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u25\OneDrive\Desktop\"/>
    </mc:Choice>
  </mc:AlternateContent>
  <xr:revisionPtr revIDLastSave="0" documentId="13_ncr:1_{939681B9-71F7-4F86-9623-34F12E921965}" xr6:coauthVersionLast="47" xr6:coauthVersionMax="47" xr10:uidLastSave="{00000000-0000-0000-0000-000000000000}"/>
  <bookViews>
    <workbookView xWindow="-108" yWindow="-108" windowWidth="23256" windowHeight="12456" tabRatio="942" activeTab="11" xr2:uid="{3AE869F6-4009-439F-A439-C9FF793C03A8}"/>
  </bookViews>
  <sheets>
    <sheet name="Interventions" sheetId="1" r:id="rId1"/>
    <sheet name="Working" sheetId="3" state="hidden" r:id="rId2"/>
    <sheet name="Sheet5" sheetId="13" state="hidden" r:id="rId3"/>
    <sheet name="Book Review" sheetId="14" r:id="rId4"/>
    <sheet name="Debate" sheetId="5" r:id="rId5"/>
    <sheet name="GD" sheetId="4" r:id="rId6"/>
    <sheet name="Case study" sheetId="6" r:id="rId7"/>
    <sheet name="Reflection -1 " sheetId="7" r:id="rId8"/>
    <sheet name="Reflection -2" sheetId="10" r:id="rId9"/>
    <sheet name="Reflection -3" sheetId="8" r:id="rId10"/>
    <sheet name="Internal" sheetId="15" r:id="rId11"/>
    <sheet name="Sheet1" sheetId="2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57" i="22" l="1"/>
  <c r="AQ257" i="22"/>
  <c r="S257" i="22"/>
  <c r="M257" i="22"/>
  <c r="BC256" i="22"/>
  <c r="AQ256" i="22"/>
  <c r="S256" i="22"/>
  <c r="M256" i="22"/>
  <c r="BC255" i="22"/>
  <c r="AQ255" i="22"/>
  <c r="S255" i="22"/>
  <c r="M255" i="22"/>
  <c r="BC254" i="22"/>
  <c r="AQ254" i="22"/>
  <c r="S254" i="22"/>
  <c r="M254" i="22"/>
  <c r="BC253" i="22"/>
  <c r="AQ253" i="22"/>
  <c r="S253" i="22"/>
  <c r="M253" i="22"/>
  <c r="BC252" i="22"/>
  <c r="AQ252" i="22"/>
  <c r="S252" i="22"/>
  <c r="M252" i="22"/>
  <c r="BC251" i="22"/>
  <c r="AQ251" i="22"/>
  <c r="S251" i="22"/>
  <c r="M251" i="22"/>
  <c r="BC250" i="22"/>
  <c r="AQ250" i="22"/>
  <c r="S250" i="22"/>
  <c r="M250" i="22"/>
  <c r="BC249" i="22"/>
  <c r="AQ249" i="22"/>
  <c r="S249" i="22"/>
  <c r="M249" i="22"/>
  <c r="BC248" i="22"/>
  <c r="AQ248" i="22"/>
  <c r="S248" i="22"/>
  <c r="M248" i="22"/>
  <c r="BC247" i="22"/>
  <c r="AQ247" i="22"/>
  <c r="S247" i="22"/>
  <c r="M247" i="22"/>
  <c r="BC246" i="22"/>
  <c r="AQ246" i="22"/>
  <c r="S246" i="22"/>
  <c r="M246" i="22"/>
  <c r="BC245" i="22"/>
  <c r="AQ245" i="22"/>
  <c r="S245" i="22"/>
  <c r="M245" i="22"/>
  <c r="BC244" i="22"/>
  <c r="AQ244" i="22"/>
  <c r="S244" i="22"/>
  <c r="M244" i="22"/>
  <c r="BC243" i="22"/>
  <c r="AQ243" i="22"/>
  <c r="S243" i="22"/>
  <c r="M243" i="22"/>
  <c r="BC242" i="22"/>
  <c r="AQ242" i="22"/>
  <c r="S242" i="22"/>
  <c r="M242" i="22"/>
  <c r="BC241" i="22"/>
  <c r="AQ241" i="22"/>
  <c r="S241" i="22"/>
  <c r="M241" i="22"/>
  <c r="BC240" i="22"/>
  <c r="AQ240" i="22"/>
  <c r="S240" i="22"/>
  <c r="M240" i="22"/>
  <c r="BC239" i="22"/>
  <c r="AQ239" i="22"/>
  <c r="S239" i="22"/>
  <c r="M239" i="22"/>
  <c r="BC238" i="22"/>
  <c r="AQ238" i="22"/>
  <c r="S238" i="22"/>
  <c r="M238" i="22"/>
  <c r="BC237" i="22"/>
  <c r="AQ237" i="22"/>
  <c r="S237" i="22"/>
  <c r="M237" i="22"/>
  <c r="BC236" i="22"/>
  <c r="AQ236" i="22"/>
  <c r="S236" i="22"/>
  <c r="M236" i="22"/>
  <c r="BC235" i="22"/>
  <c r="AQ235" i="22"/>
  <c r="S235" i="22"/>
  <c r="M235" i="22"/>
  <c r="BC234" i="22"/>
  <c r="AQ234" i="22"/>
  <c r="S234" i="22"/>
  <c r="M234" i="22"/>
  <c r="BC233" i="22"/>
  <c r="AQ233" i="22"/>
  <c r="S233" i="22"/>
  <c r="M233" i="22"/>
  <c r="BC232" i="22"/>
  <c r="AQ232" i="22"/>
  <c r="S232" i="22"/>
  <c r="M232" i="22"/>
  <c r="BC231" i="22"/>
  <c r="AQ231" i="22"/>
  <c r="S231" i="22"/>
  <c r="M231" i="22"/>
  <c r="BC230" i="22"/>
  <c r="AQ230" i="22"/>
  <c r="S230" i="22"/>
  <c r="M230" i="22"/>
  <c r="BC229" i="22"/>
  <c r="AQ229" i="22"/>
  <c r="S229" i="22"/>
  <c r="M229" i="22"/>
  <c r="BC228" i="22"/>
  <c r="AQ228" i="22"/>
  <c r="S228" i="22"/>
  <c r="M228" i="22"/>
  <c r="BC227" i="22"/>
  <c r="AQ227" i="22"/>
  <c r="S227" i="22"/>
  <c r="M227" i="22"/>
  <c r="BC226" i="22"/>
  <c r="AQ226" i="22"/>
  <c r="S226" i="22"/>
  <c r="M226" i="22"/>
  <c r="BC225" i="22"/>
  <c r="AQ225" i="22"/>
  <c r="S225" i="22"/>
  <c r="M225" i="22"/>
  <c r="BC224" i="22"/>
  <c r="AQ224" i="22"/>
  <c r="S224" i="22"/>
  <c r="M224" i="22"/>
  <c r="BC223" i="22"/>
  <c r="AQ223" i="22"/>
  <c r="S223" i="22"/>
  <c r="M223" i="22"/>
  <c r="BC222" i="22"/>
  <c r="AQ222" i="22"/>
  <c r="S222" i="22"/>
  <c r="M222" i="22"/>
  <c r="BC221" i="22"/>
  <c r="AQ221" i="22"/>
  <c r="S221" i="22"/>
  <c r="M221" i="22"/>
  <c r="BC220" i="22"/>
  <c r="AQ220" i="22"/>
  <c r="S220" i="22"/>
  <c r="M220" i="22"/>
  <c r="BC219" i="22"/>
  <c r="AQ219" i="22"/>
  <c r="S219" i="22"/>
  <c r="M219" i="22"/>
  <c r="BC218" i="22"/>
  <c r="AQ218" i="22"/>
  <c r="S218" i="22"/>
  <c r="M218" i="22"/>
  <c r="BC217" i="22"/>
  <c r="AQ217" i="22"/>
  <c r="S217" i="22"/>
  <c r="M217" i="22"/>
  <c r="BC216" i="22"/>
  <c r="AQ216" i="22"/>
  <c r="S216" i="22"/>
  <c r="M216" i="22"/>
  <c r="BC215" i="22"/>
  <c r="AQ215" i="22"/>
  <c r="S215" i="22"/>
  <c r="M215" i="22"/>
  <c r="BC214" i="22"/>
  <c r="AQ214" i="22"/>
  <c r="S214" i="22"/>
  <c r="M214" i="22"/>
  <c r="BC213" i="22"/>
  <c r="AQ213" i="22"/>
  <c r="S213" i="22"/>
  <c r="M213" i="22"/>
  <c r="BC212" i="22"/>
  <c r="AQ212" i="22"/>
  <c r="S212" i="22"/>
  <c r="M212" i="22"/>
  <c r="BC211" i="22"/>
  <c r="AQ211" i="22"/>
  <c r="S211" i="22"/>
  <c r="M211" i="22"/>
  <c r="BC210" i="22"/>
  <c r="AQ210" i="22"/>
  <c r="S210" i="22"/>
  <c r="M210" i="22"/>
  <c r="BC209" i="22"/>
  <c r="AQ209" i="22"/>
  <c r="S209" i="22"/>
  <c r="M209" i="22"/>
  <c r="BC208" i="22"/>
  <c r="AQ208" i="22"/>
  <c r="S208" i="22"/>
  <c r="M208" i="22"/>
  <c r="BC207" i="22"/>
  <c r="AQ207" i="22"/>
  <c r="S207" i="22"/>
  <c r="M207" i="22"/>
  <c r="B207" i="22"/>
  <c r="BC206" i="22"/>
  <c r="AQ206" i="22"/>
  <c r="S206" i="22"/>
  <c r="M206" i="22"/>
  <c r="B206" i="22"/>
  <c r="BC205" i="22"/>
  <c r="AQ205" i="22"/>
  <c r="S205" i="22"/>
  <c r="M205" i="22"/>
  <c r="B205" i="22"/>
  <c r="BC204" i="22"/>
  <c r="AQ204" i="22"/>
  <c r="S204" i="22"/>
  <c r="M204" i="22"/>
  <c r="BC203" i="22"/>
  <c r="AQ203" i="22"/>
  <c r="S203" i="22"/>
  <c r="M203" i="22"/>
  <c r="B203" i="22"/>
  <c r="BC202" i="22"/>
  <c r="AQ202" i="22"/>
  <c r="S202" i="22"/>
  <c r="M202" i="22"/>
  <c r="B202" i="22"/>
  <c r="BC201" i="22"/>
  <c r="AQ201" i="22"/>
  <c r="S201" i="22"/>
  <c r="M201" i="22"/>
  <c r="BC200" i="22"/>
  <c r="AQ200" i="22"/>
  <c r="S200" i="22"/>
  <c r="M200" i="22"/>
  <c r="B200" i="22"/>
  <c r="BC199" i="22"/>
  <c r="AQ199" i="22"/>
  <c r="S199" i="22"/>
  <c r="M199" i="22"/>
  <c r="B199" i="22"/>
  <c r="BC198" i="22"/>
  <c r="AQ198" i="22"/>
  <c r="S198" i="22"/>
  <c r="M198" i="22"/>
  <c r="B198" i="22"/>
  <c r="BC197" i="22"/>
  <c r="AQ197" i="22"/>
  <c r="S197" i="22"/>
  <c r="M197" i="22"/>
  <c r="B197" i="22"/>
  <c r="BC196" i="22"/>
  <c r="AQ196" i="22"/>
  <c r="S196" i="22"/>
  <c r="M196" i="22"/>
  <c r="BC195" i="22"/>
  <c r="AQ195" i="22"/>
  <c r="S195" i="22"/>
  <c r="M195" i="22"/>
  <c r="BC194" i="22"/>
  <c r="AQ194" i="22"/>
  <c r="S194" i="22"/>
  <c r="M194" i="22"/>
  <c r="BC193" i="22"/>
  <c r="AQ193" i="22"/>
  <c r="S193" i="22"/>
  <c r="M193" i="22"/>
  <c r="BC192" i="22"/>
  <c r="AQ192" i="22"/>
  <c r="S192" i="22"/>
  <c r="M192" i="22"/>
  <c r="B192" i="22"/>
  <c r="BC191" i="22"/>
  <c r="AQ191" i="22"/>
  <c r="S191" i="22"/>
  <c r="M191" i="22"/>
  <c r="B191" i="22"/>
  <c r="BC190" i="22"/>
  <c r="AQ190" i="22"/>
  <c r="S190" i="22"/>
  <c r="M190" i="22"/>
  <c r="B190" i="22"/>
  <c r="BC189" i="22"/>
  <c r="AQ189" i="22"/>
  <c r="S189" i="22"/>
  <c r="M189" i="22"/>
  <c r="B189" i="22"/>
  <c r="BC188" i="22"/>
  <c r="AQ188" i="22"/>
  <c r="S188" i="22"/>
  <c r="M188" i="22"/>
  <c r="B188" i="22"/>
  <c r="BC187" i="22"/>
  <c r="AQ187" i="22"/>
  <c r="S187" i="22"/>
  <c r="M187" i="22"/>
  <c r="B187" i="22"/>
  <c r="BC186" i="22"/>
  <c r="AQ186" i="22"/>
  <c r="S186" i="22"/>
  <c r="M186" i="22"/>
  <c r="B186" i="22"/>
  <c r="BC185" i="22"/>
  <c r="AQ185" i="22"/>
  <c r="S185" i="22"/>
  <c r="M185" i="22"/>
  <c r="B185" i="22"/>
  <c r="BC184" i="22"/>
  <c r="AQ184" i="22"/>
  <c r="S184" i="22"/>
  <c r="M184" i="22"/>
  <c r="B184" i="22"/>
  <c r="BC183" i="22"/>
  <c r="AQ183" i="22"/>
  <c r="S183" i="22"/>
  <c r="M183" i="22"/>
  <c r="B183" i="22"/>
  <c r="BC182" i="22"/>
  <c r="AQ182" i="22"/>
  <c r="S182" i="22"/>
  <c r="M182" i="22"/>
  <c r="B182" i="22"/>
  <c r="BC181" i="22"/>
  <c r="AQ181" i="22"/>
  <c r="S181" i="22"/>
  <c r="M181" i="22"/>
  <c r="B181" i="22"/>
  <c r="BC180" i="22"/>
  <c r="AQ180" i="22"/>
  <c r="S180" i="22"/>
  <c r="M180" i="22"/>
  <c r="B180" i="22"/>
  <c r="BC179" i="22"/>
  <c r="AQ179" i="22"/>
  <c r="S179" i="22"/>
  <c r="M179" i="22"/>
  <c r="B179" i="22"/>
  <c r="BC178" i="22"/>
  <c r="AQ178" i="22"/>
  <c r="S178" i="22"/>
  <c r="M178" i="22"/>
  <c r="BC177" i="22"/>
  <c r="AQ177" i="22"/>
  <c r="S177" i="22"/>
  <c r="M177" i="22"/>
  <c r="B177" i="22"/>
  <c r="BC176" i="22"/>
  <c r="AQ176" i="22"/>
  <c r="S176" i="22"/>
  <c r="M176" i="22"/>
  <c r="B176" i="22"/>
  <c r="BC175" i="22"/>
  <c r="AQ175" i="22"/>
  <c r="S175" i="22"/>
  <c r="M175" i="22"/>
  <c r="B175" i="22"/>
  <c r="BC174" i="22"/>
  <c r="AQ174" i="22"/>
  <c r="S174" i="22"/>
  <c r="M174" i="22"/>
  <c r="B174" i="22"/>
  <c r="BC173" i="22"/>
  <c r="AQ173" i="22"/>
  <c r="S173" i="22"/>
  <c r="M173" i="22"/>
  <c r="B173" i="22"/>
  <c r="BC172" i="22"/>
  <c r="AQ172" i="22"/>
  <c r="S172" i="22"/>
  <c r="M172" i="22"/>
  <c r="B172" i="22"/>
  <c r="BC171" i="22"/>
  <c r="AQ171" i="22"/>
  <c r="S171" i="22"/>
  <c r="M171" i="22"/>
  <c r="B171" i="22"/>
  <c r="BC170" i="22"/>
  <c r="AQ170" i="22"/>
  <c r="S170" i="22"/>
  <c r="M170" i="22"/>
  <c r="B170" i="22"/>
  <c r="BC169" i="22"/>
  <c r="AQ169" i="22"/>
  <c r="S169" i="22"/>
  <c r="M169" i="22"/>
  <c r="B169" i="22"/>
  <c r="BC168" i="22"/>
  <c r="AQ168" i="22"/>
  <c r="S168" i="22"/>
  <c r="M168" i="22"/>
  <c r="B168" i="22"/>
  <c r="BC167" i="22"/>
  <c r="AQ167" i="22"/>
  <c r="S167" i="22"/>
  <c r="M167" i="22"/>
  <c r="B167" i="22"/>
  <c r="BC166" i="22"/>
  <c r="AQ166" i="22"/>
  <c r="S166" i="22"/>
  <c r="M166" i="22"/>
  <c r="B166" i="22"/>
  <c r="BC165" i="22"/>
  <c r="AQ165" i="22"/>
  <c r="S165" i="22"/>
  <c r="M165" i="22"/>
  <c r="BC164" i="22"/>
  <c r="AQ164" i="22"/>
  <c r="S164" i="22"/>
  <c r="M164" i="22"/>
  <c r="B164" i="22"/>
  <c r="BC163" i="22"/>
  <c r="AQ163" i="22"/>
  <c r="S163" i="22"/>
  <c r="M163" i="22"/>
  <c r="B163" i="22"/>
  <c r="BC162" i="22"/>
  <c r="AQ162" i="22"/>
  <c r="S162" i="22"/>
  <c r="M162" i="22"/>
  <c r="B162" i="22"/>
  <c r="BC161" i="22"/>
  <c r="AQ161" i="22"/>
  <c r="S161" i="22"/>
  <c r="M161" i="22"/>
  <c r="B161" i="22"/>
  <c r="BC160" i="22"/>
  <c r="AQ160" i="22"/>
  <c r="S160" i="22"/>
  <c r="M160" i="22"/>
  <c r="B160" i="22"/>
  <c r="BC159" i="22"/>
  <c r="AQ159" i="22"/>
  <c r="S159" i="22"/>
  <c r="M159" i="22"/>
  <c r="B159" i="22"/>
  <c r="BC158" i="22"/>
  <c r="AQ158" i="22"/>
  <c r="S158" i="22"/>
  <c r="M158" i="22"/>
  <c r="B158" i="22"/>
  <c r="BC157" i="22"/>
  <c r="AQ157" i="22"/>
  <c r="S157" i="22"/>
  <c r="M157" i="22"/>
  <c r="B157" i="22"/>
  <c r="BC156" i="22"/>
  <c r="AQ156" i="22"/>
  <c r="S156" i="22"/>
  <c r="M156" i="22"/>
  <c r="BC155" i="22"/>
  <c r="AQ155" i="22"/>
  <c r="S155" i="22"/>
  <c r="M155" i="22"/>
  <c r="B155" i="22"/>
  <c r="BC154" i="22"/>
  <c r="AQ154" i="22"/>
  <c r="S154" i="22"/>
  <c r="M154" i="22"/>
  <c r="B154" i="22"/>
  <c r="BC153" i="22"/>
  <c r="AQ153" i="22"/>
  <c r="S153" i="22"/>
  <c r="M153" i="22"/>
  <c r="B153" i="22"/>
  <c r="BC152" i="22"/>
  <c r="AQ152" i="22"/>
  <c r="S152" i="22"/>
  <c r="M152" i="22"/>
  <c r="B152" i="22"/>
  <c r="BC151" i="22"/>
  <c r="AQ151" i="22"/>
  <c r="S151" i="22"/>
  <c r="M151" i="22"/>
  <c r="B151" i="22"/>
  <c r="BC150" i="22"/>
  <c r="AQ150" i="22"/>
  <c r="S150" i="22"/>
  <c r="M150" i="22"/>
  <c r="B150" i="22"/>
  <c r="BC149" i="22"/>
  <c r="AQ149" i="22"/>
  <c r="S149" i="22"/>
  <c r="M149" i="22"/>
  <c r="B149" i="22"/>
  <c r="BC148" i="22"/>
  <c r="AQ148" i="22"/>
  <c r="S148" i="22"/>
  <c r="M148" i="22"/>
  <c r="B148" i="22"/>
  <c r="BC147" i="22"/>
  <c r="AQ147" i="22"/>
  <c r="S147" i="22"/>
  <c r="M147" i="22"/>
  <c r="B147" i="22"/>
  <c r="BC146" i="22"/>
  <c r="AQ146" i="22"/>
  <c r="S146" i="22"/>
  <c r="M146" i="22"/>
  <c r="B146" i="22"/>
  <c r="BC145" i="22"/>
  <c r="AQ145" i="22"/>
  <c r="S145" i="22"/>
  <c r="M145" i="22"/>
  <c r="B145" i="22"/>
  <c r="BC144" i="22"/>
  <c r="AQ144" i="22"/>
  <c r="S144" i="22"/>
  <c r="M144" i="22"/>
  <c r="B144" i="22"/>
  <c r="BC143" i="22"/>
  <c r="AQ143" i="22"/>
  <c r="S143" i="22"/>
  <c r="M143" i="22"/>
  <c r="B143" i="22"/>
  <c r="BC142" i="22"/>
  <c r="AQ142" i="22"/>
  <c r="S142" i="22"/>
  <c r="M142" i="22"/>
  <c r="B142" i="22"/>
  <c r="BC141" i="22"/>
  <c r="AQ141" i="22"/>
  <c r="S141" i="22"/>
  <c r="M141" i="22"/>
  <c r="B141" i="22"/>
  <c r="BC140" i="22"/>
  <c r="AQ140" i="22"/>
  <c r="S140" i="22"/>
  <c r="M140" i="22"/>
  <c r="B140" i="22"/>
  <c r="BC139" i="22"/>
  <c r="AQ139" i="22"/>
  <c r="S139" i="22"/>
  <c r="M139" i="22"/>
  <c r="B139" i="22"/>
  <c r="BC138" i="22"/>
  <c r="AQ138" i="22"/>
  <c r="S138" i="22"/>
  <c r="M138" i="22"/>
  <c r="B138" i="22"/>
  <c r="BC137" i="22"/>
  <c r="AQ137" i="22"/>
  <c r="S137" i="22"/>
  <c r="M137" i="22"/>
  <c r="B137" i="22"/>
  <c r="BC136" i="22"/>
  <c r="AQ136" i="22"/>
  <c r="S136" i="22"/>
  <c r="M136" i="22"/>
  <c r="B136" i="22"/>
  <c r="BC135" i="22"/>
  <c r="AQ135" i="22"/>
  <c r="S135" i="22"/>
  <c r="M135" i="22"/>
  <c r="BC134" i="22"/>
  <c r="AQ134" i="22"/>
  <c r="S134" i="22"/>
  <c r="M134" i="22"/>
  <c r="B134" i="22"/>
  <c r="BC133" i="22"/>
  <c r="AQ133" i="22"/>
  <c r="S133" i="22"/>
  <c r="M133" i="22"/>
  <c r="BC132" i="22"/>
  <c r="AQ132" i="22"/>
  <c r="S132" i="22"/>
  <c r="M132" i="22"/>
  <c r="BC131" i="22"/>
  <c r="AQ131" i="22"/>
  <c r="S131" i="22"/>
  <c r="M131" i="22"/>
  <c r="BC130" i="22"/>
  <c r="AQ130" i="22"/>
  <c r="S130" i="22"/>
  <c r="M130" i="22"/>
  <c r="BC129" i="22"/>
  <c r="AQ129" i="22"/>
  <c r="S129" i="22"/>
  <c r="M129" i="22"/>
  <c r="BC128" i="22"/>
  <c r="AQ128" i="22"/>
  <c r="S128" i="22"/>
  <c r="M128" i="22"/>
  <c r="BC127" i="22"/>
  <c r="AQ127" i="22"/>
  <c r="S127" i="22"/>
  <c r="M127" i="22"/>
  <c r="BC126" i="22"/>
  <c r="AQ126" i="22"/>
  <c r="S126" i="22"/>
  <c r="M126" i="22"/>
  <c r="BC125" i="22"/>
  <c r="AQ125" i="22"/>
  <c r="S125" i="22"/>
  <c r="M125" i="22"/>
  <c r="BC124" i="22"/>
  <c r="AQ124" i="22"/>
  <c r="S124" i="22"/>
  <c r="M124" i="22"/>
  <c r="BC123" i="22"/>
  <c r="AQ123" i="22"/>
  <c r="S123" i="22"/>
  <c r="M123" i="22"/>
  <c r="BC122" i="22"/>
  <c r="AQ122" i="22"/>
  <c r="S122" i="22"/>
  <c r="M122" i="22"/>
  <c r="BC121" i="22"/>
  <c r="AQ121" i="22"/>
  <c r="S121" i="22"/>
  <c r="M121" i="22"/>
  <c r="BC120" i="22"/>
  <c r="AQ120" i="22"/>
  <c r="S120" i="22"/>
  <c r="M120" i="22"/>
  <c r="BC119" i="22"/>
  <c r="AQ119" i="22"/>
  <c r="S119" i="22"/>
  <c r="M119" i="22"/>
  <c r="BC118" i="22"/>
  <c r="AQ118" i="22"/>
  <c r="S118" i="22"/>
  <c r="M118" i="22"/>
  <c r="B118" i="22"/>
  <c r="BC117" i="22"/>
  <c r="AQ117" i="22"/>
  <c r="S117" i="22"/>
  <c r="M117" i="22"/>
  <c r="BC116" i="22"/>
  <c r="AQ116" i="22"/>
  <c r="S116" i="22"/>
  <c r="M116" i="22"/>
  <c r="BC115" i="22"/>
  <c r="AQ115" i="22"/>
  <c r="S115" i="22"/>
  <c r="M115" i="22"/>
  <c r="BC114" i="22"/>
  <c r="AQ114" i="22"/>
  <c r="S114" i="22"/>
  <c r="M114" i="22"/>
  <c r="BC113" i="22"/>
  <c r="AQ113" i="22"/>
  <c r="S113" i="22"/>
  <c r="M113" i="22"/>
  <c r="B113" i="22"/>
  <c r="BC112" i="22"/>
  <c r="AQ112" i="22"/>
  <c r="S112" i="22"/>
  <c r="M112" i="22"/>
  <c r="BC111" i="22"/>
  <c r="AQ111" i="22"/>
  <c r="S111" i="22"/>
  <c r="M111" i="22"/>
  <c r="BC110" i="22"/>
  <c r="AQ110" i="22"/>
  <c r="S110" i="22"/>
  <c r="M110" i="22"/>
  <c r="BC109" i="22"/>
  <c r="AQ109" i="22"/>
  <c r="S109" i="22"/>
  <c r="M109" i="22"/>
  <c r="BC108" i="22"/>
  <c r="AQ108" i="22"/>
  <c r="S108" i="22"/>
  <c r="M108" i="22"/>
  <c r="BC107" i="22"/>
  <c r="AQ107" i="22"/>
  <c r="S107" i="22"/>
  <c r="M107" i="22"/>
  <c r="B107" i="22"/>
  <c r="BC106" i="22"/>
  <c r="AQ106" i="22"/>
  <c r="S106" i="22"/>
  <c r="M106" i="22"/>
  <c r="BC105" i="22"/>
  <c r="AQ105" i="22"/>
  <c r="S105" i="22"/>
  <c r="M105" i="22"/>
  <c r="BC104" i="22"/>
  <c r="AQ104" i="22"/>
  <c r="S104" i="22"/>
  <c r="M104" i="22"/>
  <c r="B104" i="22"/>
  <c r="BC103" i="22"/>
  <c r="AQ103" i="22"/>
  <c r="S103" i="22"/>
  <c r="M103" i="22"/>
  <c r="B103" i="22"/>
  <c r="BC102" i="22"/>
  <c r="AQ102" i="22"/>
  <c r="S102" i="22"/>
  <c r="M102" i="22"/>
  <c r="B102" i="22"/>
  <c r="BC101" i="22"/>
  <c r="AQ101" i="22"/>
  <c r="S101" i="22"/>
  <c r="M101" i="22"/>
  <c r="B101" i="22"/>
  <c r="BC100" i="22"/>
  <c r="AQ100" i="22"/>
  <c r="S100" i="22"/>
  <c r="M100" i="22"/>
  <c r="BC99" i="22"/>
  <c r="AQ99" i="22"/>
  <c r="S99" i="22"/>
  <c r="M99" i="22"/>
  <c r="BC98" i="22"/>
  <c r="AQ98" i="22"/>
  <c r="S98" i="22"/>
  <c r="M98" i="22"/>
  <c r="B98" i="22"/>
  <c r="BC97" i="22"/>
  <c r="AQ97" i="22"/>
  <c r="S97" i="22"/>
  <c r="M97" i="22"/>
  <c r="B97" i="22"/>
  <c r="BC96" i="22"/>
  <c r="AQ96" i="22"/>
  <c r="S96" i="22"/>
  <c r="M96" i="22"/>
  <c r="B96" i="22"/>
  <c r="BC95" i="22"/>
  <c r="AQ95" i="22"/>
  <c r="S95" i="22"/>
  <c r="M95" i="22"/>
  <c r="B95" i="22"/>
  <c r="BC94" i="22"/>
  <c r="AQ94" i="22"/>
  <c r="S94" i="22"/>
  <c r="M94" i="22"/>
  <c r="B94" i="22"/>
  <c r="BC93" i="22"/>
  <c r="AQ93" i="22"/>
  <c r="S93" i="22"/>
  <c r="M93" i="22"/>
  <c r="B93" i="22"/>
  <c r="BC92" i="22"/>
  <c r="AQ92" i="22"/>
  <c r="S92" i="22"/>
  <c r="M92" i="22"/>
  <c r="B92" i="22"/>
  <c r="BC91" i="22"/>
  <c r="AQ91" i="22"/>
  <c r="S91" i="22"/>
  <c r="M91" i="22"/>
  <c r="BC90" i="22"/>
  <c r="AQ90" i="22"/>
  <c r="S90" i="22"/>
  <c r="M90" i="22"/>
  <c r="BC89" i="22"/>
  <c r="AQ89" i="22"/>
  <c r="S89" i="22"/>
  <c r="M89" i="22"/>
  <c r="BC88" i="22"/>
  <c r="AQ88" i="22"/>
  <c r="S88" i="22"/>
  <c r="M88" i="22"/>
  <c r="BC87" i="22"/>
  <c r="AQ87" i="22"/>
  <c r="S87" i="22"/>
  <c r="M87" i="22"/>
  <c r="BC86" i="22"/>
  <c r="AQ86" i="22"/>
  <c r="S86" i="22"/>
  <c r="M86" i="22"/>
  <c r="BC85" i="22"/>
  <c r="AQ85" i="22"/>
  <c r="S85" i="22"/>
  <c r="M85" i="22"/>
  <c r="BC84" i="22"/>
  <c r="AQ84" i="22"/>
  <c r="S84" i="22"/>
  <c r="M84" i="22"/>
  <c r="BC83" i="22"/>
  <c r="AQ83" i="22"/>
  <c r="S83" i="22"/>
  <c r="M83" i="22"/>
  <c r="BC82" i="22"/>
  <c r="AQ82" i="22"/>
  <c r="S82" i="22"/>
  <c r="M82" i="22"/>
  <c r="BC81" i="22"/>
  <c r="AQ81" i="22"/>
  <c r="S81" i="22"/>
  <c r="M81" i="22"/>
  <c r="BC80" i="22"/>
  <c r="AQ80" i="22"/>
  <c r="S80" i="22"/>
  <c r="M80" i="22"/>
  <c r="BC79" i="22"/>
  <c r="AQ79" i="22"/>
  <c r="S79" i="22"/>
  <c r="M79" i="22"/>
  <c r="BC78" i="22"/>
  <c r="AQ78" i="22"/>
  <c r="S78" i="22"/>
  <c r="M78" i="22"/>
  <c r="BC77" i="22"/>
  <c r="AQ77" i="22"/>
  <c r="S77" i="22"/>
  <c r="M77" i="22"/>
  <c r="BC76" i="22"/>
  <c r="AQ76" i="22"/>
  <c r="S76" i="22"/>
  <c r="M76" i="22"/>
  <c r="BC75" i="22"/>
  <c r="AQ75" i="22"/>
  <c r="S75" i="22"/>
  <c r="M75" i="22"/>
  <c r="BC74" i="22"/>
  <c r="AQ74" i="22"/>
  <c r="S74" i="22"/>
  <c r="M74" i="22"/>
  <c r="BC73" i="22"/>
  <c r="AQ73" i="22"/>
  <c r="S73" i="22"/>
  <c r="M73" i="22"/>
  <c r="BC72" i="22"/>
  <c r="AQ72" i="22"/>
  <c r="S72" i="22"/>
  <c r="M72" i="22"/>
  <c r="BC71" i="22"/>
  <c r="AQ71" i="22"/>
  <c r="S71" i="22"/>
  <c r="M71" i="22"/>
  <c r="BC70" i="22"/>
  <c r="AQ70" i="22"/>
  <c r="S70" i="22"/>
  <c r="M70" i="22"/>
  <c r="BC69" i="22"/>
  <c r="AQ69" i="22"/>
  <c r="S69" i="22"/>
  <c r="M69" i="22"/>
  <c r="BC68" i="22"/>
  <c r="AQ68" i="22"/>
  <c r="S68" i="22"/>
  <c r="M68" i="22"/>
  <c r="BC67" i="22"/>
  <c r="AQ67" i="22"/>
  <c r="S67" i="22"/>
  <c r="M67" i="22"/>
  <c r="BC66" i="22"/>
  <c r="AQ66" i="22"/>
  <c r="S66" i="22"/>
  <c r="M66" i="22"/>
  <c r="BC65" i="22"/>
  <c r="AQ65" i="22"/>
  <c r="S65" i="22"/>
  <c r="M65" i="22"/>
  <c r="BC64" i="22"/>
  <c r="AQ64" i="22"/>
  <c r="S64" i="22"/>
  <c r="M64" i="22"/>
  <c r="BC63" i="22"/>
  <c r="AQ63" i="22"/>
  <c r="S63" i="22"/>
  <c r="M63" i="22"/>
  <c r="BC62" i="22"/>
  <c r="AQ62" i="22"/>
  <c r="S62" i="22"/>
  <c r="M62" i="22"/>
  <c r="BC61" i="22"/>
  <c r="AQ61" i="22"/>
  <c r="S61" i="22"/>
  <c r="M61" i="22"/>
  <c r="BC60" i="22"/>
  <c r="AQ60" i="22"/>
  <c r="S60" i="22"/>
  <c r="M60" i="22"/>
  <c r="BC59" i="22"/>
  <c r="AQ59" i="22"/>
  <c r="S59" i="22"/>
  <c r="M59" i="22"/>
  <c r="BC58" i="22"/>
  <c r="AQ58" i="22"/>
  <c r="S58" i="22"/>
  <c r="M58" i="22"/>
  <c r="BC57" i="22"/>
  <c r="AQ57" i="22"/>
  <c r="S57" i="22"/>
  <c r="M57" i="22"/>
  <c r="BC56" i="22"/>
  <c r="AQ56" i="22"/>
  <c r="S56" i="22"/>
  <c r="M56" i="22"/>
  <c r="BC55" i="22"/>
  <c r="AQ55" i="22"/>
  <c r="S55" i="22"/>
  <c r="M55" i="22"/>
  <c r="BC54" i="22"/>
  <c r="AQ54" i="22"/>
  <c r="S54" i="22"/>
  <c r="M54" i="22"/>
  <c r="BC53" i="22"/>
  <c r="AQ53" i="22"/>
  <c r="S53" i="22"/>
  <c r="M53" i="22"/>
  <c r="BC52" i="22"/>
  <c r="AQ52" i="22"/>
  <c r="S52" i="22"/>
  <c r="M52" i="22"/>
  <c r="BC51" i="22"/>
  <c r="AQ51" i="22"/>
  <c r="S51" i="22"/>
  <c r="M51" i="22"/>
  <c r="BC50" i="22"/>
  <c r="AQ50" i="22"/>
  <c r="S50" i="22"/>
  <c r="M50" i="22"/>
  <c r="BC49" i="22"/>
  <c r="AQ49" i="22"/>
  <c r="S49" i="22"/>
  <c r="M49" i="22"/>
  <c r="BC48" i="22"/>
  <c r="AQ48" i="22"/>
  <c r="S48" i="22"/>
  <c r="M48" i="22"/>
  <c r="BC47" i="22"/>
  <c r="AQ47" i="22"/>
  <c r="S47" i="22"/>
  <c r="M47" i="22"/>
  <c r="BC46" i="22"/>
  <c r="AQ46" i="22"/>
  <c r="S46" i="22"/>
  <c r="M46" i="22"/>
  <c r="BC45" i="22"/>
  <c r="AQ45" i="22"/>
  <c r="S45" i="22"/>
  <c r="M45" i="22"/>
  <c r="BC44" i="22"/>
  <c r="AQ44" i="22"/>
  <c r="S44" i="22"/>
  <c r="M44" i="22"/>
  <c r="BC43" i="22"/>
  <c r="AQ43" i="22"/>
  <c r="S43" i="22"/>
  <c r="M43" i="22"/>
  <c r="BC42" i="22"/>
  <c r="AQ42" i="22"/>
  <c r="S42" i="22"/>
  <c r="M42" i="22"/>
  <c r="BC41" i="22"/>
  <c r="AQ41" i="22"/>
  <c r="S41" i="22"/>
  <c r="M41" i="22"/>
  <c r="BC40" i="22"/>
  <c r="AQ40" i="22"/>
  <c r="S40" i="22"/>
  <c r="M40" i="22"/>
  <c r="BC39" i="22"/>
  <c r="AQ39" i="22"/>
  <c r="S39" i="22"/>
  <c r="M39" i="22"/>
  <c r="BC38" i="22"/>
  <c r="AQ38" i="22"/>
  <c r="S38" i="22"/>
  <c r="M38" i="22"/>
  <c r="BC37" i="22"/>
  <c r="AQ37" i="22"/>
  <c r="S37" i="22"/>
  <c r="M37" i="22"/>
  <c r="BC36" i="22"/>
  <c r="AQ36" i="22"/>
  <c r="S36" i="22"/>
  <c r="M36" i="22"/>
  <c r="BC35" i="22"/>
  <c r="AQ35" i="22"/>
  <c r="S35" i="22"/>
  <c r="M35" i="22"/>
  <c r="BC34" i="22"/>
  <c r="AQ34" i="22"/>
  <c r="S34" i="22"/>
  <c r="M34" i="22"/>
  <c r="BC33" i="22"/>
  <c r="AQ33" i="22"/>
  <c r="S33" i="22"/>
  <c r="M33" i="22"/>
  <c r="BC32" i="22"/>
  <c r="AQ32" i="22"/>
  <c r="S32" i="22"/>
  <c r="M32" i="22"/>
  <c r="BC31" i="22"/>
  <c r="AQ31" i="22"/>
  <c r="S31" i="22"/>
  <c r="M31" i="22"/>
  <c r="BC30" i="22"/>
  <c r="AQ30" i="22"/>
  <c r="S30" i="22"/>
  <c r="M30" i="22"/>
  <c r="BC29" i="22"/>
  <c r="AQ29" i="22"/>
  <c r="S29" i="22"/>
  <c r="M29" i="22"/>
  <c r="BC28" i="22"/>
  <c r="AQ28" i="22"/>
  <c r="S28" i="22"/>
  <c r="M28" i="22"/>
  <c r="BC27" i="22"/>
  <c r="AQ27" i="22"/>
  <c r="S27" i="22"/>
  <c r="M27" i="22"/>
  <c r="BC26" i="22"/>
  <c r="AQ26" i="22"/>
  <c r="S26" i="22"/>
  <c r="M26" i="22"/>
  <c r="BC25" i="22"/>
  <c r="AQ25" i="22"/>
  <c r="S25" i="22"/>
  <c r="M25" i="22"/>
  <c r="BC24" i="22"/>
  <c r="AQ24" i="22"/>
  <c r="S24" i="22"/>
  <c r="M24" i="22"/>
  <c r="BC23" i="22"/>
  <c r="AQ23" i="22"/>
  <c r="S23" i="22"/>
  <c r="M23" i="22"/>
  <c r="BC22" i="22"/>
  <c r="AQ22" i="22"/>
  <c r="S22" i="22"/>
  <c r="M22" i="22"/>
  <c r="BC21" i="22"/>
  <c r="AQ21" i="22"/>
  <c r="S21" i="22"/>
  <c r="M21" i="22"/>
  <c r="BC20" i="22"/>
  <c r="AQ20" i="22"/>
  <c r="S20" i="22"/>
  <c r="M20" i="22"/>
  <c r="BC19" i="22"/>
  <c r="AQ19" i="22"/>
  <c r="S19" i="22"/>
  <c r="M19" i="22"/>
  <c r="BC18" i="22"/>
  <c r="AQ18" i="22"/>
  <c r="S18" i="22"/>
  <c r="M18" i="22"/>
  <c r="BC17" i="22"/>
  <c r="AQ17" i="22"/>
  <c r="S17" i="22"/>
  <c r="M17" i="22"/>
  <c r="BC16" i="22"/>
  <c r="AQ16" i="22"/>
  <c r="S16" i="22"/>
  <c r="M16" i="22"/>
  <c r="BC15" i="22"/>
  <c r="AQ15" i="22"/>
  <c r="S15" i="22"/>
  <c r="M15" i="22"/>
  <c r="BC14" i="22"/>
  <c r="AQ14" i="22"/>
  <c r="S14" i="22"/>
  <c r="M14" i="22"/>
  <c r="BC13" i="22"/>
  <c r="AQ13" i="22"/>
  <c r="S13" i="22"/>
  <c r="M13" i="22"/>
  <c r="BC12" i="22"/>
  <c r="AQ12" i="22"/>
  <c r="S12" i="22"/>
  <c r="M12" i="22"/>
  <c r="BC11" i="22"/>
  <c r="AQ11" i="22"/>
  <c r="S11" i="22"/>
  <c r="M11" i="22"/>
  <c r="BC10" i="22"/>
  <c r="AQ10" i="22"/>
  <c r="S10" i="22"/>
  <c r="M10" i="22"/>
  <c r="BC9" i="22"/>
  <c r="AQ9" i="22"/>
  <c r="S9" i="22"/>
  <c r="M9" i="22"/>
  <c r="BC8" i="22"/>
  <c r="AQ8" i="22"/>
  <c r="S8" i="22"/>
  <c r="M8" i="22"/>
  <c r="BC7" i="22"/>
  <c r="AQ7" i="22"/>
  <c r="S7" i="22"/>
  <c r="M7" i="22"/>
  <c r="BC6" i="22"/>
  <c r="AQ6" i="22"/>
  <c r="S6" i="22"/>
  <c r="M6" i="22"/>
  <c r="BC5" i="22"/>
  <c r="AQ5" i="22"/>
  <c r="S5" i="22"/>
  <c r="M5" i="22"/>
  <c r="BC4" i="22"/>
  <c r="AQ4" i="22"/>
  <c r="S4" i="22"/>
  <c r="M4" i="22"/>
  <c r="CA5" i="15"/>
  <c r="CA6" i="15"/>
  <c r="CA7" i="15"/>
  <c r="CA8" i="15"/>
  <c r="CA9" i="15"/>
  <c r="CA10" i="15"/>
  <c r="CA11" i="15"/>
  <c r="CA12" i="15"/>
  <c r="CA13" i="15"/>
  <c r="CA14" i="15"/>
  <c r="CA15" i="15"/>
  <c r="CA16" i="15"/>
  <c r="CA17" i="15"/>
  <c r="CA18" i="15"/>
  <c r="CA19" i="15"/>
  <c r="CA20" i="15"/>
  <c r="CA21" i="15"/>
  <c r="CA22" i="15"/>
  <c r="CA23" i="15"/>
  <c r="CA24" i="15"/>
  <c r="CA25" i="15"/>
  <c r="CA26" i="15"/>
  <c r="CA27" i="15"/>
  <c r="CA28" i="15"/>
  <c r="CA29" i="15"/>
  <c r="CA30" i="15"/>
  <c r="CA31" i="15"/>
  <c r="CA32" i="15"/>
  <c r="CA33" i="15"/>
  <c r="CA34" i="15"/>
  <c r="CA35" i="15"/>
  <c r="CA36" i="15"/>
  <c r="CA37" i="15"/>
  <c r="CA38" i="15"/>
  <c r="CA39" i="15"/>
  <c r="CA40" i="15"/>
  <c r="CA41" i="15"/>
  <c r="CA42" i="15"/>
  <c r="CA43" i="15"/>
  <c r="CA44" i="15"/>
  <c r="CA45" i="15"/>
  <c r="CA46" i="15"/>
  <c r="CA47" i="15"/>
  <c r="CA48" i="15"/>
  <c r="CA49" i="15"/>
  <c r="CA50" i="15"/>
  <c r="CA51" i="15"/>
  <c r="CA52" i="15"/>
  <c r="CA53" i="15"/>
  <c r="CA54" i="15"/>
  <c r="CA55" i="15"/>
  <c r="CA56" i="15"/>
  <c r="CA57" i="15"/>
  <c r="CA58" i="15"/>
  <c r="CA59" i="15"/>
  <c r="CA60" i="15"/>
  <c r="CA61" i="15"/>
  <c r="CA62" i="15"/>
  <c r="CA63" i="15"/>
  <c r="CA64" i="15"/>
  <c r="CA65" i="15"/>
  <c r="CA66" i="15"/>
  <c r="CA67" i="15"/>
  <c r="CA68" i="15"/>
  <c r="CA69" i="15"/>
  <c r="CA70" i="15"/>
  <c r="CA71" i="15"/>
  <c r="CA72" i="15"/>
  <c r="CA73" i="15"/>
  <c r="CA74" i="15"/>
  <c r="CA75" i="15"/>
  <c r="CA76" i="15"/>
  <c r="CA77" i="15"/>
  <c r="CA78" i="15"/>
  <c r="CA79" i="15"/>
  <c r="CA80" i="15"/>
  <c r="CA81" i="15"/>
  <c r="CA82" i="15"/>
  <c r="CA83" i="15"/>
  <c r="CA84" i="15"/>
  <c r="CA85" i="15"/>
  <c r="CA86" i="15"/>
  <c r="CA87" i="15"/>
  <c r="CA88" i="15"/>
  <c r="CA89" i="15"/>
  <c r="CA90" i="15"/>
  <c r="CA91" i="15"/>
  <c r="CA92" i="15"/>
  <c r="CA93" i="15"/>
  <c r="CA94" i="15"/>
  <c r="CA95" i="15"/>
  <c r="CA96" i="15"/>
  <c r="CA97" i="15"/>
  <c r="CA98" i="15"/>
  <c r="CA99" i="15"/>
  <c r="CA100" i="15"/>
  <c r="CA101" i="15"/>
  <c r="CA102" i="15"/>
  <c r="CA103" i="15"/>
  <c r="CA104" i="15"/>
  <c r="CA105" i="15"/>
  <c r="CA106" i="15"/>
  <c r="CA107" i="15"/>
  <c r="CA108" i="15"/>
  <c r="CA109" i="15"/>
  <c r="CA110" i="15"/>
  <c r="CA111" i="15"/>
  <c r="CA112" i="15"/>
  <c r="CA113" i="15"/>
  <c r="CA114" i="15"/>
  <c r="CA115" i="15"/>
  <c r="CA116" i="15"/>
  <c r="CA117" i="15"/>
  <c r="CA118" i="15"/>
  <c r="CA119" i="15"/>
  <c r="CA120" i="15"/>
  <c r="CA121" i="15"/>
  <c r="CA122" i="15"/>
  <c r="CA123" i="15"/>
  <c r="CA124" i="15"/>
  <c r="CA125" i="15"/>
  <c r="CA126" i="15"/>
  <c r="CA127" i="15"/>
  <c r="CA128" i="15"/>
  <c r="CA129" i="15"/>
  <c r="CA130" i="15"/>
  <c r="CA131" i="15"/>
  <c r="CA132" i="15"/>
  <c r="CA133" i="15"/>
  <c r="CA134" i="15"/>
  <c r="CA135" i="15"/>
  <c r="CA136" i="15"/>
  <c r="CA137" i="15"/>
  <c r="CA138" i="15"/>
  <c r="CA139" i="15"/>
  <c r="CA140" i="15"/>
  <c r="CA141" i="15"/>
  <c r="CA142" i="15"/>
  <c r="CA143" i="15"/>
  <c r="CA144" i="15"/>
  <c r="CA145" i="15"/>
  <c r="CA146" i="15"/>
  <c r="CA147" i="15"/>
  <c r="CA148" i="15"/>
  <c r="CA149" i="15"/>
  <c r="CA150" i="15"/>
  <c r="CA151" i="15"/>
  <c r="CA152" i="15"/>
  <c r="CA153" i="15"/>
  <c r="CA154" i="15"/>
  <c r="CA155" i="15"/>
  <c r="CA156" i="15"/>
  <c r="CA157" i="15"/>
  <c r="CA158" i="15"/>
  <c r="CA159" i="15"/>
  <c r="CA160" i="15"/>
  <c r="CA161" i="15"/>
  <c r="CA162" i="15"/>
  <c r="CA163" i="15"/>
  <c r="CA164" i="15"/>
  <c r="CA165" i="15"/>
  <c r="CA166" i="15"/>
  <c r="CA167" i="15"/>
  <c r="CA168" i="15"/>
  <c r="CA169" i="15"/>
  <c r="CA170" i="15"/>
  <c r="CA171" i="15"/>
  <c r="CA172" i="15"/>
  <c r="CA173" i="15"/>
  <c r="CA174" i="15"/>
  <c r="CA175" i="15"/>
  <c r="CA176" i="15"/>
  <c r="CA177" i="15"/>
  <c r="CA178" i="15"/>
  <c r="CA179" i="15"/>
  <c r="CA180" i="15"/>
  <c r="CA181" i="15"/>
  <c r="CA182" i="15"/>
  <c r="CA183" i="15"/>
  <c r="CA184" i="15"/>
  <c r="CA185" i="15"/>
  <c r="CA186" i="15"/>
  <c r="CA187" i="15"/>
  <c r="CA188" i="15"/>
  <c r="CA189" i="15"/>
  <c r="CA190" i="15"/>
  <c r="CA191" i="15"/>
  <c r="CA192" i="15"/>
  <c r="CA193" i="15"/>
  <c r="CA194" i="15"/>
  <c r="CA195" i="15"/>
  <c r="CA196" i="15"/>
  <c r="CA197" i="15"/>
  <c r="CA198" i="15"/>
  <c r="CA199" i="15"/>
  <c r="CA200" i="15"/>
  <c r="CA201" i="15"/>
  <c r="CA202" i="15"/>
  <c r="CA203" i="15"/>
  <c r="CA204" i="15"/>
  <c r="CA205" i="15"/>
  <c r="CA206" i="15"/>
  <c r="CA207" i="15"/>
  <c r="CA208" i="15"/>
  <c r="CA209" i="15"/>
  <c r="CA210" i="15"/>
  <c r="CA211" i="15"/>
  <c r="CA212" i="15"/>
  <c r="CA213" i="15"/>
  <c r="CA214" i="15"/>
  <c r="CA215" i="15"/>
  <c r="CA216" i="15"/>
  <c r="CA217" i="15"/>
  <c r="CA218" i="15"/>
  <c r="CA219" i="15"/>
  <c r="CA220" i="15"/>
  <c r="CA221" i="15"/>
  <c r="CA222" i="15"/>
  <c r="CA223" i="15"/>
  <c r="CA224" i="15"/>
  <c r="CA225" i="15"/>
  <c r="CA226" i="15"/>
  <c r="CA227" i="15"/>
  <c r="CA228" i="15"/>
  <c r="CA229" i="15"/>
  <c r="CA230" i="15"/>
  <c r="CA231" i="15"/>
  <c r="BZ5" i="15"/>
  <c r="BZ6" i="15"/>
  <c r="BZ7" i="15"/>
  <c r="BZ8" i="15"/>
  <c r="BZ9" i="15"/>
  <c r="BZ10" i="15"/>
  <c r="BZ11" i="15"/>
  <c r="BZ12" i="15"/>
  <c r="BZ13" i="15"/>
  <c r="BZ14" i="15"/>
  <c r="BZ15" i="15"/>
  <c r="BZ16" i="15"/>
  <c r="BZ17" i="15"/>
  <c r="BZ18" i="15"/>
  <c r="BZ19" i="15"/>
  <c r="BZ20" i="15"/>
  <c r="BZ21" i="15"/>
  <c r="BZ22" i="15"/>
  <c r="BZ23" i="15"/>
  <c r="BZ24" i="15"/>
  <c r="BZ25" i="15"/>
  <c r="BZ26" i="15"/>
  <c r="BZ27" i="15"/>
  <c r="BZ28" i="15"/>
  <c r="BZ29" i="15"/>
  <c r="BZ30" i="15"/>
  <c r="BZ31" i="15"/>
  <c r="BZ32" i="15"/>
  <c r="BZ33" i="15"/>
  <c r="BZ34" i="15"/>
  <c r="BZ35" i="15"/>
  <c r="BZ36" i="15"/>
  <c r="BZ37" i="15"/>
  <c r="BZ38" i="15"/>
  <c r="BZ39" i="15"/>
  <c r="BZ40" i="15"/>
  <c r="BZ41" i="15"/>
  <c r="BZ42" i="15"/>
  <c r="BZ43" i="15"/>
  <c r="BZ44" i="15"/>
  <c r="BZ45" i="15"/>
  <c r="BZ46" i="15"/>
  <c r="BZ47" i="15"/>
  <c r="BZ48" i="15"/>
  <c r="BZ49" i="15"/>
  <c r="BZ50" i="15"/>
  <c r="BZ51" i="15"/>
  <c r="BZ52" i="15"/>
  <c r="BZ53" i="15"/>
  <c r="BZ54" i="15"/>
  <c r="BZ55" i="15"/>
  <c r="BZ56" i="15"/>
  <c r="BZ57" i="15"/>
  <c r="BZ58" i="15"/>
  <c r="BZ59" i="15"/>
  <c r="BZ60" i="15"/>
  <c r="BZ61" i="15"/>
  <c r="BZ62" i="15"/>
  <c r="BZ63" i="15"/>
  <c r="BZ64" i="15"/>
  <c r="BZ65" i="15"/>
  <c r="BZ66" i="15"/>
  <c r="BZ67" i="15"/>
  <c r="BZ68" i="15"/>
  <c r="BZ69" i="15"/>
  <c r="BZ70" i="15"/>
  <c r="BZ71" i="15"/>
  <c r="BZ72" i="15"/>
  <c r="BZ73" i="15"/>
  <c r="BZ74" i="15"/>
  <c r="BZ75" i="15"/>
  <c r="BZ76" i="15"/>
  <c r="BZ77" i="15"/>
  <c r="BZ78" i="15"/>
  <c r="BZ79" i="15"/>
  <c r="BZ80" i="15"/>
  <c r="BZ81" i="15"/>
  <c r="BZ82" i="15"/>
  <c r="BZ83" i="15"/>
  <c r="BZ84" i="15"/>
  <c r="BZ85" i="15"/>
  <c r="BZ86" i="15"/>
  <c r="BZ87" i="15"/>
  <c r="BZ88" i="15"/>
  <c r="BZ89" i="15"/>
  <c r="BZ90" i="15"/>
  <c r="BZ91" i="15"/>
  <c r="BZ92" i="15"/>
  <c r="BZ93" i="15"/>
  <c r="BZ94" i="15"/>
  <c r="BZ95" i="15"/>
  <c r="BZ96" i="15"/>
  <c r="BZ97" i="15"/>
  <c r="BZ98" i="15"/>
  <c r="BZ99" i="15"/>
  <c r="BZ100" i="15"/>
  <c r="BZ101" i="15"/>
  <c r="BZ102" i="15"/>
  <c r="BZ103" i="15"/>
  <c r="BZ104" i="15"/>
  <c r="BZ105" i="15"/>
  <c r="BZ106" i="15"/>
  <c r="BZ107" i="15"/>
  <c r="BZ108" i="15"/>
  <c r="BZ109" i="15"/>
  <c r="BZ110" i="15"/>
  <c r="BZ111" i="15"/>
  <c r="BZ112" i="15"/>
  <c r="BZ113" i="15"/>
  <c r="BZ114" i="15"/>
  <c r="BZ115" i="15"/>
  <c r="BZ116" i="15"/>
  <c r="BZ117" i="15"/>
  <c r="BZ118" i="15"/>
  <c r="BZ119" i="15"/>
  <c r="BZ120" i="15"/>
  <c r="BZ121" i="15"/>
  <c r="BZ122" i="15"/>
  <c r="BZ123" i="15"/>
  <c r="BZ124" i="15"/>
  <c r="BZ125" i="15"/>
  <c r="BZ126" i="15"/>
  <c r="BZ127" i="15"/>
  <c r="BZ128" i="15"/>
  <c r="BZ129" i="15"/>
  <c r="BZ130" i="15"/>
  <c r="BZ131" i="15"/>
  <c r="BZ132" i="15"/>
  <c r="BZ133" i="15"/>
  <c r="BZ134" i="15"/>
  <c r="BZ135" i="15"/>
  <c r="BZ136" i="15"/>
  <c r="BZ137" i="15"/>
  <c r="BZ138" i="15"/>
  <c r="BZ139" i="15"/>
  <c r="BZ140" i="15"/>
  <c r="BZ141" i="15"/>
  <c r="BZ142" i="15"/>
  <c r="BZ143" i="15"/>
  <c r="BZ144" i="15"/>
  <c r="BZ145" i="15"/>
  <c r="BZ146" i="15"/>
  <c r="BZ147" i="15"/>
  <c r="BZ148" i="15"/>
  <c r="BZ149" i="15"/>
  <c r="BZ150" i="15"/>
  <c r="BZ151" i="15"/>
  <c r="BZ152" i="15"/>
  <c r="BZ153" i="15"/>
  <c r="BZ154" i="15"/>
  <c r="BZ155" i="15"/>
  <c r="BZ156" i="15"/>
  <c r="BZ157" i="15"/>
  <c r="BZ158" i="15"/>
  <c r="BZ159" i="15"/>
  <c r="BZ160" i="15"/>
  <c r="BZ161" i="15"/>
  <c r="BZ162" i="15"/>
  <c r="BZ163" i="15"/>
  <c r="BZ164" i="15"/>
  <c r="BZ165" i="15"/>
  <c r="BZ166" i="15"/>
  <c r="BZ167" i="15"/>
  <c r="BZ168" i="15"/>
  <c r="BZ169" i="15"/>
  <c r="BZ170" i="15"/>
  <c r="BZ171" i="15"/>
  <c r="BZ172" i="15"/>
  <c r="BZ173" i="15"/>
  <c r="BZ174" i="15"/>
  <c r="BZ175" i="15"/>
  <c r="BZ176" i="15"/>
  <c r="BZ177" i="15"/>
  <c r="BZ178" i="15"/>
  <c r="BZ179" i="15"/>
  <c r="BZ180" i="15"/>
  <c r="BZ181" i="15"/>
  <c r="BZ182" i="15"/>
  <c r="BZ183" i="15"/>
  <c r="BZ184" i="15"/>
  <c r="BZ185" i="15"/>
  <c r="BZ186" i="15"/>
  <c r="BZ187" i="15"/>
  <c r="BZ188" i="15"/>
  <c r="BZ189" i="15"/>
  <c r="BZ190" i="15"/>
  <c r="BZ191" i="15"/>
  <c r="BZ192" i="15"/>
  <c r="BZ193" i="15"/>
  <c r="BZ194" i="15"/>
  <c r="BZ195" i="15"/>
  <c r="BZ196" i="15"/>
  <c r="BZ197" i="15"/>
  <c r="BZ198" i="15"/>
  <c r="BZ199" i="15"/>
  <c r="BZ200" i="15"/>
  <c r="BZ201" i="15"/>
  <c r="BZ202" i="15"/>
  <c r="BZ203" i="15"/>
  <c r="BZ204" i="15"/>
  <c r="BZ205" i="15"/>
  <c r="BZ206" i="15"/>
  <c r="BZ207" i="15"/>
  <c r="BZ208" i="15"/>
  <c r="BZ209" i="15"/>
  <c r="BZ210" i="15"/>
  <c r="BZ211" i="15"/>
  <c r="BZ212" i="15"/>
  <c r="BZ213" i="15"/>
  <c r="BZ214" i="15"/>
  <c r="BZ215" i="15"/>
  <c r="BZ216" i="15"/>
  <c r="BZ217" i="15"/>
  <c r="BZ218" i="15"/>
  <c r="BZ219" i="15"/>
  <c r="BZ220" i="15"/>
  <c r="BZ221" i="15"/>
  <c r="BZ222" i="15"/>
  <c r="BZ223" i="15"/>
  <c r="BZ224" i="15"/>
  <c r="BZ225" i="15"/>
  <c r="BZ226" i="15"/>
  <c r="BZ227" i="15"/>
  <c r="BZ228" i="15"/>
  <c r="BZ229" i="15"/>
  <c r="BZ230" i="15"/>
  <c r="BZ231" i="15"/>
  <c r="CA4" i="15"/>
  <c r="BZ4" i="15"/>
  <c r="AC4" i="5"/>
  <c r="AC5" i="5"/>
  <c r="AC6" i="5"/>
  <c r="AC7" i="5"/>
  <c r="AC8" i="5"/>
  <c r="AC9" i="5"/>
  <c r="AC10" i="5"/>
  <c r="AC11" i="5"/>
  <c r="Q12" i="15" s="1"/>
  <c r="BV12" i="15" s="1"/>
  <c r="AC12" i="5"/>
  <c r="AC13" i="5"/>
  <c r="AC14" i="5"/>
  <c r="AC15" i="5"/>
  <c r="AC16" i="5"/>
  <c r="AC17" i="5"/>
  <c r="AC18" i="5"/>
  <c r="AC19" i="5"/>
  <c r="Q20" i="15" s="1"/>
  <c r="BV20" i="15" s="1"/>
  <c r="AC20" i="5"/>
  <c r="AC21" i="5"/>
  <c r="AC22" i="5"/>
  <c r="AC23" i="5"/>
  <c r="AC24" i="5"/>
  <c r="AC25" i="5"/>
  <c r="AC26" i="5"/>
  <c r="AC27" i="5"/>
  <c r="Q28" i="15" s="1"/>
  <c r="BV28" i="15" s="1"/>
  <c r="AC28" i="5"/>
  <c r="AC29" i="5"/>
  <c r="AC30" i="5"/>
  <c r="AC31" i="5"/>
  <c r="AC32" i="5"/>
  <c r="AC33" i="5"/>
  <c r="AC34" i="5"/>
  <c r="AC35" i="5"/>
  <c r="Q36" i="15" s="1"/>
  <c r="BV36" i="15" s="1"/>
  <c r="AC36" i="5"/>
  <c r="AC37" i="5"/>
  <c r="AC38" i="5"/>
  <c r="AC39" i="5"/>
  <c r="AC40" i="5"/>
  <c r="AC41" i="5"/>
  <c r="AC42" i="5"/>
  <c r="AC43" i="5"/>
  <c r="Q44" i="15" s="1"/>
  <c r="BV44" i="15" s="1"/>
  <c r="AC44" i="5"/>
  <c r="AC45" i="5"/>
  <c r="AC46" i="5"/>
  <c r="AC47" i="5"/>
  <c r="AC48" i="5"/>
  <c r="AC49" i="5"/>
  <c r="AC50" i="5"/>
  <c r="AC51" i="5"/>
  <c r="Q52" i="15" s="1"/>
  <c r="BV52" i="15" s="1"/>
  <c r="AC52" i="5"/>
  <c r="AC53" i="5"/>
  <c r="AC54" i="5"/>
  <c r="AC55" i="5"/>
  <c r="AC56" i="5"/>
  <c r="AC57" i="5"/>
  <c r="AC58" i="5"/>
  <c r="AC59" i="5"/>
  <c r="Q60" i="15" s="1"/>
  <c r="BV60" i="15" s="1"/>
  <c r="AC60" i="5"/>
  <c r="AC61" i="5"/>
  <c r="AC62" i="5"/>
  <c r="AC63" i="5"/>
  <c r="AC64" i="5"/>
  <c r="AC65" i="5"/>
  <c r="AC66" i="5"/>
  <c r="AC67" i="5"/>
  <c r="Q68" i="15" s="1"/>
  <c r="BV68" i="15" s="1"/>
  <c r="AC68" i="5"/>
  <c r="AC69" i="5"/>
  <c r="AC70" i="5"/>
  <c r="AC71" i="5"/>
  <c r="AC72" i="5"/>
  <c r="AC73" i="5"/>
  <c r="AC74" i="5"/>
  <c r="AC75" i="5"/>
  <c r="Q76" i="15" s="1"/>
  <c r="BV76" i="15" s="1"/>
  <c r="AC76" i="5"/>
  <c r="AC77" i="5"/>
  <c r="AC78" i="5"/>
  <c r="AC79" i="5"/>
  <c r="AC80" i="5"/>
  <c r="AC81" i="5"/>
  <c r="AC82" i="5"/>
  <c r="AC83" i="5"/>
  <c r="Q84" i="15" s="1"/>
  <c r="BV84" i="15" s="1"/>
  <c r="AC84" i="5"/>
  <c r="AC85" i="5"/>
  <c r="AC86" i="5"/>
  <c r="AC87" i="5"/>
  <c r="AC88" i="5"/>
  <c r="AC89" i="5"/>
  <c r="AC90" i="5"/>
  <c r="AC91" i="5"/>
  <c r="Q92" i="15" s="1"/>
  <c r="BV92" i="15" s="1"/>
  <c r="AC92" i="5"/>
  <c r="AC93" i="5"/>
  <c r="AC94" i="5"/>
  <c r="AC95" i="5"/>
  <c r="AC96" i="5"/>
  <c r="AC97" i="5"/>
  <c r="AC98" i="5"/>
  <c r="AC99" i="5"/>
  <c r="Q100" i="15" s="1"/>
  <c r="BV100" i="15" s="1"/>
  <c r="AC100" i="5"/>
  <c r="AC101" i="5"/>
  <c r="AC102" i="5"/>
  <c r="AC103" i="5"/>
  <c r="AC104" i="5"/>
  <c r="AC105" i="5"/>
  <c r="AC106" i="5"/>
  <c r="AC107" i="5"/>
  <c r="Q108" i="15" s="1"/>
  <c r="BV108" i="15" s="1"/>
  <c r="AC108" i="5"/>
  <c r="AC109" i="5"/>
  <c r="AC110" i="5"/>
  <c r="AC111" i="5"/>
  <c r="AC112" i="5"/>
  <c r="AC113" i="5"/>
  <c r="AC114" i="5"/>
  <c r="AC115" i="5"/>
  <c r="Q116" i="15" s="1"/>
  <c r="BV116" i="15" s="1"/>
  <c r="AC116" i="5"/>
  <c r="AC117" i="5"/>
  <c r="AC118" i="5"/>
  <c r="AC119" i="5"/>
  <c r="AC120" i="5"/>
  <c r="AC121" i="5"/>
  <c r="AC122" i="5"/>
  <c r="AC123" i="5"/>
  <c r="Q124" i="15" s="1"/>
  <c r="BV124" i="15" s="1"/>
  <c r="AC124" i="5"/>
  <c r="AC125" i="5"/>
  <c r="AC126" i="5"/>
  <c r="AC127" i="5"/>
  <c r="AC128" i="5"/>
  <c r="AC129" i="5"/>
  <c r="AC130" i="5"/>
  <c r="AC131" i="5"/>
  <c r="Q132" i="15" s="1"/>
  <c r="BV132" i="15" s="1"/>
  <c r="AC132" i="5"/>
  <c r="AC133" i="5"/>
  <c r="AC134" i="5"/>
  <c r="AC135" i="5"/>
  <c r="AC136" i="5"/>
  <c r="AC137" i="5"/>
  <c r="AC138" i="5"/>
  <c r="AC139" i="5"/>
  <c r="Q140" i="15" s="1"/>
  <c r="BV140" i="15" s="1"/>
  <c r="AC140" i="5"/>
  <c r="AC141" i="5"/>
  <c r="AC142" i="5"/>
  <c r="AC143" i="5"/>
  <c r="AC144" i="5"/>
  <c r="AC145" i="5"/>
  <c r="AC146" i="5"/>
  <c r="AC147" i="5"/>
  <c r="Q148" i="15" s="1"/>
  <c r="BV148" i="15" s="1"/>
  <c r="AC148" i="5"/>
  <c r="AC149" i="5"/>
  <c r="AC150" i="5"/>
  <c r="AC151" i="5"/>
  <c r="AC152" i="5"/>
  <c r="AC153" i="5"/>
  <c r="AC154" i="5"/>
  <c r="AC155" i="5"/>
  <c r="Q156" i="15" s="1"/>
  <c r="BV156" i="15" s="1"/>
  <c r="AC156" i="5"/>
  <c r="AC157" i="5"/>
  <c r="AC158" i="5"/>
  <c r="AC159" i="5"/>
  <c r="AC160" i="5"/>
  <c r="AC161" i="5"/>
  <c r="AC162" i="5"/>
  <c r="AC163" i="5"/>
  <c r="Q164" i="15" s="1"/>
  <c r="BV164" i="15" s="1"/>
  <c r="AC164" i="5"/>
  <c r="AC165" i="5"/>
  <c r="AC166" i="5"/>
  <c r="AC167" i="5"/>
  <c r="AC168" i="5"/>
  <c r="AC169" i="5"/>
  <c r="AC170" i="5"/>
  <c r="AC171" i="5"/>
  <c r="Q172" i="15" s="1"/>
  <c r="BV172" i="15" s="1"/>
  <c r="AC172" i="5"/>
  <c r="AC173" i="5"/>
  <c r="AC174" i="5"/>
  <c r="AC175" i="5"/>
  <c r="AC176" i="5"/>
  <c r="AC177" i="5"/>
  <c r="AC178" i="5"/>
  <c r="AC179" i="5"/>
  <c r="Q180" i="15" s="1"/>
  <c r="BV180" i="15" s="1"/>
  <c r="AC180" i="5"/>
  <c r="AC181" i="5"/>
  <c r="AC182" i="5"/>
  <c r="AC183" i="5"/>
  <c r="AC184" i="5"/>
  <c r="AC185" i="5"/>
  <c r="AC186" i="5"/>
  <c r="AC187" i="5"/>
  <c r="Q188" i="15" s="1"/>
  <c r="BV188" i="15" s="1"/>
  <c r="AC188" i="5"/>
  <c r="AC189" i="5"/>
  <c r="AC190" i="5"/>
  <c r="AC191" i="5"/>
  <c r="AC192" i="5"/>
  <c r="AC193" i="5"/>
  <c r="AC194" i="5"/>
  <c r="AC195" i="5"/>
  <c r="Q196" i="15" s="1"/>
  <c r="BV196" i="15" s="1"/>
  <c r="AC196" i="5"/>
  <c r="AC197" i="5"/>
  <c r="AC198" i="5"/>
  <c r="AC199" i="5"/>
  <c r="AC200" i="5"/>
  <c r="AC201" i="5"/>
  <c r="AC202" i="5"/>
  <c r="AC203" i="5"/>
  <c r="Q204" i="15" s="1"/>
  <c r="BV204" i="15" s="1"/>
  <c r="AC204" i="5"/>
  <c r="AC205" i="5"/>
  <c r="AC206" i="5"/>
  <c r="AC207" i="5"/>
  <c r="AC208" i="5"/>
  <c r="AC209" i="5"/>
  <c r="AC210" i="5"/>
  <c r="AC211" i="5"/>
  <c r="Q212" i="15" s="1"/>
  <c r="BV212" i="15" s="1"/>
  <c r="AC212" i="5"/>
  <c r="AC213" i="5"/>
  <c r="AC214" i="5"/>
  <c r="AC215" i="5"/>
  <c r="AC216" i="5"/>
  <c r="AC217" i="5"/>
  <c r="AC218" i="5"/>
  <c r="AC219" i="5"/>
  <c r="Q220" i="15" s="1"/>
  <c r="BV220" i="15" s="1"/>
  <c r="AC220" i="5"/>
  <c r="AC221" i="5"/>
  <c r="AC222" i="5"/>
  <c r="AC223" i="5"/>
  <c r="AC224" i="5"/>
  <c r="AC225" i="5"/>
  <c r="AC226" i="5"/>
  <c r="AC227" i="5"/>
  <c r="Q228" i="15" s="1"/>
  <c r="BV228" i="15" s="1"/>
  <c r="AC228" i="5"/>
  <c r="AC229" i="5"/>
  <c r="AC230" i="5"/>
  <c r="AC3" i="5"/>
  <c r="Q5" i="15"/>
  <c r="Q6" i="15"/>
  <c r="Q7" i="15"/>
  <c r="Q8" i="15"/>
  <c r="BV8" i="15" s="1"/>
  <c r="Q9" i="15"/>
  <c r="Q10" i="15"/>
  <c r="Q11" i="15"/>
  <c r="Q13" i="15"/>
  <c r="Q14" i="15"/>
  <c r="Q15" i="15"/>
  <c r="Q16" i="15"/>
  <c r="BV16" i="15" s="1"/>
  <c r="Q17" i="15"/>
  <c r="BV17" i="15" s="1"/>
  <c r="Q18" i="15"/>
  <c r="Q19" i="15"/>
  <c r="Q21" i="15"/>
  <c r="Q22" i="15"/>
  <c r="Q23" i="15"/>
  <c r="Q24" i="15"/>
  <c r="BV24" i="15" s="1"/>
  <c r="Q25" i="15"/>
  <c r="Q26" i="15"/>
  <c r="BV26" i="15" s="1"/>
  <c r="Q27" i="15"/>
  <c r="Q29" i="15"/>
  <c r="Q30" i="15"/>
  <c r="Q31" i="15"/>
  <c r="Q32" i="15"/>
  <c r="Q33" i="15"/>
  <c r="Q34" i="15"/>
  <c r="Q35" i="15"/>
  <c r="BV35" i="15" s="1"/>
  <c r="Q37" i="15"/>
  <c r="Q38" i="15"/>
  <c r="Q39" i="15"/>
  <c r="Q40" i="15"/>
  <c r="BV40" i="15" s="1"/>
  <c r="Q41" i="15"/>
  <c r="Q42" i="15"/>
  <c r="Q43" i="15"/>
  <c r="Q45" i="15"/>
  <c r="BV45" i="15" s="1"/>
  <c r="Q46" i="15"/>
  <c r="Q47" i="15"/>
  <c r="Q48" i="15"/>
  <c r="BV48" i="15" s="1"/>
  <c r="Q49" i="15"/>
  <c r="Q50" i="15"/>
  <c r="Q51" i="15"/>
  <c r="Q53" i="15"/>
  <c r="Q54" i="15"/>
  <c r="BV54" i="15" s="1"/>
  <c r="Q55" i="15"/>
  <c r="Q56" i="15"/>
  <c r="BV56" i="15" s="1"/>
  <c r="Q57" i="15"/>
  <c r="Q58" i="15"/>
  <c r="Q59" i="15"/>
  <c r="Q61" i="15"/>
  <c r="Q62" i="15"/>
  <c r="Q63" i="15"/>
  <c r="BV63" i="15" s="1"/>
  <c r="Q64" i="15"/>
  <c r="BV64" i="15" s="1"/>
  <c r="Q65" i="15"/>
  <c r="Q66" i="15"/>
  <c r="Q67" i="15"/>
  <c r="Q69" i="15"/>
  <c r="Q70" i="15"/>
  <c r="Q71" i="15"/>
  <c r="Q72" i="15"/>
  <c r="BV72" i="15" s="1"/>
  <c r="Q73" i="15"/>
  <c r="Q74" i="15"/>
  <c r="Q75" i="15"/>
  <c r="Q77" i="15"/>
  <c r="Q78" i="15"/>
  <c r="Q79" i="15"/>
  <c r="Q80" i="15"/>
  <c r="BV80" i="15" s="1"/>
  <c r="Q81" i="15"/>
  <c r="BV81" i="15" s="1"/>
  <c r="Q82" i="15"/>
  <c r="Q83" i="15"/>
  <c r="Q85" i="15"/>
  <c r="Q86" i="15"/>
  <c r="Q87" i="15"/>
  <c r="Q88" i="15"/>
  <c r="BV88" i="15" s="1"/>
  <c r="Q89" i="15"/>
  <c r="Q90" i="15"/>
  <c r="BV90" i="15" s="1"/>
  <c r="Q91" i="15"/>
  <c r="Q93" i="15"/>
  <c r="Q94" i="15"/>
  <c r="Q95" i="15"/>
  <c r="Q96" i="15"/>
  <c r="Q97" i="15"/>
  <c r="Q98" i="15"/>
  <c r="Q99" i="15"/>
  <c r="BV99" i="15" s="1"/>
  <c r="Q101" i="15"/>
  <c r="Q102" i="15"/>
  <c r="Q103" i="15"/>
  <c r="Q104" i="15"/>
  <c r="BV104" i="15" s="1"/>
  <c r="Q105" i="15"/>
  <c r="Q106" i="15"/>
  <c r="Q107" i="15"/>
  <c r="Q109" i="15"/>
  <c r="BV109" i="15" s="1"/>
  <c r="Q110" i="15"/>
  <c r="Q111" i="15"/>
  <c r="Q112" i="15"/>
  <c r="BV112" i="15" s="1"/>
  <c r="Q113" i="15"/>
  <c r="Q114" i="15"/>
  <c r="Q115" i="15"/>
  <c r="Q117" i="15"/>
  <c r="Q118" i="15"/>
  <c r="BV118" i="15" s="1"/>
  <c r="Q119" i="15"/>
  <c r="Q120" i="15"/>
  <c r="BV120" i="15" s="1"/>
  <c r="Q121" i="15"/>
  <c r="Q122" i="15"/>
  <c r="Q123" i="15"/>
  <c r="Q125" i="15"/>
  <c r="Q126" i="15"/>
  <c r="Q127" i="15"/>
  <c r="BV127" i="15" s="1"/>
  <c r="Q128" i="15"/>
  <c r="BV128" i="15" s="1"/>
  <c r="Q129" i="15"/>
  <c r="Q130" i="15"/>
  <c r="Q131" i="15"/>
  <c r="Q133" i="15"/>
  <c r="Q134" i="15"/>
  <c r="Q135" i="15"/>
  <c r="Q136" i="15"/>
  <c r="BV136" i="15" s="1"/>
  <c r="Q137" i="15"/>
  <c r="Q138" i="15"/>
  <c r="Q139" i="15"/>
  <c r="Q141" i="15"/>
  <c r="Q142" i="15"/>
  <c r="Q143" i="15"/>
  <c r="Q144" i="15"/>
  <c r="BV144" i="15" s="1"/>
  <c r="Q145" i="15"/>
  <c r="BV145" i="15" s="1"/>
  <c r="Q146" i="15"/>
  <c r="Q147" i="15"/>
  <c r="Q149" i="15"/>
  <c r="Q150" i="15"/>
  <c r="Q151" i="15"/>
  <c r="Q152" i="15"/>
  <c r="BV152" i="15" s="1"/>
  <c r="Q153" i="15"/>
  <c r="Q154" i="15"/>
  <c r="BV154" i="15" s="1"/>
  <c r="Q155" i="15"/>
  <c r="Q157" i="15"/>
  <c r="Q158" i="15"/>
  <c r="Q159" i="15"/>
  <c r="Q160" i="15"/>
  <c r="Q161" i="15"/>
  <c r="Q162" i="15"/>
  <c r="Q163" i="15"/>
  <c r="BV163" i="15" s="1"/>
  <c r="Q165" i="15"/>
  <c r="Q166" i="15"/>
  <c r="Q167" i="15"/>
  <c r="Q168" i="15"/>
  <c r="BV168" i="15" s="1"/>
  <c r="Q169" i="15"/>
  <c r="Q170" i="15"/>
  <c r="Q171" i="15"/>
  <c r="Q173" i="15"/>
  <c r="BV173" i="15" s="1"/>
  <c r="Q174" i="15"/>
  <c r="Q175" i="15"/>
  <c r="Q176" i="15"/>
  <c r="BV176" i="15" s="1"/>
  <c r="Q177" i="15"/>
  <c r="Q178" i="15"/>
  <c r="Q179" i="15"/>
  <c r="Q181" i="15"/>
  <c r="Q182" i="15"/>
  <c r="BV182" i="15" s="1"/>
  <c r="Q183" i="15"/>
  <c r="Q184" i="15"/>
  <c r="BV184" i="15" s="1"/>
  <c r="Q185" i="15"/>
  <c r="Q186" i="15"/>
  <c r="Q187" i="15"/>
  <c r="Q189" i="15"/>
  <c r="Q190" i="15"/>
  <c r="Q191" i="15"/>
  <c r="BV191" i="15" s="1"/>
  <c r="Q192" i="15"/>
  <c r="BV192" i="15" s="1"/>
  <c r="Q193" i="15"/>
  <c r="Q194" i="15"/>
  <c r="Q195" i="15"/>
  <c r="Q197" i="15"/>
  <c r="Q198" i="15"/>
  <c r="Q199" i="15"/>
  <c r="Q200" i="15"/>
  <c r="BV200" i="15" s="1"/>
  <c r="Q201" i="15"/>
  <c r="Q202" i="15"/>
  <c r="Q203" i="15"/>
  <c r="Q205" i="15"/>
  <c r="Q206" i="15"/>
  <c r="Q207" i="15"/>
  <c r="Q208" i="15"/>
  <c r="BV208" i="15" s="1"/>
  <c r="Q209" i="15"/>
  <c r="Q210" i="15"/>
  <c r="Q211" i="15"/>
  <c r="Q213" i="15"/>
  <c r="Q214" i="15"/>
  <c r="Q215" i="15"/>
  <c r="Q216" i="15"/>
  <c r="BV216" i="15" s="1"/>
  <c r="Q217" i="15"/>
  <c r="Q218" i="15"/>
  <c r="BV218" i="15" s="1"/>
  <c r="Q219" i="15"/>
  <c r="Q221" i="15"/>
  <c r="Q222" i="15"/>
  <c r="Q223" i="15"/>
  <c r="Q224" i="15"/>
  <c r="Q225" i="15"/>
  <c r="Q226" i="15"/>
  <c r="Q227" i="15"/>
  <c r="BV227" i="15" s="1"/>
  <c r="Q229" i="15"/>
  <c r="Q230" i="15"/>
  <c r="Q231" i="15"/>
  <c r="BV5" i="15"/>
  <c r="BV6" i="15"/>
  <c r="BV7" i="15"/>
  <c r="BV9" i="15"/>
  <c r="BV10" i="15"/>
  <c r="BV11" i="15"/>
  <c r="BV13" i="15"/>
  <c r="BV14" i="15"/>
  <c r="BV15" i="15"/>
  <c r="BV18" i="15"/>
  <c r="BV19" i="15"/>
  <c r="BV21" i="15"/>
  <c r="BV22" i="15"/>
  <c r="BV23" i="15"/>
  <c r="BV25" i="15"/>
  <c r="BV27" i="15"/>
  <c r="BV29" i="15"/>
  <c r="BV30" i="15"/>
  <c r="BV31" i="15"/>
  <c r="BV32" i="15"/>
  <c r="BV33" i="15"/>
  <c r="BV34" i="15"/>
  <c r="BV37" i="15"/>
  <c r="BV38" i="15"/>
  <c r="BV39" i="15"/>
  <c r="BV41" i="15"/>
  <c r="BV42" i="15"/>
  <c r="BV43" i="15"/>
  <c r="BV46" i="15"/>
  <c r="BV47" i="15"/>
  <c r="BV49" i="15"/>
  <c r="BV50" i="15"/>
  <c r="BV51" i="15"/>
  <c r="BV53" i="15"/>
  <c r="BV55" i="15"/>
  <c r="BV57" i="15"/>
  <c r="BV58" i="15"/>
  <c r="BV59" i="15"/>
  <c r="BV61" i="15"/>
  <c r="BV62" i="15"/>
  <c r="BV65" i="15"/>
  <c r="BV66" i="15"/>
  <c r="BV67" i="15"/>
  <c r="BV69" i="15"/>
  <c r="BV70" i="15"/>
  <c r="BV71" i="15"/>
  <c r="BV73" i="15"/>
  <c r="BV74" i="15"/>
  <c r="BV75" i="15"/>
  <c r="BV77" i="15"/>
  <c r="BV78" i="15"/>
  <c r="BV79" i="15"/>
  <c r="BV82" i="15"/>
  <c r="BV83" i="15"/>
  <c r="BV85" i="15"/>
  <c r="BV86" i="15"/>
  <c r="BV87" i="15"/>
  <c r="BV89" i="15"/>
  <c r="BV91" i="15"/>
  <c r="BV93" i="15"/>
  <c r="BV94" i="15"/>
  <c r="BV95" i="15"/>
  <c r="BV96" i="15"/>
  <c r="BV97" i="15"/>
  <c r="BV98" i="15"/>
  <c r="BV101" i="15"/>
  <c r="BV102" i="15"/>
  <c r="BV103" i="15"/>
  <c r="BV105" i="15"/>
  <c r="BV106" i="15"/>
  <c r="BV107" i="15"/>
  <c r="BV110" i="15"/>
  <c r="BV111" i="15"/>
  <c r="BV113" i="15"/>
  <c r="BV114" i="15"/>
  <c r="BV115" i="15"/>
  <c r="BV117" i="15"/>
  <c r="BV119" i="15"/>
  <c r="BV121" i="15"/>
  <c r="BV122" i="15"/>
  <c r="BV123" i="15"/>
  <c r="BV125" i="15"/>
  <c r="BV126" i="15"/>
  <c r="BV129" i="15"/>
  <c r="BV130" i="15"/>
  <c r="BV131" i="15"/>
  <c r="BV133" i="15"/>
  <c r="BV134" i="15"/>
  <c r="BV135" i="15"/>
  <c r="BV137" i="15"/>
  <c r="BV138" i="15"/>
  <c r="BV139" i="15"/>
  <c r="BV141" i="15"/>
  <c r="BV142" i="15"/>
  <c r="BV143" i="15"/>
  <c r="BV146" i="15"/>
  <c r="BV147" i="15"/>
  <c r="BV149" i="15"/>
  <c r="BV150" i="15"/>
  <c r="BV151" i="15"/>
  <c r="BV153" i="15"/>
  <c r="BV155" i="15"/>
  <c r="BV157" i="15"/>
  <c r="BV158" i="15"/>
  <c r="BV159" i="15"/>
  <c r="BV160" i="15"/>
  <c r="BV161" i="15"/>
  <c r="BV162" i="15"/>
  <c r="BV165" i="15"/>
  <c r="BV166" i="15"/>
  <c r="BV167" i="15"/>
  <c r="BV169" i="15"/>
  <c r="BV170" i="15"/>
  <c r="BV171" i="15"/>
  <c r="BV174" i="15"/>
  <c r="BV175" i="15"/>
  <c r="BV177" i="15"/>
  <c r="BV178" i="15"/>
  <c r="BV179" i="15"/>
  <c r="BV181" i="15"/>
  <c r="BV183" i="15"/>
  <c r="BV185" i="15"/>
  <c r="BV186" i="15"/>
  <c r="BV187" i="15"/>
  <c r="BV189" i="15"/>
  <c r="BV190" i="15"/>
  <c r="BV193" i="15"/>
  <c r="BV194" i="15"/>
  <c r="BV195" i="15"/>
  <c r="BV197" i="15"/>
  <c r="BV198" i="15"/>
  <c r="BV199" i="15"/>
  <c r="BV201" i="15"/>
  <c r="BV202" i="15"/>
  <c r="BV203" i="15"/>
  <c r="BV205" i="15"/>
  <c r="BV206" i="15"/>
  <c r="BV207" i="15"/>
  <c r="BV209" i="15"/>
  <c r="BV210" i="15"/>
  <c r="BV211" i="15"/>
  <c r="BV213" i="15"/>
  <c r="BV214" i="15"/>
  <c r="BV215" i="15"/>
  <c r="BV217" i="15"/>
  <c r="BV219" i="15"/>
  <c r="BV221" i="15"/>
  <c r="BV222" i="15"/>
  <c r="BV223" i="15"/>
  <c r="BV224" i="15"/>
  <c r="BV225" i="15"/>
  <c r="BV226" i="15"/>
  <c r="BV229" i="15"/>
  <c r="BV230" i="15"/>
  <c r="BV231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20" i="15"/>
  <c r="BQ21" i="15"/>
  <c r="BQ22" i="15"/>
  <c r="BQ23" i="15"/>
  <c r="BQ24" i="15"/>
  <c r="BQ25" i="15"/>
  <c r="BQ26" i="15"/>
  <c r="BQ27" i="15"/>
  <c r="BQ28" i="15"/>
  <c r="BQ29" i="15"/>
  <c r="BQ30" i="15"/>
  <c r="BQ31" i="15"/>
  <c r="BQ32" i="15"/>
  <c r="BQ33" i="15"/>
  <c r="BQ34" i="15"/>
  <c r="BQ35" i="15"/>
  <c r="BQ36" i="15"/>
  <c r="BQ37" i="15"/>
  <c r="BQ38" i="15"/>
  <c r="BQ39" i="15"/>
  <c r="BQ40" i="15"/>
  <c r="BQ41" i="15"/>
  <c r="BQ42" i="15"/>
  <c r="BQ43" i="15"/>
  <c r="BQ44" i="15"/>
  <c r="BQ45" i="15"/>
  <c r="BQ46" i="15"/>
  <c r="BQ47" i="15"/>
  <c r="BQ48" i="15"/>
  <c r="BQ49" i="15"/>
  <c r="BQ50" i="15"/>
  <c r="BQ51" i="15"/>
  <c r="BQ52" i="15"/>
  <c r="BQ53" i="15"/>
  <c r="BQ54" i="15"/>
  <c r="BQ55" i="15"/>
  <c r="BQ56" i="15"/>
  <c r="BQ57" i="15"/>
  <c r="BQ58" i="15"/>
  <c r="BQ59" i="15"/>
  <c r="BQ60" i="15"/>
  <c r="BQ61" i="15"/>
  <c r="BQ62" i="15"/>
  <c r="BQ63" i="15"/>
  <c r="BQ64" i="15"/>
  <c r="BQ65" i="15"/>
  <c r="BQ66" i="15"/>
  <c r="BQ67" i="15"/>
  <c r="BQ68" i="15"/>
  <c r="BQ69" i="15"/>
  <c r="BQ70" i="15"/>
  <c r="BQ71" i="15"/>
  <c r="BQ72" i="15"/>
  <c r="BQ73" i="15"/>
  <c r="BQ74" i="15"/>
  <c r="BQ75" i="15"/>
  <c r="BQ76" i="15"/>
  <c r="BQ77" i="15"/>
  <c r="BQ78" i="15"/>
  <c r="BQ79" i="15"/>
  <c r="BQ80" i="15"/>
  <c r="BQ81" i="15"/>
  <c r="BQ82" i="15"/>
  <c r="BQ83" i="15"/>
  <c r="BQ84" i="15"/>
  <c r="BQ85" i="15"/>
  <c r="BQ86" i="15"/>
  <c r="BQ87" i="15"/>
  <c r="BQ88" i="15"/>
  <c r="BQ89" i="15"/>
  <c r="BQ90" i="15"/>
  <c r="BQ91" i="15"/>
  <c r="BQ92" i="15"/>
  <c r="BQ93" i="15"/>
  <c r="BQ94" i="15"/>
  <c r="BQ95" i="15"/>
  <c r="BQ96" i="15"/>
  <c r="BQ97" i="15"/>
  <c r="BQ98" i="15"/>
  <c r="BQ99" i="15"/>
  <c r="BQ100" i="15"/>
  <c r="BQ101" i="15"/>
  <c r="BQ102" i="15"/>
  <c r="BQ103" i="15"/>
  <c r="BQ104" i="15"/>
  <c r="BQ105" i="15"/>
  <c r="BQ106" i="15"/>
  <c r="BQ107" i="15"/>
  <c r="BQ108" i="15"/>
  <c r="BQ109" i="15"/>
  <c r="BQ110" i="15"/>
  <c r="BQ111" i="15"/>
  <c r="BQ112" i="15"/>
  <c r="BQ113" i="15"/>
  <c r="BQ114" i="15"/>
  <c r="BQ115" i="15"/>
  <c r="BQ116" i="15"/>
  <c r="BQ117" i="15"/>
  <c r="BQ118" i="15"/>
  <c r="BQ119" i="15"/>
  <c r="BQ120" i="15"/>
  <c r="BQ121" i="15"/>
  <c r="BQ122" i="15"/>
  <c r="BQ123" i="15"/>
  <c r="BQ124" i="15"/>
  <c r="BQ125" i="15"/>
  <c r="BQ126" i="15"/>
  <c r="BQ127" i="15"/>
  <c r="BQ128" i="15"/>
  <c r="BQ129" i="15"/>
  <c r="BQ130" i="15"/>
  <c r="BQ131" i="15"/>
  <c r="BQ132" i="15"/>
  <c r="BQ133" i="15"/>
  <c r="BQ134" i="15"/>
  <c r="BQ135" i="15"/>
  <c r="BQ136" i="15"/>
  <c r="BQ137" i="15"/>
  <c r="BQ138" i="15"/>
  <c r="BQ139" i="15"/>
  <c r="BQ140" i="15"/>
  <c r="BQ141" i="15"/>
  <c r="BQ142" i="15"/>
  <c r="BQ143" i="15"/>
  <c r="BQ144" i="15"/>
  <c r="BQ145" i="15"/>
  <c r="BQ146" i="15"/>
  <c r="BQ147" i="15"/>
  <c r="BQ148" i="15"/>
  <c r="BQ149" i="15"/>
  <c r="BQ150" i="15"/>
  <c r="BQ151" i="15"/>
  <c r="BQ152" i="15"/>
  <c r="BQ153" i="15"/>
  <c r="BQ154" i="15"/>
  <c r="BQ155" i="15"/>
  <c r="BQ156" i="15"/>
  <c r="BQ157" i="15"/>
  <c r="BQ158" i="15"/>
  <c r="BQ159" i="15"/>
  <c r="BQ160" i="15"/>
  <c r="BQ161" i="15"/>
  <c r="BQ162" i="15"/>
  <c r="BQ163" i="15"/>
  <c r="BQ164" i="15"/>
  <c r="BQ165" i="15"/>
  <c r="BQ166" i="15"/>
  <c r="BQ167" i="15"/>
  <c r="BQ168" i="15"/>
  <c r="BQ169" i="15"/>
  <c r="BQ170" i="15"/>
  <c r="BQ171" i="15"/>
  <c r="BQ172" i="15"/>
  <c r="BQ173" i="15"/>
  <c r="BQ174" i="15"/>
  <c r="BQ175" i="15"/>
  <c r="BQ176" i="15"/>
  <c r="BQ177" i="15"/>
  <c r="BQ178" i="15"/>
  <c r="BQ179" i="15"/>
  <c r="BQ180" i="15"/>
  <c r="BQ181" i="15"/>
  <c r="BQ182" i="15"/>
  <c r="BQ183" i="15"/>
  <c r="BQ184" i="15"/>
  <c r="BQ185" i="15"/>
  <c r="BQ186" i="15"/>
  <c r="BQ187" i="15"/>
  <c r="BQ188" i="15"/>
  <c r="BQ189" i="15"/>
  <c r="BQ190" i="15"/>
  <c r="BQ191" i="15"/>
  <c r="BQ192" i="15"/>
  <c r="BQ193" i="15"/>
  <c r="BQ194" i="15"/>
  <c r="BQ195" i="15"/>
  <c r="BQ196" i="15"/>
  <c r="BQ197" i="15"/>
  <c r="BQ198" i="15"/>
  <c r="BQ199" i="15"/>
  <c r="BQ200" i="15"/>
  <c r="BQ201" i="15"/>
  <c r="BQ202" i="15"/>
  <c r="BQ203" i="15"/>
  <c r="BQ204" i="15"/>
  <c r="BQ205" i="15"/>
  <c r="BQ206" i="15"/>
  <c r="BQ207" i="15"/>
  <c r="BQ208" i="15"/>
  <c r="BQ209" i="15"/>
  <c r="BQ210" i="15"/>
  <c r="BQ211" i="15"/>
  <c r="BQ212" i="15"/>
  <c r="BQ213" i="15"/>
  <c r="BQ214" i="15"/>
  <c r="BQ215" i="15"/>
  <c r="BQ216" i="15"/>
  <c r="BQ217" i="15"/>
  <c r="BQ218" i="15"/>
  <c r="BQ219" i="15"/>
  <c r="BQ220" i="15"/>
  <c r="BQ221" i="15"/>
  <c r="BQ222" i="15"/>
  <c r="BQ223" i="15"/>
  <c r="BQ224" i="15"/>
  <c r="BQ225" i="15"/>
  <c r="BQ226" i="15"/>
  <c r="BQ227" i="15"/>
  <c r="BQ228" i="15"/>
  <c r="BQ229" i="15"/>
  <c r="BQ230" i="15"/>
  <c r="BQ231" i="15"/>
  <c r="BQ4" i="15"/>
  <c r="BK5" i="15"/>
  <c r="BK6" i="15"/>
  <c r="BK7" i="15"/>
  <c r="BK8" i="15"/>
  <c r="BK9" i="15"/>
  <c r="BK10" i="15"/>
  <c r="BK11" i="15"/>
  <c r="BK12" i="15"/>
  <c r="BK13" i="15"/>
  <c r="BK14" i="15"/>
  <c r="BK15" i="15"/>
  <c r="BK16" i="15"/>
  <c r="BK17" i="15"/>
  <c r="BK18" i="15"/>
  <c r="BK19" i="15"/>
  <c r="BK20" i="15"/>
  <c r="BK21" i="15"/>
  <c r="BK22" i="15"/>
  <c r="BK23" i="15"/>
  <c r="BK24" i="15"/>
  <c r="BK25" i="15"/>
  <c r="BK26" i="15"/>
  <c r="BK27" i="15"/>
  <c r="BK28" i="15"/>
  <c r="BK29" i="15"/>
  <c r="BK30" i="15"/>
  <c r="BK31" i="15"/>
  <c r="BK32" i="15"/>
  <c r="BK33" i="15"/>
  <c r="BK34" i="15"/>
  <c r="BK35" i="15"/>
  <c r="BK36" i="15"/>
  <c r="BK37" i="15"/>
  <c r="BK38" i="15"/>
  <c r="BK39" i="15"/>
  <c r="BK40" i="15"/>
  <c r="BK41" i="15"/>
  <c r="BK42" i="15"/>
  <c r="BK43" i="15"/>
  <c r="BK44" i="15"/>
  <c r="BK45" i="15"/>
  <c r="BK46" i="15"/>
  <c r="BK47" i="15"/>
  <c r="BK48" i="15"/>
  <c r="BK49" i="15"/>
  <c r="BK50" i="15"/>
  <c r="BK51" i="15"/>
  <c r="BK52" i="15"/>
  <c r="BK53" i="15"/>
  <c r="BK54" i="15"/>
  <c r="BK55" i="15"/>
  <c r="BK56" i="15"/>
  <c r="BK57" i="15"/>
  <c r="BK58" i="15"/>
  <c r="BK59" i="15"/>
  <c r="BK60" i="15"/>
  <c r="BK61" i="15"/>
  <c r="BK62" i="15"/>
  <c r="BK63" i="15"/>
  <c r="BK64" i="15"/>
  <c r="BK65" i="15"/>
  <c r="BK66" i="15"/>
  <c r="BK67" i="15"/>
  <c r="BK68" i="15"/>
  <c r="BK69" i="15"/>
  <c r="BK70" i="15"/>
  <c r="BK71" i="15"/>
  <c r="BK72" i="15"/>
  <c r="BK73" i="15"/>
  <c r="BK74" i="15"/>
  <c r="BK75" i="15"/>
  <c r="BK76" i="15"/>
  <c r="BK77" i="15"/>
  <c r="BK78" i="15"/>
  <c r="BK79" i="15"/>
  <c r="BK80" i="15"/>
  <c r="BK81" i="15"/>
  <c r="BK82" i="15"/>
  <c r="BK83" i="15"/>
  <c r="BK84" i="15"/>
  <c r="BK85" i="15"/>
  <c r="BK86" i="15"/>
  <c r="BK87" i="15"/>
  <c r="BK88" i="15"/>
  <c r="BK89" i="15"/>
  <c r="BK90" i="15"/>
  <c r="BK91" i="15"/>
  <c r="BK92" i="15"/>
  <c r="BK93" i="15"/>
  <c r="BK94" i="15"/>
  <c r="BK95" i="15"/>
  <c r="BK96" i="15"/>
  <c r="BK97" i="15"/>
  <c r="BK98" i="15"/>
  <c r="BK99" i="15"/>
  <c r="BK100" i="15"/>
  <c r="BK101" i="15"/>
  <c r="BK102" i="15"/>
  <c r="BK103" i="15"/>
  <c r="BK104" i="15"/>
  <c r="BK105" i="15"/>
  <c r="BK106" i="15"/>
  <c r="BK107" i="15"/>
  <c r="BK108" i="15"/>
  <c r="BK109" i="15"/>
  <c r="BK110" i="15"/>
  <c r="BK111" i="15"/>
  <c r="BK112" i="15"/>
  <c r="BK113" i="15"/>
  <c r="BK114" i="15"/>
  <c r="BK115" i="15"/>
  <c r="BK116" i="15"/>
  <c r="BK117" i="15"/>
  <c r="BK118" i="15"/>
  <c r="BK119" i="15"/>
  <c r="BK120" i="15"/>
  <c r="BK121" i="15"/>
  <c r="BK122" i="15"/>
  <c r="BK123" i="15"/>
  <c r="BK124" i="15"/>
  <c r="BK125" i="15"/>
  <c r="BK126" i="15"/>
  <c r="BK127" i="15"/>
  <c r="BK128" i="15"/>
  <c r="BK129" i="15"/>
  <c r="BK130" i="15"/>
  <c r="BK131" i="15"/>
  <c r="BK132" i="15"/>
  <c r="BK133" i="15"/>
  <c r="BK134" i="15"/>
  <c r="BK135" i="15"/>
  <c r="BK136" i="15"/>
  <c r="BK137" i="15"/>
  <c r="BK138" i="15"/>
  <c r="BK139" i="15"/>
  <c r="BK140" i="15"/>
  <c r="BK141" i="15"/>
  <c r="BK142" i="15"/>
  <c r="BK143" i="15"/>
  <c r="BK144" i="15"/>
  <c r="BK145" i="15"/>
  <c r="BK146" i="15"/>
  <c r="BK147" i="15"/>
  <c r="BK148" i="15"/>
  <c r="BK149" i="15"/>
  <c r="BK150" i="15"/>
  <c r="BK151" i="15"/>
  <c r="BK152" i="15"/>
  <c r="BK153" i="15"/>
  <c r="BK154" i="15"/>
  <c r="BK155" i="15"/>
  <c r="BK156" i="15"/>
  <c r="BK157" i="15"/>
  <c r="BK158" i="15"/>
  <c r="BK159" i="15"/>
  <c r="BK160" i="15"/>
  <c r="BK161" i="15"/>
  <c r="BK162" i="15"/>
  <c r="BK163" i="15"/>
  <c r="BK164" i="15"/>
  <c r="BK165" i="15"/>
  <c r="BK166" i="15"/>
  <c r="BK167" i="15"/>
  <c r="BK168" i="15"/>
  <c r="BK169" i="15"/>
  <c r="BK170" i="15"/>
  <c r="BK171" i="15"/>
  <c r="BK172" i="15"/>
  <c r="BK173" i="15"/>
  <c r="BK174" i="15"/>
  <c r="BK175" i="15"/>
  <c r="BK176" i="15"/>
  <c r="BK177" i="15"/>
  <c r="BK178" i="15"/>
  <c r="BK179" i="15"/>
  <c r="BK180" i="15"/>
  <c r="BK181" i="15"/>
  <c r="BK182" i="15"/>
  <c r="BK183" i="15"/>
  <c r="BK184" i="15"/>
  <c r="BK185" i="15"/>
  <c r="BK186" i="15"/>
  <c r="BK187" i="15"/>
  <c r="BK188" i="15"/>
  <c r="BK189" i="15"/>
  <c r="BK190" i="15"/>
  <c r="BK191" i="15"/>
  <c r="BK192" i="15"/>
  <c r="BK193" i="15"/>
  <c r="BK194" i="15"/>
  <c r="BK195" i="15"/>
  <c r="BK196" i="15"/>
  <c r="BK197" i="15"/>
  <c r="BK198" i="15"/>
  <c r="BK199" i="15"/>
  <c r="BK200" i="15"/>
  <c r="BK201" i="15"/>
  <c r="BK202" i="15"/>
  <c r="BK203" i="15"/>
  <c r="BK204" i="15"/>
  <c r="BK205" i="15"/>
  <c r="BK206" i="15"/>
  <c r="BK207" i="15"/>
  <c r="BK208" i="15"/>
  <c r="BK209" i="15"/>
  <c r="BK210" i="15"/>
  <c r="BK211" i="15"/>
  <c r="BK212" i="15"/>
  <c r="BK213" i="15"/>
  <c r="BK214" i="15"/>
  <c r="BK215" i="15"/>
  <c r="BK216" i="15"/>
  <c r="BK217" i="15"/>
  <c r="BK218" i="15"/>
  <c r="BK219" i="15"/>
  <c r="BK220" i="15"/>
  <c r="BK221" i="15"/>
  <c r="BK222" i="15"/>
  <c r="BK223" i="15"/>
  <c r="BK224" i="15"/>
  <c r="BK225" i="15"/>
  <c r="BK226" i="15"/>
  <c r="BK227" i="15"/>
  <c r="BK228" i="15"/>
  <c r="BK229" i="15"/>
  <c r="BK230" i="15"/>
  <c r="BK231" i="15"/>
  <c r="BK4" i="15"/>
  <c r="BH5" i="15"/>
  <c r="BH6" i="15"/>
  <c r="BH7" i="15"/>
  <c r="BH8" i="15"/>
  <c r="BH9" i="15"/>
  <c r="BH10" i="15"/>
  <c r="BH11" i="15"/>
  <c r="BH12" i="15"/>
  <c r="BH13" i="15"/>
  <c r="BH14" i="15"/>
  <c r="BH15" i="15"/>
  <c r="BH16" i="15"/>
  <c r="BH17" i="15"/>
  <c r="BH18" i="15"/>
  <c r="BH19" i="15"/>
  <c r="BH20" i="15"/>
  <c r="BH21" i="15"/>
  <c r="BH22" i="15"/>
  <c r="BH23" i="15"/>
  <c r="BH24" i="15"/>
  <c r="BH25" i="15"/>
  <c r="BH26" i="15"/>
  <c r="BH27" i="15"/>
  <c r="BH28" i="15"/>
  <c r="BH29" i="15"/>
  <c r="BH30" i="15"/>
  <c r="BH31" i="15"/>
  <c r="BH32" i="15"/>
  <c r="BH33" i="15"/>
  <c r="BH34" i="15"/>
  <c r="BH35" i="15"/>
  <c r="BH36" i="15"/>
  <c r="BH37" i="15"/>
  <c r="BH38" i="15"/>
  <c r="BH39" i="15"/>
  <c r="BH40" i="15"/>
  <c r="BH41" i="15"/>
  <c r="BH42" i="15"/>
  <c r="BH43" i="15"/>
  <c r="BH44" i="15"/>
  <c r="BH45" i="15"/>
  <c r="BH46" i="15"/>
  <c r="BH47" i="15"/>
  <c r="BH48" i="15"/>
  <c r="BH49" i="15"/>
  <c r="BH50" i="15"/>
  <c r="BH51" i="15"/>
  <c r="BH52" i="15"/>
  <c r="BH53" i="15"/>
  <c r="BH54" i="15"/>
  <c r="BH55" i="15"/>
  <c r="BH56" i="15"/>
  <c r="BH57" i="15"/>
  <c r="BH58" i="15"/>
  <c r="BH59" i="15"/>
  <c r="BH60" i="15"/>
  <c r="BH61" i="15"/>
  <c r="BH62" i="15"/>
  <c r="BH63" i="15"/>
  <c r="BH64" i="15"/>
  <c r="BH65" i="15"/>
  <c r="BH66" i="15"/>
  <c r="BH67" i="15"/>
  <c r="BH68" i="15"/>
  <c r="BH69" i="15"/>
  <c r="BH70" i="15"/>
  <c r="BH71" i="15"/>
  <c r="BH72" i="15"/>
  <c r="BH73" i="15"/>
  <c r="BH74" i="15"/>
  <c r="BH75" i="15"/>
  <c r="BH76" i="15"/>
  <c r="BH77" i="15"/>
  <c r="BH78" i="15"/>
  <c r="BH79" i="15"/>
  <c r="BH80" i="15"/>
  <c r="BH81" i="15"/>
  <c r="BH82" i="15"/>
  <c r="BH83" i="15"/>
  <c r="BH84" i="15"/>
  <c r="BH85" i="15"/>
  <c r="BH86" i="15"/>
  <c r="BH87" i="15"/>
  <c r="BH88" i="15"/>
  <c r="BH89" i="15"/>
  <c r="BH90" i="15"/>
  <c r="BH91" i="15"/>
  <c r="BH92" i="15"/>
  <c r="BH93" i="15"/>
  <c r="BH94" i="15"/>
  <c r="BH95" i="15"/>
  <c r="BH96" i="15"/>
  <c r="BH97" i="15"/>
  <c r="BH98" i="15"/>
  <c r="BH99" i="15"/>
  <c r="BH100" i="15"/>
  <c r="BH101" i="15"/>
  <c r="BH102" i="15"/>
  <c r="BH103" i="15"/>
  <c r="BH104" i="15"/>
  <c r="BH105" i="15"/>
  <c r="BH106" i="15"/>
  <c r="BH107" i="15"/>
  <c r="BH108" i="15"/>
  <c r="BH109" i="15"/>
  <c r="BH110" i="15"/>
  <c r="BH111" i="15"/>
  <c r="BH112" i="15"/>
  <c r="BH113" i="15"/>
  <c r="BH114" i="15"/>
  <c r="BH115" i="15"/>
  <c r="BH116" i="15"/>
  <c r="BH117" i="15"/>
  <c r="BH118" i="15"/>
  <c r="BH119" i="15"/>
  <c r="BH120" i="15"/>
  <c r="BH121" i="15"/>
  <c r="BH122" i="15"/>
  <c r="BH123" i="15"/>
  <c r="BH124" i="15"/>
  <c r="BH125" i="15"/>
  <c r="BH126" i="15"/>
  <c r="BH127" i="15"/>
  <c r="BH128" i="15"/>
  <c r="BH129" i="15"/>
  <c r="BH130" i="15"/>
  <c r="BH131" i="15"/>
  <c r="BH132" i="15"/>
  <c r="BH133" i="15"/>
  <c r="BH134" i="15"/>
  <c r="BH135" i="15"/>
  <c r="BH136" i="15"/>
  <c r="BH137" i="15"/>
  <c r="BH138" i="15"/>
  <c r="BH139" i="15"/>
  <c r="BH140" i="15"/>
  <c r="BH141" i="15"/>
  <c r="BH142" i="15"/>
  <c r="BH143" i="15"/>
  <c r="BH144" i="15"/>
  <c r="BH145" i="15"/>
  <c r="BH146" i="15"/>
  <c r="BH147" i="15"/>
  <c r="BH148" i="15"/>
  <c r="BH149" i="15"/>
  <c r="BH150" i="15"/>
  <c r="BH151" i="15"/>
  <c r="BH152" i="15"/>
  <c r="BH153" i="15"/>
  <c r="BH154" i="15"/>
  <c r="BH155" i="15"/>
  <c r="BH156" i="15"/>
  <c r="BH157" i="15"/>
  <c r="BH158" i="15"/>
  <c r="BH159" i="15"/>
  <c r="BH160" i="15"/>
  <c r="BH161" i="15"/>
  <c r="BH162" i="15"/>
  <c r="BH163" i="15"/>
  <c r="BH164" i="15"/>
  <c r="BH165" i="15"/>
  <c r="BH166" i="15"/>
  <c r="BH167" i="15"/>
  <c r="BH168" i="15"/>
  <c r="BH169" i="15"/>
  <c r="BH170" i="15"/>
  <c r="BH171" i="15"/>
  <c r="BH172" i="15"/>
  <c r="BH173" i="15"/>
  <c r="BH174" i="15"/>
  <c r="BH175" i="15"/>
  <c r="BH176" i="15"/>
  <c r="BH177" i="15"/>
  <c r="BH178" i="15"/>
  <c r="BH179" i="15"/>
  <c r="BH180" i="15"/>
  <c r="BH181" i="15"/>
  <c r="BH182" i="15"/>
  <c r="BH183" i="15"/>
  <c r="BH184" i="15"/>
  <c r="BH185" i="15"/>
  <c r="BH186" i="15"/>
  <c r="BH187" i="15"/>
  <c r="BH188" i="15"/>
  <c r="BH189" i="15"/>
  <c r="BH190" i="15"/>
  <c r="BH191" i="15"/>
  <c r="BH192" i="15"/>
  <c r="BH193" i="15"/>
  <c r="BH194" i="15"/>
  <c r="BH195" i="15"/>
  <c r="BH196" i="15"/>
  <c r="BH197" i="15"/>
  <c r="BH198" i="15"/>
  <c r="BH199" i="15"/>
  <c r="BH200" i="15"/>
  <c r="BH201" i="15"/>
  <c r="BH202" i="15"/>
  <c r="BH203" i="15"/>
  <c r="BH204" i="15"/>
  <c r="BH205" i="15"/>
  <c r="BH206" i="15"/>
  <c r="BH207" i="15"/>
  <c r="BH208" i="15"/>
  <c r="BH209" i="15"/>
  <c r="BH210" i="15"/>
  <c r="BH211" i="15"/>
  <c r="BH212" i="15"/>
  <c r="BH213" i="15"/>
  <c r="BH214" i="15"/>
  <c r="BH215" i="15"/>
  <c r="BH216" i="15"/>
  <c r="BH217" i="15"/>
  <c r="BH218" i="15"/>
  <c r="BH219" i="15"/>
  <c r="BH220" i="15"/>
  <c r="BH221" i="15"/>
  <c r="BH222" i="15"/>
  <c r="BH223" i="15"/>
  <c r="BH224" i="15"/>
  <c r="BH225" i="15"/>
  <c r="BH226" i="15"/>
  <c r="BH227" i="15"/>
  <c r="BH228" i="15"/>
  <c r="BH229" i="15"/>
  <c r="BH230" i="15"/>
  <c r="BH231" i="15"/>
  <c r="BH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47" i="15"/>
  <c r="BB48" i="15"/>
  <c r="BB49" i="15"/>
  <c r="BB50" i="15"/>
  <c r="BB51" i="15"/>
  <c r="BB52" i="15"/>
  <c r="BB53" i="15"/>
  <c r="BB54" i="15"/>
  <c r="BB55" i="15"/>
  <c r="BB56" i="15"/>
  <c r="BB57" i="15"/>
  <c r="BB58" i="15"/>
  <c r="BB59" i="15"/>
  <c r="BB60" i="15"/>
  <c r="BB61" i="15"/>
  <c r="BB62" i="15"/>
  <c r="BB63" i="15"/>
  <c r="BB64" i="15"/>
  <c r="BB65" i="15"/>
  <c r="BB66" i="15"/>
  <c r="BB67" i="15"/>
  <c r="BB68" i="15"/>
  <c r="BB69" i="15"/>
  <c r="BB70" i="15"/>
  <c r="BB71" i="15"/>
  <c r="BB72" i="15"/>
  <c r="BB73" i="15"/>
  <c r="BB74" i="15"/>
  <c r="BB75" i="15"/>
  <c r="BB76" i="15"/>
  <c r="BB77" i="15"/>
  <c r="BB78" i="15"/>
  <c r="BB79" i="15"/>
  <c r="BB80" i="15"/>
  <c r="BB81" i="15"/>
  <c r="BB82" i="15"/>
  <c r="BB83" i="15"/>
  <c r="BB84" i="15"/>
  <c r="BB85" i="15"/>
  <c r="BB86" i="15"/>
  <c r="BB87" i="15"/>
  <c r="BB88" i="15"/>
  <c r="BB89" i="15"/>
  <c r="BB90" i="15"/>
  <c r="BB91" i="15"/>
  <c r="BB92" i="15"/>
  <c r="BB93" i="15"/>
  <c r="BB94" i="15"/>
  <c r="BB95" i="15"/>
  <c r="BB96" i="15"/>
  <c r="BB97" i="15"/>
  <c r="BB98" i="15"/>
  <c r="BB99" i="15"/>
  <c r="BB100" i="15"/>
  <c r="BB101" i="15"/>
  <c r="BB102" i="15"/>
  <c r="BB103" i="15"/>
  <c r="BB104" i="15"/>
  <c r="BB105" i="15"/>
  <c r="BB106" i="15"/>
  <c r="BB107" i="15"/>
  <c r="BB108" i="15"/>
  <c r="BB109" i="15"/>
  <c r="BB110" i="15"/>
  <c r="BB111" i="15"/>
  <c r="BB112" i="15"/>
  <c r="BB113" i="15"/>
  <c r="BB114" i="15"/>
  <c r="BB115" i="15"/>
  <c r="BB116" i="15"/>
  <c r="BB117" i="15"/>
  <c r="BB118" i="15"/>
  <c r="BB119" i="15"/>
  <c r="BB120" i="15"/>
  <c r="BB121" i="15"/>
  <c r="BB122" i="15"/>
  <c r="BB123" i="15"/>
  <c r="BB124" i="15"/>
  <c r="BB125" i="15"/>
  <c r="BB126" i="15"/>
  <c r="BB127" i="15"/>
  <c r="BB128" i="15"/>
  <c r="BB129" i="15"/>
  <c r="BB130" i="15"/>
  <c r="BB131" i="15"/>
  <c r="BB132" i="15"/>
  <c r="BB133" i="15"/>
  <c r="BB134" i="15"/>
  <c r="BB135" i="15"/>
  <c r="BB136" i="15"/>
  <c r="BB137" i="15"/>
  <c r="BB138" i="15"/>
  <c r="BB139" i="15"/>
  <c r="BB140" i="15"/>
  <c r="BB141" i="15"/>
  <c r="BB142" i="15"/>
  <c r="BB143" i="15"/>
  <c r="BB144" i="15"/>
  <c r="BB145" i="15"/>
  <c r="BB146" i="15"/>
  <c r="BB147" i="15"/>
  <c r="BB148" i="15"/>
  <c r="BB149" i="15"/>
  <c r="BB150" i="15"/>
  <c r="BB151" i="15"/>
  <c r="BB152" i="15"/>
  <c r="BB153" i="15"/>
  <c r="BB154" i="15"/>
  <c r="BB155" i="15"/>
  <c r="BB156" i="15"/>
  <c r="BB157" i="15"/>
  <c r="BB158" i="15"/>
  <c r="BB159" i="15"/>
  <c r="BB160" i="15"/>
  <c r="BB161" i="15"/>
  <c r="BB162" i="15"/>
  <c r="BB163" i="15"/>
  <c r="BB164" i="15"/>
  <c r="BB165" i="15"/>
  <c r="BB166" i="15"/>
  <c r="BB167" i="15"/>
  <c r="BB168" i="15"/>
  <c r="BB169" i="15"/>
  <c r="BB170" i="15"/>
  <c r="BB171" i="15"/>
  <c r="BB172" i="15"/>
  <c r="BB173" i="15"/>
  <c r="BB174" i="15"/>
  <c r="BB175" i="15"/>
  <c r="BB176" i="15"/>
  <c r="BB177" i="15"/>
  <c r="BB178" i="15"/>
  <c r="BB179" i="15"/>
  <c r="BB180" i="15"/>
  <c r="BB181" i="15"/>
  <c r="BB182" i="15"/>
  <c r="BB183" i="15"/>
  <c r="BB184" i="15"/>
  <c r="BB185" i="15"/>
  <c r="BB186" i="15"/>
  <c r="BB187" i="15"/>
  <c r="BB188" i="15"/>
  <c r="BB189" i="15"/>
  <c r="BB190" i="15"/>
  <c r="BB191" i="15"/>
  <c r="BB192" i="15"/>
  <c r="BB193" i="15"/>
  <c r="BB194" i="15"/>
  <c r="BB195" i="15"/>
  <c r="BB196" i="15"/>
  <c r="BB197" i="15"/>
  <c r="BB198" i="15"/>
  <c r="BB199" i="15"/>
  <c r="BB200" i="15"/>
  <c r="BB201" i="15"/>
  <c r="BB202" i="15"/>
  <c r="BB203" i="15"/>
  <c r="BB204" i="15"/>
  <c r="BB205" i="15"/>
  <c r="BB206" i="15"/>
  <c r="BB207" i="15"/>
  <c r="BB208" i="15"/>
  <c r="BB209" i="15"/>
  <c r="BB210" i="15"/>
  <c r="BB211" i="15"/>
  <c r="BB212" i="15"/>
  <c r="BB213" i="15"/>
  <c r="BB214" i="15"/>
  <c r="BB215" i="15"/>
  <c r="BB216" i="15"/>
  <c r="BB217" i="15"/>
  <c r="BB218" i="15"/>
  <c r="BB219" i="15"/>
  <c r="BB220" i="15"/>
  <c r="BB221" i="15"/>
  <c r="BB222" i="15"/>
  <c r="BB223" i="15"/>
  <c r="BB224" i="15"/>
  <c r="BB225" i="15"/>
  <c r="BB226" i="15"/>
  <c r="BB227" i="15"/>
  <c r="BB228" i="15"/>
  <c r="BB229" i="15"/>
  <c r="BB230" i="15"/>
  <c r="BB231" i="15"/>
  <c r="BB4" i="15"/>
  <c r="AY5" i="15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6" i="15"/>
  <c r="AY57" i="15"/>
  <c r="AY58" i="15"/>
  <c r="AY59" i="15"/>
  <c r="AY60" i="15"/>
  <c r="AY61" i="15"/>
  <c r="AY62" i="15"/>
  <c r="AY63" i="15"/>
  <c r="AY64" i="15"/>
  <c r="AY65" i="15"/>
  <c r="AY66" i="15"/>
  <c r="AY67" i="15"/>
  <c r="AY68" i="15"/>
  <c r="AY69" i="15"/>
  <c r="AY70" i="15"/>
  <c r="AY71" i="15"/>
  <c r="AY72" i="15"/>
  <c r="AY73" i="15"/>
  <c r="AY74" i="15"/>
  <c r="AY75" i="15"/>
  <c r="AY76" i="15"/>
  <c r="AY77" i="15"/>
  <c r="AY78" i="15"/>
  <c r="AY79" i="15"/>
  <c r="AY80" i="15"/>
  <c r="AY81" i="15"/>
  <c r="AY82" i="15"/>
  <c r="AY83" i="15"/>
  <c r="AY84" i="15"/>
  <c r="AY85" i="15"/>
  <c r="AY86" i="15"/>
  <c r="AY87" i="15"/>
  <c r="AY88" i="15"/>
  <c r="AY89" i="15"/>
  <c r="AY90" i="15"/>
  <c r="AY91" i="15"/>
  <c r="AY92" i="15"/>
  <c r="AY93" i="15"/>
  <c r="AY94" i="15"/>
  <c r="AY95" i="15"/>
  <c r="AY96" i="15"/>
  <c r="AY97" i="15"/>
  <c r="AY98" i="15"/>
  <c r="AY99" i="15"/>
  <c r="AY100" i="15"/>
  <c r="AY101" i="15"/>
  <c r="AY102" i="15"/>
  <c r="AY103" i="15"/>
  <c r="AY104" i="15"/>
  <c r="AY105" i="15"/>
  <c r="AY106" i="15"/>
  <c r="AY107" i="15"/>
  <c r="AY108" i="15"/>
  <c r="AY109" i="15"/>
  <c r="AY110" i="15"/>
  <c r="AY111" i="15"/>
  <c r="AY112" i="15"/>
  <c r="AY113" i="15"/>
  <c r="AY114" i="15"/>
  <c r="AY115" i="15"/>
  <c r="AY116" i="15"/>
  <c r="AY117" i="15"/>
  <c r="AY118" i="15"/>
  <c r="AY119" i="15"/>
  <c r="AY120" i="15"/>
  <c r="AY121" i="15"/>
  <c r="AY122" i="15"/>
  <c r="AY123" i="15"/>
  <c r="AY124" i="15"/>
  <c r="AY125" i="15"/>
  <c r="AY126" i="15"/>
  <c r="AY127" i="15"/>
  <c r="AY128" i="15"/>
  <c r="AY129" i="15"/>
  <c r="AY130" i="15"/>
  <c r="AY131" i="15"/>
  <c r="AY132" i="15"/>
  <c r="AY133" i="15"/>
  <c r="AY134" i="15"/>
  <c r="AY135" i="15"/>
  <c r="AY136" i="15"/>
  <c r="AY137" i="15"/>
  <c r="AY138" i="15"/>
  <c r="AY139" i="15"/>
  <c r="AY140" i="15"/>
  <c r="AY141" i="15"/>
  <c r="AY142" i="15"/>
  <c r="AY143" i="15"/>
  <c r="AY144" i="15"/>
  <c r="AY145" i="15"/>
  <c r="AY146" i="15"/>
  <c r="AY147" i="15"/>
  <c r="AY148" i="15"/>
  <c r="AY149" i="15"/>
  <c r="AY150" i="15"/>
  <c r="AY151" i="15"/>
  <c r="AY152" i="15"/>
  <c r="AY153" i="15"/>
  <c r="AY154" i="15"/>
  <c r="AY155" i="15"/>
  <c r="AY156" i="15"/>
  <c r="AY157" i="15"/>
  <c r="AY158" i="15"/>
  <c r="AY159" i="15"/>
  <c r="AY160" i="15"/>
  <c r="AY161" i="15"/>
  <c r="AY162" i="15"/>
  <c r="AY163" i="15"/>
  <c r="AY164" i="15"/>
  <c r="AY165" i="15"/>
  <c r="AY166" i="15"/>
  <c r="AY167" i="15"/>
  <c r="AY168" i="15"/>
  <c r="AY169" i="15"/>
  <c r="AY170" i="15"/>
  <c r="AY171" i="15"/>
  <c r="AY172" i="15"/>
  <c r="AY173" i="15"/>
  <c r="AY174" i="15"/>
  <c r="AY175" i="15"/>
  <c r="AY176" i="15"/>
  <c r="AY177" i="15"/>
  <c r="AY178" i="15"/>
  <c r="AY179" i="15"/>
  <c r="AY180" i="15"/>
  <c r="AY181" i="15"/>
  <c r="AY182" i="15"/>
  <c r="AY183" i="15"/>
  <c r="AY184" i="15"/>
  <c r="AY185" i="15"/>
  <c r="AY186" i="15"/>
  <c r="AY187" i="15"/>
  <c r="AY188" i="15"/>
  <c r="AY189" i="15"/>
  <c r="AY190" i="15"/>
  <c r="AY191" i="15"/>
  <c r="AY192" i="15"/>
  <c r="AY193" i="15"/>
  <c r="AY194" i="15"/>
  <c r="AY195" i="15"/>
  <c r="AY196" i="15"/>
  <c r="AY197" i="15"/>
  <c r="AY198" i="15"/>
  <c r="AY199" i="15"/>
  <c r="AY200" i="15"/>
  <c r="AY201" i="15"/>
  <c r="AY202" i="15"/>
  <c r="AY203" i="15"/>
  <c r="AY204" i="15"/>
  <c r="AY205" i="15"/>
  <c r="AY206" i="15"/>
  <c r="AY207" i="15"/>
  <c r="AY208" i="15"/>
  <c r="AY209" i="15"/>
  <c r="AY210" i="15"/>
  <c r="AY211" i="15"/>
  <c r="AY212" i="15"/>
  <c r="AY213" i="15"/>
  <c r="AY214" i="15"/>
  <c r="AY215" i="15"/>
  <c r="AY216" i="15"/>
  <c r="AY217" i="15"/>
  <c r="AY218" i="15"/>
  <c r="AY219" i="15"/>
  <c r="AY220" i="15"/>
  <c r="AY221" i="15"/>
  <c r="AY222" i="15"/>
  <c r="AY223" i="15"/>
  <c r="AY224" i="15"/>
  <c r="AY225" i="15"/>
  <c r="AY226" i="15"/>
  <c r="AY227" i="15"/>
  <c r="AY228" i="15"/>
  <c r="AY229" i="15"/>
  <c r="AY230" i="15"/>
  <c r="AY231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30" i="15"/>
  <c r="AS31" i="15"/>
  <c r="AS32" i="15"/>
  <c r="AS33" i="15"/>
  <c r="AS34" i="15"/>
  <c r="AS35" i="15"/>
  <c r="AS36" i="15"/>
  <c r="AS37" i="15"/>
  <c r="AS38" i="15"/>
  <c r="AS39" i="15"/>
  <c r="AS40" i="15"/>
  <c r="AS41" i="15"/>
  <c r="AS42" i="15"/>
  <c r="AS43" i="15"/>
  <c r="AS44" i="15"/>
  <c r="AS45" i="15"/>
  <c r="AS46" i="15"/>
  <c r="AS47" i="15"/>
  <c r="AS48" i="15"/>
  <c r="AS49" i="15"/>
  <c r="AS50" i="15"/>
  <c r="AS51" i="15"/>
  <c r="AS52" i="15"/>
  <c r="AS53" i="15"/>
  <c r="AS54" i="15"/>
  <c r="AS55" i="15"/>
  <c r="AS56" i="15"/>
  <c r="AS57" i="15"/>
  <c r="AS58" i="15"/>
  <c r="AS59" i="15"/>
  <c r="AS60" i="15"/>
  <c r="AS61" i="15"/>
  <c r="AS62" i="15"/>
  <c r="AS63" i="15"/>
  <c r="AS64" i="15"/>
  <c r="AS65" i="15"/>
  <c r="AS66" i="15"/>
  <c r="AS67" i="15"/>
  <c r="AS68" i="15"/>
  <c r="AS69" i="15"/>
  <c r="AS70" i="15"/>
  <c r="AS71" i="15"/>
  <c r="AS72" i="15"/>
  <c r="AS73" i="15"/>
  <c r="AS74" i="15"/>
  <c r="AS75" i="15"/>
  <c r="AS76" i="15"/>
  <c r="AS77" i="15"/>
  <c r="AS78" i="15"/>
  <c r="AS79" i="15"/>
  <c r="AS80" i="15"/>
  <c r="AS81" i="15"/>
  <c r="AS82" i="15"/>
  <c r="AS83" i="15"/>
  <c r="AS84" i="15"/>
  <c r="AS85" i="15"/>
  <c r="AS86" i="15"/>
  <c r="AS87" i="15"/>
  <c r="AS88" i="15"/>
  <c r="AS89" i="15"/>
  <c r="AS90" i="15"/>
  <c r="AS91" i="15"/>
  <c r="AS92" i="15"/>
  <c r="AS93" i="15"/>
  <c r="AS94" i="15"/>
  <c r="AS95" i="15"/>
  <c r="AS96" i="15"/>
  <c r="AS97" i="15"/>
  <c r="AS98" i="15"/>
  <c r="AS99" i="15"/>
  <c r="AS100" i="15"/>
  <c r="AS101" i="15"/>
  <c r="AS102" i="15"/>
  <c r="AS103" i="15"/>
  <c r="AS104" i="15"/>
  <c r="AS105" i="15"/>
  <c r="AS106" i="15"/>
  <c r="AS107" i="15"/>
  <c r="AS108" i="15"/>
  <c r="AS109" i="15"/>
  <c r="AS110" i="15"/>
  <c r="AS111" i="15"/>
  <c r="AS112" i="15"/>
  <c r="AS113" i="15"/>
  <c r="AS114" i="15"/>
  <c r="AS115" i="15"/>
  <c r="AS116" i="15"/>
  <c r="AS117" i="15"/>
  <c r="AS118" i="15"/>
  <c r="AS119" i="15"/>
  <c r="AS120" i="15"/>
  <c r="AS121" i="15"/>
  <c r="AS122" i="15"/>
  <c r="AS123" i="15"/>
  <c r="AS124" i="15"/>
  <c r="AS125" i="15"/>
  <c r="AS126" i="15"/>
  <c r="AS127" i="15"/>
  <c r="AS128" i="15"/>
  <c r="AS129" i="15"/>
  <c r="AS130" i="15"/>
  <c r="AS131" i="15"/>
  <c r="AS132" i="15"/>
  <c r="AS133" i="15"/>
  <c r="AS134" i="15"/>
  <c r="AS135" i="15"/>
  <c r="AS136" i="15"/>
  <c r="AS137" i="15"/>
  <c r="AS138" i="15"/>
  <c r="AS139" i="15"/>
  <c r="AS140" i="15"/>
  <c r="AS141" i="15"/>
  <c r="AS142" i="15"/>
  <c r="AS143" i="15"/>
  <c r="AS144" i="15"/>
  <c r="AS145" i="15"/>
  <c r="AS146" i="15"/>
  <c r="AS147" i="15"/>
  <c r="AS148" i="15"/>
  <c r="AS149" i="15"/>
  <c r="AS150" i="15"/>
  <c r="AS151" i="15"/>
  <c r="AS152" i="15"/>
  <c r="AS153" i="15"/>
  <c r="AS154" i="15"/>
  <c r="AS155" i="15"/>
  <c r="AS156" i="15"/>
  <c r="AS157" i="15"/>
  <c r="AS158" i="15"/>
  <c r="AS159" i="15"/>
  <c r="AS160" i="15"/>
  <c r="AS161" i="15"/>
  <c r="AS162" i="15"/>
  <c r="AS163" i="15"/>
  <c r="AS164" i="15"/>
  <c r="AS165" i="15"/>
  <c r="AS166" i="15"/>
  <c r="AS167" i="15"/>
  <c r="AS168" i="15"/>
  <c r="AS169" i="15"/>
  <c r="AS170" i="15"/>
  <c r="AS171" i="15"/>
  <c r="AS172" i="15"/>
  <c r="AS173" i="15"/>
  <c r="AS174" i="15"/>
  <c r="AS175" i="15"/>
  <c r="AS176" i="15"/>
  <c r="AS177" i="15"/>
  <c r="AS178" i="15"/>
  <c r="AS179" i="15"/>
  <c r="AS180" i="15"/>
  <c r="AS181" i="15"/>
  <c r="AS182" i="15"/>
  <c r="AS183" i="15"/>
  <c r="AS184" i="15"/>
  <c r="AS185" i="15"/>
  <c r="AS186" i="15"/>
  <c r="AS187" i="15"/>
  <c r="AS188" i="15"/>
  <c r="AS189" i="15"/>
  <c r="AS190" i="15"/>
  <c r="AS191" i="15"/>
  <c r="AS192" i="15"/>
  <c r="AS193" i="15"/>
  <c r="AS194" i="15"/>
  <c r="AS195" i="15"/>
  <c r="AS196" i="15"/>
  <c r="AS197" i="15"/>
  <c r="AS198" i="15"/>
  <c r="AS199" i="15"/>
  <c r="AS200" i="15"/>
  <c r="AS201" i="15"/>
  <c r="AS202" i="15"/>
  <c r="AS203" i="15"/>
  <c r="AS204" i="15"/>
  <c r="AS205" i="15"/>
  <c r="AS206" i="15"/>
  <c r="AS207" i="15"/>
  <c r="AS208" i="15"/>
  <c r="AS209" i="15"/>
  <c r="AS210" i="15"/>
  <c r="AS211" i="15"/>
  <c r="AS212" i="15"/>
  <c r="AS213" i="15"/>
  <c r="AS214" i="15"/>
  <c r="AS215" i="15"/>
  <c r="AS216" i="15"/>
  <c r="AS217" i="15"/>
  <c r="AS218" i="15"/>
  <c r="AS219" i="15"/>
  <c r="AS220" i="15"/>
  <c r="AS221" i="15"/>
  <c r="AS222" i="15"/>
  <c r="AS223" i="15"/>
  <c r="AS224" i="15"/>
  <c r="AS225" i="15"/>
  <c r="AS226" i="15"/>
  <c r="AS227" i="15"/>
  <c r="AS228" i="15"/>
  <c r="AS229" i="15"/>
  <c r="AS230" i="15"/>
  <c r="AS231" i="15"/>
  <c r="AY4" i="15"/>
  <c r="AS4" i="15"/>
  <c r="AM5" i="15"/>
  <c r="AN5" i="15"/>
  <c r="AO5" i="15"/>
  <c r="AM6" i="15"/>
  <c r="AN6" i="15"/>
  <c r="AO6" i="15"/>
  <c r="AM7" i="15"/>
  <c r="AN7" i="15"/>
  <c r="AO7" i="15"/>
  <c r="AM8" i="15"/>
  <c r="AN8" i="15"/>
  <c r="AO8" i="15"/>
  <c r="AM9" i="15"/>
  <c r="AN9" i="15"/>
  <c r="AO9" i="15"/>
  <c r="AM10" i="15"/>
  <c r="AN10" i="15"/>
  <c r="AO10" i="15"/>
  <c r="AM11" i="15"/>
  <c r="AN11" i="15"/>
  <c r="AO11" i="15"/>
  <c r="AM12" i="15"/>
  <c r="AN12" i="15"/>
  <c r="AO12" i="15"/>
  <c r="AM13" i="15"/>
  <c r="AN13" i="15"/>
  <c r="AO13" i="15"/>
  <c r="AM14" i="15"/>
  <c r="AN14" i="15"/>
  <c r="AO14" i="15"/>
  <c r="AM15" i="15"/>
  <c r="AN15" i="15"/>
  <c r="AO15" i="15"/>
  <c r="AM16" i="15"/>
  <c r="AN16" i="15"/>
  <c r="AO16" i="15"/>
  <c r="AM17" i="15"/>
  <c r="AN17" i="15"/>
  <c r="AO17" i="15"/>
  <c r="AM18" i="15"/>
  <c r="AN18" i="15"/>
  <c r="AO18" i="15"/>
  <c r="AM19" i="15"/>
  <c r="AN19" i="15"/>
  <c r="AO19" i="15"/>
  <c r="AM20" i="15"/>
  <c r="AN20" i="15"/>
  <c r="AO20" i="15"/>
  <c r="AM21" i="15"/>
  <c r="AN21" i="15"/>
  <c r="AO21" i="15"/>
  <c r="AM22" i="15"/>
  <c r="AN22" i="15"/>
  <c r="AO22" i="15"/>
  <c r="AM23" i="15"/>
  <c r="AN23" i="15"/>
  <c r="AO23" i="15"/>
  <c r="AM24" i="15"/>
  <c r="AN24" i="15"/>
  <c r="AO24" i="15"/>
  <c r="AM25" i="15"/>
  <c r="AN25" i="15"/>
  <c r="AO25" i="15"/>
  <c r="AM26" i="15"/>
  <c r="AN26" i="15"/>
  <c r="AO26" i="15"/>
  <c r="AM27" i="15"/>
  <c r="AN27" i="15"/>
  <c r="AO27" i="15"/>
  <c r="AM28" i="15"/>
  <c r="AN28" i="15"/>
  <c r="AO28" i="15"/>
  <c r="AM29" i="15"/>
  <c r="AN29" i="15"/>
  <c r="AO29" i="15"/>
  <c r="AM30" i="15"/>
  <c r="AN30" i="15"/>
  <c r="AO30" i="15"/>
  <c r="AM31" i="15"/>
  <c r="AN31" i="15"/>
  <c r="AO31" i="15"/>
  <c r="AM32" i="15"/>
  <c r="AN32" i="15"/>
  <c r="AO32" i="15"/>
  <c r="AM33" i="15"/>
  <c r="AN33" i="15"/>
  <c r="AO33" i="15"/>
  <c r="AM34" i="15"/>
  <c r="AN34" i="15"/>
  <c r="AO34" i="15"/>
  <c r="AM35" i="15"/>
  <c r="AN35" i="15"/>
  <c r="AO35" i="15"/>
  <c r="AM36" i="15"/>
  <c r="AN36" i="15"/>
  <c r="AO36" i="15"/>
  <c r="AM37" i="15"/>
  <c r="AN37" i="15"/>
  <c r="AO37" i="15"/>
  <c r="AM38" i="15"/>
  <c r="AN38" i="15"/>
  <c r="AO38" i="15"/>
  <c r="AM39" i="15"/>
  <c r="AN39" i="15"/>
  <c r="AO39" i="15"/>
  <c r="AM40" i="15"/>
  <c r="AN40" i="15"/>
  <c r="AO40" i="15"/>
  <c r="AM41" i="15"/>
  <c r="AN41" i="15"/>
  <c r="AO41" i="15"/>
  <c r="AM42" i="15"/>
  <c r="AN42" i="15"/>
  <c r="AO42" i="15"/>
  <c r="AM43" i="15"/>
  <c r="AN43" i="15"/>
  <c r="AO43" i="15"/>
  <c r="AM44" i="15"/>
  <c r="AN44" i="15"/>
  <c r="AO44" i="15"/>
  <c r="AM45" i="15"/>
  <c r="AN45" i="15"/>
  <c r="AO45" i="15"/>
  <c r="AM46" i="15"/>
  <c r="AN46" i="15"/>
  <c r="AO46" i="15"/>
  <c r="AM47" i="15"/>
  <c r="AN47" i="15"/>
  <c r="AO47" i="15"/>
  <c r="AM48" i="15"/>
  <c r="AN48" i="15"/>
  <c r="AO48" i="15"/>
  <c r="AM49" i="15"/>
  <c r="AN49" i="15"/>
  <c r="AO49" i="15"/>
  <c r="AM50" i="15"/>
  <c r="AN50" i="15"/>
  <c r="AO50" i="15"/>
  <c r="AM51" i="15"/>
  <c r="AN51" i="15"/>
  <c r="AO51" i="15"/>
  <c r="AM52" i="15"/>
  <c r="AN52" i="15"/>
  <c r="AO52" i="15"/>
  <c r="AM53" i="15"/>
  <c r="AN53" i="15"/>
  <c r="AO53" i="15"/>
  <c r="AM54" i="15"/>
  <c r="AN54" i="15"/>
  <c r="AO54" i="15"/>
  <c r="AM55" i="15"/>
  <c r="AN55" i="15"/>
  <c r="AO55" i="15"/>
  <c r="AM56" i="15"/>
  <c r="AN56" i="15"/>
  <c r="AO56" i="15"/>
  <c r="AM57" i="15"/>
  <c r="AN57" i="15"/>
  <c r="AO57" i="15"/>
  <c r="AM58" i="15"/>
  <c r="AN58" i="15"/>
  <c r="AO58" i="15"/>
  <c r="AM59" i="15"/>
  <c r="AN59" i="15"/>
  <c r="AO59" i="15"/>
  <c r="AM60" i="15"/>
  <c r="AN60" i="15"/>
  <c r="AO60" i="15"/>
  <c r="AM61" i="15"/>
  <c r="AN61" i="15"/>
  <c r="AO61" i="15"/>
  <c r="AM62" i="15"/>
  <c r="AN62" i="15"/>
  <c r="AO62" i="15"/>
  <c r="AM63" i="15"/>
  <c r="AN63" i="15"/>
  <c r="AO63" i="15"/>
  <c r="AM64" i="15"/>
  <c r="AN64" i="15"/>
  <c r="AO64" i="15"/>
  <c r="AM65" i="15"/>
  <c r="AN65" i="15"/>
  <c r="AO65" i="15"/>
  <c r="AM66" i="15"/>
  <c r="AN66" i="15"/>
  <c r="AO66" i="15"/>
  <c r="AM67" i="15"/>
  <c r="AN67" i="15"/>
  <c r="AO67" i="15"/>
  <c r="AM68" i="15"/>
  <c r="AN68" i="15"/>
  <c r="AO68" i="15"/>
  <c r="AM69" i="15"/>
  <c r="AN69" i="15"/>
  <c r="AO69" i="15"/>
  <c r="AM70" i="15"/>
  <c r="AN70" i="15"/>
  <c r="AO70" i="15"/>
  <c r="AM71" i="15"/>
  <c r="AN71" i="15"/>
  <c r="AO71" i="15"/>
  <c r="AM72" i="15"/>
  <c r="AN72" i="15"/>
  <c r="AO72" i="15"/>
  <c r="AM73" i="15"/>
  <c r="AN73" i="15"/>
  <c r="AO73" i="15"/>
  <c r="AM74" i="15"/>
  <c r="AN74" i="15"/>
  <c r="AO74" i="15"/>
  <c r="AM75" i="15"/>
  <c r="AN75" i="15"/>
  <c r="AO75" i="15"/>
  <c r="AM76" i="15"/>
  <c r="AN76" i="15"/>
  <c r="AO76" i="15"/>
  <c r="AM77" i="15"/>
  <c r="AN77" i="15"/>
  <c r="AO77" i="15"/>
  <c r="AM78" i="15"/>
  <c r="AN78" i="15"/>
  <c r="AO78" i="15"/>
  <c r="AM79" i="15"/>
  <c r="AN79" i="15"/>
  <c r="AO79" i="15"/>
  <c r="AM80" i="15"/>
  <c r="AN80" i="15"/>
  <c r="AO80" i="15"/>
  <c r="AM81" i="15"/>
  <c r="AN81" i="15"/>
  <c r="AO81" i="15"/>
  <c r="AM82" i="15"/>
  <c r="AN82" i="15"/>
  <c r="AO82" i="15"/>
  <c r="AM83" i="15"/>
  <c r="AN83" i="15"/>
  <c r="AO83" i="15"/>
  <c r="AM84" i="15"/>
  <c r="AN84" i="15"/>
  <c r="AO84" i="15"/>
  <c r="AM85" i="15"/>
  <c r="AN85" i="15"/>
  <c r="AO85" i="15"/>
  <c r="AM86" i="15"/>
  <c r="AN86" i="15"/>
  <c r="AO86" i="15"/>
  <c r="AM87" i="15"/>
  <c r="AN87" i="15"/>
  <c r="AO87" i="15"/>
  <c r="AM88" i="15"/>
  <c r="AN88" i="15"/>
  <c r="AO88" i="15"/>
  <c r="AM89" i="15"/>
  <c r="AN89" i="15"/>
  <c r="AO89" i="15"/>
  <c r="AM90" i="15"/>
  <c r="AN90" i="15"/>
  <c r="AO90" i="15"/>
  <c r="AM91" i="15"/>
  <c r="AN91" i="15"/>
  <c r="AO91" i="15"/>
  <c r="AM92" i="15"/>
  <c r="AN92" i="15"/>
  <c r="AO92" i="15"/>
  <c r="AM93" i="15"/>
  <c r="AN93" i="15"/>
  <c r="AO93" i="15"/>
  <c r="AM94" i="15"/>
  <c r="AN94" i="15"/>
  <c r="AO94" i="15"/>
  <c r="AM95" i="15"/>
  <c r="AN95" i="15"/>
  <c r="AO95" i="15"/>
  <c r="AM96" i="15"/>
  <c r="AN96" i="15"/>
  <c r="AO96" i="15"/>
  <c r="AM97" i="15"/>
  <c r="AN97" i="15"/>
  <c r="AO97" i="15"/>
  <c r="AM98" i="15"/>
  <c r="AN98" i="15"/>
  <c r="AO98" i="15"/>
  <c r="AM99" i="15"/>
  <c r="AN99" i="15"/>
  <c r="AO99" i="15"/>
  <c r="AM100" i="15"/>
  <c r="AN100" i="15"/>
  <c r="AO100" i="15"/>
  <c r="AM101" i="15"/>
  <c r="AN101" i="15"/>
  <c r="AO101" i="15"/>
  <c r="AM102" i="15"/>
  <c r="AN102" i="15"/>
  <c r="AO102" i="15"/>
  <c r="AM103" i="15"/>
  <c r="AN103" i="15"/>
  <c r="AO103" i="15"/>
  <c r="AM104" i="15"/>
  <c r="AN104" i="15"/>
  <c r="AO104" i="15"/>
  <c r="AM105" i="15"/>
  <c r="AN105" i="15"/>
  <c r="AO105" i="15"/>
  <c r="AM106" i="15"/>
  <c r="AN106" i="15"/>
  <c r="AO106" i="15"/>
  <c r="AM107" i="15"/>
  <c r="AN107" i="15"/>
  <c r="AO107" i="15"/>
  <c r="AM108" i="15"/>
  <c r="AN108" i="15"/>
  <c r="AO108" i="15"/>
  <c r="AM109" i="15"/>
  <c r="AN109" i="15"/>
  <c r="AO109" i="15"/>
  <c r="AM110" i="15"/>
  <c r="AN110" i="15"/>
  <c r="AO110" i="15"/>
  <c r="AM111" i="15"/>
  <c r="AN111" i="15"/>
  <c r="AO111" i="15"/>
  <c r="AM112" i="15"/>
  <c r="AN112" i="15"/>
  <c r="AO112" i="15"/>
  <c r="AM113" i="15"/>
  <c r="AN113" i="15"/>
  <c r="AO113" i="15"/>
  <c r="AM114" i="15"/>
  <c r="AN114" i="15"/>
  <c r="AO114" i="15"/>
  <c r="AM115" i="15"/>
  <c r="AN115" i="15"/>
  <c r="AO115" i="15"/>
  <c r="AM116" i="15"/>
  <c r="AN116" i="15"/>
  <c r="AO116" i="15"/>
  <c r="AM117" i="15"/>
  <c r="AN117" i="15"/>
  <c r="AO117" i="15"/>
  <c r="AM118" i="15"/>
  <c r="AN118" i="15"/>
  <c r="AO118" i="15"/>
  <c r="AM119" i="15"/>
  <c r="AN119" i="15"/>
  <c r="AO119" i="15"/>
  <c r="AM120" i="15"/>
  <c r="AN120" i="15"/>
  <c r="AO120" i="15"/>
  <c r="AM121" i="15"/>
  <c r="AN121" i="15"/>
  <c r="AO121" i="15"/>
  <c r="AM122" i="15"/>
  <c r="AN122" i="15"/>
  <c r="AO122" i="15"/>
  <c r="AM123" i="15"/>
  <c r="AN123" i="15"/>
  <c r="AO123" i="15"/>
  <c r="AM124" i="15"/>
  <c r="AN124" i="15"/>
  <c r="AO124" i="15"/>
  <c r="AM125" i="15"/>
  <c r="AN125" i="15"/>
  <c r="AO125" i="15"/>
  <c r="AM126" i="15"/>
  <c r="AN126" i="15"/>
  <c r="AO126" i="15"/>
  <c r="AM127" i="15"/>
  <c r="AN127" i="15"/>
  <c r="AO127" i="15"/>
  <c r="AM128" i="15"/>
  <c r="AN128" i="15"/>
  <c r="AO128" i="15"/>
  <c r="AM129" i="15"/>
  <c r="AN129" i="15"/>
  <c r="AO129" i="15"/>
  <c r="AM130" i="15"/>
  <c r="AN130" i="15"/>
  <c r="AO130" i="15"/>
  <c r="AM131" i="15"/>
  <c r="AN131" i="15"/>
  <c r="AO131" i="15"/>
  <c r="AM132" i="15"/>
  <c r="AN132" i="15"/>
  <c r="AO132" i="15"/>
  <c r="AM133" i="15"/>
  <c r="AN133" i="15"/>
  <c r="AO133" i="15"/>
  <c r="AM134" i="15"/>
  <c r="AN134" i="15"/>
  <c r="AO134" i="15"/>
  <c r="AM135" i="15"/>
  <c r="AN135" i="15"/>
  <c r="AO135" i="15"/>
  <c r="AM136" i="15"/>
  <c r="AN136" i="15"/>
  <c r="AO136" i="15"/>
  <c r="AM137" i="15"/>
  <c r="AN137" i="15"/>
  <c r="AO137" i="15"/>
  <c r="AM138" i="15"/>
  <c r="AN138" i="15"/>
  <c r="AO138" i="15"/>
  <c r="AM139" i="15"/>
  <c r="AN139" i="15"/>
  <c r="AO139" i="15"/>
  <c r="AM140" i="15"/>
  <c r="AN140" i="15"/>
  <c r="AO140" i="15"/>
  <c r="AM141" i="15"/>
  <c r="AN141" i="15"/>
  <c r="AO141" i="15"/>
  <c r="AM142" i="15"/>
  <c r="AN142" i="15"/>
  <c r="AO142" i="15"/>
  <c r="AM143" i="15"/>
  <c r="AN143" i="15"/>
  <c r="AO143" i="15"/>
  <c r="AM144" i="15"/>
  <c r="AN144" i="15"/>
  <c r="AO144" i="15"/>
  <c r="AM145" i="15"/>
  <c r="AN145" i="15"/>
  <c r="AO145" i="15"/>
  <c r="AM146" i="15"/>
  <c r="AN146" i="15"/>
  <c r="AO146" i="15"/>
  <c r="AM147" i="15"/>
  <c r="AN147" i="15"/>
  <c r="AO147" i="15"/>
  <c r="AM148" i="15"/>
  <c r="AN148" i="15"/>
  <c r="AO148" i="15"/>
  <c r="AM149" i="15"/>
  <c r="AN149" i="15"/>
  <c r="AO149" i="15"/>
  <c r="AM150" i="15"/>
  <c r="AN150" i="15"/>
  <c r="AO150" i="15"/>
  <c r="AM151" i="15"/>
  <c r="AN151" i="15"/>
  <c r="AO151" i="15"/>
  <c r="AM152" i="15"/>
  <c r="AN152" i="15"/>
  <c r="AO152" i="15"/>
  <c r="AM153" i="15"/>
  <c r="AN153" i="15"/>
  <c r="AO153" i="15"/>
  <c r="AM154" i="15"/>
  <c r="AN154" i="15"/>
  <c r="AO154" i="15"/>
  <c r="AM155" i="15"/>
  <c r="AN155" i="15"/>
  <c r="AO155" i="15"/>
  <c r="AM156" i="15"/>
  <c r="AN156" i="15"/>
  <c r="AO156" i="15"/>
  <c r="AM157" i="15"/>
  <c r="AN157" i="15"/>
  <c r="AO157" i="15"/>
  <c r="AM158" i="15"/>
  <c r="AN158" i="15"/>
  <c r="AO158" i="15"/>
  <c r="AM159" i="15"/>
  <c r="AN159" i="15"/>
  <c r="AO159" i="15"/>
  <c r="AM160" i="15"/>
  <c r="AN160" i="15"/>
  <c r="AO160" i="15"/>
  <c r="AM161" i="15"/>
  <c r="AN161" i="15"/>
  <c r="AO161" i="15"/>
  <c r="AM162" i="15"/>
  <c r="AN162" i="15"/>
  <c r="AO162" i="15"/>
  <c r="AM163" i="15"/>
  <c r="AN163" i="15"/>
  <c r="AO163" i="15"/>
  <c r="AM164" i="15"/>
  <c r="AN164" i="15"/>
  <c r="AO164" i="15"/>
  <c r="AM165" i="15"/>
  <c r="AN165" i="15"/>
  <c r="AO165" i="15"/>
  <c r="AM166" i="15"/>
  <c r="AN166" i="15"/>
  <c r="AO166" i="15"/>
  <c r="AM167" i="15"/>
  <c r="AN167" i="15"/>
  <c r="AO167" i="15"/>
  <c r="AM168" i="15"/>
  <c r="AN168" i="15"/>
  <c r="AO168" i="15"/>
  <c r="AM169" i="15"/>
  <c r="AN169" i="15"/>
  <c r="AO169" i="15"/>
  <c r="AM170" i="15"/>
  <c r="AN170" i="15"/>
  <c r="AO170" i="15"/>
  <c r="AM171" i="15"/>
  <c r="AN171" i="15"/>
  <c r="AO171" i="15"/>
  <c r="AM172" i="15"/>
  <c r="AN172" i="15"/>
  <c r="AO172" i="15"/>
  <c r="AM173" i="15"/>
  <c r="AN173" i="15"/>
  <c r="AO173" i="15"/>
  <c r="AM174" i="15"/>
  <c r="AN174" i="15"/>
  <c r="AO174" i="15"/>
  <c r="AM175" i="15"/>
  <c r="AN175" i="15"/>
  <c r="AO175" i="15"/>
  <c r="AM176" i="15"/>
  <c r="AN176" i="15"/>
  <c r="AO176" i="15"/>
  <c r="AM177" i="15"/>
  <c r="AN177" i="15"/>
  <c r="AO177" i="15"/>
  <c r="AM178" i="15"/>
  <c r="AN178" i="15"/>
  <c r="AO178" i="15"/>
  <c r="AM179" i="15"/>
  <c r="AN179" i="15"/>
  <c r="AO179" i="15"/>
  <c r="AM180" i="15"/>
  <c r="AN180" i="15"/>
  <c r="AO180" i="15"/>
  <c r="AM181" i="15"/>
  <c r="AN181" i="15"/>
  <c r="AO181" i="15"/>
  <c r="AM182" i="15"/>
  <c r="AN182" i="15"/>
  <c r="AO182" i="15"/>
  <c r="AM183" i="15"/>
  <c r="AN183" i="15"/>
  <c r="AO183" i="15"/>
  <c r="AM184" i="15"/>
  <c r="AN184" i="15"/>
  <c r="AO184" i="15"/>
  <c r="AM185" i="15"/>
  <c r="AN185" i="15"/>
  <c r="AO185" i="15"/>
  <c r="AM186" i="15"/>
  <c r="AN186" i="15"/>
  <c r="AO186" i="15"/>
  <c r="AM187" i="15"/>
  <c r="AN187" i="15"/>
  <c r="AO187" i="15"/>
  <c r="AM188" i="15"/>
  <c r="AN188" i="15"/>
  <c r="AO188" i="15"/>
  <c r="AM189" i="15"/>
  <c r="AN189" i="15"/>
  <c r="AO189" i="15"/>
  <c r="AM190" i="15"/>
  <c r="AN190" i="15"/>
  <c r="AO190" i="15"/>
  <c r="AM191" i="15"/>
  <c r="AN191" i="15"/>
  <c r="AO191" i="15"/>
  <c r="AM192" i="15"/>
  <c r="AN192" i="15"/>
  <c r="AO192" i="15"/>
  <c r="AM193" i="15"/>
  <c r="AN193" i="15"/>
  <c r="AO193" i="15"/>
  <c r="AM194" i="15"/>
  <c r="AN194" i="15"/>
  <c r="AO194" i="15"/>
  <c r="AM195" i="15"/>
  <c r="AN195" i="15"/>
  <c r="AO195" i="15"/>
  <c r="AM196" i="15"/>
  <c r="AN196" i="15"/>
  <c r="AO196" i="15"/>
  <c r="AM197" i="15"/>
  <c r="AN197" i="15"/>
  <c r="AO197" i="15"/>
  <c r="AM198" i="15"/>
  <c r="AN198" i="15"/>
  <c r="AO198" i="15"/>
  <c r="AM199" i="15"/>
  <c r="AN199" i="15"/>
  <c r="AO199" i="15"/>
  <c r="AM200" i="15"/>
  <c r="AN200" i="15"/>
  <c r="AO200" i="15"/>
  <c r="AM201" i="15"/>
  <c r="AN201" i="15"/>
  <c r="AO201" i="15"/>
  <c r="AM202" i="15"/>
  <c r="AN202" i="15"/>
  <c r="AO202" i="15"/>
  <c r="AM203" i="15"/>
  <c r="AN203" i="15"/>
  <c r="AO203" i="15"/>
  <c r="AM204" i="15"/>
  <c r="AN204" i="15"/>
  <c r="AO204" i="15"/>
  <c r="AM205" i="15"/>
  <c r="AN205" i="15"/>
  <c r="AO205" i="15"/>
  <c r="AM206" i="15"/>
  <c r="AN206" i="15"/>
  <c r="AO206" i="15"/>
  <c r="AM207" i="15"/>
  <c r="AN207" i="15"/>
  <c r="AO207" i="15"/>
  <c r="AM208" i="15"/>
  <c r="AN208" i="15"/>
  <c r="AO208" i="15"/>
  <c r="AM209" i="15"/>
  <c r="AN209" i="15"/>
  <c r="AO209" i="15"/>
  <c r="AM210" i="15"/>
  <c r="AN210" i="15"/>
  <c r="AO210" i="15"/>
  <c r="AM211" i="15"/>
  <c r="AN211" i="15"/>
  <c r="AO211" i="15"/>
  <c r="AM212" i="15"/>
  <c r="AN212" i="15"/>
  <c r="AO212" i="15"/>
  <c r="AM213" i="15"/>
  <c r="AN213" i="15"/>
  <c r="AO213" i="15"/>
  <c r="AM214" i="15"/>
  <c r="AN214" i="15"/>
  <c r="AO214" i="15"/>
  <c r="AM215" i="15"/>
  <c r="AN215" i="15"/>
  <c r="AO215" i="15"/>
  <c r="AM216" i="15"/>
  <c r="AN216" i="15"/>
  <c r="AO216" i="15"/>
  <c r="AM217" i="15"/>
  <c r="AN217" i="15"/>
  <c r="AO217" i="15"/>
  <c r="AM218" i="15"/>
  <c r="AN218" i="15"/>
  <c r="AO218" i="15"/>
  <c r="AM219" i="15"/>
  <c r="AN219" i="15"/>
  <c r="AO219" i="15"/>
  <c r="AM220" i="15"/>
  <c r="AN220" i="15"/>
  <c r="AO220" i="15"/>
  <c r="AM221" i="15"/>
  <c r="AN221" i="15"/>
  <c r="AO221" i="15"/>
  <c r="AM222" i="15"/>
  <c r="AN222" i="15"/>
  <c r="AO222" i="15"/>
  <c r="AM223" i="15"/>
  <c r="AN223" i="15"/>
  <c r="AO223" i="15"/>
  <c r="AM224" i="15"/>
  <c r="AN224" i="15"/>
  <c r="AO224" i="15"/>
  <c r="AM225" i="15"/>
  <c r="AN225" i="15"/>
  <c r="AO225" i="15"/>
  <c r="AM226" i="15"/>
  <c r="AN226" i="15"/>
  <c r="AO226" i="15"/>
  <c r="AM227" i="15"/>
  <c r="AN227" i="15"/>
  <c r="AO227" i="15"/>
  <c r="AM228" i="15"/>
  <c r="AN228" i="15"/>
  <c r="AO228" i="15"/>
  <c r="AM229" i="15"/>
  <c r="AN229" i="15"/>
  <c r="AO229" i="15"/>
  <c r="AM230" i="15"/>
  <c r="AN230" i="15"/>
  <c r="AO230" i="15"/>
  <c r="AM231" i="15"/>
  <c r="AN231" i="15"/>
  <c r="AO231" i="15"/>
  <c r="AI5" i="15"/>
  <c r="AJ5" i="15"/>
  <c r="AI6" i="15"/>
  <c r="AJ6" i="15"/>
  <c r="AI7" i="15"/>
  <c r="AJ7" i="15"/>
  <c r="AI8" i="15"/>
  <c r="AJ8" i="15"/>
  <c r="AI9" i="15"/>
  <c r="AJ9" i="15"/>
  <c r="AI10" i="15"/>
  <c r="AJ10" i="15"/>
  <c r="AI11" i="15"/>
  <c r="AJ11" i="15"/>
  <c r="AI12" i="15"/>
  <c r="AJ12" i="15"/>
  <c r="AI13" i="15"/>
  <c r="AJ13" i="15"/>
  <c r="AI14" i="15"/>
  <c r="AJ14" i="15"/>
  <c r="AI15" i="15"/>
  <c r="AJ15" i="15"/>
  <c r="AI16" i="15"/>
  <c r="AJ16" i="15"/>
  <c r="AI17" i="15"/>
  <c r="AJ17" i="15"/>
  <c r="AI18" i="15"/>
  <c r="AJ18" i="15"/>
  <c r="AI19" i="15"/>
  <c r="AJ19" i="15"/>
  <c r="AI20" i="15"/>
  <c r="AJ20" i="15"/>
  <c r="AI21" i="15"/>
  <c r="AJ21" i="15"/>
  <c r="AI22" i="15"/>
  <c r="AJ22" i="15"/>
  <c r="AI23" i="15"/>
  <c r="AJ23" i="15"/>
  <c r="AI24" i="15"/>
  <c r="AJ24" i="15"/>
  <c r="AI25" i="15"/>
  <c r="AJ25" i="15"/>
  <c r="AI26" i="15"/>
  <c r="AJ26" i="15"/>
  <c r="AI27" i="15"/>
  <c r="AJ27" i="15"/>
  <c r="AI28" i="15"/>
  <c r="AJ28" i="15"/>
  <c r="AI29" i="15"/>
  <c r="AJ29" i="15"/>
  <c r="AI30" i="15"/>
  <c r="AJ30" i="15"/>
  <c r="AI31" i="15"/>
  <c r="AJ31" i="15"/>
  <c r="AI32" i="15"/>
  <c r="AJ32" i="15"/>
  <c r="AI33" i="15"/>
  <c r="AJ33" i="15"/>
  <c r="AI34" i="15"/>
  <c r="AJ34" i="15"/>
  <c r="AI35" i="15"/>
  <c r="AJ35" i="15"/>
  <c r="AI36" i="15"/>
  <c r="AJ36" i="15"/>
  <c r="AI37" i="15"/>
  <c r="AJ37" i="15"/>
  <c r="AI38" i="15"/>
  <c r="AJ38" i="15"/>
  <c r="AI39" i="15"/>
  <c r="AJ39" i="15"/>
  <c r="AI40" i="15"/>
  <c r="AJ40" i="15"/>
  <c r="AI41" i="15"/>
  <c r="AJ41" i="15"/>
  <c r="AI42" i="15"/>
  <c r="AJ42" i="15"/>
  <c r="AI43" i="15"/>
  <c r="AJ43" i="15"/>
  <c r="AI44" i="15"/>
  <c r="AJ44" i="15"/>
  <c r="AI45" i="15"/>
  <c r="AJ45" i="15"/>
  <c r="AI46" i="15"/>
  <c r="AJ46" i="15"/>
  <c r="AI47" i="15"/>
  <c r="AJ47" i="15"/>
  <c r="AI48" i="15"/>
  <c r="AJ48" i="15"/>
  <c r="AI49" i="15"/>
  <c r="AJ49" i="15"/>
  <c r="AI50" i="15"/>
  <c r="AJ50" i="15"/>
  <c r="AI51" i="15"/>
  <c r="AJ51" i="15"/>
  <c r="AI52" i="15"/>
  <c r="AJ52" i="15"/>
  <c r="AI53" i="15"/>
  <c r="AJ53" i="15"/>
  <c r="AI54" i="15"/>
  <c r="AJ54" i="15"/>
  <c r="AI55" i="15"/>
  <c r="AJ55" i="15"/>
  <c r="AI56" i="15"/>
  <c r="AJ56" i="15"/>
  <c r="AI57" i="15"/>
  <c r="AJ57" i="15"/>
  <c r="AI58" i="15"/>
  <c r="AJ58" i="15"/>
  <c r="AI59" i="15"/>
  <c r="AJ59" i="15"/>
  <c r="AI60" i="15"/>
  <c r="AJ60" i="15"/>
  <c r="AI61" i="15"/>
  <c r="AJ61" i="15"/>
  <c r="AI62" i="15"/>
  <c r="AJ62" i="15"/>
  <c r="AI63" i="15"/>
  <c r="AJ63" i="15"/>
  <c r="AI64" i="15"/>
  <c r="AJ64" i="15"/>
  <c r="AI65" i="15"/>
  <c r="AJ65" i="15"/>
  <c r="AI66" i="15"/>
  <c r="AJ66" i="15"/>
  <c r="AI67" i="15"/>
  <c r="AJ67" i="15"/>
  <c r="AI68" i="15"/>
  <c r="AJ68" i="15"/>
  <c r="AI69" i="15"/>
  <c r="AJ69" i="15"/>
  <c r="AI70" i="15"/>
  <c r="AJ70" i="15"/>
  <c r="AI71" i="15"/>
  <c r="AJ71" i="15"/>
  <c r="AI72" i="15"/>
  <c r="AJ72" i="15"/>
  <c r="AI73" i="15"/>
  <c r="AJ73" i="15"/>
  <c r="AI74" i="15"/>
  <c r="AJ74" i="15"/>
  <c r="AI75" i="15"/>
  <c r="AJ75" i="15"/>
  <c r="AI76" i="15"/>
  <c r="AJ76" i="15"/>
  <c r="AI77" i="15"/>
  <c r="AJ77" i="15"/>
  <c r="AI78" i="15"/>
  <c r="AJ78" i="15"/>
  <c r="AI79" i="15"/>
  <c r="AJ79" i="15"/>
  <c r="AI80" i="15"/>
  <c r="AJ80" i="15"/>
  <c r="AI81" i="15"/>
  <c r="AJ81" i="15"/>
  <c r="AI82" i="15"/>
  <c r="AJ82" i="15"/>
  <c r="AI83" i="15"/>
  <c r="AJ83" i="15"/>
  <c r="AI84" i="15"/>
  <c r="AJ84" i="15"/>
  <c r="AI85" i="15"/>
  <c r="AJ85" i="15"/>
  <c r="AI86" i="15"/>
  <c r="AJ86" i="15"/>
  <c r="AI87" i="15"/>
  <c r="AJ87" i="15"/>
  <c r="AI88" i="15"/>
  <c r="AJ88" i="15"/>
  <c r="AI89" i="15"/>
  <c r="AJ89" i="15"/>
  <c r="AI90" i="15"/>
  <c r="AJ90" i="15"/>
  <c r="AI91" i="15"/>
  <c r="AJ91" i="15"/>
  <c r="AI92" i="15"/>
  <c r="AJ92" i="15"/>
  <c r="AI93" i="15"/>
  <c r="AJ93" i="15"/>
  <c r="AI94" i="15"/>
  <c r="AJ94" i="15"/>
  <c r="AI95" i="15"/>
  <c r="AJ95" i="15"/>
  <c r="AI96" i="15"/>
  <c r="AJ96" i="15"/>
  <c r="AI97" i="15"/>
  <c r="AJ97" i="15"/>
  <c r="AI98" i="15"/>
  <c r="AJ98" i="15"/>
  <c r="AI99" i="15"/>
  <c r="AJ99" i="15"/>
  <c r="AI100" i="15"/>
  <c r="AJ100" i="15"/>
  <c r="AI101" i="15"/>
  <c r="AJ101" i="15"/>
  <c r="AI102" i="15"/>
  <c r="AJ102" i="15"/>
  <c r="AI103" i="15"/>
  <c r="AJ103" i="15"/>
  <c r="AI104" i="15"/>
  <c r="AJ104" i="15"/>
  <c r="AI105" i="15"/>
  <c r="AJ105" i="15"/>
  <c r="AI106" i="15"/>
  <c r="AJ106" i="15"/>
  <c r="AI107" i="15"/>
  <c r="AJ107" i="15"/>
  <c r="AI108" i="15"/>
  <c r="AJ108" i="15"/>
  <c r="AI109" i="15"/>
  <c r="AJ109" i="15"/>
  <c r="AI110" i="15"/>
  <c r="AJ110" i="15"/>
  <c r="AI111" i="15"/>
  <c r="AJ111" i="15"/>
  <c r="AI112" i="15"/>
  <c r="AJ112" i="15"/>
  <c r="AI113" i="15"/>
  <c r="AJ113" i="15"/>
  <c r="AI114" i="15"/>
  <c r="AJ114" i="15"/>
  <c r="AI115" i="15"/>
  <c r="AJ115" i="15"/>
  <c r="AI116" i="15"/>
  <c r="AJ116" i="15"/>
  <c r="AI117" i="15"/>
  <c r="AJ117" i="15"/>
  <c r="AI118" i="15"/>
  <c r="AJ118" i="15"/>
  <c r="AI119" i="15"/>
  <c r="AJ119" i="15"/>
  <c r="AI120" i="15"/>
  <c r="AJ120" i="15"/>
  <c r="AI121" i="15"/>
  <c r="AJ121" i="15"/>
  <c r="AI122" i="15"/>
  <c r="AJ122" i="15"/>
  <c r="AI123" i="15"/>
  <c r="AJ123" i="15"/>
  <c r="AI124" i="15"/>
  <c r="AJ124" i="15"/>
  <c r="AI125" i="15"/>
  <c r="AJ125" i="15"/>
  <c r="AI126" i="15"/>
  <c r="AJ126" i="15"/>
  <c r="AI127" i="15"/>
  <c r="AJ127" i="15"/>
  <c r="AI128" i="15"/>
  <c r="AJ128" i="15"/>
  <c r="AI129" i="15"/>
  <c r="AJ129" i="15"/>
  <c r="AI130" i="15"/>
  <c r="AJ130" i="15"/>
  <c r="AI131" i="15"/>
  <c r="AJ131" i="15"/>
  <c r="AI132" i="15"/>
  <c r="AJ132" i="15"/>
  <c r="AI133" i="15"/>
  <c r="AJ133" i="15"/>
  <c r="AI134" i="15"/>
  <c r="AJ134" i="15"/>
  <c r="AI135" i="15"/>
  <c r="AJ135" i="15"/>
  <c r="AI136" i="15"/>
  <c r="AJ136" i="15"/>
  <c r="AI137" i="15"/>
  <c r="AJ137" i="15"/>
  <c r="AI138" i="15"/>
  <c r="AJ138" i="15"/>
  <c r="AI139" i="15"/>
  <c r="AJ139" i="15"/>
  <c r="AI140" i="15"/>
  <c r="AJ140" i="15"/>
  <c r="AI141" i="15"/>
  <c r="AJ141" i="15"/>
  <c r="AI142" i="15"/>
  <c r="AJ142" i="15"/>
  <c r="AI143" i="15"/>
  <c r="AJ143" i="15"/>
  <c r="AI144" i="15"/>
  <c r="AJ144" i="15"/>
  <c r="AI145" i="15"/>
  <c r="AJ145" i="15"/>
  <c r="AI146" i="15"/>
  <c r="AJ146" i="15"/>
  <c r="AI147" i="15"/>
  <c r="AJ147" i="15"/>
  <c r="AI148" i="15"/>
  <c r="AJ148" i="15"/>
  <c r="AI149" i="15"/>
  <c r="AJ149" i="15"/>
  <c r="AI150" i="15"/>
  <c r="AJ150" i="15"/>
  <c r="AI151" i="15"/>
  <c r="AJ151" i="15"/>
  <c r="AI152" i="15"/>
  <c r="AJ152" i="15"/>
  <c r="AI153" i="15"/>
  <c r="AJ153" i="15"/>
  <c r="AI154" i="15"/>
  <c r="AJ154" i="15"/>
  <c r="AI155" i="15"/>
  <c r="AJ155" i="15"/>
  <c r="AI156" i="15"/>
  <c r="AJ156" i="15"/>
  <c r="AI157" i="15"/>
  <c r="AJ157" i="15"/>
  <c r="AI158" i="15"/>
  <c r="AJ158" i="15"/>
  <c r="AI159" i="15"/>
  <c r="AJ159" i="15"/>
  <c r="AI160" i="15"/>
  <c r="AJ160" i="15"/>
  <c r="AI161" i="15"/>
  <c r="AJ161" i="15"/>
  <c r="AI162" i="15"/>
  <c r="AJ162" i="15"/>
  <c r="AI163" i="15"/>
  <c r="AJ163" i="15"/>
  <c r="AI164" i="15"/>
  <c r="AJ164" i="15"/>
  <c r="AI165" i="15"/>
  <c r="AJ165" i="15"/>
  <c r="AI166" i="15"/>
  <c r="AJ166" i="15"/>
  <c r="AI167" i="15"/>
  <c r="AJ167" i="15"/>
  <c r="AI168" i="15"/>
  <c r="AJ168" i="15"/>
  <c r="AI169" i="15"/>
  <c r="AJ169" i="15"/>
  <c r="AI170" i="15"/>
  <c r="AJ170" i="15"/>
  <c r="AI171" i="15"/>
  <c r="AJ171" i="15"/>
  <c r="AI172" i="15"/>
  <c r="AJ172" i="15"/>
  <c r="AI173" i="15"/>
  <c r="AJ173" i="15"/>
  <c r="AI174" i="15"/>
  <c r="AJ174" i="15"/>
  <c r="AI175" i="15"/>
  <c r="AJ175" i="15"/>
  <c r="AI176" i="15"/>
  <c r="AJ176" i="15"/>
  <c r="AI177" i="15"/>
  <c r="AJ177" i="15"/>
  <c r="AI178" i="15"/>
  <c r="AJ178" i="15"/>
  <c r="AI179" i="15"/>
  <c r="AJ179" i="15"/>
  <c r="AI180" i="15"/>
  <c r="AJ180" i="15"/>
  <c r="AI181" i="15"/>
  <c r="AJ181" i="15"/>
  <c r="AI182" i="15"/>
  <c r="AJ182" i="15"/>
  <c r="AI183" i="15"/>
  <c r="AJ183" i="15"/>
  <c r="AI184" i="15"/>
  <c r="AJ184" i="15"/>
  <c r="AI185" i="15"/>
  <c r="AJ185" i="15"/>
  <c r="AI186" i="15"/>
  <c r="AJ186" i="15"/>
  <c r="AI187" i="15"/>
  <c r="AJ187" i="15"/>
  <c r="AI188" i="15"/>
  <c r="AJ188" i="15"/>
  <c r="AI189" i="15"/>
  <c r="AJ189" i="15"/>
  <c r="AI190" i="15"/>
  <c r="AJ190" i="15"/>
  <c r="AI191" i="15"/>
  <c r="AJ191" i="15"/>
  <c r="AI192" i="15"/>
  <c r="AJ192" i="15"/>
  <c r="AI193" i="15"/>
  <c r="AJ193" i="15"/>
  <c r="AI194" i="15"/>
  <c r="AJ194" i="15"/>
  <c r="AI195" i="15"/>
  <c r="AJ195" i="15"/>
  <c r="AI196" i="15"/>
  <c r="AJ196" i="15"/>
  <c r="AI197" i="15"/>
  <c r="AJ197" i="15"/>
  <c r="AI198" i="15"/>
  <c r="AJ198" i="15"/>
  <c r="AI199" i="15"/>
  <c r="AJ199" i="15"/>
  <c r="AI200" i="15"/>
  <c r="AJ200" i="15"/>
  <c r="AI201" i="15"/>
  <c r="AJ201" i="15"/>
  <c r="AI202" i="15"/>
  <c r="AJ202" i="15"/>
  <c r="AI203" i="15"/>
  <c r="AJ203" i="15"/>
  <c r="AI204" i="15"/>
  <c r="AJ204" i="15"/>
  <c r="AI205" i="15"/>
  <c r="AJ205" i="15"/>
  <c r="AI206" i="15"/>
  <c r="AJ206" i="15"/>
  <c r="AI207" i="15"/>
  <c r="AJ207" i="15"/>
  <c r="AI208" i="15"/>
  <c r="AJ208" i="15"/>
  <c r="AI209" i="15"/>
  <c r="AJ209" i="15"/>
  <c r="AI210" i="15"/>
  <c r="AJ210" i="15"/>
  <c r="AI211" i="15"/>
  <c r="AJ211" i="15"/>
  <c r="AI212" i="15"/>
  <c r="AJ212" i="15"/>
  <c r="AI213" i="15"/>
  <c r="AJ213" i="15"/>
  <c r="AI214" i="15"/>
  <c r="AJ214" i="15"/>
  <c r="AI215" i="15"/>
  <c r="AJ215" i="15"/>
  <c r="AI216" i="15"/>
  <c r="AJ216" i="15"/>
  <c r="AI217" i="15"/>
  <c r="AJ217" i="15"/>
  <c r="AI218" i="15"/>
  <c r="AJ218" i="15"/>
  <c r="AI219" i="15"/>
  <c r="AJ219" i="15"/>
  <c r="AI220" i="15"/>
  <c r="AJ220" i="15"/>
  <c r="AI221" i="15"/>
  <c r="AJ221" i="15"/>
  <c r="AI222" i="15"/>
  <c r="AJ222" i="15"/>
  <c r="AI223" i="15"/>
  <c r="AJ223" i="15"/>
  <c r="AI224" i="15"/>
  <c r="AJ224" i="15"/>
  <c r="AI225" i="15"/>
  <c r="AJ225" i="15"/>
  <c r="AI226" i="15"/>
  <c r="AJ226" i="15"/>
  <c r="AI227" i="15"/>
  <c r="AJ227" i="15"/>
  <c r="AI228" i="15"/>
  <c r="AJ228" i="15"/>
  <c r="AI229" i="15"/>
  <c r="AJ229" i="15"/>
  <c r="AI230" i="15"/>
  <c r="AJ230" i="15"/>
  <c r="AI231" i="15"/>
  <c r="AJ231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49" i="15"/>
  <c r="AH50" i="15"/>
  <c r="AH51" i="15"/>
  <c r="AH52" i="15"/>
  <c r="AH53" i="15"/>
  <c r="AH54" i="15"/>
  <c r="AH55" i="15"/>
  <c r="AH56" i="15"/>
  <c r="AH57" i="15"/>
  <c r="AH58" i="15"/>
  <c r="AH59" i="15"/>
  <c r="AH60" i="15"/>
  <c r="AH61" i="15"/>
  <c r="AH62" i="15"/>
  <c r="AH63" i="15"/>
  <c r="AH64" i="15"/>
  <c r="AH65" i="15"/>
  <c r="AH66" i="15"/>
  <c r="AH67" i="15"/>
  <c r="AH68" i="15"/>
  <c r="AH69" i="15"/>
  <c r="AH70" i="15"/>
  <c r="AH71" i="15"/>
  <c r="AH72" i="15"/>
  <c r="AH73" i="15"/>
  <c r="AH74" i="15"/>
  <c r="AH75" i="15"/>
  <c r="AH76" i="15"/>
  <c r="AH77" i="15"/>
  <c r="AH78" i="15"/>
  <c r="AH79" i="15"/>
  <c r="AH80" i="15"/>
  <c r="AH81" i="15"/>
  <c r="AH82" i="15"/>
  <c r="AH83" i="15"/>
  <c r="AH84" i="15"/>
  <c r="AH85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H98" i="15"/>
  <c r="AH99" i="15"/>
  <c r="AH100" i="15"/>
  <c r="AH101" i="15"/>
  <c r="AH102" i="15"/>
  <c r="AH103" i="15"/>
  <c r="AH104" i="15"/>
  <c r="AH105" i="15"/>
  <c r="AH106" i="15"/>
  <c r="AH107" i="15"/>
  <c r="AH108" i="15"/>
  <c r="AH109" i="15"/>
  <c r="AH110" i="15"/>
  <c r="AH111" i="15"/>
  <c r="AH112" i="15"/>
  <c r="AH113" i="15"/>
  <c r="AH114" i="15"/>
  <c r="AH115" i="15"/>
  <c r="AH116" i="15"/>
  <c r="AH117" i="15"/>
  <c r="AH118" i="15"/>
  <c r="AH119" i="15"/>
  <c r="AH120" i="15"/>
  <c r="AH121" i="15"/>
  <c r="AH122" i="15"/>
  <c r="AH123" i="15"/>
  <c r="AH124" i="15"/>
  <c r="AH125" i="15"/>
  <c r="AH126" i="15"/>
  <c r="AH127" i="15"/>
  <c r="AH128" i="15"/>
  <c r="AH129" i="15"/>
  <c r="AH130" i="15"/>
  <c r="AH131" i="15"/>
  <c r="AH132" i="15"/>
  <c r="AH133" i="15"/>
  <c r="AH134" i="15"/>
  <c r="AH135" i="15"/>
  <c r="AH136" i="15"/>
  <c r="AH137" i="15"/>
  <c r="AH138" i="15"/>
  <c r="AH139" i="15"/>
  <c r="AH140" i="15"/>
  <c r="AH141" i="15"/>
  <c r="AH142" i="15"/>
  <c r="AH143" i="15"/>
  <c r="AH144" i="15"/>
  <c r="AH145" i="15"/>
  <c r="AH146" i="15"/>
  <c r="AH147" i="15"/>
  <c r="AH148" i="15"/>
  <c r="AH149" i="15"/>
  <c r="AH150" i="15"/>
  <c r="AH151" i="15"/>
  <c r="AH152" i="15"/>
  <c r="AH153" i="15"/>
  <c r="AH154" i="15"/>
  <c r="AH155" i="15"/>
  <c r="AH156" i="15"/>
  <c r="AH157" i="15"/>
  <c r="AH158" i="15"/>
  <c r="AH159" i="15"/>
  <c r="AH160" i="15"/>
  <c r="AH161" i="15"/>
  <c r="AH162" i="15"/>
  <c r="AH163" i="15"/>
  <c r="AH164" i="15"/>
  <c r="AH165" i="15"/>
  <c r="AH166" i="15"/>
  <c r="AH167" i="15"/>
  <c r="AH168" i="15"/>
  <c r="AH169" i="15"/>
  <c r="AH170" i="15"/>
  <c r="AH171" i="15"/>
  <c r="AH172" i="15"/>
  <c r="AH173" i="15"/>
  <c r="AH174" i="15"/>
  <c r="AH175" i="15"/>
  <c r="AH176" i="15"/>
  <c r="AH177" i="15"/>
  <c r="AH178" i="15"/>
  <c r="AH179" i="15"/>
  <c r="AH180" i="15"/>
  <c r="AH181" i="15"/>
  <c r="AH182" i="15"/>
  <c r="AH183" i="15"/>
  <c r="AH184" i="15"/>
  <c r="AH185" i="15"/>
  <c r="AH186" i="15"/>
  <c r="AH187" i="15"/>
  <c r="AH188" i="15"/>
  <c r="AH189" i="15"/>
  <c r="AH190" i="15"/>
  <c r="AH191" i="15"/>
  <c r="AH192" i="15"/>
  <c r="AH193" i="15"/>
  <c r="AH194" i="15"/>
  <c r="AH195" i="15"/>
  <c r="AH196" i="15"/>
  <c r="AH197" i="15"/>
  <c r="AH198" i="15"/>
  <c r="AH199" i="15"/>
  <c r="AH200" i="15"/>
  <c r="AH201" i="15"/>
  <c r="AH202" i="15"/>
  <c r="AH203" i="15"/>
  <c r="AH204" i="15"/>
  <c r="AH205" i="15"/>
  <c r="AH206" i="15"/>
  <c r="AH207" i="15"/>
  <c r="AH208" i="15"/>
  <c r="AH209" i="15"/>
  <c r="AH210" i="15"/>
  <c r="AH211" i="15"/>
  <c r="AH212" i="15"/>
  <c r="AH213" i="15"/>
  <c r="AH214" i="15"/>
  <c r="AH215" i="15"/>
  <c r="AH216" i="15"/>
  <c r="AH217" i="15"/>
  <c r="AH218" i="15"/>
  <c r="AH219" i="15"/>
  <c r="AH220" i="15"/>
  <c r="AH221" i="15"/>
  <c r="AH222" i="15"/>
  <c r="AH223" i="15"/>
  <c r="AH224" i="15"/>
  <c r="AH225" i="15"/>
  <c r="AH226" i="15"/>
  <c r="AH227" i="15"/>
  <c r="AH228" i="15"/>
  <c r="AH229" i="15"/>
  <c r="AH230" i="15"/>
  <c r="AH231" i="15"/>
  <c r="AO4" i="15"/>
  <c r="AN4" i="15"/>
  <c r="AM4" i="15"/>
  <c r="AJ4" i="15"/>
  <c r="AI4" i="15"/>
  <c r="AH4" i="15"/>
  <c r="Z4" i="15"/>
  <c r="Y4" i="15"/>
  <c r="T5" i="15"/>
  <c r="U5" i="15"/>
  <c r="T6" i="15"/>
  <c r="U6" i="15"/>
  <c r="T7" i="15"/>
  <c r="U7" i="15"/>
  <c r="T8" i="15"/>
  <c r="U8" i="15"/>
  <c r="T9" i="15"/>
  <c r="U9" i="15"/>
  <c r="T10" i="15"/>
  <c r="U10" i="15"/>
  <c r="T11" i="15"/>
  <c r="U11" i="15"/>
  <c r="T12" i="15"/>
  <c r="U12" i="15"/>
  <c r="T13" i="15"/>
  <c r="U13" i="15"/>
  <c r="T14" i="15"/>
  <c r="U14" i="15"/>
  <c r="T15" i="15"/>
  <c r="U15" i="15"/>
  <c r="T16" i="15"/>
  <c r="U16" i="15"/>
  <c r="T17" i="15"/>
  <c r="U17" i="15"/>
  <c r="T18" i="15"/>
  <c r="U18" i="15"/>
  <c r="T19" i="15"/>
  <c r="U19" i="15"/>
  <c r="T20" i="15"/>
  <c r="U20" i="15"/>
  <c r="T21" i="15"/>
  <c r="U21" i="15"/>
  <c r="T22" i="15"/>
  <c r="U22" i="15"/>
  <c r="T23" i="15"/>
  <c r="U23" i="15"/>
  <c r="T24" i="15"/>
  <c r="U24" i="15"/>
  <c r="T25" i="15"/>
  <c r="U25" i="15"/>
  <c r="T26" i="15"/>
  <c r="U26" i="15"/>
  <c r="T27" i="15"/>
  <c r="U27" i="15"/>
  <c r="T28" i="15"/>
  <c r="U28" i="15"/>
  <c r="T29" i="15"/>
  <c r="U29" i="15"/>
  <c r="T30" i="15"/>
  <c r="U30" i="15"/>
  <c r="T31" i="15"/>
  <c r="U31" i="15"/>
  <c r="T32" i="15"/>
  <c r="U32" i="15"/>
  <c r="T33" i="15"/>
  <c r="U33" i="15"/>
  <c r="T34" i="15"/>
  <c r="U34" i="15"/>
  <c r="T35" i="15"/>
  <c r="U35" i="15"/>
  <c r="T36" i="15"/>
  <c r="U36" i="15"/>
  <c r="T37" i="15"/>
  <c r="U37" i="15"/>
  <c r="T38" i="15"/>
  <c r="U38" i="15"/>
  <c r="T39" i="15"/>
  <c r="U39" i="15"/>
  <c r="T40" i="15"/>
  <c r="U40" i="15"/>
  <c r="T41" i="15"/>
  <c r="U41" i="15"/>
  <c r="T42" i="15"/>
  <c r="U42" i="15"/>
  <c r="T43" i="15"/>
  <c r="U43" i="15"/>
  <c r="T44" i="15"/>
  <c r="U44" i="15"/>
  <c r="T45" i="15"/>
  <c r="U45" i="15"/>
  <c r="T46" i="15"/>
  <c r="U46" i="15"/>
  <c r="T47" i="15"/>
  <c r="U47" i="15"/>
  <c r="T48" i="15"/>
  <c r="U48" i="15"/>
  <c r="T49" i="15"/>
  <c r="U49" i="15"/>
  <c r="T50" i="15"/>
  <c r="U50" i="15"/>
  <c r="T51" i="15"/>
  <c r="U51" i="15"/>
  <c r="T52" i="15"/>
  <c r="U52" i="15"/>
  <c r="T53" i="15"/>
  <c r="U53" i="15"/>
  <c r="T54" i="15"/>
  <c r="U54" i="15"/>
  <c r="T55" i="15"/>
  <c r="U55" i="15"/>
  <c r="T56" i="15"/>
  <c r="U56" i="15"/>
  <c r="T57" i="15"/>
  <c r="U57" i="15"/>
  <c r="T58" i="15"/>
  <c r="U58" i="15"/>
  <c r="T59" i="15"/>
  <c r="U59" i="15"/>
  <c r="T60" i="15"/>
  <c r="U60" i="15"/>
  <c r="T61" i="15"/>
  <c r="U61" i="15"/>
  <c r="T62" i="15"/>
  <c r="U62" i="15"/>
  <c r="T63" i="15"/>
  <c r="U63" i="15"/>
  <c r="T64" i="15"/>
  <c r="U64" i="15"/>
  <c r="T65" i="15"/>
  <c r="U65" i="15"/>
  <c r="T66" i="15"/>
  <c r="U66" i="15"/>
  <c r="T67" i="15"/>
  <c r="U67" i="15"/>
  <c r="T68" i="15"/>
  <c r="U68" i="15"/>
  <c r="T69" i="15"/>
  <c r="U69" i="15"/>
  <c r="T70" i="15"/>
  <c r="U70" i="15"/>
  <c r="T71" i="15"/>
  <c r="U71" i="15"/>
  <c r="T72" i="15"/>
  <c r="U72" i="15"/>
  <c r="T73" i="15"/>
  <c r="U73" i="15"/>
  <c r="T74" i="15"/>
  <c r="U74" i="15"/>
  <c r="T75" i="15"/>
  <c r="U75" i="15"/>
  <c r="T76" i="15"/>
  <c r="U76" i="15"/>
  <c r="T77" i="15"/>
  <c r="U77" i="15"/>
  <c r="T78" i="15"/>
  <c r="U78" i="15"/>
  <c r="T79" i="15"/>
  <c r="U79" i="15"/>
  <c r="T80" i="15"/>
  <c r="U80" i="15"/>
  <c r="T81" i="15"/>
  <c r="U81" i="15"/>
  <c r="T82" i="15"/>
  <c r="U82" i="15"/>
  <c r="T83" i="15"/>
  <c r="U83" i="15"/>
  <c r="T84" i="15"/>
  <c r="U84" i="15"/>
  <c r="T85" i="15"/>
  <c r="U85" i="15"/>
  <c r="T86" i="15"/>
  <c r="U86" i="15"/>
  <c r="T87" i="15"/>
  <c r="U87" i="15"/>
  <c r="T88" i="15"/>
  <c r="U88" i="15"/>
  <c r="T89" i="15"/>
  <c r="U89" i="15"/>
  <c r="T90" i="15"/>
  <c r="U90" i="15"/>
  <c r="T91" i="15"/>
  <c r="U91" i="15"/>
  <c r="T92" i="15"/>
  <c r="U92" i="15"/>
  <c r="T93" i="15"/>
  <c r="U93" i="15"/>
  <c r="T94" i="15"/>
  <c r="U94" i="15"/>
  <c r="T95" i="15"/>
  <c r="U95" i="15"/>
  <c r="T96" i="15"/>
  <c r="U96" i="15"/>
  <c r="T97" i="15"/>
  <c r="U97" i="15"/>
  <c r="T98" i="15"/>
  <c r="U98" i="15"/>
  <c r="T99" i="15"/>
  <c r="U99" i="15"/>
  <c r="T100" i="15"/>
  <c r="U100" i="15"/>
  <c r="T101" i="15"/>
  <c r="U101" i="15"/>
  <c r="T102" i="15"/>
  <c r="U102" i="15"/>
  <c r="T103" i="15"/>
  <c r="U103" i="15"/>
  <c r="T104" i="15"/>
  <c r="U104" i="15"/>
  <c r="T105" i="15"/>
  <c r="U105" i="15"/>
  <c r="T106" i="15"/>
  <c r="U106" i="15"/>
  <c r="T107" i="15"/>
  <c r="U107" i="15"/>
  <c r="T108" i="15"/>
  <c r="U108" i="15"/>
  <c r="T109" i="15"/>
  <c r="U109" i="15"/>
  <c r="T110" i="15"/>
  <c r="U110" i="15"/>
  <c r="T111" i="15"/>
  <c r="U111" i="15"/>
  <c r="T112" i="15"/>
  <c r="U112" i="15"/>
  <c r="T113" i="15"/>
  <c r="U113" i="15"/>
  <c r="T114" i="15"/>
  <c r="U114" i="15"/>
  <c r="T115" i="15"/>
  <c r="U115" i="15"/>
  <c r="T116" i="15"/>
  <c r="U116" i="15"/>
  <c r="T117" i="15"/>
  <c r="U117" i="15"/>
  <c r="T118" i="15"/>
  <c r="U118" i="15"/>
  <c r="T119" i="15"/>
  <c r="U119" i="15"/>
  <c r="T120" i="15"/>
  <c r="U120" i="15"/>
  <c r="T121" i="15"/>
  <c r="U121" i="15"/>
  <c r="T122" i="15"/>
  <c r="U122" i="15"/>
  <c r="T123" i="15"/>
  <c r="U123" i="15"/>
  <c r="T124" i="15"/>
  <c r="U124" i="15"/>
  <c r="T125" i="15"/>
  <c r="U125" i="15"/>
  <c r="T126" i="15"/>
  <c r="U126" i="15"/>
  <c r="T127" i="15"/>
  <c r="U127" i="15"/>
  <c r="T128" i="15"/>
  <c r="U128" i="15"/>
  <c r="T129" i="15"/>
  <c r="U129" i="15"/>
  <c r="T130" i="15"/>
  <c r="U130" i="15"/>
  <c r="T131" i="15"/>
  <c r="U131" i="15"/>
  <c r="T132" i="15"/>
  <c r="U132" i="15"/>
  <c r="T133" i="15"/>
  <c r="U133" i="15"/>
  <c r="T134" i="15"/>
  <c r="U134" i="15"/>
  <c r="T135" i="15"/>
  <c r="U135" i="15"/>
  <c r="T136" i="15"/>
  <c r="U136" i="15"/>
  <c r="T137" i="15"/>
  <c r="U137" i="15"/>
  <c r="T138" i="15"/>
  <c r="U138" i="15"/>
  <c r="T139" i="15"/>
  <c r="U139" i="15"/>
  <c r="T140" i="15"/>
  <c r="U140" i="15"/>
  <c r="T141" i="15"/>
  <c r="U141" i="15"/>
  <c r="T142" i="15"/>
  <c r="U142" i="15"/>
  <c r="T143" i="15"/>
  <c r="U143" i="15"/>
  <c r="T144" i="15"/>
  <c r="U144" i="15"/>
  <c r="T145" i="15"/>
  <c r="U145" i="15"/>
  <c r="T146" i="15"/>
  <c r="U146" i="15"/>
  <c r="T147" i="15"/>
  <c r="U147" i="15"/>
  <c r="T148" i="15"/>
  <c r="U148" i="15"/>
  <c r="T149" i="15"/>
  <c r="U149" i="15"/>
  <c r="T150" i="15"/>
  <c r="U150" i="15"/>
  <c r="T151" i="15"/>
  <c r="U151" i="15"/>
  <c r="T152" i="15"/>
  <c r="U152" i="15"/>
  <c r="T153" i="15"/>
  <c r="U153" i="15"/>
  <c r="T154" i="15"/>
  <c r="U154" i="15"/>
  <c r="T155" i="15"/>
  <c r="U155" i="15"/>
  <c r="T156" i="15"/>
  <c r="U156" i="15"/>
  <c r="T157" i="15"/>
  <c r="U157" i="15"/>
  <c r="T158" i="15"/>
  <c r="U158" i="15"/>
  <c r="T159" i="15"/>
  <c r="U159" i="15"/>
  <c r="T160" i="15"/>
  <c r="U160" i="15"/>
  <c r="T161" i="15"/>
  <c r="U161" i="15"/>
  <c r="T162" i="15"/>
  <c r="U162" i="15"/>
  <c r="T163" i="15"/>
  <c r="U163" i="15"/>
  <c r="T164" i="15"/>
  <c r="U164" i="15"/>
  <c r="T165" i="15"/>
  <c r="U165" i="15"/>
  <c r="T166" i="15"/>
  <c r="U166" i="15"/>
  <c r="T167" i="15"/>
  <c r="U167" i="15"/>
  <c r="T168" i="15"/>
  <c r="U168" i="15"/>
  <c r="T169" i="15"/>
  <c r="U169" i="15"/>
  <c r="T170" i="15"/>
  <c r="U170" i="15"/>
  <c r="T171" i="15"/>
  <c r="U171" i="15"/>
  <c r="T172" i="15"/>
  <c r="U172" i="15"/>
  <c r="T173" i="15"/>
  <c r="U173" i="15"/>
  <c r="T174" i="15"/>
  <c r="U174" i="15"/>
  <c r="T175" i="15"/>
  <c r="U175" i="15"/>
  <c r="T176" i="15"/>
  <c r="U176" i="15"/>
  <c r="T177" i="15"/>
  <c r="U177" i="15"/>
  <c r="T178" i="15"/>
  <c r="U178" i="15"/>
  <c r="T179" i="15"/>
  <c r="U179" i="15"/>
  <c r="T180" i="15"/>
  <c r="U180" i="15"/>
  <c r="T181" i="15"/>
  <c r="U181" i="15"/>
  <c r="T182" i="15"/>
  <c r="U182" i="15"/>
  <c r="T183" i="15"/>
  <c r="U183" i="15"/>
  <c r="T184" i="15"/>
  <c r="U184" i="15"/>
  <c r="T185" i="15"/>
  <c r="U185" i="15"/>
  <c r="T186" i="15"/>
  <c r="U186" i="15"/>
  <c r="T187" i="15"/>
  <c r="U187" i="15"/>
  <c r="T188" i="15"/>
  <c r="U188" i="15"/>
  <c r="T189" i="15"/>
  <c r="U189" i="15"/>
  <c r="T190" i="15"/>
  <c r="U190" i="15"/>
  <c r="T191" i="15"/>
  <c r="U191" i="15"/>
  <c r="T192" i="15"/>
  <c r="U192" i="15"/>
  <c r="T193" i="15"/>
  <c r="U193" i="15"/>
  <c r="T194" i="15"/>
  <c r="U194" i="15"/>
  <c r="T195" i="15"/>
  <c r="U195" i="15"/>
  <c r="T196" i="15"/>
  <c r="U196" i="15"/>
  <c r="T197" i="15"/>
  <c r="U197" i="15"/>
  <c r="T198" i="15"/>
  <c r="U198" i="15"/>
  <c r="T199" i="15"/>
  <c r="U199" i="15"/>
  <c r="T200" i="15"/>
  <c r="U200" i="15"/>
  <c r="T201" i="15"/>
  <c r="U201" i="15"/>
  <c r="T202" i="15"/>
  <c r="U202" i="15"/>
  <c r="T203" i="15"/>
  <c r="U203" i="15"/>
  <c r="T204" i="15"/>
  <c r="U204" i="15"/>
  <c r="T205" i="15"/>
  <c r="U205" i="15"/>
  <c r="T206" i="15"/>
  <c r="U206" i="15"/>
  <c r="T207" i="15"/>
  <c r="U207" i="15"/>
  <c r="T208" i="15"/>
  <c r="U208" i="15"/>
  <c r="T209" i="15"/>
  <c r="U209" i="15"/>
  <c r="T210" i="15"/>
  <c r="U210" i="15"/>
  <c r="T211" i="15"/>
  <c r="U211" i="15"/>
  <c r="T212" i="15"/>
  <c r="U212" i="15"/>
  <c r="T213" i="15"/>
  <c r="U213" i="15"/>
  <c r="T214" i="15"/>
  <c r="U214" i="15"/>
  <c r="T215" i="15"/>
  <c r="U215" i="15"/>
  <c r="T216" i="15"/>
  <c r="U216" i="15"/>
  <c r="T217" i="15"/>
  <c r="U217" i="15"/>
  <c r="T218" i="15"/>
  <c r="U218" i="15"/>
  <c r="T219" i="15"/>
  <c r="U219" i="15"/>
  <c r="T220" i="15"/>
  <c r="U220" i="15"/>
  <c r="T221" i="15"/>
  <c r="U221" i="15"/>
  <c r="T222" i="15"/>
  <c r="U222" i="15"/>
  <c r="T223" i="15"/>
  <c r="U223" i="15"/>
  <c r="T224" i="15"/>
  <c r="U224" i="15"/>
  <c r="T225" i="15"/>
  <c r="U225" i="15"/>
  <c r="T226" i="15"/>
  <c r="U226" i="15"/>
  <c r="T227" i="15"/>
  <c r="U227" i="15"/>
  <c r="T228" i="15"/>
  <c r="U228" i="15"/>
  <c r="T229" i="15"/>
  <c r="U229" i="15"/>
  <c r="T230" i="15"/>
  <c r="U230" i="15"/>
  <c r="T231" i="15"/>
  <c r="U231" i="15"/>
  <c r="U4" i="15"/>
  <c r="T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Q4" i="15"/>
  <c r="BV4" i="15" s="1"/>
  <c r="O4" i="15"/>
  <c r="N4" i="15"/>
  <c r="I5" i="15"/>
  <c r="BX5" i="15" s="1"/>
  <c r="J5" i="15"/>
  <c r="BY5" i="15" s="1"/>
  <c r="K5" i="15"/>
  <c r="I6" i="15"/>
  <c r="BX6" i="15" s="1"/>
  <c r="J6" i="15"/>
  <c r="BY6" i="15" s="1"/>
  <c r="K6" i="15"/>
  <c r="I7" i="15"/>
  <c r="BX7" i="15" s="1"/>
  <c r="J7" i="15"/>
  <c r="BY7" i="15" s="1"/>
  <c r="K7" i="15"/>
  <c r="I8" i="15"/>
  <c r="BX8" i="15" s="1"/>
  <c r="J8" i="15"/>
  <c r="BY8" i="15" s="1"/>
  <c r="K8" i="15"/>
  <c r="I9" i="15"/>
  <c r="BX9" i="15" s="1"/>
  <c r="J9" i="15"/>
  <c r="BY9" i="15" s="1"/>
  <c r="K9" i="15"/>
  <c r="I10" i="15"/>
  <c r="BX10" i="15" s="1"/>
  <c r="J10" i="15"/>
  <c r="BY10" i="15" s="1"/>
  <c r="K10" i="15"/>
  <c r="I11" i="15"/>
  <c r="BX11" i="15" s="1"/>
  <c r="J11" i="15"/>
  <c r="BY11" i="15" s="1"/>
  <c r="K11" i="15"/>
  <c r="I12" i="15"/>
  <c r="BX12" i="15" s="1"/>
  <c r="J12" i="15"/>
  <c r="BY12" i="15" s="1"/>
  <c r="K12" i="15"/>
  <c r="I13" i="15"/>
  <c r="BX13" i="15" s="1"/>
  <c r="J13" i="15"/>
  <c r="BY13" i="15" s="1"/>
  <c r="K13" i="15"/>
  <c r="I14" i="15"/>
  <c r="BX14" i="15" s="1"/>
  <c r="J14" i="15"/>
  <c r="BY14" i="15" s="1"/>
  <c r="K14" i="15"/>
  <c r="I15" i="15"/>
  <c r="BX15" i="15" s="1"/>
  <c r="J15" i="15"/>
  <c r="BY15" i="15" s="1"/>
  <c r="K15" i="15"/>
  <c r="I16" i="15"/>
  <c r="BX16" i="15" s="1"/>
  <c r="J16" i="15"/>
  <c r="BY16" i="15" s="1"/>
  <c r="K16" i="15"/>
  <c r="I17" i="15"/>
  <c r="BX17" i="15" s="1"/>
  <c r="J17" i="15"/>
  <c r="BY17" i="15" s="1"/>
  <c r="K17" i="15"/>
  <c r="I18" i="15"/>
  <c r="BX18" i="15" s="1"/>
  <c r="J18" i="15"/>
  <c r="BY18" i="15" s="1"/>
  <c r="K18" i="15"/>
  <c r="I19" i="15"/>
  <c r="BX19" i="15" s="1"/>
  <c r="J19" i="15"/>
  <c r="BY19" i="15" s="1"/>
  <c r="K19" i="15"/>
  <c r="I20" i="15"/>
  <c r="BX20" i="15" s="1"/>
  <c r="J20" i="15"/>
  <c r="BY20" i="15" s="1"/>
  <c r="K20" i="15"/>
  <c r="I21" i="15"/>
  <c r="BX21" i="15" s="1"/>
  <c r="J21" i="15"/>
  <c r="BY21" i="15" s="1"/>
  <c r="K21" i="15"/>
  <c r="I22" i="15"/>
  <c r="BX22" i="15" s="1"/>
  <c r="J22" i="15"/>
  <c r="BY22" i="15" s="1"/>
  <c r="K22" i="15"/>
  <c r="I23" i="15"/>
  <c r="BX23" i="15" s="1"/>
  <c r="J23" i="15"/>
  <c r="BY23" i="15" s="1"/>
  <c r="K23" i="15"/>
  <c r="I24" i="15"/>
  <c r="BX24" i="15" s="1"/>
  <c r="J24" i="15"/>
  <c r="BY24" i="15" s="1"/>
  <c r="K24" i="15"/>
  <c r="I25" i="15"/>
  <c r="BX25" i="15" s="1"/>
  <c r="J25" i="15"/>
  <c r="BY25" i="15" s="1"/>
  <c r="K25" i="15"/>
  <c r="I26" i="15"/>
  <c r="BX26" i="15" s="1"/>
  <c r="J26" i="15"/>
  <c r="BY26" i="15" s="1"/>
  <c r="K26" i="15"/>
  <c r="I27" i="15"/>
  <c r="BX27" i="15" s="1"/>
  <c r="J27" i="15"/>
  <c r="BY27" i="15" s="1"/>
  <c r="K27" i="15"/>
  <c r="I28" i="15"/>
  <c r="BX28" i="15" s="1"/>
  <c r="J28" i="15"/>
  <c r="BY28" i="15" s="1"/>
  <c r="K28" i="15"/>
  <c r="I29" i="15"/>
  <c r="BX29" i="15" s="1"/>
  <c r="J29" i="15"/>
  <c r="BY29" i="15" s="1"/>
  <c r="K29" i="15"/>
  <c r="I30" i="15"/>
  <c r="BX30" i="15" s="1"/>
  <c r="J30" i="15"/>
  <c r="BY30" i="15" s="1"/>
  <c r="K30" i="15"/>
  <c r="I31" i="15"/>
  <c r="BX31" i="15" s="1"/>
  <c r="J31" i="15"/>
  <c r="BY31" i="15" s="1"/>
  <c r="K31" i="15"/>
  <c r="I32" i="15"/>
  <c r="BX32" i="15" s="1"/>
  <c r="J32" i="15"/>
  <c r="BY32" i="15" s="1"/>
  <c r="K32" i="15"/>
  <c r="I33" i="15"/>
  <c r="BX33" i="15" s="1"/>
  <c r="J33" i="15"/>
  <c r="BY33" i="15" s="1"/>
  <c r="K33" i="15"/>
  <c r="I34" i="15"/>
  <c r="BX34" i="15" s="1"/>
  <c r="J34" i="15"/>
  <c r="BY34" i="15" s="1"/>
  <c r="K34" i="15"/>
  <c r="I35" i="15"/>
  <c r="BX35" i="15" s="1"/>
  <c r="J35" i="15"/>
  <c r="BY35" i="15" s="1"/>
  <c r="K35" i="15"/>
  <c r="I36" i="15"/>
  <c r="BX36" i="15" s="1"/>
  <c r="J36" i="15"/>
  <c r="BY36" i="15" s="1"/>
  <c r="K36" i="15"/>
  <c r="I37" i="15"/>
  <c r="BX37" i="15" s="1"/>
  <c r="J37" i="15"/>
  <c r="BY37" i="15" s="1"/>
  <c r="K37" i="15"/>
  <c r="I38" i="15"/>
  <c r="BX38" i="15" s="1"/>
  <c r="J38" i="15"/>
  <c r="BY38" i="15" s="1"/>
  <c r="K38" i="15"/>
  <c r="I39" i="15"/>
  <c r="BX39" i="15" s="1"/>
  <c r="J39" i="15"/>
  <c r="BY39" i="15" s="1"/>
  <c r="K39" i="15"/>
  <c r="I40" i="15"/>
  <c r="BX40" i="15" s="1"/>
  <c r="J40" i="15"/>
  <c r="BY40" i="15" s="1"/>
  <c r="K40" i="15"/>
  <c r="I41" i="15"/>
  <c r="BX41" i="15" s="1"/>
  <c r="J41" i="15"/>
  <c r="BY41" i="15" s="1"/>
  <c r="K41" i="15"/>
  <c r="I42" i="15"/>
  <c r="BX42" i="15" s="1"/>
  <c r="J42" i="15"/>
  <c r="BY42" i="15" s="1"/>
  <c r="K42" i="15"/>
  <c r="I43" i="15"/>
  <c r="BX43" i="15" s="1"/>
  <c r="J43" i="15"/>
  <c r="BY43" i="15" s="1"/>
  <c r="K43" i="15"/>
  <c r="I44" i="15"/>
  <c r="BX44" i="15" s="1"/>
  <c r="J44" i="15"/>
  <c r="BY44" i="15" s="1"/>
  <c r="K44" i="15"/>
  <c r="I45" i="15"/>
  <c r="BX45" i="15" s="1"/>
  <c r="J45" i="15"/>
  <c r="BY45" i="15" s="1"/>
  <c r="K45" i="15"/>
  <c r="I46" i="15"/>
  <c r="BX46" i="15" s="1"/>
  <c r="J46" i="15"/>
  <c r="BY46" i="15" s="1"/>
  <c r="K46" i="15"/>
  <c r="I47" i="15"/>
  <c r="BX47" i="15" s="1"/>
  <c r="J47" i="15"/>
  <c r="BY47" i="15" s="1"/>
  <c r="K47" i="15"/>
  <c r="I48" i="15"/>
  <c r="BX48" i="15" s="1"/>
  <c r="J48" i="15"/>
  <c r="BY48" i="15" s="1"/>
  <c r="K48" i="15"/>
  <c r="I49" i="15"/>
  <c r="BX49" i="15" s="1"/>
  <c r="J49" i="15"/>
  <c r="BY49" i="15" s="1"/>
  <c r="K49" i="15"/>
  <c r="I50" i="15"/>
  <c r="BX50" i="15" s="1"/>
  <c r="J50" i="15"/>
  <c r="BY50" i="15" s="1"/>
  <c r="K50" i="15"/>
  <c r="I51" i="15"/>
  <c r="BX51" i="15" s="1"/>
  <c r="J51" i="15"/>
  <c r="BY51" i="15" s="1"/>
  <c r="K51" i="15"/>
  <c r="I52" i="15"/>
  <c r="BX52" i="15" s="1"/>
  <c r="J52" i="15"/>
  <c r="BY52" i="15" s="1"/>
  <c r="K52" i="15"/>
  <c r="I53" i="15"/>
  <c r="BX53" i="15" s="1"/>
  <c r="J53" i="15"/>
  <c r="BY53" i="15" s="1"/>
  <c r="K53" i="15"/>
  <c r="I54" i="15"/>
  <c r="BX54" i="15" s="1"/>
  <c r="J54" i="15"/>
  <c r="BY54" i="15" s="1"/>
  <c r="K54" i="15"/>
  <c r="I55" i="15"/>
  <c r="BX55" i="15" s="1"/>
  <c r="J55" i="15"/>
  <c r="BY55" i="15" s="1"/>
  <c r="K55" i="15"/>
  <c r="I56" i="15"/>
  <c r="BX56" i="15" s="1"/>
  <c r="J56" i="15"/>
  <c r="BY56" i="15" s="1"/>
  <c r="K56" i="15"/>
  <c r="I57" i="15"/>
  <c r="BX57" i="15" s="1"/>
  <c r="J57" i="15"/>
  <c r="BY57" i="15" s="1"/>
  <c r="K57" i="15"/>
  <c r="I58" i="15"/>
  <c r="BX58" i="15" s="1"/>
  <c r="J58" i="15"/>
  <c r="BY58" i="15" s="1"/>
  <c r="K58" i="15"/>
  <c r="I59" i="15"/>
  <c r="BX59" i="15" s="1"/>
  <c r="J59" i="15"/>
  <c r="BY59" i="15" s="1"/>
  <c r="K59" i="15"/>
  <c r="I60" i="15"/>
  <c r="BX60" i="15" s="1"/>
  <c r="J60" i="15"/>
  <c r="BY60" i="15" s="1"/>
  <c r="K60" i="15"/>
  <c r="I61" i="15"/>
  <c r="BX61" i="15" s="1"/>
  <c r="J61" i="15"/>
  <c r="BY61" i="15" s="1"/>
  <c r="K61" i="15"/>
  <c r="I62" i="15"/>
  <c r="BX62" i="15" s="1"/>
  <c r="J62" i="15"/>
  <c r="BY62" i="15" s="1"/>
  <c r="K62" i="15"/>
  <c r="I63" i="15"/>
  <c r="BX63" i="15" s="1"/>
  <c r="J63" i="15"/>
  <c r="BY63" i="15" s="1"/>
  <c r="K63" i="15"/>
  <c r="I64" i="15"/>
  <c r="BX64" i="15" s="1"/>
  <c r="J64" i="15"/>
  <c r="BY64" i="15" s="1"/>
  <c r="K64" i="15"/>
  <c r="I65" i="15"/>
  <c r="BX65" i="15" s="1"/>
  <c r="J65" i="15"/>
  <c r="BY65" i="15" s="1"/>
  <c r="K65" i="15"/>
  <c r="I66" i="15"/>
  <c r="BX66" i="15" s="1"/>
  <c r="J66" i="15"/>
  <c r="BY66" i="15" s="1"/>
  <c r="K66" i="15"/>
  <c r="I67" i="15"/>
  <c r="BX67" i="15" s="1"/>
  <c r="J67" i="15"/>
  <c r="BY67" i="15" s="1"/>
  <c r="K67" i="15"/>
  <c r="I68" i="15"/>
  <c r="BX68" i="15" s="1"/>
  <c r="J68" i="15"/>
  <c r="BY68" i="15" s="1"/>
  <c r="K68" i="15"/>
  <c r="I69" i="15"/>
  <c r="BX69" i="15" s="1"/>
  <c r="J69" i="15"/>
  <c r="BY69" i="15" s="1"/>
  <c r="K69" i="15"/>
  <c r="I70" i="15"/>
  <c r="BX70" i="15" s="1"/>
  <c r="J70" i="15"/>
  <c r="BY70" i="15" s="1"/>
  <c r="K70" i="15"/>
  <c r="I71" i="15"/>
  <c r="BX71" i="15" s="1"/>
  <c r="J71" i="15"/>
  <c r="BY71" i="15" s="1"/>
  <c r="K71" i="15"/>
  <c r="I72" i="15"/>
  <c r="BX72" i="15" s="1"/>
  <c r="J72" i="15"/>
  <c r="BY72" i="15" s="1"/>
  <c r="K72" i="15"/>
  <c r="I73" i="15"/>
  <c r="BX73" i="15" s="1"/>
  <c r="J73" i="15"/>
  <c r="BY73" i="15" s="1"/>
  <c r="K73" i="15"/>
  <c r="I74" i="15"/>
  <c r="BX74" i="15" s="1"/>
  <c r="J74" i="15"/>
  <c r="BY74" i="15" s="1"/>
  <c r="K74" i="15"/>
  <c r="I75" i="15"/>
  <c r="BX75" i="15" s="1"/>
  <c r="J75" i="15"/>
  <c r="BY75" i="15" s="1"/>
  <c r="K75" i="15"/>
  <c r="I76" i="15"/>
  <c r="BX76" i="15" s="1"/>
  <c r="J76" i="15"/>
  <c r="BY76" i="15" s="1"/>
  <c r="K76" i="15"/>
  <c r="I77" i="15"/>
  <c r="BX77" i="15" s="1"/>
  <c r="J77" i="15"/>
  <c r="BY77" i="15" s="1"/>
  <c r="K77" i="15"/>
  <c r="I78" i="15"/>
  <c r="BX78" i="15" s="1"/>
  <c r="J78" i="15"/>
  <c r="BY78" i="15" s="1"/>
  <c r="K78" i="15"/>
  <c r="I79" i="15"/>
  <c r="BX79" i="15" s="1"/>
  <c r="J79" i="15"/>
  <c r="BY79" i="15" s="1"/>
  <c r="K79" i="15"/>
  <c r="I80" i="15"/>
  <c r="BX80" i="15" s="1"/>
  <c r="J80" i="15"/>
  <c r="BY80" i="15" s="1"/>
  <c r="K80" i="15"/>
  <c r="I81" i="15"/>
  <c r="BX81" i="15" s="1"/>
  <c r="J81" i="15"/>
  <c r="BY81" i="15" s="1"/>
  <c r="K81" i="15"/>
  <c r="I82" i="15"/>
  <c r="BX82" i="15" s="1"/>
  <c r="J82" i="15"/>
  <c r="BY82" i="15" s="1"/>
  <c r="K82" i="15"/>
  <c r="I83" i="15"/>
  <c r="BX83" i="15" s="1"/>
  <c r="J83" i="15"/>
  <c r="BY83" i="15" s="1"/>
  <c r="K83" i="15"/>
  <c r="I84" i="15"/>
  <c r="BX84" i="15" s="1"/>
  <c r="J84" i="15"/>
  <c r="BY84" i="15" s="1"/>
  <c r="K84" i="15"/>
  <c r="I85" i="15"/>
  <c r="BX85" i="15" s="1"/>
  <c r="J85" i="15"/>
  <c r="BY85" i="15" s="1"/>
  <c r="K85" i="15"/>
  <c r="I86" i="15"/>
  <c r="BX86" i="15" s="1"/>
  <c r="J86" i="15"/>
  <c r="BY86" i="15" s="1"/>
  <c r="K86" i="15"/>
  <c r="I87" i="15"/>
  <c r="BX87" i="15" s="1"/>
  <c r="J87" i="15"/>
  <c r="BY87" i="15" s="1"/>
  <c r="K87" i="15"/>
  <c r="I88" i="15"/>
  <c r="BX88" i="15" s="1"/>
  <c r="J88" i="15"/>
  <c r="BY88" i="15" s="1"/>
  <c r="K88" i="15"/>
  <c r="I89" i="15"/>
  <c r="BX89" i="15" s="1"/>
  <c r="J89" i="15"/>
  <c r="BY89" i="15" s="1"/>
  <c r="K89" i="15"/>
  <c r="I90" i="15"/>
  <c r="BX90" i="15" s="1"/>
  <c r="J90" i="15"/>
  <c r="BY90" i="15" s="1"/>
  <c r="K90" i="15"/>
  <c r="I91" i="15"/>
  <c r="BX91" i="15" s="1"/>
  <c r="J91" i="15"/>
  <c r="BY91" i="15" s="1"/>
  <c r="K91" i="15"/>
  <c r="I92" i="15"/>
  <c r="BX92" i="15" s="1"/>
  <c r="J92" i="15"/>
  <c r="BY92" i="15" s="1"/>
  <c r="K92" i="15"/>
  <c r="I93" i="15"/>
  <c r="BX93" i="15" s="1"/>
  <c r="J93" i="15"/>
  <c r="BY93" i="15" s="1"/>
  <c r="K93" i="15"/>
  <c r="I94" i="15"/>
  <c r="BX94" i="15" s="1"/>
  <c r="J94" i="15"/>
  <c r="BY94" i="15" s="1"/>
  <c r="K94" i="15"/>
  <c r="I95" i="15"/>
  <c r="BX95" i="15" s="1"/>
  <c r="J95" i="15"/>
  <c r="BY95" i="15" s="1"/>
  <c r="K95" i="15"/>
  <c r="I96" i="15"/>
  <c r="BX96" i="15" s="1"/>
  <c r="J96" i="15"/>
  <c r="BY96" i="15" s="1"/>
  <c r="K96" i="15"/>
  <c r="I97" i="15"/>
  <c r="BX97" i="15" s="1"/>
  <c r="J97" i="15"/>
  <c r="BY97" i="15" s="1"/>
  <c r="K97" i="15"/>
  <c r="I98" i="15"/>
  <c r="BX98" i="15" s="1"/>
  <c r="J98" i="15"/>
  <c r="BY98" i="15" s="1"/>
  <c r="K98" i="15"/>
  <c r="I99" i="15"/>
  <c r="BX99" i="15" s="1"/>
  <c r="J99" i="15"/>
  <c r="BY99" i="15" s="1"/>
  <c r="K99" i="15"/>
  <c r="I100" i="15"/>
  <c r="BX100" i="15" s="1"/>
  <c r="J100" i="15"/>
  <c r="BY100" i="15" s="1"/>
  <c r="K100" i="15"/>
  <c r="I101" i="15"/>
  <c r="BX101" i="15" s="1"/>
  <c r="J101" i="15"/>
  <c r="BY101" i="15" s="1"/>
  <c r="K101" i="15"/>
  <c r="I102" i="15"/>
  <c r="BX102" i="15" s="1"/>
  <c r="J102" i="15"/>
  <c r="BY102" i="15" s="1"/>
  <c r="K102" i="15"/>
  <c r="I103" i="15"/>
  <c r="BX103" i="15" s="1"/>
  <c r="J103" i="15"/>
  <c r="BY103" i="15" s="1"/>
  <c r="K103" i="15"/>
  <c r="I104" i="15"/>
  <c r="BX104" i="15" s="1"/>
  <c r="J104" i="15"/>
  <c r="BY104" i="15" s="1"/>
  <c r="K104" i="15"/>
  <c r="I105" i="15"/>
  <c r="BX105" i="15" s="1"/>
  <c r="J105" i="15"/>
  <c r="BY105" i="15" s="1"/>
  <c r="K105" i="15"/>
  <c r="I106" i="15"/>
  <c r="BX106" i="15" s="1"/>
  <c r="J106" i="15"/>
  <c r="BY106" i="15" s="1"/>
  <c r="K106" i="15"/>
  <c r="I107" i="15"/>
  <c r="BX107" i="15" s="1"/>
  <c r="J107" i="15"/>
  <c r="BY107" i="15" s="1"/>
  <c r="K107" i="15"/>
  <c r="I108" i="15"/>
  <c r="BX108" i="15" s="1"/>
  <c r="J108" i="15"/>
  <c r="BY108" i="15" s="1"/>
  <c r="K108" i="15"/>
  <c r="I109" i="15"/>
  <c r="BX109" i="15" s="1"/>
  <c r="J109" i="15"/>
  <c r="BY109" i="15" s="1"/>
  <c r="K109" i="15"/>
  <c r="I110" i="15"/>
  <c r="BX110" i="15" s="1"/>
  <c r="J110" i="15"/>
  <c r="BY110" i="15" s="1"/>
  <c r="K110" i="15"/>
  <c r="I111" i="15"/>
  <c r="BX111" i="15" s="1"/>
  <c r="J111" i="15"/>
  <c r="BY111" i="15" s="1"/>
  <c r="K111" i="15"/>
  <c r="I112" i="15"/>
  <c r="BX112" i="15" s="1"/>
  <c r="J112" i="15"/>
  <c r="BY112" i="15" s="1"/>
  <c r="K112" i="15"/>
  <c r="I113" i="15"/>
  <c r="BX113" i="15" s="1"/>
  <c r="J113" i="15"/>
  <c r="BY113" i="15" s="1"/>
  <c r="K113" i="15"/>
  <c r="I114" i="15"/>
  <c r="BX114" i="15" s="1"/>
  <c r="J114" i="15"/>
  <c r="BY114" i="15" s="1"/>
  <c r="K114" i="15"/>
  <c r="I115" i="15"/>
  <c r="BX115" i="15" s="1"/>
  <c r="J115" i="15"/>
  <c r="BY115" i="15" s="1"/>
  <c r="K115" i="15"/>
  <c r="I116" i="15"/>
  <c r="BX116" i="15" s="1"/>
  <c r="J116" i="15"/>
  <c r="BY116" i="15" s="1"/>
  <c r="K116" i="15"/>
  <c r="I117" i="15"/>
  <c r="BX117" i="15" s="1"/>
  <c r="J117" i="15"/>
  <c r="BY117" i="15" s="1"/>
  <c r="K117" i="15"/>
  <c r="I118" i="15"/>
  <c r="BX118" i="15" s="1"/>
  <c r="J118" i="15"/>
  <c r="BY118" i="15" s="1"/>
  <c r="K118" i="15"/>
  <c r="I119" i="15"/>
  <c r="BX119" i="15" s="1"/>
  <c r="J119" i="15"/>
  <c r="BY119" i="15" s="1"/>
  <c r="K119" i="15"/>
  <c r="I120" i="15"/>
  <c r="BX120" i="15" s="1"/>
  <c r="J120" i="15"/>
  <c r="BY120" i="15" s="1"/>
  <c r="K120" i="15"/>
  <c r="I121" i="15"/>
  <c r="BX121" i="15" s="1"/>
  <c r="J121" i="15"/>
  <c r="BY121" i="15" s="1"/>
  <c r="K121" i="15"/>
  <c r="I122" i="15"/>
  <c r="BX122" i="15" s="1"/>
  <c r="J122" i="15"/>
  <c r="BY122" i="15" s="1"/>
  <c r="K122" i="15"/>
  <c r="I123" i="15"/>
  <c r="BX123" i="15" s="1"/>
  <c r="J123" i="15"/>
  <c r="BY123" i="15" s="1"/>
  <c r="K123" i="15"/>
  <c r="I124" i="15"/>
  <c r="BX124" i="15" s="1"/>
  <c r="J124" i="15"/>
  <c r="BY124" i="15" s="1"/>
  <c r="K124" i="15"/>
  <c r="I125" i="15"/>
  <c r="BX125" i="15" s="1"/>
  <c r="J125" i="15"/>
  <c r="BY125" i="15" s="1"/>
  <c r="K125" i="15"/>
  <c r="I126" i="15"/>
  <c r="BX126" i="15" s="1"/>
  <c r="J126" i="15"/>
  <c r="BY126" i="15" s="1"/>
  <c r="K126" i="15"/>
  <c r="I127" i="15"/>
  <c r="BX127" i="15" s="1"/>
  <c r="J127" i="15"/>
  <c r="BY127" i="15" s="1"/>
  <c r="K127" i="15"/>
  <c r="I128" i="15"/>
  <c r="BX128" i="15" s="1"/>
  <c r="J128" i="15"/>
  <c r="BY128" i="15" s="1"/>
  <c r="K128" i="15"/>
  <c r="I129" i="15"/>
  <c r="BX129" i="15" s="1"/>
  <c r="J129" i="15"/>
  <c r="BY129" i="15" s="1"/>
  <c r="K129" i="15"/>
  <c r="I130" i="15"/>
  <c r="BX130" i="15" s="1"/>
  <c r="J130" i="15"/>
  <c r="BY130" i="15" s="1"/>
  <c r="K130" i="15"/>
  <c r="I131" i="15"/>
  <c r="BX131" i="15" s="1"/>
  <c r="J131" i="15"/>
  <c r="BY131" i="15" s="1"/>
  <c r="K131" i="15"/>
  <c r="I132" i="15"/>
  <c r="BX132" i="15" s="1"/>
  <c r="J132" i="15"/>
  <c r="BY132" i="15" s="1"/>
  <c r="K132" i="15"/>
  <c r="I133" i="15"/>
  <c r="BX133" i="15" s="1"/>
  <c r="J133" i="15"/>
  <c r="BY133" i="15" s="1"/>
  <c r="K133" i="15"/>
  <c r="I134" i="15"/>
  <c r="BX134" i="15" s="1"/>
  <c r="J134" i="15"/>
  <c r="BY134" i="15" s="1"/>
  <c r="K134" i="15"/>
  <c r="I135" i="15"/>
  <c r="BX135" i="15" s="1"/>
  <c r="J135" i="15"/>
  <c r="BY135" i="15" s="1"/>
  <c r="K135" i="15"/>
  <c r="I136" i="15"/>
  <c r="BX136" i="15" s="1"/>
  <c r="J136" i="15"/>
  <c r="BY136" i="15" s="1"/>
  <c r="K136" i="15"/>
  <c r="I137" i="15"/>
  <c r="BX137" i="15" s="1"/>
  <c r="J137" i="15"/>
  <c r="BY137" i="15" s="1"/>
  <c r="K137" i="15"/>
  <c r="I138" i="15"/>
  <c r="BX138" i="15" s="1"/>
  <c r="J138" i="15"/>
  <c r="BY138" i="15" s="1"/>
  <c r="K138" i="15"/>
  <c r="I139" i="15"/>
  <c r="BX139" i="15" s="1"/>
  <c r="J139" i="15"/>
  <c r="BY139" i="15" s="1"/>
  <c r="K139" i="15"/>
  <c r="I140" i="15"/>
  <c r="BX140" i="15" s="1"/>
  <c r="J140" i="15"/>
  <c r="BY140" i="15" s="1"/>
  <c r="K140" i="15"/>
  <c r="I141" i="15"/>
  <c r="BX141" i="15" s="1"/>
  <c r="J141" i="15"/>
  <c r="BY141" i="15" s="1"/>
  <c r="K141" i="15"/>
  <c r="I142" i="15"/>
  <c r="BX142" i="15" s="1"/>
  <c r="J142" i="15"/>
  <c r="BY142" i="15" s="1"/>
  <c r="K142" i="15"/>
  <c r="I143" i="15"/>
  <c r="BX143" i="15" s="1"/>
  <c r="J143" i="15"/>
  <c r="BY143" i="15" s="1"/>
  <c r="K143" i="15"/>
  <c r="I144" i="15"/>
  <c r="BX144" i="15" s="1"/>
  <c r="J144" i="15"/>
  <c r="BY144" i="15" s="1"/>
  <c r="K144" i="15"/>
  <c r="I145" i="15"/>
  <c r="BX145" i="15" s="1"/>
  <c r="J145" i="15"/>
  <c r="BY145" i="15" s="1"/>
  <c r="K145" i="15"/>
  <c r="I146" i="15"/>
  <c r="BX146" i="15" s="1"/>
  <c r="J146" i="15"/>
  <c r="BY146" i="15" s="1"/>
  <c r="K146" i="15"/>
  <c r="I147" i="15"/>
  <c r="BX147" i="15" s="1"/>
  <c r="J147" i="15"/>
  <c r="BY147" i="15" s="1"/>
  <c r="K147" i="15"/>
  <c r="I148" i="15"/>
  <c r="BX148" i="15" s="1"/>
  <c r="J148" i="15"/>
  <c r="BY148" i="15" s="1"/>
  <c r="K148" i="15"/>
  <c r="I149" i="15"/>
  <c r="BX149" i="15" s="1"/>
  <c r="J149" i="15"/>
  <c r="BY149" i="15" s="1"/>
  <c r="K149" i="15"/>
  <c r="I150" i="15"/>
  <c r="BX150" i="15" s="1"/>
  <c r="J150" i="15"/>
  <c r="BY150" i="15" s="1"/>
  <c r="K150" i="15"/>
  <c r="I151" i="15"/>
  <c r="BX151" i="15" s="1"/>
  <c r="J151" i="15"/>
  <c r="BY151" i="15" s="1"/>
  <c r="K151" i="15"/>
  <c r="I152" i="15"/>
  <c r="BX152" i="15" s="1"/>
  <c r="J152" i="15"/>
  <c r="BY152" i="15" s="1"/>
  <c r="K152" i="15"/>
  <c r="I153" i="15"/>
  <c r="BX153" i="15" s="1"/>
  <c r="J153" i="15"/>
  <c r="BY153" i="15" s="1"/>
  <c r="K153" i="15"/>
  <c r="I154" i="15"/>
  <c r="BX154" i="15" s="1"/>
  <c r="J154" i="15"/>
  <c r="BY154" i="15" s="1"/>
  <c r="K154" i="15"/>
  <c r="I155" i="15"/>
  <c r="BX155" i="15" s="1"/>
  <c r="J155" i="15"/>
  <c r="BY155" i="15" s="1"/>
  <c r="K155" i="15"/>
  <c r="I156" i="15"/>
  <c r="BX156" i="15" s="1"/>
  <c r="J156" i="15"/>
  <c r="BY156" i="15" s="1"/>
  <c r="K156" i="15"/>
  <c r="I157" i="15"/>
  <c r="BX157" i="15" s="1"/>
  <c r="J157" i="15"/>
  <c r="BY157" i="15" s="1"/>
  <c r="K157" i="15"/>
  <c r="I158" i="15"/>
  <c r="BX158" i="15" s="1"/>
  <c r="J158" i="15"/>
  <c r="BY158" i="15" s="1"/>
  <c r="K158" i="15"/>
  <c r="I159" i="15"/>
  <c r="BX159" i="15" s="1"/>
  <c r="J159" i="15"/>
  <c r="BY159" i="15" s="1"/>
  <c r="K159" i="15"/>
  <c r="I160" i="15"/>
  <c r="BX160" i="15" s="1"/>
  <c r="J160" i="15"/>
  <c r="BY160" i="15" s="1"/>
  <c r="K160" i="15"/>
  <c r="I161" i="15"/>
  <c r="BX161" i="15" s="1"/>
  <c r="J161" i="15"/>
  <c r="BY161" i="15" s="1"/>
  <c r="K161" i="15"/>
  <c r="I162" i="15"/>
  <c r="BX162" i="15" s="1"/>
  <c r="J162" i="15"/>
  <c r="BY162" i="15" s="1"/>
  <c r="K162" i="15"/>
  <c r="I163" i="15"/>
  <c r="BX163" i="15" s="1"/>
  <c r="J163" i="15"/>
  <c r="BY163" i="15" s="1"/>
  <c r="K163" i="15"/>
  <c r="I164" i="15"/>
  <c r="BX164" i="15" s="1"/>
  <c r="J164" i="15"/>
  <c r="BY164" i="15" s="1"/>
  <c r="K164" i="15"/>
  <c r="I165" i="15"/>
  <c r="BX165" i="15" s="1"/>
  <c r="J165" i="15"/>
  <c r="BY165" i="15" s="1"/>
  <c r="K165" i="15"/>
  <c r="I166" i="15"/>
  <c r="BX166" i="15" s="1"/>
  <c r="J166" i="15"/>
  <c r="BY166" i="15" s="1"/>
  <c r="K166" i="15"/>
  <c r="I167" i="15"/>
  <c r="BX167" i="15" s="1"/>
  <c r="J167" i="15"/>
  <c r="BY167" i="15" s="1"/>
  <c r="K167" i="15"/>
  <c r="I168" i="15"/>
  <c r="BX168" i="15" s="1"/>
  <c r="J168" i="15"/>
  <c r="BY168" i="15" s="1"/>
  <c r="K168" i="15"/>
  <c r="I169" i="15"/>
  <c r="BX169" i="15" s="1"/>
  <c r="J169" i="15"/>
  <c r="BY169" i="15" s="1"/>
  <c r="K169" i="15"/>
  <c r="I170" i="15"/>
  <c r="BX170" i="15" s="1"/>
  <c r="J170" i="15"/>
  <c r="BY170" i="15" s="1"/>
  <c r="K170" i="15"/>
  <c r="I171" i="15"/>
  <c r="BX171" i="15" s="1"/>
  <c r="J171" i="15"/>
  <c r="BY171" i="15" s="1"/>
  <c r="K171" i="15"/>
  <c r="I172" i="15"/>
  <c r="BX172" i="15" s="1"/>
  <c r="J172" i="15"/>
  <c r="BY172" i="15" s="1"/>
  <c r="K172" i="15"/>
  <c r="I173" i="15"/>
  <c r="BX173" i="15" s="1"/>
  <c r="J173" i="15"/>
  <c r="BY173" i="15" s="1"/>
  <c r="K173" i="15"/>
  <c r="I174" i="15"/>
  <c r="BX174" i="15" s="1"/>
  <c r="J174" i="15"/>
  <c r="BY174" i="15" s="1"/>
  <c r="K174" i="15"/>
  <c r="I175" i="15"/>
  <c r="BX175" i="15" s="1"/>
  <c r="J175" i="15"/>
  <c r="BY175" i="15" s="1"/>
  <c r="K175" i="15"/>
  <c r="I176" i="15"/>
  <c r="BX176" i="15" s="1"/>
  <c r="J176" i="15"/>
  <c r="BY176" i="15" s="1"/>
  <c r="K176" i="15"/>
  <c r="I177" i="15"/>
  <c r="BX177" i="15" s="1"/>
  <c r="J177" i="15"/>
  <c r="BY177" i="15" s="1"/>
  <c r="K177" i="15"/>
  <c r="I178" i="15"/>
  <c r="BX178" i="15" s="1"/>
  <c r="J178" i="15"/>
  <c r="BY178" i="15" s="1"/>
  <c r="K178" i="15"/>
  <c r="I179" i="15"/>
  <c r="BX179" i="15" s="1"/>
  <c r="J179" i="15"/>
  <c r="BY179" i="15" s="1"/>
  <c r="K179" i="15"/>
  <c r="I180" i="15"/>
  <c r="BX180" i="15" s="1"/>
  <c r="J180" i="15"/>
  <c r="BY180" i="15" s="1"/>
  <c r="K180" i="15"/>
  <c r="I181" i="15"/>
  <c r="BX181" i="15" s="1"/>
  <c r="J181" i="15"/>
  <c r="BY181" i="15" s="1"/>
  <c r="K181" i="15"/>
  <c r="I182" i="15"/>
  <c r="BX182" i="15" s="1"/>
  <c r="J182" i="15"/>
  <c r="BY182" i="15" s="1"/>
  <c r="K182" i="15"/>
  <c r="I183" i="15"/>
  <c r="BX183" i="15" s="1"/>
  <c r="J183" i="15"/>
  <c r="BY183" i="15" s="1"/>
  <c r="K183" i="15"/>
  <c r="I184" i="15"/>
  <c r="BX184" i="15" s="1"/>
  <c r="J184" i="15"/>
  <c r="BY184" i="15" s="1"/>
  <c r="K184" i="15"/>
  <c r="I185" i="15"/>
  <c r="BX185" i="15" s="1"/>
  <c r="J185" i="15"/>
  <c r="BY185" i="15" s="1"/>
  <c r="K185" i="15"/>
  <c r="I186" i="15"/>
  <c r="BX186" i="15" s="1"/>
  <c r="J186" i="15"/>
  <c r="BY186" i="15" s="1"/>
  <c r="K186" i="15"/>
  <c r="I187" i="15"/>
  <c r="BX187" i="15" s="1"/>
  <c r="J187" i="15"/>
  <c r="BY187" i="15" s="1"/>
  <c r="K187" i="15"/>
  <c r="I188" i="15"/>
  <c r="BX188" i="15" s="1"/>
  <c r="J188" i="15"/>
  <c r="BY188" i="15" s="1"/>
  <c r="K188" i="15"/>
  <c r="I189" i="15"/>
  <c r="BX189" i="15" s="1"/>
  <c r="J189" i="15"/>
  <c r="BY189" i="15" s="1"/>
  <c r="K189" i="15"/>
  <c r="I190" i="15"/>
  <c r="BX190" i="15" s="1"/>
  <c r="J190" i="15"/>
  <c r="BY190" i="15" s="1"/>
  <c r="K190" i="15"/>
  <c r="I191" i="15"/>
  <c r="BX191" i="15" s="1"/>
  <c r="J191" i="15"/>
  <c r="BY191" i="15" s="1"/>
  <c r="K191" i="15"/>
  <c r="I192" i="15"/>
  <c r="BX192" i="15" s="1"/>
  <c r="J192" i="15"/>
  <c r="BY192" i="15" s="1"/>
  <c r="K192" i="15"/>
  <c r="I193" i="15"/>
  <c r="BX193" i="15" s="1"/>
  <c r="J193" i="15"/>
  <c r="BY193" i="15" s="1"/>
  <c r="K193" i="15"/>
  <c r="I194" i="15"/>
  <c r="BX194" i="15" s="1"/>
  <c r="J194" i="15"/>
  <c r="BY194" i="15" s="1"/>
  <c r="K194" i="15"/>
  <c r="I195" i="15"/>
  <c r="BX195" i="15" s="1"/>
  <c r="J195" i="15"/>
  <c r="BY195" i="15" s="1"/>
  <c r="K195" i="15"/>
  <c r="I196" i="15"/>
  <c r="BX196" i="15" s="1"/>
  <c r="J196" i="15"/>
  <c r="BY196" i="15" s="1"/>
  <c r="K196" i="15"/>
  <c r="I197" i="15"/>
  <c r="BX197" i="15" s="1"/>
  <c r="J197" i="15"/>
  <c r="BY197" i="15" s="1"/>
  <c r="K197" i="15"/>
  <c r="I198" i="15"/>
  <c r="BX198" i="15" s="1"/>
  <c r="J198" i="15"/>
  <c r="BY198" i="15" s="1"/>
  <c r="K198" i="15"/>
  <c r="I199" i="15"/>
  <c r="BX199" i="15" s="1"/>
  <c r="J199" i="15"/>
  <c r="BY199" i="15" s="1"/>
  <c r="K199" i="15"/>
  <c r="I200" i="15"/>
  <c r="BX200" i="15" s="1"/>
  <c r="J200" i="15"/>
  <c r="BY200" i="15" s="1"/>
  <c r="K200" i="15"/>
  <c r="I201" i="15"/>
  <c r="BX201" i="15" s="1"/>
  <c r="J201" i="15"/>
  <c r="BY201" i="15" s="1"/>
  <c r="K201" i="15"/>
  <c r="I202" i="15"/>
  <c r="BX202" i="15" s="1"/>
  <c r="J202" i="15"/>
  <c r="BY202" i="15" s="1"/>
  <c r="K202" i="15"/>
  <c r="I203" i="15"/>
  <c r="BX203" i="15" s="1"/>
  <c r="J203" i="15"/>
  <c r="BY203" i="15" s="1"/>
  <c r="K203" i="15"/>
  <c r="I204" i="15"/>
  <c r="BX204" i="15" s="1"/>
  <c r="J204" i="15"/>
  <c r="BY204" i="15" s="1"/>
  <c r="K204" i="15"/>
  <c r="I205" i="15"/>
  <c r="BX205" i="15" s="1"/>
  <c r="J205" i="15"/>
  <c r="BY205" i="15" s="1"/>
  <c r="K205" i="15"/>
  <c r="I206" i="15"/>
  <c r="BX206" i="15" s="1"/>
  <c r="J206" i="15"/>
  <c r="BY206" i="15" s="1"/>
  <c r="K206" i="15"/>
  <c r="I207" i="15"/>
  <c r="BX207" i="15" s="1"/>
  <c r="J207" i="15"/>
  <c r="BY207" i="15" s="1"/>
  <c r="K207" i="15"/>
  <c r="I208" i="15"/>
  <c r="BX208" i="15" s="1"/>
  <c r="J208" i="15"/>
  <c r="BY208" i="15" s="1"/>
  <c r="K208" i="15"/>
  <c r="I209" i="15"/>
  <c r="BX209" i="15" s="1"/>
  <c r="J209" i="15"/>
  <c r="BY209" i="15" s="1"/>
  <c r="K209" i="15"/>
  <c r="I210" i="15"/>
  <c r="BX210" i="15" s="1"/>
  <c r="J210" i="15"/>
  <c r="BY210" i="15" s="1"/>
  <c r="K210" i="15"/>
  <c r="I211" i="15"/>
  <c r="BX211" i="15" s="1"/>
  <c r="J211" i="15"/>
  <c r="BY211" i="15" s="1"/>
  <c r="K211" i="15"/>
  <c r="I212" i="15"/>
  <c r="BX212" i="15" s="1"/>
  <c r="J212" i="15"/>
  <c r="BY212" i="15" s="1"/>
  <c r="K212" i="15"/>
  <c r="I213" i="15"/>
  <c r="BX213" i="15" s="1"/>
  <c r="J213" i="15"/>
  <c r="BY213" i="15" s="1"/>
  <c r="K213" i="15"/>
  <c r="I214" i="15"/>
  <c r="BX214" i="15" s="1"/>
  <c r="J214" i="15"/>
  <c r="BY214" i="15" s="1"/>
  <c r="K214" i="15"/>
  <c r="I215" i="15"/>
  <c r="BX215" i="15" s="1"/>
  <c r="J215" i="15"/>
  <c r="BY215" i="15" s="1"/>
  <c r="K215" i="15"/>
  <c r="I216" i="15"/>
  <c r="BX216" i="15" s="1"/>
  <c r="J216" i="15"/>
  <c r="BY216" i="15" s="1"/>
  <c r="K216" i="15"/>
  <c r="I217" i="15"/>
  <c r="BX217" i="15" s="1"/>
  <c r="J217" i="15"/>
  <c r="BY217" i="15" s="1"/>
  <c r="K217" i="15"/>
  <c r="I218" i="15"/>
  <c r="BX218" i="15" s="1"/>
  <c r="J218" i="15"/>
  <c r="BY218" i="15" s="1"/>
  <c r="K218" i="15"/>
  <c r="I219" i="15"/>
  <c r="BX219" i="15" s="1"/>
  <c r="J219" i="15"/>
  <c r="BY219" i="15" s="1"/>
  <c r="K219" i="15"/>
  <c r="I220" i="15"/>
  <c r="BX220" i="15" s="1"/>
  <c r="J220" i="15"/>
  <c r="BY220" i="15" s="1"/>
  <c r="K220" i="15"/>
  <c r="I221" i="15"/>
  <c r="BX221" i="15" s="1"/>
  <c r="J221" i="15"/>
  <c r="BY221" i="15" s="1"/>
  <c r="K221" i="15"/>
  <c r="I222" i="15"/>
  <c r="BX222" i="15" s="1"/>
  <c r="J222" i="15"/>
  <c r="BY222" i="15" s="1"/>
  <c r="K222" i="15"/>
  <c r="I223" i="15"/>
  <c r="BX223" i="15" s="1"/>
  <c r="J223" i="15"/>
  <c r="BY223" i="15" s="1"/>
  <c r="K223" i="15"/>
  <c r="I224" i="15"/>
  <c r="BX224" i="15" s="1"/>
  <c r="J224" i="15"/>
  <c r="BY224" i="15" s="1"/>
  <c r="K224" i="15"/>
  <c r="I225" i="15"/>
  <c r="BX225" i="15" s="1"/>
  <c r="J225" i="15"/>
  <c r="BY225" i="15" s="1"/>
  <c r="K225" i="15"/>
  <c r="I226" i="15"/>
  <c r="BX226" i="15" s="1"/>
  <c r="J226" i="15"/>
  <c r="BY226" i="15" s="1"/>
  <c r="K226" i="15"/>
  <c r="I227" i="15"/>
  <c r="BX227" i="15" s="1"/>
  <c r="J227" i="15"/>
  <c r="BY227" i="15" s="1"/>
  <c r="K227" i="15"/>
  <c r="I228" i="15"/>
  <c r="BX228" i="15" s="1"/>
  <c r="J228" i="15"/>
  <c r="BY228" i="15" s="1"/>
  <c r="K228" i="15"/>
  <c r="I229" i="15"/>
  <c r="BX229" i="15" s="1"/>
  <c r="J229" i="15"/>
  <c r="BY229" i="15" s="1"/>
  <c r="K229" i="15"/>
  <c r="I230" i="15"/>
  <c r="BX230" i="15" s="1"/>
  <c r="J230" i="15"/>
  <c r="BY230" i="15" s="1"/>
  <c r="K230" i="15"/>
  <c r="I231" i="15"/>
  <c r="BX231" i="15" s="1"/>
  <c r="J231" i="15"/>
  <c r="BY231" i="15" s="1"/>
  <c r="K231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0" i="15"/>
  <c r="F80" i="15"/>
  <c r="E81" i="15"/>
  <c r="F81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E92" i="15"/>
  <c r="F92" i="15"/>
  <c r="E93" i="15"/>
  <c r="F93" i="15"/>
  <c r="E94" i="15"/>
  <c r="F94" i="15"/>
  <c r="E95" i="15"/>
  <c r="F95" i="15"/>
  <c r="E96" i="15"/>
  <c r="F96" i="15"/>
  <c r="E97" i="15"/>
  <c r="F97" i="15"/>
  <c r="E98" i="15"/>
  <c r="F98" i="15"/>
  <c r="E99" i="15"/>
  <c r="F99" i="15"/>
  <c r="E100" i="15"/>
  <c r="F100" i="15"/>
  <c r="E101" i="15"/>
  <c r="F101" i="15"/>
  <c r="E102" i="15"/>
  <c r="F102" i="15"/>
  <c r="E103" i="15"/>
  <c r="F103" i="15"/>
  <c r="E104" i="15"/>
  <c r="F104" i="15"/>
  <c r="E105" i="15"/>
  <c r="F105" i="15"/>
  <c r="E106" i="15"/>
  <c r="F106" i="15"/>
  <c r="E107" i="15"/>
  <c r="F107" i="15"/>
  <c r="E108" i="15"/>
  <c r="F108" i="15"/>
  <c r="E109" i="15"/>
  <c r="F109" i="15"/>
  <c r="E110" i="15"/>
  <c r="F110" i="15"/>
  <c r="E111" i="15"/>
  <c r="F111" i="15"/>
  <c r="E112" i="15"/>
  <c r="F112" i="15"/>
  <c r="E113" i="15"/>
  <c r="F113" i="15"/>
  <c r="E114" i="15"/>
  <c r="F114" i="15"/>
  <c r="E115" i="15"/>
  <c r="F115" i="15"/>
  <c r="E116" i="15"/>
  <c r="F116" i="15"/>
  <c r="E117" i="15"/>
  <c r="F117" i="15"/>
  <c r="E118" i="15"/>
  <c r="F118" i="15"/>
  <c r="E119" i="15"/>
  <c r="F119" i="15"/>
  <c r="E120" i="15"/>
  <c r="F120" i="15"/>
  <c r="E121" i="15"/>
  <c r="F121" i="15"/>
  <c r="E122" i="15"/>
  <c r="F122" i="15"/>
  <c r="E123" i="15"/>
  <c r="F123" i="15"/>
  <c r="E124" i="15"/>
  <c r="F124" i="15"/>
  <c r="E125" i="15"/>
  <c r="F125" i="15"/>
  <c r="E126" i="15"/>
  <c r="F126" i="15"/>
  <c r="E127" i="15"/>
  <c r="F127" i="15"/>
  <c r="E128" i="15"/>
  <c r="F128" i="15"/>
  <c r="E129" i="15"/>
  <c r="F129" i="15"/>
  <c r="E130" i="15"/>
  <c r="F130" i="15"/>
  <c r="E131" i="15"/>
  <c r="F131" i="15"/>
  <c r="E132" i="15"/>
  <c r="F132" i="15"/>
  <c r="E133" i="15"/>
  <c r="F133" i="15"/>
  <c r="E134" i="15"/>
  <c r="F134" i="15"/>
  <c r="E135" i="15"/>
  <c r="F135" i="15"/>
  <c r="E136" i="15"/>
  <c r="F136" i="15"/>
  <c r="E137" i="15"/>
  <c r="F137" i="15"/>
  <c r="E138" i="15"/>
  <c r="F138" i="15"/>
  <c r="E139" i="15"/>
  <c r="F139" i="15"/>
  <c r="E140" i="15"/>
  <c r="F140" i="15"/>
  <c r="E141" i="15"/>
  <c r="F141" i="15"/>
  <c r="E142" i="15"/>
  <c r="F142" i="15"/>
  <c r="E143" i="15"/>
  <c r="F143" i="15"/>
  <c r="E144" i="15"/>
  <c r="F144" i="15"/>
  <c r="E145" i="15"/>
  <c r="F145" i="15"/>
  <c r="E146" i="15"/>
  <c r="F146" i="15"/>
  <c r="E147" i="15"/>
  <c r="F147" i="15"/>
  <c r="E148" i="15"/>
  <c r="F148" i="15"/>
  <c r="E149" i="15"/>
  <c r="F149" i="15"/>
  <c r="E150" i="15"/>
  <c r="F150" i="15"/>
  <c r="E151" i="15"/>
  <c r="F151" i="15"/>
  <c r="E152" i="15"/>
  <c r="F152" i="15"/>
  <c r="E153" i="15"/>
  <c r="F153" i="15"/>
  <c r="E154" i="15"/>
  <c r="F154" i="15"/>
  <c r="E155" i="15"/>
  <c r="F155" i="15"/>
  <c r="E156" i="15"/>
  <c r="F156" i="15"/>
  <c r="E157" i="15"/>
  <c r="F157" i="15"/>
  <c r="E158" i="15"/>
  <c r="F158" i="15"/>
  <c r="E159" i="15"/>
  <c r="F159" i="15"/>
  <c r="E160" i="15"/>
  <c r="F160" i="15"/>
  <c r="E161" i="15"/>
  <c r="F161" i="15"/>
  <c r="E162" i="15"/>
  <c r="F162" i="15"/>
  <c r="E163" i="15"/>
  <c r="F163" i="15"/>
  <c r="E164" i="15"/>
  <c r="F164" i="15"/>
  <c r="E165" i="15"/>
  <c r="F165" i="15"/>
  <c r="E166" i="15"/>
  <c r="F166" i="15"/>
  <c r="E167" i="15"/>
  <c r="F167" i="15"/>
  <c r="E168" i="15"/>
  <c r="F168" i="15"/>
  <c r="E169" i="15"/>
  <c r="F169" i="15"/>
  <c r="E170" i="15"/>
  <c r="F170" i="15"/>
  <c r="E171" i="15"/>
  <c r="F171" i="15"/>
  <c r="E172" i="15"/>
  <c r="F172" i="15"/>
  <c r="E173" i="15"/>
  <c r="F173" i="15"/>
  <c r="E174" i="15"/>
  <c r="F174" i="15"/>
  <c r="E175" i="15"/>
  <c r="F175" i="15"/>
  <c r="E176" i="15"/>
  <c r="F176" i="15"/>
  <c r="E177" i="15"/>
  <c r="F177" i="15"/>
  <c r="E178" i="15"/>
  <c r="F178" i="15"/>
  <c r="E179" i="15"/>
  <c r="F179" i="15"/>
  <c r="E180" i="15"/>
  <c r="F180" i="15"/>
  <c r="E181" i="15"/>
  <c r="F181" i="15"/>
  <c r="E182" i="15"/>
  <c r="F182" i="15"/>
  <c r="E183" i="15"/>
  <c r="F183" i="15"/>
  <c r="E184" i="15"/>
  <c r="F184" i="15"/>
  <c r="E185" i="15"/>
  <c r="F185" i="15"/>
  <c r="E186" i="15"/>
  <c r="F186" i="15"/>
  <c r="E187" i="15"/>
  <c r="F187" i="15"/>
  <c r="E188" i="15"/>
  <c r="F188" i="15"/>
  <c r="E189" i="15"/>
  <c r="F189" i="15"/>
  <c r="E190" i="15"/>
  <c r="F190" i="15"/>
  <c r="E191" i="15"/>
  <c r="F191" i="15"/>
  <c r="E192" i="15"/>
  <c r="F192" i="15"/>
  <c r="E193" i="15"/>
  <c r="F193" i="15"/>
  <c r="E194" i="15"/>
  <c r="F194" i="15"/>
  <c r="E195" i="15"/>
  <c r="F195" i="15"/>
  <c r="E196" i="15"/>
  <c r="F196" i="15"/>
  <c r="E197" i="15"/>
  <c r="F197" i="15"/>
  <c r="E198" i="15"/>
  <c r="F198" i="15"/>
  <c r="E199" i="15"/>
  <c r="F199" i="15"/>
  <c r="E200" i="15"/>
  <c r="F200" i="15"/>
  <c r="E201" i="15"/>
  <c r="F201" i="15"/>
  <c r="E202" i="15"/>
  <c r="F202" i="15"/>
  <c r="E203" i="15"/>
  <c r="F203" i="15"/>
  <c r="E204" i="15"/>
  <c r="F204" i="15"/>
  <c r="E205" i="15"/>
  <c r="F205" i="15"/>
  <c r="E206" i="15"/>
  <c r="F206" i="15"/>
  <c r="E207" i="15"/>
  <c r="F207" i="15"/>
  <c r="E208" i="15"/>
  <c r="F208" i="15"/>
  <c r="E209" i="15"/>
  <c r="F209" i="15"/>
  <c r="E210" i="15"/>
  <c r="F210" i="15"/>
  <c r="E211" i="15"/>
  <c r="F211" i="15"/>
  <c r="E212" i="15"/>
  <c r="F212" i="15"/>
  <c r="E213" i="15"/>
  <c r="F213" i="15"/>
  <c r="E214" i="15"/>
  <c r="F214" i="15"/>
  <c r="E215" i="15"/>
  <c r="F215" i="15"/>
  <c r="E216" i="15"/>
  <c r="F216" i="15"/>
  <c r="E217" i="15"/>
  <c r="F217" i="15"/>
  <c r="E218" i="15"/>
  <c r="F218" i="15"/>
  <c r="E219" i="15"/>
  <c r="F219" i="15"/>
  <c r="E220" i="15"/>
  <c r="F220" i="15"/>
  <c r="E221" i="15"/>
  <c r="F221" i="15"/>
  <c r="E222" i="15"/>
  <c r="F222" i="15"/>
  <c r="E223" i="15"/>
  <c r="F223" i="15"/>
  <c r="E224" i="15"/>
  <c r="F224" i="15"/>
  <c r="E225" i="15"/>
  <c r="F225" i="15"/>
  <c r="E226" i="15"/>
  <c r="F226" i="15"/>
  <c r="E227" i="15"/>
  <c r="F227" i="15"/>
  <c r="E228" i="15"/>
  <c r="F228" i="15"/>
  <c r="E229" i="15"/>
  <c r="F229" i="15"/>
  <c r="E230" i="15"/>
  <c r="F230" i="15"/>
  <c r="E231" i="15"/>
  <c r="F231" i="15"/>
  <c r="D5" i="15"/>
  <c r="BS5" i="15" s="1"/>
  <c r="D6" i="15"/>
  <c r="BS6" i="15" s="1"/>
  <c r="D7" i="15"/>
  <c r="BS7" i="15" s="1"/>
  <c r="D8" i="15"/>
  <c r="BS8" i="15" s="1"/>
  <c r="D9" i="15"/>
  <c r="BS9" i="15" s="1"/>
  <c r="D10" i="15"/>
  <c r="BS10" i="15" s="1"/>
  <c r="D11" i="15"/>
  <c r="BS11" i="15" s="1"/>
  <c r="D12" i="15"/>
  <c r="BS12" i="15" s="1"/>
  <c r="D13" i="15"/>
  <c r="BS13" i="15" s="1"/>
  <c r="D14" i="15"/>
  <c r="BS14" i="15" s="1"/>
  <c r="D15" i="15"/>
  <c r="BS15" i="15" s="1"/>
  <c r="D16" i="15"/>
  <c r="BS16" i="15" s="1"/>
  <c r="D17" i="15"/>
  <c r="BS17" i="15" s="1"/>
  <c r="D18" i="15"/>
  <c r="BS18" i="15" s="1"/>
  <c r="D19" i="15"/>
  <c r="BS19" i="15" s="1"/>
  <c r="D20" i="15"/>
  <c r="BS20" i="15" s="1"/>
  <c r="D21" i="15"/>
  <c r="BS21" i="15" s="1"/>
  <c r="D22" i="15"/>
  <c r="BS22" i="15" s="1"/>
  <c r="D23" i="15"/>
  <c r="BS23" i="15" s="1"/>
  <c r="D24" i="15"/>
  <c r="BS24" i="15" s="1"/>
  <c r="D25" i="15"/>
  <c r="BS25" i="15" s="1"/>
  <c r="D26" i="15"/>
  <c r="BS26" i="15" s="1"/>
  <c r="D27" i="15"/>
  <c r="BS27" i="15" s="1"/>
  <c r="D28" i="15"/>
  <c r="BS28" i="15" s="1"/>
  <c r="D29" i="15"/>
  <c r="BS29" i="15" s="1"/>
  <c r="D30" i="15"/>
  <c r="BS30" i="15" s="1"/>
  <c r="D31" i="15"/>
  <c r="BS31" i="15" s="1"/>
  <c r="D32" i="15"/>
  <c r="BS32" i="15" s="1"/>
  <c r="D33" i="15"/>
  <c r="BS33" i="15" s="1"/>
  <c r="D34" i="15"/>
  <c r="BS34" i="15" s="1"/>
  <c r="D35" i="15"/>
  <c r="BS35" i="15" s="1"/>
  <c r="D36" i="15"/>
  <c r="BS36" i="15" s="1"/>
  <c r="D37" i="15"/>
  <c r="BS37" i="15" s="1"/>
  <c r="D38" i="15"/>
  <c r="BS38" i="15" s="1"/>
  <c r="D39" i="15"/>
  <c r="BS39" i="15" s="1"/>
  <c r="D40" i="15"/>
  <c r="BS40" i="15" s="1"/>
  <c r="D41" i="15"/>
  <c r="BS41" i="15" s="1"/>
  <c r="D42" i="15"/>
  <c r="BS42" i="15" s="1"/>
  <c r="D43" i="15"/>
  <c r="BS43" i="15" s="1"/>
  <c r="D44" i="15"/>
  <c r="BS44" i="15" s="1"/>
  <c r="D45" i="15"/>
  <c r="BS45" i="15" s="1"/>
  <c r="D46" i="15"/>
  <c r="BS46" i="15" s="1"/>
  <c r="D47" i="15"/>
  <c r="BS47" i="15" s="1"/>
  <c r="D48" i="15"/>
  <c r="BS48" i="15" s="1"/>
  <c r="D49" i="15"/>
  <c r="BS49" i="15" s="1"/>
  <c r="D50" i="15"/>
  <c r="BS50" i="15" s="1"/>
  <c r="D51" i="15"/>
  <c r="BS51" i="15" s="1"/>
  <c r="D52" i="15"/>
  <c r="BS52" i="15" s="1"/>
  <c r="D53" i="15"/>
  <c r="BS53" i="15" s="1"/>
  <c r="D54" i="15"/>
  <c r="BS54" i="15" s="1"/>
  <c r="D55" i="15"/>
  <c r="BS55" i="15" s="1"/>
  <c r="D56" i="15"/>
  <c r="BS56" i="15" s="1"/>
  <c r="D57" i="15"/>
  <c r="BS57" i="15" s="1"/>
  <c r="D58" i="15"/>
  <c r="BS58" i="15" s="1"/>
  <c r="D59" i="15"/>
  <c r="BS59" i="15" s="1"/>
  <c r="D60" i="15"/>
  <c r="BS60" i="15" s="1"/>
  <c r="D61" i="15"/>
  <c r="BS61" i="15" s="1"/>
  <c r="D62" i="15"/>
  <c r="BS62" i="15" s="1"/>
  <c r="D63" i="15"/>
  <c r="BS63" i="15" s="1"/>
  <c r="D64" i="15"/>
  <c r="BS64" i="15" s="1"/>
  <c r="D65" i="15"/>
  <c r="BS65" i="15" s="1"/>
  <c r="D66" i="15"/>
  <c r="BS66" i="15" s="1"/>
  <c r="D67" i="15"/>
  <c r="BS67" i="15" s="1"/>
  <c r="D68" i="15"/>
  <c r="BS68" i="15" s="1"/>
  <c r="D69" i="15"/>
  <c r="BS69" i="15" s="1"/>
  <c r="D70" i="15"/>
  <c r="BS70" i="15" s="1"/>
  <c r="D71" i="15"/>
  <c r="BS71" i="15" s="1"/>
  <c r="D72" i="15"/>
  <c r="BS72" i="15" s="1"/>
  <c r="D73" i="15"/>
  <c r="BS73" i="15" s="1"/>
  <c r="D74" i="15"/>
  <c r="BS74" i="15" s="1"/>
  <c r="D75" i="15"/>
  <c r="BS75" i="15" s="1"/>
  <c r="D76" i="15"/>
  <c r="BS76" i="15" s="1"/>
  <c r="D77" i="15"/>
  <c r="BS77" i="15" s="1"/>
  <c r="D78" i="15"/>
  <c r="BS78" i="15" s="1"/>
  <c r="D79" i="15"/>
  <c r="BS79" i="15" s="1"/>
  <c r="D80" i="15"/>
  <c r="BS80" i="15" s="1"/>
  <c r="D81" i="15"/>
  <c r="BS81" i="15" s="1"/>
  <c r="D82" i="15"/>
  <c r="BS82" i="15" s="1"/>
  <c r="D83" i="15"/>
  <c r="BS83" i="15" s="1"/>
  <c r="D84" i="15"/>
  <c r="BS84" i="15" s="1"/>
  <c r="D85" i="15"/>
  <c r="BS85" i="15" s="1"/>
  <c r="D86" i="15"/>
  <c r="BS86" i="15" s="1"/>
  <c r="D87" i="15"/>
  <c r="BS87" i="15" s="1"/>
  <c r="D88" i="15"/>
  <c r="BS88" i="15" s="1"/>
  <c r="D89" i="15"/>
  <c r="BS89" i="15" s="1"/>
  <c r="D90" i="15"/>
  <c r="BS90" i="15" s="1"/>
  <c r="D91" i="15"/>
  <c r="BS91" i="15" s="1"/>
  <c r="D92" i="15"/>
  <c r="BS92" i="15" s="1"/>
  <c r="D93" i="15"/>
  <c r="BS93" i="15" s="1"/>
  <c r="D94" i="15"/>
  <c r="BS94" i="15" s="1"/>
  <c r="D95" i="15"/>
  <c r="BS95" i="15" s="1"/>
  <c r="D96" i="15"/>
  <c r="BS96" i="15" s="1"/>
  <c r="D97" i="15"/>
  <c r="BS97" i="15" s="1"/>
  <c r="D98" i="15"/>
  <c r="BS98" i="15" s="1"/>
  <c r="D99" i="15"/>
  <c r="BS99" i="15" s="1"/>
  <c r="D100" i="15"/>
  <c r="BS100" i="15" s="1"/>
  <c r="D101" i="15"/>
  <c r="BS101" i="15" s="1"/>
  <c r="D102" i="15"/>
  <c r="BS102" i="15" s="1"/>
  <c r="D103" i="15"/>
  <c r="BS103" i="15" s="1"/>
  <c r="D104" i="15"/>
  <c r="BS104" i="15" s="1"/>
  <c r="D105" i="15"/>
  <c r="BS105" i="15" s="1"/>
  <c r="D106" i="15"/>
  <c r="BS106" i="15" s="1"/>
  <c r="D107" i="15"/>
  <c r="BS107" i="15" s="1"/>
  <c r="D108" i="15"/>
  <c r="BS108" i="15" s="1"/>
  <c r="D109" i="15"/>
  <c r="BS109" i="15" s="1"/>
  <c r="D110" i="15"/>
  <c r="BS110" i="15" s="1"/>
  <c r="D111" i="15"/>
  <c r="BS111" i="15" s="1"/>
  <c r="D112" i="15"/>
  <c r="BS112" i="15" s="1"/>
  <c r="D113" i="15"/>
  <c r="BS113" i="15" s="1"/>
  <c r="D114" i="15"/>
  <c r="BS114" i="15" s="1"/>
  <c r="D115" i="15"/>
  <c r="BS115" i="15" s="1"/>
  <c r="D116" i="15"/>
  <c r="BS116" i="15" s="1"/>
  <c r="D117" i="15"/>
  <c r="BS117" i="15" s="1"/>
  <c r="D118" i="15"/>
  <c r="BS118" i="15" s="1"/>
  <c r="D119" i="15"/>
  <c r="BS119" i="15" s="1"/>
  <c r="D120" i="15"/>
  <c r="BS120" i="15" s="1"/>
  <c r="D121" i="15"/>
  <c r="BS121" i="15" s="1"/>
  <c r="D122" i="15"/>
  <c r="BS122" i="15" s="1"/>
  <c r="D123" i="15"/>
  <c r="BS123" i="15" s="1"/>
  <c r="D124" i="15"/>
  <c r="BS124" i="15" s="1"/>
  <c r="D125" i="15"/>
  <c r="BS125" i="15" s="1"/>
  <c r="D126" i="15"/>
  <c r="BS126" i="15" s="1"/>
  <c r="D127" i="15"/>
  <c r="BS127" i="15" s="1"/>
  <c r="D128" i="15"/>
  <c r="BS128" i="15" s="1"/>
  <c r="D129" i="15"/>
  <c r="BS129" i="15" s="1"/>
  <c r="D130" i="15"/>
  <c r="BS130" i="15" s="1"/>
  <c r="D131" i="15"/>
  <c r="BS131" i="15" s="1"/>
  <c r="D132" i="15"/>
  <c r="BS132" i="15" s="1"/>
  <c r="D133" i="15"/>
  <c r="BS133" i="15" s="1"/>
  <c r="D134" i="15"/>
  <c r="BS134" i="15" s="1"/>
  <c r="D135" i="15"/>
  <c r="BS135" i="15" s="1"/>
  <c r="D136" i="15"/>
  <c r="BS136" i="15" s="1"/>
  <c r="D137" i="15"/>
  <c r="BS137" i="15" s="1"/>
  <c r="D138" i="15"/>
  <c r="BS138" i="15" s="1"/>
  <c r="D139" i="15"/>
  <c r="BS139" i="15" s="1"/>
  <c r="D140" i="15"/>
  <c r="BS140" i="15" s="1"/>
  <c r="D141" i="15"/>
  <c r="BS141" i="15" s="1"/>
  <c r="D142" i="15"/>
  <c r="BS142" i="15" s="1"/>
  <c r="D143" i="15"/>
  <c r="BS143" i="15" s="1"/>
  <c r="D144" i="15"/>
  <c r="BS144" i="15" s="1"/>
  <c r="D145" i="15"/>
  <c r="BS145" i="15" s="1"/>
  <c r="D146" i="15"/>
  <c r="BS146" i="15" s="1"/>
  <c r="D147" i="15"/>
  <c r="BS147" i="15" s="1"/>
  <c r="D148" i="15"/>
  <c r="BS148" i="15" s="1"/>
  <c r="D149" i="15"/>
  <c r="BS149" i="15" s="1"/>
  <c r="D150" i="15"/>
  <c r="BS150" i="15" s="1"/>
  <c r="D151" i="15"/>
  <c r="BS151" i="15" s="1"/>
  <c r="D152" i="15"/>
  <c r="BS152" i="15" s="1"/>
  <c r="D153" i="15"/>
  <c r="BS153" i="15" s="1"/>
  <c r="D154" i="15"/>
  <c r="BS154" i="15" s="1"/>
  <c r="D155" i="15"/>
  <c r="BS155" i="15" s="1"/>
  <c r="D156" i="15"/>
  <c r="BS156" i="15" s="1"/>
  <c r="D157" i="15"/>
  <c r="BS157" i="15" s="1"/>
  <c r="D158" i="15"/>
  <c r="BS158" i="15" s="1"/>
  <c r="D159" i="15"/>
  <c r="BS159" i="15" s="1"/>
  <c r="D160" i="15"/>
  <c r="BS160" i="15" s="1"/>
  <c r="D161" i="15"/>
  <c r="BS161" i="15" s="1"/>
  <c r="D162" i="15"/>
  <c r="BS162" i="15" s="1"/>
  <c r="D163" i="15"/>
  <c r="BS163" i="15" s="1"/>
  <c r="D164" i="15"/>
  <c r="BS164" i="15" s="1"/>
  <c r="D165" i="15"/>
  <c r="BS165" i="15" s="1"/>
  <c r="D166" i="15"/>
  <c r="BS166" i="15" s="1"/>
  <c r="D167" i="15"/>
  <c r="BS167" i="15" s="1"/>
  <c r="D168" i="15"/>
  <c r="BS168" i="15" s="1"/>
  <c r="D169" i="15"/>
  <c r="BS169" i="15" s="1"/>
  <c r="D170" i="15"/>
  <c r="BS170" i="15" s="1"/>
  <c r="D171" i="15"/>
  <c r="BS171" i="15" s="1"/>
  <c r="D172" i="15"/>
  <c r="BS172" i="15" s="1"/>
  <c r="D173" i="15"/>
  <c r="BS173" i="15" s="1"/>
  <c r="D174" i="15"/>
  <c r="BS174" i="15" s="1"/>
  <c r="D175" i="15"/>
  <c r="BS175" i="15" s="1"/>
  <c r="D176" i="15"/>
  <c r="BS176" i="15" s="1"/>
  <c r="D177" i="15"/>
  <c r="BS177" i="15" s="1"/>
  <c r="D178" i="15"/>
  <c r="BS178" i="15" s="1"/>
  <c r="D179" i="15"/>
  <c r="BS179" i="15" s="1"/>
  <c r="D180" i="15"/>
  <c r="BS180" i="15" s="1"/>
  <c r="D181" i="15"/>
  <c r="BS181" i="15" s="1"/>
  <c r="D182" i="15"/>
  <c r="BS182" i="15" s="1"/>
  <c r="D183" i="15"/>
  <c r="BS183" i="15" s="1"/>
  <c r="D184" i="15"/>
  <c r="BS184" i="15" s="1"/>
  <c r="D185" i="15"/>
  <c r="BS185" i="15" s="1"/>
  <c r="D186" i="15"/>
  <c r="BS186" i="15" s="1"/>
  <c r="D187" i="15"/>
  <c r="BS187" i="15" s="1"/>
  <c r="D188" i="15"/>
  <c r="BS188" i="15" s="1"/>
  <c r="D189" i="15"/>
  <c r="BS189" i="15" s="1"/>
  <c r="D190" i="15"/>
  <c r="BS190" i="15" s="1"/>
  <c r="D191" i="15"/>
  <c r="BS191" i="15" s="1"/>
  <c r="D192" i="15"/>
  <c r="BS192" i="15" s="1"/>
  <c r="D193" i="15"/>
  <c r="BS193" i="15" s="1"/>
  <c r="D194" i="15"/>
  <c r="BS194" i="15" s="1"/>
  <c r="D195" i="15"/>
  <c r="BS195" i="15" s="1"/>
  <c r="D196" i="15"/>
  <c r="BS196" i="15" s="1"/>
  <c r="D197" i="15"/>
  <c r="BS197" i="15" s="1"/>
  <c r="D198" i="15"/>
  <c r="BS198" i="15" s="1"/>
  <c r="D199" i="15"/>
  <c r="BS199" i="15" s="1"/>
  <c r="D200" i="15"/>
  <c r="BS200" i="15" s="1"/>
  <c r="D201" i="15"/>
  <c r="BS201" i="15" s="1"/>
  <c r="D202" i="15"/>
  <c r="BS202" i="15" s="1"/>
  <c r="D203" i="15"/>
  <c r="BS203" i="15" s="1"/>
  <c r="D204" i="15"/>
  <c r="BS204" i="15" s="1"/>
  <c r="D205" i="15"/>
  <c r="BS205" i="15" s="1"/>
  <c r="D206" i="15"/>
  <c r="BS206" i="15" s="1"/>
  <c r="D207" i="15"/>
  <c r="BS207" i="15" s="1"/>
  <c r="D208" i="15"/>
  <c r="BS208" i="15" s="1"/>
  <c r="D209" i="15"/>
  <c r="BS209" i="15" s="1"/>
  <c r="D210" i="15"/>
  <c r="BS210" i="15" s="1"/>
  <c r="D211" i="15"/>
  <c r="BS211" i="15" s="1"/>
  <c r="D212" i="15"/>
  <c r="BS212" i="15" s="1"/>
  <c r="D213" i="15"/>
  <c r="BS213" i="15" s="1"/>
  <c r="D214" i="15"/>
  <c r="BS214" i="15" s="1"/>
  <c r="D215" i="15"/>
  <c r="BS215" i="15" s="1"/>
  <c r="D216" i="15"/>
  <c r="BS216" i="15" s="1"/>
  <c r="D217" i="15"/>
  <c r="BS217" i="15" s="1"/>
  <c r="D218" i="15"/>
  <c r="BS218" i="15" s="1"/>
  <c r="D219" i="15"/>
  <c r="BS219" i="15" s="1"/>
  <c r="D220" i="15"/>
  <c r="BS220" i="15" s="1"/>
  <c r="D221" i="15"/>
  <c r="BS221" i="15" s="1"/>
  <c r="D222" i="15"/>
  <c r="BS222" i="15" s="1"/>
  <c r="D223" i="15"/>
  <c r="BS223" i="15" s="1"/>
  <c r="D224" i="15"/>
  <c r="BS224" i="15" s="1"/>
  <c r="D225" i="15"/>
  <c r="BS225" i="15" s="1"/>
  <c r="D226" i="15"/>
  <c r="BS226" i="15" s="1"/>
  <c r="D227" i="15"/>
  <c r="BS227" i="15" s="1"/>
  <c r="D228" i="15"/>
  <c r="BS228" i="15" s="1"/>
  <c r="D229" i="15"/>
  <c r="BS229" i="15" s="1"/>
  <c r="D230" i="15"/>
  <c r="BS230" i="15" s="1"/>
  <c r="D231" i="15"/>
  <c r="BS231" i="15" s="1"/>
  <c r="K4" i="15"/>
  <c r="J4" i="15"/>
  <c r="BY4" i="15" s="1"/>
  <c r="I4" i="15"/>
  <c r="BX4" i="15" s="1"/>
  <c r="F4" i="15"/>
  <c r="BU4" i="15" s="1"/>
  <c r="D4" i="15"/>
  <c r="BS4" i="15" s="1"/>
  <c r="E4" i="15"/>
  <c r="BT4" i="15" s="1"/>
  <c r="BH230" i="8"/>
  <c r="BH229" i="8"/>
  <c r="BH228" i="8"/>
  <c r="BH227" i="8"/>
  <c r="BH226" i="8"/>
  <c r="BH225" i="8"/>
  <c r="BH224" i="8"/>
  <c r="BH223" i="8"/>
  <c r="BH222" i="8"/>
  <c r="BH221" i="8"/>
  <c r="BH220" i="8"/>
  <c r="BH219" i="8"/>
  <c r="BH218" i="8"/>
  <c r="BH217" i="8"/>
  <c r="BH216" i="8"/>
  <c r="BH215" i="8"/>
  <c r="BH214" i="8"/>
  <c r="BH213" i="8"/>
  <c r="BH212" i="8"/>
  <c r="BH211" i="8"/>
  <c r="BH210" i="8"/>
  <c r="BH209" i="8"/>
  <c r="BH208" i="8"/>
  <c r="BH207" i="8"/>
  <c r="BH206" i="8"/>
  <c r="BH205" i="8"/>
  <c r="BH204" i="8"/>
  <c r="BH203" i="8"/>
  <c r="BH202" i="8"/>
  <c r="BH201" i="8"/>
  <c r="BH200" i="8"/>
  <c r="BH199" i="8"/>
  <c r="BH198" i="8"/>
  <c r="BH197" i="8"/>
  <c r="BH196" i="8"/>
  <c r="BH195" i="8"/>
  <c r="BH194" i="8"/>
  <c r="BH193" i="8"/>
  <c r="BH192" i="8"/>
  <c r="BH191" i="8"/>
  <c r="BH190" i="8"/>
  <c r="BH189" i="8"/>
  <c r="BH188" i="8"/>
  <c r="BH187" i="8"/>
  <c r="BH186" i="8"/>
  <c r="BH185" i="8"/>
  <c r="BH184" i="8"/>
  <c r="BH183" i="8"/>
  <c r="BH182" i="8"/>
  <c r="BH181" i="8"/>
  <c r="BH180" i="8"/>
  <c r="BH179" i="8"/>
  <c r="BH178" i="8"/>
  <c r="BH177" i="8"/>
  <c r="BH176" i="8"/>
  <c r="BH175" i="8"/>
  <c r="BH174" i="8"/>
  <c r="BH173" i="8"/>
  <c r="BH172" i="8"/>
  <c r="BH171" i="8"/>
  <c r="BH170" i="8"/>
  <c r="BH169" i="8"/>
  <c r="BH168" i="8"/>
  <c r="BH167" i="8"/>
  <c r="BH166" i="8"/>
  <c r="BH165" i="8"/>
  <c r="BH164" i="8"/>
  <c r="BH163" i="8"/>
  <c r="BH162" i="8"/>
  <c r="BH161" i="8"/>
  <c r="BH160" i="8"/>
  <c r="BH159" i="8"/>
  <c r="BH158" i="8"/>
  <c r="BH157" i="8"/>
  <c r="BH156" i="8"/>
  <c r="BH155" i="8"/>
  <c r="BH154" i="8"/>
  <c r="BH153" i="8"/>
  <c r="BH152" i="8"/>
  <c r="BH151" i="8"/>
  <c r="BH150" i="8"/>
  <c r="BH149" i="8"/>
  <c r="BH148" i="8"/>
  <c r="BH147" i="8"/>
  <c r="BH146" i="8"/>
  <c r="BH145" i="8"/>
  <c r="BH144" i="8"/>
  <c r="BH143" i="8"/>
  <c r="BH142" i="8"/>
  <c r="BH141" i="8"/>
  <c r="BH140" i="8"/>
  <c r="BH139" i="8"/>
  <c r="BH138" i="8"/>
  <c r="BH137" i="8"/>
  <c r="BH136" i="8"/>
  <c r="BH135" i="8"/>
  <c r="BH134" i="8"/>
  <c r="BH133" i="8"/>
  <c r="BH132" i="8"/>
  <c r="BH131" i="8"/>
  <c r="BH130" i="8"/>
  <c r="BH129" i="8"/>
  <c r="BH128" i="8"/>
  <c r="BH127" i="8"/>
  <c r="BH126" i="8"/>
  <c r="BH125" i="8"/>
  <c r="BH124" i="8"/>
  <c r="BH123" i="8"/>
  <c r="BH122" i="8"/>
  <c r="BH121" i="8"/>
  <c r="BH120" i="8"/>
  <c r="BH119" i="8"/>
  <c r="BH118" i="8"/>
  <c r="BH117" i="8"/>
  <c r="BH116" i="8"/>
  <c r="BH115" i="8"/>
  <c r="BH114" i="8"/>
  <c r="BH113" i="8"/>
  <c r="BH112" i="8"/>
  <c r="BH111" i="8"/>
  <c r="BH110" i="8"/>
  <c r="BH109" i="8"/>
  <c r="BH108" i="8"/>
  <c r="BH107" i="8"/>
  <c r="BH106" i="8"/>
  <c r="BH105" i="8"/>
  <c r="BH104" i="8"/>
  <c r="BH103" i="8"/>
  <c r="BH102" i="8"/>
  <c r="BH101" i="8"/>
  <c r="BH100" i="8"/>
  <c r="BH99" i="8"/>
  <c r="BH98" i="8"/>
  <c r="BH97" i="8"/>
  <c r="BH96" i="8"/>
  <c r="BH95" i="8"/>
  <c r="BH94" i="8"/>
  <c r="BH93" i="8"/>
  <c r="BH92" i="8"/>
  <c r="BH91" i="8"/>
  <c r="BH90" i="8"/>
  <c r="BH89" i="8"/>
  <c r="BH88" i="8"/>
  <c r="BH87" i="8"/>
  <c r="BH86" i="8"/>
  <c r="BH85" i="8"/>
  <c r="BH84" i="8"/>
  <c r="BH83" i="8"/>
  <c r="BH82" i="8"/>
  <c r="BH81" i="8"/>
  <c r="BH80" i="8"/>
  <c r="BH79" i="8"/>
  <c r="BH78" i="8"/>
  <c r="BH77" i="8"/>
  <c r="BH76" i="8"/>
  <c r="BH75" i="8"/>
  <c r="BH74" i="8"/>
  <c r="BH73" i="8"/>
  <c r="BH72" i="8"/>
  <c r="BH71" i="8"/>
  <c r="BH70" i="8"/>
  <c r="BH69" i="8"/>
  <c r="BH68" i="8"/>
  <c r="BH67" i="8"/>
  <c r="BH66" i="8"/>
  <c r="BH65" i="8"/>
  <c r="BH64" i="8"/>
  <c r="BH63" i="8"/>
  <c r="BH62" i="8"/>
  <c r="BH61" i="8"/>
  <c r="BH60" i="8"/>
  <c r="BH59" i="8"/>
  <c r="BH58" i="8"/>
  <c r="BH57" i="8"/>
  <c r="BH56" i="8"/>
  <c r="BH55" i="8"/>
  <c r="BH54" i="8"/>
  <c r="BH53" i="8"/>
  <c r="BH52" i="8"/>
  <c r="BH51" i="8"/>
  <c r="BH50" i="8"/>
  <c r="BH49" i="8"/>
  <c r="BH48" i="8"/>
  <c r="BH47" i="8"/>
  <c r="BH46" i="8"/>
  <c r="BH45" i="8"/>
  <c r="BH44" i="8"/>
  <c r="BH43" i="8"/>
  <c r="BH42" i="8"/>
  <c r="BH41" i="8"/>
  <c r="BH40" i="8"/>
  <c r="BH39" i="8"/>
  <c r="BH38" i="8"/>
  <c r="BH37" i="8"/>
  <c r="BH36" i="8"/>
  <c r="BH35" i="8"/>
  <c r="BH34" i="8"/>
  <c r="BH33" i="8"/>
  <c r="BH32" i="8"/>
  <c r="BH31" i="8"/>
  <c r="BH30" i="8"/>
  <c r="BH29" i="8"/>
  <c r="BH28" i="8"/>
  <c r="BH27" i="8"/>
  <c r="BH26" i="8"/>
  <c r="BH25" i="8"/>
  <c r="BH24" i="8"/>
  <c r="BH23" i="8"/>
  <c r="BH22" i="8"/>
  <c r="BH21" i="8"/>
  <c r="BH20" i="8"/>
  <c r="BH19" i="8"/>
  <c r="BH18" i="8"/>
  <c r="BH17" i="8"/>
  <c r="BH16" i="8"/>
  <c r="BH15" i="8"/>
  <c r="BH14" i="8"/>
  <c r="BH13" i="8"/>
  <c r="BH12" i="8"/>
  <c r="BH11" i="8"/>
  <c r="BH10" i="8"/>
  <c r="BH9" i="8"/>
  <c r="BH8" i="8"/>
  <c r="BH7" i="8"/>
  <c r="BH6" i="8"/>
  <c r="BH5" i="8"/>
  <c r="BH4" i="8"/>
  <c r="BH3" i="8"/>
  <c r="BH230" i="10"/>
  <c r="BH229" i="10"/>
  <c r="BH228" i="10"/>
  <c r="BH227" i="10"/>
  <c r="BH226" i="10"/>
  <c r="BH225" i="10"/>
  <c r="BH224" i="10"/>
  <c r="BH223" i="10"/>
  <c r="BH222" i="10"/>
  <c r="BH221" i="10"/>
  <c r="BH220" i="10"/>
  <c r="BH219" i="10"/>
  <c r="BH218" i="10"/>
  <c r="BH217" i="10"/>
  <c r="BH216" i="10"/>
  <c r="BH215" i="10"/>
  <c r="BH214" i="10"/>
  <c r="BH213" i="10"/>
  <c r="BH212" i="10"/>
  <c r="BH211" i="10"/>
  <c r="BH210" i="10"/>
  <c r="BH209" i="10"/>
  <c r="BH208" i="10"/>
  <c r="BH207" i="10"/>
  <c r="BH206" i="10"/>
  <c r="BH205" i="10"/>
  <c r="BH204" i="10"/>
  <c r="BH203" i="10"/>
  <c r="BH202" i="10"/>
  <c r="BH201" i="10"/>
  <c r="BH200" i="10"/>
  <c r="BH199" i="10"/>
  <c r="BH198" i="10"/>
  <c r="BH197" i="10"/>
  <c r="BH196" i="10"/>
  <c r="BH195" i="10"/>
  <c r="BH194" i="10"/>
  <c r="BH193" i="10"/>
  <c r="BH192" i="10"/>
  <c r="BH191" i="10"/>
  <c r="BH190" i="10"/>
  <c r="BH189" i="10"/>
  <c r="BH188" i="10"/>
  <c r="BH187" i="10"/>
  <c r="BH186" i="10"/>
  <c r="BH185" i="10"/>
  <c r="BH184" i="10"/>
  <c r="BH183" i="10"/>
  <c r="BH182" i="10"/>
  <c r="BH181" i="10"/>
  <c r="BH180" i="10"/>
  <c r="BH179" i="10"/>
  <c r="BH178" i="10"/>
  <c r="BH177" i="10"/>
  <c r="BH176" i="10"/>
  <c r="BH175" i="10"/>
  <c r="BH174" i="10"/>
  <c r="BH173" i="10"/>
  <c r="BH172" i="10"/>
  <c r="BH171" i="10"/>
  <c r="BH170" i="10"/>
  <c r="BH169" i="10"/>
  <c r="BH168" i="10"/>
  <c r="BH167" i="10"/>
  <c r="BH166" i="10"/>
  <c r="BH165" i="10"/>
  <c r="BH164" i="10"/>
  <c r="BH163" i="10"/>
  <c r="BH162" i="10"/>
  <c r="BH161" i="10"/>
  <c r="BH160" i="10"/>
  <c r="BH159" i="10"/>
  <c r="BH158" i="10"/>
  <c r="BH157" i="10"/>
  <c r="BH156" i="10"/>
  <c r="BH155" i="10"/>
  <c r="BH154" i="10"/>
  <c r="BH153" i="10"/>
  <c r="BH152" i="10"/>
  <c r="BH151" i="10"/>
  <c r="BH150" i="10"/>
  <c r="BH149" i="10"/>
  <c r="BH148" i="10"/>
  <c r="BH147" i="10"/>
  <c r="BH146" i="10"/>
  <c r="BH145" i="10"/>
  <c r="BH144" i="10"/>
  <c r="BH143" i="10"/>
  <c r="BH142" i="10"/>
  <c r="BH141" i="10"/>
  <c r="BH140" i="10"/>
  <c r="BH139" i="10"/>
  <c r="BH138" i="10"/>
  <c r="BH137" i="10"/>
  <c r="BH136" i="10"/>
  <c r="BH135" i="10"/>
  <c r="BH134" i="10"/>
  <c r="BH133" i="10"/>
  <c r="BH132" i="10"/>
  <c r="BH131" i="10"/>
  <c r="BH130" i="10"/>
  <c r="BH129" i="10"/>
  <c r="BH128" i="10"/>
  <c r="BH127" i="10"/>
  <c r="BH126" i="10"/>
  <c r="BH125" i="10"/>
  <c r="BH124" i="10"/>
  <c r="BH123" i="10"/>
  <c r="BH122" i="10"/>
  <c r="BH121" i="10"/>
  <c r="BH120" i="10"/>
  <c r="BH119" i="10"/>
  <c r="BH118" i="10"/>
  <c r="BH117" i="10"/>
  <c r="BH116" i="10"/>
  <c r="BH115" i="10"/>
  <c r="BH114" i="10"/>
  <c r="BH113" i="10"/>
  <c r="BH112" i="10"/>
  <c r="BH111" i="10"/>
  <c r="BH110" i="10"/>
  <c r="BH109" i="10"/>
  <c r="BH108" i="10"/>
  <c r="BH107" i="10"/>
  <c r="BH106" i="10"/>
  <c r="BH105" i="10"/>
  <c r="BH104" i="10"/>
  <c r="BH103" i="10"/>
  <c r="BH102" i="10"/>
  <c r="BH101" i="10"/>
  <c r="BH100" i="10"/>
  <c r="BH99" i="10"/>
  <c r="BH98" i="10"/>
  <c r="BH97" i="10"/>
  <c r="BH96" i="10"/>
  <c r="BH95" i="10"/>
  <c r="BH94" i="10"/>
  <c r="BH93" i="10"/>
  <c r="BH92" i="10"/>
  <c r="BH91" i="10"/>
  <c r="BH90" i="10"/>
  <c r="BH89" i="10"/>
  <c r="BH88" i="10"/>
  <c r="BH87" i="10"/>
  <c r="BH86" i="10"/>
  <c r="BH85" i="10"/>
  <c r="BH84" i="10"/>
  <c r="BH83" i="10"/>
  <c r="BH82" i="10"/>
  <c r="BH81" i="10"/>
  <c r="BH80" i="10"/>
  <c r="BH79" i="10"/>
  <c r="BH78" i="10"/>
  <c r="BH77" i="10"/>
  <c r="BH76" i="10"/>
  <c r="BH75" i="10"/>
  <c r="BH74" i="10"/>
  <c r="BH73" i="10"/>
  <c r="BH72" i="10"/>
  <c r="BH71" i="10"/>
  <c r="BH70" i="10"/>
  <c r="BH69" i="10"/>
  <c r="BH68" i="10"/>
  <c r="BH67" i="10"/>
  <c r="BH66" i="10"/>
  <c r="BH65" i="10"/>
  <c r="BH64" i="10"/>
  <c r="BH63" i="10"/>
  <c r="BH62" i="10"/>
  <c r="BH61" i="10"/>
  <c r="BH60" i="10"/>
  <c r="BH59" i="10"/>
  <c r="BH58" i="10"/>
  <c r="BH57" i="10"/>
  <c r="BH56" i="10"/>
  <c r="BH55" i="10"/>
  <c r="BH54" i="10"/>
  <c r="BH53" i="10"/>
  <c r="BH52" i="10"/>
  <c r="BH51" i="10"/>
  <c r="BH50" i="10"/>
  <c r="BH49" i="10"/>
  <c r="BH48" i="10"/>
  <c r="BH47" i="10"/>
  <c r="BH46" i="10"/>
  <c r="BH45" i="10"/>
  <c r="BH44" i="10"/>
  <c r="BH43" i="10"/>
  <c r="BH42" i="10"/>
  <c r="BH41" i="10"/>
  <c r="BH40" i="10"/>
  <c r="BH39" i="10"/>
  <c r="BH38" i="10"/>
  <c r="BH37" i="10"/>
  <c r="BH36" i="10"/>
  <c r="BH35" i="10"/>
  <c r="BH34" i="10"/>
  <c r="BH33" i="10"/>
  <c r="BH32" i="10"/>
  <c r="BH31" i="10"/>
  <c r="BH30" i="10"/>
  <c r="BH29" i="10"/>
  <c r="BH28" i="10"/>
  <c r="BH27" i="10"/>
  <c r="BH26" i="10"/>
  <c r="BH25" i="10"/>
  <c r="BH24" i="10"/>
  <c r="BH23" i="10"/>
  <c r="BH22" i="10"/>
  <c r="BH21" i="10"/>
  <c r="BH20" i="10"/>
  <c r="BH19" i="10"/>
  <c r="BH18" i="10"/>
  <c r="BH17" i="10"/>
  <c r="BH16" i="10"/>
  <c r="BH15" i="10"/>
  <c r="BH14" i="10"/>
  <c r="BH13" i="10"/>
  <c r="BH12" i="10"/>
  <c r="BH11" i="10"/>
  <c r="BH10" i="10"/>
  <c r="BH9" i="10"/>
  <c r="BH8" i="10"/>
  <c r="BH7" i="10"/>
  <c r="BH6" i="10"/>
  <c r="BH5" i="10"/>
  <c r="BH4" i="10"/>
  <c r="BH3" i="10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BA230" i="4"/>
  <c r="AU230" i="4"/>
  <c r="BA229" i="4"/>
  <c r="AU229" i="4"/>
  <c r="AO229" i="4"/>
  <c r="AU228" i="4"/>
  <c r="AO228" i="4"/>
  <c r="BA227" i="4"/>
  <c r="AU227" i="4"/>
  <c r="BA226" i="4"/>
  <c r="AU226" i="4"/>
  <c r="AO226" i="4"/>
  <c r="BA225" i="4"/>
  <c r="AU225" i="4"/>
  <c r="AO225" i="4"/>
  <c r="BA224" i="4"/>
  <c r="AU224" i="4"/>
  <c r="AO224" i="4"/>
  <c r="BA223" i="4"/>
  <c r="AU223" i="4"/>
  <c r="AO223" i="4"/>
  <c r="BA222" i="4"/>
  <c r="AU222" i="4"/>
  <c r="AO222" i="4"/>
  <c r="BA221" i="4"/>
  <c r="AU221" i="4"/>
  <c r="AO221" i="4"/>
  <c r="BA220" i="4"/>
  <c r="AU220" i="4"/>
  <c r="AO220" i="4"/>
  <c r="BA219" i="4"/>
  <c r="AU219" i="4"/>
  <c r="AO219" i="4"/>
  <c r="BA218" i="4"/>
  <c r="AU218" i="4"/>
  <c r="AO218" i="4"/>
  <c r="BA217" i="4"/>
  <c r="AU217" i="4"/>
  <c r="AO217" i="4"/>
  <c r="BA216" i="4"/>
  <c r="AU216" i="4"/>
  <c r="AO216" i="4"/>
  <c r="BA215" i="4"/>
  <c r="AU215" i="4"/>
  <c r="AO215" i="4"/>
  <c r="BA214" i="4"/>
  <c r="AU214" i="4"/>
  <c r="AO214" i="4"/>
  <c r="BA213" i="4"/>
  <c r="AU213" i="4"/>
  <c r="AO213" i="4"/>
  <c r="BA212" i="4"/>
  <c r="AU212" i="4"/>
  <c r="AO212" i="4"/>
  <c r="BA211" i="4"/>
  <c r="AU211" i="4"/>
  <c r="AO211" i="4"/>
  <c r="BA210" i="4"/>
  <c r="AU210" i="4"/>
  <c r="AO210" i="4"/>
  <c r="BA209" i="4"/>
  <c r="AU209" i="4"/>
  <c r="AO209" i="4"/>
  <c r="BA208" i="4"/>
  <c r="AU208" i="4"/>
  <c r="AO208" i="4"/>
  <c r="BA207" i="4"/>
  <c r="AU207" i="4"/>
  <c r="AO207" i="4"/>
  <c r="BA206" i="4"/>
  <c r="AU206" i="4"/>
  <c r="AO206" i="4"/>
  <c r="BA205" i="4"/>
  <c r="AU205" i="4"/>
  <c r="AO205" i="4"/>
  <c r="BA204" i="4"/>
  <c r="AU204" i="4"/>
  <c r="AO204" i="4"/>
  <c r="BA203" i="4"/>
  <c r="AU203" i="4"/>
  <c r="AO203" i="4"/>
  <c r="BA202" i="4"/>
  <c r="AU202" i="4"/>
  <c r="AO202" i="4"/>
  <c r="BA201" i="4"/>
  <c r="AU201" i="4"/>
  <c r="AO201" i="4"/>
  <c r="BA200" i="4"/>
  <c r="AU200" i="4"/>
  <c r="AO200" i="4"/>
  <c r="BA199" i="4"/>
  <c r="AU199" i="4"/>
  <c r="AO199" i="4"/>
  <c r="BA198" i="4"/>
  <c r="AU198" i="4"/>
  <c r="AO198" i="4"/>
  <c r="BA197" i="4"/>
  <c r="AU197" i="4"/>
  <c r="AO197" i="4"/>
  <c r="BA196" i="4"/>
  <c r="AU196" i="4"/>
  <c r="AO196" i="4"/>
  <c r="BA195" i="4"/>
  <c r="AU195" i="4"/>
  <c r="AO195" i="4"/>
  <c r="BA194" i="4"/>
  <c r="AU194" i="4"/>
  <c r="AO194" i="4"/>
  <c r="BA193" i="4"/>
  <c r="AU193" i="4"/>
  <c r="AO193" i="4"/>
  <c r="BA192" i="4"/>
  <c r="AU192" i="4"/>
  <c r="AO192" i="4"/>
  <c r="BA191" i="4"/>
  <c r="AU191" i="4"/>
  <c r="AO191" i="4"/>
  <c r="BA190" i="4"/>
  <c r="AU190" i="4"/>
  <c r="AO190" i="4"/>
  <c r="BA189" i="4"/>
  <c r="AU189" i="4"/>
  <c r="AO189" i="4"/>
  <c r="BA188" i="4"/>
  <c r="AU188" i="4"/>
  <c r="AO188" i="4"/>
  <c r="BA187" i="4"/>
  <c r="AU187" i="4"/>
  <c r="AO187" i="4"/>
  <c r="BA186" i="4"/>
  <c r="AU186" i="4"/>
  <c r="AO186" i="4"/>
  <c r="BA185" i="4"/>
  <c r="AU185" i="4"/>
  <c r="AO185" i="4"/>
  <c r="BA184" i="4"/>
  <c r="AU184" i="4"/>
  <c r="AO184" i="4"/>
  <c r="BA183" i="4"/>
  <c r="AU183" i="4"/>
  <c r="AO183" i="4"/>
  <c r="BA182" i="4"/>
  <c r="AU182" i="4"/>
  <c r="AO182" i="4"/>
  <c r="BA181" i="4"/>
  <c r="AU181" i="4"/>
  <c r="AO181" i="4"/>
  <c r="BA180" i="4"/>
  <c r="AU180" i="4"/>
  <c r="AO180" i="4"/>
  <c r="BA179" i="4"/>
  <c r="AU179" i="4"/>
  <c r="AO179" i="4"/>
  <c r="BA178" i="4"/>
  <c r="AU178" i="4"/>
  <c r="AO178" i="4"/>
  <c r="BA177" i="4"/>
  <c r="AU177" i="4"/>
  <c r="AO177" i="4"/>
  <c r="BA176" i="4"/>
  <c r="AU176" i="4"/>
  <c r="AO176" i="4"/>
  <c r="BA175" i="4"/>
  <c r="AU175" i="4"/>
  <c r="AO175" i="4"/>
  <c r="BA174" i="4"/>
  <c r="AU174" i="4"/>
  <c r="BA173" i="4"/>
  <c r="AU173" i="4"/>
  <c r="AO173" i="4"/>
  <c r="BA172" i="4"/>
  <c r="AU172" i="4"/>
  <c r="AO172" i="4"/>
  <c r="BA171" i="4"/>
  <c r="AU171" i="4"/>
  <c r="AO171" i="4"/>
  <c r="BA170" i="4"/>
  <c r="AU170" i="4"/>
  <c r="AO170" i="4"/>
  <c r="BA169" i="4"/>
  <c r="AU169" i="4"/>
  <c r="AO169" i="4"/>
  <c r="BA168" i="4"/>
  <c r="AU168" i="4"/>
  <c r="AO168" i="4"/>
  <c r="BA167" i="4"/>
  <c r="AU167" i="4"/>
  <c r="AO167" i="4"/>
  <c r="BA166" i="4"/>
  <c r="AU166" i="4"/>
  <c r="BA165" i="4"/>
  <c r="AU165" i="4"/>
  <c r="AO165" i="4"/>
  <c r="BA164" i="4"/>
  <c r="AU164" i="4"/>
  <c r="AO164" i="4"/>
  <c r="BA163" i="4"/>
  <c r="AU163" i="4"/>
  <c r="AO163" i="4"/>
  <c r="BA162" i="4"/>
  <c r="AU162" i="4"/>
  <c r="AO162" i="4"/>
  <c r="BA161" i="4"/>
  <c r="AU161" i="4"/>
  <c r="AO161" i="4"/>
  <c r="BA160" i="4"/>
  <c r="AU160" i="4"/>
  <c r="AO160" i="4"/>
  <c r="BA159" i="4"/>
  <c r="AU159" i="4"/>
  <c r="AO159" i="4"/>
  <c r="BA158" i="4"/>
  <c r="AU158" i="4"/>
  <c r="BA157" i="4"/>
  <c r="AU157" i="4"/>
  <c r="AO157" i="4"/>
  <c r="BA156" i="4"/>
  <c r="AU156" i="4"/>
  <c r="AO156" i="4"/>
  <c r="BA155" i="4"/>
  <c r="AU155" i="4"/>
  <c r="AO155" i="4"/>
  <c r="BA154" i="4"/>
  <c r="AU154" i="4"/>
  <c r="AO154" i="4"/>
  <c r="BA153" i="4"/>
  <c r="AU153" i="4"/>
  <c r="AO153" i="4"/>
  <c r="BA152" i="4"/>
  <c r="AU152" i="4"/>
  <c r="AO152" i="4"/>
  <c r="BA151" i="4"/>
  <c r="AU151" i="4"/>
  <c r="AO151" i="4"/>
  <c r="BA150" i="4"/>
  <c r="AU150" i="4"/>
  <c r="AO150" i="4"/>
  <c r="BA149" i="4"/>
  <c r="AU149" i="4"/>
  <c r="AO149" i="4"/>
  <c r="BA148" i="4"/>
  <c r="AU148" i="4"/>
  <c r="AO148" i="4"/>
  <c r="BA147" i="4"/>
  <c r="AU147" i="4"/>
  <c r="AO147" i="4"/>
  <c r="BA146" i="4"/>
  <c r="AU146" i="4"/>
  <c r="AO146" i="4"/>
  <c r="BA145" i="4"/>
  <c r="AU145" i="4"/>
  <c r="AO145" i="4"/>
  <c r="BA144" i="4"/>
  <c r="AU144" i="4"/>
  <c r="AO144" i="4"/>
  <c r="BA143" i="4"/>
  <c r="AU143" i="4"/>
  <c r="AO143" i="4"/>
  <c r="BA142" i="4"/>
  <c r="AU142" i="4"/>
  <c r="AO142" i="4"/>
  <c r="BA141" i="4"/>
  <c r="AU141" i="4"/>
  <c r="AO141" i="4"/>
  <c r="BA140" i="4"/>
  <c r="AU140" i="4"/>
  <c r="AO140" i="4"/>
  <c r="BA139" i="4"/>
  <c r="AU139" i="4"/>
  <c r="AO139" i="4"/>
  <c r="BA138" i="4"/>
  <c r="AU138" i="4"/>
  <c r="AO138" i="4"/>
  <c r="BA137" i="4"/>
  <c r="AU137" i="4"/>
  <c r="AO137" i="4"/>
  <c r="BA136" i="4"/>
  <c r="AU136" i="4"/>
  <c r="AO136" i="4"/>
  <c r="BA135" i="4"/>
  <c r="AU135" i="4"/>
  <c r="AO135" i="4"/>
  <c r="BA134" i="4"/>
  <c r="AU134" i="4"/>
  <c r="AO134" i="4"/>
  <c r="BA133" i="4"/>
  <c r="AU133" i="4"/>
  <c r="AO133" i="4"/>
  <c r="BA132" i="4"/>
  <c r="AU132" i="4"/>
  <c r="AO132" i="4"/>
  <c r="BA131" i="4"/>
  <c r="AU131" i="4"/>
  <c r="AO131" i="4"/>
  <c r="BA130" i="4"/>
  <c r="AU130" i="4"/>
  <c r="AO130" i="4"/>
  <c r="BA129" i="4"/>
  <c r="AU129" i="4"/>
  <c r="AO129" i="4"/>
  <c r="BA128" i="4"/>
  <c r="AU128" i="4"/>
  <c r="AO128" i="4"/>
  <c r="BA127" i="4"/>
  <c r="AU127" i="4"/>
  <c r="AO127" i="4"/>
  <c r="BA126" i="4"/>
  <c r="AU126" i="4"/>
  <c r="AO126" i="4"/>
  <c r="BA125" i="4"/>
  <c r="AU125" i="4"/>
  <c r="AO125" i="4"/>
  <c r="BA124" i="4"/>
  <c r="AU124" i="4"/>
  <c r="AO124" i="4"/>
  <c r="BA123" i="4"/>
  <c r="AU123" i="4"/>
  <c r="AO123" i="4"/>
  <c r="BA122" i="4"/>
  <c r="AU122" i="4"/>
  <c r="AO122" i="4"/>
  <c r="BA121" i="4"/>
  <c r="AU121" i="4"/>
  <c r="AO121" i="4"/>
  <c r="BA120" i="4"/>
  <c r="AU120" i="4"/>
  <c r="AO120" i="4"/>
  <c r="BA119" i="4"/>
  <c r="AU119" i="4"/>
  <c r="AO119" i="4"/>
  <c r="BA118" i="4"/>
  <c r="AU118" i="4"/>
  <c r="BA117" i="4"/>
  <c r="AU117" i="4"/>
  <c r="AO117" i="4"/>
  <c r="BA116" i="4"/>
  <c r="AU116" i="4"/>
  <c r="AO116" i="4"/>
  <c r="BA115" i="4"/>
  <c r="AU115" i="4"/>
  <c r="AO115" i="4"/>
  <c r="BA114" i="4"/>
  <c r="AU114" i="4"/>
  <c r="AO114" i="4"/>
  <c r="BA113" i="4"/>
  <c r="AU113" i="4"/>
  <c r="AO113" i="4"/>
  <c r="BA112" i="4"/>
  <c r="AU112" i="4"/>
  <c r="AO112" i="4"/>
  <c r="BA111" i="4"/>
  <c r="AU111" i="4"/>
  <c r="AO111" i="4"/>
  <c r="BA110" i="4"/>
  <c r="AU110" i="4"/>
  <c r="AO110" i="4"/>
  <c r="BA109" i="4"/>
  <c r="AU109" i="4"/>
  <c r="AO109" i="4"/>
  <c r="BA108" i="4"/>
  <c r="AU108" i="4"/>
  <c r="AO108" i="4"/>
  <c r="BA107" i="4"/>
  <c r="AU107" i="4"/>
  <c r="AO107" i="4"/>
  <c r="BA106" i="4"/>
  <c r="AU106" i="4"/>
  <c r="AO106" i="4"/>
  <c r="BA105" i="4"/>
  <c r="AU105" i="4"/>
  <c r="AO105" i="4"/>
  <c r="BA104" i="4"/>
  <c r="AU104" i="4"/>
  <c r="AO104" i="4"/>
  <c r="BA103" i="4"/>
  <c r="AU103" i="4"/>
  <c r="AO103" i="4"/>
  <c r="BA102" i="4"/>
  <c r="AU102" i="4"/>
  <c r="AO102" i="4"/>
  <c r="BA101" i="4"/>
  <c r="AU101" i="4"/>
  <c r="AO101" i="4"/>
  <c r="BA100" i="4"/>
  <c r="AU100" i="4"/>
  <c r="BA99" i="4"/>
  <c r="AU99" i="4"/>
  <c r="AO99" i="4"/>
  <c r="BA98" i="4"/>
  <c r="AU98" i="4"/>
  <c r="AO98" i="4"/>
  <c r="BA97" i="4"/>
  <c r="AU97" i="4"/>
  <c r="AO97" i="4"/>
  <c r="BA96" i="4"/>
  <c r="AU96" i="4"/>
  <c r="AO96" i="4"/>
  <c r="BA95" i="4"/>
  <c r="AU95" i="4"/>
  <c r="AO95" i="4"/>
  <c r="BA94" i="4"/>
  <c r="AU94" i="4"/>
  <c r="AO94" i="4"/>
  <c r="BA93" i="4"/>
  <c r="AU93" i="4"/>
  <c r="AO93" i="4"/>
  <c r="BA92" i="4"/>
  <c r="AU92" i="4"/>
  <c r="AO92" i="4"/>
  <c r="BA91" i="4"/>
  <c r="AU91" i="4"/>
  <c r="AO91" i="4"/>
  <c r="BA90" i="4"/>
  <c r="AU90" i="4"/>
  <c r="AO90" i="4"/>
  <c r="BA89" i="4"/>
  <c r="AU89" i="4"/>
  <c r="AO89" i="4"/>
  <c r="BA88" i="4"/>
  <c r="AU88" i="4"/>
  <c r="AO88" i="4"/>
  <c r="BA87" i="4"/>
  <c r="AU87" i="4"/>
  <c r="AO87" i="4"/>
  <c r="BA86" i="4"/>
  <c r="AU86" i="4"/>
  <c r="AO86" i="4"/>
  <c r="BA85" i="4"/>
  <c r="AU85" i="4"/>
  <c r="AO85" i="4"/>
  <c r="BA84" i="4"/>
  <c r="AU84" i="4"/>
  <c r="AO84" i="4"/>
  <c r="BA83" i="4"/>
  <c r="AU83" i="4"/>
  <c r="AO83" i="4"/>
  <c r="BA82" i="4"/>
  <c r="AU82" i="4"/>
  <c r="AO82" i="4"/>
  <c r="BA81" i="4"/>
  <c r="AU81" i="4"/>
  <c r="AO81" i="4"/>
  <c r="BA80" i="4"/>
  <c r="AU80" i="4"/>
  <c r="AO80" i="4"/>
  <c r="BA79" i="4"/>
  <c r="AU79" i="4"/>
  <c r="AO79" i="4"/>
  <c r="BA78" i="4"/>
  <c r="AU78" i="4"/>
  <c r="AO78" i="4"/>
  <c r="BA77" i="4"/>
  <c r="AU77" i="4"/>
  <c r="AO77" i="4"/>
  <c r="BA76" i="4"/>
  <c r="AU76" i="4"/>
  <c r="AO76" i="4"/>
  <c r="BA75" i="4"/>
  <c r="AU75" i="4"/>
  <c r="AO75" i="4"/>
  <c r="BA74" i="4"/>
  <c r="AU74" i="4"/>
  <c r="AO74" i="4"/>
  <c r="BA73" i="4"/>
  <c r="AU73" i="4"/>
  <c r="AO73" i="4"/>
  <c r="BA72" i="4"/>
  <c r="AU72" i="4"/>
  <c r="AO72" i="4"/>
  <c r="BA71" i="4"/>
  <c r="AU71" i="4"/>
  <c r="AO71" i="4"/>
  <c r="BA70" i="4"/>
  <c r="AU70" i="4"/>
  <c r="AO70" i="4"/>
  <c r="BA69" i="4"/>
  <c r="AU69" i="4"/>
  <c r="AO69" i="4"/>
  <c r="BA68" i="4"/>
  <c r="AU68" i="4"/>
  <c r="AO68" i="4"/>
  <c r="BA67" i="4"/>
  <c r="AU67" i="4"/>
  <c r="AO67" i="4"/>
  <c r="BA66" i="4"/>
  <c r="AU66" i="4"/>
  <c r="AO66" i="4"/>
  <c r="BA65" i="4"/>
  <c r="AU65" i="4"/>
  <c r="AO65" i="4"/>
  <c r="BA64" i="4"/>
  <c r="AU64" i="4"/>
  <c r="AO64" i="4"/>
  <c r="BA63" i="4"/>
  <c r="AU63" i="4"/>
  <c r="AO63" i="4"/>
  <c r="BA62" i="4"/>
  <c r="AU62" i="4"/>
  <c r="AO62" i="4"/>
  <c r="BA61" i="4"/>
  <c r="AU61" i="4"/>
  <c r="AO61" i="4"/>
  <c r="BA60" i="4"/>
  <c r="AU60" i="4"/>
  <c r="AO60" i="4"/>
  <c r="BA59" i="4"/>
  <c r="AU59" i="4"/>
  <c r="AO59" i="4"/>
  <c r="BA58" i="4"/>
  <c r="AU58" i="4"/>
  <c r="AO58" i="4"/>
  <c r="BA57" i="4"/>
  <c r="AU57" i="4"/>
  <c r="AO57" i="4"/>
  <c r="BA56" i="4"/>
  <c r="AU56" i="4"/>
  <c r="AO56" i="4"/>
  <c r="BA55" i="4"/>
  <c r="AU55" i="4"/>
  <c r="AO55" i="4"/>
  <c r="BA54" i="4"/>
  <c r="AU54" i="4"/>
  <c r="AO54" i="4"/>
  <c r="BA53" i="4"/>
  <c r="AU53" i="4"/>
  <c r="AO53" i="4"/>
  <c r="BA52" i="4"/>
  <c r="AU52" i="4"/>
  <c r="AO52" i="4"/>
  <c r="BA51" i="4"/>
  <c r="AU51" i="4"/>
  <c r="AO51" i="4"/>
  <c r="BA50" i="4"/>
  <c r="AU50" i="4"/>
  <c r="AO50" i="4"/>
  <c r="BA49" i="4"/>
  <c r="AU49" i="4"/>
  <c r="AO49" i="4"/>
  <c r="BA48" i="4"/>
  <c r="AU48" i="4"/>
  <c r="AO48" i="4"/>
  <c r="BA47" i="4"/>
  <c r="AU47" i="4"/>
  <c r="AO47" i="4"/>
  <c r="BA46" i="4"/>
  <c r="AU46" i="4"/>
  <c r="AO46" i="4"/>
  <c r="BA45" i="4"/>
  <c r="AU45" i="4"/>
  <c r="AO45" i="4"/>
  <c r="BA44" i="4"/>
  <c r="AU44" i="4"/>
  <c r="AO44" i="4"/>
  <c r="BA43" i="4"/>
  <c r="AU43" i="4"/>
  <c r="AO43" i="4"/>
  <c r="BA42" i="4"/>
  <c r="AU42" i="4"/>
  <c r="AO42" i="4"/>
  <c r="BA41" i="4"/>
  <c r="AU41" i="4"/>
  <c r="AO41" i="4"/>
  <c r="BA40" i="4"/>
  <c r="AU40" i="4"/>
  <c r="AO40" i="4"/>
  <c r="BA39" i="4"/>
  <c r="AU39" i="4"/>
  <c r="AO39" i="4"/>
  <c r="BA38" i="4"/>
  <c r="AU38" i="4"/>
  <c r="AO38" i="4"/>
  <c r="BA37" i="4"/>
  <c r="AU37" i="4"/>
  <c r="AO37" i="4"/>
  <c r="BA36" i="4"/>
  <c r="AU36" i="4"/>
  <c r="AO36" i="4"/>
  <c r="BA35" i="4"/>
  <c r="AU35" i="4"/>
  <c r="AO35" i="4"/>
  <c r="BA34" i="4"/>
  <c r="AU34" i="4"/>
  <c r="AO34" i="4"/>
  <c r="BA33" i="4"/>
  <c r="AU33" i="4"/>
  <c r="AO33" i="4"/>
  <c r="BA32" i="4"/>
  <c r="AU32" i="4"/>
  <c r="AO32" i="4"/>
  <c r="BA31" i="4"/>
  <c r="AU31" i="4"/>
  <c r="AO31" i="4"/>
  <c r="BA30" i="4"/>
  <c r="AU30" i="4"/>
  <c r="AO30" i="4"/>
  <c r="BA29" i="4"/>
  <c r="AU29" i="4"/>
  <c r="AO29" i="4"/>
  <c r="BA28" i="4"/>
  <c r="AU28" i="4"/>
  <c r="AO28" i="4"/>
  <c r="BA27" i="4"/>
  <c r="AU27" i="4"/>
  <c r="AO27" i="4"/>
  <c r="BA26" i="4"/>
  <c r="AU26" i="4"/>
  <c r="AO26" i="4"/>
  <c r="BA25" i="4"/>
  <c r="AU25" i="4"/>
  <c r="AO25" i="4"/>
  <c r="BA24" i="4"/>
  <c r="AU24" i="4"/>
  <c r="AO24" i="4"/>
  <c r="BA23" i="4"/>
  <c r="AU23" i="4"/>
  <c r="AO23" i="4"/>
  <c r="BA22" i="4"/>
  <c r="AU22" i="4"/>
  <c r="AO22" i="4"/>
  <c r="BA21" i="4"/>
  <c r="AU21" i="4"/>
  <c r="AO21" i="4"/>
  <c r="BA20" i="4"/>
  <c r="AU20" i="4"/>
  <c r="AO20" i="4"/>
  <c r="BA19" i="4"/>
  <c r="AU19" i="4"/>
  <c r="AO19" i="4"/>
  <c r="BA18" i="4"/>
  <c r="AU18" i="4"/>
  <c r="AO18" i="4"/>
  <c r="BA17" i="4"/>
  <c r="AU17" i="4"/>
  <c r="AO17" i="4"/>
  <c r="BA16" i="4"/>
  <c r="AU16" i="4"/>
  <c r="AO16" i="4"/>
  <c r="BA15" i="4"/>
  <c r="AU15" i="4"/>
  <c r="AO15" i="4"/>
  <c r="BA14" i="4"/>
  <c r="AU14" i="4"/>
  <c r="AO14" i="4"/>
  <c r="BA13" i="4"/>
  <c r="AU13" i="4"/>
  <c r="AO13" i="4"/>
  <c r="BA12" i="4"/>
  <c r="AU12" i="4"/>
  <c r="AO12" i="4"/>
  <c r="BA11" i="4"/>
  <c r="AU11" i="4"/>
  <c r="AO11" i="4"/>
  <c r="BA10" i="4"/>
  <c r="AU10" i="4"/>
  <c r="AO10" i="4"/>
  <c r="BA9" i="4"/>
  <c r="AU9" i="4"/>
  <c r="AO9" i="4"/>
  <c r="BA8" i="4"/>
  <c r="AU8" i="4"/>
  <c r="AO8" i="4"/>
  <c r="BA7" i="4"/>
  <c r="AU7" i="4"/>
  <c r="AO7" i="4"/>
  <c r="BA6" i="4"/>
  <c r="AU6" i="4"/>
  <c r="AO6" i="4"/>
  <c r="BA5" i="4"/>
  <c r="AU5" i="4"/>
  <c r="AO5" i="4"/>
  <c r="BA4" i="4"/>
  <c r="AU4" i="4"/>
  <c r="AO4" i="4"/>
  <c r="BA3" i="4"/>
  <c r="AU3" i="4"/>
  <c r="AO3" i="4"/>
  <c r="AC3" i="4"/>
  <c r="CB226" i="15" l="1"/>
  <c r="CB218" i="15"/>
  <c r="CB210" i="15"/>
  <c r="CB202" i="15"/>
  <c r="CB194" i="15"/>
  <c r="CB186" i="15"/>
  <c r="CB178" i="15"/>
  <c r="CB170" i="15"/>
  <c r="CB162" i="15"/>
  <c r="CB154" i="15"/>
  <c r="CB146" i="15"/>
  <c r="CB138" i="15"/>
  <c r="CB130" i="15"/>
  <c r="CB122" i="15"/>
  <c r="CB114" i="15"/>
  <c r="CB106" i="15"/>
  <c r="CB98" i="15"/>
  <c r="CB90" i="15"/>
  <c r="CB82" i="15"/>
  <c r="CB74" i="15"/>
  <c r="CB66" i="15"/>
  <c r="CB58" i="15"/>
  <c r="CB50" i="15"/>
  <c r="CB42" i="15"/>
  <c r="CB34" i="15"/>
  <c r="CB26" i="15"/>
  <c r="CB18" i="15"/>
  <c r="CB10" i="15"/>
  <c r="CB225" i="15"/>
  <c r="CB217" i="15"/>
  <c r="CB209" i="15"/>
  <c r="CB201" i="15"/>
  <c r="CB193" i="15"/>
  <c r="CB185" i="15"/>
  <c r="CB177" i="15"/>
  <c r="CB169" i="15"/>
  <c r="CB161" i="15"/>
  <c r="CB153" i="15"/>
  <c r="CB145" i="15"/>
  <c r="CB137" i="15"/>
  <c r="CB129" i="15"/>
  <c r="CB121" i="15"/>
  <c r="CB113" i="15"/>
  <c r="CB105" i="15"/>
  <c r="CB97" i="15"/>
  <c r="CB89" i="15"/>
  <c r="CB81" i="15"/>
  <c r="CB73" i="15"/>
  <c r="CB65" i="15"/>
  <c r="CB57" i="15"/>
  <c r="CB49" i="15"/>
  <c r="CB41" i="15"/>
  <c r="CB33" i="15"/>
  <c r="CB25" i="15"/>
  <c r="CB17" i="15"/>
  <c r="CB9" i="15"/>
  <c r="CB4" i="15"/>
  <c r="CB224" i="15"/>
  <c r="CB216" i="15"/>
  <c r="CB208" i="15"/>
  <c r="CB200" i="15"/>
  <c r="CB192" i="15"/>
  <c r="CB184" i="15"/>
  <c r="CB176" i="15"/>
  <c r="CB168" i="15"/>
  <c r="CB160" i="15"/>
  <c r="CB152" i="15"/>
  <c r="CB144" i="15"/>
  <c r="CB136" i="15"/>
  <c r="CB128" i="15"/>
  <c r="CB120" i="15"/>
  <c r="CB112" i="15"/>
  <c r="CB104" i="15"/>
  <c r="CB96" i="15"/>
  <c r="CB88" i="15"/>
  <c r="CB80" i="15"/>
  <c r="CB72" i="15"/>
  <c r="CB64" i="15"/>
  <c r="CB56" i="15"/>
  <c r="CB48" i="15"/>
  <c r="CB40" i="15"/>
  <c r="CB32" i="15"/>
  <c r="CB24" i="15"/>
  <c r="CB16" i="15"/>
  <c r="CB8" i="15"/>
  <c r="CB231" i="15"/>
  <c r="CB223" i="15"/>
  <c r="CB215" i="15"/>
  <c r="CB207" i="15"/>
  <c r="CB199" i="15"/>
  <c r="CB191" i="15"/>
  <c r="CB183" i="15"/>
  <c r="CB175" i="15"/>
  <c r="CB167" i="15"/>
  <c r="CB159" i="15"/>
  <c r="CB151" i="15"/>
  <c r="CB143" i="15"/>
  <c r="CB135" i="15"/>
  <c r="CB127" i="15"/>
  <c r="CB119" i="15"/>
  <c r="CB111" i="15"/>
  <c r="CB103" i="15"/>
  <c r="CB95" i="15"/>
  <c r="CB87" i="15"/>
  <c r="CB79" i="15"/>
  <c r="CB71" i="15"/>
  <c r="CB63" i="15"/>
  <c r="CB55" i="15"/>
  <c r="CB47" i="15"/>
  <c r="CB39" i="15"/>
  <c r="CB31" i="15"/>
  <c r="CB23" i="15"/>
  <c r="CB15" i="15"/>
  <c r="CB7" i="15"/>
  <c r="CB230" i="15"/>
  <c r="CB222" i="15"/>
  <c r="CB214" i="15"/>
  <c r="CB206" i="15"/>
  <c r="CB198" i="15"/>
  <c r="CB190" i="15"/>
  <c r="CB182" i="15"/>
  <c r="CB174" i="15"/>
  <c r="CB166" i="15"/>
  <c r="CB158" i="15"/>
  <c r="CB150" i="15"/>
  <c r="CB142" i="15"/>
  <c r="CB134" i="15"/>
  <c r="CB126" i="15"/>
  <c r="CB118" i="15"/>
  <c r="CB110" i="15"/>
  <c r="CB102" i="15"/>
  <c r="CB94" i="15"/>
  <c r="CB86" i="15"/>
  <c r="CB78" i="15"/>
  <c r="CB70" i="15"/>
  <c r="CB62" i="15"/>
  <c r="CB54" i="15"/>
  <c r="CB46" i="15"/>
  <c r="CB38" i="15"/>
  <c r="CB30" i="15"/>
  <c r="CB22" i="15"/>
  <c r="CB14" i="15"/>
  <c r="CB6" i="15"/>
  <c r="CB229" i="15"/>
  <c r="CB221" i="15"/>
  <c r="CB213" i="15"/>
  <c r="CB205" i="15"/>
  <c r="CB197" i="15"/>
  <c r="CB189" i="15"/>
  <c r="CB181" i="15"/>
  <c r="CB173" i="15"/>
  <c r="CB165" i="15"/>
  <c r="CB157" i="15"/>
  <c r="CB149" i="15"/>
  <c r="CB141" i="15"/>
  <c r="CB133" i="15"/>
  <c r="CB125" i="15"/>
  <c r="CB117" i="15"/>
  <c r="CB109" i="15"/>
  <c r="CB101" i="15"/>
  <c r="CB93" i="15"/>
  <c r="CB85" i="15"/>
  <c r="CB77" i="15"/>
  <c r="CB69" i="15"/>
  <c r="CB61" i="15"/>
  <c r="CB53" i="15"/>
  <c r="CB45" i="15"/>
  <c r="CB37" i="15"/>
  <c r="CB29" i="15"/>
  <c r="CB21" i="15"/>
  <c r="CB13" i="15"/>
  <c r="CB5" i="15"/>
  <c r="CB228" i="15"/>
  <c r="CB220" i="15"/>
  <c r="CB212" i="15"/>
  <c r="CB204" i="15"/>
  <c r="CB196" i="15"/>
  <c r="CB188" i="15"/>
  <c r="CB180" i="15"/>
  <c r="CB172" i="15"/>
  <c r="CB164" i="15"/>
  <c r="CB156" i="15"/>
  <c r="CB148" i="15"/>
  <c r="CB140" i="15"/>
  <c r="CB132" i="15"/>
  <c r="CB124" i="15"/>
  <c r="CB116" i="15"/>
  <c r="CB108" i="15"/>
  <c r="CB100" i="15"/>
  <c r="CB92" i="15"/>
  <c r="CB84" i="15"/>
  <c r="CB76" i="15"/>
  <c r="CB68" i="15"/>
  <c r="CB60" i="15"/>
  <c r="CB52" i="15"/>
  <c r="CB44" i="15"/>
  <c r="CB36" i="15"/>
  <c r="CB28" i="15"/>
  <c r="CB20" i="15"/>
  <c r="CB12" i="15"/>
  <c r="CB227" i="15"/>
  <c r="CB219" i="15"/>
  <c r="CB211" i="15"/>
  <c r="CB203" i="15"/>
  <c r="CB195" i="15"/>
  <c r="CB187" i="15"/>
  <c r="CB179" i="15"/>
  <c r="CB171" i="15"/>
  <c r="CB163" i="15"/>
  <c r="CB155" i="15"/>
  <c r="CB147" i="15"/>
  <c r="CB139" i="15"/>
  <c r="CB131" i="15"/>
  <c r="CB123" i="15"/>
  <c r="CB115" i="15"/>
  <c r="CB107" i="15"/>
  <c r="CB99" i="15"/>
  <c r="CB91" i="15"/>
  <c r="CB83" i="15"/>
  <c r="CB75" i="15"/>
  <c r="CB67" i="15"/>
  <c r="CB59" i="15"/>
  <c r="CB51" i="15"/>
  <c r="CB43" i="15"/>
  <c r="CB35" i="15"/>
  <c r="CB27" i="15"/>
  <c r="CB19" i="15"/>
  <c r="CB11" i="15"/>
  <c r="K3" i="4"/>
  <c r="BA228" i="4"/>
  <c r="AO230" i="4"/>
  <c r="AO100" i="4"/>
  <c r="AO118" i="4"/>
  <c r="AO166" i="4"/>
  <c r="AO227" i="4"/>
  <c r="AO158" i="4"/>
  <c r="AO174" i="4"/>
  <c r="Z176" i="15"/>
  <c r="BU176" i="15" s="1"/>
  <c r="Z120" i="15"/>
  <c r="BU120" i="15" s="1"/>
  <c r="Z134" i="15"/>
  <c r="BU134" i="15" s="1"/>
  <c r="Z126" i="15"/>
  <c r="BU126" i="15" s="1"/>
  <c r="Z58" i="15"/>
  <c r="BU58" i="15" s="1"/>
  <c r="Y197" i="15"/>
  <c r="BT197" i="15" s="1"/>
  <c r="Y157" i="15"/>
  <c r="BT157" i="15" s="1"/>
  <c r="Y93" i="15"/>
  <c r="BT93" i="15" s="1"/>
  <c r="Z174" i="15"/>
  <c r="BU174" i="15" s="1"/>
  <c r="Z142" i="15"/>
  <c r="BU142" i="15" s="1"/>
  <c r="Z110" i="15"/>
  <c r="BU110" i="15" s="1"/>
  <c r="Z46" i="15"/>
  <c r="BU46" i="15" s="1"/>
  <c r="Z14" i="15"/>
  <c r="BU14" i="15" s="1"/>
  <c r="Y91" i="15"/>
  <c r="BT91" i="15" s="1"/>
  <c r="Y179" i="15"/>
  <c r="BT179" i="15" s="1"/>
  <c r="Y115" i="15"/>
  <c r="BT115" i="15" s="1"/>
  <c r="Z213" i="15"/>
  <c r="BU213" i="15" s="1"/>
  <c r="Z226" i="15"/>
  <c r="BU226" i="15" s="1"/>
  <c r="Z218" i="15"/>
  <c r="BU218" i="15" s="1"/>
  <c r="Z214" i="15"/>
  <c r="BU214" i="15" s="1"/>
  <c r="Z210" i="15"/>
  <c r="BU210" i="15" s="1"/>
  <c r="Z206" i="15"/>
  <c r="BU206" i="15" s="1"/>
  <c r="Z202" i="15"/>
  <c r="BU202" i="15" s="1"/>
  <c r="Z194" i="15"/>
  <c r="BU194" i="15" s="1"/>
  <c r="Z182" i="15"/>
  <c r="BU182" i="15" s="1"/>
  <c r="Z178" i="15"/>
  <c r="BU178" i="15" s="1"/>
  <c r="Z170" i="15"/>
  <c r="BU170" i="15" s="1"/>
  <c r="Z162" i="15"/>
  <c r="BU162" i="15" s="1"/>
  <c r="Z158" i="15"/>
  <c r="BU158" i="15" s="1"/>
  <c r="Z150" i="15"/>
  <c r="BU150" i="15" s="1"/>
  <c r="Z146" i="15"/>
  <c r="BU146" i="15" s="1"/>
  <c r="Z138" i="15"/>
  <c r="BU138" i="15" s="1"/>
  <c r="Z130" i="15"/>
  <c r="BU130" i="15" s="1"/>
  <c r="Z118" i="15"/>
  <c r="BU118" i="15" s="1"/>
  <c r="Z114" i="15"/>
  <c r="BU114" i="15" s="1"/>
  <c r="Z106" i="15"/>
  <c r="BU106" i="15" s="1"/>
  <c r="Z98" i="15"/>
  <c r="BU98" i="15" s="1"/>
  <c r="Z86" i="15"/>
  <c r="BU86" i="15" s="1"/>
  <c r="Z82" i="15"/>
  <c r="BU82" i="15" s="1"/>
  <c r="Z78" i="15"/>
  <c r="BU78" i="15" s="1"/>
  <c r="Z74" i="15"/>
  <c r="BU74" i="15" s="1"/>
  <c r="Z66" i="15"/>
  <c r="BU66" i="15" s="1"/>
  <c r="Z62" i="15"/>
  <c r="BU62" i="15" s="1"/>
  <c r="Z54" i="15"/>
  <c r="BU54" i="15" s="1"/>
  <c r="Z50" i="15"/>
  <c r="BU50" i="15" s="1"/>
  <c r="Z42" i="15"/>
  <c r="BU42" i="15" s="1"/>
  <c r="Z34" i="15"/>
  <c r="BU34" i="15" s="1"/>
  <c r="Z22" i="15"/>
  <c r="BU22" i="15" s="1"/>
  <c r="Z18" i="15"/>
  <c r="BU18" i="15" s="1"/>
  <c r="Z10" i="15"/>
  <c r="BU10" i="15" s="1"/>
  <c r="Y147" i="15"/>
  <c r="BT147" i="15" s="1"/>
  <c r="Y29" i="15"/>
  <c r="BT29" i="15" s="1"/>
  <c r="Z149" i="15"/>
  <c r="BU149" i="15" s="1"/>
  <c r="Z117" i="15"/>
  <c r="BU117" i="15" s="1"/>
  <c r="Z53" i="15"/>
  <c r="BU53" i="15" s="1"/>
  <c r="Z21" i="15"/>
  <c r="BU21" i="15" s="1"/>
  <c r="Z224" i="15"/>
  <c r="BU224" i="15" s="1"/>
  <c r="Z216" i="15"/>
  <c r="BU216" i="15" s="1"/>
  <c r="Z208" i="15"/>
  <c r="BU208" i="15" s="1"/>
  <c r="Z192" i="15"/>
  <c r="BU192" i="15" s="1"/>
  <c r="Z168" i="15"/>
  <c r="BU168" i="15" s="1"/>
  <c r="Z160" i="15"/>
  <c r="BU160" i="15" s="1"/>
  <c r="Z152" i="15"/>
  <c r="BU152" i="15" s="1"/>
  <c r="Z144" i="15"/>
  <c r="BU144" i="15" s="1"/>
  <c r="Z128" i="15"/>
  <c r="BU128" i="15" s="1"/>
  <c r="Z104" i="15"/>
  <c r="BU104" i="15" s="1"/>
  <c r="Z96" i="15"/>
  <c r="BU96" i="15" s="1"/>
  <c r="Z88" i="15"/>
  <c r="BU88" i="15" s="1"/>
  <c r="Z80" i="15"/>
  <c r="BU80" i="15" s="1"/>
  <c r="Z64" i="15"/>
  <c r="BU64" i="15" s="1"/>
  <c r="Z56" i="15"/>
  <c r="BU56" i="15" s="1"/>
  <c r="Z40" i="15"/>
  <c r="BU40" i="15" s="1"/>
  <c r="Z32" i="15"/>
  <c r="BU32" i="15" s="1"/>
  <c r="Z24" i="15"/>
  <c r="BU24" i="15" s="1"/>
  <c r="Z16" i="15"/>
  <c r="BU16" i="15" s="1"/>
  <c r="Y51" i="15" l="1"/>
  <c r="BT51" i="15" s="1"/>
  <c r="Z90" i="15"/>
  <c r="BU90" i="15" s="1"/>
  <c r="Z154" i="15"/>
  <c r="BU154" i="15" s="1"/>
  <c r="Z30" i="15"/>
  <c r="BU30" i="15" s="1"/>
  <c r="Z184" i="15"/>
  <c r="BU184" i="15" s="1"/>
  <c r="Z222" i="15"/>
  <c r="BU222" i="15" s="1"/>
  <c r="Z112" i="15"/>
  <c r="BU112" i="15" s="1"/>
  <c r="Z186" i="15"/>
  <c r="BU186" i="15" s="1"/>
  <c r="Z94" i="15"/>
  <c r="BU94" i="15" s="1"/>
  <c r="Z190" i="15"/>
  <c r="BU190" i="15" s="1"/>
  <c r="Z26" i="15"/>
  <c r="BU26" i="15" s="1"/>
  <c r="Z85" i="15"/>
  <c r="BU85" i="15" s="1"/>
  <c r="Z122" i="15"/>
  <c r="BU122" i="15" s="1"/>
  <c r="Z48" i="15"/>
  <c r="BU48" i="15" s="1"/>
  <c r="Z181" i="15"/>
  <c r="BU181" i="15" s="1"/>
  <c r="Z70" i="15"/>
  <c r="BU70" i="15" s="1"/>
  <c r="Z102" i="15"/>
  <c r="BU102" i="15" s="1"/>
  <c r="Z38" i="15"/>
  <c r="BU38" i="15" s="1"/>
  <c r="Z198" i="15"/>
  <c r="BU198" i="15" s="1"/>
  <c r="Z230" i="15"/>
  <c r="BU230" i="15" s="1"/>
  <c r="Z8" i="15"/>
  <c r="BU8" i="15" s="1"/>
  <c r="Z72" i="15"/>
  <c r="BU72" i="15" s="1"/>
  <c r="Z136" i="15"/>
  <c r="BU136" i="15" s="1"/>
  <c r="Z200" i="15"/>
  <c r="BU200" i="15" s="1"/>
  <c r="Y213" i="15"/>
  <c r="BT213" i="15" s="1"/>
  <c r="Z6" i="15"/>
  <c r="BU6" i="15" s="1"/>
  <c r="Z166" i="15"/>
  <c r="BU166" i="15" s="1"/>
  <c r="Y229" i="15"/>
  <c r="BT229" i="15" s="1"/>
  <c r="Z121" i="15"/>
  <c r="BU121" i="15" s="1"/>
  <c r="Y122" i="15"/>
  <c r="BT122" i="15" s="1"/>
  <c r="Y225" i="15"/>
  <c r="BT225" i="15" s="1"/>
  <c r="Z183" i="15"/>
  <c r="BU183" i="15" s="1"/>
  <c r="Y102" i="15"/>
  <c r="BT102" i="15" s="1"/>
  <c r="Z157" i="15"/>
  <c r="BU157" i="15" s="1"/>
  <c r="Y216" i="15"/>
  <c r="BT216" i="15" s="1"/>
  <c r="Y41" i="15"/>
  <c r="BT41" i="15" s="1"/>
  <c r="Z23" i="15"/>
  <c r="BU23" i="15" s="1"/>
  <c r="Z87" i="15"/>
  <c r="BU87" i="15" s="1"/>
  <c r="Y212" i="15"/>
  <c r="BT212" i="15" s="1"/>
  <c r="Z28" i="15"/>
  <c r="BU28" i="15" s="1"/>
  <c r="Y230" i="15"/>
  <c r="BT230" i="15" s="1"/>
  <c r="Y227" i="15"/>
  <c r="BT227" i="15" s="1"/>
  <c r="Y37" i="15"/>
  <c r="BT37" i="15" s="1"/>
  <c r="Y88" i="15"/>
  <c r="BT88" i="15" s="1"/>
  <c r="Y23" i="15"/>
  <c r="BT23" i="15" s="1"/>
  <c r="Y132" i="15"/>
  <c r="BT132" i="15" s="1"/>
  <c r="Z151" i="15"/>
  <c r="BU151" i="15" s="1"/>
  <c r="Z92" i="15"/>
  <c r="BU92" i="15" s="1"/>
  <c r="Z156" i="15"/>
  <c r="BU156" i="15" s="1"/>
  <c r="Y166" i="15"/>
  <c r="BT166" i="15" s="1"/>
  <c r="Z69" i="15"/>
  <c r="BU69" i="15" s="1"/>
  <c r="Y221" i="15"/>
  <c r="BT221" i="15" s="1"/>
  <c r="Z25" i="15"/>
  <c r="BU25" i="15" s="1"/>
  <c r="Z57" i="15"/>
  <c r="BU57" i="15" s="1"/>
  <c r="Y58" i="15"/>
  <c r="BT58" i="15" s="1"/>
  <c r="Y87" i="15"/>
  <c r="BT87" i="15" s="1"/>
  <c r="Y215" i="15"/>
  <c r="BT215" i="15" s="1"/>
  <c r="Y27" i="15"/>
  <c r="BT27" i="15" s="1"/>
  <c r="Z119" i="15"/>
  <c r="BU119" i="15" s="1"/>
  <c r="Y38" i="15"/>
  <c r="BT38" i="15" s="1"/>
  <c r="Y139" i="15"/>
  <c r="BT139" i="15" s="1"/>
  <c r="Y83" i="15"/>
  <c r="BT83" i="15" s="1"/>
  <c r="Z105" i="15"/>
  <c r="BU105" i="15" s="1"/>
  <c r="Z169" i="15"/>
  <c r="BU169" i="15" s="1"/>
  <c r="Y136" i="15"/>
  <c r="BT136" i="15" s="1"/>
  <c r="Y42" i="15"/>
  <c r="BT42" i="15" s="1"/>
  <c r="Y106" i="15"/>
  <c r="BT106" i="15" s="1"/>
  <c r="Y7" i="15"/>
  <c r="BT7" i="15" s="1"/>
  <c r="Y135" i="15"/>
  <c r="BT135" i="15" s="1"/>
  <c r="Y52" i="15"/>
  <c r="BT52" i="15" s="1"/>
  <c r="Y89" i="15"/>
  <c r="BT89" i="15" s="1"/>
  <c r="Y24" i="15"/>
  <c r="BT24" i="15" s="1"/>
  <c r="Y68" i="15"/>
  <c r="BT68" i="15" s="1"/>
  <c r="Z55" i="15"/>
  <c r="BU55" i="15" s="1"/>
  <c r="Z215" i="15"/>
  <c r="BU215" i="15" s="1"/>
  <c r="Z220" i="15"/>
  <c r="BU220" i="15" s="1"/>
  <c r="Y141" i="15"/>
  <c r="BT141" i="15" s="1"/>
  <c r="Z41" i="15"/>
  <c r="BU41" i="15" s="1"/>
  <c r="Y8" i="15"/>
  <c r="BT8" i="15" s="1"/>
  <c r="Y72" i="15"/>
  <c r="BT72" i="15" s="1"/>
  <c r="Y200" i="15"/>
  <c r="BT200" i="15" s="1"/>
  <c r="Y170" i="15"/>
  <c r="BT170" i="15" s="1"/>
  <c r="Y71" i="15"/>
  <c r="BT71" i="15" s="1"/>
  <c r="Y199" i="15"/>
  <c r="BT199" i="15" s="1"/>
  <c r="Y185" i="15"/>
  <c r="BT185" i="15" s="1"/>
  <c r="Y116" i="15"/>
  <c r="BT116" i="15" s="1"/>
  <c r="Y180" i="15"/>
  <c r="BT180" i="15" s="1"/>
  <c r="Y25" i="15"/>
  <c r="BT25" i="15" s="1"/>
  <c r="Y11" i="15"/>
  <c r="BT11" i="15" s="1"/>
  <c r="Z49" i="15"/>
  <c r="BU49" i="15" s="1"/>
  <c r="Z113" i="15"/>
  <c r="BU113" i="15" s="1"/>
  <c r="Z177" i="15"/>
  <c r="BU177" i="15" s="1"/>
  <c r="Y16" i="15"/>
  <c r="BT16" i="15" s="1"/>
  <c r="Y80" i="15"/>
  <c r="BT80" i="15" s="1"/>
  <c r="Y144" i="15"/>
  <c r="BT144" i="15" s="1"/>
  <c r="Y208" i="15"/>
  <c r="BT208" i="15" s="1"/>
  <c r="Y50" i="15"/>
  <c r="BT50" i="15" s="1"/>
  <c r="Y114" i="15"/>
  <c r="BT114" i="15" s="1"/>
  <c r="Y178" i="15"/>
  <c r="BT178" i="15" s="1"/>
  <c r="Y15" i="15"/>
  <c r="BT15" i="15" s="1"/>
  <c r="Y79" i="15"/>
  <c r="BT79" i="15" s="1"/>
  <c r="Y143" i="15"/>
  <c r="BT143" i="15" s="1"/>
  <c r="Y207" i="15"/>
  <c r="BT207" i="15" s="1"/>
  <c r="Y193" i="15"/>
  <c r="BT193" i="15" s="1"/>
  <c r="Y60" i="15"/>
  <c r="BT60" i="15" s="1"/>
  <c r="Y124" i="15"/>
  <c r="BT124" i="15" s="1"/>
  <c r="Y188" i="15"/>
  <c r="BT188" i="15" s="1"/>
  <c r="Y33" i="15"/>
  <c r="BT33" i="15" s="1"/>
  <c r="Y97" i="15"/>
  <c r="BT97" i="15" s="1"/>
  <c r="Y152" i="15"/>
  <c r="BT152" i="15" s="1"/>
  <c r="Y231" i="15"/>
  <c r="BT231" i="15" s="1"/>
  <c r="Z15" i="15"/>
  <c r="BU15" i="15" s="1"/>
  <c r="Z79" i="15"/>
  <c r="BU79" i="15" s="1"/>
  <c r="Z143" i="15"/>
  <c r="BU143" i="15" s="1"/>
  <c r="Z207" i="15"/>
  <c r="BU207" i="15" s="1"/>
  <c r="Z44" i="15"/>
  <c r="BU44" i="15" s="1"/>
  <c r="Y22" i="15"/>
  <c r="BT22" i="15" s="1"/>
  <c r="Y150" i="15"/>
  <c r="BT150" i="15" s="1"/>
  <c r="Y107" i="15"/>
  <c r="BT107" i="15" s="1"/>
  <c r="Z133" i="15"/>
  <c r="BU133" i="15" s="1"/>
  <c r="Z221" i="15"/>
  <c r="BU221" i="15" s="1"/>
  <c r="Y189" i="15"/>
  <c r="BT189" i="15" s="1"/>
  <c r="Z185" i="15"/>
  <c r="BU185" i="15" s="1"/>
  <c r="Y186" i="15"/>
  <c r="BT186" i="15" s="1"/>
  <c r="Y151" i="15"/>
  <c r="BT151" i="15" s="1"/>
  <c r="Y105" i="15"/>
  <c r="BT105" i="15" s="1"/>
  <c r="Z47" i="15"/>
  <c r="BU47" i="15" s="1"/>
  <c r="Z111" i="15"/>
  <c r="BU111" i="15" s="1"/>
  <c r="Z175" i="15"/>
  <c r="BU175" i="15" s="1"/>
  <c r="Y196" i="15"/>
  <c r="BT196" i="15" s="1"/>
  <c r="Z108" i="15"/>
  <c r="BU108" i="15" s="1"/>
  <c r="Z172" i="15"/>
  <c r="BU172" i="15" s="1"/>
  <c r="Y86" i="15"/>
  <c r="BT86" i="15" s="1"/>
  <c r="Y214" i="15"/>
  <c r="BT214" i="15" s="1"/>
  <c r="Y211" i="15"/>
  <c r="BT211" i="15" s="1"/>
  <c r="Z45" i="15"/>
  <c r="BU45" i="15" s="1"/>
  <c r="Y67" i="15"/>
  <c r="BT67" i="15" s="1"/>
  <c r="Y125" i="15"/>
  <c r="BT125" i="15" s="1"/>
  <c r="Z65" i="15"/>
  <c r="BU65" i="15" s="1"/>
  <c r="Z129" i="15"/>
  <c r="BU129" i="15" s="1"/>
  <c r="Z193" i="15"/>
  <c r="BU193" i="15" s="1"/>
  <c r="Y32" i="15"/>
  <c r="BT32" i="15" s="1"/>
  <c r="Y96" i="15"/>
  <c r="BT96" i="15" s="1"/>
  <c r="Y160" i="15"/>
  <c r="BT160" i="15" s="1"/>
  <c r="Y224" i="15"/>
  <c r="BT224" i="15" s="1"/>
  <c r="Y66" i="15"/>
  <c r="BT66" i="15" s="1"/>
  <c r="Y130" i="15"/>
  <c r="BT130" i="15" s="1"/>
  <c r="Y194" i="15"/>
  <c r="BT194" i="15" s="1"/>
  <c r="Y31" i="15"/>
  <c r="BT31" i="15" s="1"/>
  <c r="Y95" i="15"/>
  <c r="BT95" i="15" s="1"/>
  <c r="Y159" i="15"/>
  <c r="BT159" i="15" s="1"/>
  <c r="Y223" i="15"/>
  <c r="BT223" i="15" s="1"/>
  <c r="Y12" i="15"/>
  <c r="BT12" i="15" s="1"/>
  <c r="Y76" i="15"/>
  <c r="BT76" i="15" s="1"/>
  <c r="Y140" i="15"/>
  <c r="BT140" i="15" s="1"/>
  <c r="Y145" i="15"/>
  <c r="BT145" i="15" s="1"/>
  <c r="Y49" i="15"/>
  <c r="BT49" i="15" s="1"/>
  <c r="Y113" i="15"/>
  <c r="BT113" i="15" s="1"/>
  <c r="Z27" i="15"/>
  <c r="BU27" i="15" s="1"/>
  <c r="Z59" i="15"/>
  <c r="BU59" i="15" s="1"/>
  <c r="Z91" i="15"/>
  <c r="BU91" i="15" s="1"/>
  <c r="Z123" i="15"/>
  <c r="BU123" i="15" s="1"/>
  <c r="Z155" i="15"/>
  <c r="BU155" i="15" s="1"/>
  <c r="Z187" i="15"/>
  <c r="BU187" i="15" s="1"/>
  <c r="Z219" i="15"/>
  <c r="BU219" i="15" s="1"/>
  <c r="Y220" i="15"/>
  <c r="BT220" i="15" s="1"/>
  <c r="Y13" i="15"/>
  <c r="BT13" i="15" s="1"/>
  <c r="Z52" i="15"/>
  <c r="BU52" i="15" s="1"/>
  <c r="Z116" i="15"/>
  <c r="BU116" i="15" s="1"/>
  <c r="Z180" i="15"/>
  <c r="BU180" i="15" s="1"/>
  <c r="Y46" i="15"/>
  <c r="BT46" i="15" s="1"/>
  <c r="Y110" i="15"/>
  <c r="BT110" i="15" s="1"/>
  <c r="Y174" i="15"/>
  <c r="BT174" i="15" s="1"/>
  <c r="Y163" i="15"/>
  <c r="BT163" i="15" s="1"/>
  <c r="Z77" i="15"/>
  <c r="BU77" i="15" s="1"/>
  <c r="Z165" i="15"/>
  <c r="BU165" i="15" s="1"/>
  <c r="Y43" i="15"/>
  <c r="BT43" i="15" s="1"/>
  <c r="Y85" i="15"/>
  <c r="BT85" i="15" s="1"/>
  <c r="Y149" i="15"/>
  <c r="BT149" i="15" s="1"/>
  <c r="Z9" i="15"/>
  <c r="BU9" i="15" s="1"/>
  <c r="Z137" i="15"/>
  <c r="BU137" i="15" s="1"/>
  <c r="Y104" i="15"/>
  <c r="BT104" i="15" s="1"/>
  <c r="Y10" i="15"/>
  <c r="BT10" i="15" s="1"/>
  <c r="Y138" i="15"/>
  <c r="BT138" i="15" s="1"/>
  <c r="Y39" i="15"/>
  <c r="BT39" i="15" s="1"/>
  <c r="Y167" i="15"/>
  <c r="BT167" i="15" s="1"/>
  <c r="Y20" i="15"/>
  <c r="BT20" i="15" s="1"/>
  <c r="Y201" i="15"/>
  <c r="BT201" i="15" s="1"/>
  <c r="Y121" i="15"/>
  <c r="BT121" i="15" s="1"/>
  <c r="Z31" i="15"/>
  <c r="BU31" i="15" s="1"/>
  <c r="Z63" i="15"/>
  <c r="BU63" i="15" s="1"/>
  <c r="Z95" i="15"/>
  <c r="BU95" i="15" s="1"/>
  <c r="Z127" i="15"/>
  <c r="BU127" i="15" s="1"/>
  <c r="Z159" i="15"/>
  <c r="BU159" i="15" s="1"/>
  <c r="Z191" i="15"/>
  <c r="BU191" i="15" s="1"/>
  <c r="Z223" i="15"/>
  <c r="BU223" i="15" s="1"/>
  <c r="Y228" i="15"/>
  <c r="BT228" i="15" s="1"/>
  <c r="Y69" i="15"/>
  <c r="BT69" i="15" s="1"/>
  <c r="Z12" i="15"/>
  <c r="BU12" i="15" s="1"/>
  <c r="Z76" i="15"/>
  <c r="BU76" i="15" s="1"/>
  <c r="Z140" i="15"/>
  <c r="BU140" i="15" s="1"/>
  <c r="Z204" i="15"/>
  <c r="BU204" i="15" s="1"/>
  <c r="Y54" i="15"/>
  <c r="BT54" i="15" s="1"/>
  <c r="Y118" i="15"/>
  <c r="BT118" i="15" s="1"/>
  <c r="Y182" i="15"/>
  <c r="BT182" i="15" s="1"/>
  <c r="Y171" i="15"/>
  <c r="BT171" i="15" s="1"/>
  <c r="Z5" i="15"/>
  <c r="BU5" i="15" s="1"/>
  <c r="Z93" i="15"/>
  <c r="BU93" i="15" s="1"/>
  <c r="Z173" i="15"/>
  <c r="BU173" i="15" s="1"/>
  <c r="Y45" i="15"/>
  <c r="BT45" i="15" s="1"/>
  <c r="Y101" i="15"/>
  <c r="BT101" i="15" s="1"/>
  <c r="Y155" i="15"/>
  <c r="BT155" i="15" s="1"/>
  <c r="Z73" i="15"/>
  <c r="BU73" i="15" s="1"/>
  <c r="Z201" i="15"/>
  <c r="BU201" i="15" s="1"/>
  <c r="Y40" i="15"/>
  <c r="BT40" i="15" s="1"/>
  <c r="Y168" i="15"/>
  <c r="BT168" i="15" s="1"/>
  <c r="Y74" i="15"/>
  <c r="BT74" i="15" s="1"/>
  <c r="Y202" i="15"/>
  <c r="BT202" i="15" s="1"/>
  <c r="Y103" i="15"/>
  <c r="BT103" i="15" s="1"/>
  <c r="Y129" i="15"/>
  <c r="BT129" i="15" s="1"/>
  <c r="Y84" i="15"/>
  <c r="BT84" i="15" s="1"/>
  <c r="Y148" i="15"/>
  <c r="BT148" i="15" s="1"/>
  <c r="Y57" i="15"/>
  <c r="BT57" i="15" s="1"/>
  <c r="Z17" i="15"/>
  <c r="BU17" i="15" s="1"/>
  <c r="Z81" i="15"/>
  <c r="BU81" i="15" s="1"/>
  <c r="Z145" i="15"/>
  <c r="BU145" i="15" s="1"/>
  <c r="Z209" i="15"/>
  <c r="BU209" i="15" s="1"/>
  <c r="Y48" i="15"/>
  <c r="BT48" i="15" s="1"/>
  <c r="Y112" i="15"/>
  <c r="BT112" i="15" s="1"/>
  <c r="Y176" i="15"/>
  <c r="BT176" i="15" s="1"/>
  <c r="Y18" i="15"/>
  <c r="BT18" i="15" s="1"/>
  <c r="Y82" i="15"/>
  <c r="BT82" i="15" s="1"/>
  <c r="Y146" i="15"/>
  <c r="BT146" i="15" s="1"/>
  <c r="Y210" i="15"/>
  <c r="BT210" i="15" s="1"/>
  <c r="Y47" i="15"/>
  <c r="BT47" i="15" s="1"/>
  <c r="Y111" i="15"/>
  <c r="BT111" i="15" s="1"/>
  <c r="Y175" i="15"/>
  <c r="BT175" i="15" s="1"/>
  <c r="Y153" i="15"/>
  <c r="BT153" i="15" s="1"/>
  <c r="Y28" i="15"/>
  <c r="BT28" i="15" s="1"/>
  <c r="Y92" i="15"/>
  <c r="BT92" i="15" s="1"/>
  <c r="Y156" i="15"/>
  <c r="BT156" i="15" s="1"/>
  <c r="Y217" i="15"/>
  <c r="BT217" i="15" s="1"/>
  <c r="Y65" i="15"/>
  <c r="BT65" i="15" s="1"/>
  <c r="Y137" i="15"/>
  <c r="BT137" i="15" s="1"/>
  <c r="Z35" i="15"/>
  <c r="BU35" i="15" s="1"/>
  <c r="Z67" i="15"/>
  <c r="BU67" i="15" s="1"/>
  <c r="Z99" i="15"/>
  <c r="BU99" i="15" s="1"/>
  <c r="Z131" i="15"/>
  <c r="BU131" i="15" s="1"/>
  <c r="Z163" i="15"/>
  <c r="BU163" i="15" s="1"/>
  <c r="Z195" i="15"/>
  <c r="BU195" i="15" s="1"/>
  <c r="Z227" i="15"/>
  <c r="BU227" i="15" s="1"/>
  <c r="Z36" i="15"/>
  <c r="BU36" i="15" s="1"/>
  <c r="Z100" i="15"/>
  <c r="BU100" i="15" s="1"/>
  <c r="Z164" i="15"/>
  <c r="BU164" i="15" s="1"/>
  <c r="Z228" i="15"/>
  <c r="BU228" i="15" s="1"/>
  <c r="Y62" i="15"/>
  <c r="BT62" i="15" s="1"/>
  <c r="Y126" i="15"/>
  <c r="BT126" i="15" s="1"/>
  <c r="Y190" i="15"/>
  <c r="BT190" i="15" s="1"/>
  <c r="Y35" i="15"/>
  <c r="BT35" i="15" s="1"/>
  <c r="Y187" i="15"/>
  <c r="BT187" i="15" s="1"/>
  <c r="Z13" i="15"/>
  <c r="BU13" i="15" s="1"/>
  <c r="Z101" i="15"/>
  <c r="BU101" i="15" s="1"/>
  <c r="Z189" i="15"/>
  <c r="BU189" i="15" s="1"/>
  <c r="Y53" i="15"/>
  <c r="BT53" i="15" s="1"/>
  <c r="Y109" i="15"/>
  <c r="BT109" i="15" s="1"/>
  <c r="Y165" i="15"/>
  <c r="BT165" i="15" s="1"/>
  <c r="Z89" i="15"/>
  <c r="BU89" i="15" s="1"/>
  <c r="Z217" i="15"/>
  <c r="BU217" i="15" s="1"/>
  <c r="Y56" i="15"/>
  <c r="BT56" i="15" s="1"/>
  <c r="Y184" i="15"/>
  <c r="BT184" i="15" s="1"/>
  <c r="Y90" i="15"/>
  <c r="BT90" i="15" s="1"/>
  <c r="Y218" i="15"/>
  <c r="BT218" i="15" s="1"/>
  <c r="Y119" i="15"/>
  <c r="BT119" i="15" s="1"/>
  <c r="Y161" i="15"/>
  <c r="BT161" i="15" s="1"/>
  <c r="Y100" i="15"/>
  <c r="BT100" i="15" s="1"/>
  <c r="Y9" i="15"/>
  <c r="BT9" i="15" s="1"/>
  <c r="Y177" i="15"/>
  <c r="BT177" i="15" s="1"/>
  <c r="Z7" i="15"/>
  <c r="BU7" i="15" s="1"/>
  <c r="Z39" i="15"/>
  <c r="BU39" i="15" s="1"/>
  <c r="Z71" i="15"/>
  <c r="BU71" i="15" s="1"/>
  <c r="Z103" i="15"/>
  <c r="BU103" i="15" s="1"/>
  <c r="Z135" i="15"/>
  <c r="BU135" i="15" s="1"/>
  <c r="Z167" i="15"/>
  <c r="BU167" i="15" s="1"/>
  <c r="Z199" i="15"/>
  <c r="BU199" i="15" s="1"/>
  <c r="Z231" i="15"/>
  <c r="BU231" i="15" s="1"/>
  <c r="Z60" i="15"/>
  <c r="BU60" i="15" s="1"/>
  <c r="Z124" i="15"/>
  <c r="BU124" i="15" s="1"/>
  <c r="Z188" i="15"/>
  <c r="BU188" i="15" s="1"/>
  <c r="Y6" i="15"/>
  <c r="BT6" i="15" s="1"/>
  <c r="Y70" i="15"/>
  <c r="BT70" i="15" s="1"/>
  <c r="Y134" i="15"/>
  <c r="BT134" i="15" s="1"/>
  <c r="Y198" i="15"/>
  <c r="BT198" i="15" s="1"/>
  <c r="Y75" i="15"/>
  <c r="BT75" i="15" s="1"/>
  <c r="Y195" i="15"/>
  <c r="BT195" i="15" s="1"/>
  <c r="Z29" i="15"/>
  <c r="BU29" i="15" s="1"/>
  <c r="Z109" i="15"/>
  <c r="BU109" i="15" s="1"/>
  <c r="Z197" i="15"/>
  <c r="BU197" i="15" s="1"/>
  <c r="Y59" i="15"/>
  <c r="BT59" i="15" s="1"/>
  <c r="Y117" i="15"/>
  <c r="BT117" i="15" s="1"/>
  <c r="Y173" i="15"/>
  <c r="BT173" i="15" s="1"/>
  <c r="Z153" i="15"/>
  <c r="BU153" i="15" s="1"/>
  <c r="Y120" i="15"/>
  <c r="BT120" i="15" s="1"/>
  <c r="Y26" i="15"/>
  <c r="BT26" i="15" s="1"/>
  <c r="Y154" i="15"/>
  <c r="BT154" i="15" s="1"/>
  <c r="Y55" i="15"/>
  <c r="BT55" i="15" s="1"/>
  <c r="Y183" i="15"/>
  <c r="BT183" i="15" s="1"/>
  <c r="Y36" i="15"/>
  <c r="BT36" i="15" s="1"/>
  <c r="Y164" i="15"/>
  <c r="BT164" i="15" s="1"/>
  <c r="Y73" i="15"/>
  <c r="BT73" i="15" s="1"/>
  <c r="Z33" i="15"/>
  <c r="BU33" i="15" s="1"/>
  <c r="Z97" i="15"/>
  <c r="BU97" i="15" s="1"/>
  <c r="Z161" i="15"/>
  <c r="BU161" i="15" s="1"/>
  <c r="Z225" i="15"/>
  <c r="BU225" i="15" s="1"/>
  <c r="Y64" i="15"/>
  <c r="BT64" i="15" s="1"/>
  <c r="Y128" i="15"/>
  <c r="BT128" i="15" s="1"/>
  <c r="Y192" i="15"/>
  <c r="BT192" i="15" s="1"/>
  <c r="Y34" i="15"/>
  <c r="BT34" i="15" s="1"/>
  <c r="Y98" i="15"/>
  <c r="BT98" i="15" s="1"/>
  <c r="Y162" i="15"/>
  <c r="BT162" i="15" s="1"/>
  <c r="Y226" i="15"/>
  <c r="BT226" i="15" s="1"/>
  <c r="Y63" i="15"/>
  <c r="BT63" i="15" s="1"/>
  <c r="Y127" i="15"/>
  <c r="BT127" i="15" s="1"/>
  <c r="Y191" i="15"/>
  <c r="BT191" i="15" s="1"/>
  <c r="Y169" i="15"/>
  <c r="BT169" i="15" s="1"/>
  <c r="Y44" i="15"/>
  <c r="BT44" i="15" s="1"/>
  <c r="Y108" i="15"/>
  <c r="BT108" i="15" s="1"/>
  <c r="Y172" i="15"/>
  <c r="BT172" i="15" s="1"/>
  <c r="Y17" i="15"/>
  <c r="BT17" i="15" s="1"/>
  <c r="Y81" i="15"/>
  <c r="BT81" i="15" s="1"/>
  <c r="Y209" i="15"/>
  <c r="BT209" i="15" s="1"/>
  <c r="Y21" i="15"/>
  <c r="BT21" i="15" s="1"/>
  <c r="Z11" i="15"/>
  <c r="BU11" i="15" s="1"/>
  <c r="Z43" i="15"/>
  <c r="BU43" i="15" s="1"/>
  <c r="Z75" i="15"/>
  <c r="BU75" i="15" s="1"/>
  <c r="Z107" i="15"/>
  <c r="BU107" i="15" s="1"/>
  <c r="Z139" i="15"/>
  <c r="BU139" i="15" s="1"/>
  <c r="Z171" i="15"/>
  <c r="BU171" i="15" s="1"/>
  <c r="Z203" i="15"/>
  <c r="BU203" i="15" s="1"/>
  <c r="Y5" i="15"/>
  <c r="BT5" i="15" s="1"/>
  <c r="Z20" i="15"/>
  <c r="BU20" i="15" s="1"/>
  <c r="Z84" i="15"/>
  <c r="BU84" i="15" s="1"/>
  <c r="Z148" i="15"/>
  <c r="BU148" i="15" s="1"/>
  <c r="Z212" i="15"/>
  <c r="BU212" i="15" s="1"/>
  <c r="Y14" i="15"/>
  <c r="BT14" i="15" s="1"/>
  <c r="Y78" i="15"/>
  <c r="BT78" i="15" s="1"/>
  <c r="Y142" i="15"/>
  <c r="BT142" i="15" s="1"/>
  <c r="Y206" i="15"/>
  <c r="BT206" i="15" s="1"/>
  <c r="Y99" i="15"/>
  <c r="BT99" i="15" s="1"/>
  <c r="Y203" i="15"/>
  <c r="BT203" i="15" s="1"/>
  <c r="Z37" i="15"/>
  <c r="BU37" i="15" s="1"/>
  <c r="Z125" i="15"/>
  <c r="BU125" i="15" s="1"/>
  <c r="Z205" i="15"/>
  <c r="BU205" i="15" s="1"/>
  <c r="Y61" i="15"/>
  <c r="BT61" i="15" s="1"/>
  <c r="Y123" i="15"/>
  <c r="BT123" i="15" s="1"/>
  <c r="Y181" i="15"/>
  <c r="BT181" i="15" s="1"/>
  <c r="Y19" i="15"/>
  <c r="BT19" i="15" s="1"/>
  <c r="Z19" i="15"/>
  <c r="BU19" i="15" s="1"/>
  <c r="Z51" i="15"/>
  <c r="BU51" i="15" s="1"/>
  <c r="Z83" i="15"/>
  <c r="BU83" i="15" s="1"/>
  <c r="Z115" i="15"/>
  <c r="BU115" i="15" s="1"/>
  <c r="Z147" i="15"/>
  <c r="BU147" i="15" s="1"/>
  <c r="Z179" i="15"/>
  <c r="BU179" i="15" s="1"/>
  <c r="Z211" i="15"/>
  <c r="BU211" i="15" s="1"/>
  <c r="Y204" i="15"/>
  <c r="BT204" i="15" s="1"/>
  <c r="Z68" i="15"/>
  <c r="BU68" i="15" s="1"/>
  <c r="Z132" i="15"/>
  <c r="BU132" i="15" s="1"/>
  <c r="Z196" i="15"/>
  <c r="BU196" i="15" s="1"/>
  <c r="Y30" i="15"/>
  <c r="BT30" i="15" s="1"/>
  <c r="Y94" i="15"/>
  <c r="BT94" i="15" s="1"/>
  <c r="Y158" i="15"/>
  <c r="BT158" i="15" s="1"/>
  <c r="Y222" i="15"/>
  <c r="BT222" i="15" s="1"/>
  <c r="Y131" i="15"/>
  <c r="BT131" i="15" s="1"/>
  <c r="Y219" i="15"/>
  <c r="BT219" i="15" s="1"/>
  <c r="Z61" i="15"/>
  <c r="BU61" i="15" s="1"/>
  <c r="Z141" i="15"/>
  <c r="BU141" i="15" s="1"/>
  <c r="Z229" i="15"/>
  <c r="BU229" i="15" s="1"/>
  <c r="Y77" i="15"/>
  <c r="BT77" i="15" s="1"/>
  <c r="Y133" i="15"/>
  <c r="BT133" i="15" s="1"/>
  <c r="Y205" i="15"/>
  <c r="BT205" i="15" s="1"/>
  <c r="BH230" i="7" l="1"/>
  <c r="BH229" i="7"/>
  <c r="BH228" i="7"/>
  <c r="BH227" i="7"/>
  <c r="BH226" i="7"/>
  <c r="BH225" i="7"/>
  <c r="BH224" i="7"/>
  <c r="BH223" i="7"/>
  <c r="BH222" i="7"/>
  <c r="BH221" i="7"/>
  <c r="BH220" i="7"/>
  <c r="BH219" i="7"/>
  <c r="BH218" i="7"/>
  <c r="BH217" i="7"/>
  <c r="BH216" i="7"/>
  <c r="BH215" i="7"/>
  <c r="BH214" i="7"/>
  <c r="BH213" i="7"/>
  <c r="BH212" i="7"/>
  <c r="BH211" i="7"/>
  <c r="BH210" i="7"/>
  <c r="BH209" i="7"/>
  <c r="BH208" i="7"/>
  <c r="BH207" i="7"/>
  <c r="BH206" i="7"/>
  <c r="BH205" i="7"/>
  <c r="BH204" i="7"/>
  <c r="BH203" i="7"/>
  <c r="BH202" i="7"/>
  <c r="BH201" i="7"/>
  <c r="BH200" i="7"/>
  <c r="BH199" i="7"/>
  <c r="BH198" i="7"/>
  <c r="BH197" i="7"/>
  <c r="BH196" i="7"/>
  <c r="BH195" i="7"/>
  <c r="BH194" i="7"/>
  <c r="BH193" i="7"/>
  <c r="BH192" i="7"/>
  <c r="BH191" i="7"/>
  <c r="BH190" i="7"/>
  <c r="BH189" i="7"/>
  <c r="BH188" i="7"/>
  <c r="BH187" i="7"/>
  <c r="BH186" i="7"/>
  <c r="BH185" i="7"/>
  <c r="BH184" i="7"/>
  <c r="BH183" i="7"/>
  <c r="BH182" i="7"/>
  <c r="BH181" i="7"/>
  <c r="BH180" i="7"/>
  <c r="BH179" i="7"/>
  <c r="BH178" i="7"/>
  <c r="BH177" i="7"/>
  <c r="BH176" i="7"/>
  <c r="BH175" i="7"/>
  <c r="BH174" i="7"/>
  <c r="BH173" i="7"/>
  <c r="BH172" i="7"/>
  <c r="BH171" i="7"/>
  <c r="BH170" i="7"/>
  <c r="BH169" i="7"/>
  <c r="BH168" i="7"/>
  <c r="BH167" i="7"/>
  <c r="BH166" i="7"/>
  <c r="BH165" i="7"/>
  <c r="BH164" i="7"/>
  <c r="BH163" i="7"/>
  <c r="BH162" i="7"/>
  <c r="BH161" i="7"/>
  <c r="BH160" i="7"/>
  <c r="BH159" i="7"/>
  <c r="BH158" i="7"/>
  <c r="BH157" i="7"/>
  <c r="BH156" i="7"/>
  <c r="BH155" i="7"/>
  <c r="BH154" i="7"/>
  <c r="BH153" i="7"/>
  <c r="BH152" i="7"/>
  <c r="BH151" i="7"/>
  <c r="BH150" i="7"/>
  <c r="BH149" i="7"/>
  <c r="BH148" i="7"/>
  <c r="BH147" i="7"/>
  <c r="BH146" i="7"/>
  <c r="BH145" i="7"/>
  <c r="BH144" i="7"/>
  <c r="BH143" i="7"/>
  <c r="BH142" i="7"/>
  <c r="BH141" i="7"/>
  <c r="BH140" i="7"/>
  <c r="BH139" i="7"/>
  <c r="BH138" i="7"/>
  <c r="BH137" i="7"/>
  <c r="BH136" i="7"/>
  <c r="BH135" i="7"/>
  <c r="BH134" i="7"/>
  <c r="BH133" i="7"/>
  <c r="BH132" i="7"/>
  <c r="BH131" i="7"/>
  <c r="BH130" i="7"/>
  <c r="BH129" i="7"/>
  <c r="BH128" i="7"/>
  <c r="BH127" i="7"/>
  <c r="BH126" i="7"/>
  <c r="BH125" i="7"/>
  <c r="BH124" i="7"/>
  <c r="BH123" i="7"/>
  <c r="BH122" i="7"/>
  <c r="BH121" i="7"/>
  <c r="BH120" i="7"/>
  <c r="BH119" i="7"/>
  <c r="BH118" i="7"/>
  <c r="BH117" i="7"/>
  <c r="BH116" i="7"/>
  <c r="BH115" i="7"/>
  <c r="BH114" i="7"/>
  <c r="BH113" i="7"/>
  <c r="BH112" i="7"/>
  <c r="BH111" i="7"/>
  <c r="BH110" i="7"/>
  <c r="BH109" i="7"/>
  <c r="BH108" i="7"/>
  <c r="BH107" i="7"/>
  <c r="BH106" i="7"/>
  <c r="BH105" i="7"/>
  <c r="BH104" i="7"/>
  <c r="BH103" i="7"/>
  <c r="BH102" i="7"/>
  <c r="BH101" i="7"/>
  <c r="BH100" i="7"/>
  <c r="BH99" i="7"/>
  <c r="BH98" i="7"/>
  <c r="BH97" i="7"/>
  <c r="BH96" i="7"/>
  <c r="BH95" i="7"/>
  <c r="BH94" i="7"/>
  <c r="BH93" i="7"/>
  <c r="BH92" i="7"/>
  <c r="BH91" i="7"/>
  <c r="BH90" i="7"/>
  <c r="BH89" i="7"/>
  <c r="BH88" i="7"/>
  <c r="BH87" i="7"/>
  <c r="BH86" i="7"/>
  <c r="BH85" i="7"/>
  <c r="BH84" i="7"/>
  <c r="BH83" i="7"/>
  <c r="BH82" i="7"/>
  <c r="BH81" i="7"/>
  <c r="BH80" i="7"/>
  <c r="BH79" i="7"/>
  <c r="BH78" i="7"/>
  <c r="BH77" i="7"/>
  <c r="BH76" i="7"/>
  <c r="BH75" i="7"/>
  <c r="BH74" i="7"/>
  <c r="BH73" i="7"/>
  <c r="BH72" i="7"/>
  <c r="BH71" i="7"/>
  <c r="BH70" i="7"/>
  <c r="BH69" i="7"/>
  <c r="BH68" i="7"/>
  <c r="BH67" i="7"/>
  <c r="BH66" i="7"/>
  <c r="BH65" i="7"/>
  <c r="BH64" i="7"/>
  <c r="BH63" i="7"/>
  <c r="BH62" i="7"/>
  <c r="BH61" i="7"/>
  <c r="BH60" i="7"/>
  <c r="BH59" i="7"/>
  <c r="BH58" i="7"/>
  <c r="BH57" i="7"/>
  <c r="BH56" i="7"/>
  <c r="BH55" i="7"/>
  <c r="BH54" i="7"/>
  <c r="BH53" i="7"/>
  <c r="BH52" i="7"/>
  <c r="BH51" i="7"/>
  <c r="BH50" i="7"/>
  <c r="BH49" i="7"/>
  <c r="BH48" i="7"/>
  <c r="BH47" i="7"/>
  <c r="BH46" i="7"/>
  <c r="BH45" i="7"/>
  <c r="BH44" i="7"/>
  <c r="BH43" i="7"/>
  <c r="BH42" i="7"/>
  <c r="BH41" i="7"/>
  <c r="BH40" i="7"/>
  <c r="BH39" i="7"/>
  <c r="BH38" i="7"/>
  <c r="BH37" i="7"/>
  <c r="BH36" i="7"/>
  <c r="BH35" i="7"/>
  <c r="BH34" i="7"/>
  <c r="BH33" i="7"/>
  <c r="BH32" i="7"/>
  <c r="BH31" i="7"/>
  <c r="BH30" i="7"/>
  <c r="BH29" i="7"/>
  <c r="BH28" i="7"/>
  <c r="BH27" i="7"/>
  <c r="BH26" i="7"/>
  <c r="BH25" i="7"/>
  <c r="BH24" i="7"/>
  <c r="BH23" i="7"/>
  <c r="BH22" i="7"/>
  <c r="BH21" i="7"/>
  <c r="BH20" i="7"/>
  <c r="BH19" i="7"/>
  <c r="BH18" i="7"/>
  <c r="BH17" i="7"/>
  <c r="BH16" i="7"/>
  <c r="BH15" i="7"/>
  <c r="BH14" i="7"/>
  <c r="BH13" i="7"/>
  <c r="BH12" i="7"/>
  <c r="BH11" i="7"/>
  <c r="BH10" i="7"/>
  <c r="BH9" i="7"/>
  <c r="BH8" i="7"/>
  <c r="BH7" i="7"/>
  <c r="BH6" i="7"/>
  <c r="BH5" i="7"/>
  <c r="BH4" i="7"/>
  <c r="BH3" i="7"/>
  <c r="BB4" i="13" l="1"/>
  <c r="AP4" i="13"/>
  <c r="R4" i="13"/>
  <c r="L4" i="13"/>
  <c r="AF199" i="13"/>
  <c r="AI199" i="13"/>
  <c r="P9" i="13"/>
  <c r="BA220" i="13"/>
  <c r="BA228" i="13"/>
  <c r="BA229" i="13"/>
  <c r="BA177" i="13"/>
  <c r="P4" i="13"/>
  <c r="P5" i="13"/>
  <c r="P6" i="13"/>
  <c r="P7" i="13"/>
  <c r="P8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BA231" i="13"/>
  <c r="BA230" i="13"/>
  <c r="BA227" i="13"/>
  <c r="BA226" i="13"/>
  <c r="BA225" i="13"/>
  <c r="BA224" i="13"/>
  <c r="BA223" i="13"/>
  <c r="BA222" i="13"/>
  <c r="BA221" i="13"/>
  <c r="BA219" i="13"/>
  <c r="BA218" i="13"/>
  <c r="BA217" i="13"/>
  <c r="BA216" i="13"/>
  <c r="BA215" i="13"/>
  <c r="BA214" i="13"/>
  <c r="BA213" i="13"/>
  <c r="BA212" i="13"/>
  <c r="BA211" i="13"/>
  <c r="BA210" i="13"/>
  <c r="BA209" i="13"/>
  <c r="BA208" i="13"/>
  <c r="BA207" i="13"/>
  <c r="BA206" i="13"/>
  <c r="BA205" i="13"/>
  <c r="BA204" i="13"/>
  <c r="BA203" i="13"/>
  <c r="BA202" i="13"/>
  <c r="BA201" i="13"/>
  <c r="BA200" i="13"/>
  <c r="BA199" i="13"/>
  <c r="BA198" i="13"/>
  <c r="BA197" i="13"/>
  <c r="BA196" i="13"/>
  <c r="BA195" i="13"/>
  <c r="BA194" i="13"/>
  <c r="BA193" i="13"/>
  <c r="BA192" i="13"/>
  <c r="BA191" i="13"/>
  <c r="BA190" i="13"/>
  <c r="BA189" i="13"/>
  <c r="BA188" i="13"/>
  <c r="BA187" i="13"/>
  <c r="BA186" i="13"/>
  <c r="BA185" i="13"/>
  <c r="BA184" i="13"/>
  <c r="BA183" i="13"/>
  <c r="BA182" i="13"/>
  <c r="BA181" i="13"/>
  <c r="BA180" i="13"/>
  <c r="BA179" i="13"/>
  <c r="BA178" i="13"/>
  <c r="BA176" i="13"/>
  <c r="BA175" i="13"/>
  <c r="BA174" i="13"/>
  <c r="BA173" i="13"/>
  <c r="BA172" i="13"/>
  <c r="BA171" i="13"/>
  <c r="BA170" i="13"/>
  <c r="BA169" i="13"/>
  <c r="BA168" i="13"/>
  <c r="BA167" i="13"/>
  <c r="BA166" i="13"/>
  <c r="BA165" i="13"/>
  <c r="BA164" i="13"/>
  <c r="BA163" i="13"/>
  <c r="BA162" i="13"/>
  <c r="BA161" i="13"/>
  <c r="BA160" i="13"/>
  <c r="BA159" i="13"/>
  <c r="BA158" i="13"/>
  <c r="BA157" i="13"/>
  <c r="BA156" i="13"/>
  <c r="BA155" i="13"/>
  <c r="BA154" i="13"/>
  <c r="BA153" i="13"/>
  <c r="BA152" i="13"/>
  <c r="BA151" i="13"/>
  <c r="BA150" i="13"/>
  <c r="BA149" i="13"/>
  <c r="BA148" i="13"/>
  <c r="BA147" i="13"/>
  <c r="BA146" i="13"/>
  <c r="BA145" i="13"/>
  <c r="BA144" i="13"/>
  <c r="BA143" i="13"/>
  <c r="BA142" i="13"/>
  <c r="BA141" i="13"/>
  <c r="BA140" i="13"/>
  <c r="BA139" i="13"/>
  <c r="BA138" i="13"/>
  <c r="BA137" i="13"/>
  <c r="BA136" i="13"/>
  <c r="BA135" i="13"/>
  <c r="BA134" i="13"/>
  <c r="BA133" i="13"/>
  <c r="BA132" i="13"/>
  <c r="BA131" i="13"/>
  <c r="BA130" i="13"/>
  <c r="BA129" i="13"/>
  <c r="BA128" i="13"/>
  <c r="BA127" i="13"/>
  <c r="BA126" i="13"/>
  <c r="BA125" i="13"/>
  <c r="BA124" i="13"/>
  <c r="BA123" i="13"/>
  <c r="BA122" i="13"/>
  <c r="BA121" i="13"/>
  <c r="BA120" i="13"/>
  <c r="BA119" i="13"/>
  <c r="BA118" i="13"/>
  <c r="BA117" i="13"/>
  <c r="BA116" i="13"/>
  <c r="BA115" i="13"/>
  <c r="BA114" i="13"/>
  <c r="BA113" i="13"/>
  <c r="BA112" i="13"/>
  <c r="BA111" i="13"/>
  <c r="BA110" i="13"/>
  <c r="BA109" i="13"/>
  <c r="BA108" i="13"/>
  <c r="BA107" i="13"/>
  <c r="BA106" i="13"/>
  <c r="BA105" i="13"/>
  <c r="BA104" i="13"/>
  <c r="BA103" i="13"/>
  <c r="BA102" i="13"/>
  <c r="BA101" i="13"/>
  <c r="BA100" i="13"/>
  <c r="BA99" i="13"/>
  <c r="BA98" i="13"/>
  <c r="BA97" i="13"/>
  <c r="BA96" i="13"/>
  <c r="BA95" i="13"/>
  <c r="BA94" i="13"/>
  <c r="BA93" i="13"/>
  <c r="BA92" i="13"/>
  <c r="BA91" i="13"/>
  <c r="BA90" i="13"/>
  <c r="BA89" i="13"/>
  <c r="BA88" i="13"/>
  <c r="BA87" i="13"/>
  <c r="BA86" i="13"/>
  <c r="BA85" i="13"/>
  <c r="BA84" i="13"/>
  <c r="BA83" i="13"/>
  <c r="BA82" i="13"/>
  <c r="BA81" i="13"/>
  <c r="BA80" i="13"/>
  <c r="BA79" i="13"/>
  <c r="BA78" i="13"/>
  <c r="BA77" i="13"/>
  <c r="BA76" i="13"/>
  <c r="BA75" i="13"/>
  <c r="BA74" i="13"/>
  <c r="BA73" i="13"/>
  <c r="BA72" i="13"/>
  <c r="BA71" i="13"/>
  <c r="BA70" i="13"/>
  <c r="BA69" i="13"/>
  <c r="BA68" i="13"/>
  <c r="BA67" i="13"/>
  <c r="BA66" i="13"/>
  <c r="BA65" i="13"/>
  <c r="BA64" i="13"/>
  <c r="BA63" i="13"/>
  <c r="BA62" i="13"/>
  <c r="BA61" i="13"/>
  <c r="BA60" i="13"/>
  <c r="BA59" i="13"/>
  <c r="BA58" i="13"/>
  <c r="BA57" i="13"/>
  <c r="BA56" i="13"/>
  <c r="BA55" i="13"/>
  <c r="BA54" i="13"/>
  <c r="BA53" i="13"/>
  <c r="BA52" i="13"/>
  <c r="BA51" i="13"/>
  <c r="BA50" i="13"/>
  <c r="BA49" i="13"/>
  <c r="BA48" i="13"/>
  <c r="BA47" i="13"/>
  <c r="BA46" i="13"/>
  <c r="BA45" i="13"/>
  <c r="BA44" i="13"/>
  <c r="BA43" i="13"/>
  <c r="BA42" i="13"/>
  <c r="BA41" i="13"/>
  <c r="BA40" i="13"/>
  <c r="BA39" i="13"/>
  <c r="BA38" i="13"/>
  <c r="BA37" i="13"/>
  <c r="BA36" i="13"/>
  <c r="BA35" i="13"/>
  <c r="BA34" i="13"/>
  <c r="BA33" i="13"/>
  <c r="BA32" i="13"/>
  <c r="BA31" i="13"/>
  <c r="BA30" i="13"/>
  <c r="BA29" i="13"/>
  <c r="BA28" i="13"/>
  <c r="BA27" i="13"/>
  <c r="BA26" i="13"/>
  <c r="BA25" i="13"/>
  <c r="BA24" i="13"/>
  <c r="BA23" i="13"/>
  <c r="BA22" i="13"/>
  <c r="BA21" i="13"/>
  <c r="BA20" i="13"/>
  <c r="BA19" i="13"/>
  <c r="BA18" i="13"/>
  <c r="BA17" i="13"/>
  <c r="BA16" i="13"/>
  <c r="BA15" i="13"/>
  <c r="BA14" i="13"/>
  <c r="BA13" i="13"/>
  <c r="BA12" i="13"/>
  <c r="BA11" i="13"/>
  <c r="BA9" i="13"/>
  <c r="BA8" i="13"/>
  <c r="BA7" i="13"/>
  <c r="BA6" i="13"/>
  <c r="BA5" i="13"/>
  <c r="BA4" i="13"/>
  <c r="AZ231" i="13"/>
  <c r="AZ230" i="13"/>
  <c r="AZ229" i="13"/>
  <c r="AZ227" i="13"/>
  <c r="AZ226" i="13"/>
  <c r="AZ224" i="13"/>
  <c r="AZ223" i="13"/>
  <c r="AZ222" i="13"/>
  <c r="AZ221" i="13"/>
  <c r="AZ220" i="13"/>
  <c r="AZ219" i="13"/>
  <c r="AZ218" i="13"/>
  <c r="AZ217" i="13"/>
  <c r="AZ216" i="13"/>
  <c r="AZ215" i="13"/>
  <c r="AZ214" i="13"/>
  <c r="AZ213" i="13"/>
  <c r="AZ212" i="13"/>
  <c r="AZ211" i="13"/>
  <c r="AZ210" i="13"/>
  <c r="AZ209" i="13"/>
  <c r="AZ208" i="13"/>
  <c r="AZ207" i="13"/>
  <c r="AZ206" i="13"/>
  <c r="AZ205" i="13"/>
  <c r="AZ204" i="13"/>
  <c r="AZ203" i="13"/>
  <c r="AZ202" i="13"/>
  <c r="AZ201" i="13"/>
  <c r="AZ200" i="13"/>
  <c r="AZ199" i="13"/>
  <c r="AZ198" i="13"/>
  <c r="AZ197" i="13"/>
  <c r="AZ196" i="13"/>
  <c r="AZ195" i="13"/>
  <c r="AZ194" i="13"/>
  <c r="AZ193" i="13"/>
  <c r="AZ192" i="13"/>
  <c r="AZ191" i="13"/>
  <c r="AZ190" i="13"/>
  <c r="AZ189" i="13"/>
  <c r="AZ188" i="13"/>
  <c r="AZ187" i="13"/>
  <c r="AZ186" i="13"/>
  <c r="AZ185" i="13"/>
  <c r="AZ184" i="13"/>
  <c r="AZ183" i="13"/>
  <c r="AZ182" i="13"/>
  <c r="AZ181" i="13"/>
  <c r="AZ180" i="13"/>
  <c r="AZ179" i="13"/>
  <c r="AZ178" i="13"/>
  <c r="AZ177" i="13"/>
  <c r="AZ176" i="13"/>
  <c r="AZ175" i="13"/>
  <c r="AZ174" i="13"/>
  <c r="AZ173" i="13"/>
  <c r="AZ172" i="13"/>
  <c r="AZ171" i="13"/>
  <c r="AZ170" i="13"/>
  <c r="AZ169" i="13"/>
  <c r="AZ168" i="13"/>
  <c r="AZ167" i="13"/>
  <c r="AZ166" i="13"/>
  <c r="AZ165" i="13"/>
  <c r="AZ164" i="13"/>
  <c r="AZ163" i="13"/>
  <c r="AZ162" i="13"/>
  <c r="AZ161" i="13"/>
  <c r="AZ160" i="13"/>
  <c r="AZ159" i="13"/>
  <c r="AZ158" i="13"/>
  <c r="AZ157" i="13"/>
  <c r="AZ156" i="13"/>
  <c r="AZ155" i="13"/>
  <c r="AZ154" i="13"/>
  <c r="AZ153" i="13"/>
  <c r="AZ152" i="13"/>
  <c r="AZ151" i="13"/>
  <c r="AZ150" i="13"/>
  <c r="AZ149" i="13"/>
  <c r="AZ148" i="13"/>
  <c r="AZ147" i="13"/>
  <c r="AZ146" i="13"/>
  <c r="AZ145" i="13"/>
  <c r="AZ143" i="13"/>
  <c r="AZ142" i="13"/>
  <c r="AZ141" i="13"/>
  <c r="AZ140" i="13"/>
  <c r="AZ139" i="13"/>
  <c r="AZ138" i="13"/>
  <c r="AZ137" i="13"/>
  <c r="AZ136" i="13"/>
  <c r="AZ135" i="13"/>
  <c r="AZ134" i="13"/>
  <c r="AZ133" i="13"/>
  <c r="AZ132" i="13"/>
  <c r="AZ131" i="13"/>
  <c r="AZ130" i="13"/>
  <c r="AZ129" i="13"/>
  <c r="AZ128" i="13"/>
  <c r="AZ127" i="13"/>
  <c r="AZ126" i="13"/>
  <c r="AZ125" i="13"/>
  <c r="AZ124" i="13"/>
  <c r="AZ123" i="13"/>
  <c r="AZ122" i="13"/>
  <c r="AZ121" i="13"/>
  <c r="AZ120" i="13"/>
  <c r="AZ119" i="13"/>
  <c r="AZ118" i="13"/>
  <c r="AZ117" i="13"/>
  <c r="AZ116" i="13"/>
  <c r="AZ115" i="13"/>
  <c r="AZ114" i="13"/>
  <c r="AZ113" i="13"/>
  <c r="AZ112" i="13"/>
  <c r="AZ111" i="13"/>
  <c r="AZ110" i="13"/>
  <c r="AZ109" i="13"/>
  <c r="AZ108" i="13"/>
  <c r="AZ107" i="13"/>
  <c r="AZ106" i="13"/>
  <c r="AZ105" i="13"/>
  <c r="AZ104" i="13"/>
  <c r="AZ103" i="13"/>
  <c r="AZ102" i="13"/>
  <c r="AZ101" i="13"/>
  <c r="AZ100" i="13"/>
  <c r="AZ99" i="13"/>
  <c r="AZ98" i="13"/>
  <c r="AZ97" i="13"/>
  <c r="AZ96" i="13"/>
  <c r="AZ95" i="13"/>
  <c r="AZ94" i="13"/>
  <c r="AZ93" i="13"/>
  <c r="AZ91" i="13"/>
  <c r="AZ90" i="13"/>
  <c r="AZ89" i="13"/>
  <c r="AZ88" i="13"/>
  <c r="AZ87" i="13"/>
  <c r="AZ86" i="13"/>
  <c r="AZ85" i="13"/>
  <c r="AZ84" i="13"/>
  <c r="AZ83" i="13"/>
  <c r="AZ82" i="13"/>
  <c r="AZ81" i="13"/>
  <c r="AZ80" i="13"/>
  <c r="AZ79" i="13"/>
  <c r="AZ78" i="13"/>
  <c r="AZ77" i="13"/>
  <c r="AZ76" i="13"/>
  <c r="AZ75" i="13"/>
  <c r="AZ74" i="13"/>
  <c r="AZ73" i="13"/>
  <c r="AZ72" i="13"/>
  <c r="AZ71" i="13"/>
  <c r="AZ70" i="13"/>
  <c r="AZ69" i="13"/>
  <c r="AZ68" i="13"/>
  <c r="AZ67" i="13"/>
  <c r="AZ66" i="13"/>
  <c r="AZ65" i="13"/>
  <c r="AZ64" i="13"/>
  <c r="AZ63" i="13"/>
  <c r="AZ62" i="13"/>
  <c r="AZ61" i="13"/>
  <c r="AZ60" i="13"/>
  <c r="AZ59" i="13"/>
  <c r="AZ58" i="13"/>
  <c r="AZ57" i="13"/>
  <c r="AZ56" i="13"/>
  <c r="AZ55" i="13"/>
  <c r="AZ54" i="13"/>
  <c r="AZ53" i="13"/>
  <c r="AZ52" i="13"/>
  <c r="AZ51" i="13"/>
  <c r="AZ50" i="13"/>
  <c r="AZ49" i="13"/>
  <c r="AZ48" i="13"/>
  <c r="AZ47" i="13"/>
  <c r="AZ46" i="13"/>
  <c r="AZ45" i="13"/>
  <c r="AZ44" i="13"/>
  <c r="AZ43" i="13"/>
  <c r="AZ42" i="13"/>
  <c r="AZ41" i="13"/>
  <c r="AZ40" i="13"/>
  <c r="AZ39" i="13"/>
  <c r="AZ38" i="13"/>
  <c r="AZ37" i="13"/>
  <c r="AZ36" i="13"/>
  <c r="AZ35" i="13"/>
  <c r="AZ34" i="13"/>
  <c r="AZ33" i="13"/>
  <c r="AZ32" i="13"/>
  <c r="AZ31" i="13"/>
  <c r="AZ30" i="13"/>
  <c r="AZ29" i="13"/>
  <c r="AZ28" i="13"/>
  <c r="AZ27" i="13"/>
  <c r="AZ26" i="13"/>
  <c r="AZ25" i="13"/>
  <c r="AZ24" i="13"/>
  <c r="AZ23" i="13"/>
  <c r="AZ22" i="13"/>
  <c r="AZ21" i="13"/>
  <c r="AZ20" i="13"/>
  <c r="AZ19" i="13"/>
  <c r="AZ18" i="13"/>
  <c r="AZ17" i="13"/>
  <c r="AZ16" i="13"/>
  <c r="AZ14" i="13"/>
  <c r="AZ13" i="13"/>
  <c r="AZ12" i="13"/>
  <c r="AZ11" i="13"/>
  <c r="AZ10" i="13"/>
  <c r="AZ9" i="13"/>
  <c r="AZ8" i="13"/>
  <c r="AZ7" i="13"/>
  <c r="AZ6" i="13"/>
  <c r="AZ5" i="13"/>
  <c r="AZ4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T4" i="13"/>
  <c r="U4" i="13"/>
  <c r="V4" i="13"/>
  <c r="W4" i="13"/>
  <c r="T5" i="13"/>
  <c r="U5" i="13"/>
  <c r="V5" i="13"/>
  <c r="W5" i="13"/>
  <c r="T6" i="13"/>
  <c r="U6" i="13"/>
  <c r="V6" i="13"/>
  <c r="W6" i="13"/>
  <c r="T7" i="13"/>
  <c r="U7" i="13"/>
  <c r="V7" i="13"/>
  <c r="W7" i="13"/>
  <c r="T8" i="13"/>
  <c r="U8" i="13"/>
  <c r="V8" i="13"/>
  <c r="W8" i="13"/>
  <c r="T9" i="13"/>
  <c r="U9" i="13"/>
  <c r="V9" i="13"/>
  <c r="W9" i="13"/>
  <c r="T10" i="13"/>
  <c r="U10" i="13"/>
  <c r="V10" i="13"/>
  <c r="W10" i="13"/>
  <c r="T11" i="13"/>
  <c r="U11" i="13"/>
  <c r="V11" i="13"/>
  <c r="W11" i="13"/>
  <c r="T12" i="13"/>
  <c r="U12" i="13"/>
  <c r="V12" i="13"/>
  <c r="W12" i="13"/>
  <c r="T13" i="13"/>
  <c r="U13" i="13"/>
  <c r="V13" i="13"/>
  <c r="W13" i="13"/>
  <c r="T14" i="13"/>
  <c r="U14" i="13"/>
  <c r="V14" i="13"/>
  <c r="W14" i="13"/>
  <c r="T15" i="13"/>
  <c r="U15" i="13"/>
  <c r="V15" i="13"/>
  <c r="W15" i="13"/>
  <c r="T16" i="13"/>
  <c r="U16" i="13"/>
  <c r="V16" i="13"/>
  <c r="W16" i="13"/>
  <c r="T17" i="13"/>
  <c r="U17" i="13"/>
  <c r="V17" i="13"/>
  <c r="W17" i="13"/>
  <c r="T18" i="13"/>
  <c r="U18" i="13"/>
  <c r="V18" i="13"/>
  <c r="W18" i="13"/>
  <c r="T19" i="13"/>
  <c r="U19" i="13"/>
  <c r="V19" i="13"/>
  <c r="W19" i="13"/>
  <c r="T20" i="13"/>
  <c r="U20" i="13"/>
  <c r="V20" i="13"/>
  <c r="W20" i="13"/>
  <c r="T21" i="13"/>
  <c r="U21" i="13"/>
  <c r="V21" i="13"/>
  <c r="W21" i="13"/>
  <c r="T22" i="13"/>
  <c r="U22" i="13"/>
  <c r="V22" i="13"/>
  <c r="W22" i="13"/>
  <c r="T23" i="13"/>
  <c r="U23" i="13"/>
  <c r="V23" i="13"/>
  <c r="W23" i="13"/>
  <c r="T24" i="13"/>
  <c r="U24" i="13"/>
  <c r="V24" i="13"/>
  <c r="W24" i="13"/>
  <c r="T25" i="13"/>
  <c r="U25" i="13"/>
  <c r="V25" i="13"/>
  <c r="W25" i="13"/>
  <c r="T26" i="13"/>
  <c r="U26" i="13"/>
  <c r="V26" i="13"/>
  <c r="W26" i="13"/>
  <c r="T27" i="13"/>
  <c r="U27" i="13"/>
  <c r="V27" i="13"/>
  <c r="W27" i="13"/>
  <c r="T28" i="13"/>
  <c r="U28" i="13"/>
  <c r="V28" i="13"/>
  <c r="W28" i="13"/>
  <c r="T29" i="13"/>
  <c r="U29" i="13"/>
  <c r="V29" i="13"/>
  <c r="W29" i="13"/>
  <c r="T30" i="13"/>
  <c r="U30" i="13"/>
  <c r="V30" i="13"/>
  <c r="W30" i="13"/>
  <c r="T31" i="13"/>
  <c r="U31" i="13"/>
  <c r="V31" i="13"/>
  <c r="W31" i="13"/>
  <c r="T32" i="13"/>
  <c r="U32" i="13"/>
  <c r="V32" i="13"/>
  <c r="W32" i="13"/>
  <c r="T33" i="13"/>
  <c r="U33" i="13"/>
  <c r="V33" i="13"/>
  <c r="W33" i="13"/>
  <c r="T34" i="13"/>
  <c r="U34" i="13"/>
  <c r="V34" i="13"/>
  <c r="W34" i="13"/>
  <c r="T35" i="13"/>
  <c r="U35" i="13"/>
  <c r="V35" i="13"/>
  <c r="W35" i="13"/>
  <c r="T36" i="13"/>
  <c r="U36" i="13"/>
  <c r="V36" i="13"/>
  <c r="W36" i="13"/>
  <c r="T37" i="13"/>
  <c r="U37" i="13"/>
  <c r="V37" i="13"/>
  <c r="W37" i="13"/>
  <c r="T38" i="13"/>
  <c r="U38" i="13"/>
  <c r="V38" i="13"/>
  <c r="W38" i="13"/>
  <c r="T39" i="13"/>
  <c r="U39" i="13"/>
  <c r="V39" i="13"/>
  <c r="W39" i="13"/>
  <c r="T40" i="13"/>
  <c r="U40" i="13"/>
  <c r="V40" i="13"/>
  <c r="W40" i="13"/>
  <c r="T41" i="13"/>
  <c r="U41" i="13"/>
  <c r="V41" i="13"/>
  <c r="W41" i="13"/>
  <c r="T42" i="13"/>
  <c r="U42" i="13"/>
  <c r="V42" i="13"/>
  <c r="W42" i="13"/>
  <c r="T43" i="13"/>
  <c r="U43" i="13"/>
  <c r="V43" i="13"/>
  <c r="W43" i="13"/>
  <c r="T44" i="13"/>
  <c r="U44" i="13"/>
  <c r="V44" i="13"/>
  <c r="W44" i="13"/>
  <c r="T45" i="13"/>
  <c r="U45" i="13"/>
  <c r="V45" i="13"/>
  <c r="W45" i="13"/>
  <c r="T46" i="13"/>
  <c r="U46" i="13"/>
  <c r="V46" i="13"/>
  <c r="W46" i="13"/>
  <c r="T47" i="13"/>
  <c r="U47" i="13"/>
  <c r="V47" i="13"/>
  <c r="W47" i="13"/>
  <c r="T48" i="13"/>
  <c r="U48" i="13"/>
  <c r="V48" i="13"/>
  <c r="W48" i="13"/>
  <c r="T49" i="13"/>
  <c r="U49" i="13"/>
  <c r="V49" i="13"/>
  <c r="W49" i="13"/>
  <c r="T50" i="13"/>
  <c r="U50" i="13"/>
  <c r="V50" i="13"/>
  <c r="W50" i="13"/>
  <c r="T51" i="13"/>
  <c r="U51" i="13"/>
  <c r="V51" i="13"/>
  <c r="W51" i="13"/>
  <c r="T52" i="13"/>
  <c r="U52" i="13"/>
  <c r="V52" i="13"/>
  <c r="W52" i="13"/>
  <c r="T53" i="13"/>
  <c r="U53" i="13"/>
  <c r="V53" i="13"/>
  <c r="W53" i="13"/>
  <c r="T54" i="13"/>
  <c r="U54" i="13"/>
  <c r="V54" i="13"/>
  <c r="W54" i="13"/>
  <c r="T55" i="13"/>
  <c r="U55" i="13"/>
  <c r="V55" i="13"/>
  <c r="W55" i="13"/>
  <c r="T56" i="13"/>
  <c r="U56" i="13"/>
  <c r="V56" i="13"/>
  <c r="W56" i="13"/>
  <c r="T57" i="13"/>
  <c r="U57" i="13"/>
  <c r="V57" i="13"/>
  <c r="W57" i="13"/>
  <c r="T58" i="13"/>
  <c r="U58" i="13"/>
  <c r="V58" i="13"/>
  <c r="W58" i="13"/>
  <c r="T59" i="13"/>
  <c r="U59" i="13"/>
  <c r="V59" i="13"/>
  <c r="W59" i="13"/>
  <c r="T60" i="13"/>
  <c r="U60" i="13"/>
  <c r="V60" i="13"/>
  <c r="W60" i="13"/>
  <c r="T61" i="13"/>
  <c r="U61" i="13"/>
  <c r="V61" i="13"/>
  <c r="W61" i="13"/>
  <c r="T62" i="13"/>
  <c r="U62" i="13"/>
  <c r="V62" i="13"/>
  <c r="W62" i="13"/>
  <c r="T63" i="13"/>
  <c r="U63" i="13"/>
  <c r="V63" i="13"/>
  <c r="W63" i="13"/>
  <c r="T64" i="13"/>
  <c r="U64" i="13"/>
  <c r="V64" i="13"/>
  <c r="W64" i="13"/>
  <c r="T65" i="13"/>
  <c r="U65" i="13"/>
  <c r="V65" i="13"/>
  <c r="W65" i="13"/>
  <c r="T66" i="13"/>
  <c r="U66" i="13"/>
  <c r="V66" i="13"/>
  <c r="W66" i="13"/>
  <c r="T67" i="13"/>
  <c r="U67" i="13"/>
  <c r="V67" i="13"/>
  <c r="W67" i="13"/>
  <c r="T68" i="13"/>
  <c r="U68" i="13"/>
  <c r="V68" i="13"/>
  <c r="W68" i="13"/>
  <c r="T69" i="13"/>
  <c r="U69" i="13"/>
  <c r="V69" i="13"/>
  <c r="W69" i="13"/>
  <c r="T70" i="13"/>
  <c r="U70" i="13"/>
  <c r="V70" i="13"/>
  <c r="W70" i="13"/>
  <c r="T71" i="13"/>
  <c r="U71" i="13"/>
  <c r="V71" i="13"/>
  <c r="W71" i="13"/>
  <c r="T72" i="13"/>
  <c r="U72" i="13"/>
  <c r="V72" i="13"/>
  <c r="W72" i="13"/>
  <c r="T73" i="13"/>
  <c r="U73" i="13"/>
  <c r="V73" i="13"/>
  <c r="W73" i="13"/>
  <c r="T74" i="13"/>
  <c r="U74" i="13"/>
  <c r="V74" i="13"/>
  <c r="W74" i="13"/>
  <c r="T75" i="13"/>
  <c r="U75" i="13"/>
  <c r="V75" i="13"/>
  <c r="W75" i="13"/>
  <c r="T76" i="13"/>
  <c r="U76" i="13"/>
  <c r="V76" i="13"/>
  <c r="W76" i="13"/>
  <c r="T77" i="13"/>
  <c r="U77" i="13"/>
  <c r="V77" i="13"/>
  <c r="W77" i="13"/>
  <c r="T78" i="13"/>
  <c r="U78" i="13"/>
  <c r="V78" i="13"/>
  <c r="W78" i="13"/>
  <c r="T79" i="13"/>
  <c r="U79" i="13"/>
  <c r="V79" i="13"/>
  <c r="W79" i="13"/>
  <c r="T80" i="13"/>
  <c r="U80" i="13"/>
  <c r="V80" i="13"/>
  <c r="W80" i="13"/>
  <c r="T81" i="13"/>
  <c r="U81" i="13"/>
  <c r="V81" i="13"/>
  <c r="W81" i="13"/>
  <c r="T82" i="13"/>
  <c r="U82" i="13"/>
  <c r="V82" i="13"/>
  <c r="W82" i="13"/>
  <c r="T83" i="13"/>
  <c r="U83" i="13"/>
  <c r="V83" i="13"/>
  <c r="W83" i="13"/>
  <c r="T84" i="13"/>
  <c r="U84" i="13"/>
  <c r="V84" i="13"/>
  <c r="W84" i="13"/>
  <c r="T85" i="13"/>
  <c r="U85" i="13"/>
  <c r="V85" i="13"/>
  <c r="W85" i="13"/>
  <c r="T86" i="13"/>
  <c r="U86" i="13"/>
  <c r="V86" i="13"/>
  <c r="W86" i="13"/>
  <c r="T87" i="13"/>
  <c r="U87" i="13"/>
  <c r="V87" i="13"/>
  <c r="W87" i="13"/>
  <c r="T88" i="13"/>
  <c r="U88" i="13"/>
  <c r="V88" i="13"/>
  <c r="W88" i="13"/>
  <c r="T89" i="13"/>
  <c r="U89" i="13"/>
  <c r="V89" i="13"/>
  <c r="W89" i="13"/>
  <c r="T90" i="13"/>
  <c r="U90" i="13"/>
  <c r="V90" i="13"/>
  <c r="W90" i="13"/>
  <c r="T91" i="13"/>
  <c r="U91" i="13"/>
  <c r="V91" i="13"/>
  <c r="W91" i="13"/>
  <c r="T92" i="13"/>
  <c r="U92" i="13"/>
  <c r="V92" i="13"/>
  <c r="W92" i="13"/>
  <c r="T93" i="13"/>
  <c r="U93" i="13"/>
  <c r="V93" i="13"/>
  <c r="W93" i="13"/>
  <c r="T94" i="13"/>
  <c r="U94" i="13"/>
  <c r="V94" i="13"/>
  <c r="W94" i="13"/>
  <c r="T95" i="13"/>
  <c r="U95" i="13"/>
  <c r="V95" i="13"/>
  <c r="W95" i="13"/>
  <c r="T96" i="13"/>
  <c r="U96" i="13"/>
  <c r="V96" i="13"/>
  <c r="W96" i="13"/>
  <c r="T97" i="13"/>
  <c r="U97" i="13"/>
  <c r="V97" i="13"/>
  <c r="W97" i="13"/>
  <c r="T98" i="13"/>
  <c r="U98" i="13"/>
  <c r="V98" i="13"/>
  <c r="W98" i="13"/>
  <c r="T99" i="13"/>
  <c r="U99" i="13"/>
  <c r="V99" i="13"/>
  <c r="W99" i="13"/>
  <c r="T100" i="13"/>
  <c r="U100" i="13"/>
  <c r="V100" i="13"/>
  <c r="W100" i="13"/>
  <c r="T101" i="13"/>
  <c r="U101" i="13"/>
  <c r="V101" i="13"/>
  <c r="W101" i="13"/>
  <c r="T102" i="13"/>
  <c r="U102" i="13"/>
  <c r="V102" i="13"/>
  <c r="W102" i="13"/>
  <c r="T103" i="13"/>
  <c r="U103" i="13"/>
  <c r="V103" i="13"/>
  <c r="W103" i="13"/>
  <c r="T104" i="13"/>
  <c r="U104" i="13"/>
  <c r="V104" i="13"/>
  <c r="W104" i="13"/>
  <c r="T105" i="13"/>
  <c r="U105" i="13"/>
  <c r="V105" i="13"/>
  <c r="W105" i="13"/>
  <c r="T106" i="13"/>
  <c r="U106" i="13"/>
  <c r="V106" i="13"/>
  <c r="W106" i="13"/>
  <c r="T107" i="13"/>
  <c r="U107" i="13"/>
  <c r="V107" i="13"/>
  <c r="W107" i="13"/>
  <c r="T108" i="13"/>
  <c r="U108" i="13"/>
  <c r="V108" i="13"/>
  <c r="W108" i="13"/>
  <c r="T109" i="13"/>
  <c r="U109" i="13"/>
  <c r="V109" i="13"/>
  <c r="W109" i="13"/>
  <c r="T110" i="13"/>
  <c r="U110" i="13"/>
  <c r="V110" i="13"/>
  <c r="W110" i="13"/>
  <c r="T111" i="13"/>
  <c r="U111" i="13"/>
  <c r="V111" i="13"/>
  <c r="W111" i="13"/>
  <c r="T112" i="13"/>
  <c r="U112" i="13"/>
  <c r="V112" i="13"/>
  <c r="W112" i="13"/>
  <c r="T113" i="13"/>
  <c r="U113" i="13"/>
  <c r="V113" i="13"/>
  <c r="W113" i="13"/>
  <c r="T114" i="13"/>
  <c r="U114" i="13"/>
  <c r="V114" i="13"/>
  <c r="W114" i="13"/>
  <c r="T115" i="13"/>
  <c r="U115" i="13"/>
  <c r="V115" i="13"/>
  <c r="W115" i="13"/>
  <c r="T116" i="13"/>
  <c r="U116" i="13"/>
  <c r="V116" i="13"/>
  <c r="W116" i="13"/>
  <c r="T117" i="13"/>
  <c r="U117" i="13"/>
  <c r="V117" i="13"/>
  <c r="W117" i="13"/>
  <c r="T118" i="13"/>
  <c r="U118" i="13"/>
  <c r="V118" i="13"/>
  <c r="W118" i="13"/>
  <c r="T119" i="13"/>
  <c r="U119" i="13"/>
  <c r="V119" i="13"/>
  <c r="W119" i="13"/>
  <c r="T120" i="13"/>
  <c r="U120" i="13"/>
  <c r="V120" i="13"/>
  <c r="W120" i="13"/>
  <c r="T121" i="13"/>
  <c r="U121" i="13"/>
  <c r="V121" i="13"/>
  <c r="W121" i="13"/>
  <c r="T122" i="13"/>
  <c r="U122" i="13"/>
  <c r="V122" i="13"/>
  <c r="W122" i="13"/>
  <c r="T123" i="13"/>
  <c r="U123" i="13"/>
  <c r="V123" i="13"/>
  <c r="W123" i="13"/>
  <c r="T124" i="13"/>
  <c r="U124" i="13"/>
  <c r="V124" i="13"/>
  <c r="W124" i="13"/>
  <c r="T125" i="13"/>
  <c r="U125" i="13"/>
  <c r="V125" i="13"/>
  <c r="W125" i="13"/>
  <c r="T126" i="13"/>
  <c r="U126" i="13"/>
  <c r="V126" i="13"/>
  <c r="W126" i="13"/>
  <c r="T127" i="13"/>
  <c r="U127" i="13"/>
  <c r="V127" i="13"/>
  <c r="W127" i="13"/>
  <c r="T128" i="13"/>
  <c r="U128" i="13"/>
  <c r="V128" i="13"/>
  <c r="W128" i="13"/>
  <c r="T129" i="13"/>
  <c r="U129" i="13"/>
  <c r="V129" i="13"/>
  <c r="W129" i="13"/>
  <c r="T130" i="13"/>
  <c r="U130" i="13"/>
  <c r="V130" i="13"/>
  <c r="W130" i="13"/>
  <c r="T131" i="13"/>
  <c r="U131" i="13"/>
  <c r="V131" i="13"/>
  <c r="W131" i="13"/>
  <c r="T132" i="13"/>
  <c r="U132" i="13"/>
  <c r="V132" i="13"/>
  <c r="W132" i="13"/>
  <c r="T133" i="13"/>
  <c r="U133" i="13"/>
  <c r="V133" i="13"/>
  <c r="W133" i="13"/>
  <c r="T134" i="13"/>
  <c r="U134" i="13"/>
  <c r="V134" i="13"/>
  <c r="W134" i="13"/>
  <c r="T135" i="13"/>
  <c r="U135" i="13"/>
  <c r="V135" i="13"/>
  <c r="W135" i="13"/>
  <c r="T136" i="13"/>
  <c r="U136" i="13"/>
  <c r="V136" i="13"/>
  <c r="W136" i="13"/>
  <c r="T137" i="13"/>
  <c r="U137" i="13"/>
  <c r="V137" i="13"/>
  <c r="W137" i="13"/>
  <c r="T138" i="13"/>
  <c r="U138" i="13"/>
  <c r="V138" i="13"/>
  <c r="W138" i="13"/>
  <c r="T139" i="13"/>
  <c r="U139" i="13"/>
  <c r="V139" i="13"/>
  <c r="W139" i="13"/>
  <c r="T140" i="13"/>
  <c r="U140" i="13"/>
  <c r="V140" i="13"/>
  <c r="W140" i="13"/>
  <c r="T141" i="13"/>
  <c r="U141" i="13"/>
  <c r="V141" i="13"/>
  <c r="W141" i="13"/>
  <c r="T142" i="13"/>
  <c r="U142" i="13"/>
  <c r="V142" i="13"/>
  <c r="W142" i="13"/>
  <c r="T143" i="13"/>
  <c r="U143" i="13"/>
  <c r="V143" i="13"/>
  <c r="W143" i="13"/>
  <c r="T144" i="13"/>
  <c r="U144" i="13"/>
  <c r="V144" i="13"/>
  <c r="W144" i="13"/>
  <c r="T145" i="13"/>
  <c r="U145" i="13"/>
  <c r="V145" i="13"/>
  <c r="W145" i="13"/>
  <c r="T146" i="13"/>
  <c r="U146" i="13"/>
  <c r="V146" i="13"/>
  <c r="W146" i="13"/>
  <c r="T147" i="13"/>
  <c r="U147" i="13"/>
  <c r="V147" i="13"/>
  <c r="W147" i="13"/>
  <c r="T148" i="13"/>
  <c r="U148" i="13"/>
  <c r="V148" i="13"/>
  <c r="W148" i="13"/>
  <c r="T149" i="13"/>
  <c r="U149" i="13"/>
  <c r="V149" i="13"/>
  <c r="W149" i="13"/>
  <c r="T150" i="13"/>
  <c r="U150" i="13"/>
  <c r="V150" i="13"/>
  <c r="W150" i="13"/>
  <c r="T151" i="13"/>
  <c r="U151" i="13"/>
  <c r="V151" i="13"/>
  <c r="W151" i="13"/>
  <c r="T152" i="13"/>
  <c r="U152" i="13"/>
  <c r="V152" i="13"/>
  <c r="W152" i="13"/>
  <c r="T153" i="13"/>
  <c r="U153" i="13"/>
  <c r="V153" i="13"/>
  <c r="W153" i="13"/>
  <c r="T154" i="13"/>
  <c r="U154" i="13"/>
  <c r="V154" i="13"/>
  <c r="W154" i="13"/>
  <c r="T155" i="13"/>
  <c r="U155" i="13"/>
  <c r="V155" i="13"/>
  <c r="W155" i="13"/>
  <c r="T156" i="13"/>
  <c r="U156" i="13"/>
  <c r="V156" i="13"/>
  <c r="W156" i="13"/>
  <c r="T157" i="13"/>
  <c r="U157" i="13"/>
  <c r="V157" i="13"/>
  <c r="W157" i="13"/>
  <c r="T158" i="13"/>
  <c r="U158" i="13"/>
  <c r="V158" i="13"/>
  <c r="W158" i="13"/>
  <c r="T159" i="13"/>
  <c r="U159" i="13"/>
  <c r="V159" i="13"/>
  <c r="W159" i="13"/>
  <c r="T160" i="13"/>
  <c r="U160" i="13"/>
  <c r="V160" i="13"/>
  <c r="W160" i="13"/>
  <c r="T161" i="13"/>
  <c r="U161" i="13"/>
  <c r="V161" i="13"/>
  <c r="W161" i="13"/>
  <c r="T162" i="13"/>
  <c r="U162" i="13"/>
  <c r="V162" i="13"/>
  <c r="W162" i="13"/>
  <c r="T163" i="13"/>
  <c r="U163" i="13"/>
  <c r="V163" i="13"/>
  <c r="W163" i="13"/>
  <c r="T164" i="13"/>
  <c r="U164" i="13"/>
  <c r="V164" i="13"/>
  <c r="W164" i="13"/>
  <c r="T165" i="13"/>
  <c r="U165" i="13"/>
  <c r="V165" i="13"/>
  <c r="W165" i="13"/>
  <c r="T166" i="13"/>
  <c r="U166" i="13"/>
  <c r="V166" i="13"/>
  <c r="W166" i="13"/>
  <c r="T167" i="13"/>
  <c r="U167" i="13"/>
  <c r="V167" i="13"/>
  <c r="W167" i="13"/>
  <c r="T168" i="13"/>
  <c r="U168" i="13"/>
  <c r="V168" i="13"/>
  <c r="W168" i="13"/>
  <c r="T169" i="13"/>
  <c r="U169" i="13"/>
  <c r="V169" i="13"/>
  <c r="W169" i="13"/>
  <c r="T170" i="13"/>
  <c r="U170" i="13"/>
  <c r="V170" i="13"/>
  <c r="W170" i="13"/>
  <c r="T171" i="13"/>
  <c r="U171" i="13"/>
  <c r="V171" i="13"/>
  <c r="W171" i="13"/>
  <c r="T172" i="13"/>
  <c r="U172" i="13"/>
  <c r="V172" i="13"/>
  <c r="W172" i="13"/>
  <c r="T173" i="13"/>
  <c r="U173" i="13"/>
  <c r="V173" i="13"/>
  <c r="W173" i="13"/>
  <c r="T174" i="13"/>
  <c r="U174" i="13"/>
  <c r="V174" i="13"/>
  <c r="W174" i="13"/>
  <c r="T175" i="13"/>
  <c r="U175" i="13"/>
  <c r="V175" i="13"/>
  <c r="W175" i="13"/>
  <c r="T176" i="13"/>
  <c r="U176" i="13"/>
  <c r="V176" i="13"/>
  <c r="W176" i="13"/>
  <c r="T177" i="13"/>
  <c r="U177" i="13"/>
  <c r="V177" i="13"/>
  <c r="W177" i="13"/>
  <c r="T178" i="13"/>
  <c r="U178" i="13"/>
  <c r="V178" i="13"/>
  <c r="W178" i="13"/>
  <c r="T179" i="13"/>
  <c r="U179" i="13"/>
  <c r="V179" i="13"/>
  <c r="W179" i="13"/>
  <c r="T180" i="13"/>
  <c r="U180" i="13"/>
  <c r="V180" i="13"/>
  <c r="W180" i="13"/>
  <c r="T181" i="13"/>
  <c r="U181" i="13"/>
  <c r="V181" i="13"/>
  <c r="W181" i="13"/>
  <c r="T182" i="13"/>
  <c r="U182" i="13"/>
  <c r="V182" i="13"/>
  <c r="W182" i="13"/>
  <c r="T183" i="13"/>
  <c r="U183" i="13"/>
  <c r="V183" i="13"/>
  <c r="W183" i="13"/>
  <c r="T184" i="13"/>
  <c r="U184" i="13"/>
  <c r="V184" i="13"/>
  <c r="W184" i="13"/>
  <c r="T185" i="13"/>
  <c r="U185" i="13"/>
  <c r="V185" i="13"/>
  <c r="W185" i="13"/>
  <c r="T186" i="13"/>
  <c r="U186" i="13"/>
  <c r="V186" i="13"/>
  <c r="W186" i="13"/>
  <c r="T187" i="13"/>
  <c r="U187" i="13"/>
  <c r="V187" i="13"/>
  <c r="W187" i="13"/>
  <c r="T188" i="13"/>
  <c r="U188" i="13"/>
  <c r="V188" i="13"/>
  <c r="W188" i="13"/>
  <c r="T189" i="13"/>
  <c r="U189" i="13"/>
  <c r="V189" i="13"/>
  <c r="W189" i="13"/>
  <c r="T190" i="13"/>
  <c r="U190" i="13"/>
  <c r="V190" i="13"/>
  <c r="W190" i="13"/>
  <c r="T191" i="13"/>
  <c r="U191" i="13"/>
  <c r="V191" i="13"/>
  <c r="W191" i="13"/>
  <c r="T192" i="13"/>
  <c r="U192" i="13"/>
  <c r="V192" i="13"/>
  <c r="W192" i="13"/>
  <c r="T193" i="13"/>
  <c r="U193" i="13"/>
  <c r="V193" i="13"/>
  <c r="W193" i="13"/>
  <c r="T194" i="13"/>
  <c r="U194" i="13"/>
  <c r="V194" i="13"/>
  <c r="W194" i="13"/>
  <c r="T195" i="13"/>
  <c r="U195" i="13"/>
  <c r="V195" i="13"/>
  <c r="W195" i="13"/>
  <c r="T196" i="13"/>
  <c r="U196" i="13"/>
  <c r="V196" i="13"/>
  <c r="W196" i="13"/>
  <c r="T197" i="13"/>
  <c r="U197" i="13"/>
  <c r="V197" i="13"/>
  <c r="W197" i="13"/>
  <c r="T198" i="13"/>
  <c r="U198" i="13"/>
  <c r="V198" i="13"/>
  <c r="W198" i="13"/>
  <c r="T199" i="13"/>
  <c r="U199" i="13"/>
  <c r="V199" i="13"/>
  <c r="W199" i="13"/>
  <c r="T200" i="13"/>
  <c r="U200" i="13"/>
  <c r="V200" i="13"/>
  <c r="W200" i="13"/>
  <c r="T201" i="13"/>
  <c r="U201" i="13"/>
  <c r="V201" i="13"/>
  <c r="W201" i="13"/>
  <c r="T202" i="13"/>
  <c r="U202" i="13"/>
  <c r="V202" i="13"/>
  <c r="W202" i="13"/>
  <c r="T203" i="13"/>
  <c r="U203" i="13"/>
  <c r="V203" i="13"/>
  <c r="W203" i="13"/>
  <c r="T204" i="13"/>
  <c r="U204" i="13"/>
  <c r="V204" i="13"/>
  <c r="W204" i="13"/>
  <c r="T205" i="13"/>
  <c r="U205" i="13"/>
  <c r="V205" i="13"/>
  <c r="W205" i="13"/>
  <c r="T206" i="13"/>
  <c r="U206" i="13"/>
  <c r="V206" i="13"/>
  <c r="W206" i="13"/>
  <c r="T207" i="13"/>
  <c r="U207" i="13"/>
  <c r="V207" i="13"/>
  <c r="W207" i="13"/>
  <c r="T208" i="13"/>
  <c r="U208" i="13"/>
  <c r="V208" i="13"/>
  <c r="W208" i="13"/>
  <c r="T209" i="13"/>
  <c r="U209" i="13"/>
  <c r="V209" i="13"/>
  <c r="W209" i="13"/>
  <c r="T210" i="13"/>
  <c r="U210" i="13"/>
  <c r="V210" i="13"/>
  <c r="W210" i="13"/>
  <c r="T211" i="13"/>
  <c r="U211" i="13"/>
  <c r="V211" i="13"/>
  <c r="W211" i="13"/>
  <c r="T212" i="13"/>
  <c r="U212" i="13"/>
  <c r="V212" i="13"/>
  <c r="W212" i="13"/>
  <c r="T213" i="13"/>
  <c r="U213" i="13"/>
  <c r="V213" i="13"/>
  <c r="W213" i="13"/>
  <c r="T214" i="13"/>
  <c r="U214" i="13"/>
  <c r="V214" i="13"/>
  <c r="W214" i="13"/>
  <c r="T215" i="13"/>
  <c r="U215" i="13"/>
  <c r="V215" i="13"/>
  <c r="W215" i="13"/>
  <c r="T216" i="13"/>
  <c r="U216" i="13"/>
  <c r="V216" i="13"/>
  <c r="W216" i="13"/>
  <c r="T217" i="13"/>
  <c r="U217" i="13"/>
  <c r="V217" i="13"/>
  <c r="W217" i="13"/>
  <c r="T218" i="13"/>
  <c r="U218" i="13"/>
  <c r="V218" i="13"/>
  <c r="W218" i="13"/>
  <c r="T219" i="13"/>
  <c r="U219" i="13"/>
  <c r="V219" i="13"/>
  <c r="W219" i="13"/>
  <c r="T220" i="13"/>
  <c r="U220" i="13"/>
  <c r="V220" i="13"/>
  <c r="W220" i="13"/>
  <c r="T221" i="13"/>
  <c r="U221" i="13"/>
  <c r="V221" i="13"/>
  <c r="W221" i="13"/>
  <c r="T222" i="13"/>
  <c r="U222" i="13"/>
  <c r="V222" i="13"/>
  <c r="W222" i="13"/>
  <c r="T223" i="13"/>
  <c r="U223" i="13"/>
  <c r="V223" i="13"/>
  <c r="W223" i="13"/>
  <c r="T224" i="13"/>
  <c r="U224" i="13"/>
  <c r="V224" i="13"/>
  <c r="W224" i="13"/>
  <c r="T225" i="13"/>
  <c r="U225" i="13"/>
  <c r="V225" i="13"/>
  <c r="W225" i="13"/>
  <c r="T226" i="13"/>
  <c r="U226" i="13"/>
  <c r="V226" i="13"/>
  <c r="W226" i="13"/>
  <c r="T227" i="13"/>
  <c r="U227" i="13"/>
  <c r="V227" i="13"/>
  <c r="W227" i="13"/>
  <c r="T228" i="13"/>
  <c r="U228" i="13"/>
  <c r="V228" i="13"/>
  <c r="W228" i="13"/>
  <c r="T229" i="13"/>
  <c r="U229" i="13"/>
  <c r="V229" i="13"/>
  <c r="W229" i="13"/>
  <c r="T230" i="13"/>
  <c r="U230" i="13"/>
  <c r="V230" i="13"/>
  <c r="W230" i="13"/>
  <c r="T231" i="13"/>
  <c r="U231" i="13"/>
  <c r="V231" i="13"/>
  <c r="W231" i="13"/>
  <c r="Y4" i="13"/>
  <c r="AD4" i="13" s="1"/>
  <c r="Z4" i="13"/>
  <c r="AA4" i="13"/>
  <c r="AB4" i="13"/>
  <c r="AC4" i="13"/>
  <c r="Y5" i="13"/>
  <c r="AD5" i="13" s="1"/>
  <c r="Z5" i="13"/>
  <c r="AA5" i="13"/>
  <c r="AB5" i="13"/>
  <c r="AC5" i="13"/>
  <c r="Y6" i="13"/>
  <c r="AD6" i="13" s="1"/>
  <c r="Z6" i="13"/>
  <c r="AA6" i="13"/>
  <c r="AB6" i="13"/>
  <c r="AC6" i="13"/>
  <c r="Y7" i="13"/>
  <c r="AD7" i="13" s="1"/>
  <c r="Z7" i="13"/>
  <c r="AA7" i="13"/>
  <c r="AB7" i="13"/>
  <c r="AC7" i="13"/>
  <c r="Y8" i="13"/>
  <c r="AD8" i="13" s="1"/>
  <c r="Z8" i="13"/>
  <c r="AA8" i="13"/>
  <c r="AB8" i="13"/>
  <c r="AC8" i="13"/>
  <c r="Y9" i="13"/>
  <c r="AD9" i="13" s="1"/>
  <c r="Z9" i="13"/>
  <c r="AA9" i="13"/>
  <c r="AB9" i="13"/>
  <c r="AC9" i="13"/>
  <c r="Y10" i="13"/>
  <c r="AD10" i="13" s="1"/>
  <c r="Z10" i="13"/>
  <c r="AA10" i="13"/>
  <c r="AB10" i="13"/>
  <c r="AC10" i="13"/>
  <c r="Y11" i="13"/>
  <c r="AD11" i="13" s="1"/>
  <c r="Z11" i="13"/>
  <c r="AA11" i="13"/>
  <c r="AB11" i="13"/>
  <c r="AC11" i="13"/>
  <c r="Y12" i="13"/>
  <c r="AD12" i="13" s="1"/>
  <c r="Z12" i="13"/>
  <c r="AA12" i="13"/>
  <c r="AB12" i="13"/>
  <c r="AC12" i="13"/>
  <c r="Y13" i="13"/>
  <c r="AD13" i="13" s="1"/>
  <c r="Z13" i="13"/>
  <c r="AA13" i="13"/>
  <c r="AB13" i="13"/>
  <c r="AC13" i="13"/>
  <c r="Y14" i="13"/>
  <c r="AD14" i="13" s="1"/>
  <c r="Z14" i="13"/>
  <c r="AA14" i="13"/>
  <c r="AB14" i="13"/>
  <c r="AC14" i="13"/>
  <c r="Y15" i="13"/>
  <c r="AD15" i="13" s="1"/>
  <c r="Z15" i="13"/>
  <c r="AA15" i="13"/>
  <c r="AB15" i="13"/>
  <c r="AC15" i="13"/>
  <c r="Y16" i="13"/>
  <c r="AD16" i="13" s="1"/>
  <c r="Z16" i="13"/>
  <c r="AA16" i="13"/>
  <c r="AB16" i="13"/>
  <c r="AC16" i="13"/>
  <c r="Y17" i="13"/>
  <c r="AD17" i="13" s="1"/>
  <c r="Z17" i="13"/>
  <c r="AA17" i="13"/>
  <c r="AB17" i="13"/>
  <c r="AC17" i="13"/>
  <c r="Y18" i="13"/>
  <c r="AD18" i="13" s="1"/>
  <c r="Z18" i="13"/>
  <c r="AA18" i="13"/>
  <c r="AB18" i="13"/>
  <c r="AC18" i="13"/>
  <c r="Y19" i="13"/>
  <c r="AD19" i="13" s="1"/>
  <c r="Z19" i="13"/>
  <c r="AA19" i="13"/>
  <c r="AB19" i="13"/>
  <c r="AC19" i="13"/>
  <c r="Y20" i="13"/>
  <c r="AD20" i="13" s="1"/>
  <c r="Z20" i="13"/>
  <c r="AA20" i="13"/>
  <c r="AB20" i="13"/>
  <c r="AC20" i="13"/>
  <c r="Y21" i="13"/>
  <c r="AD21" i="13" s="1"/>
  <c r="Z21" i="13"/>
  <c r="AA21" i="13"/>
  <c r="AB21" i="13"/>
  <c r="AC21" i="13"/>
  <c r="Y22" i="13"/>
  <c r="AD22" i="13" s="1"/>
  <c r="Z22" i="13"/>
  <c r="AA22" i="13"/>
  <c r="AB22" i="13"/>
  <c r="AC22" i="13"/>
  <c r="Y23" i="13"/>
  <c r="AD23" i="13" s="1"/>
  <c r="Z23" i="13"/>
  <c r="AA23" i="13"/>
  <c r="AB23" i="13"/>
  <c r="AC23" i="13"/>
  <c r="Y24" i="13"/>
  <c r="AD24" i="13" s="1"/>
  <c r="Z24" i="13"/>
  <c r="AA24" i="13"/>
  <c r="AB24" i="13"/>
  <c r="AC24" i="13"/>
  <c r="Y25" i="13"/>
  <c r="AD25" i="13" s="1"/>
  <c r="Z25" i="13"/>
  <c r="AA25" i="13"/>
  <c r="AB25" i="13"/>
  <c r="AC25" i="13"/>
  <c r="Y26" i="13"/>
  <c r="AD26" i="13" s="1"/>
  <c r="Z26" i="13"/>
  <c r="AA26" i="13"/>
  <c r="AB26" i="13"/>
  <c r="AC26" i="13"/>
  <c r="Y27" i="13"/>
  <c r="AD27" i="13" s="1"/>
  <c r="Z27" i="13"/>
  <c r="AA27" i="13"/>
  <c r="AB27" i="13"/>
  <c r="AC27" i="13"/>
  <c r="Y28" i="13"/>
  <c r="AD28" i="13" s="1"/>
  <c r="Z28" i="13"/>
  <c r="AA28" i="13"/>
  <c r="AB28" i="13"/>
  <c r="AC28" i="13"/>
  <c r="Y29" i="13"/>
  <c r="AD29" i="13" s="1"/>
  <c r="Z29" i="13"/>
  <c r="AA29" i="13"/>
  <c r="AB29" i="13"/>
  <c r="AC29" i="13"/>
  <c r="Y30" i="13"/>
  <c r="AD30" i="13" s="1"/>
  <c r="Z30" i="13"/>
  <c r="AA30" i="13"/>
  <c r="AB30" i="13"/>
  <c r="AC30" i="13"/>
  <c r="Y31" i="13"/>
  <c r="AD31" i="13" s="1"/>
  <c r="Z31" i="13"/>
  <c r="AA31" i="13"/>
  <c r="AB31" i="13"/>
  <c r="AC31" i="13"/>
  <c r="Y32" i="13"/>
  <c r="AD32" i="13" s="1"/>
  <c r="Z32" i="13"/>
  <c r="AA32" i="13"/>
  <c r="AB32" i="13"/>
  <c r="AC32" i="13"/>
  <c r="Y33" i="13"/>
  <c r="AD33" i="13" s="1"/>
  <c r="Z33" i="13"/>
  <c r="AA33" i="13"/>
  <c r="AB33" i="13"/>
  <c r="AC33" i="13"/>
  <c r="Y34" i="13"/>
  <c r="AD34" i="13" s="1"/>
  <c r="Z34" i="13"/>
  <c r="AA34" i="13"/>
  <c r="AB34" i="13"/>
  <c r="AC34" i="13"/>
  <c r="Y35" i="13"/>
  <c r="AD35" i="13" s="1"/>
  <c r="Z35" i="13"/>
  <c r="AA35" i="13"/>
  <c r="AB35" i="13"/>
  <c r="AC35" i="13"/>
  <c r="Y36" i="13"/>
  <c r="AD36" i="13" s="1"/>
  <c r="Z36" i="13"/>
  <c r="AA36" i="13"/>
  <c r="AB36" i="13"/>
  <c r="AC36" i="13"/>
  <c r="Y37" i="13"/>
  <c r="AD37" i="13" s="1"/>
  <c r="Z37" i="13"/>
  <c r="AA37" i="13"/>
  <c r="AB37" i="13"/>
  <c r="AC37" i="13"/>
  <c r="Y38" i="13"/>
  <c r="AD38" i="13" s="1"/>
  <c r="Z38" i="13"/>
  <c r="AA38" i="13"/>
  <c r="AB38" i="13"/>
  <c r="AC38" i="13"/>
  <c r="Y39" i="13"/>
  <c r="AD39" i="13" s="1"/>
  <c r="Z39" i="13"/>
  <c r="AA39" i="13"/>
  <c r="AB39" i="13"/>
  <c r="AC39" i="13"/>
  <c r="Y40" i="13"/>
  <c r="AD40" i="13" s="1"/>
  <c r="Z40" i="13"/>
  <c r="AA40" i="13"/>
  <c r="AB40" i="13"/>
  <c r="AC40" i="13"/>
  <c r="Y41" i="13"/>
  <c r="AD41" i="13" s="1"/>
  <c r="Z41" i="13"/>
  <c r="AA41" i="13"/>
  <c r="AB41" i="13"/>
  <c r="AC41" i="13"/>
  <c r="Y42" i="13"/>
  <c r="AD42" i="13" s="1"/>
  <c r="Z42" i="13"/>
  <c r="AA42" i="13"/>
  <c r="AB42" i="13"/>
  <c r="AC42" i="13"/>
  <c r="Y43" i="13"/>
  <c r="AD43" i="13" s="1"/>
  <c r="Z43" i="13"/>
  <c r="AA43" i="13"/>
  <c r="AB43" i="13"/>
  <c r="AC43" i="13"/>
  <c r="Y44" i="13"/>
  <c r="AD44" i="13" s="1"/>
  <c r="Z44" i="13"/>
  <c r="AA44" i="13"/>
  <c r="AB44" i="13"/>
  <c r="AC44" i="13"/>
  <c r="Y45" i="13"/>
  <c r="AD45" i="13" s="1"/>
  <c r="Z45" i="13"/>
  <c r="AA45" i="13"/>
  <c r="AB45" i="13"/>
  <c r="AC45" i="13"/>
  <c r="Y46" i="13"/>
  <c r="AD46" i="13" s="1"/>
  <c r="Z46" i="13"/>
  <c r="AA46" i="13"/>
  <c r="AB46" i="13"/>
  <c r="AC46" i="13"/>
  <c r="Y47" i="13"/>
  <c r="AD47" i="13" s="1"/>
  <c r="Z47" i="13"/>
  <c r="AA47" i="13"/>
  <c r="AB47" i="13"/>
  <c r="AC47" i="13"/>
  <c r="Y48" i="13"/>
  <c r="AD48" i="13" s="1"/>
  <c r="Z48" i="13"/>
  <c r="AA48" i="13"/>
  <c r="AB48" i="13"/>
  <c r="AC48" i="13"/>
  <c r="Y49" i="13"/>
  <c r="AD49" i="13" s="1"/>
  <c r="Z49" i="13"/>
  <c r="AA49" i="13"/>
  <c r="AB49" i="13"/>
  <c r="AC49" i="13"/>
  <c r="Y50" i="13"/>
  <c r="AD50" i="13" s="1"/>
  <c r="Z50" i="13"/>
  <c r="AA50" i="13"/>
  <c r="AB50" i="13"/>
  <c r="AC50" i="13"/>
  <c r="Y51" i="13"/>
  <c r="AD51" i="13" s="1"/>
  <c r="Z51" i="13"/>
  <c r="AA51" i="13"/>
  <c r="AB51" i="13"/>
  <c r="AC51" i="13"/>
  <c r="Y52" i="13"/>
  <c r="AD52" i="13" s="1"/>
  <c r="Z52" i="13"/>
  <c r="AA52" i="13"/>
  <c r="AB52" i="13"/>
  <c r="AC52" i="13"/>
  <c r="Y53" i="13"/>
  <c r="AD53" i="13" s="1"/>
  <c r="Z53" i="13"/>
  <c r="AA53" i="13"/>
  <c r="AB53" i="13"/>
  <c r="AC53" i="13"/>
  <c r="Y54" i="13"/>
  <c r="AD54" i="13" s="1"/>
  <c r="Z54" i="13"/>
  <c r="AA54" i="13"/>
  <c r="AB54" i="13"/>
  <c r="AC54" i="13"/>
  <c r="Y55" i="13"/>
  <c r="AD55" i="13" s="1"/>
  <c r="Z55" i="13"/>
  <c r="AA55" i="13"/>
  <c r="AB55" i="13"/>
  <c r="AC55" i="13"/>
  <c r="Y56" i="13"/>
  <c r="AD56" i="13" s="1"/>
  <c r="Z56" i="13"/>
  <c r="AA56" i="13"/>
  <c r="AB56" i="13"/>
  <c r="AC56" i="13"/>
  <c r="Y57" i="13"/>
  <c r="AD57" i="13" s="1"/>
  <c r="Z57" i="13"/>
  <c r="AA57" i="13"/>
  <c r="AB57" i="13"/>
  <c r="AC57" i="13"/>
  <c r="Y58" i="13"/>
  <c r="AD58" i="13" s="1"/>
  <c r="Z58" i="13"/>
  <c r="AA58" i="13"/>
  <c r="AB58" i="13"/>
  <c r="AC58" i="13"/>
  <c r="Y59" i="13"/>
  <c r="AD59" i="13" s="1"/>
  <c r="Z59" i="13"/>
  <c r="AA59" i="13"/>
  <c r="AB59" i="13"/>
  <c r="AC59" i="13"/>
  <c r="Y60" i="13"/>
  <c r="AD60" i="13" s="1"/>
  <c r="Z60" i="13"/>
  <c r="AA60" i="13"/>
  <c r="AB60" i="13"/>
  <c r="AC60" i="13"/>
  <c r="Y61" i="13"/>
  <c r="AD61" i="13" s="1"/>
  <c r="Z61" i="13"/>
  <c r="AA61" i="13"/>
  <c r="AB61" i="13"/>
  <c r="AC61" i="13"/>
  <c r="Y62" i="13"/>
  <c r="AD62" i="13" s="1"/>
  <c r="Z62" i="13"/>
  <c r="AA62" i="13"/>
  <c r="AB62" i="13"/>
  <c r="AC62" i="13"/>
  <c r="Y63" i="13"/>
  <c r="AD63" i="13" s="1"/>
  <c r="Z63" i="13"/>
  <c r="AA63" i="13"/>
  <c r="AB63" i="13"/>
  <c r="AC63" i="13"/>
  <c r="Y64" i="13"/>
  <c r="AD64" i="13" s="1"/>
  <c r="Z64" i="13"/>
  <c r="AA64" i="13"/>
  <c r="AB64" i="13"/>
  <c r="AC64" i="13"/>
  <c r="Y65" i="13"/>
  <c r="AD65" i="13" s="1"/>
  <c r="Z65" i="13"/>
  <c r="AA65" i="13"/>
  <c r="AB65" i="13"/>
  <c r="AC65" i="13"/>
  <c r="Y66" i="13"/>
  <c r="AD66" i="13" s="1"/>
  <c r="Z66" i="13"/>
  <c r="AA66" i="13"/>
  <c r="AB66" i="13"/>
  <c r="AC66" i="13"/>
  <c r="Y67" i="13"/>
  <c r="AD67" i="13" s="1"/>
  <c r="Z67" i="13"/>
  <c r="AA67" i="13"/>
  <c r="AB67" i="13"/>
  <c r="AC67" i="13"/>
  <c r="Y68" i="13"/>
  <c r="AD68" i="13" s="1"/>
  <c r="Z68" i="13"/>
  <c r="AA68" i="13"/>
  <c r="AB68" i="13"/>
  <c r="AC68" i="13"/>
  <c r="Y69" i="13"/>
  <c r="AD69" i="13" s="1"/>
  <c r="Z69" i="13"/>
  <c r="AA69" i="13"/>
  <c r="AB69" i="13"/>
  <c r="AC69" i="13"/>
  <c r="Y70" i="13"/>
  <c r="AD70" i="13" s="1"/>
  <c r="Z70" i="13"/>
  <c r="AA70" i="13"/>
  <c r="AB70" i="13"/>
  <c r="AC70" i="13"/>
  <c r="Y71" i="13"/>
  <c r="AD71" i="13" s="1"/>
  <c r="Z71" i="13"/>
  <c r="AA71" i="13"/>
  <c r="AB71" i="13"/>
  <c r="AC71" i="13"/>
  <c r="Y72" i="13"/>
  <c r="AD72" i="13" s="1"/>
  <c r="Z72" i="13"/>
  <c r="AA72" i="13"/>
  <c r="AB72" i="13"/>
  <c r="AC72" i="13"/>
  <c r="Y73" i="13"/>
  <c r="AD73" i="13" s="1"/>
  <c r="Z73" i="13"/>
  <c r="AA73" i="13"/>
  <c r="AB73" i="13"/>
  <c r="AC73" i="13"/>
  <c r="Y74" i="13"/>
  <c r="AD74" i="13" s="1"/>
  <c r="Z74" i="13"/>
  <c r="AA74" i="13"/>
  <c r="AB74" i="13"/>
  <c r="AC74" i="13"/>
  <c r="Y75" i="13"/>
  <c r="AD75" i="13" s="1"/>
  <c r="Z75" i="13"/>
  <c r="AA75" i="13"/>
  <c r="AB75" i="13"/>
  <c r="AC75" i="13"/>
  <c r="Y76" i="13"/>
  <c r="AD76" i="13" s="1"/>
  <c r="Z76" i="13"/>
  <c r="AA76" i="13"/>
  <c r="AB76" i="13"/>
  <c r="AC76" i="13"/>
  <c r="Y77" i="13"/>
  <c r="AD77" i="13" s="1"/>
  <c r="Z77" i="13"/>
  <c r="AA77" i="13"/>
  <c r="AB77" i="13"/>
  <c r="AC77" i="13"/>
  <c r="Y78" i="13"/>
  <c r="AD78" i="13" s="1"/>
  <c r="Z78" i="13"/>
  <c r="AA78" i="13"/>
  <c r="AB78" i="13"/>
  <c r="AC78" i="13"/>
  <c r="Y79" i="13"/>
  <c r="AD79" i="13" s="1"/>
  <c r="Z79" i="13"/>
  <c r="AA79" i="13"/>
  <c r="AB79" i="13"/>
  <c r="AC79" i="13"/>
  <c r="Y80" i="13"/>
  <c r="AD80" i="13" s="1"/>
  <c r="Z80" i="13"/>
  <c r="AA80" i="13"/>
  <c r="AB80" i="13"/>
  <c r="AC80" i="13"/>
  <c r="Y81" i="13"/>
  <c r="AD81" i="13" s="1"/>
  <c r="Z81" i="13"/>
  <c r="AA81" i="13"/>
  <c r="AB81" i="13"/>
  <c r="AC81" i="13"/>
  <c r="Y82" i="13"/>
  <c r="AD82" i="13" s="1"/>
  <c r="Z82" i="13"/>
  <c r="AA82" i="13"/>
  <c r="AB82" i="13"/>
  <c r="AC82" i="13"/>
  <c r="Y83" i="13"/>
  <c r="AD83" i="13" s="1"/>
  <c r="Z83" i="13"/>
  <c r="AA83" i="13"/>
  <c r="AB83" i="13"/>
  <c r="AC83" i="13"/>
  <c r="Y84" i="13"/>
  <c r="AD84" i="13" s="1"/>
  <c r="Z84" i="13"/>
  <c r="AA84" i="13"/>
  <c r="AB84" i="13"/>
  <c r="AC84" i="13"/>
  <c r="Y85" i="13"/>
  <c r="AD85" i="13" s="1"/>
  <c r="Z85" i="13"/>
  <c r="AA85" i="13"/>
  <c r="AB85" i="13"/>
  <c r="AC85" i="13"/>
  <c r="Y86" i="13"/>
  <c r="AD86" i="13" s="1"/>
  <c r="Z86" i="13"/>
  <c r="AA86" i="13"/>
  <c r="AB86" i="13"/>
  <c r="AC86" i="13"/>
  <c r="Y87" i="13"/>
  <c r="AD87" i="13" s="1"/>
  <c r="Z87" i="13"/>
  <c r="AA87" i="13"/>
  <c r="AB87" i="13"/>
  <c r="AC87" i="13"/>
  <c r="Y88" i="13"/>
  <c r="AD88" i="13" s="1"/>
  <c r="Z88" i="13"/>
  <c r="AA88" i="13"/>
  <c r="AB88" i="13"/>
  <c r="AC88" i="13"/>
  <c r="Y89" i="13"/>
  <c r="AD89" i="13" s="1"/>
  <c r="Z89" i="13"/>
  <c r="AA89" i="13"/>
  <c r="AB89" i="13"/>
  <c r="AC89" i="13"/>
  <c r="Y90" i="13"/>
  <c r="AD90" i="13" s="1"/>
  <c r="Z90" i="13"/>
  <c r="AA90" i="13"/>
  <c r="AB90" i="13"/>
  <c r="AC90" i="13"/>
  <c r="Y91" i="13"/>
  <c r="AD91" i="13" s="1"/>
  <c r="Z91" i="13"/>
  <c r="AA91" i="13"/>
  <c r="AB91" i="13"/>
  <c r="AC91" i="13"/>
  <c r="Y92" i="13"/>
  <c r="AD92" i="13" s="1"/>
  <c r="Z92" i="13"/>
  <c r="AA92" i="13"/>
  <c r="AB92" i="13"/>
  <c r="AC92" i="13"/>
  <c r="Y93" i="13"/>
  <c r="AD93" i="13" s="1"/>
  <c r="Z93" i="13"/>
  <c r="AA93" i="13"/>
  <c r="AB93" i="13"/>
  <c r="AC93" i="13"/>
  <c r="Y94" i="13"/>
  <c r="AD94" i="13" s="1"/>
  <c r="Z94" i="13"/>
  <c r="AA94" i="13"/>
  <c r="AB94" i="13"/>
  <c r="AC94" i="13"/>
  <c r="Y95" i="13"/>
  <c r="AD95" i="13" s="1"/>
  <c r="Z95" i="13"/>
  <c r="AA95" i="13"/>
  <c r="AB95" i="13"/>
  <c r="AC95" i="13"/>
  <c r="Y96" i="13"/>
  <c r="AD96" i="13" s="1"/>
  <c r="Z96" i="13"/>
  <c r="AA96" i="13"/>
  <c r="AB96" i="13"/>
  <c r="AC96" i="13"/>
  <c r="Y97" i="13"/>
  <c r="AD97" i="13" s="1"/>
  <c r="Z97" i="13"/>
  <c r="AA97" i="13"/>
  <c r="AB97" i="13"/>
  <c r="AC97" i="13"/>
  <c r="Y98" i="13"/>
  <c r="AD98" i="13" s="1"/>
  <c r="Z98" i="13"/>
  <c r="AA98" i="13"/>
  <c r="AB98" i="13"/>
  <c r="AC98" i="13"/>
  <c r="Y99" i="13"/>
  <c r="AD99" i="13" s="1"/>
  <c r="Z99" i="13"/>
  <c r="AA99" i="13"/>
  <c r="AB99" i="13"/>
  <c r="AC99" i="13"/>
  <c r="Y100" i="13"/>
  <c r="AD100" i="13" s="1"/>
  <c r="Z100" i="13"/>
  <c r="AA100" i="13"/>
  <c r="AB100" i="13"/>
  <c r="AC100" i="13"/>
  <c r="Y101" i="13"/>
  <c r="AD101" i="13" s="1"/>
  <c r="Z101" i="13"/>
  <c r="AA101" i="13"/>
  <c r="AB101" i="13"/>
  <c r="AC101" i="13"/>
  <c r="Y102" i="13"/>
  <c r="AD102" i="13" s="1"/>
  <c r="Z102" i="13"/>
  <c r="AA102" i="13"/>
  <c r="AB102" i="13"/>
  <c r="AC102" i="13"/>
  <c r="Y103" i="13"/>
  <c r="AD103" i="13" s="1"/>
  <c r="Z103" i="13"/>
  <c r="AA103" i="13"/>
  <c r="AB103" i="13"/>
  <c r="AC103" i="13"/>
  <c r="Y104" i="13"/>
  <c r="AD104" i="13" s="1"/>
  <c r="Z104" i="13"/>
  <c r="AA104" i="13"/>
  <c r="AB104" i="13"/>
  <c r="AC104" i="13"/>
  <c r="Y105" i="13"/>
  <c r="AD105" i="13" s="1"/>
  <c r="Z105" i="13"/>
  <c r="AA105" i="13"/>
  <c r="AB105" i="13"/>
  <c r="AC105" i="13"/>
  <c r="Y106" i="13"/>
  <c r="AD106" i="13" s="1"/>
  <c r="Z106" i="13"/>
  <c r="AA106" i="13"/>
  <c r="AB106" i="13"/>
  <c r="AC106" i="13"/>
  <c r="Y107" i="13"/>
  <c r="AD107" i="13" s="1"/>
  <c r="Z107" i="13"/>
  <c r="AA107" i="13"/>
  <c r="AB107" i="13"/>
  <c r="AC107" i="13"/>
  <c r="Y108" i="13"/>
  <c r="AD108" i="13" s="1"/>
  <c r="Z108" i="13"/>
  <c r="AA108" i="13"/>
  <c r="AB108" i="13"/>
  <c r="AC108" i="13"/>
  <c r="Y109" i="13"/>
  <c r="AD109" i="13" s="1"/>
  <c r="Z109" i="13"/>
  <c r="AA109" i="13"/>
  <c r="AB109" i="13"/>
  <c r="AC109" i="13"/>
  <c r="Y110" i="13"/>
  <c r="AD110" i="13" s="1"/>
  <c r="Z110" i="13"/>
  <c r="AA110" i="13"/>
  <c r="AB110" i="13"/>
  <c r="AC110" i="13"/>
  <c r="Y111" i="13"/>
  <c r="AD111" i="13" s="1"/>
  <c r="Z111" i="13"/>
  <c r="AA111" i="13"/>
  <c r="AB111" i="13"/>
  <c r="AC111" i="13"/>
  <c r="Y112" i="13"/>
  <c r="AD112" i="13" s="1"/>
  <c r="Z112" i="13"/>
  <c r="AA112" i="13"/>
  <c r="AB112" i="13"/>
  <c r="AC112" i="13"/>
  <c r="Y113" i="13"/>
  <c r="AD113" i="13" s="1"/>
  <c r="Z113" i="13"/>
  <c r="AA113" i="13"/>
  <c r="AB113" i="13"/>
  <c r="AC113" i="13"/>
  <c r="Y114" i="13"/>
  <c r="AD114" i="13" s="1"/>
  <c r="Z114" i="13"/>
  <c r="AA114" i="13"/>
  <c r="AB114" i="13"/>
  <c r="AC114" i="13"/>
  <c r="Y115" i="13"/>
  <c r="AD115" i="13" s="1"/>
  <c r="Z115" i="13"/>
  <c r="AA115" i="13"/>
  <c r="AB115" i="13"/>
  <c r="AC115" i="13"/>
  <c r="Y116" i="13"/>
  <c r="AD116" i="13" s="1"/>
  <c r="Z116" i="13"/>
  <c r="AA116" i="13"/>
  <c r="AB116" i="13"/>
  <c r="AC116" i="13"/>
  <c r="Y117" i="13"/>
  <c r="AD117" i="13" s="1"/>
  <c r="Z117" i="13"/>
  <c r="AA117" i="13"/>
  <c r="AB117" i="13"/>
  <c r="AC117" i="13"/>
  <c r="Y118" i="13"/>
  <c r="AD118" i="13" s="1"/>
  <c r="Z118" i="13"/>
  <c r="AA118" i="13"/>
  <c r="AB118" i="13"/>
  <c r="AC118" i="13"/>
  <c r="Y119" i="13"/>
  <c r="AD119" i="13" s="1"/>
  <c r="Z119" i="13"/>
  <c r="AA119" i="13"/>
  <c r="AB119" i="13"/>
  <c r="AC119" i="13"/>
  <c r="Y120" i="13"/>
  <c r="AD120" i="13" s="1"/>
  <c r="Z120" i="13"/>
  <c r="AA120" i="13"/>
  <c r="AB120" i="13"/>
  <c r="AC120" i="13"/>
  <c r="Y121" i="13"/>
  <c r="AD121" i="13" s="1"/>
  <c r="Z121" i="13"/>
  <c r="AA121" i="13"/>
  <c r="AB121" i="13"/>
  <c r="AC121" i="13"/>
  <c r="Y122" i="13"/>
  <c r="AD122" i="13" s="1"/>
  <c r="Z122" i="13"/>
  <c r="AA122" i="13"/>
  <c r="AB122" i="13"/>
  <c r="AC122" i="13"/>
  <c r="Y123" i="13"/>
  <c r="AD123" i="13" s="1"/>
  <c r="Z123" i="13"/>
  <c r="AA123" i="13"/>
  <c r="AB123" i="13"/>
  <c r="AC123" i="13"/>
  <c r="Y124" i="13"/>
  <c r="AD124" i="13" s="1"/>
  <c r="Z124" i="13"/>
  <c r="AA124" i="13"/>
  <c r="AB124" i="13"/>
  <c r="AC124" i="13"/>
  <c r="Y125" i="13"/>
  <c r="AD125" i="13" s="1"/>
  <c r="Z125" i="13"/>
  <c r="AA125" i="13"/>
  <c r="AB125" i="13"/>
  <c r="AC125" i="13"/>
  <c r="Y126" i="13"/>
  <c r="AD126" i="13" s="1"/>
  <c r="Z126" i="13"/>
  <c r="AA126" i="13"/>
  <c r="AB126" i="13"/>
  <c r="AC126" i="13"/>
  <c r="Y127" i="13"/>
  <c r="AD127" i="13" s="1"/>
  <c r="Z127" i="13"/>
  <c r="AA127" i="13"/>
  <c r="AB127" i="13"/>
  <c r="AC127" i="13"/>
  <c r="Y128" i="13"/>
  <c r="AD128" i="13" s="1"/>
  <c r="Z128" i="13"/>
  <c r="AA128" i="13"/>
  <c r="AB128" i="13"/>
  <c r="AC128" i="13"/>
  <c r="Y129" i="13"/>
  <c r="AD129" i="13" s="1"/>
  <c r="Z129" i="13"/>
  <c r="AA129" i="13"/>
  <c r="AB129" i="13"/>
  <c r="AC129" i="13"/>
  <c r="Y130" i="13"/>
  <c r="AD130" i="13" s="1"/>
  <c r="Z130" i="13"/>
  <c r="AA130" i="13"/>
  <c r="AB130" i="13"/>
  <c r="AC130" i="13"/>
  <c r="Y131" i="13"/>
  <c r="AD131" i="13" s="1"/>
  <c r="Z131" i="13"/>
  <c r="AA131" i="13"/>
  <c r="AB131" i="13"/>
  <c r="AC131" i="13"/>
  <c r="Y132" i="13"/>
  <c r="AD132" i="13" s="1"/>
  <c r="Z132" i="13"/>
  <c r="AA132" i="13"/>
  <c r="AB132" i="13"/>
  <c r="AC132" i="13"/>
  <c r="Y133" i="13"/>
  <c r="AD133" i="13" s="1"/>
  <c r="Z133" i="13"/>
  <c r="AA133" i="13"/>
  <c r="AB133" i="13"/>
  <c r="AC133" i="13"/>
  <c r="Y134" i="13"/>
  <c r="AD134" i="13" s="1"/>
  <c r="Z134" i="13"/>
  <c r="AA134" i="13"/>
  <c r="AB134" i="13"/>
  <c r="AC134" i="13"/>
  <c r="Y135" i="13"/>
  <c r="AD135" i="13" s="1"/>
  <c r="Z135" i="13"/>
  <c r="AA135" i="13"/>
  <c r="AB135" i="13"/>
  <c r="AC135" i="13"/>
  <c r="Y136" i="13"/>
  <c r="AD136" i="13" s="1"/>
  <c r="Z136" i="13"/>
  <c r="AA136" i="13"/>
  <c r="AB136" i="13"/>
  <c r="AC136" i="13"/>
  <c r="Y137" i="13"/>
  <c r="AD137" i="13" s="1"/>
  <c r="Z137" i="13"/>
  <c r="AA137" i="13"/>
  <c r="AB137" i="13"/>
  <c r="AC137" i="13"/>
  <c r="Y138" i="13"/>
  <c r="AD138" i="13" s="1"/>
  <c r="Z138" i="13"/>
  <c r="AA138" i="13"/>
  <c r="AB138" i="13"/>
  <c r="AC138" i="13"/>
  <c r="Y139" i="13"/>
  <c r="AD139" i="13" s="1"/>
  <c r="Z139" i="13"/>
  <c r="AA139" i="13"/>
  <c r="AB139" i="13"/>
  <c r="AC139" i="13"/>
  <c r="Y140" i="13"/>
  <c r="AD140" i="13" s="1"/>
  <c r="Z140" i="13"/>
  <c r="AA140" i="13"/>
  <c r="AB140" i="13"/>
  <c r="AC140" i="13"/>
  <c r="Y141" i="13"/>
  <c r="AD141" i="13" s="1"/>
  <c r="Z141" i="13"/>
  <c r="AA141" i="13"/>
  <c r="AB141" i="13"/>
  <c r="AC141" i="13"/>
  <c r="Y142" i="13"/>
  <c r="AD142" i="13" s="1"/>
  <c r="Z142" i="13"/>
  <c r="AA142" i="13"/>
  <c r="AB142" i="13"/>
  <c r="AC142" i="13"/>
  <c r="Y143" i="13"/>
  <c r="AD143" i="13" s="1"/>
  <c r="Z143" i="13"/>
  <c r="AA143" i="13"/>
  <c r="AB143" i="13"/>
  <c r="AC143" i="13"/>
  <c r="Y144" i="13"/>
  <c r="AD144" i="13" s="1"/>
  <c r="Z144" i="13"/>
  <c r="AA144" i="13"/>
  <c r="AB144" i="13"/>
  <c r="AC144" i="13"/>
  <c r="Y145" i="13"/>
  <c r="AD145" i="13" s="1"/>
  <c r="Z145" i="13"/>
  <c r="AA145" i="13"/>
  <c r="AB145" i="13"/>
  <c r="AC145" i="13"/>
  <c r="Y146" i="13"/>
  <c r="AD146" i="13" s="1"/>
  <c r="Z146" i="13"/>
  <c r="AA146" i="13"/>
  <c r="AB146" i="13"/>
  <c r="AC146" i="13"/>
  <c r="Y147" i="13"/>
  <c r="AD147" i="13" s="1"/>
  <c r="Z147" i="13"/>
  <c r="AA147" i="13"/>
  <c r="AB147" i="13"/>
  <c r="AC147" i="13"/>
  <c r="Y148" i="13"/>
  <c r="AD148" i="13" s="1"/>
  <c r="Z148" i="13"/>
  <c r="AA148" i="13"/>
  <c r="AB148" i="13"/>
  <c r="AC148" i="13"/>
  <c r="Y149" i="13"/>
  <c r="AD149" i="13" s="1"/>
  <c r="Z149" i="13"/>
  <c r="AA149" i="13"/>
  <c r="AB149" i="13"/>
  <c r="AC149" i="13"/>
  <c r="Y150" i="13"/>
  <c r="AD150" i="13" s="1"/>
  <c r="Z150" i="13"/>
  <c r="AA150" i="13"/>
  <c r="AB150" i="13"/>
  <c r="AC150" i="13"/>
  <c r="Y151" i="13"/>
  <c r="AD151" i="13" s="1"/>
  <c r="Z151" i="13"/>
  <c r="AA151" i="13"/>
  <c r="AB151" i="13"/>
  <c r="AC151" i="13"/>
  <c r="Y152" i="13"/>
  <c r="AD152" i="13" s="1"/>
  <c r="Z152" i="13"/>
  <c r="AA152" i="13"/>
  <c r="AB152" i="13"/>
  <c r="AC152" i="13"/>
  <c r="Y153" i="13"/>
  <c r="AD153" i="13" s="1"/>
  <c r="Z153" i="13"/>
  <c r="AA153" i="13"/>
  <c r="AB153" i="13"/>
  <c r="AC153" i="13"/>
  <c r="Y154" i="13"/>
  <c r="AD154" i="13" s="1"/>
  <c r="Z154" i="13"/>
  <c r="AA154" i="13"/>
  <c r="AB154" i="13"/>
  <c r="AC154" i="13"/>
  <c r="Y155" i="13"/>
  <c r="AD155" i="13" s="1"/>
  <c r="Z155" i="13"/>
  <c r="AA155" i="13"/>
  <c r="AB155" i="13"/>
  <c r="AC155" i="13"/>
  <c r="Y156" i="13"/>
  <c r="AD156" i="13" s="1"/>
  <c r="Z156" i="13"/>
  <c r="AA156" i="13"/>
  <c r="AB156" i="13"/>
  <c r="AC156" i="13"/>
  <c r="Y157" i="13"/>
  <c r="AD157" i="13" s="1"/>
  <c r="Z157" i="13"/>
  <c r="AA157" i="13"/>
  <c r="AB157" i="13"/>
  <c r="AC157" i="13"/>
  <c r="Y158" i="13"/>
  <c r="AD158" i="13" s="1"/>
  <c r="Z158" i="13"/>
  <c r="AA158" i="13"/>
  <c r="AB158" i="13"/>
  <c r="AC158" i="13"/>
  <c r="Y159" i="13"/>
  <c r="AD159" i="13" s="1"/>
  <c r="Z159" i="13"/>
  <c r="AA159" i="13"/>
  <c r="AB159" i="13"/>
  <c r="AC159" i="13"/>
  <c r="Y160" i="13"/>
  <c r="AD160" i="13" s="1"/>
  <c r="Z160" i="13"/>
  <c r="AA160" i="13"/>
  <c r="AB160" i="13"/>
  <c r="AC160" i="13"/>
  <c r="Y161" i="13"/>
  <c r="AD161" i="13" s="1"/>
  <c r="Z161" i="13"/>
  <c r="AA161" i="13"/>
  <c r="AB161" i="13"/>
  <c r="AC161" i="13"/>
  <c r="Y162" i="13"/>
  <c r="AD162" i="13" s="1"/>
  <c r="Z162" i="13"/>
  <c r="AA162" i="13"/>
  <c r="AB162" i="13"/>
  <c r="AC162" i="13"/>
  <c r="Y163" i="13"/>
  <c r="AD163" i="13" s="1"/>
  <c r="Z163" i="13"/>
  <c r="AA163" i="13"/>
  <c r="AB163" i="13"/>
  <c r="AC163" i="13"/>
  <c r="Y164" i="13"/>
  <c r="AD164" i="13" s="1"/>
  <c r="Z164" i="13"/>
  <c r="AA164" i="13"/>
  <c r="AB164" i="13"/>
  <c r="AC164" i="13"/>
  <c r="Y165" i="13"/>
  <c r="AD165" i="13" s="1"/>
  <c r="Z165" i="13"/>
  <c r="AA165" i="13"/>
  <c r="AB165" i="13"/>
  <c r="AC165" i="13"/>
  <c r="Y166" i="13"/>
  <c r="AD166" i="13" s="1"/>
  <c r="Z166" i="13"/>
  <c r="AA166" i="13"/>
  <c r="AB166" i="13"/>
  <c r="AC166" i="13"/>
  <c r="Y167" i="13"/>
  <c r="AD167" i="13" s="1"/>
  <c r="Z167" i="13"/>
  <c r="AA167" i="13"/>
  <c r="AB167" i="13"/>
  <c r="AC167" i="13"/>
  <c r="Y168" i="13"/>
  <c r="AD168" i="13" s="1"/>
  <c r="Z168" i="13"/>
  <c r="AA168" i="13"/>
  <c r="AB168" i="13"/>
  <c r="AC168" i="13"/>
  <c r="Y169" i="13"/>
  <c r="AD169" i="13" s="1"/>
  <c r="Z169" i="13"/>
  <c r="AA169" i="13"/>
  <c r="AB169" i="13"/>
  <c r="AC169" i="13"/>
  <c r="Y170" i="13"/>
  <c r="AD170" i="13" s="1"/>
  <c r="Z170" i="13"/>
  <c r="AA170" i="13"/>
  <c r="AB170" i="13"/>
  <c r="AC170" i="13"/>
  <c r="Y171" i="13"/>
  <c r="AD171" i="13" s="1"/>
  <c r="Z171" i="13"/>
  <c r="AA171" i="13"/>
  <c r="AB171" i="13"/>
  <c r="AC171" i="13"/>
  <c r="Y172" i="13"/>
  <c r="AD172" i="13" s="1"/>
  <c r="Z172" i="13"/>
  <c r="AA172" i="13"/>
  <c r="AB172" i="13"/>
  <c r="AC172" i="13"/>
  <c r="Y173" i="13"/>
  <c r="AD173" i="13" s="1"/>
  <c r="Z173" i="13"/>
  <c r="AA173" i="13"/>
  <c r="AB173" i="13"/>
  <c r="AC173" i="13"/>
  <c r="Y174" i="13"/>
  <c r="AD174" i="13" s="1"/>
  <c r="Z174" i="13"/>
  <c r="AA174" i="13"/>
  <c r="AB174" i="13"/>
  <c r="AC174" i="13"/>
  <c r="Y175" i="13"/>
  <c r="AD175" i="13" s="1"/>
  <c r="Z175" i="13"/>
  <c r="AA175" i="13"/>
  <c r="AB175" i="13"/>
  <c r="AC175" i="13"/>
  <c r="Y176" i="13"/>
  <c r="AD176" i="13" s="1"/>
  <c r="Z176" i="13"/>
  <c r="AA176" i="13"/>
  <c r="AB176" i="13"/>
  <c r="AC176" i="13"/>
  <c r="Y177" i="13"/>
  <c r="AD177" i="13" s="1"/>
  <c r="Z177" i="13"/>
  <c r="AA177" i="13"/>
  <c r="AB177" i="13"/>
  <c r="AC177" i="13"/>
  <c r="Y178" i="13"/>
  <c r="AD178" i="13" s="1"/>
  <c r="Z178" i="13"/>
  <c r="AA178" i="13"/>
  <c r="AB178" i="13"/>
  <c r="AC178" i="13"/>
  <c r="Y179" i="13"/>
  <c r="AD179" i="13" s="1"/>
  <c r="Z179" i="13"/>
  <c r="AA179" i="13"/>
  <c r="AB179" i="13"/>
  <c r="AC179" i="13"/>
  <c r="Y180" i="13"/>
  <c r="AD180" i="13" s="1"/>
  <c r="Z180" i="13"/>
  <c r="AA180" i="13"/>
  <c r="AB180" i="13"/>
  <c r="AC180" i="13"/>
  <c r="Y181" i="13"/>
  <c r="AD181" i="13" s="1"/>
  <c r="Z181" i="13"/>
  <c r="AA181" i="13"/>
  <c r="AB181" i="13"/>
  <c r="AC181" i="13"/>
  <c r="Y182" i="13"/>
  <c r="AD182" i="13" s="1"/>
  <c r="Z182" i="13"/>
  <c r="AA182" i="13"/>
  <c r="AB182" i="13"/>
  <c r="AC182" i="13"/>
  <c r="Y183" i="13"/>
  <c r="AD183" i="13" s="1"/>
  <c r="Z183" i="13"/>
  <c r="AA183" i="13"/>
  <c r="AB183" i="13"/>
  <c r="AC183" i="13"/>
  <c r="Y184" i="13"/>
  <c r="AD184" i="13" s="1"/>
  <c r="Z184" i="13"/>
  <c r="AA184" i="13"/>
  <c r="AB184" i="13"/>
  <c r="AC184" i="13"/>
  <c r="Y185" i="13"/>
  <c r="AD185" i="13" s="1"/>
  <c r="Z185" i="13"/>
  <c r="AA185" i="13"/>
  <c r="AB185" i="13"/>
  <c r="AC185" i="13"/>
  <c r="Y186" i="13"/>
  <c r="AD186" i="13" s="1"/>
  <c r="Z186" i="13"/>
  <c r="AA186" i="13"/>
  <c r="AB186" i="13"/>
  <c r="AC186" i="13"/>
  <c r="Y187" i="13"/>
  <c r="AD187" i="13" s="1"/>
  <c r="Z187" i="13"/>
  <c r="AA187" i="13"/>
  <c r="AB187" i="13"/>
  <c r="AC187" i="13"/>
  <c r="Y188" i="13"/>
  <c r="AD188" i="13" s="1"/>
  <c r="Z188" i="13"/>
  <c r="AA188" i="13"/>
  <c r="AB188" i="13"/>
  <c r="AC188" i="13"/>
  <c r="Y189" i="13"/>
  <c r="AD189" i="13" s="1"/>
  <c r="Z189" i="13"/>
  <c r="AA189" i="13"/>
  <c r="AB189" i="13"/>
  <c r="AC189" i="13"/>
  <c r="Y190" i="13"/>
  <c r="AD190" i="13" s="1"/>
  <c r="Z190" i="13"/>
  <c r="AA190" i="13"/>
  <c r="AB190" i="13"/>
  <c r="AC190" i="13"/>
  <c r="Y191" i="13"/>
  <c r="AD191" i="13" s="1"/>
  <c r="Z191" i="13"/>
  <c r="AA191" i="13"/>
  <c r="AB191" i="13"/>
  <c r="AC191" i="13"/>
  <c r="Y192" i="13"/>
  <c r="AD192" i="13" s="1"/>
  <c r="Z192" i="13"/>
  <c r="AA192" i="13"/>
  <c r="AB192" i="13"/>
  <c r="AC192" i="13"/>
  <c r="Y193" i="13"/>
  <c r="AD193" i="13" s="1"/>
  <c r="Z193" i="13"/>
  <c r="AA193" i="13"/>
  <c r="AB193" i="13"/>
  <c r="AC193" i="13"/>
  <c r="Y194" i="13"/>
  <c r="AD194" i="13" s="1"/>
  <c r="Z194" i="13"/>
  <c r="AA194" i="13"/>
  <c r="AB194" i="13"/>
  <c r="AC194" i="13"/>
  <c r="Y195" i="13"/>
  <c r="AD195" i="13" s="1"/>
  <c r="Z195" i="13"/>
  <c r="AA195" i="13"/>
  <c r="AB195" i="13"/>
  <c r="AC195" i="13"/>
  <c r="Y196" i="13"/>
  <c r="AD196" i="13" s="1"/>
  <c r="Z196" i="13"/>
  <c r="AA196" i="13"/>
  <c r="AB196" i="13"/>
  <c r="AC196" i="13"/>
  <c r="Y197" i="13"/>
  <c r="AD197" i="13" s="1"/>
  <c r="Z197" i="13"/>
  <c r="AA197" i="13"/>
  <c r="AB197" i="13"/>
  <c r="AC197" i="13"/>
  <c r="Y198" i="13"/>
  <c r="AD198" i="13" s="1"/>
  <c r="Z198" i="13"/>
  <c r="AA198" i="13"/>
  <c r="AB198" i="13"/>
  <c r="AC198" i="13"/>
  <c r="Y199" i="13"/>
  <c r="AD199" i="13" s="1"/>
  <c r="Z199" i="13"/>
  <c r="AA199" i="13"/>
  <c r="AB199" i="13"/>
  <c r="AC199" i="13"/>
  <c r="Y200" i="13"/>
  <c r="AD200" i="13" s="1"/>
  <c r="Z200" i="13"/>
  <c r="AA200" i="13"/>
  <c r="AB200" i="13"/>
  <c r="AC200" i="13"/>
  <c r="Y201" i="13"/>
  <c r="AD201" i="13" s="1"/>
  <c r="Z201" i="13"/>
  <c r="AA201" i="13"/>
  <c r="AB201" i="13"/>
  <c r="AC201" i="13"/>
  <c r="Y202" i="13"/>
  <c r="AD202" i="13" s="1"/>
  <c r="Z202" i="13"/>
  <c r="AA202" i="13"/>
  <c r="AB202" i="13"/>
  <c r="AC202" i="13"/>
  <c r="Y203" i="13"/>
  <c r="AD203" i="13" s="1"/>
  <c r="Z203" i="13"/>
  <c r="AA203" i="13"/>
  <c r="AB203" i="13"/>
  <c r="AC203" i="13"/>
  <c r="Y204" i="13"/>
  <c r="AD204" i="13" s="1"/>
  <c r="Z204" i="13"/>
  <c r="AA204" i="13"/>
  <c r="AB204" i="13"/>
  <c r="AC204" i="13"/>
  <c r="Y205" i="13"/>
  <c r="AD205" i="13" s="1"/>
  <c r="Z205" i="13"/>
  <c r="AA205" i="13"/>
  <c r="AB205" i="13"/>
  <c r="AC205" i="13"/>
  <c r="Y206" i="13"/>
  <c r="AD206" i="13" s="1"/>
  <c r="Z206" i="13"/>
  <c r="AA206" i="13"/>
  <c r="AB206" i="13"/>
  <c r="AC206" i="13"/>
  <c r="Y207" i="13"/>
  <c r="AD207" i="13" s="1"/>
  <c r="Z207" i="13"/>
  <c r="AA207" i="13"/>
  <c r="AB207" i="13"/>
  <c r="AC207" i="13"/>
  <c r="Y208" i="13"/>
  <c r="AD208" i="13" s="1"/>
  <c r="Z208" i="13"/>
  <c r="AA208" i="13"/>
  <c r="AB208" i="13"/>
  <c r="AC208" i="13"/>
  <c r="Y209" i="13"/>
  <c r="AD209" i="13" s="1"/>
  <c r="Z209" i="13"/>
  <c r="AA209" i="13"/>
  <c r="AB209" i="13"/>
  <c r="AC209" i="13"/>
  <c r="Y210" i="13"/>
  <c r="AD210" i="13" s="1"/>
  <c r="Z210" i="13"/>
  <c r="AA210" i="13"/>
  <c r="AB210" i="13"/>
  <c r="AC210" i="13"/>
  <c r="Y211" i="13"/>
  <c r="AD211" i="13" s="1"/>
  <c r="Z211" i="13"/>
  <c r="AA211" i="13"/>
  <c r="AB211" i="13"/>
  <c r="AC211" i="13"/>
  <c r="Y212" i="13"/>
  <c r="AD212" i="13" s="1"/>
  <c r="Z212" i="13"/>
  <c r="AA212" i="13"/>
  <c r="AB212" i="13"/>
  <c r="AC212" i="13"/>
  <c r="Y213" i="13"/>
  <c r="AD213" i="13" s="1"/>
  <c r="Z213" i="13"/>
  <c r="AA213" i="13"/>
  <c r="AB213" i="13"/>
  <c r="AC213" i="13"/>
  <c r="Y214" i="13"/>
  <c r="AD214" i="13" s="1"/>
  <c r="Z214" i="13"/>
  <c r="AA214" i="13"/>
  <c r="AB214" i="13"/>
  <c r="AC214" i="13"/>
  <c r="Y215" i="13"/>
  <c r="AD215" i="13" s="1"/>
  <c r="Z215" i="13"/>
  <c r="AA215" i="13"/>
  <c r="AB215" i="13"/>
  <c r="AC215" i="13"/>
  <c r="Y216" i="13"/>
  <c r="AD216" i="13" s="1"/>
  <c r="Z216" i="13"/>
  <c r="AA216" i="13"/>
  <c r="AB216" i="13"/>
  <c r="AC216" i="13"/>
  <c r="Y217" i="13"/>
  <c r="AD217" i="13" s="1"/>
  <c r="Z217" i="13"/>
  <c r="AA217" i="13"/>
  <c r="AB217" i="13"/>
  <c r="AC217" i="13"/>
  <c r="Y218" i="13"/>
  <c r="AD218" i="13" s="1"/>
  <c r="Z218" i="13"/>
  <c r="AA218" i="13"/>
  <c r="AB218" i="13"/>
  <c r="AC218" i="13"/>
  <c r="Y219" i="13"/>
  <c r="AD219" i="13" s="1"/>
  <c r="Z219" i="13"/>
  <c r="AA219" i="13"/>
  <c r="AB219" i="13"/>
  <c r="AC219" i="13"/>
  <c r="Y220" i="13"/>
  <c r="AD220" i="13" s="1"/>
  <c r="Z220" i="13"/>
  <c r="AA220" i="13"/>
  <c r="AB220" i="13"/>
  <c r="AC220" i="13"/>
  <c r="Y221" i="13"/>
  <c r="AD221" i="13" s="1"/>
  <c r="Z221" i="13"/>
  <c r="AA221" i="13"/>
  <c r="AB221" i="13"/>
  <c r="AC221" i="13"/>
  <c r="Y222" i="13"/>
  <c r="AD222" i="13" s="1"/>
  <c r="Z222" i="13"/>
  <c r="AA222" i="13"/>
  <c r="AB222" i="13"/>
  <c r="AC222" i="13"/>
  <c r="Y223" i="13"/>
  <c r="AD223" i="13" s="1"/>
  <c r="Z223" i="13"/>
  <c r="AA223" i="13"/>
  <c r="AB223" i="13"/>
  <c r="AC223" i="13"/>
  <c r="Y224" i="13"/>
  <c r="AD224" i="13" s="1"/>
  <c r="Z224" i="13"/>
  <c r="AA224" i="13"/>
  <c r="AB224" i="13"/>
  <c r="AC224" i="13"/>
  <c r="Y225" i="13"/>
  <c r="AD225" i="13" s="1"/>
  <c r="Z225" i="13"/>
  <c r="AA225" i="13"/>
  <c r="AB225" i="13"/>
  <c r="AC225" i="13"/>
  <c r="Y226" i="13"/>
  <c r="AD226" i="13" s="1"/>
  <c r="Z226" i="13"/>
  <c r="AA226" i="13"/>
  <c r="AB226" i="13"/>
  <c r="AC226" i="13"/>
  <c r="Y227" i="13"/>
  <c r="AD227" i="13" s="1"/>
  <c r="Z227" i="13"/>
  <c r="AA227" i="13"/>
  <c r="AB227" i="13"/>
  <c r="AC227" i="13"/>
  <c r="Z228" i="13"/>
  <c r="AA228" i="13"/>
  <c r="AB228" i="13"/>
  <c r="AC228" i="13"/>
  <c r="Y229" i="13"/>
  <c r="AD229" i="13" s="1"/>
  <c r="Z229" i="13"/>
  <c r="AA229" i="13"/>
  <c r="AB229" i="13"/>
  <c r="AC229" i="13"/>
  <c r="Y230" i="13"/>
  <c r="AD230" i="13" s="1"/>
  <c r="Z230" i="13"/>
  <c r="AA230" i="13"/>
  <c r="AB230" i="13"/>
  <c r="AC230" i="13"/>
  <c r="Y231" i="13"/>
  <c r="AD231" i="13" s="1"/>
  <c r="Z231" i="13"/>
  <c r="AA231" i="13"/>
  <c r="AB231" i="13"/>
  <c r="AC231" i="13"/>
  <c r="AY4" i="13"/>
  <c r="AY5" i="13"/>
  <c r="AY6" i="13"/>
  <c r="AY7" i="13"/>
  <c r="AY8" i="13"/>
  <c r="AY9" i="13"/>
  <c r="AY10" i="13"/>
  <c r="AY11" i="13"/>
  <c r="AY12" i="13"/>
  <c r="AY13" i="13"/>
  <c r="AY14" i="13"/>
  <c r="AY15" i="13"/>
  <c r="AY16" i="13"/>
  <c r="AY17" i="13"/>
  <c r="AY18" i="13"/>
  <c r="AY19" i="13"/>
  <c r="AY20" i="13"/>
  <c r="AY21" i="13"/>
  <c r="AY22" i="13"/>
  <c r="AY23" i="13"/>
  <c r="AY24" i="13"/>
  <c r="AY25" i="13"/>
  <c r="AY26" i="13"/>
  <c r="AY27" i="13"/>
  <c r="AY28" i="13"/>
  <c r="AY29" i="13"/>
  <c r="AY30" i="13"/>
  <c r="AY31" i="13"/>
  <c r="AY32" i="13"/>
  <c r="AY33" i="13"/>
  <c r="AY34" i="13"/>
  <c r="AY35" i="13"/>
  <c r="AY36" i="13"/>
  <c r="AY37" i="13"/>
  <c r="AY38" i="13"/>
  <c r="AY39" i="13"/>
  <c r="AY40" i="13"/>
  <c r="AY41" i="13"/>
  <c r="AY42" i="13"/>
  <c r="AY43" i="13"/>
  <c r="AY44" i="13"/>
  <c r="AY45" i="13"/>
  <c r="AY46" i="13"/>
  <c r="AY47" i="13"/>
  <c r="AY48" i="13"/>
  <c r="AY49" i="13"/>
  <c r="AY50" i="13"/>
  <c r="AY51" i="13"/>
  <c r="AY52" i="13"/>
  <c r="AY53" i="13"/>
  <c r="AY54" i="13"/>
  <c r="AY55" i="13"/>
  <c r="AY56" i="13"/>
  <c r="AY57" i="13"/>
  <c r="AY58" i="13"/>
  <c r="AY59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Y81" i="13"/>
  <c r="AY82" i="13"/>
  <c r="AY83" i="13"/>
  <c r="AY84" i="13"/>
  <c r="AY85" i="13"/>
  <c r="AY86" i="13"/>
  <c r="AY87" i="13"/>
  <c r="AY88" i="13"/>
  <c r="AY89" i="13"/>
  <c r="AY90" i="13"/>
  <c r="AY91" i="13"/>
  <c r="AY92" i="13"/>
  <c r="AY93" i="13"/>
  <c r="AY94" i="13"/>
  <c r="AY95" i="13"/>
  <c r="AY96" i="13"/>
  <c r="AY97" i="13"/>
  <c r="AY98" i="13"/>
  <c r="AY99" i="13"/>
  <c r="AY100" i="13"/>
  <c r="AY101" i="13"/>
  <c r="AY102" i="13"/>
  <c r="AY103" i="13"/>
  <c r="AY104" i="13"/>
  <c r="AY105" i="13"/>
  <c r="AY106" i="13"/>
  <c r="AY107" i="13"/>
  <c r="AY108" i="13"/>
  <c r="AY109" i="13"/>
  <c r="AY110" i="13"/>
  <c r="AY111" i="13"/>
  <c r="AY112" i="13"/>
  <c r="AY113" i="13"/>
  <c r="AY114" i="13"/>
  <c r="AY115" i="13"/>
  <c r="AY116" i="13"/>
  <c r="AY117" i="13"/>
  <c r="AY118" i="13"/>
  <c r="AY119" i="13"/>
  <c r="AY120" i="13"/>
  <c r="AY121" i="13"/>
  <c r="AY122" i="13"/>
  <c r="AY123" i="13"/>
  <c r="AY124" i="13"/>
  <c r="AY125" i="13"/>
  <c r="AY126" i="13"/>
  <c r="AY127" i="13"/>
  <c r="AY128" i="13"/>
  <c r="AY129" i="13"/>
  <c r="AY130" i="13"/>
  <c r="AY131" i="13"/>
  <c r="AY132" i="13"/>
  <c r="AY133" i="13"/>
  <c r="AY134" i="13"/>
  <c r="AY135" i="13"/>
  <c r="AY136" i="13"/>
  <c r="AY137" i="13"/>
  <c r="AY138" i="13"/>
  <c r="AY139" i="13"/>
  <c r="AY140" i="13"/>
  <c r="AY141" i="13"/>
  <c r="AY142" i="13"/>
  <c r="AY143" i="13"/>
  <c r="AY144" i="13"/>
  <c r="AY145" i="13"/>
  <c r="AY146" i="13"/>
  <c r="AY147" i="13"/>
  <c r="AY148" i="13"/>
  <c r="AY149" i="13"/>
  <c r="AY150" i="13"/>
  <c r="AY151" i="13"/>
  <c r="AY152" i="13"/>
  <c r="AY153" i="13"/>
  <c r="AY154" i="13"/>
  <c r="AY155" i="13"/>
  <c r="AY156" i="13"/>
  <c r="AY157" i="13"/>
  <c r="AY158" i="13"/>
  <c r="AY159" i="13"/>
  <c r="AY160" i="13"/>
  <c r="AY161" i="13"/>
  <c r="AY162" i="13"/>
  <c r="AY163" i="13"/>
  <c r="AY164" i="13"/>
  <c r="AY165" i="13"/>
  <c r="AY166" i="13"/>
  <c r="AY167" i="13"/>
  <c r="AY168" i="13"/>
  <c r="AY169" i="13"/>
  <c r="AY170" i="13"/>
  <c r="AY171" i="13"/>
  <c r="AY172" i="13"/>
  <c r="AY173" i="13"/>
  <c r="AY174" i="13"/>
  <c r="AY175" i="13"/>
  <c r="AY176" i="13"/>
  <c r="AY177" i="13"/>
  <c r="AY178" i="13"/>
  <c r="AY179" i="13"/>
  <c r="AY180" i="13"/>
  <c r="AY181" i="13"/>
  <c r="AY182" i="13"/>
  <c r="AY183" i="13"/>
  <c r="AY184" i="13"/>
  <c r="AY185" i="13"/>
  <c r="AY186" i="13"/>
  <c r="AY187" i="13"/>
  <c r="AY188" i="13"/>
  <c r="AY189" i="13"/>
  <c r="AY190" i="13"/>
  <c r="AY191" i="13"/>
  <c r="AY192" i="13"/>
  <c r="AY193" i="13"/>
  <c r="AY194" i="13"/>
  <c r="AY195" i="13"/>
  <c r="AY196" i="13"/>
  <c r="AY197" i="13"/>
  <c r="AY198" i="13"/>
  <c r="AY199" i="13"/>
  <c r="AY200" i="13"/>
  <c r="AY201" i="13"/>
  <c r="AY202" i="13"/>
  <c r="AY203" i="13"/>
  <c r="AY204" i="13"/>
  <c r="AY205" i="13"/>
  <c r="AY206" i="13"/>
  <c r="AY207" i="13"/>
  <c r="AY208" i="13"/>
  <c r="AY209" i="13"/>
  <c r="AY210" i="13"/>
  <c r="AY211" i="13"/>
  <c r="AY212" i="13"/>
  <c r="AY213" i="13"/>
  <c r="AY214" i="13"/>
  <c r="AY215" i="13"/>
  <c r="AY216" i="13"/>
  <c r="AY217" i="13"/>
  <c r="AY218" i="13"/>
  <c r="AY219" i="13"/>
  <c r="AY220" i="13"/>
  <c r="AY221" i="13"/>
  <c r="AY222" i="13"/>
  <c r="AY223" i="13"/>
  <c r="AY224" i="13"/>
  <c r="AY225" i="13"/>
  <c r="AY226" i="13"/>
  <c r="AY227" i="13"/>
  <c r="AY228" i="13"/>
  <c r="AY229" i="13"/>
  <c r="AY230" i="13"/>
  <c r="AY231" i="13"/>
  <c r="AX4" i="13"/>
  <c r="AX5" i="13"/>
  <c r="AX6" i="13"/>
  <c r="AX7" i="13"/>
  <c r="AX8" i="13"/>
  <c r="AX9" i="13"/>
  <c r="AX10" i="13"/>
  <c r="AX11" i="13"/>
  <c r="AX12" i="13"/>
  <c r="AX13" i="13"/>
  <c r="AX14" i="13"/>
  <c r="AX15" i="13"/>
  <c r="AX16" i="13"/>
  <c r="AX17" i="13"/>
  <c r="AX18" i="13"/>
  <c r="AX19" i="13"/>
  <c r="AX20" i="13"/>
  <c r="AX21" i="13"/>
  <c r="AX22" i="13"/>
  <c r="AX23" i="13"/>
  <c r="AX24" i="13"/>
  <c r="AX25" i="13"/>
  <c r="AX26" i="13"/>
  <c r="AX27" i="13"/>
  <c r="AX28" i="13"/>
  <c r="AX29" i="13"/>
  <c r="AX30" i="13"/>
  <c r="AX31" i="13"/>
  <c r="AX32" i="13"/>
  <c r="AX33" i="13"/>
  <c r="AX34" i="13"/>
  <c r="AX35" i="13"/>
  <c r="AX36" i="13"/>
  <c r="AX37" i="13"/>
  <c r="AX38" i="13"/>
  <c r="AX39" i="13"/>
  <c r="AX40" i="13"/>
  <c r="AX41" i="13"/>
  <c r="AX42" i="13"/>
  <c r="AX43" i="13"/>
  <c r="AX44" i="13"/>
  <c r="AX45" i="13"/>
  <c r="AX46" i="13"/>
  <c r="AX47" i="13"/>
  <c r="AX48" i="13"/>
  <c r="AX49" i="13"/>
  <c r="AX50" i="13"/>
  <c r="AX51" i="13"/>
  <c r="AX52" i="13"/>
  <c r="AX53" i="13"/>
  <c r="AX54" i="13"/>
  <c r="AX55" i="13"/>
  <c r="AX56" i="13"/>
  <c r="AX57" i="13"/>
  <c r="AX58" i="13"/>
  <c r="AX59" i="13"/>
  <c r="AX60" i="13"/>
  <c r="AX61" i="13"/>
  <c r="AX62" i="13"/>
  <c r="AX63" i="13"/>
  <c r="AX64" i="13"/>
  <c r="AX65" i="13"/>
  <c r="AX66" i="13"/>
  <c r="AX67" i="13"/>
  <c r="AX68" i="13"/>
  <c r="AX69" i="13"/>
  <c r="AX70" i="13"/>
  <c r="AX71" i="13"/>
  <c r="AX72" i="13"/>
  <c r="AX73" i="13"/>
  <c r="AX74" i="13"/>
  <c r="AX75" i="13"/>
  <c r="AX76" i="13"/>
  <c r="AX77" i="13"/>
  <c r="AX78" i="13"/>
  <c r="AX79" i="13"/>
  <c r="AX80" i="13"/>
  <c r="AX81" i="13"/>
  <c r="AX82" i="13"/>
  <c r="AX83" i="13"/>
  <c r="AX84" i="13"/>
  <c r="AX85" i="13"/>
  <c r="AX86" i="13"/>
  <c r="AX87" i="13"/>
  <c r="AX88" i="13"/>
  <c r="AX89" i="13"/>
  <c r="AX90" i="13"/>
  <c r="AX91" i="13"/>
  <c r="AX92" i="13"/>
  <c r="AX93" i="13"/>
  <c r="AX94" i="13"/>
  <c r="AX95" i="13"/>
  <c r="AX96" i="13"/>
  <c r="AX97" i="13"/>
  <c r="AX98" i="13"/>
  <c r="AX99" i="13"/>
  <c r="AX100" i="13"/>
  <c r="AX101" i="13"/>
  <c r="AX102" i="13"/>
  <c r="AX103" i="13"/>
  <c r="AX104" i="13"/>
  <c r="AX105" i="13"/>
  <c r="AX106" i="13"/>
  <c r="AX107" i="13"/>
  <c r="AX108" i="13"/>
  <c r="AX109" i="13"/>
  <c r="AX110" i="13"/>
  <c r="AX111" i="13"/>
  <c r="AX112" i="13"/>
  <c r="AX113" i="13"/>
  <c r="AX114" i="13"/>
  <c r="AX115" i="13"/>
  <c r="AX116" i="13"/>
  <c r="AX117" i="13"/>
  <c r="AX118" i="13"/>
  <c r="AX119" i="13"/>
  <c r="AX120" i="13"/>
  <c r="AX121" i="13"/>
  <c r="AX122" i="13"/>
  <c r="AX123" i="13"/>
  <c r="AX124" i="13"/>
  <c r="AX125" i="13"/>
  <c r="AX126" i="13"/>
  <c r="AX127" i="13"/>
  <c r="AX128" i="13"/>
  <c r="AX129" i="13"/>
  <c r="AX130" i="13"/>
  <c r="AX131" i="13"/>
  <c r="AX132" i="13"/>
  <c r="AX133" i="13"/>
  <c r="AX134" i="13"/>
  <c r="AX135" i="13"/>
  <c r="AX136" i="13"/>
  <c r="AX137" i="13"/>
  <c r="AX138" i="13"/>
  <c r="AX139" i="13"/>
  <c r="AX140" i="13"/>
  <c r="AX141" i="13"/>
  <c r="AX142" i="13"/>
  <c r="AX143" i="13"/>
  <c r="AX144" i="13"/>
  <c r="AX145" i="13"/>
  <c r="AX146" i="13"/>
  <c r="AX147" i="13"/>
  <c r="AX148" i="13"/>
  <c r="AX149" i="13"/>
  <c r="AX150" i="13"/>
  <c r="AX151" i="13"/>
  <c r="AX152" i="13"/>
  <c r="AX153" i="13"/>
  <c r="AX154" i="13"/>
  <c r="AX155" i="13"/>
  <c r="AX156" i="13"/>
  <c r="AX157" i="13"/>
  <c r="AX158" i="13"/>
  <c r="AX159" i="13"/>
  <c r="AX160" i="13"/>
  <c r="AX161" i="13"/>
  <c r="AX162" i="13"/>
  <c r="AX163" i="13"/>
  <c r="AX164" i="13"/>
  <c r="AX165" i="13"/>
  <c r="AX166" i="13"/>
  <c r="AX167" i="13"/>
  <c r="AX168" i="13"/>
  <c r="AX169" i="13"/>
  <c r="AX170" i="13"/>
  <c r="AX171" i="13"/>
  <c r="AX172" i="13"/>
  <c r="AX173" i="13"/>
  <c r="AX174" i="13"/>
  <c r="AX175" i="13"/>
  <c r="AX176" i="13"/>
  <c r="AX177" i="13"/>
  <c r="AX178" i="13"/>
  <c r="AX179" i="13"/>
  <c r="AX180" i="13"/>
  <c r="AX181" i="13"/>
  <c r="AX182" i="13"/>
  <c r="AX183" i="13"/>
  <c r="AX184" i="13"/>
  <c r="AX185" i="13"/>
  <c r="AX186" i="13"/>
  <c r="AX187" i="13"/>
  <c r="AX188" i="13"/>
  <c r="AX189" i="13"/>
  <c r="AX190" i="13"/>
  <c r="AX191" i="13"/>
  <c r="AX192" i="13"/>
  <c r="AX193" i="13"/>
  <c r="AX194" i="13"/>
  <c r="AX195" i="13"/>
  <c r="AX196" i="13"/>
  <c r="AX197" i="13"/>
  <c r="AX198" i="13"/>
  <c r="AX199" i="13"/>
  <c r="AX200" i="13"/>
  <c r="AX201" i="13"/>
  <c r="AX202" i="13"/>
  <c r="AX203" i="13"/>
  <c r="AX204" i="13"/>
  <c r="AX205" i="13"/>
  <c r="AX206" i="13"/>
  <c r="AX207" i="13"/>
  <c r="AX208" i="13"/>
  <c r="AX209" i="13"/>
  <c r="AX210" i="13"/>
  <c r="AX211" i="13"/>
  <c r="AX212" i="13"/>
  <c r="AX213" i="13"/>
  <c r="AX214" i="13"/>
  <c r="AX215" i="13"/>
  <c r="AX216" i="13"/>
  <c r="AX217" i="13"/>
  <c r="AX218" i="13"/>
  <c r="AX219" i="13"/>
  <c r="AX220" i="13"/>
  <c r="AX221" i="13"/>
  <c r="AX222" i="13"/>
  <c r="AX223" i="13"/>
  <c r="AX224" i="13"/>
  <c r="AX225" i="13"/>
  <c r="AX226" i="13"/>
  <c r="AX227" i="13"/>
  <c r="AX228" i="13"/>
  <c r="AX229" i="13"/>
  <c r="AX230" i="13"/>
  <c r="AX231" i="13"/>
  <c r="AW4" i="13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W29" i="13"/>
  <c r="AW30" i="13"/>
  <c r="AW31" i="13"/>
  <c r="AW32" i="13"/>
  <c r="AW33" i="13"/>
  <c r="AW34" i="13"/>
  <c r="AW35" i="13"/>
  <c r="AW36" i="13"/>
  <c r="AW37" i="13"/>
  <c r="AW38" i="13"/>
  <c r="AW39" i="13"/>
  <c r="AW40" i="13"/>
  <c r="AW41" i="13"/>
  <c r="AW42" i="13"/>
  <c r="AW43" i="13"/>
  <c r="AW44" i="13"/>
  <c r="AW45" i="13"/>
  <c r="AW46" i="13"/>
  <c r="AW47" i="13"/>
  <c r="AW48" i="13"/>
  <c r="AW49" i="13"/>
  <c r="AW50" i="13"/>
  <c r="AW51" i="13"/>
  <c r="AW52" i="13"/>
  <c r="AW53" i="13"/>
  <c r="AW54" i="13"/>
  <c r="AW55" i="13"/>
  <c r="AW56" i="13"/>
  <c r="AW57" i="13"/>
  <c r="AW58" i="13"/>
  <c r="AW59" i="13"/>
  <c r="AW60" i="13"/>
  <c r="AW61" i="13"/>
  <c r="AW62" i="13"/>
  <c r="AW63" i="13"/>
  <c r="AW64" i="13"/>
  <c r="AW65" i="13"/>
  <c r="AW66" i="13"/>
  <c r="AW67" i="13"/>
  <c r="AW68" i="13"/>
  <c r="AW69" i="13"/>
  <c r="AW70" i="13"/>
  <c r="AW71" i="13"/>
  <c r="AW72" i="13"/>
  <c r="AW73" i="13"/>
  <c r="AW74" i="13"/>
  <c r="AW75" i="13"/>
  <c r="AW76" i="13"/>
  <c r="AW77" i="13"/>
  <c r="AW78" i="13"/>
  <c r="AW79" i="13"/>
  <c r="AW80" i="13"/>
  <c r="AW81" i="13"/>
  <c r="AW82" i="13"/>
  <c r="AW83" i="13"/>
  <c r="AW84" i="13"/>
  <c r="AW85" i="13"/>
  <c r="AW86" i="13"/>
  <c r="AW87" i="13"/>
  <c r="AW88" i="13"/>
  <c r="AW89" i="13"/>
  <c r="AW90" i="13"/>
  <c r="AW91" i="13"/>
  <c r="AW92" i="13"/>
  <c r="AW93" i="13"/>
  <c r="AW94" i="13"/>
  <c r="AW95" i="13"/>
  <c r="AW96" i="13"/>
  <c r="AW97" i="13"/>
  <c r="AW98" i="13"/>
  <c r="AW99" i="13"/>
  <c r="AW100" i="13"/>
  <c r="AW101" i="13"/>
  <c r="AW102" i="13"/>
  <c r="AW103" i="13"/>
  <c r="AW104" i="13"/>
  <c r="AW105" i="13"/>
  <c r="AW106" i="13"/>
  <c r="AW107" i="13"/>
  <c r="AW108" i="13"/>
  <c r="AW109" i="13"/>
  <c r="AW110" i="13"/>
  <c r="AW111" i="13"/>
  <c r="AW112" i="13"/>
  <c r="AW113" i="13"/>
  <c r="AW114" i="13"/>
  <c r="AW115" i="13"/>
  <c r="AW116" i="13"/>
  <c r="AW117" i="13"/>
  <c r="AW118" i="13"/>
  <c r="AW119" i="13"/>
  <c r="AW120" i="13"/>
  <c r="AW121" i="13"/>
  <c r="AW122" i="13"/>
  <c r="AW123" i="13"/>
  <c r="AW124" i="13"/>
  <c r="AW125" i="13"/>
  <c r="AW126" i="13"/>
  <c r="AW127" i="13"/>
  <c r="AW128" i="13"/>
  <c r="AW129" i="13"/>
  <c r="AW130" i="13"/>
  <c r="AW131" i="13"/>
  <c r="AW132" i="13"/>
  <c r="AW133" i="13"/>
  <c r="AW134" i="13"/>
  <c r="AW135" i="13"/>
  <c r="AW136" i="13"/>
  <c r="AW137" i="13"/>
  <c r="AW138" i="13"/>
  <c r="AW139" i="13"/>
  <c r="AW140" i="13"/>
  <c r="AW141" i="13"/>
  <c r="AW142" i="13"/>
  <c r="AW143" i="13"/>
  <c r="AW144" i="13"/>
  <c r="AW145" i="13"/>
  <c r="AW146" i="13"/>
  <c r="AW147" i="13"/>
  <c r="AW148" i="13"/>
  <c r="AW149" i="13"/>
  <c r="AW150" i="13"/>
  <c r="AW151" i="13"/>
  <c r="AW152" i="13"/>
  <c r="AW153" i="13"/>
  <c r="AW154" i="13"/>
  <c r="AW155" i="13"/>
  <c r="AW156" i="13"/>
  <c r="AW157" i="13"/>
  <c r="AW158" i="13"/>
  <c r="AW159" i="13"/>
  <c r="AW160" i="13"/>
  <c r="AW161" i="13"/>
  <c r="AW162" i="13"/>
  <c r="AW163" i="13"/>
  <c r="AW164" i="13"/>
  <c r="AW165" i="13"/>
  <c r="AW166" i="13"/>
  <c r="AW167" i="13"/>
  <c r="AW168" i="13"/>
  <c r="AW169" i="13"/>
  <c r="AW170" i="13"/>
  <c r="AW171" i="13"/>
  <c r="AW172" i="13"/>
  <c r="AW173" i="13"/>
  <c r="AW174" i="13"/>
  <c r="AW175" i="13"/>
  <c r="AW176" i="13"/>
  <c r="AW177" i="13"/>
  <c r="AW178" i="13"/>
  <c r="AW179" i="13"/>
  <c r="AW180" i="13"/>
  <c r="AW181" i="13"/>
  <c r="AW182" i="13"/>
  <c r="AW183" i="13"/>
  <c r="AW184" i="13"/>
  <c r="AW185" i="13"/>
  <c r="AW186" i="13"/>
  <c r="AW187" i="13"/>
  <c r="AW188" i="13"/>
  <c r="AW189" i="13"/>
  <c r="AW190" i="13"/>
  <c r="AW191" i="13"/>
  <c r="AW192" i="13"/>
  <c r="AW193" i="13"/>
  <c r="AW194" i="13"/>
  <c r="AW195" i="13"/>
  <c r="AW196" i="13"/>
  <c r="AW197" i="13"/>
  <c r="AW198" i="13"/>
  <c r="AW199" i="13"/>
  <c r="AW200" i="13"/>
  <c r="AW201" i="13"/>
  <c r="AW202" i="13"/>
  <c r="AW203" i="13"/>
  <c r="AW204" i="13"/>
  <c r="AW205" i="13"/>
  <c r="AW206" i="13"/>
  <c r="AW207" i="13"/>
  <c r="AW208" i="13"/>
  <c r="AW209" i="13"/>
  <c r="AW210" i="13"/>
  <c r="AW211" i="13"/>
  <c r="AW212" i="13"/>
  <c r="AW213" i="13"/>
  <c r="AW214" i="13"/>
  <c r="AW215" i="13"/>
  <c r="AW216" i="13"/>
  <c r="AW217" i="13"/>
  <c r="AW218" i="13"/>
  <c r="AW219" i="13"/>
  <c r="AW220" i="13"/>
  <c r="AW221" i="13"/>
  <c r="AW222" i="13"/>
  <c r="AW223" i="13"/>
  <c r="AW224" i="13"/>
  <c r="AW225" i="13"/>
  <c r="AW226" i="13"/>
  <c r="AW227" i="13"/>
  <c r="AW228" i="13"/>
  <c r="AW229" i="13"/>
  <c r="AW230" i="13"/>
  <c r="AW231" i="13"/>
  <c r="AU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AU44" i="13"/>
  <c r="AU45" i="13"/>
  <c r="AU46" i="13"/>
  <c r="AU47" i="13"/>
  <c r="AU48" i="13"/>
  <c r="AU49" i="13"/>
  <c r="AU50" i="13"/>
  <c r="AU51" i="13"/>
  <c r="AU52" i="13"/>
  <c r="AU53" i="13"/>
  <c r="AU54" i="13"/>
  <c r="AU55" i="13"/>
  <c r="AU56" i="13"/>
  <c r="AU57" i="13"/>
  <c r="AU58" i="13"/>
  <c r="AU59" i="13"/>
  <c r="AU60" i="13"/>
  <c r="AU61" i="13"/>
  <c r="AU62" i="13"/>
  <c r="AU63" i="13"/>
  <c r="AU64" i="13"/>
  <c r="AU65" i="13"/>
  <c r="AU66" i="13"/>
  <c r="AU67" i="13"/>
  <c r="AU68" i="13"/>
  <c r="AU69" i="13"/>
  <c r="AU70" i="13"/>
  <c r="AU71" i="13"/>
  <c r="AU72" i="13"/>
  <c r="AU73" i="13"/>
  <c r="AU74" i="13"/>
  <c r="AU75" i="13"/>
  <c r="AU76" i="13"/>
  <c r="AU77" i="13"/>
  <c r="AU78" i="13"/>
  <c r="AU79" i="13"/>
  <c r="AU80" i="13"/>
  <c r="AU81" i="13"/>
  <c r="AU82" i="13"/>
  <c r="AU83" i="13"/>
  <c r="AU84" i="13"/>
  <c r="AU85" i="13"/>
  <c r="AU86" i="13"/>
  <c r="AU87" i="13"/>
  <c r="AU88" i="13"/>
  <c r="AU89" i="13"/>
  <c r="AU90" i="13"/>
  <c r="AU91" i="13"/>
  <c r="AU92" i="13"/>
  <c r="AU93" i="13"/>
  <c r="AU94" i="13"/>
  <c r="AU95" i="13"/>
  <c r="AU96" i="13"/>
  <c r="AU97" i="13"/>
  <c r="AU98" i="13"/>
  <c r="AU99" i="13"/>
  <c r="AU100" i="13"/>
  <c r="AU101" i="13"/>
  <c r="AU102" i="13"/>
  <c r="AU103" i="13"/>
  <c r="AU104" i="13"/>
  <c r="AU105" i="13"/>
  <c r="AU106" i="13"/>
  <c r="AU107" i="13"/>
  <c r="AU108" i="13"/>
  <c r="AU109" i="13"/>
  <c r="AU110" i="13"/>
  <c r="AU111" i="13"/>
  <c r="AU112" i="13"/>
  <c r="AU113" i="13"/>
  <c r="AU114" i="13"/>
  <c r="AU115" i="13"/>
  <c r="AU116" i="13"/>
  <c r="AU117" i="13"/>
  <c r="AU118" i="13"/>
  <c r="AU119" i="13"/>
  <c r="AU120" i="13"/>
  <c r="AU121" i="13"/>
  <c r="AU122" i="13"/>
  <c r="AU123" i="13"/>
  <c r="AU124" i="13"/>
  <c r="AU125" i="13"/>
  <c r="AU126" i="13"/>
  <c r="AU127" i="13"/>
  <c r="AU128" i="13"/>
  <c r="AU129" i="13"/>
  <c r="AU130" i="13"/>
  <c r="AU131" i="13"/>
  <c r="AU132" i="13"/>
  <c r="AU133" i="13"/>
  <c r="AU134" i="13"/>
  <c r="AU135" i="13"/>
  <c r="AU136" i="13"/>
  <c r="AU137" i="13"/>
  <c r="AU138" i="13"/>
  <c r="AU139" i="13"/>
  <c r="AU140" i="13"/>
  <c r="AU141" i="13"/>
  <c r="AU142" i="13"/>
  <c r="AU143" i="13"/>
  <c r="AU144" i="13"/>
  <c r="AU145" i="13"/>
  <c r="AU146" i="13"/>
  <c r="AU147" i="13"/>
  <c r="AU148" i="13"/>
  <c r="AU149" i="13"/>
  <c r="AU150" i="13"/>
  <c r="AU151" i="13"/>
  <c r="AU152" i="13"/>
  <c r="AU153" i="13"/>
  <c r="AU154" i="13"/>
  <c r="AU155" i="13"/>
  <c r="AU156" i="13"/>
  <c r="AU157" i="13"/>
  <c r="AU158" i="13"/>
  <c r="AU159" i="13"/>
  <c r="AU160" i="13"/>
  <c r="AU161" i="13"/>
  <c r="AU162" i="13"/>
  <c r="AU163" i="13"/>
  <c r="AU164" i="13"/>
  <c r="AU165" i="13"/>
  <c r="AU166" i="13"/>
  <c r="AU167" i="13"/>
  <c r="AU168" i="13"/>
  <c r="AU169" i="13"/>
  <c r="AU170" i="13"/>
  <c r="AU171" i="13"/>
  <c r="AU172" i="13"/>
  <c r="AU173" i="13"/>
  <c r="AU174" i="13"/>
  <c r="AU175" i="13"/>
  <c r="AU176" i="13"/>
  <c r="AU177" i="13"/>
  <c r="AU178" i="13"/>
  <c r="AU179" i="13"/>
  <c r="AU180" i="13"/>
  <c r="AU181" i="13"/>
  <c r="AU182" i="13"/>
  <c r="AU183" i="13"/>
  <c r="AU184" i="13"/>
  <c r="AU185" i="13"/>
  <c r="AU186" i="13"/>
  <c r="AU187" i="13"/>
  <c r="AU188" i="13"/>
  <c r="AU189" i="13"/>
  <c r="AU190" i="13"/>
  <c r="AU191" i="13"/>
  <c r="AU192" i="13"/>
  <c r="AU193" i="13"/>
  <c r="AU194" i="13"/>
  <c r="AU195" i="13"/>
  <c r="AU196" i="13"/>
  <c r="AU197" i="13"/>
  <c r="AU198" i="13"/>
  <c r="AU199" i="13"/>
  <c r="AU200" i="13"/>
  <c r="AU201" i="13"/>
  <c r="AU202" i="13"/>
  <c r="AU203" i="13"/>
  <c r="AU204" i="13"/>
  <c r="AU205" i="13"/>
  <c r="AU206" i="13"/>
  <c r="AU207" i="13"/>
  <c r="AU208" i="13"/>
  <c r="AU209" i="13"/>
  <c r="AU210" i="13"/>
  <c r="AU211" i="13"/>
  <c r="AU212" i="13"/>
  <c r="AU213" i="13"/>
  <c r="AU214" i="13"/>
  <c r="AU215" i="13"/>
  <c r="AU216" i="13"/>
  <c r="AU217" i="13"/>
  <c r="AU218" i="13"/>
  <c r="AU219" i="13"/>
  <c r="AU220" i="13"/>
  <c r="AU221" i="13"/>
  <c r="AU222" i="13"/>
  <c r="AU223" i="13"/>
  <c r="AU224" i="13"/>
  <c r="AU225" i="13"/>
  <c r="AU226" i="13"/>
  <c r="AU227" i="13"/>
  <c r="AU228" i="13"/>
  <c r="AU229" i="13"/>
  <c r="AU230" i="13"/>
  <c r="AU231" i="13"/>
  <c r="AT4" i="13"/>
  <c r="AT5" i="13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37" i="13"/>
  <c r="AT38" i="13"/>
  <c r="AT39" i="13"/>
  <c r="AT40" i="13"/>
  <c r="AT41" i="13"/>
  <c r="AT42" i="13"/>
  <c r="AT43" i="13"/>
  <c r="AT44" i="13"/>
  <c r="AT45" i="13"/>
  <c r="AT46" i="13"/>
  <c r="AT47" i="13"/>
  <c r="AT48" i="13"/>
  <c r="AT49" i="13"/>
  <c r="AT50" i="13"/>
  <c r="AT51" i="13"/>
  <c r="AT52" i="13"/>
  <c r="AT53" i="13"/>
  <c r="AT54" i="13"/>
  <c r="AT55" i="13"/>
  <c r="AT56" i="13"/>
  <c r="AT57" i="13"/>
  <c r="AT58" i="13"/>
  <c r="AT59" i="13"/>
  <c r="AT60" i="13"/>
  <c r="AT61" i="13"/>
  <c r="AT62" i="13"/>
  <c r="AT63" i="13"/>
  <c r="AT64" i="13"/>
  <c r="AT65" i="13"/>
  <c r="AT66" i="13"/>
  <c r="AT67" i="13"/>
  <c r="AT68" i="13"/>
  <c r="AT69" i="13"/>
  <c r="AT70" i="13"/>
  <c r="AT71" i="13"/>
  <c r="AT72" i="13"/>
  <c r="AT73" i="13"/>
  <c r="AT74" i="13"/>
  <c r="AT75" i="13"/>
  <c r="AT76" i="13"/>
  <c r="AT77" i="13"/>
  <c r="AT78" i="13"/>
  <c r="AT79" i="13"/>
  <c r="AT80" i="13"/>
  <c r="AT81" i="13"/>
  <c r="AT82" i="13"/>
  <c r="AT83" i="13"/>
  <c r="AT84" i="13"/>
  <c r="AT85" i="13"/>
  <c r="AT86" i="13"/>
  <c r="AT87" i="13"/>
  <c r="AT88" i="13"/>
  <c r="AT89" i="13"/>
  <c r="AT90" i="13"/>
  <c r="AT91" i="13"/>
  <c r="AT92" i="13"/>
  <c r="AT93" i="13"/>
  <c r="AT94" i="13"/>
  <c r="AT95" i="13"/>
  <c r="AT96" i="13"/>
  <c r="AT97" i="13"/>
  <c r="AT98" i="13"/>
  <c r="AT99" i="13"/>
  <c r="AT100" i="13"/>
  <c r="AT101" i="13"/>
  <c r="AT102" i="13"/>
  <c r="AT103" i="13"/>
  <c r="AT104" i="13"/>
  <c r="AT105" i="13"/>
  <c r="AT106" i="13"/>
  <c r="AT107" i="13"/>
  <c r="AT108" i="13"/>
  <c r="AT109" i="13"/>
  <c r="AT110" i="13"/>
  <c r="AT111" i="13"/>
  <c r="AT112" i="13"/>
  <c r="AT113" i="13"/>
  <c r="AT114" i="13"/>
  <c r="AT115" i="13"/>
  <c r="AT116" i="13"/>
  <c r="AT117" i="13"/>
  <c r="AT118" i="13"/>
  <c r="AT119" i="13"/>
  <c r="AT120" i="13"/>
  <c r="AT121" i="13"/>
  <c r="AT122" i="13"/>
  <c r="AT123" i="13"/>
  <c r="AT124" i="13"/>
  <c r="AT125" i="13"/>
  <c r="AT126" i="13"/>
  <c r="AT127" i="13"/>
  <c r="AT128" i="13"/>
  <c r="AT129" i="13"/>
  <c r="AT130" i="13"/>
  <c r="AT131" i="13"/>
  <c r="AT132" i="13"/>
  <c r="AT133" i="13"/>
  <c r="AT134" i="13"/>
  <c r="AT135" i="13"/>
  <c r="AT136" i="13"/>
  <c r="AT137" i="13"/>
  <c r="AT138" i="13"/>
  <c r="AT139" i="13"/>
  <c r="AT140" i="13"/>
  <c r="AT141" i="13"/>
  <c r="AT142" i="13"/>
  <c r="AT143" i="13"/>
  <c r="AT144" i="13"/>
  <c r="AT145" i="13"/>
  <c r="AT146" i="13"/>
  <c r="AT147" i="13"/>
  <c r="AT148" i="13"/>
  <c r="AT149" i="13"/>
  <c r="AT150" i="13"/>
  <c r="AT151" i="13"/>
  <c r="AT152" i="13"/>
  <c r="AT153" i="13"/>
  <c r="AT154" i="13"/>
  <c r="AT155" i="13"/>
  <c r="AT156" i="13"/>
  <c r="AT157" i="13"/>
  <c r="AT158" i="13"/>
  <c r="AT159" i="13"/>
  <c r="AT160" i="13"/>
  <c r="AT161" i="13"/>
  <c r="AT162" i="13"/>
  <c r="AT163" i="13"/>
  <c r="AT164" i="13"/>
  <c r="AT165" i="13"/>
  <c r="AT166" i="13"/>
  <c r="AT167" i="13"/>
  <c r="AT168" i="13"/>
  <c r="AT169" i="13"/>
  <c r="AT170" i="13"/>
  <c r="AT171" i="13"/>
  <c r="AT172" i="13"/>
  <c r="AT173" i="13"/>
  <c r="AT174" i="13"/>
  <c r="AT175" i="13"/>
  <c r="AT176" i="13"/>
  <c r="AT177" i="13"/>
  <c r="AT178" i="13"/>
  <c r="AT179" i="13"/>
  <c r="AT180" i="13"/>
  <c r="AT181" i="13"/>
  <c r="AT182" i="13"/>
  <c r="AT183" i="13"/>
  <c r="AT184" i="13"/>
  <c r="AT185" i="13"/>
  <c r="AT186" i="13"/>
  <c r="AT187" i="13"/>
  <c r="AT188" i="13"/>
  <c r="AT189" i="13"/>
  <c r="AT190" i="13"/>
  <c r="AT191" i="13"/>
  <c r="AT192" i="13"/>
  <c r="AT193" i="13"/>
  <c r="AT194" i="13"/>
  <c r="AT195" i="13"/>
  <c r="AT196" i="13"/>
  <c r="AT197" i="13"/>
  <c r="AT198" i="13"/>
  <c r="AT199" i="13"/>
  <c r="AT200" i="13"/>
  <c r="AT201" i="13"/>
  <c r="AT202" i="13"/>
  <c r="AT203" i="13"/>
  <c r="AT204" i="13"/>
  <c r="AT205" i="13"/>
  <c r="AT206" i="13"/>
  <c r="AT207" i="13"/>
  <c r="AT208" i="13"/>
  <c r="AT209" i="13"/>
  <c r="AT210" i="13"/>
  <c r="AT211" i="13"/>
  <c r="AT212" i="13"/>
  <c r="AT213" i="13"/>
  <c r="AT214" i="13"/>
  <c r="AT215" i="13"/>
  <c r="AT216" i="13"/>
  <c r="AT217" i="13"/>
  <c r="AT218" i="13"/>
  <c r="AT219" i="13"/>
  <c r="AT220" i="13"/>
  <c r="AT221" i="13"/>
  <c r="AT222" i="13"/>
  <c r="AT223" i="13"/>
  <c r="AT224" i="13"/>
  <c r="AT225" i="13"/>
  <c r="AT226" i="13"/>
  <c r="AT227" i="13"/>
  <c r="AT228" i="13"/>
  <c r="AT229" i="13"/>
  <c r="AT230" i="13"/>
  <c r="AT231" i="13"/>
  <c r="AS4" i="13"/>
  <c r="AS5" i="13"/>
  <c r="AS6" i="13"/>
  <c r="AS7" i="13"/>
  <c r="AS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60" i="13"/>
  <c r="AS61" i="13"/>
  <c r="AS62" i="13"/>
  <c r="AS63" i="13"/>
  <c r="AS64" i="13"/>
  <c r="AS65" i="13"/>
  <c r="AS66" i="13"/>
  <c r="AS67" i="13"/>
  <c r="AS68" i="13"/>
  <c r="AS69" i="13"/>
  <c r="AS70" i="13"/>
  <c r="AS71" i="13"/>
  <c r="AS72" i="13"/>
  <c r="AS73" i="13"/>
  <c r="AS74" i="13"/>
  <c r="AS75" i="13"/>
  <c r="AS76" i="13"/>
  <c r="AS77" i="13"/>
  <c r="AS78" i="13"/>
  <c r="AS79" i="13"/>
  <c r="AS80" i="13"/>
  <c r="AS81" i="13"/>
  <c r="AS82" i="13"/>
  <c r="AS83" i="13"/>
  <c r="AS84" i="13"/>
  <c r="AS85" i="13"/>
  <c r="AS86" i="13"/>
  <c r="AS87" i="13"/>
  <c r="AS88" i="13"/>
  <c r="AS89" i="13"/>
  <c r="AS90" i="13"/>
  <c r="AS91" i="13"/>
  <c r="AS92" i="13"/>
  <c r="AS93" i="13"/>
  <c r="AS94" i="13"/>
  <c r="AS95" i="13"/>
  <c r="AS96" i="13"/>
  <c r="AS97" i="13"/>
  <c r="AS98" i="13"/>
  <c r="AS99" i="13"/>
  <c r="AS100" i="13"/>
  <c r="AS101" i="13"/>
  <c r="AS102" i="13"/>
  <c r="AS103" i="13"/>
  <c r="AS104" i="13"/>
  <c r="AS105" i="13"/>
  <c r="AS106" i="13"/>
  <c r="AS107" i="13"/>
  <c r="AS108" i="13"/>
  <c r="AS109" i="13"/>
  <c r="AS110" i="13"/>
  <c r="AS111" i="13"/>
  <c r="AS112" i="13"/>
  <c r="AS113" i="13"/>
  <c r="AS114" i="13"/>
  <c r="AS115" i="13"/>
  <c r="AS116" i="13"/>
  <c r="AS117" i="13"/>
  <c r="AS118" i="13"/>
  <c r="AS119" i="13"/>
  <c r="AS120" i="13"/>
  <c r="AS121" i="13"/>
  <c r="AS122" i="13"/>
  <c r="AS123" i="13"/>
  <c r="AS124" i="13"/>
  <c r="AS125" i="13"/>
  <c r="AS126" i="13"/>
  <c r="AS127" i="13"/>
  <c r="AS128" i="13"/>
  <c r="AS129" i="13"/>
  <c r="AS130" i="13"/>
  <c r="AS131" i="13"/>
  <c r="AS132" i="13"/>
  <c r="AS133" i="13"/>
  <c r="AS134" i="13"/>
  <c r="AS135" i="13"/>
  <c r="AS136" i="13"/>
  <c r="AS137" i="13"/>
  <c r="AS138" i="13"/>
  <c r="AS139" i="13"/>
  <c r="AS140" i="13"/>
  <c r="AS141" i="13"/>
  <c r="AS142" i="13"/>
  <c r="AS143" i="13"/>
  <c r="AS144" i="13"/>
  <c r="AS145" i="13"/>
  <c r="AS146" i="13"/>
  <c r="AS147" i="13"/>
  <c r="AS148" i="13"/>
  <c r="AS149" i="13"/>
  <c r="AS150" i="13"/>
  <c r="AS151" i="13"/>
  <c r="AS152" i="13"/>
  <c r="AS153" i="13"/>
  <c r="AS154" i="13"/>
  <c r="AS155" i="13"/>
  <c r="AS156" i="13"/>
  <c r="AS157" i="13"/>
  <c r="AS158" i="13"/>
  <c r="AS159" i="13"/>
  <c r="AS160" i="13"/>
  <c r="AS161" i="13"/>
  <c r="AS162" i="13"/>
  <c r="AS163" i="13"/>
  <c r="AS164" i="13"/>
  <c r="AS165" i="13"/>
  <c r="AS166" i="13"/>
  <c r="AS167" i="13"/>
  <c r="AS168" i="13"/>
  <c r="AS169" i="13"/>
  <c r="AS170" i="13"/>
  <c r="AS171" i="13"/>
  <c r="AS172" i="13"/>
  <c r="AS173" i="13"/>
  <c r="AS174" i="13"/>
  <c r="AS175" i="13"/>
  <c r="AS176" i="13"/>
  <c r="AS177" i="13"/>
  <c r="AS178" i="13"/>
  <c r="AS179" i="13"/>
  <c r="AS180" i="13"/>
  <c r="AS181" i="13"/>
  <c r="AS182" i="13"/>
  <c r="AS183" i="13"/>
  <c r="AS184" i="13"/>
  <c r="AS185" i="13"/>
  <c r="AS186" i="13"/>
  <c r="AS187" i="13"/>
  <c r="AS188" i="13"/>
  <c r="AS189" i="13"/>
  <c r="AS190" i="13"/>
  <c r="AS191" i="13"/>
  <c r="AS192" i="13"/>
  <c r="AS193" i="13"/>
  <c r="AS194" i="13"/>
  <c r="AS195" i="13"/>
  <c r="AS196" i="13"/>
  <c r="AS197" i="13"/>
  <c r="AS198" i="13"/>
  <c r="AS199" i="13"/>
  <c r="AS200" i="13"/>
  <c r="AS201" i="13"/>
  <c r="AS202" i="13"/>
  <c r="AS203" i="13"/>
  <c r="AS204" i="13"/>
  <c r="AS205" i="13"/>
  <c r="AS206" i="13"/>
  <c r="AS207" i="13"/>
  <c r="AS208" i="13"/>
  <c r="AS209" i="13"/>
  <c r="AS210" i="13"/>
  <c r="AS211" i="13"/>
  <c r="AS212" i="13"/>
  <c r="AS213" i="13"/>
  <c r="AS214" i="13"/>
  <c r="AS215" i="13"/>
  <c r="AS216" i="13"/>
  <c r="AS217" i="13"/>
  <c r="AS218" i="13"/>
  <c r="AS219" i="13"/>
  <c r="AS220" i="13"/>
  <c r="AS221" i="13"/>
  <c r="AS222" i="13"/>
  <c r="AS223" i="13"/>
  <c r="AS224" i="13"/>
  <c r="AS225" i="13"/>
  <c r="AS226" i="13"/>
  <c r="AS227" i="13"/>
  <c r="AS228" i="13"/>
  <c r="AS229" i="13"/>
  <c r="AS230" i="13"/>
  <c r="AS231" i="13"/>
  <c r="AR4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R34" i="13"/>
  <c r="AR35" i="13"/>
  <c r="AR36" i="13"/>
  <c r="AR37" i="13"/>
  <c r="AR38" i="13"/>
  <c r="AR39" i="13"/>
  <c r="AR40" i="13"/>
  <c r="AR41" i="13"/>
  <c r="AR42" i="13"/>
  <c r="AR43" i="13"/>
  <c r="AR44" i="13"/>
  <c r="AR45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R68" i="13"/>
  <c r="AR69" i="13"/>
  <c r="AR70" i="13"/>
  <c r="AR71" i="13"/>
  <c r="AR72" i="13"/>
  <c r="AR73" i="13"/>
  <c r="AR74" i="13"/>
  <c r="AR75" i="13"/>
  <c r="AR76" i="13"/>
  <c r="AR77" i="13"/>
  <c r="AR78" i="13"/>
  <c r="AR79" i="13"/>
  <c r="AR80" i="13"/>
  <c r="AR81" i="13"/>
  <c r="AR82" i="13"/>
  <c r="AR83" i="13"/>
  <c r="AR84" i="13"/>
  <c r="AR85" i="13"/>
  <c r="AR86" i="13"/>
  <c r="AR87" i="13"/>
  <c r="AR88" i="13"/>
  <c r="AR89" i="13"/>
  <c r="AR90" i="13"/>
  <c r="AR91" i="13"/>
  <c r="AR92" i="13"/>
  <c r="AR93" i="13"/>
  <c r="AR94" i="13"/>
  <c r="AR95" i="13"/>
  <c r="AR96" i="13"/>
  <c r="AR97" i="13"/>
  <c r="AR98" i="13"/>
  <c r="AR99" i="13"/>
  <c r="AR100" i="13"/>
  <c r="AR101" i="13"/>
  <c r="AR102" i="13"/>
  <c r="AR103" i="13"/>
  <c r="AR104" i="13"/>
  <c r="AR105" i="13"/>
  <c r="AR106" i="13"/>
  <c r="AR107" i="13"/>
  <c r="AR108" i="13"/>
  <c r="AR109" i="13"/>
  <c r="AR110" i="13"/>
  <c r="AR111" i="13"/>
  <c r="AR112" i="13"/>
  <c r="AR113" i="13"/>
  <c r="AR114" i="13"/>
  <c r="AR115" i="13"/>
  <c r="AR116" i="13"/>
  <c r="AR117" i="13"/>
  <c r="AR118" i="13"/>
  <c r="AR119" i="13"/>
  <c r="AR120" i="13"/>
  <c r="AR121" i="13"/>
  <c r="AR122" i="13"/>
  <c r="AR123" i="13"/>
  <c r="AR124" i="13"/>
  <c r="AR125" i="13"/>
  <c r="AR126" i="13"/>
  <c r="AR127" i="13"/>
  <c r="AR128" i="13"/>
  <c r="AR129" i="13"/>
  <c r="AR130" i="13"/>
  <c r="AR131" i="13"/>
  <c r="AR132" i="13"/>
  <c r="AR133" i="13"/>
  <c r="AR134" i="13"/>
  <c r="AR135" i="13"/>
  <c r="AR136" i="13"/>
  <c r="AR137" i="13"/>
  <c r="AR138" i="13"/>
  <c r="AR139" i="13"/>
  <c r="AR140" i="13"/>
  <c r="AR141" i="13"/>
  <c r="AR142" i="13"/>
  <c r="AR143" i="13"/>
  <c r="AR144" i="13"/>
  <c r="AR145" i="13"/>
  <c r="AR146" i="13"/>
  <c r="AR147" i="13"/>
  <c r="AR148" i="13"/>
  <c r="AR149" i="13"/>
  <c r="AR150" i="13"/>
  <c r="AR151" i="13"/>
  <c r="AR152" i="13"/>
  <c r="AR153" i="13"/>
  <c r="AR154" i="13"/>
  <c r="AR155" i="13"/>
  <c r="AR156" i="13"/>
  <c r="AR157" i="13"/>
  <c r="AR158" i="13"/>
  <c r="AR159" i="13"/>
  <c r="AR160" i="13"/>
  <c r="AR161" i="13"/>
  <c r="AR162" i="13"/>
  <c r="AR163" i="13"/>
  <c r="AR164" i="13"/>
  <c r="AR165" i="13"/>
  <c r="AR166" i="13"/>
  <c r="AR167" i="13"/>
  <c r="AR168" i="13"/>
  <c r="AR169" i="13"/>
  <c r="AR170" i="13"/>
  <c r="AR171" i="13"/>
  <c r="AR172" i="13"/>
  <c r="AR173" i="13"/>
  <c r="AR174" i="13"/>
  <c r="AR175" i="13"/>
  <c r="AR176" i="13"/>
  <c r="AR177" i="13"/>
  <c r="AR178" i="13"/>
  <c r="AR179" i="13"/>
  <c r="AR180" i="13"/>
  <c r="AR181" i="13"/>
  <c r="AR182" i="13"/>
  <c r="AR183" i="13"/>
  <c r="AR184" i="13"/>
  <c r="AR185" i="13"/>
  <c r="AR186" i="13"/>
  <c r="AR187" i="13"/>
  <c r="AR188" i="13"/>
  <c r="AR189" i="13"/>
  <c r="AR190" i="13"/>
  <c r="AR191" i="13"/>
  <c r="AR192" i="13"/>
  <c r="AR193" i="13"/>
  <c r="AR194" i="13"/>
  <c r="AR195" i="13"/>
  <c r="AR196" i="13"/>
  <c r="AR197" i="13"/>
  <c r="AR198" i="13"/>
  <c r="AR199" i="13"/>
  <c r="AR200" i="13"/>
  <c r="AR201" i="13"/>
  <c r="AR202" i="13"/>
  <c r="AR203" i="13"/>
  <c r="AR204" i="13"/>
  <c r="AR205" i="13"/>
  <c r="AR206" i="13"/>
  <c r="AR207" i="13"/>
  <c r="AR208" i="13"/>
  <c r="AR209" i="13"/>
  <c r="AR210" i="13"/>
  <c r="AR211" i="13"/>
  <c r="AR212" i="13"/>
  <c r="AR213" i="13"/>
  <c r="AR214" i="13"/>
  <c r="AR215" i="13"/>
  <c r="AR216" i="13"/>
  <c r="AR217" i="13"/>
  <c r="AR218" i="13"/>
  <c r="AR219" i="13"/>
  <c r="AR220" i="13"/>
  <c r="AR221" i="13"/>
  <c r="AR222" i="13"/>
  <c r="AR223" i="13"/>
  <c r="AR224" i="13"/>
  <c r="AR225" i="13"/>
  <c r="AR226" i="13"/>
  <c r="AR227" i="13"/>
  <c r="AR228" i="13"/>
  <c r="AR229" i="13"/>
  <c r="AR230" i="13"/>
  <c r="AR231" i="13"/>
  <c r="AQ4" i="13"/>
  <c r="AV4" i="13" s="1"/>
  <c r="AQ5" i="13"/>
  <c r="AV5" i="13" s="1"/>
  <c r="AQ6" i="13"/>
  <c r="AV6" i="13" s="1"/>
  <c r="AQ7" i="13"/>
  <c r="AV7" i="13" s="1"/>
  <c r="AQ8" i="13"/>
  <c r="AV8" i="13" s="1"/>
  <c r="AQ9" i="13"/>
  <c r="AV9" i="13" s="1"/>
  <c r="AQ10" i="13"/>
  <c r="AV10" i="13" s="1"/>
  <c r="AQ11" i="13"/>
  <c r="AV11" i="13" s="1"/>
  <c r="AQ12" i="13"/>
  <c r="AV12" i="13" s="1"/>
  <c r="AQ13" i="13"/>
  <c r="AV13" i="13" s="1"/>
  <c r="AQ14" i="13"/>
  <c r="AV14" i="13" s="1"/>
  <c r="AQ15" i="13"/>
  <c r="AV15" i="13" s="1"/>
  <c r="AQ16" i="13"/>
  <c r="AV16" i="13" s="1"/>
  <c r="AQ17" i="13"/>
  <c r="AV17" i="13" s="1"/>
  <c r="AQ18" i="13"/>
  <c r="AV18" i="13" s="1"/>
  <c r="AQ19" i="13"/>
  <c r="AV19" i="13" s="1"/>
  <c r="AQ20" i="13"/>
  <c r="AV20" i="13" s="1"/>
  <c r="AQ21" i="13"/>
  <c r="AV21" i="13" s="1"/>
  <c r="AQ22" i="13"/>
  <c r="AV22" i="13" s="1"/>
  <c r="AQ23" i="13"/>
  <c r="AV23" i="13" s="1"/>
  <c r="AQ24" i="13"/>
  <c r="AV24" i="13" s="1"/>
  <c r="AQ25" i="13"/>
  <c r="AV25" i="13" s="1"/>
  <c r="AQ26" i="13"/>
  <c r="AV26" i="13" s="1"/>
  <c r="AQ27" i="13"/>
  <c r="AV27" i="13" s="1"/>
  <c r="AQ28" i="13"/>
  <c r="AV28" i="13" s="1"/>
  <c r="AQ29" i="13"/>
  <c r="AV29" i="13" s="1"/>
  <c r="AQ30" i="13"/>
  <c r="AV30" i="13" s="1"/>
  <c r="AQ31" i="13"/>
  <c r="AV31" i="13" s="1"/>
  <c r="AQ32" i="13"/>
  <c r="AV32" i="13" s="1"/>
  <c r="AQ33" i="13"/>
  <c r="AV33" i="13" s="1"/>
  <c r="AQ34" i="13"/>
  <c r="AV34" i="13" s="1"/>
  <c r="AQ35" i="13"/>
  <c r="AV35" i="13" s="1"/>
  <c r="AQ36" i="13"/>
  <c r="AV36" i="13" s="1"/>
  <c r="AQ37" i="13"/>
  <c r="AV37" i="13" s="1"/>
  <c r="AQ38" i="13"/>
  <c r="AV38" i="13" s="1"/>
  <c r="AQ39" i="13"/>
  <c r="AV39" i="13" s="1"/>
  <c r="AQ40" i="13"/>
  <c r="AV40" i="13" s="1"/>
  <c r="AQ41" i="13"/>
  <c r="AV41" i="13" s="1"/>
  <c r="AQ42" i="13"/>
  <c r="AV42" i="13" s="1"/>
  <c r="AQ43" i="13"/>
  <c r="AV43" i="13" s="1"/>
  <c r="AQ44" i="13"/>
  <c r="AV44" i="13" s="1"/>
  <c r="AQ45" i="13"/>
  <c r="AV45" i="13" s="1"/>
  <c r="AQ46" i="13"/>
  <c r="AV46" i="13" s="1"/>
  <c r="AQ47" i="13"/>
  <c r="AV47" i="13" s="1"/>
  <c r="AQ48" i="13"/>
  <c r="AV48" i="13" s="1"/>
  <c r="AQ49" i="13"/>
  <c r="AV49" i="13" s="1"/>
  <c r="AQ50" i="13"/>
  <c r="AV50" i="13" s="1"/>
  <c r="AQ51" i="13"/>
  <c r="AV51" i="13" s="1"/>
  <c r="AQ52" i="13"/>
  <c r="AV52" i="13" s="1"/>
  <c r="AQ53" i="13"/>
  <c r="AV53" i="13" s="1"/>
  <c r="AQ54" i="13"/>
  <c r="AV54" i="13" s="1"/>
  <c r="AQ55" i="13"/>
  <c r="AV55" i="13" s="1"/>
  <c r="AQ56" i="13"/>
  <c r="AV56" i="13" s="1"/>
  <c r="AQ57" i="13"/>
  <c r="AV57" i="13" s="1"/>
  <c r="AQ58" i="13"/>
  <c r="AV58" i="13" s="1"/>
  <c r="AQ59" i="13"/>
  <c r="AV59" i="13" s="1"/>
  <c r="AQ60" i="13"/>
  <c r="AV60" i="13" s="1"/>
  <c r="AQ61" i="13"/>
  <c r="AV61" i="13" s="1"/>
  <c r="AQ62" i="13"/>
  <c r="AV62" i="13" s="1"/>
  <c r="AQ63" i="13"/>
  <c r="AV63" i="13" s="1"/>
  <c r="AQ64" i="13"/>
  <c r="AV64" i="13" s="1"/>
  <c r="AQ65" i="13"/>
  <c r="AV65" i="13" s="1"/>
  <c r="AQ66" i="13"/>
  <c r="AV66" i="13" s="1"/>
  <c r="AQ67" i="13"/>
  <c r="AV67" i="13" s="1"/>
  <c r="AQ68" i="13"/>
  <c r="AV68" i="13" s="1"/>
  <c r="AQ69" i="13"/>
  <c r="AV69" i="13" s="1"/>
  <c r="AQ70" i="13"/>
  <c r="AV70" i="13" s="1"/>
  <c r="AQ71" i="13"/>
  <c r="AV71" i="13" s="1"/>
  <c r="AQ72" i="13"/>
  <c r="AV72" i="13" s="1"/>
  <c r="AQ73" i="13"/>
  <c r="AV73" i="13" s="1"/>
  <c r="AQ74" i="13"/>
  <c r="AV74" i="13" s="1"/>
  <c r="AQ75" i="13"/>
  <c r="AV75" i="13" s="1"/>
  <c r="AQ76" i="13"/>
  <c r="AV76" i="13" s="1"/>
  <c r="AQ77" i="13"/>
  <c r="AV77" i="13" s="1"/>
  <c r="AQ78" i="13"/>
  <c r="AV78" i="13" s="1"/>
  <c r="AQ79" i="13"/>
  <c r="AV79" i="13" s="1"/>
  <c r="AQ80" i="13"/>
  <c r="AV80" i="13" s="1"/>
  <c r="AQ81" i="13"/>
  <c r="AV81" i="13" s="1"/>
  <c r="AQ82" i="13"/>
  <c r="AV82" i="13" s="1"/>
  <c r="AQ83" i="13"/>
  <c r="AV83" i="13" s="1"/>
  <c r="AQ84" i="13"/>
  <c r="AV84" i="13" s="1"/>
  <c r="AQ85" i="13"/>
  <c r="AV85" i="13" s="1"/>
  <c r="AQ86" i="13"/>
  <c r="AV86" i="13" s="1"/>
  <c r="AQ87" i="13"/>
  <c r="AV87" i="13" s="1"/>
  <c r="AQ88" i="13"/>
  <c r="AV88" i="13" s="1"/>
  <c r="AQ89" i="13"/>
  <c r="AV89" i="13" s="1"/>
  <c r="AQ90" i="13"/>
  <c r="AV90" i="13" s="1"/>
  <c r="AQ91" i="13"/>
  <c r="AV91" i="13" s="1"/>
  <c r="AQ92" i="13"/>
  <c r="AV92" i="13" s="1"/>
  <c r="AQ93" i="13"/>
  <c r="AV93" i="13" s="1"/>
  <c r="AQ94" i="13"/>
  <c r="AV94" i="13" s="1"/>
  <c r="AQ95" i="13"/>
  <c r="AV95" i="13" s="1"/>
  <c r="AQ96" i="13"/>
  <c r="AV96" i="13" s="1"/>
  <c r="AQ97" i="13"/>
  <c r="AV97" i="13" s="1"/>
  <c r="AQ98" i="13"/>
  <c r="AV98" i="13" s="1"/>
  <c r="AQ99" i="13"/>
  <c r="AV99" i="13" s="1"/>
  <c r="AQ100" i="13"/>
  <c r="AV100" i="13" s="1"/>
  <c r="AQ101" i="13"/>
  <c r="AV101" i="13" s="1"/>
  <c r="AQ102" i="13"/>
  <c r="AV102" i="13" s="1"/>
  <c r="AQ103" i="13"/>
  <c r="AV103" i="13" s="1"/>
  <c r="AQ104" i="13"/>
  <c r="AV104" i="13" s="1"/>
  <c r="AQ105" i="13"/>
  <c r="AV105" i="13" s="1"/>
  <c r="AQ106" i="13"/>
  <c r="AV106" i="13" s="1"/>
  <c r="AQ107" i="13"/>
  <c r="AV107" i="13" s="1"/>
  <c r="AQ108" i="13"/>
  <c r="AV108" i="13" s="1"/>
  <c r="AQ109" i="13"/>
  <c r="AV109" i="13" s="1"/>
  <c r="AQ110" i="13"/>
  <c r="AV110" i="13" s="1"/>
  <c r="AQ111" i="13"/>
  <c r="AV111" i="13" s="1"/>
  <c r="AQ112" i="13"/>
  <c r="AV112" i="13" s="1"/>
  <c r="AQ113" i="13"/>
  <c r="AV113" i="13" s="1"/>
  <c r="AQ114" i="13"/>
  <c r="AV114" i="13" s="1"/>
  <c r="AQ115" i="13"/>
  <c r="AV115" i="13" s="1"/>
  <c r="AQ116" i="13"/>
  <c r="AV116" i="13" s="1"/>
  <c r="AQ117" i="13"/>
  <c r="AV117" i="13" s="1"/>
  <c r="AQ118" i="13"/>
  <c r="AV118" i="13" s="1"/>
  <c r="AQ119" i="13"/>
  <c r="AV119" i="13" s="1"/>
  <c r="AQ120" i="13"/>
  <c r="AV120" i="13" s="1"/>
  <c r="AQ121" i="13"/>
  <c r="AV121" i="13" s="1"/>
  <c r="AQ122" i="13"/>
  <c r="AV122" i="13" s="1"/>
  <c r="AQ123" i="13"/>
  <c r="AV123" i="13" s="1"/>
  <c r="AQ124" i="13"/>
  <c r="AV124" i="13" s="1"/>
  <c r="AQ125" i="13"/>
  <c r="AV125" i="13" s="1"/>
  <c r="AQ126" i="13"/>
  <c r="AV126" i="13" s="1"/>
  <c r="AQ127" i="13"/>
  <c r="AV127" i="13" s="1"/>
  <c r="AQ128" i="13"/>
  <c r="AV128" i="13" s="1"/>
  <c r="AQ129" i="13"/>
  <c r="AV129" i="13" s="1"/>
  <c r="AQ130" i="13"/>
  <c r="AV130" i="13" s="1"/>
  <c r="AQ131" i="13"/>
  <c r="AV131" i="13" s="1"/>
  <c r="AQ132" i="13"/>
  <c r="AV132" i="13" s="1"/>
  <c r="AQ133" i="13"/>
  <c r="AV133" i="13" s="1"/>
  <c r="AQ134" i="13"/>
  <c r="AV134" i="13" s="1"/>
  <c r="AQ135" i="13"/>
  <c r="AV135" i="13" s="1"/>
  <c r="AQ136" i="13"/>
  <c r="AV136" i="13" s="1"/>
  <c r="AQ137" i="13"/>
  <c r="AV137" i="13" s="1"/>
  <c r="AQ138" i="13"/>
  <c r="AV138" i="13" s="1"/>
  <c r="AQ139" i="13"/>
  <c r="AV139" i="13" s="1"/>
  <c r="AQ140" i="13"/>
  <c r="AV140" i="13" s="1"/>
  <c r="AQ141" i="13"/>
  <c r="AV141" i="13" s="1"/>
  <c r="AQ142" i="13"/>
  <c r="AV142" i="13" s="1"/>
  <c r="AQ143" i="13"/>
  <c r="AV143" i="13" s="1"/>
  <c r="AQ144" i="13"/>
  <c r="AV144" i="13" s="1"/>
  <c r="AQ145" i="13"/>
  <c r="AV145" i="13" s="1"/>
  <c r="AQ146" i="13"/>
  <c r="AV146" i="13" s="1"/>
  <c r="AQ147" i="13"/>
  <c r="AV147" i="13" s="1"/>
  <c r="AQ148" i="13"/>
  <c r="AV148" i="13" s="1"/>
  <c r="AQ149" i="13"/>
  <c r="AV149" i="13" s="1"/>
  <c r="AQ150" i="13"/>
  <c r="AV150" i="13" s="1"/>
  <c r="AQ151" i="13"/>
  <c r="AV151" i="13" s="1"/>
  <c r="AQ152" i="13"/>
  <c r="AV152" i="13" s="1"/>
  <c r="AQ153" i="13"/>
  <c r="AV153" i="13" s="1"/>
  <c r="AQ154" i="13"/>
  <c r="AV154" i="13" s="1"/>
  <c r="AQ155" i="13"/>
  <c r="AV155" i="13" s="1"/>
  <c r="AQ156" i="13"/>
  <c r="AV156" i="13" s="1"/>
  <c r="AQ157" i="13"/>
  <c r="AV157" i="13" s="1"/>
  <c r="AQ158" i="13"/>
  <c r="AV158" i="13" s="1"/>
  <c r="AQ159" i="13"/>
  <c r="AV159" i="13" s="1"/>
  <c r="AQ160" i="13"/>
  <c r="AV160" i="13" s="1"/>
  <c r="AQ161" i="13"/>
  <c r="AV161" i="13" s="1"/>
  <c r="AQ162" i="13"/>
  <c r="AV162" i="13" s="1"/>
  <c r="AQ163" i="13"/>
  <c r="AV163" i="13" s="1"/>
  <c r="AQ164" i="13"/>
  <c r="AV164" i="13" s="1"/>
  <c r="AQ165" i="13"/>
  <c r="AV165" i="13" s="1"/>
  <c r="AQ166" i="13"/>
  <c r="AV166" i="13" s="1"/>
  <c r="AQ167" i="13"/>
  <c r="AV167" i="13" s="1"/>
  <c r="AQ168" i="13"/>
  <c r="AV168" i="13" s="1"/>
  <c r="AQ169" i="13"/>
  <c r="AV169" i="13" s="1"/>
  <c r="AQ170" i="13"/>
  <c r="AV170" i="13" s="1"/>
  <c r="AQ171" i="13"/>
  <c r="AV171" i="13" s="1"/>
  <c r="AQ172" i="13"/>
  <c r="AV172" i="13" s="1"/>
  <c r="AQ173" i="13"/>
  <c r="AV173" i="13" s="1"/>
  <c r="AQ174" i="13"/>
  <c r="AV174" i="13" s="1"/>
  <c r="AQ175" i="13"/>
  <c r="AV175" i="13" s="1"/>
  <c r="AQ176" i="13"/>
  <c r="AV176" i="13" s="1"/>
  <c r="AQ177" i="13"/>
  <c r="AV177" i="13" s="1"/>
  <c r="AQ178" i="13"/>
  <c r="AV178" i="13" s="1"/>
  <c r="AQ179" i="13"/>
  <c r="AV179" i="13" s="1"/>
  <c r="AQ180" i="13"/>
  <c r="AV180" i="13" s="1"/>
  <c r="AQ181" i="13"/>
  <c r="AV181" i="13" s="1"/>
  <c r="AQ182" i="13"/>
  <c r="AV182" i="13" s="1"/>
  <c r="AQ183" i="13"/>
  <c r="AV183" i="13" s="1"/>
  <c r="AQ184" i="13"/>
  <c r="AV184" i="13" s="1"/>
  <c r="AQ185" i="13"/>
  <c r="AV185" i="13" s="1"/>
  <c r="AQ186" i="13"/>
  <c r="AV186" i="13" s="1"/>
  <c r="AQ187" i="13"/>
  <c r="AV187" i="13" s="1"/>
  <c r="AQ188" i="13"/>
  <c r="AV188" i="13" s="1"/>
  <c r="AQ189" i="13"/>
  <c r="AV189" i="13" s="1"/>
  <c r="AQ190" i="13"/>
  <c r="AV190" i="13" s="1"/>
  <c r="AQ191" i="13"/>
  <c r="AV191" i="13" s="1"/>
  <c r="AQ192" i="13"/>
  <c r="AV192" i="13" s="1"/>
  <c r="AQ193" i="13"/>
  <c r="AV193" i="13" s="1"/>
  <c r="AQ194" i="13"/>
  <c r="AV194" i="13" s="1"/>
  <c r="AQ195" i="13"/>
  <c r="AV195" i="13" s="1"/>
  <c r="AQ196" i="13"/>
  <c r="AV196" i="13" s="1"/>
  <c r="AQ197" i="13"/>
  <c r="AV197" i="13" s="1"/>
  <c r="AQ198" i="13"/>
  <c r="AV198" i="13" s="1"/>
  <c r="AQ199" i="13"/>
  <c r="AV199" i="13" s="1"/>
  <c r="AQ200" i="13"/>
  <c r="AV200" i="13" s="1"/>
  <c r="AQ201" i="13"/>
  <c r="AV201" i="13" s="1"/>
  <c r="AQ202" i="13"/>
  <c r="AV202" i="13" s="1"/>
  <c r="AQ203" i="13"/>
  <c r="AV203" i="13" s="1"/>
  <c r="AQ204" i="13"/>
  <c r="AV204" i="13" s="1"/>
  <c r="AQ205" i="13"/>
  <c r="AV205" i="13" s="1"/>
  <c r="AQ206" i="13"/>
  <c r="AV206" i="13" s="1"/>
  <c r="AQ207" i="13"/>
  <c r="AV207" i="13" s="1"/>
  <c r="AQ208" i="13"/>
  <c r="AV208" i="13" s="1"/>
  <c r="AQ209" i="13"/>
  <c r="AV209" i="13" s="1"/>
  <c r="AQ210" i="13"/>
  <c r="AV210" i="13" s="1"/>
  <c r="AQ211" i="13"/>
  <c r="AV211" i="13" s="1"/>
  <c r="AQ212" i="13"/>
  <c r="AV212" i="13" s="1"/>
  <c r="AQ213" i="13"/>
  <c r="AV213" i="13" s="1"/>
  <c r="AQ214" i="13"/>
  <c r="AV214" i="13" s="1"/>
  <c r="AQ215" i="13"/>
  <c r="AV215" i="13" s="1"/>
  <c r="AQ216" i="13"/>
  <c r="AV216" i="13" s="1"/>
  <c r="AQ217" i="13"/>
  <c r="AV217" i="13" s="1"/>
  <c r="AQ218" i="13"/>
  <c r="AV218" i="13" s="1"/>
  <c r="AQ219" i="13"/>
  <c r="AV219" i="13" s="1"/>
  <c r="AQ220" i="13"/>
  <c r="AV220" i="13" s="1"/>
  <c r="AQ221" i="13"/>
  <c r="AV221" i="13" s="1"/>
  <c r="AQ222" i="13"/>
  <c r="AV222" i="13" s="1"/>
  <c r="AQ223" i="13"/>
  <c r="AV223" i="13" s="1"/>
  <c r="AQ224" i="13"/>
  <c r="AV224" i="13" s="1"/>
  <c r="AQ225" i="13"/>
  <c r="AV225" i="13" s="1"/>
  <c r="AQ226" i="13"/>
  <c r="AV226" i="13" s="1"/>
  <c r="AQ227" i="13"/>
  <c r="AV227" i="13" s="1"/>
  <c r="AQ228" i="13"/>
  <c r="AV228" i="13" s="1"/>
  <c r="AQ229" i="13"/>
  <c r="AV229" i="13" s="1"/>
  <c r="AQ230" i="13"/>
  <c r="AV230" i="13" s="1"/>
  <c r="AQ231" i="13"/>
  <c r="AV231" i="13" s="1"/>
  <c r="AO4" i="13"/>
  <c r="AO5" i="13"/>
  <c r="AO6" i="13"/>
  <c r="AO7" i="13"/>
  <c r="AO8" i="13"/>
  <c r="AO9" i="13"/>
  <c r="AO10" i="13"/>
  <c r="AO11" i="13"/>
  <c r="AO12" i="13"/>
  <c r="AO13" i="13"/>
  <c r="AO14" i="13"/>
  <c r="AO15" i="13"/>
  <c r="AO16" i="13"/>
  <c r="AO17" i="13"/>
  <c r="AO18" i="13"/>
  <c r="AO19" i="13"/>
  <c r="AO20" i="13"/>
  <c r="AO21" i="13"/>
  <c r="AO22" i="13"/>
  <c r="AO23" i="13"/>
  <c r="AO24" i="13"/>
  <c r="AO25" i="13"/>
  <c r="AO26" i="13"/>
  <c r="AO27" i="13"/>
  <c r="AO28" i="13"/>
  <c r="AO29" i="13"/>
  <c r="AO30" i="13"/>
  <c r="AO31" i="13"/>
  <c r="AO32" i="13"/>
  <c r="AO33" i="13"/>
  <c r="AO34" i="13"/>
  <c r="AO35" i="13"/>
  <c r="AO36" i="13"/>
  <c r="AO37" i="13"/>
  <c r="AO38" i="13"/>
  <c r="AO39" i="13"/>
  <c r="AO40" i="13"/>
  <c r="AO41" i="13"/>
  <c r="AO42" i="13"/>
  <c r="AO43" i="13"/>
  <c r="AO44" i="13"/>
  <c r="AO45" i="13"/>
  <c r="AO46" i="13"/>
  <c r="AO47" i="13"/>
  <c r="AO48" i="13"/>
  <c r="AO49" i="13"/>
  <c r="AO50" i="13"/>
  <c r="AO51" i="13"/>
  <c r="AO52" i="13"/>
  <c r="AO53" i="13"/>
  <c r="AO54" i="13"/>
  <c r="AO55" i="13"/>
  <c r="AO56" i="13"/>
  <c r="AO57" i="13"/>
  <c r="AO58" i="13"/>
  <c r="AO59" i="13"/>
  <c r="AO60" i="13"/>
  <c r="AO61" i="13"/>
  <c r="AO62" i="13"/>
  <c r="AO63" i="13"/>
  <c r="AO64" i="13"/>
  <c r="AO65" i="13"/>
  <c r="AO66" i="13"/>
  <c r="AO67" i="13"/>
  <c r="AO68" i="13"/>
  <c r="AO69" i="13"/>
  <c r="AO70" i="13"/>
  <c r="AO71" i="13"/>
  <c r="AO72" i="13"/>
  <c r="AO73" i="13"/>
  <c r="AO74" i="13"/>
  <c r="AO75" i="13"/>
  <c r="AO76" i="13"/>
  <c r="AO77" i="13"/>
  <c r="AO78" i="13"/>
  <c r="AO79" i="13"/>
  <c r="AO80" i="13"/>
  <c r="AO81" i="13"/>
  <c r="AO82" i="13"/>
  <c r="AO83" i="13"/>
  <c r="AO84" i="13"/>
  <c r="AO85" i="13"/>
  <c r="AO86" i="13"/>
  <c r="AO87" i="13"/>
  <c r="AO88" i="13"/>
  <c r="AO89" i="13"/>
  <c r="AO90" i="13"/>
  <c r="AO91" i="13"/>
  <c r="AO92" i="13"/>
  <c r="AO93" i="13"/>
  <c r="AO94" i="13"/>
  <c r="AO95" i="13"/>
  <c r="AO96" i="13"/>
  <c r="AO97" i="13"/>
  <c r="AO98" i="13"/>
  <c r="AO99" i="13"/>
  <c r="AO100" i="13"/>
  <c r="AO101" i="13"/>
  <c r="AO102" i="13"/>
  <c r="AO103" i="13"/>
  <c r="AO104" i="13"/>
  <c r="AO105" i="13"/>
  <c r="AO106" i="13"/>
  <c r="AO107" i="13"/>
  <c r="AO108" i="13"/>
  <c r="AO109" i="13"/>
  <c r="AO110" i="13"/>
  <c r="AO111" i="13"/>
  <c r="AO112" i="13"/>
  <c r="AO113" i="13"/>
  <c r="AO114" i="13"/>
  <c r="AO115" i="13"/>
  <c r="AO116" i="13"/>
  <c r="AO117" i="13"/>
  <c r="AO118" i="13"/>
  <c r="AO119" i="13"/>
  <c r="AO120" i="13"/>
  <c r="AO121" i="13"/>
  <c r="AO122" i="13"/>
  <c r="AO123" i="13"/>
  <c r="AO124" i="13"/>
  <c r="AO125" i="13"/>
  <c r="AO126" i="13"/>
  <c r="AO127" i="13"/>
  <c r="AO128" i="13"/>
  <c r="AO129" i="13"/>
  <c r="AO130" i="13"/>
  <c r="AO131" i="13"/>
  <c r="AO132" i="13"/>
  <c r="AO133" i="13"/>
  <c r="AO134" i="13"/>
  <c r="AO135" i="13"/>
  <c r="AO136" i="13"/>
  <c r="AO137" i="13"/>
  <c r="AO138" i="13"/>
  <c r="AO139" i="13"/>
  <c r="AO140" i="13"/>
  <c r="AO141" i="13"/>
  <c r="AO142" i="13"/>
  <c r="AO143" i="13"/>
  <c r="AO144" i="13"/>
  <c r="AO145" i="13"/>
  <c r="AO146" i="13"/>
  <c r="AO147" i="13"/>
  <c r="AO148" i="13"/>
  <c r="AO149" i="13"/>
  <c r="AO150" i="13"/>
  <c r="AO151" i="13"/>
  <c r="AO152" i="13"/>
  <c r="AO153" i="13"/>
  <c r="AO154" i="13"/>
  <c r="AO155" i="13"/>
  <c r="AO156" i="13"/>
  <c r="AO157" i="13"/>
  <c r="AO158" i="13"/>
  <c r="AO159" i="13"/>
  <c r="AO160" i="13"/>
  <c r="AO161" i="13"/>
  <c r="AO162" i="13"/>
  <c r="AO163" i="13"/>
  <c r="AO164" i="13"/>
  <c r="AO165" i="13"/>
  <c r="AO166" i="13"/>
  <c r="AO167" i="13"/>
  <c r="AO168" i="13"/>
  <c r="AO169" i="13"/>
  <c r="AO170" i="13"/>
  <c r="AO171" i="13"/>
  <c r="AO172" i="13"/>
  <c r="AO173" i="13"/>
  <c r="AO174" i="13"/>
  <c r="AO175" i="13"/>
  <c r="AO176" i="13"/>
  <c r="AO177" i="13"/>
  <c r="AO178" i="13"/>
  <c r="AO179" i="13"/>
  <c r="AO180" i="13"/>
  <c r="AO181" i="13"/>
  <c r="AO182" i="13"/>
  <c r="AO183" i="13"/>
  <c r="AO184" i="13"/>
  <c r="AO185" i="13"/>
  <c r="AO186" i="13"/>
  <c r="AO187" i="13"/>
  <c r="AO188" i="13"/>
  <c r="AO189" i="13"/>
  <c r="AO190" i="13"/>
  <c r="AO191" i="13"/>
  <c r="AO192" i="13"/>
  <c r="AO193" i="13"/>
  <c r="AO194" i="13"/>
  <c r="AO195" i="13"/>
  <c r="AO196" i="13"/>
  <c r="AO197" i="13"/>
  <c r="AO198" i="13"/>
  <c r="AO199" i="13"/>
  <c r="AO200" i="13"/>
  <c r="AO201" i="13"/>
  <c r="AO202" i="13"/>
  <c r="AO203" i="13"/>
  <c r="AO204" i="13"/>
  <c r="AO205" i="13"/>
  <c r="AO206" i="13"/>
  <c r="AO207" i="13"/>
  <c r="AO208" i="13"/>
  <c r="AO209" i="13"/>
  <c r="AO210" i="13"/>
  <c r="AO211" i="13"/>
  <c r="AO212" i="13"/>
  <c r="AO213" i="13"/>
  <c r="AO214" i="13"/>
  <c r="AO215" i="13"/>
  <c r="AO216" i="13"/>
  <c r="AO217" i="13"/>
  <c r="AO218" i="13"/>
  <c r="AO219" i="13"/>
  <c r="AO220" i="13"/>
  <c r="AO221" i="13"/>
  <c r="AO222" i="13"/>
  <c r="AO223" i="13"/>
  <c r="AO224" i="13"/>
  <c r="AO225" i="13"/>
  <c r="AO226" i="13"/>
  <c r="AO227" i="13"/>
  <c r="AO228" i="13"/>
  <c r="AO229" i="13"/>
  <c r="AO230" i="13"/>
  <c r="AO231" i="13"/>
  <c r="AN4" i="13"/>
  <c r="AN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N36" i="13"/>
  <c r="AN37" i="13"/>
  <c r="AN38" i="13"/>
  <c r="AN39" i="13"/>
  <c r="AN40" i="13"/>
  <c r="AN41" i="13"/>
  <c r="AN42" i="13"/>
  <c r="AN43" i="13"/>
  <c r="AN44" i="13"/>
  <c r="AN45" i="13"/>
  <c r="AN46" i="13"/>
  <c r="AN47" i="13"/>
  <c r="AN48" i="13"/>
  <c r="AN49" i="13"/>
  <c r="AN50" i="13"/>
  <c r="AN51" i="13"/>
  <c r="AN52" i="13"/>
  <c r="AN53" i="13"/>
  <c r="AN54" i="13"/>
  <c r="AN55" i="13"/>
  <c r="AN56" i="13"/>
  <c r="AN57" i="13"/>
  <c r="AN58" i="13"/>
  <c r="AN59" i="13"/>
  <c r="AN60" i="13"/>
  <c r="AN61" i="13"/>
  <c r="AN62" i="13"/>
  <c r="AN63" i="13"/>
  <c r="AN64" i="13"/>
  <c r="AN65" i="13"/>
  <c r="AN66" i="13"/>
  <c r="AN67" i="13"/>
  <c r="AN68" i="13"/>
  <c r="AN69" i="13"/>
  <c r="AN70" i="13"/>
  <c r="AN71" i="13"/>
  <c r="AN72" i="13"/>
  <c r="AN73" i="13"/>
  <c r="AN74" i="13"/>
  <c r="AN75" i="13"/>
  <c r="AN76" i="13"/>
  <c r="AN77" i="13"/>
  <c r="AN78" i="13"/>
  <c r="AN79" i="13"/>
  <c r="AN80" i="13"/>
  <c r="AN81" i="13"/>
  <c r="AN82" i="13"/>
  <c r="AN83" i="13"/>
  <c r="AN84" i="13"/>
  <c r="AN85" i="13"/>
  <c r="AN86" i="13"/>
  <c r="AN87" i="13"/>
  <c r="AN88" i="13"/>
  <c r="AN89" i="13"/>
  <c r="AN90" i="13"/>
  <c r="AN91" i="13"/>
  <c r="AN92" i="13"/>
  <c r="AN93" i="13"/>
  <c r="AN94" i="13"/>
  <c r="AN95" i="13"/>
  <c r="AN96" i="13"/>
  <c r="AN97" i="13"/>
  <c r="AN98" i="13"/>
  <c r="AN99" i="13"/>
  <c r="AN100" i="13"/>
  <c r="AN101" i="13"/>
  <c r="AN102" i="13"/>
  <c r="AN103" i="13"/>
  <c r="AN104" i="13"/>
  <c r="AN105" i="13"/>
  <c r="AN106" i="13"/>
  <c r="AN107" i="13"/>
  <c r="AN108" i="13"/>
  <c r="AN109" i="13"/>
  <c r="AN110" i="13"/>
  <c r="AN111" i="13"/>
  <c r="AN112" i="13"/>
  <c r="AN113" i="13"/>
  <c r="AN114" i="13"/>
  <c r="AN115" i="13"/>
  <c r="AN116" i="13"/>
  <c r="AN117" i="13"/>
  <c r="AN118" i="13"/>
  <c r="AN119" i="13"/>
  <c r="AN120" i="13"/>
  <c r="AN121" i="13"/>
  <c r="AN122" i="13"/>
  <c r="AN123" i="13"/>
  <c r="AN124" i="13"/>
  <c r="AN125" i="13"/>
  <c r="AN126" i="13"/>
  <c r="AN127" i="13"/>
  <c r="AN128" i="13"/>
  <c r="AN129" i="13"/>
  <c r="AN130" i="13"/>
  <c r="AN131" i="13"/>
  <c r="AN132" i="13"/>
  <c r="AN133" i="13"/>
  <c r="AN134" i="13"/>
  <c r="AN135" i="13"/>
  <c r="AN136" i="13"/>
  <c r="AN137" i="13"/>
  <c r="AN138" i="13"/>
  <c r="AN139" i="13"/>
  <c r="AN140" i="13"/>
  <c r="AN141" i="13"/>
  <c r="AN142" i="13"/>
  <c r="AN143" i="13"/>
  <c r="AN144" i="13"/>
  <c r="AN145" i="13"/>
  <c r="AN146" i="13"/>
  <c r="AN147" i="13"/>
  <c r="AN148" i="13"/>
  <c r="AN149" i="13"/>
  <c r="AN150" i="13"/>
  <c r="AN151" i="13"/>
  <c r="AN152" i="13"/>
  <c r="AN153" i="13"/>
  <c r="AN154" i="13"/>
  <c r="AN155" i="13"/>
  <c r="AN156" i="13"/>
  <c r="AN157" i="13"/>
  <c r="AN158" i="13"/>
  <c r="AN159" i="13"/>
  <c r="AN160" i="13"/>
  <c r="AN161" i="13"/>
  <c r="AN162" i="13"/>
  <c r="AN163" i="13"/>
  <c r="AN164" i="13"/>
  <c r="AN165" i="13"/>
  <c r="AN166" i="13"/>
  <c r="AN167" i="13"/>
  <c r="AN168" i="13"/>
  <c r="AN169" i="13"/>
  <c r="AN170" i="13"/>
  <c r="AN171" i="13"/>
  <c r="AN172" i="13"/>
  <c r="AN173" i="13"/>
  <c r="AN174" i="13"/>
  <c r="AN175" i="13"/>
  <c r="AN176" i="13"/>
  <c r="AN177" i="13"/>
  <c r="AN178" i="13"/>
  <c r="AN179" i="13"/>
  <c r="AN180" i="13"/>
  <c r="AN181" i="13"/>
  <c r="AN182" i="13"/>
  <c r="AN183" i="13"/>
  <c r="AN184" i="13"/>
  <c r="AN185" i="13"/>
  <c r="AN186" i="13"/>
  <c r="AN187" i="13"/>
  <c r="AN188" i="13"/>
  <c r="AN189" i="13"/>
  <c r="AN190" i="13"/>
  <c r="AN191" i="13"/>
  <c r="AN192" i="13"/>
  <c r="AN193" i="13"/>
  <c r="AN194" i="13"/>
  <c r="AN195" i="13"/>
  <c r="AN196" i="13"/>
  <c r="AN197" i="13"/>
  <c r="AN198" i="13"/>
  <c r="AN199" i="13"/>
  <c r="AN200" i="13"/>
  <c r="AN201" i="13"/>
  <c r="AN202" i="13"/>
  <c r="AN203" i="13"/>
  <c r="AN204" i="13"/>
  <c r="AN205" i="13"/>
  <c r="AN206" i="13"/>
  <c r="AN207" i="13"/>
  <c r="AN208" i="13"/>
  <c r="AN209" i="13"/>
  <c r="AN210" i="13"/>
  <c r="AN211" i="13"/>
  <c r="AN212" i="13"/>
  <c r="AN213" i="13"/>
  <c r="AN214" i="13"/>
  <c r="AN215" i="13"/>
  <c r="AN216" i="13"/>
  <c r="AN217" i="13"/>
  <c r="AN218" i="13"/>
  <c r="AN219" i="13"/>
  <c r="AN220" i="13"/>
  <c r="AN221" i="13"/>
  <c r="AN222" i="13"/>
  <c r="AN223" i="13"/>
  <c r="AN224" i="13"/>
  <c r="AN225" i="13"/>
  <c r="AN226" i="13"/>
  <c r="AN227" i="13"/>
  <c r="AN228" i="13"/>
  <c r="AN229" i="13"/>
  <c r="AN230" i="13"/>
  <c r="AN231" i="13"/>
  <c r="AM4" i="13"/>
  <c r="AM5" i="13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35" i="13"/>
  <c r="AM36" i="13"/>
  <c r="AM37" i="13"/>
  <c r="AM38" i="13"/>
  <c r="AM39" i="13"/>
  <c r="AM40" i="13"/>
  <c r="AM41" i="13"/>
  <c r="AM42" i="13"/>
  <c r="AM43" i="13"/>
  <c r="AM44" i="13"/>
  <c r="AM45" i="13"/>
  <c r="AM46" i="13"/>
  <c r="AM47" i="13"/>
  <c r="AM48" i="13"/>
  <c r="AM49" i="13"/>
  <c r="AM50" i="13"/>
  <c r="AM51" i="13"/>
  <c r="AM52" i="13"/>
  <c r="AM53" i="13"/>
  <c r="AM54" i="13"/>
  <c r="AM55" i="13"/>
  <c r="AM56" i="13"/>
  <c r="AM57" i="13"/>
  <c r="AM58" i="13"/>
  <c r="AM59" i="13"/>
  <c r="AM60" i="13"/>
  <c r="AM61" i="13"/>
  <c r="AM62" i="13"/>
  <c r="AM63" i="13"/>
  <c r="AM64" i="13"/>
  <c r="AM65" i="13"/>
  <c r="AM66" i="13"/>
  <c r="AM67" i="13"/>
  <c r="AM68" i="13"/>
  <c r="AM69" i="13"/>
  <c r="AM70" i="13"/>
  <c r="AM71" i="13"/>
  <c r="AM72" i="13"/>
  <c r="AM73" i="13"/>
  <c r="AM74" i="13"/>
  <c r="AM75" i="13"/>
  <c r="AM76" i="13"/>
  <c r="AM77" i="13"/>
  <c r="AM78" i="13"/>
  <c r="AM79" i="13"/>
  <c r="AM80" i="13"/>
  <c r="AM81" i="13"/>
  <c r="AM82" i="13"/>
  <c r="AM83" i="13"/>
  <c r="AM84" i="13"/>
  <c r="AM85" i="13"/>
  <c r="AM86" i="13"/>
  <c r="AM87" i="13"/>
  <c r="AM88" i="13"/>
  <c r="AM89" i="13"/>
  <c r="AM90" i="13"/>
  <c r="AM91" i="13"/>
  <c r="AM92" i="13"/>
  <c r="AM93" i="13"/>
  <c r="AM94" i="13"/>
  <c r="AM95" i="13"/>
  <c r="AM96" i="13"/>
  <c r="AM97" i="13"/>
  <c r="AM98" i="13"/>
  <c r="AM99" i="13"/>
  <c r="AM100" i="13"/>
  <c r="AM101" i="13"/>
  <c r="AM102" i="13"/>
  <c r="AM103" i="13"/>
  <c r="AM104" i="13"/>
  <c r="AM105" i="13"/>
  <c r="AM106" i="13"/>
  <c r="AM107" i="13"/>
  <c r="AM108" i="13"/>
  <c r="AM109" i="13"/>
  <c r="AM110" i="13"/>
  <c r="AM111" i="13"/>
  <c r="AM112" i="13"/>
  <c r="AM113" i="13"/>
  <c r="AM114" i="13"/>
  <c r="AM115" i="13"/>
  <c r="AM116" i="13"/>
  <c r="AM117" i="13"/>
  <c r="AM118" i="13"/>
  <c r="AM119" i="13"/>
  <c r="AM120" i="13"/>
  <c r="AM121" i="13"/>
  <c r="AM122" i="13"/>
  <c r="AM123" i="13"/>
  <c r="AM124" i="13"/>
  <c r="AM125" i="13"/>
  <c r="AM126" i="13"/>
  <c r="AM127" i="13"/>
  <c r="AM128" i="13"/>
  <c r="AM129" i="13"/>
  <c r="AM130" i="13"/>
  <c r="AM131" i="13"/>
  <c r="AM132" i="13"/>
  <c r="AM133" i="13"/>
  <c r="AM134" i="13"/>
  <c r="AM135" i="13"/>
  <c r="AM136" i="13"/>
  <c r="AM137" i="13"/>
  <c r="AM138" i="13"/>
  <c r="AM139" i="13"/>
  <c r="AM140" i="13"/>
  <c r="AM141" i="13"/>
  <c r="AM142" i="13"/>
  <c r="AM143" i="13"/>
  <c r="AM144" i="13"/>
  <c r="AM145" i="13"/>
  <c r="AM146" i="13"/>
  <c r="AM147" i="13"/>
  <c r="AM148" i="13"/>
  <c r="AM149" i="13"/>
  <c r="AM150" i="13"/>
  <c r="AM151" i="13"/>
  <c r="AM152" i="13"/>
  <c r="AM153" i="13"/>
  <c r="AM154" i="13"/>
  <c r="AM155" i="13"/>
  <c r="AM156" i="13"/>
  <c r="AM157" i="13"/>
  <c r="AM158" i="13"/>
  <c r="AM159" i="13"/>
  <c r="AM160" i="13"/>
  <c r="AM161" i="13"/>
  <c r="AM162" i="13"/>
  <c r="AM163" i="13"/>
  <c r="AM164" i="13"/>
  <c r="AM165" i="13"/>
  <c r="AM166" i="13"/>
  <c r="AM167" i="13"/>
  <c r="AM168" i="13"/>
  <c r="AM169" i="13"/>
  <c r="AM170" i="13"/>
  <c r="AM171" i="13"/>
  <c r="AM172" i="13"/>
  <c r="AM173" i="13"/>
  <c r="AM174" i="13"/>
  <c r="AM175" i="13"/>
  <c r="AM176" i="13"/>
  <c r="AM177" i="13"/>
  <c r="AM178" i="13"/>
  <c r="AM179" i="13"/>
  <c r="AM180" i="13"/>
  <c r="AM181" i="13"/>
  <c r="AM182" i="13"/>
  <c r="AM183" i="13"/>
  <c r="AM184" i="13"/>
  <c r="AM185" i="13"/>
  <c r="AM186" i="13"/>
  <c r="AM187" i="13"/>
  <c r="AM188" i="13"/>
  <c r="AM189" i="13"/>
  <c r="AM190" i="13"/>
  <c r="AM191" i="13"/>
  <c r="AM192" i="13"/>
  <c r="AM193" i="13"/>
  <c r="AM194" i="13"/>
  <c r="AM195" i="13"/>
  <c r="AM196" i="13"/>
  <c r="AM197" i="13"/>
  <c r="AM198" i="13"/>
  <c r="AM199" i="13"/>
  <c r="AM200" i="13"/>
  <c r="AM201" i="13"/>
  <c r="AM202" i="13"/>
  <c r="AM203" i="13"/>
  <c r="AM204" i="13"/>
  <c r="AM205" i="13"/>
  <c r="AM206" i="13"/>
  <c r="AM207" i="13"/>
  <c r="AM208" i="13"/>
  <c r="AM209" i="13"/>
  <c r="AM210" i="13"/>
  <c r="AM211" i="13"/>
  <c r="AM212" i="13"/>
  <c r="AM213" i="13"/>
  <c r="AM214" i="13"/>
  <c r="AM215" i="13"/>
  <c r="AM216" i="13"/>
  <c r="AM217" i="13"/>
  <c r="AM218" i="13"/>
  <c r="AM219" i="13"/>
  <c r="AM220" i="13"/>
  <c r="AM221" i="13"/>
  <c r="AM222" i="13"/>
  <c r="AM223" i="13"/>
  <c r="AM224" i="13"/>
  <c r="AM225" i="13"/>
  <c r="AM226" i="13"/>
  <c r="AM227" i="13"/>
  <c r="AM228" i="13"/>
  <c r="AM229" i="13"/>
  <c r="AM230" i="13"/>
  <c r="AM231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L46" i="13"/>
  <c r="AL47" i="13"/>
  <c r="AL48" i="13"/>
  <c r="AL49" i="13"/>
  <c r="AL50" i="13"/>
  <c r="AL51" i="13"/>
  <c r="AL52" i="13"/>
  <c r="AL53" i="13"/>
  <c r="AL54" i="13"/>
  <c r="AL55" i="13"/>
  <c r="AL56" i="13"/>
  <c r="AL57" i="13"/>
  <c r="AL58" i="13"/>
  <c r="AL59" i="13"/>
  <c r="AL60" i="13"/>
  <c r="AL61" i="13"/>
  <c r="AL62" i="13"/>
  <c r="AL63" i="13"/>
  <c r="AL64" i="13"/>
  <c r="AL65" i="13"/>
  <c r="AL66" i="13"/>
  <c r="AL67" i="13"/>
  <c r="AL68" i="13"/>
  <c r="AL69" i="13"/>
  <c r="AL70" i="13"/>
  <c r="AL71" i="13"/>
  <c r="AL72" i="13"/>
  <c r="AL73" i="13"/>
  <c r="AL74" i="13"/>
  <c r="AL75" i="13"/>
  <c r="AL76" i="13"/>
  <c r="AL77" i="13"/>
  <c r="AL78" i="13"/>
  <c r="AL79" i="13"/>
  <c r="AL80" i="13"/>
  <c r="AL81" i="13"/>
  <c r="AL82" i="13"/>
  <c r="AL83" i="13"/>
  <c r="AL84" i="13"/>
  <c r="AL85" i="13"/>
  <c r="AL86" i="13"/>
  <c r="AL87" i="13"/>
  <c r="AL88" i="13"/>
  <c r="AL89" i="13"/>
  <c r="AL90" i="13"/>
  <c r="AL91" i="13"/>
  <c r="AL92" i="13"/>
  <c r="AL93" i="13"/>
  <c r="AL94" i="13"/>
  <c r="AL95" i="13"/>
  <c r="AL96" i="13"/>
  <c r="AL97" i="13"/>
  <c r="AL98" i="13"/>
  <c r="AL99" i="13"/>
  <c r="AL100" i="13"/>
  <c r="AL101" i="13"/>
  <c r="AL102" i="13"/>
  <c r="AL103" i="13"/>
  <c r="AL104" i="13"/>
  <c r="AL105" i="13"/>
  <c r="AL106" i="13"/>
  <c r="AL107" i="13"/>
  <c r="AL108" i="13"/>
  <c r="AL109" i="13"/>
  <c r="AL110" i="13"/>
  <c r="AL111" i="13"/>
  <c r="AL112" i="13"/>
  <c r="AL113" i="13"/>
  <c r="AL114" i="13"/>
  <c r="AL115" i="13"/>
  <c r="AL116" i="13"/>
  <c r="AL117" i="13"/>
  <c r="AL118" i="13"/>
  <c r="AL119" i="13"/>
  <c r="AL120" i="13"/>
  <c r="AL121" i="13"/>
  <c r="AL122" i="13"/>
  <c r="AL123" i="13"/>
  <c r="AL124" i="13"/>
  <c r="AL125" i="13"/>
  <c r="AL126" i="13"/>
  <c r="AL127" i="13"/>
  <c r="AL128" i="13"/>
  <c r="AL129" i="13"/>
  <c r="AL130" i="13"/>
  <c r="AL131" i="13"/>
  <c r="AL132" i="13"/>
  <c r="AL133" i="13"/>
  <c r="AL134" i="13"/>
  <c r="AL135" i="13"/>
  <c r="AL136" i="13"/>
  <c r="AL137" i="13"/>
  <c r="AL138" i="13"/>
  <c r="AL139" i="13"/>
  <c r="AL140" i="13"/>
  <c r="AL141" i="13"/>
  <c r="AL142" i="13"/>
  <c r="AL143" i="13"/>
  <c r="AL144" i="13"/>
  <c r="AL145" i="13"/>
  <c r="AL146" i="13"/>
  <c r="AL147" i="13"/>
  <c r="AL148" i="13"/>
  <c r="AL149" i="13"/>
  <c r="AL150" i="13"/>
  <c r="AL151" i="13"/>
  <c r="AL152" i="13"/>
  <c r="AL153" i="13"/>
  <c r="AL154" i="13"/>
  <c r="AL155" i="13"/>
  <c r="AL156" i="13"/>
  <c r="AL157" i="13"/>
  <c r="AL158" i="13"/>
  <c r="AL159" i="13"/>
  <c r="AL160" i="13"/>
  <c r="AL161" i="13"/>
  <c r="AL162" i="13"/>
  <c r="AL163" i="13"/>
  <c r="AL164" i="13"/>
  <c r="AL165" i="13"/>
  <c r="AL166" i="13"/>
  <c r="AL167" i="13"/>
  <c r="AL168" i="13"/>
  <c r="AL169" i="13"/>
  <c r="AL170" i="13"/>
  <c r="AL171" i="13"/>
  <c r="AL172" i="13"/>
  <c r="AL173" i="13"/>
  <c r="AL174" i="13"/>
  <c r="AL175" i="13"/>
  <c r="AL176" i="13"/>
  <c r="AL177" i="13"/>
  <c r="AL178" i="13"/>
  <c r="AL179" i="13"/>
  <c r="AL180" i="13"/>
  <c r="AL181" i="13"/>
  <c r="AL182" i="13"/>
  <c r="AL183" i="13"/>
  <c r="AL184" i="13"/>
  <c r="AL185" i="13"/>
  <c r="AL186" i="13"/>
  <c r="AL187" i="13"/>
  <c r="AL188" i="13"/>
  <c r="AL189" i="13"/>
  <c r="AL190" i="13"/>
  <c r="AL191" i="13"/>
  <c r="AL192" i="13"/>
  <c r="AL193" i="13"/>
  <c r="AL194" i="13"/>
  <c r="AL195" i="13"/>
  <c r="AL196" i="13"/>
  <c r="AL197" i="13"/>
  <c r="AL198" i="13"/>
  <c r="AL199" i="13"/>
  <c r="AL200" i="13"/>
  <c r="AL201" i="13"/>
  <c r="AL202" i="13"/>
  <c r="AL203" i="13"/>
  <c r="AL204" i="13"/>
  <c r="AL205" i="13"/>
  <c r="AL206" i="13"/>
  <c r="AL207" i="13"/>
  <c r="AL208" i="13"/>
  <c r="AL209" i="13"/>
  <c r="AL210" i="13"/>
  <c r="AL211" i="13"/>
  <c r="AL212" i="13"/>
  <c r="AL213" i="13"/>
  <c r="AL214" i="13"/>
  <c r="AL215" i="13"/>
  <c r="AL216" i="13"/>
  <c r="AL217" i="13"/>
  <c r="AL218" i="13"/>
  <c r="AL219" i="13"/>
  <c r="AL220" i="13"/>
  <c r="AL221" i="13"/>
  <c r="AL222" i="13"/>
  <c r="AL223" i="13"/>
  <c r="AL224" i="13"/>
  <c r="AL225" i="13"/>
  <c r="AL226" i="13"/>
  <c r="AL227" i="13"/>
  <c r="AL228" i="13"/>
  <c r="AL229" i="13"/>
  <c r="AL230" i="13"/>
  <c r="AL231" i="13"/>
  <c r="AK4" i="13"/>
  <c r="AK5" i="13"/>
  <c r="AK6" i="13"/>
  <c r="AK7" i="13"/>
  <c r="AP7" i="13" s="1"/>
  <c r="AK8" i="13"/>
  <c r="AK9" i="13"/>
  <c r="AK10" i="13"/>
  <c r="AK11" i="13"/>
  <c r="AK12" i="13"/>
  <c r="AK13" i="13"/>
  <c r="AK14" i="13"/>
  <c r="AK15" i="13"/>
  <c r="AP15" i="13" s="1"/>
  <c r="AK16" i="13"/>
  <c r="AK17" i="13"/>
  <c r="AK18" i="13"/>
  <c r="AK19" i="13"/>
  <c r="AK20" i="13"/>
  <c r="AK21" i="13"/>
  <c r="AK22" i="13"/>
  <c r="AK23" i="13"/>
  <c r="AP23" i="13" s="1"/>
  <c r="AK24" i="13"/>
  <c r="AK25" i="13"/>
  <c r="AK26" i="13"/>
  <c r="AK27" i="13"/>
  <c r="AK28" i="13"/>
  <c r="AK29" i="13"/>
  <c r="AK30" i="13"/>
  <c r="AK31" i="13"/>
  <c r="AP31" i="13" s="1"/>
  <c r="AK32" i="13"/>
  <c r="AK33" i="13"/>
  <c r="AK34" i="13"/>
  <c r="AK35" i="13"/>
  <c r="AK36" i="13"/>
  <c r="AK37" i="13"/>
  <c r="AK38" i="13"/>
  <c r="AK39" i="13"/>
  <c r="AP39" i="13" s="1"/>
  <c r="AK40" i="13"/>
  <c r="AK41" i="13"/>
  <c r="AK42" i="13"/>
  <c r="AK43" i="13"/>
  <c r="AK44" i="13"/>
  <c r="AK45" i="13"/>
  <c r="AK46" i="13"/>
  <c r="AK47" i="13"/>
  <c r="AP47" i="13" s="1"/>
  <c r="AK48" i="13"/>
  <c r="AK49" i="13"/>
  <c r="AK50" i="13"/>
  <c r="AK51" i="13"/>
  <c r="AK52" i="13"/>
  <c r="AK53" i="13"/>
  <c r="AK54" i="13"/>
  <c r="AK55" i="13"/>
  <c r="AP55" i="13" s="1"/>
  <c r="AK56" i="13"/>
  <c r="AK57" i="13"/>
  <c r="AK58" i="13"/>
  <c r="AK59" i="13"/>
  <c r="AK60" i="13"/>
  <c r="AK61" i="13"/>
  <c r="AK62" i="13"/>
  <c r="AK63" i="13"/>
  <c r="AP63" i="13" s="1"/>
  <c r="AK64" i="13"/>
  <c r="AK65" i="13"/>
  <c r="AK66" i="13"/>
  <c r="AK67" i="13"/>
  <c r="AK68" i="13"/>
  <c r="AK69" i="13"/>
  <c r="AK70" i="13"/>
  <c r="AK71" i="13"/>
  <c r="AP71" i="13" s="1"/>
  <c r="AK72" i="13"/>
  <c r="AK73" i="13"/>
  <c r="AK74" i="13"/>
  <c r="AK75" i="13"/>
  <c r="AK76" i="13"/>
  <c r="AK77" i="13"/>
  <c r="AK78" i="13"/>
  <c r="AK79" i="13"/>
  <c r="AP79" i="13" s="1"/>
  <c r="AK80" i="13"/>
  <c r="AK81" i="13"/>
  <c r="AK82" i="13"/>
  <c r="AK83" i="13"/>
  <c r="AK84" i="13"/>
  <c r="AK85" i="13"/>
  <c r="AK86" i="13"/>
  <c r="AK87" i="13"/>
  <c r="AP87" i="13" s="1"/>
  <c r="AK88" i="13"/>
  <c r="AK89" i="13"/>
  <c r="AK90" i="13"/>
  <c r="AK91" i="13"/>
  <c r="AK92" i="13"/>
  <c r="AK93" i="13"/>
  <c r="AK94" i="13"/>
  <c r="AK95" i="13"/>
  <c r="AP95" i="13" s="1"/>
  <c r="AK96" i="13"/>
  <c r="AK97" i="13"/>
  <c r="AK98" i="13"/>
  <c r="AK99" i="13"/>
  <c r="AK100" i="13"/>
  <c r="AK101" i="13"/>
  <c r="AK102" i="13"/>
  <c r="AK103" i="13"/>
  <c r="AP103" i="13" s="1"/>
  <c r="AK104" i="13"/>
  <c r="AK105" i="13"/>
  <c r="AK106" i="13"/>
  <c r="AK107" i="13"/>
  <c r="AK108" i="13"/>
  <c r="AK109" i="13"/>
  <c r="AK110" i="13"/>
  <c r="AK111" i="13"/>
  <c r="AP111" i="13" s="1"/>
  <c r="AK112" i="13"/>
  <c r="AK113" i="13"/>
  <c r="AK114" i="13"/>
  <c r="AK115" i="13"/>
  <c r="AK116" i="13"/>
  <c r="AK117" i="13"/>
  <c r="AK118" i="13"/>
  <c r="AK119" i="13"/>
  <c r="AP119" i="13" s="1"/>
  <c r="AK120" i="13"/>
  <c r="AK121" i="13"/>
  <c r="AK122" i="13"/>
  <c r="AK123" i="13"/>
  <c r="AK124" i="13"/>
  <c r="AK125" i="13"/>
  <c r="AK126" i="13"/>
  <c r="AK127" i="13"/>
  <c r="AP127" i="13" s="1"/>
  <c r="AK128" i="13"/>
  <c r="AK129" i="13"/>
  <c r="AK130" i="13"/>
  <c r="AK131" i="13"/>
  <c r="AK132" i="13"/>
  <c r="AK133" i="13"/>
  <c r="AK134" i="13"/>
  <c r="AK135" i="13"/>
  <c r="AP135" i="13" s="1"/>
  <c r="AK136" i="13"/>
  <c r="AK137" i="13"/>
  <c r="AK138" i="13"/>
  <c r="AK139" i="13"/>
  <c r="AK140" i="13"/>
  <c r="AK141" i="13"/>
  <c r="AK142" i="13"/>
  <c r="AK143" i="13"/>
  <c r="AP143" i="13" s="1"/>
  <c r="AK144" i="13"/>
  <c r="AK145" i="13"/>
  <c r="AK146" i="13"/>
  <c r="AK147" i="13"/>
  <c r="AK148" i="13"/>
  <c r="AK149" i="13"/>
  <c r="AK150" i="13"/>
  <c r="AK151" i="13"/>
  <c r="AP151" i="13" s="1"/>
  <c r="AK152" i="13"/>
  <c r="AK153" i="13"/>
  <c r="AK154" i="13"/>
  <c r="AK155" i="13"/>
  <c r="AK156" i="13"/>
  <c r="AK157" i="13"/>
  <c r="AK158" i="13"/>
  <c r="AK159" i="13"/>
  <c r="AP159" i="13" s="1"/>
  <c r="AK160" i="13"/>
  <c r="AK161" i="13"/>
  <c r="AK162" i="13"/>
  <c r="AK163" i="13"/>
  <c r="AK164" i="13"/>
  <c r="AK165" i="13"/>
  <c r="AK166" i="13"/>
  <c r="AK167" i="13"/>
  <c r="AP167" i="13" s="1"/>
  <c r="AK168" i="13"/>
  <c r="AK169" i="13"/>
  <c r="AK170" i="13"/>
  <c r="AK171" i="13"/>
  <c r="AK172" i="13"/>
  <c r="AK173" i="13"/>
  <c r="AK174" i="13"/>
  <c r="AK175" i="13"/>
  <c r="AP175" i="13" s="1"/>
  <c r="AK176" i="13"/>
  <c r="AK177" i="13"/>
  <c r="AK178" i="13"/>
  <c r="AK179" i="13"/>
  <c r="AK180" i="13"/>
  <c r="AK181" i="13"/>
  <c r="AK182" i="13"/>
  <c r="AK183" i="13"/>
  <c r="AP183" i="13" s="1"/>
  <c r="AK184" i="13"/>
  <c r="AK185" i="13"/>
  <c r="AK186" i="13"/>
  <c r="AK187" i="13"/>
  <c r="AK188" i="13"/>
  <c r="AK189" i="13"/>
  <c r="AK190" i="13"/>
  <c r="AK191" i="13"/>
  <c r="AP191" i="13" s="1"/>
  <c r="AK192" i="13"/>
  <c r="AK193" i="13"/>
  <c r="AK194" i="13"/>
  <c r="AK195" i="13"/>
  <c r="AK196" i="13"/>
  <c r="AK197" i="13"/>
  <c r="AK198" i="13"/>
  <c r="AK199" i="13"/>
  <c r="AP199" i="13" s="1"/>
  <c r="AK200" i="13"/>
  <c r="AK201" i="13"/>
  <c r="AK202" i="13"/>
  <c r="AK203" i="13"/>
  <c r="AK204" i="13"/>
  <c r="AK205" i="13"/>
  <c r="AK206" i="13"/>
  <c r="AK207" i="13"/>
  <c r="AP207" i="13" s="1"/>
  <c r="AK208" i="13"/>
  <c r="AK209" i="13"/>
  <c r="AK210" i="13"/>
  <c r="AK211" i="13"/>
  <c r="AK212" i="13"/>
  <c r="AK213" i="13"/>
  <c r="AK214" i="13"/>
  <c r="AK215" i="13"/>
  <c r="AP215" i="13" s="1"/>
  <c r="AK216" i="13"/>
  <c r="AK217" i="13"/>
  <c r="AK218" i="13"/>
  <c r="AK219" i="13"/>
  <c r="AK220" i="13"/>
  <c r="AK221" i="13"/>
  <c r="AK222" i="13"/>
  <c r="AK223" i="13"/>
  <c r="AP223" i="13" s="1"/>
  <c r="AK224" i="13"/>
  <c r="AK225" i="13"/>
  <c r="AK226" i="13"/>
  <c r="AK227" i="13"/>
  <c r="AK228" i="13"/>
  <c r="AK229" i="13"/>
  <c r="AK230" i="13"/>
  <c r="AK231" i="13"/>
  <c r="AP231" i="13" s="1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I81" i="13"/>
  <c r="AI82" i="13"/>
  <c r="AI83" i="13"/>
  <c r="AI84" i="13"/>
  <c r="AI85" i="13"/>
  <c r="AI86" i="13"/>
  <c r="AI87" i="13"/>
  <c r="AI88" i="13"/>
  <c r="AI89" i="13"/>
  <c r="AI90" i="13"/>
  <c r="AI91" i="13"/>
  <c r="AI92" i="13"/>
  <c r="AI93" i="13"/>
  <c r="AI94" i="13"/>
  <c r="AI95" i="13"/>
  <c r="AI96" i="13"/>
  <c r="AI97" i="13"/>
  <c r="AI98" i="13"/>
  <c r="AI99" i="13"/>
  <c r="AI100" i="13"/>
  <c r="AI101" i="13"/>
  <c r="AI102" i="13"/>
  <c r="AI103" i="13"/>
  <c r="AI104" i="13"/>
  <c r="AI105" i="13"/>
  <c r="AI106" i="13"/>
  <c r="AI107" i="13"/>
  <c r="AI108" i="13"/>
  <c r="AI109" i="13"/>
  <c r="AI110" i="13"/>
  <c r="AI111" i="13"/>
  <c r="AI112" i="13"/>
  <c r="AI113" i="13"/>
  <c r="AI114" i="13"/>
  <c r="AI115" i="13"/>
  <c r="AI116" i="13"/>
  <c r="AI117" i="13"/>
  <c r="AI118" i="13"/>
  <c r="AI119" i="13"/>
  <c r="AI120" i="13"/>
  <c r="AI121" i="13"/>
  <c r="AI122" i="13"/>
  <c r="AI123" i="13"/>
  <c r="AI124" i="13"/>
  <c r="AI125" i="13"/>
  <c r="AI126" i="13"/>
  <c r="AI127" i="13"/>
  <c r="AI128" i="13"/>
  <c r="AI129" i="13"/>
  <c r="AI130" i="13"/>
  <c r="AI131" i="13"/>
  <c r="AI132" i="13"/>
  <c r="AI133" i="13"/>
  <c r="AI134" i="13"/>
  <c r="AI135" i="13"/>
  <c r="AI136" i="13"/>
  <c r="AI137" i="13"/>
  <c r="AI138" i="13"/>
  <c r="AI139" i="13"/>
  <c r="AI140" i="13"/>
  <c r="AI141" i="13"/>
  <c r="AI142" i="13"/>
  <c r="AI143" i="13"/>
  <c r="AI144" i="13"/>
  <c r="AI145" i="13"/>
  <c r="AI146" i="13"/>
  <c r="AI147" i="13"/>
  <c r="AI148" i="13"/>
  <c r="AI149" i="13"/>
  <c r="AI150" i="13"/>
  <c r="AI151" i="13"/>
  <c r="AI152" i="13"/>
  <c r="AI153" i="13"/>
  <c r="AI154" i="13"/>
  <c r="AI155" i="13"/>
  <c r="AI156" i="13"/>
  <c r="AI157" i="13"/>
  <c r="AI158" i="13"/>
  <c r="AI159" i="13"/>
  <c r="AI160" i="13"/>
  <c r="AI161" i="13"/>
  <c r="AI162" i="13"/>
  <c r="AI163" i="13"/>
  <c r="AI164" i="13"/>
  <c r="AI165" i="13"/>
  <c r="AI166" i="13"/>
  <c r="AI167" i="13"/>
  <c r="AI168" i="13"/>
  <c r="AI169" i="13"/>
  <c r="AI170" i="13"/>
  <c r="AI171" i="13"/>
  <c r="AI172" i="13"/>
  <c r="AI173" i="13"/>
  <c r="AI174" i="13"/>
  <c r="AI175" i="13"/>
  <c r="AI176" i="13"/>
  <c r="AI177" i="13"/>
  <c r="AI178" i="13"/>
  <c r="AI179" i="13"/>
  <c r="AI180" i="13"/>
  <c r="AI181" i="13"/>
  <c r="AI182" i="13"/>
  <c r="AI183" i="13"/>
  <c r="AI184" i="13"/>
  <c r="AI185" i="13"/>
  <c r="AI186" i="13"/>
  <c r="AI187" i="13"/>
  <c r="AI188" i="13"/>
  <c r="AI189" i="13"/>
  <c r="AI190" i="13"/>
  <c r="AI191" i="13"/>
  <c r="AI192" i="13"/>
  <c r="AI193" i="13"/>
  <c r="AI194" i="13"/>
  <c r="AI195" i="13"/>
  <c r="AI196" i="13"/>
  <c r="AI197" i="13"/>
  <c r="AI198" i="13"/>
  <c r="AI200" i="13"/>
  <c r="AI201" i="13"/>
  <c r="AI202" i="13"/>
  <c r="AI203" i="13"/>
  <c r="AI204" i="13"/>
  <c r="AI205" i="13"/>
  <c r="AI206" i="13"/>
  <c r="AI207" i="13"/>
  <c r="AI208" i="13"/>
  <c r="AI209" i="13"/>
  <c r="AI210" i="13"/>
  <c r="AI211" i="13"/>
  <c r="AI212" i="13"/>
  <c r="AI213" i="13"/>
  <c r="AI214" i="13"/>
  <c r="AI215" i="13"/>
  <c r="AI216" i="13"/>
  <c r="AI217" i="13"/>
  <c r="AI218" i="13"/>
  <c r="AI219" i="13"/>
  <c r="AI220" i="13"/>
  <c r="AI221" i="13"/>
  <c r="AI222" i="13"/>
  <c r="AI223" i="13"/>
  <c r="AI224" i="13"/>
  <c r="AI225" i="13"/>
  <c r="AI226" i="13"/>
  <c r="AI227" i="13"/>
  <c r="AI228" i="13"/>
  <c r="AI229" i="13"/>
  <c r="AI230" i="13"/>
  <c r="AI231" i="13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51" i="13"/>
  <c r="AH52" i="13"/>
  <c r="AH53" i="13"/>
  <c r="AH54" i="13"/>
  <c r="AH55" i="13"/>
  <c r="AH56" i="13"/>
  <c r="AH57" i="13"/>
  <c r="AH58" i="13"/>
  <c r="AH59" i="13"/>
  <c r="AH60" i="13"/>
  <c r="AH61" i="13"/>
  <c r="AH62" i="13"/>
  <c r="AH63" i="13"/>
  <c r="AH64" i="13"/>
  <c r="AH65" i="13"/>
  <c r="AH66" i="13"/>
  <c r="AH67" i="13"/>
  <c r="AH68" i="13"/>
  <c r="AH69" i="13"/>
  <c r="AH70" i="13"/>
  <c r="AH71" i="13"/>
  <c r="AH72" i="13"/>
  <c r="AH73" i="13"/>
  <c r="AH74" i="13"/>
  <c r="AH75" i="13"/>
  <c r="AH76" i="13"/>
  <c r="AH77" i="13"/>
  <c r="AH78" i="13"/>
  <c r="AH79" i="13"/>
  <c r="AH80" i="13"/>
  <c r="AH81" i="13"/>
  <c r="AH82" i="13"/>
  <c r="AH83" i="13"/>
  <c r="AH84" i="13"/>
  <c r="AH85" i="13"/>
  <c r="AH86" i="13"/>
  <c r="AH87" i="13"/>
  <c r="AH88" i="13"/>
  <c r="AH89" i="13"/>
  <c r="AH90" i="13"/>
  <c r="AH91" i="13"/>
  <c r="AH92" i="13"/>
  <c r="AH93" i="13"/>
  <c r="AH94" i="13"/>
  <c r="AH95" i="13"/>
  <c r="AH96" i="13"/>
  <c r="AH97" i="13"/>
  <c r="AH98" i="13"/>
  <c r="AH99" i="13"/>
  <c r="AH100" i="13"/>
  <c r="AH101" i="13"/>
  <c r="AH102" i="13"/>
  <c r="AH103" i="13"/>
  <c r="AH104" i="13"/>
  <c r="AH105" i="13"/>
  <c r="AH106" i="13"/>
  <c r="AH107" i="13"/>
  <c r="AH108" i="13"/>
  <c r="AH109" i="13"/>
  <c r="AH110" i="13"/>
  <c r="AH111" i="13"/>
  <c r="AH112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AH124" i="13"/>
  <c r="AH125" i="13"/>
  <c r="AH126" i="13"/>
  <c r="AH127" i="13"/>
  <c r="AH128" i="13"/>
  <c r="AH129" i="13"/>
  <c r="AH130" i="13"/>
  <c r="AH131" i="13"/>
  <c r="AH132" i="13"/>
  <c r="AH133" i="13"/>
  <c r="AH134" i="13"/>
  <c r="AH135" i="13"/>
  <c r="AH136" i="13"/>
  <c r="AH137" i="13"/>
  <c r="AH138" i="13"/>
  <c r="AH139" i="13"/>
  <c r="AH140" i="13"/>
  <c r="AH141" i="13"/>
  <c r="AH142" i="13"/>
  <c r="AH143" i="13"/>
  <c r="AH144" i="13"/>
  <c r="AH145" i="13"/>
  <c r="AH146" i="13"/>
  <c r="AH147" i="13"/>
  <c r="AH148" i="13"/>
  <c r="AH149" i="13"/>
  <c r="AH150" i="13"/>
  <c r="AH151" i="13"/>
  <c r="AH152" i="13"/>
  <c r="AH153" i="13"/>
  <c r="AH154" i="13"/>
  <c r="AH155" i="13"/>
  <c r="AH156" i="13"/>
  <c r="AH157" i="13"/>
  <c r="AH158" i="13"/>
  <c r="AH159" i="13"/>
  <c r="AH160" i="13"/>
  <c r="AH161" i="13"/>
  <c r="AH162" i="13"/>
  <c r="AH163" i="13"/>
  <c r="AH164" i="13"/>
  <c r="AH165" i="13"/>
  <c r="AH166" i="13"/>
  <c r="AH167" i="13"/>
  <c r="AH168" i="13"/>
  <c r="AH169" i="13"/>
  <c r="AH170" i="13"/>
  <c r="AH171" i="13"/>
  <c r="AH172" i="13"/>
  <c r="AH173" i="13"/>
  <c r="AH174" i="13"/>
  <c r="AH175" i="13"/>
  <c r="AH176" i="13"/>
  <c r="AH177" i="13"/>
  <c r="AH178" i="13"/>
  <c r="AH179" i="13"/>
  <c r="AH180" i="13"/>
  <c r="AH181" i="13"/>
  <c r="AH182" i="13"/>
  <c r="AH183" i="13"/>
  <c r="AH184" i="13"/>
  <c r="AH185" i="13"/>
  <c r="AH186" i="13"/>
  <c r="AH187" i="13"/>
  <c r="AH188" i="13"/>
  <c r="AH189" i="13"/>
  <c r="AH190" i="13"/>
  <c r="AH191" i="13"/>
  <c r="AH192" i="13"/>
  <c r="AH193" i="13"/>
  <c r="AH194" i="13"/>
  <c r="AH195" i="13"/>
  <c r="AH196" i="13"/>
  <c r="AH197" i="13"/>
  <c r="AH198" i="13"/>
  <c r="AH199" i="13"/>
  <c r="AH200" i="13"/>
  <c r="AH201" i="13"/>
  <c r="AH202" i="13"/>
  <c r="AH203" i="13"/>
  <c r="AH204" i="13"/>
  <c r="AH205" i="13"/>
  <c r="AH206" i="13"/>
  <c r="AH207" i="13"/>
  <c r="AH208" i="13"/>
  <c r="AH209" i="13"/>
  <c r="AH210" i="13"/>
  <c r="AH211" i="13"/>
  <c r="AH212" i="13"/>
  <c r="AH213" i="13"/>
  <c r="AH214" i="13"/>
  <c r="AH215" i="13"/>
  <c r="AH216" i="13"/>
  <c r="AH217" i="13"/>
  <c r="AH218" i="13"/>
  <c r="AH219" i="13"/>
  <c r="AH220" i="13"/>
  <c r="AH221" i="13"/>
  <c r="AH222" i="13"/>
  <c r="AH223" i="13"/>
  <c r="AH224" i="13"/>
  <c r="AH225" i="13"/>
  <c r="AH226" i="13"/>
  <c r="AH227" i="13"/>
  <c r="AH228" i="13"/>
  <c r="AH229" i="13"/>
  <c r="AH230" i="13"/>
  <c r="AH231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8" i="13"/>
  <c r="AG49" i="13"/>
  <c r="AG50" i="13"/>
  <c r="AG51" i="13"/>
  <c r="AG52" i="13"/>
  <c r="AG53" i="13"/>
  <c r="AG54" i="13"/>
  <c r="AG55" i="13"/>
  <c r="AG56" i="13"/>
  <c r="AG57" i="13"/>
  <c r="AG58" i="13"/>
  <c r="AG59" i="13"/>
  <c r="AG60" i="13"/>
  <c r="AG61" i="13"/>
  <c r="AG62" i="13"/>
  <c r="AG63" i="13"/>
  <c r="AG64" i="13"/>
  <c r="AG65" i="13"/>
  <c r="AG66" i="13"/>
  <c r="AG67" i="13"/>
  <c r="AG68" i="13"/>
  <c r="AG69" i="13"/>
  <c r="AG70" i="13"/>
  <c r="AG71" i="13"/>
  <c r="AG72" i="13"/>
  <c r="AG73" i="13"/>
  <c r="AG74" i="13"/>
  <c r="AG75" i="13"/>
  <c r="AG76" i="13"/>
  <c r="AG77" i="13"/>
  <c r="AG78" i="13"/>
  <c r="AG79" i="13"/>
  <c r="AG80" i="13"/>
  <c r="AG81" i="13"/>
  <c r="AG82" i="13"/>
  <c r="AG83" i="13"/>
  <c r="AG84" i="13"/>
  <c r="AG85" i="13"/>
  <c r="AG86" i="13"/>
  <c r="AG87" i="13"/>
  <c r="AG88" i="13"/>
  <c r="AG89" i="13"/>
  <c r="AG90" i="13"/>
  <c r="AG91" i="13"/>
  <c r="AG92" i="13"/>
  <c r="AG93" i="13"/>
  <c r="AG94" i="13"/>
  <c r="AG95" i="13"/>
  <c r="AG96" i="13"/>
  <c r="AG97" i="13"/>
  <c r="AG98" i="13"/>
  <c r="AG99" i="13"/>
  <c r="AG100" i="13"/>
  <c r="AG101" i="13"/>
  <c r="AG102" i="13"/>
  <c r="AG103" i="13"/>
  <c r="AG104" i="13"/>
  <c r="AG105" i="13"/>
  <c r="AG106" i="13"/>
  <c r="AG107" i="13"/>
  <c r="AG108" i="13"/>
  <c r="AG109" i="13"/>
  <c r="AG110" i="13"/>
  <c r="AG111" i="13"/>
  <c r="AG112" i="13"/>
  <c r="AG113" i="13"/>
  <c r="AG114" i="13"/>
  <c r="AG115" i="13"/>
  <c r="AG116" i="13"/>
  <c r="AG117" i="13"/>
  <c r="AG118" i="13"/>
  <c r="AG119" i="13"/>
  <c r="AG120" i="13"/>
  <c r="AG121" i="13"/>
  <c r="AG122" i="13"/>
  <c r="AG123" i="13"/>
  <c r="AG124" i="13"/>
  <c r="AG125" i="13"/>
  <c r="AG126" i="13"/>
  <c r="AG127" i="13"/>
  <c r="AG128" i="13"/>
  <c r="AG129" i="13"/>
  <c r="AG130" i="13"/>
  <c r="AG131" i="13"/>
  <c r="AG132" i="13"/>
  <c r="AG133" i="13"/>
  <c r="AG134" i="13"/>
  <c r="AG135" i="13"/>
  <c r="AG136" i="13"/>
  <c r="AG137" i="13"/>
  <c r="AG138" i="13"/>
  <c r="AG139" i="13"/>
  <c r="AG140" i="13"/>
  <c r="AG141" i="13"/>
  <c r="AG142" i="13"/>
  <c r="AG143" i="13"/>
  <c r="AG144" i="13"/>
  <c r="AG145" i="13"/>
  <c r="AG146" i="13"/>
  <c r="AG147" i="13"/>
  <c r="AG148" i="13"/>
  <c r="AG149" i="13"/>
  <c r="AG150" i="13"/>
  <c r="AG151" i="13"/>
  <c r="AG152" i="13"/>
  <c r="AG153" i="13"/>
  <c r="AG154" i="13"/>
  <c r="AG155" i="13"/>
  <c r="AG156" i="13"/>
  <c r="AG157" i="13"/>
  <c r="AG158" i="13"/>
  <c r="AG159" i="13"/>
  <c r="AG160" i="13"/>
  <c r="AG161" i="13"/>
  <c r="AG162" i="13"/>
  <c r="AG163" i="13"/>
  <c r="AG164" i="13"/>
  <c r="AG165" i="13"/>
  <c r="AG166" i="13"/>
  <c r="AG167" i="13"/>
  <c r="AG168" i="13"/>
  <c r="AG169" i="13"/>
  <c r="AG170" i="13"/>
  <c r="AG171" i="13"/>
  <c r="AG172" i="13"/>
  <c r="AG173" i="13"/>
  <c r="AG174" i="13"/>
  <c r="AG175" i="13"/>
  <c r="AG176" i="13"/>
  <c r="AG177" i="13"/>
  <c r="AG178" i="13"/>
  <c r="AG179" i="13"/>
  <c r="AG180" i="13"/>
  <c r="AG181" i="13"/>
  <c r="AG182" i="13"/>
  <c r="AG183" i="13"/>
  <c r="AG184" i="13"/>
  <c r="AG185" i="13"/>
  <c r="AG186" i="13"/>
  <c r="AG187" i="13"/>
  <c r="AG188" i="13"/>
  <c r="AG189" i="13"/>
  <c r="AG190" i="13"/>
  <c r="AG191" i="13"/>
  <c r="AG192" i="13"/>
  <c r="AG193" i="13"/>
  <c r="AG194" i="13"/>
  <c r="AG195" i="13"/>
  <c r="AG196" i="13"/>
  <c r="AG197" i="13"/>
  <c r="AG198" i="13"/>
  <c r="AG199" i="13"/>
  <c r="AG200" i="13"/>
  <c r="AG201" i="13"/>
  <c r="AG202" i="13"/>
  <c r="AG203" i="13"/>
  <c r="AG204" i="13"/>
  <c r="AG205" i="13"/>
  <c r="AG206" i="13"/>
  <c r="AG207" i="13"/>
  <c r="AG208" i="13"/>
  <c r="AG209" i="13"/>
  <c r="AG210" i="13"/>
  <c r="AG211" i="13"/>
  <c r="AG212" i="13"/>
  <c r="AG213" i="13"/>
  <c r="AG214" i="13"/>
  <c r="AG215" i="13"/>
  <c r="AG216" i="13"/>
  <c r="AG217" i="13"/>
  <c r="AG218" i="13"/>
  <c r="AG219" i="13"/>
  <c r="AG220" i="13"/>
  <c r="AG221" i="13"/>
  <c r="AG222" i="13"/>
  <c r="AG223" i="13"/>
  <c r="AG224" i="13"/>
  <c r="AG225" i="13"/>
  <c r="AG226" i="13"/>
  <c r="AG227" i="13"/>
  <c r="AG228" i="13"/>
  <c r="AG229" i="13"/>
  <c r="AG230" i="13"/>
  <c r="AG231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85" i="13"/>
  <c r="AE86" i="13"/>
  <c r="AE87" i="13"/>
  <c r="AE88" i="13"/>
  <c r="AE89" i="13"/>
  <c r="AE90" i="13"/>
  <c r="AE91" i="13"/>
  <c r="AE92" i="13"/>
  <c r="AE93" i="13"/>
  <c r="AE94" i="13"/>
  <c r="AE95" i="13"/>
  <c r="AE96" i="13"/>
  <c r="AE97" i="13"/>
  <c r="AE98" i="13"/>
  <c r="AE99" i="13"/>
  <c r="AE100" i="13"/>
  <c r="AE101" i="13"/>
  <c r="AE102" i="13"/>
  <c r="AE103" i="13"/>
  <c r="AE104" i="13"/>
  <c r="AE105" i="13"/>
  <c r="AE106" i="13"/>
  <c r="AE107" i="13"/>
  <c r="AE108" i="13"/>
  <c r="AE109" i="13"/>
  <c r="AE110" i="13"/>
  <c r="AE111" i="13"/>
  <c r="AE112" i="13"/>
  <c r="AE113" i="13"/>
  <c r="AE114" i="13"/>
  <c r="AE115" i="13"/>
  <c r="AE116" i="13"/>
  <c r="AE117" i="13"/>
  <c r="AE118" i="13"/>
  <c r="AE119" i="13"/>
  <c r="AE120" i="13"/>
  <c r="AE121" i="13"/>
  <c r="AE122" i="13"/>
  <c r="AE123" i="13"/>
  <c r="AE124" i="13"/>
  <c r="AE125" i="13"/>
  <c r="AE126" i="13"/>
  <c r="AE127" i="13"/>
  <c r="AE128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200" i="13"/>
  <c r="AJ200" i="13" s="1"/>
  <c r="AE201" i="13"/>
  <c r="AE202" i="13"/>
  <c r="AE203" i="13"/>
  <c r="AE204" i="13"/>
  <c r="AE205" i="13"/>
  <c r="AE206" i="13"/>
  <c r="AE207" i="13"/>
  <c r="AE208" i="13"/>
  <c r="AJ208" i="13" s="1"/>
  <c r="AE209" i="13"/>
  <c r="AE210" i="13"/>
  <c r="AE211" i="13"/>
  <c r="AE212" i="13"/>
  <c r="AE213" i="13"/>
  <c r="AE214" i="13"/>
  <c r="AE215" i="13"/>
  <c r="AE216" i="13"/>
  <c r="AJ216" i="13" s="1"/>
  <c r="AE217" i="13"/>
  <c r="AE218" i="13"/>
  <c r="AE219" i="13"/>
  <c r="AE220" i="13"/>
  <c r="AE221" i="13"/>
  <c r="AE222" i="13"/>
  <c r="AE223" i="13"/>
  <c r="AE224" i="13"/>
  <c r="AJ224" i="13" s="1"/>
  <c r="AE225" i="13"/>
  <c r="AE226" i="13"/>
  <c r="AE227" i="13"/>
  <c r="AE228" i="13"/>
  <c r="AE229" i="13"/>
  <c r="AE230" i="13"/>
  <c r="AE231" i="13"/>
  <c r="S4" i="13"/>
  <c r="X4" i="13" s="1"/>
  <c r="S5" i="13"/>
  <c r="X5" i="13" s="1"/>
  <c r="S6" i="13"/>
  <c r="X6" i="13" s="1"/>
  <c r="S7" i="13"/>
  <c r="X7" i="13" s="1"/>
  <c r="S8" i="13"/>
  <c r="X8" i="13" s="1"/>
  <c r="S9" i="13"/>
  <c r="X9" i="13" s="1"/>
  <c r="S10" i="13"/>
  <c r="X10" i="13" s="1"/>
  <c r="S11" i="13"/>
  <c r="X11" i="13" s="1"/>
  <c r="S12" i="13"/>
  <c r="X12" i="13" s="1"/>
  <c r="S13" i="13"/>
  <c r="X13" i="13" s="1"/>
  <c r="S14" i="13"/>
  <c r="X14" i="13" s="1"/>
  <c r="S15" i="13"/>
  <c r="X15" i="13" s="1"/>
  <c r="S16" i="13"/>
  <c r="X16" i="13" s="1"/>
  <c r="S17" i="13"/>
  <c r="X17" i="13" s="1"/>
  <c r="S18" i="13"/>
  <c r="X18" i="13" s="1"/>
  <c r="S19" i="13"/>
  <c r="X19" i="13" s="1"/>
  <c r="S20" i="13"/>
  <c r="X20" i="13" s="1"/>
  <c r="S21" i="13"/>
  <c r="X21" i="13" s="1"/>
  <c r="S22" i="13"/>
  <c r="X22" i="13" s="1"/>
  <c r="S23" i="13"/>
  <c r="X23" i="13" s="1"/>
  <c r="S24" i="13"/>
  <c r="X24" i="13" s="1"/>
  <c r="S25" i="13"/>
  <c r="X25" i="13" s="1"/>
  <c r="S26" i="13"/>
  <c r="X26" i="13" s="1"/>
  <c r="S27" i="13"/>
  <c r="X27" i="13" s="1"/>
  <c r="S28" i="13"/>
  <c r="X28" i="13" s="1"/>
  <c r="S29" i="13"/>
  <c r="X29" i="13" s="1"/>
  <c r="S30" i="13"/>
  <c r="X30" i="13" s="1"/>
  <c r="S31" i="13"/>
  <c r="X31" i="13" s="1"/>
  <c r="S32" i="13"/>
  <c r="X32" i="13" s="1"/>
  <c r="S33" i="13"/>
  <c r="X33" i="13" s="1"/>
  <c r="S34" i="13"/>
  <c r="X34" i="13" s="1"/>
  <c r="S35" i="13"/>
  <c r="X35" i="13" s="1"/>
  <c r="S36" i="13"/>
  <c r="X36" i="13" s="1"/>
  <c r="S37" i="13"/>
  <c r="X37" i="13" s="1"/>
  <c r="S38" i="13"/>
  <c r="X38" i="13" s="1"/>
  <c r="S39" i="13"/>
  <c r="X39" i="13" s="1"/>
  <c r="S40" i="13"/>
  <c r="X40" i="13" s="1"/>
  <c r="S41" i="13"/>
  <c r="X41" i="13" s="1"/>
  <c r="S42" i="13"/>
  <c r="X42" i="13" s="1"/>
  <c r="S43" i="13"/>
  <c r="X43" i="13" s="1"/>
  <c r="S44" i="13"/>
  <c r="X44" i="13" s="1"/>
  <c r="S45" i="13"/>
  <c r="X45" i="13" s="1"/>
  <c r="S46" i="13"/>
  <c r="X46" i="13" s="1"/>
  <c r="S47" i="13"/>
  <c r="X47" i="13" s="1"/>
  <c r="S48" i="13"/>
  <c r="X48" i="13" s="1"/>
  <c r="S49" i="13"/>
  <c r="X49" i="13" s="1"/>
  <c r="S50" i="13"/>
  <c r="X50" i="13" s="1"/>
  <c r="S51" i="13"/>
  <c r="X51" i="13" s="1"/>
  <c r="S52" i="13"/>
  <c r="X52" i="13" s="1"/>
  <c r="S53" i="13"/>
  <c r="X53" i="13" s="1"/>
  <c r="S54" i="13"/>
  <c r="X54" i="13" s="1"/>
  <c r="S55" i="13"/>
  <c r="X55" i="13" s="1"/>
  <c r="S56" i="13"/>
  <c r="X56" i="13" s="1"/>
  <c r="S57" i="13"/>
  <c r="X57" i="13" s="1"/>
  <c r="S58" i="13"/>
  <c r="X58" i="13" s="1"/>
  <c r="S59" i="13"/>
  <c r="X59" i="13" s="1"/>
  <c r="S60" i="13"/>
  <c r="X60" i="13" s="1"/>
  <c r="S61" i="13"/>
  <c r="X61" i="13" s="1"/>
  <c r="S62" i="13"/>
  <c r="X62" i="13" s="1"/>
  <c r="S63" i="13"/>
  <c r="X63" i="13" s="1"/>
  <c r="S64" i="13"/>
  <c r="X64" i="13" s="1"/>
  <c r="S65" i="13"/>
  <c r="X65" i="13" s="1"/>
  <c r="S66" i="13"/>
  <c r="X66" i="13" s="1"/>
  <c r="S67" i="13"/>
  <c r="X67" i="13" s="1"/>
  <c r="S68" i="13"/>
  <c r="X68" i="13" s="1"/>
  <c r="S69" i="13"/>
  <c r="X69" i="13" s="1"/>
  <c r="S70" i="13"/>
  <c r="X70" i="13" s="1"/>
  <c r="S71" i="13"/>
  <c r="X71" i="13" s="1"/>
  <c r="S72" i="13"/>
  <c r="X72" i="13" s="1"/>
  <c r="S73" i="13"/>
  <c r="X73" i="13" s="1"/>
  <c r="S74" i="13"/>
  <c r="X74" i="13" s="1"/>
  <c r="S75" i="13"/>
  <c r="X75" i="13" s="1"/>
  <c r="S76" i="13"/>
  <c r="X76" i="13" s="1"/>
  <c r="S77" i="13"/>
  <c r="X77" i="13" s="1"/>
  <c r="S78" i="13"/>
  <c r="X78" i="13" s="1"/>
  <c r="S79" i="13"/>
  <c r="X79" i="13" s="1"/>
  <c r="S80" i="13"/>
  <c r="X80" i="13" s="1"/>
  <c r="S81" i="13"/>
  <c r="X81" i="13" s="1"/>
  <c r="S82" i="13"/>
  <c r="X82" i="13" s="1"/>
  <c r="S83" i="13"/>
  <c r="X83" i="13" s="1"/>
  <c r="S84" i="13"/>
  <c r="X84" i="13" s="1"/>
  <c r="S85" i="13"/>
  <c r="X85" i="13" s="1"/>
  <c r="S86" i="13"/>
  <c r="X86" i="13" s="1"/>
  <c r="S87" i="13"/>
  <c r="X87" i="13" s="1"/>
  <c r="S88" i="13"/>
  <c r="X88" i="13" s="1"/>
  <c r="S89" i="13"/>
  <c r="X89" i="13" s="1"/>
  <c r="S90" i="13"/>
  <c r="X90" i="13" s="1"/>
  <c r="S91" i="13"/>
  <c r="X91" i="13" s="1"/>
  <c r="S92" i="13"/>
  <c r="X92" i="13" s="1"/>
  <c r="S93" i="13"/>
  <c r="X93" i="13" s="1"/>
  <c r="S94" i="13"/>
  <c r="X94" i="13" s="1"/>
  <c r="S95" i="13"/>
  <c r="X95" i="13" s="1"/>
  <c r="S96" i="13"/>
  <c r="X96" i="13" s="1"/>
  <c r="S97" i="13"/>
  <c r="X97" i="13" s="1"/>
  <c r="S98" i="13"/>
  <c r="X98" i="13" s="1"/>
  <c r="S99" i="13"/>
  <c r="X99" i="13" s="1"/>
  <c r="S100" i="13"/>
  <c r="X100" i="13" s="1"/>
  <c r="S101" i="13"/>
  <c r="X101" i="13" s="1"/>
  <c r="S102" i="13"/>
  <c r="X102" i="13" s="1"/>
  <c r="S103" i="13"/>
  <c r="X103" i="13" s="1"/>
  <c r="S104" i="13"/>
  <c r="X104" i="13" s="1"/>
  <c r="S105" i="13"/>
  <c r="X105" i="13" s="1"/>
  <c r="S106" i="13"/>
  <c r="X106" i="13" s="1"/>
  <c r="S107" i="13"/>
  <c r="X107" i="13" s="1"/>
  <c r="S108" i="13"/>
  <c r="X108" i="13" s="1"/>
  <c r="S109" i="13"/>
  <c r="X109" i="13" s="1"/>
  <c r="S110" i="13"/>
  <c r="X110" i="13" s="1"/>
  <c r="S111" i="13"/>
  <c r="X111" i="13" s="1"/>
  <c r="S112" i="13"/>
  <c r="X112" i="13" s="1"/>
  <c r="S113" i="13"/>
  <c r="X113" i="13" s="1"/>
  <c r="S114" i="13"/>
  <c r="X114" i="13" s="1"/>
  <c r="S115" i="13"/>
  <c r="X115" i="13" s="1"/>
  <c r="S116" i="13"/>
  <c r="X116" i="13" s="1"/>
  <c r="S117" i="13"/>
  <c r="X117" i="13" s="1"/>
  <c r="S118" i="13"/>
  <c r="X118" i="13" s="1"/>
  <c r="S119" i="13"/>
  <c r="X119" i="13" s="1"/>
  <c r="S120" i="13"/>
  <c r="X120" i="13" s="1"/>
  <c r="S121" i="13"/>
  <c r="X121" i="13" s="1"/>
  <c r="S122" i="13"/>
  <c r="X122" i="13" s="1"/>
  <c r="S123" i="13"/>
  <c r="X123" i="13" s="1"/>
  <c r="S124" i="13"/>
  <c r="X124" i="13" s="1"/>
  <c r="S125" i="13"/>
  <c r="X125" i="13" s="1"/>
  <c r="S126" i="13"/>
  <c r="X126" i="13" s="1"/>
  <c r="S127" i="13"/>
  <c r="X127" i="13" s="1"/>
  <c r="S128" i="13"/>
  <c r="X128" i="13" s="1"/>
  <c r="S129" i="13"/>
  <c r="X129" i="13" s="1"/>
  <c r="S130" i="13"/>
  <c r="X130" i="13" s="1"/>
  <c r="S131" i="13"/>
  <c r="X131" i="13" s="1"/>
  <c r="S132" i="13"/>
  <c r="X132" i="13" s="1"/>
  <c r="S133" i="13"/>
  <c r="X133" i="13" s="1"/>
  <c r="S134" i="13"/>
  <c r="X134" i="13" s="1"/>
  <c r="S135" i="13"/>
  <c r="X135" i="13" s="1"/>
  <c r="S136" i="13"/>
  <c r="X136" i="13" s="1"/>
  <c r="S137" i="13"/>
  <c r="X137" i="13" s="1"/>
  <c r="S138" i="13"/>
  <c r="X138" i="13" s="1"/>
  <c r="S139" i="13"/>
  <c r="X139" i="13" s="1"/>
  <c r="S140" i="13"/>
  <c r="X140" i="13" s="1"/>
  <c r="S141" i="13"/>
  <c r="X141" i="13" s="1"/>
  <c r="S142" i="13"/>
  <c r="X142" i="13" s="1"/>
  <c r="S143" i="13"/>
  <c r="X143" i="13" s="1"/>
  <c r="S144" i="13"/>
  <c r="X144" i="13" s="1"/>
  <c r="S145" i="13"/>
  <c r="X145" i="13" s="1"/>
  <c r="S146" i="13"/>
  <c r="X146" i="13" s="1"/>
  <c r="S147" i="13"/>
  <c r="X147" i="13" s="1"/>
  <c r="S148" i="13"/>
  <c r="X148" i="13" s="1"/>
  <c r="S149" i="13"/>
  <c r="X149" i="13" s="1"/>
  <c r="S150" i="13"/>
  <c r="X150" i="13" s="1"/>
  <c r="S151" i="13"/>
  <c r="X151" i="13" s="1"/>
  <c r="S152" i="13"/>
  <c r="X152" i="13" s="1"/>
  <c r="S153" i="13"/>
  <c r="X153" i="13" s="1"/>
  <c r="S154" i="13"/>
  <c r="X154" i="13" s="1"/>
  <c r="S155" i="13"/>
  <c r="X155" i="13" s="1"/>
  <c r="S156" i="13"/>
  <c r="X156" i="13" s="1"/>
  <c r="S157" i="13"/>
  <c r="X157" i="13" s="1"/>
  <c r="S158" i="13"/>
  <c r="X158" i="13" s="1"/>
  <c r="S159" i="13"/>
  <c r="X159" i="13" s="1"/>
  <c r="S160" i="13"/>
  <c r="X160" i="13" s="1"/>
  <c r="S161" i="13"/>
  <c r="X161" i="13" s="1"/>
  <c r="S162" i="13"/>
  <c r="X162" i="13" s="1"/>
  <c r="S163" i="13"/>
  <c r="X163" i="13" s="1"/>
  <c r="S164" i="13"/>
  <c r="X164" i="13" s="1"/>
  <c r="S165" i="13"/>
  <c r="X165" i="13" s="1"/>
  <c r="S166" i="13"/>
  <c r="X166" i="13" s="1"/>
  <c r="S167" i="13"/>
  <c r="X167" i="13" s="1"/>
  <c r="S168" i="13"/>
  <c r="X168" i="13" s="1"/>
  <c r="S169" i="13"/>
  <c r="X169" i="13" s="1"/>
  <c r="S170" i="13"/>
  <c r="X170" i="13" s="1"/>
  <c r="S171" i="13"/>
  <c r="X171" i="13" s="1"/>
  <c r="S172" i="13"/>
  <c r="X172" i="13" s="1"/>
  <c r="S173" i="13"/>
  <c r="X173" i="13" s="1"/>
  <c r="S174" i="13"/>
  <c r="X174" i="13" s="1"/>
  <c r="S175" i="13"/>
  <c r="X175" i="13" s="1"/>
  <c r="S176" i="13"/>
  <c r="X176" i="13" s="1"/>
  <c r="S177" i="13"/>
  <c r="X177" i="13" s="1"/>
  <c r="S178" i="13"/>
  <c r="X178" i="13" s="1"/>
  <c r="S179" i="13"/>
  <c r="X179" i="13" s="1"/>
  <c r="S180" i="13"/>
  <c r="X180" i="13" s="1"/>
  <c r="S181" i="13"/>
  <c r="X181" i="13" s="1"/>
  <c r="S182" i="13"/>
  <c r="X182" i="13" s="1"/>
  <c r="S183" i="13"/>
  <c r="X183" i="13" s="1"/>
  <c r="S184" i="13"/>
  <c r="X184" i="13" s="1"/>
  <c r="S185" i="13"/>
  <c r="X185" i="13" s="1"/>
  <c r="S186" i="13"/>
  <c r="X186" i="13" s="1"/>
  <c r="S187" i="13"/>
  <c r="X187" i="13" s="1"/>
  <c r="S188" i="13"/>
  <c r="X188" i="13" s="1"/>
  <c r="S189" i="13"/>
  <c r="X189" i="13" s="1"/>
  <c r="S190" i="13"/>
  <c r="X190" i="13" s="1"/>
  <c r="S191" i="13"/>
  <c r="X191" i="13" s="1"/>
  <c r="S192" i="13"/>
  <c r="X192" i="13" s="1"/>
  <c r="S193" i="13"/>
  <c r="X193" i="13" s="1"/>
  <c r="S194" i="13"/>
  <c r="X194" i="13" s="1"/>
  <c r="S195" i="13"/>
  <c r="X195" i="13" s="1"/>
  <c r="S196" i="13"/>
  <c r="X196" i="13" s="1"/>
  <c r="S197" i="13"/>
  <c r="X197" i="13" s="1"/>
  <c r="S198" i="13"/>
  <c r="X198" i="13" s="1"/>
  <c r="S199" i="13"/>
  <c r="X199" i="13" s="1"/>
  <c r="S200" i="13"/>
  <c r="X200" i="13" s="1"/>
  <c r="S201" i="13"/>
  <c r="X201" i="13" s="1"/>
  <c r="S202" i="13"/>
  <c r="X202" i="13" s="1"/>
  <c r="S203" i="13"/>
  <c r="X203" i="13" s="1"/>
  <c r="S204" i="13"/>
  <c r="X204" i="13" s="1"/>
  <c r="S205" i="13"/>
  <c r="X205" i="13" s="1"/>
  <c r="S206" i="13"/>
  <c r="X206" i="13" s="1"/>
  <c r="S207" i="13"/>
  <c r="X207" i="13" s="1"/>
  <c r="S208" i="13"/>
  <c r="X208" i="13" s="1"/>
  <c r="S209" i="13"/>
  <c r="X209" i="13" s="1"/>
  <c r="S210" i="13"/>
  <c r="X210" i="13" s="1"/>
  <c r="S211" i="13"/>
  <c r="X211" i="13" s="1"/>
  <c r="S212" i="13"/>
  <c r="X212" i="13" s="1"/>
  <c r="S213" i="13"/>
  <c r="X213" i="13" s="1"/>
  <c r="S214" i="13"/>
  <c r="X214" i="13" s="1"/>
  <c r="S215" i="13"/>
  <c r="X215" i="13" s="1"/>
  <c r="S216" i="13"/>
  <c r="X216" i="13" s="1"/>
  <c r="S217" i="13"/>
  <c r="X217" i="13" s="1"/>
  <c r="S218" i="13"/>
  <c r="X218" i="13" s="1"/>
  <c r="S219" i="13"/>
  <c r="X219" i="13" s="1"/>
  <c r="S220" i="13"/>
  <c r="X220" i="13" s="1"/>
  <c r="S221" i="13"/>
  <c r="X221" i="13" s="1"/>
  <c r="S222" i="13"/>
  <c r="X222" i="13" s="1"/>
  <c r="S223" i="13"/>
  <c r="X223" i="13" s="1"/>
  <c r="S224" i="13"/>
  <c r="X224" i="13" s="1"/>
  <c r="S225" i="13"/>
  <c r="X225" i="13" s="1"/>
  <c r="S226" i="13"/>
  <c r="X226" i="13" s="1"/>
  <c r="S227" i="13"/>
  <c r="X227" i="13" s="1"/>
  <c r="S228" i="13"/>
  <c r="X228" i="13" s="1"/>
  <c r="S229" i="13"/>
  <c r="X229" i="13" s="1"/>
  <c r="S230" i="13"/>
  <c r="X230" i="13" s="1"/>
  <c r="S231" i="13"/>
  <c r="X231" i="13" s="1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N4" i="13"/>
  <c r="N5" i="13"/>
  <c r="N6" i="13"/>
  <c r="N7" i="13"/>
  <c r="N8" i="13"/>
  <c r="R8" i="13" s="1"/>
  <c r="N9" i="13"/>
  <c r="N10" i="13"/>
  <c r="N11" i="13"/>
  <c r="N12" i="13"/>
  <c r="N13" i="13"/>
  <c r="N14" i="13"/>
  <c r="N15" i="13"/>
  <c r="N16" i="13"/>
  <c r="R16" i="13" s="1"/>
  <c r="N17" i="13"/>
  <c r="N18" i="13"/>
  <c r="N19" i="13"/>
  <c r="N20" i="13"/>
  <c r="N21" i="13"/>
  <c r="N22" i="13"/>
  <c r="N23" i="13"/>
  <c r="N24" i="13"/>
  <c r="R24" i="13" s="1"/>
  <c r="N25" i="13"/>
  <c r="N26" i="13"/>
  <c r="N27" i="13"/>
  <c r="N28" i="13"/>
  <c r="N29" i="13"/>
  <c r="N30" i="13"/>
  <c r="N31" i="13"/>
  <c r="N32" i="13"/>
  <c r="R32" i="13" s="1"/>
  <c r="N33" i="13"/>
  <c r="N34" i="13"/>
  <c r="N35" i="13"/>
  <c r="N36" i="13"/>
  <c r="N37" i="13"/>
  <c r="N38" i="13"/>
  <c r="N39" i="13"/>
  <c r="N40" i="13"/>
  <c r="R40" i="13" s="1"/>
  <c r="N41" i="13"/>
  <c r="N42" i="13"/>
  <c r="N43" i="13"/>
  <c r="N44" i="13"/>
  <c r="N45" i="13"/>
  <c r="N46" i="13"/>
  <c r="N47" i="13"/>
  <c r="N48" i="13"/>
  <c r="R48" i="13" s="1"/>
  <c r="N49" i="13"/>
  <c r="N50" i="13"/>
  <c r="N51" i="13"/>
  <c r="N52" i="13"/>
  <c r="N53" i="13"/>
  <c r="N54" i="13"/>
  <c r="N55" i="13"/>
  <c r="N56" i="13"/>
  <c r="R56" i="13" s="1"/>
  <c r="N57" i="13"/>
  <c r="N58" i="13"/>
  <c r="N59" i="13"/>
  <c r="N60" i="13"/>
  <c r="N61" i="13"/>
  <c r="N62" i="13"/>
  <c r="N63" i="13"/>
  <c r="N64" i="13"/>
  <c r="R64" i="13" s="1"/>
  <c r="N65" i="13"/>
  <c r="N66" i="13"/>
  <c r="N67" i="13"/>
  <c r="N68" i="13"/>
  <c r="N69" i="13"/>
  <c r="N70" i="13"/>
  <c r="N71" i="13"/>
  <c r="N72" i="13"/>
  <c r="R72" i="13" s="1"/>
  <c r="N73" i="13"/>
  <c r="N74" i="13"/>
  <c r="N75" i="13"/>
  <c r="N76" i="13"/>
  <c r="N77" i="13"/>
  <c r="N78" i="13"/>
  <c r="N79" i="13"/>
  <c r="N80" i="13"/>
  <c r="R80" i="13" s="1"/>
  <c r="N81" i="13"/>
  <c r="N82" i="13"/>
  <c r="N83" i="13"/>
  <c r="N84" i="13"/>
  <c r="N85" i="13"/>
  <c r="N86" i="13"/>
  <c r="N87" i="13"/>
  <c r="N88" i="13"/>
  <c r="R88" i="13" s="1"/>
  <c r="N89" i="13"/>
  <c r="N90" i="13"/>
  <c r="N91" i="13"/>
  <c r="N92" i="13"/>
  <c r="N93" i="13"/>
  <c r="N94" i="13"/>
  <c r="N95" i="13"/>
  <c r="N96" i="13"/>
  <c r="R96" i="13" s="1"/>
  <c r="N97" i="13"/>
  <c r="N98" i="13"/>
  <c r="N99" i="13"/>
  <c r="N100" i="13"/>
  <c r="N101" i="13"/>
  <c r="N102" i="13"/>
  <c r="N103" i="13"/>
  <c r="N104" i="13"/>
  <c r="R104" i="13" s="1"/>
  <c r="N105" i="13"/>
  <c r="N106" i="13"/>
  <c r="N107" i="13"/>
  <c r="N108" i="13"/>
  <c r="N109" i="13"/>
  <c r="N110" i="13"/>
  <c r="N111" i="13"/>
  <c r="N112" i="13"/>
  <c r="R112" i="13" s="1"/>
  <c r="N113" i="13"/>
  <c r="N114" i="13"/>
  <c r="N115" i="13"/>
  <c r="N116" i="13"/>
  <c r="N117" i="13"/>
  <c r="N118" i="13"/>
  <c r="N119" i="13"/>
  <c r="N120" i="13"/>
  <c r="R120" i="13" s="1"/>
  <c r="N121" i="13"/>
  <c r="N122" i="13"/>
  <c r="N123" i="13"/>
  <c r="N124" i="13"/>
  <c r="N125" i="13"/>
  <c r="N126" i="13"/>
  <c r="N127" i="13"/>
  <c r="N128" i="13"/>
  <c r="R128" i="13" s="1"/>
  <c r="N129" i="13"/>
  <c r="N130" i="13"/>
  <c r="N131" i="13"/>
  <c r="N132" i="13"/>
  <c r="N133" i="13"/>
  <c r="N134" i="13"/>
  <c r="N135" i="13"/>
  <c r="N136" i="13"/>
  <c r="R136" i="13" s="1"/>
  <c r="N137" i="13"/>
  <c r="N138" i="13"/>
  <c r="N139" i="13"/>
  <c r="N140" i="13"/>
  <c r="N141" i="13"/>
  <c r="N142" i="13"/>
  <c r="N143" i="13"/>
  <c r="N144" i="13"/>
  <c r="R144" i="13" s="1"/>
  <c r="N145" i="13"/>
  <c r="N146" i="13"/>
  <c r="N147" i="13"/>
  <c r="N148" i="13"/>
  <c r="N149" i="13"/>
  <c r="N150" i="13"/>
  <c r="N151" i="13"/>
  <c r="N152" i="13"/>
  <c r="R152" i="13" s="1"/>
  <c r="N153" i="13"/>
  <c r="N154" i="13"/>
  <c r="N155" i="13"/>
  <c r="N156" i="13"/>
  <c r="N157" i="13"/>
  <c r="N158" i="13"/>
  <c r="N159" i="13"/>
  <c r="N160" i="13"/>
  <c r="R160" i="13" s="1"/>
  <c r="N161" i="13"/>
  <c r="N162" i="13"/>
  <c r="N163" i="13"/>
  <c r="N164" i="13"/>
  <c r="N165" i="13"/>
  <c r="N166" i="13"/>
  <c r="N167" i="13"/>
  <c r="N168" i="13"/>
  <c r="R168" i="13" s="1"/>
  <c r="N169" i="13"/>
  <c r="N170" i="13"/>
  <c r="N171" i="13"/>
  <c r="N172" i="13"/>
  <c r="N173" i="13"/>
  <c r="N174" i="13"/>
  <c r="N175" i="13"/>
  <c r="N176" i="13"/>
  <c r="R176" i="13" s="1"/>
  <c r="N177" i="13"/>
  <c r="N178" i="13"/>
  <c r="N179" i="13"/>
  <c r="N180" i="13"/>
  <c r="N181" i="13"/>
  <c r="N182" i="13"/>
  <c r="N183" i="13"/>
  <c r="N184" i="13"/>
  <c r="R184" i="13" s="1"/>
  <c r="N185" i="13"/>
  <c r="N186" i="13"/>
  <c r="N187" i="13"/>
  <c r="N188" i="13"/>
  <c r="N189" i="13"/>
  <c r="N190" i="13"/>
  <c r="N191" i="13"/>
  <c r="N192" i="13"/>
  <c r="R192" i="13" s="1"/>
  <c r="N193" i="13"/>
  <c r="N194" i="13"/>
  <c r="N195" i="13"/>
  <c r="N196" i="13"/>
  <c r="N197" i="13"/>
  <c r="N198" i="13"/>
  <c r="N199" i="13"/>
  <c r="N200" i="13"/>
  <c r="R200" i="13" s="1"/>
  <c r="N201" i="13"/>
  <c r="N202" i="13"/>
  <c r="N203" i="13"/>
  <c r="N204" i="13"/>
  <c r="N205" i="13"/>
  <c r="N206" i="13"/>
  <c r="N207" i="13"/>
  <c r="N208" i="13"/>
  <c r="R208" i="13" s="1"/>
  <c r="N209" i="13"/>
  <c r="N210" i="13"/>
  <c r="N211" i="13"/>
  <c r="N212" i="13"/>
  <c r="N213" i="13"/>
  <c r="N214" i="13"/>
  <c r="N215" i="13"/>
  <c r="N216" i="13"/>
  <c r="R216" i="13" s="1"/>
  <c r="N217" i="13"/>
  <c r="N218" i="13"/>
  <c r="N219" i="13"/>
  <c r="N220" i="13"/>
  <c r="N221" i="13"/>
  <c r="N222" i="13"/>
  <c r="N223" i="13"/>
  <c r="N224" i="13"/>
  <c r="R224" i="13" s="1"/>
  <c r="N225" i="13"/>
  <c r="N226" i="13"/>
  <c r="N227" i="13"/>
  <c r="N228" i="13"/>
  <c r="N229" i="13"/>
  <c r="N230" i="13"/>
  <c r="N231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I4" i="13"/>
  <c r="I5" i="13"/>
  <c r="L5" i="13" s="1"/>
  <c r="I6" i="13"/>
  <c r="L6" i="13" s="1"/>
  <c r="I7" i="13"/>
  <c r="L7" i="13" s="1"/>
  <c r="I8" i="13"/>
  <c r="L8" i="13" s="1"/>
  <c r="I9" i="13"/>
  <c r="L9" i="13" s="1"/>
  <c r="I10" i="13"/>
  <c r="L10" i="13" s="1"/>
  <c r="I11" i="13"/>
  <c r="L11" i="13" s="1"/>
  <c r="I12" i="13"/>
  <c r="L12" i="13" s="1"/>
  <c r="I13" i="13"/>
  <c r="L13" i="13" s="1"/>
  <c r="I14" i="13"/>
  <c r="L14" i="13" s="1"/>
  <c r="I15" i="13"/>
  <c r="L15" i="13" s="1"/>
  <c r="I16" i="13"/>
  <c r="L16" i="13" s="1"/>
  <c r="I17" i="13"/>
  <c r="L17" i="13" s="1"/>
  <c r="I18" i="13"/>
  <c r="L18" i="13" s="1"/>
  <c r="I19" i="13"/>
  <c r="L19" i="13" s="1"/>
  <c r="I20" i="13"/>
  <c r="L20" i="13" s="1"/>
  <c r="I21" i="13"/>
  <c r="L21" i="13" s="1"/>
  <c r="I22" i="13"/>
  <c r="L22" i="13" s="1"/>
  <c r="I23" i="13"/>
  <c r="L23" i="13" s="1"/>
  <c r="I24" i="13"/>
  <c r="L24" i="13" s="1"/>
  <c r="I25" i="13"/>
  <c r="L25" i="13" s="1"/>
  <c r="I26" i="13"/>
  <c r="L26" i="13" s="1"/>
  <c r="I27" i="13"/>
  <c r="L27" i="13" s="1"/>
  <c r="I28" i="13"/>
  <c r="L28" i="13" s="1"/>
  <c r="I29" i="13"/>
  <c r="L29" i="13" s="1"/>
  <c r="I30" i="13"/>
  <c r="L30" i="13" s="1"/>
  <c r="I31" i="13"/>
  <c r="L31" i="13" s="1"/>
  <c r="I32" i="13"/>
  <c r="L32" i="13" s="1"/>
  <c r="I33" i="13"/>
  <c r="L33" i="13" s="1"/>
  <c r="I34" i="13"/>
  <c r="L34" i="13" s="1"/>
  <c r="I35" i="13"/>
  <c r="L35" i="13" s="1"/>
  <c r="I36" i="13"/>
  <c r="L36" i="13" s="1"/>
  <c r="I37" i="13"/>
  <c r="L37" i="13" s="1"/>
  <c r="I38" i="13"/>
  <c r="L38" i="13" s="1"/>
  <c r="I39" i="13"/>
  <c r="L39" i="13" s="1"/>
  <c r="I40" i="13"/>
  <c r="L40" i="13" s="1"/>
  <c r="I41" i="13"/>
  <c r="L41" i="13" s="1"/>
  <c r="I42" i="13"/>
  <c r="L42" i="13" s="1"/>
  <c r="I43" i="13"/>
  <c r="L43" i="13" s="1"/>
  <c r="I44" i="13"/>
  <c r="L44" i="13" s="1"/>
  <c r="I45" i="13"/>
  <c r="L45" i="13" s="1"/>
  <c r="I46" i="13"/>
  <c r="L46" i="13" s="1"/>
  <c r="I47" i="13"/>
  <c r="L47" i="13" s="1"/>
  <c r="I48" i="13"/>
  <c r="L48" i="13" s="1"/>
  <c r="I49" i="13"/>
  <c r="L49" i="13" s="1"/>
  <c r="I50" i="13"/>
  <c r="L50" i="13" s="1"/>
  <c r="I51" i="13"/>
  <c r="L51" i="13" s="1"/>
  <c r="I52" i="13"/>
  <c r="L52" i="13" s="1"/>
  <c r="I53" i="13"/>
  <c r="L53" i="13" s="1"/>
  <c r="I54" i="13"/>
  <c r="L54" i="13" s="1"/>
  <c r="I55" i="13"/>
  <c r="L55" i="13" s="1"/>
  <c r="I56" i="13"/>
  <c r="L56" i="13" s="1"/>
  <c r="I57" i="13"/>
  <c r="L57" i="13" s="1"/>
  <c r="I58" i="13"/>
  <c r="L58" i="13" s="1"/>
  <c r="I59" i="13"/>
  <c r="L59" i="13" s="1"/>
  <c r="I60" i="13"/>
  <c r="L60" i="13" s="1"/>
  <c r="I61" i="13"/>
  <c r="L61" i="13" s="1"/>
  <c r="I62" i="13"/>
  <c r="L62" i="13" s="1"/>
  <c r="I63" i="13"/>
  <c r="L63" i="13" s="1"/>
  <c r="I64" i="13"/>
  <c r="L64" i="13" s="1"/>
  <c r="I65" i="13"/>
  <c r="L65" i="13" s="1"/>
  <c r="I66" i="13"/>
  <c r="L66" i="13" s="1"/>
  <c r="I67" i="13"/>
  <c r="L67" i="13" s="1"/>
  <c r="I68" i="13"/>
  <c r="L68" i="13" s="1"/>
  <c r="I69" i="13"/>
  <c r="L69" i="13" s="1"/>
  <c r="I70" i="13"/>
  <c r="L70" i="13" s="1"/>
  <c r="I71" i="13"/>
  <c r="L71" i="13" s="1"/>
  <c r="I72" i="13"/>
  <c r="L72" i="13" s="1"/>
  <c r="I73" i="13"/>
  <c r="L73" i="13" s="1"/>
  <c r="I74" i="13"/>
  <c r="L74" i="13" s="1"/>
  <c r="I75" i="13"/>
  <c r="L75" i="13" s="1"/>
  <c r="I76" i="13"/>
  <c r="L76" i="13" s="1"/>
  <c r="I77" i="13"/>
  <c r="L77" i="13" s="1"/>
  <c r="I78" i="13"/>
  <c r="L78" i="13" s="1"/>
  <c r="I79" i="13"/>
  <c r="L79" i="13" s="1"/>
  <c r="I80" i="13"/>
  <c r="L80" i="13" s="1"/>
  <c r="I81" i="13"/>
  <c r="L81" i="13" s="1"/>
  <c r="I82" i="13"/>
  <c r="L82" i="13" s="1"/>
  <c r="I83" i="13"/>
  <c r="L83" i="13" s="1"/>
  <c r="I84" i="13"/>
  <c r="L84" i="13" s="1"/>
  <c r="I85" i="13"/>
  <c r="L85" i="13" s="1"/>
  <c r="I86" i="13"/>
  <c r="L86" i="13" s="1"/>
  <c r="I87" i="13"/>
  <c r="L87" i="13" s="1"/>
  <c r="I88" i="13"/>
  <c r="L88" i="13" s="1"/>
  <c r="I89" i="13"/>
  <c r="L89" i="13" s="1"/>
  <c r="I90" i="13"/>
  <c r="L90" i="13" s="1"/>
  <c r="I91" i="13"/>
  <c r="L91" i="13" s="1"/>
  <c r="I92" i="13"/>
  <c r="L92" i="13" s="1"/>
  <c r="I93" i="13"/>
  <c r="L93" i="13" s="1"/>
  <c r="I94" i="13"/>
  <c r="L94" i="13" s="1"/>
  <c r="I95" i="13"/>
  <c r="L95" i="13" s="1"/>
  <c r="I96" i="13"/>
  <c r="L96" i="13" s="1"/>
  <c r="I97" i="13"/>
  <c r="L97" i="13" s="1"/>
  <c r="I98" i="13"/>
  <c r="L98" i="13" s="1"/>
  <c r="I99" i="13"/>
  <c r="L99" i="13" s="1"/>
  <c r="I100" i="13"/>
  <c r="L100" i="13" s="1"/>
  <c r="I101" i="13"/>
  <c r="L101" i="13" s="1"/>
  <c r="I102" i="13"/>
  <c r="L102" i="13" s="1"/>
  <c r="I103" i="13"/>
  <c r="L103" i="13" s="1"/>
  <c r="I104" i="13"/>
  <c r="L104" i="13" s="1"/>
  <c r="I105" i="13"/>
  <c r="L105" i="13" s="1"/>
  <c r="I106" i="13"/>
  <c r="L106" i="13" s="1"/>
  <c r="I107" i="13"/>
  <c r="L107" i="13" s="1"/>
  <c r="I108" i="13"/>
  <c r="L108" i="13" s="1"/>
  <c r="I109" i="13"/>
  <c r="L109" i="13" s="1"/>
  <c r="I110" i="13"/>
  <c r="L110" i="13" s="1"/>
  <c r="I111" i="13"/>
  <c r="L111" i="13" s="1"/>
  <c r="I112" i="13"/>
  <c r="L112" i="13" s="1"/>
  <c r="I113" i="13"/>
  <c r="L113" i="13" s="1"/>
  <c r="I114" i="13"/>
  <c r="L114" i="13" s="1"/>
  <c r="I115" i="13"/>
  <c r="L115" i="13" s="1"/>
  <c r="I116" i="13"/>
  <c r="L116" i="13" s="1"/>
  <c r="I117" i="13"/>
  <c r="L117" i="13" s="1"/>
  <c r="I118" i="13"/>
  <c r="L118" i="13" s="1"/>
  <c r="I119" i="13"/>
  <c r="L119" i="13" s="1"/>
  <c r="I120" i="13"/>
  <c r="L120" i="13" s="1"/>
  <c r="I121" i="13"/>
  <c r="L121" i="13" s="1"/>
  <c r="I122" i="13"/>
  <c r="L122" i="13" s="1"/>
  <c r="I123" i="13"/>
  <c r="L123" i="13" s="1"/>
  <c r="I124" i="13"/>
  <c r="L124" i="13" s="1"/>
  <c r="I125" i="13"/>
  <c r="L125" i="13" s="1"/>
  <c r="I126" i="13"/>
  <c r="L126" i="13" s="1"/>
  <c r="I127" i="13"/>
  <c r="L127" i="13" s="1"/>
  <c r="I128" i="13"/>
  <c r="L128" i="13" s="1"/>
  <c r="I129" i="13"/>
  <c r="L129" i="13" s="1"/>
  <c r="I130" i="13"/>
  <c r="L130" i="13" s="1"/>
  <c r="I131" i="13"/>
  <c r="L131" i="13" s="1"/>
  <c r="I132" i="13"/>
  <c r="L132" i="13" s="1"/>
  <c r="I133" i="13"/>
  <c r="L133" i="13" s="1"/>
  <c r="I134" i="13"/>
  <c r="L134" i="13" s="1"/>
  <c r="I135" i="13"/>
  <c r="L135" i="13" s="1"/>
  <c r="I136" i="13"/>
  <c r="L136" i="13" s="1"/>
  <c r="I137" i="13"/>
  <c r="L137" i="13" s="1"/>
  <c r="I138" i="13"/>
  <c r="L138" i="13" s="1"/>
  <c r="I139" i="13"/>
  <c r="L139" i="13" s="1"/>
  <c r="I140" i="13"/>
  <c r="L140" i="13" s="1"/>
  <c r="I141" i="13"/>
  <c r="L141" i="13" s="1"/>
  <c r="I142" i="13"/>
  <c r="L142" i="13" s="1"/>
  <c r="I143" i="13"/>
  <c r="L143" i="13" s="1"/>
  <c r="I144" i="13"/>
  <c r="L144" i="13" s="1"/>
  <c r="I145" i="13"/>
  <c r="L145" i="13" s="1"/>
  <c r="I146" i="13"/>
  <c r="L146" i="13" s="1"/>
  <c r="I147" i="13"/>
  <c r="L147" i="13" s="1"/>
  <c r="I148" i="13"/>
  <c r="L148" i="13" s="1"/>
  <c r="I149" i="13"/>
  <c r="L149" i="13" s="1"/>
  <c r="I150" i="13"/>
  <c r="L150" i="13" s="1"/>
  <c r="I151" i="13"/>
  <c r="L151" i="13" s="1"/>
  <c r="I152" i="13"/>
  <c r="L152" i="13" s="1"/>
  <c r="I153" i="13"/>
  <c r="L153" i="13" s="1"/>
  <c r="I154" i="13"/>
  <c r="L154" i="13" s="1"/>
  <c r="I155" i="13"/>
  <c r="L155" i="13" s="1"/>
  <c r="I156" i="13"/>
  <c r="L156" i="13" s="1"/>
  <c r="I157" i="13"/>
  <c r="L157" i="13" s="1"/>
  <c r="I158" i="13"/>
  <c r="L158" i="13" s="1"/>
  <c r="I159" i="13"/>
  <c r="L159" i="13" s="1"/>
  <c r="I160" i="13"/>
  <c r="L160" i="13" s="1"/>
  <c r="I161" i="13"/>
  <c r="L161" i="13" s="1"/>
  <c r="I162" i="13"/>
  <c r="L162" i="13" s="1"/>
  <c r="I163" i="13"/>
  <c r="L163" i="13" s="1"/>
  <c r="I164" i="13"/>
  <c r="L164" i="13" s="1"/>
  <c r="I165" i="13"/>
  <c r="L165" i="13" s="1"/>
  <c r="I166" i="13"/>
  <c r="L166" i="13" s="1"/>
  <c r="I167" i="13"/>
  <c r="L167" i="13" s="1"/>
  <c r="I168" i="13"/>
  <c r="L168" i="13" s="1"/>
  <c r="I169" i="13"/>
  <c r="L169" i="13" s="1"/>
  <c r="I170" i="13"/>
  <c r="L170" i="13" s="1"/>
  <c r="I171" i="13"/>
  <c r="L171" i="13" s="1"/>
  <c r="I172" i="13"/>
  <c r="L172" i="13" s="1"/>
  <c r="I173" i="13"/>
  <c r="L173" i="13" s="1"/>
  <c r="I174" i="13"/>
  <c r="L174" i="13" s="1"/>
  <c r="I175" i="13"/>
  <c r="L175" i="13" s="1"/>
  <c r="I176" i="13"/>
  <c r="L176" i="13" s="1"/>
  <c r="I177" i="13"/>
  <c r="L177" i="13" s="1"/>
  <c r="I178" i="13"/>
  <c r="L178" i="13" s="1"/>
  <c r="I179" i="13"/>
  <c r="L179" i="13" s="1"/>
  <c r="I180" i="13"/>
  <c r="L180" i="13" s="1"/>
  <c r="I181" i="13"/>
  <c r="L181" i="13" s="1"/>
  <c r="I182" i="13"/>
  <c r="L182" i="13" s="1"/>
  <c r="I183" i="13"/>
  <c r="L183" i="13" s="1"/>
  <c r="I184" i="13"/>
  <c r="L184" i="13" s="1"/>
  <c r="I185" i="13"/>
  <c r="L185" i="13" s="1"/>
  <c r="I186" i="13"/>
  <c r="L186" i="13" s="1"/>
  <c r="I187" i="13"/>
  <c r="L187" i="13" s="1"/>
  <c r="I188" i="13"/>
  <c r="L188" i="13" s="1"/>
  <c r="I189" i="13"/>
  <c r="L189" i="13" s="1"/>
  <c r="I190" i="13"/>
  <c r="L190" i="13" s="1"/>
  <c r="I191" i="13"/>
  <c r="L191" i="13" s="1"/>
  <c r="I192" i="13"/>
  <c r="L192" i="13" s="1"/>
  <c r="I193" i="13"/>
  <c r="L193" i="13" s="1"/>
  <c r="I194" i="13"/>
  <c r="L194" i="13" s="1"/>
  <c r="I195" i="13"/>
  <c r="L195" i="13" s="1"/>
  <c r="I196" i="13"/>
  <c r="L196" i="13" s="1"/>
  <c r="I197" i="13"/>
  <c r="L197" i="13" s="1"/>
  <c r="I198" i="13"/>
  <c r="L198" i="13" s="1"/>
  <c r="I199" i="13"/>
  <c r="L199" i="13" s="1"/>
  <c r="I200" i="13"/>
  <c r="L200" i="13" s="1"/>
  <c r="I201" i="13"/>
  <c r="L201" i="13" s="1"/>
  <c r="I202" i="13"/>
  <c r="L202" i="13" s="1"/>
  <c r="I203" i="13"/>
  <c r="L203" i="13" s="1"/>
  <c r="I204" i="13"/>
  <c r="L204" i="13" s="1"/>
  <c r="I205" i="13"/>
  <c r="L205" i="13" s="1"/>
  <c r="I206" i="13"/>
  <c r="L206" i="13" s="1"/>
  <c r="I207" i="13"/>
  <c r="L207" i="13" s="1"/>
  <c r="I208" i="13"/>
  <c r="L208" i="13" s="1"/>
  <c r="I209" i="13"/>
  <c r="L209" i="13" s="1"/>
  <c r="I210" i="13"/>
  <c r="L210" i="13" s="1"/>
  <c r="I211" i="13"/>
  <c r="L211" i="13" s="1"/>
  <c r="I212" i="13"/>
  <c r="L212" i="13" s="1"/>
  <c r="I213" i="13"/>
  <c r="L213" i="13" s="1"/>
  <c r="I214" i="13"/>
  <c r="L214" i="13" s="1"/>
  <c r="I215" i="13"/>
  <c r="L215" i="13" s="1"/>
  <c r="I216" i="13"/>
  <c r="L216" i="13" s="1"/>
  <c r="I217" i="13"/>
  <c r="L217" i="13" s="1"/>
  <c r="I218" i="13"/>
  <c r="L218" i="13" s="1"/>
  <c r="I219" i="13"/>
  <c r="L219" i="13" s="1"/>
  <c r="I220" i="13"/>
  <c r="L220" i="13" s="1"/>
  <c r="I221" i="13"/>
  <c r="L221" i="13" s="1"/>
  <c r="I222" i="13"/>
  <c r="L222" i="13" s="1"/>
  <c r="I223" i="13"/>
  <c r="L223" i="13" s="1"/>
  <c r="I224" i="13"/>
  <c r="L224" i="13" s="1"/>
  <c r="I225" i="13"/>
  <c r="L225" i="13" s="1"/>
  <c r="I226" i="13"/>
  <c r="L226" i="13" s="1"/>
  <c r="I227" i="13"/>
  <c r="L227" i="13" s="1"/>
  <c r="I228" i="13"/>
  <c r="L228" i="13" s="1"/>
  <c r="I229" i="13"/>
  <c r="L229" i="13" s="1"/>
  <c r="I230" i="13"/>
  <c r="L230" i="13" s="1"/>
  <c r="I231" i="13"/>
  <c r="L231" i="13" s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5" i="3"/>
  <c r="R225" i="13" l="1"/>
  <c r="R217" i="13"/>
  <c r="R209" i="13"/>
  <c r="R201" i="13"/>
  <c r="R193" i="13"/>
  <c r="R185" i="13"/>
  <c r="R177" i="13"/>
  <c r="R169" i="13"/>
  <c r="R161" i="13"/>
  <c r="R153" i="13"/>
  <c r="R145" i="13"/>
  <c r="R137" i="13"/>
  <c r="R129" i="13"/>
  <c r="R121" i="13"/>
  <c r="R113" i="13"/>
  <c r="R105" i="13"/>
  <c r="R97" i="13"/>
  <c r="R89" i="13"/>
  <c r="R81" i="13"/>
  <c r="R73" i="13"/>
  <c r="R65" i="13"/>
  <c r="R57" i="13"/>
  <c r="R49" i="13"/>
  <c r="R41" i="13"/>
  <c r="R33" i="13"/>
  <c r="R25" i="13"/>
  <c r="R17" i="13"/>
  <c r="R9" i="13"/>
  <c r="AJ192" i="13"/>
  <c r="AJ184" i="13"/>
  <c r="AJ176" i="13"/>
  <c r="AJ168" i="13"/>
  <c r="AJ160" i="13"/>
  <c r="AJ152" i="13"/>
  <c r="AJ144" i="13"/>
  <c r="AJ136" i="13"/>
  <c r="AJ128" i="13"/>
  <c r="AJ120" i="13"/>
  <c r="AJ112" i="13"/>
  <c r="AJ104" i="13"/>
  <c r="AJ96" i="13"/>
  <c r="AJ88" i="13"/>
  <c r="AJ80" i="13"/>
  <c r="AJ72" i="13"/>
  <c r="AJ64" i="13"/>
  <c r="AJ56" i="13"/>
  <c r="AJ48" i="13"/>
  <c r="AJ40" i="13"/>
  <c r="AJ32" i="13"/>
  <c r="AJ24" i="13"/>
  <c r="AJ16" i="13"/>
  <c r="AJ8" i="13"/>
  <c r="BB230" i="13"/>
  <c r="AP229" i="13"/>
  <c r="AP221" i="13"/>
  <c r="AP213" i="13"/>
  <c r="AP205" i="13"/>
  <c r="AP197" i="13"/>
  <c r="AP189" i="13"/>
  <c r="AP181" i="13"/>
  <c r="AP173" i="13"/>
  <c r="AP165" i="13"/>
  <c r="AP157" i="13"/>
  <c r="AP149" i="13"/>
  <c r="AP141" i="13"/>
  <c r="AP133" i="13"/>
  <c r="AP125" i="13"/>
  <c r="AP117" i="13"/>
  <c r="AP109" i="13"/>
  <c r="AP101" i="13"/>
  <c r="AP93" i="13"/>
  <c r="AP85" i="13"/>
  <c r="AP77" i="13"/>
  <c r="AP69" i="13"/>
  <c r="AP61" i="13"/>
  <c r="AP53" i="13"/>
  <c r="AP45" i="13"/>
  <c r="AP37" i="13"/>
  <c r="AP29" i="13"/>
  <c r="AP21" i="13"/>
  <c r="AP13" i="13"/>
  <c r="AP5" i="13"/>
  <c r="R227" i="13"/>
  <c r="R219" i="13"/>
  <c r="R211" i="13"/>
  <c r="R203" i="13"/>
  <c r="R195" i="13"/>
  <c r="R187" i="13"/>
  <c r="R179" i="13"/>
  <c r="R171" i="13"/>
  <c r="R163" i="13"/>
  <c r="R155" i="13"/>
  <c r="R147" i="13"/>
  <c r="R139" i="13"/>
  <c r="R131" i="13"/>
  <c r="R123" i="13"/>
  <c r="R115" i="13"/>
  <c r="R107" i="13"/>
  <c r="R99" i="13"/>
  <c r="R91" i="13"/>
  <c r="R83" i="13"/>
  <c r="R75" i="13"/>
  <c r="R67" i="13"/>
  <c r="R59" i="13"/>
  <c r="R51" i="13"/>
  <c r="R43" i="13"/>
  <c r="R35" i="13"/>
  <c r="R27" i="13"/>
  <c r="R19" i="13"/>
  <c r="R11" i="13"/>
  <c r="AP228" i="13"/>
  <c r="AP220" i="13"/>
  <c r="AP212" i="13"/>
  <c r="AP204" i="13"/>
  <c r="AP196" i="13"/>
  <c r="AP188" i="13"/>
  <c r="AP180" i="13"/>
  <c r="AP172" i="13"/>
  <c r="AP164" i="13"/>
  <c r="AP156" i="13"/>
  <c r="AP148" i="13"/>
  <c r="AP140" i="13"/>
  <c r="AP132" i="13"/>
  <c r="AP124" i="13"/>
  <c r="AP116" i="13"/>
  <c r="AP108" i="13"/>
  <c r="AP100" i="13"/>
  <c r="AP92" i="13"/>
  <c r="AP84" i="13"/>
  <c r="AP76" i="13"/>
  <c r="AP68" i="13"/>
  <c r="AP60" i="13"/>
  <c r="AP52" i="13"/>
  <c r="AP44" i="13"/>
  <c r="AP36" i="13"/>
  <c r="AP28" i="13"/>
  <c r="AP20" i="13"/>
  <c r="AP12" i="13"/>
  <c r="AE199" i="13"/>
  <c r="R228" i="13"/>
  <c r="R220" i="13"/>
  <c r="R212" i="13"/>
  <c r="R204" i="13"/>
  <c r="R196" i="13"/>
  <c r="R188" i="13"/>
  <c r="R180" i="13"/>
  <c r="R172" i="13"/>
  <c r="R164" i="13"/>
  <c r="R156" i="13"/>
  <c r="R148" i="13"/>
  <c r="R140" i="13"/>
  <c r="R132" i="13"/>
  <c r="R124" i="13"/>
  <c r="R116" i="13"/>
  <c r="R108" i="13"/>
  <c r="R100" i="13"/>
  <c r="R92" i="13"/>
  <c r="R84" i="13"/>
  <c r="R76" i="13"/>
  <c r="R68" i="13"/>
  <c r="R60" i="13"/>
  <c r="R52" i="13"/>
  <c r="R44" i="13"/>
  <c r="R36" i="13"/>
  <c r="R28" i="13"/>
  <c r="AP224" i="13"/>
  <c r="AP216" i="13"/>
  <c r="AP208" i="13"/>
  <c r="AP200" i="13"/>
  <c r="AP192" i="13"/>
  <c r="AP184" i="13"/>
  <c r="AP176" i="13"/>
  <c r="AP168" i="13"/>
  <c r="AP160" i="13"/>
  <c r="AP152" i="13"/>
  <c r="AP144" i="13"/>
  <c r="AP136" i="13"/>
  <c r="AP128" i="13"/>
  <c r="AP120" i="13"/>
  <c r="AP112" i="13"/>
  <c r="AP104" i="13"/>
  <c r="AP96" i="13"/>
  <c r="AP88" i="13"/>
  <c r="AP80" i="13"/>
  <c r="AP72" i="13"/>
  <c r="AP64" i="13"/>
  <c r="AP56" i="13"/>
  <c r="AP48" i="13"/>
  <c r="AP40" i="13"/>
  <c r="AP32" i="13"/>
  <c r="AP24" i="13"/>
  <c r="AP16" i="13"/>
  <c r="AP8" i="13"/>
  <c r="R226" i="13"/>
  <c r="R218" i="13"/>
  <c r="R210" i="13"/>
  <c r="R202" i="13"/>
  <c r="R194" i="13"/>
  <c r="R186" i="13"/>
  <c r="R178" i="13"/>
  <c r="R170" i="13"/>
  <c r="R162" i="13"/>
  <c r="R154" i="13"/>
  <c r="R146" i="13"/>
  <c r="R138" i="13"/>
  <c r="R130" i="13"/>
  <c r="R122" i="13"/>
  <c r="R114" i="13"/>
  <c r="R106" i="13"/>
  <c r="R98" i="13"/>
  <c r="R90" i="13"/>
  <c r="R82" i="13"/>
  <c r="R74" i="13"/>
  <c r="R66" i="13"/>
  <c r="R58" i="13"/>
  <c r="R50" i="13"/>
  <c r="R42" i="13"/>
  <c r="R34" i="13"/>
  <c r="R26" i="13"/>
  <c r="R18" i="13"/>
  <c r="R10" i="13"/>
  <c r="AP230" i="13"/>
  <c r="AP222" i="13"/>
  <c r="AP214" i="13"/>
  <c r="AP206" i="13"/>
  <c r="AP198" i="13"/>
  <c r="AP190" i="13"/>
  <c r="AP182" i="13"/>
  <c r="AP174" i="13"/>
  <c r="AP166" i="13"/>
  <c r="AP158" i="13"/>
  <c r="AP150" i="13"/>
  <c r="AP142" i="13"/>
  <c r="AP134" i="13"/>
  <c r="AP126" i="13"/>
  <c r="AP118" i="13"/>
  <c r="AP110" i="13"/>
  <c r="AP102" i="13"/>
  <c r="AP94" i="13"/>
  <c r="AP86" i="13"/>
  <c r="AP78" i="13"/>
  <c r="AP70" i="13"/>
  <c r="AP62" i="13"/>
  <c r="AP54" i="13"/>
  <c r="AP46" i="13"/>
  <c r="AP38" i="13"/>
  <c r="AP30" i="13"/>
  <c r="AP22" i="13"/>
  <c r="AP14" i="13"/>
  <c r="AP6" i="13"/>
  <c r="BB231" i="13"/>
  <c r="AP227" i="13"/>
  <c r="AP219" i="13"/>
  <c r="AP211" i="13"/>
  <c r="AP203" i="13"/>
  <c r="AP195" i="13"/>
  <c r="AP187" i="13"/>
  <c r="AP179" i="13"/>
  <c r="AP171" i="13"/>
  <c r="AP163" i="13"/>
  <c r="AP155" i="13"/>
  <c r="AP147" i="13"/>
  <c r="AP139" i="13"/>
  <c r="AP131" i="13"/>
  <c r="AP123" i="13"/>
  <c r="AP115" i="13"/>
  <c r="AP107" i="13"/>
  <c r="AP99" i="13"/>
  <c r="AP91" i="13"/>
  <c r="AP83" i="13"/>
  <c r="AP75" i="13"/>
  <c r="AP67" i="13"/>
  <c r="AP59" i="13"/>
  <c r="AP51" i="13"/>
  <c r="AP43" i="13"/>
  <c r="AP35" i="13"/>
  <c r="AP27" i="13"/>
  <c r="AP19" i="13"/>
  <c r="AP11" i="13"/>
  <c r="R231" i="13"/>
  <c r="R223" i="13"/>
  <c r="R215" i="13"/>
  <c r="R207" i="13"/>
  <c r="R199" i="13"/>
  <c r="R191" i="13"/>
  <c r="R183" i="13"/>
  <c r="R175" i="13"/>
  <c r="R167" i="13"/>
  <c r="R159" i="13"/>
  <c r="R151" i="13"/>
  <c r="R143" i="13"/>
  <c r="R135" i="13"/>
  <c r="R127" i="13"/>
  <c r="R119" i="13"/>
  <c r="R111" i="13"/>
  <c r="R103" i="13"/>
  <c r="R95" i="13"/>
  <c r="R87" i="13"/>
  <c r="R79" i="13"/>
  <c r="R71" i="13"/>
  <c r="R63" i="13"/>
  <c r="R55" i="13"/>
  <c r="R47" i="13"/>
  <c r="R39" i="13"/>
  <c r="R31" i="13"/>
  <c r="R23" i="13"/>
  <c r="R15" i="13"/>
  <c r="R7" i="13"/>
  <c r="R230" i="13"/>
  <c r="R222" i="13"/>
  <c r="R214" i="13"/>
  <c r="R206" i="13"/>
  <c r="R198" i="13"/>
  <c r="R190" i="13"/>
  <c r="R182" i="13"/>
  <c r="R174" i="13"/>
  <c r="R166" i="13"/>
  <c r="R158" i="13"/>
  <c r="R150" i="13"/>
  <c r="R142" i="13"/>
  <c r="R134" i="13"/>
  <c r="R126" i="13"/>
  <c r="R118" i="13"/>
  <c r="R110" i="13"/>
  <c r="R102" i="13"/>
  <c r="R94" i="13"/>
  <c r="R86" i="13"/>
  <c r="R78" i="13"/>
  <c r="R70" i="13"/>
  <c r="R62" i="13"/>
  <c r="R54" i="13"/>
  <c r="R46" i="13"/>
  <c r="R38" i="13"/>
  <c r="R30" i="13"/>
  <c r="R22" i="13"/>
  <c r="R14" i="13"/>
  <c r="R6" i="13"/>
  <c r="AP226" i="13"/>
  <c r="AP202" i="13"/>
  <c r="AP186" i="13"/>
  <c r="AP170" i="13"/>
  <c r="AP154" i="13"/>
  <c r="AP106" i="13"/>
  <c r="AP98" i="13"/>
  <c r="AP82" i="13"/>
  <c r="AP34" i="13"/>
  <c r="AP26" i="13"/>
  <c r="R229" i="13"/>
  <c r="R221" i="13"/>
  <c r="R213" i="13"/>
  <c r="R205" i="13"/>
  <c r="R197" i="13"/>
  <c r="R189" i="13"/>
  <c r="R181" i="13"/>
  <c r="R173" i="13"/>
  <c r="R165" i="13"/>
  <c r="R157" i="13"/>
  <c r="R149" i="13"/>
  <c r="R141" i="13"/>
  <c r="R133" i="13"/>
  <c r="R125" i="13"/>
  <c r="R117" i="13"/>
  <c r="R109" i="13"/>
  <c r="R101" i="13"/>
  <c r="R93" i="13"/>
  <c r="R85" i="13"/>
  <c r="R77" i="13"/>
  <c r="R69" i="13"/>
  <c r="R61" i="13"/>
  <c r="R53" i="13"/>
  <c r="R45" i="13"/>
  <c r="R37" i="13"/>
  <c r="R29" i="13"/>
  <c r="R21" i="13"/>
  <c r="R13" i="13"/>
  <c r="R5" i="13"/>
  <c r="AP225" i="13"/>
  <c r="AP217" i="13"/>
  <c r="AP209" i="13"/>
  <c r="AP201" i="13"/>
  <c r="AP193" i="13"/>
  <c r="AP185" i="13"/>
  <c r="AP177" i="13"/>
  <c r="AP169" i="13"/>
  <c r="AP161" i="13"/>
  <c r="AP153" i="13"/>
  <c r="R20" i="13"/>
  <c r="R12" i="13"/>
  <c r="BA10" i="13"/>
  <c r="AP218" i="13"/>
  <c r="AP210" i="13"/>
  <c r="AP194" i="13"/>
  <c r="AP178" i="13"/>
  <c r="AP162" i="13"/>
  <c r="AP146" i="13"/>
  <c r="AP138" i="13"/>
  <c r="AP130" i="13"/>
  <c r="AP122" i="13"/>
  <c r="AP114" i="13"/>
  <c r="AP90" i="13"/>
  <c r="AP74" i="13"/>
  <c r="AP66" i="13"/>
  <c r="AP58" i="13"/>
  <c r="AP50" i="13"/>
  <c r="AP42" i="13"/>
  <c r="AP18" i="13"/>
  <c r="AP10" i="13"/>
  <c r="AP145" i="13"/>
  <c r="AP137" i="13"/>
  <c r="AP129" i="13"/>
  <c r="AP121" i="13"/>
  <c r="AP113" i="13"/>
  <c r="AP105" i="13"/>
  <c r="AP97" i="13"/>
  <c r="AP89" i="13"/>
  <c r="AP81" i="13"/>
  <c r="AP73" i="13"/>
  <c r="AP65" i="13"/>
  <c r="AP57" i="13"/>
  <c r="AP49" i="13"/>
  <c r="AP41" i="13"/>
  <c r="AP33" i="13"/>
  <c r="AP25" i="13"/>
  <c r="AP17" i="13"/>
  <c r="AP9" i="13"/>
  <c r="Y228" i="13"/>
  <c r="AD228" i="13" s="1"/>
  <c r="AZ15" i="13"/>
  <c r="BB15" i="13" s="1"/>
  <c r="AZ225" i="13"/>
  <c r="BB225" i="13" s="1"/>
  <c r="AJ227" i="13"/>
  <c r="AJ219" i="13"/>
  <c r="AJ211" i="13"/>
  <c r="AJ203" i="13"/>
  <c r="AJ195" i="13"/>
  <c r="AJ187" i="13"/>
  <c r="AJ179" i="13"/>
  <c r="AJ171" i="13"/>
  <c r="AJ163" i="13"/>
  <c r="AJ155" i="13"/>
  <c r="AJ147" i="13"/>
  <c r="AJ139" i="13"/>
  <c r="AJ131" i="13"/>
  <c r="AJ123" i="13"/>
  <c r="AJ115" i="13"/>
  <c r="AJ107" i="13"/>
  <c r="AJ99" i="13"/>
  <c r="AJ91" i="13"/>
  <c r="AJ83" i="13"/>
  <c r="AJ75" i="13"/>
  <c r="AJ67" i="13"/>
  <c r="AJ59" i="13"/>
  <c r="AJ51" i="13"/>
  <c r="AJ43" i="13"/>
  <c r="AJ35" i="13"/>
  <c r="AJ27" i="13"/>
  <c r="AJ19" i="13"/>
  <c r="AJ11" i="13"/>
  <c r="BB147" i="13"/>
  <c r="BB155" i="13"/>
  <c r="BB163" i="13"/>
  <c r="BB171" i="13"/>
  <c r="BB99" i="13"/>
  <c r="BB107" i="13"/>
  <c r="BB115" i="13"/>
  <c r="BB123" i="13"/>
  <c r="BB131" i="13"/>
  <c r="BB139" i="13"/>
  <c r="BB180" i="13"/>
  <c r="BB188" i="13"/>
  <c r="BB196" i="13"/>
  <c r="BB204" i="13"/>
  <c r="BB212" i="13"/>
  <c r="BB11" i="13"/>
  <c r="BB19" i="13"/>
  <c r="BB27" i="13"/>
  <c r="BB35" i="13"/>
  <c r="BB43" i="13"/>
  <c r="BB51" i="13"/>
  <c r="BB59" i="13"/>
  <c r="BB67" i="13"/>
  <c r="BB75" i="13"/>
  <c r="BB83" i="13"/>
  <c r="BB91" i="13"/>
  <c r="BB221" i="13"/>
  <c r="AJ226" i="13"/>
  <c r="AJ218" i="13"/>
  <c r="AJ210" i="13"/>
  <c r="AJ202" i="13"/>
  <c r="AJ194" i="13"/>
  <c r="AJ186" i="13"/>
  <c r="AJ178" i="13"/>
  <c r="AJ170" i="13"/>
  <c r="AJ162" i="13"/>
  <c r="AJ154" i="13"/>
  <c r="AJ146" i="13"/>
  <c r="AJ138" i="13"/>
  <c r="AJ130" i="13"/>
  <c r="AJ122" i="13"/>
  <c r="AJ114" i="13"/>
  <c r="AJ106" i="13"/>
  <c r="AJ98" i="13"/>
  <c r="AJ90" i="13"/>
  <c r="AJ82" i="13"/>
  <c r="AJ74" i="13"/>
  <c r="AJ66" i="13"/>
  <c r="AJ58" i="13"/>
  <c r="AJ50" i="13"/>
  <c r="AJ42" i="13"/>
  <c r="AJ34" i="13"/>
  <c r="AJ26" i="13"/>
  <c r="AJ18" i="13"/>
  <c r="AJ10" i="13"/>
  <c r="AJ231" i="13"/>
  <c r="AJ223" i="13"/>
  <c r="AJ215" i="13"/>
  <c r="AJ207" i="13"/>
  <c r="AJ199" i="13"/>
  <c r="AJ191" i="13"/>
  <c r="AJ183" i="13"/>
  <c r="AJ175" i="13"/>
  <c r="AJ167" i="13"/>
  <c r="AJ159" i="13"/>
  <c r="AJ151" i="13"/>
  <c r="AJ143" i="13"/>
  <c r="AJ135" i="13"/>
  <c r="AJ127" i="13"/>
  <c r="AJ119" i="13"/>
  <c r="AJ111" i="13"/>
  <c r="AJ103" i="13"/>
  <c r="AJ95" i="13"/>
  <c r="AJ87" i="13"/>
  <c r="AJ79" i="13"/>
  <c r="AJ71" i="13"/>
  <c r="AJ63" i="13"/>
  <c r="AJ55" i="13"/>
  <c r="AJ47" i="13"/>
  <c r="AJ39" i="13"/>
  <c r="AJ31" i="13"/>
  <c r="AJ23" i="13"/>
  <c r="AJ15" i="13"/>
  <c r="AJ7" i="13"/>
  <c r="AJ230" i="13"/>
  <c r="AJ222" i="13"/>
  <c r="AJ214" i="13"/>
  <c r="AJ206" i="13"/>
  <c r="AJ198" i="13"/>
  <c r="AJ190" i="13"/>
  <c r="AJ182" i="13"/>
  <c r="AJ174" i="13"/>
  <c r="AJ166" i="13"/>
  <c r="AJ158" i="13"/>
  <c r="AJ150" i="13"/>
  <c r="AJ142" i="13"/>
  <c r="AJ134" i="13"/>
  <c r="AJ126" i="13"/>
  <c r="AJ118" i="13"/>
  <c r="AJ110" i="13"/>
  <c r="AJ102" i="13"/>
  <c r="AJ94" i="13"/>
  <c r="AJ86" i="13"/>
  <c r="AJ78" i="13"/>
  <c r="AJ70" i="13"/>
  <c r="AJ62" i="13"/>
  <c r="AJ54" i="13"/>
  <c r="AJ46" i="13"/>
  <c r="AJ38" i="13"/>
  <c r="AJ30" i="13"/>
  <c r="AJ22" i="13"/>
  <c r="AJ14" i="13"/>
  <c r="AJ6" i="13"/>
  <c r="AJ229" i="13"/>
  <c r="AJ221" i="13"/>
  <c r="AJ213" i="13"/>
  <c r="AJ205" i="13"/>
  <c r="AJ197" i="13"/>
  <c r="AJ189" i="13"/>
  <c r="AJ181" i="13"/>
  <c r="AJ173" i="13"/>
  <c r="AJ165" i="13"/>
  <c r="AJ157" i="13"/>
  <c r="AJ149" i="13"/>
  <c r="AJ141" i="13"/>
  <c r="AJ133" i="13"/>
  <c r="AJ125" i="13"/>
  <c r="AJ117" i="13"/>
  <c r="AJ109" i="13"/>
  <c r="AJ101" i="13"/>
  <c r="AJ93" i="13"/>
  <c r="AJ85" i="13"/>
  <c r="AJ77" i="13"/>
  <c r="AJ69" i="13"/>
  <c r="AJ61" i="13"/>
  <c r="AJ53" i="13"/>
  <c r="AJ45" i="13"/>
  <c r="AJ37" i="13"/>
  <c r="AJ29" i="13"/>
  <c r="AJ21" i="13"/>
  <c r="AJ13" i="13"/>
  <c r="AJ5" i="13"/>
  <c r="AJ228" i="13"/>
  <c r="AJ220" i="13"/>
  <c r="AJ212" i="13"/>
  <c r="AJ204" i="13"/>
  <c r="AJ196" i="13"/>
  <c r="AJ188" i="13"/>
  <c r="AJ180" i="13"/>
  <c r="AJ172" i="13"/>
  <c r="AJ164" i="13"/>
  <c r="AJ156" i="13"/>
  <c r="AJ148" i="13"/>
  <c r="AJ140" i="13"/>
  <c r="AJ132" i="13"/>
  <c r="AJ124" i="13"/>
  <c r="AJ116" i="13"/>
  <c r="AJ108" i="13"/>
  <c r="AJ100" i="13"/>
  <c r="AJ92" i="13"/>
  <c r="AJ84" i="13"/>
  <c r="AJ76" i="13"/>
  <c r="AJ68" i="13"/>
  <c r="AJ60" i="13"/>
  <c r="AJ52" i="13"/>
  <c r="AJ44" i="13"/>
  <c r="AJ36" i="13"/>
  <c r="AJ28" i="13"/>
  <c r="AJ20" i="13"/>
  <c r="AJ12" i="13"/>
  <c r="AJ4" i="13"/>
  <c r="AJ225" i="13"/>
  <c r="AJ217" i="13"/>
  <c r="AJ209" i="13"/>
  <c r="AJ201" i="13"/>
  <c r="AJ193" i="13"/>
  <c r="AJ185" i="13"/>
  <c r="AJ177" i="13"/>
  <c r="AJ169" i="13"/>
  <c r="AJ161" i="13"/>
  <c r="AJ153" i="13"/>
  <c r="AJ145" i="13"/>
  <c r="AJ137" i="13"/>
  <c r="AJ129" i="13"/>
  <c r="AJ121" i="13"/>
  <c r="AJ113" i="13"/>
  <c r="AJ105" i="13"/>
  <c r="AJ97" i="13"/>
  <c r="AJ89" i="13"/>
  <c r="AJ81" i="13"/>
  <c r="AJ73" i="13"/>
  <c r="AJ65" i="13"/>
  <c r="AJ57" i="13"/>
  <c r="AJ49" i="13"/>
  <c r="AJ41" i="13"/>
  <c r="AJ33" i="13"/>
  <c r="AJ25" i="13"/>
  <c r="AJ17" i="13"/>
  <c r="AJ9" i="13"/>
  <c r="BB6" i="13"/>
  <c r="BB14" i="13"/>
  <c r="BB22" i="13"/>
  <c r="BB30" i="13"/>
  <c r="BB38" i="13"/>
  <c r="BB46" i="13"/>
  <c r="BB54" i="13"/>
  <c r="BB62" i="13"/>
  <c r="BB70" i="13"/>
  <c r="BB78" i="13"/>
  <c r="BB86" i="13"/>
  <c r="BB95" i="13"/>
  <c r="BB103" i="13"/>
  <c r="BB111" i="13"/>
  <c r="BB119" i="13"/>
  <c r="BB127" i="13"/>
  <c r="BB135" i="13"/>
  <c r="BB143" i="13"/>
  <c r="BB184" i="13"/>
  <c r="BB192" i="13"/>
  <c r="BB200" i="13"/>
  <c r="BB208" i="13"/>
  <c r="BB216" i="13"/>
  <c r="BB224" i="13"/>
  <c r="BB7" i="13"/>
  <c r="BB23" i="13"/>
  <c r="BB31" i="13"/>
  <c r="BB39" i="13"/>
  <c r="BB47" i="13"/>
  <c r="BB55" i="13"/>
  <c r="BB63" i="13"/>
  <c r="BB71" i="13"/>
  <c r="BB79" i="13"/>
  <c r="BB87" i="13"/>
  <c r="BB174" i="13"/>
  <c r="BB94" i="13"/>
  <c r="BB151" i="13"/>
  <c r="BB159" i="13"/>
  <c r="BB167" i="13"/>
  <c r="BB175" i="13"/>
  <c r="BB183" i="13"/>
  <c r="BB191" i="13"/>
  <c r="BB199" i="13"/>
  <c r="BB207" i="13"/>
  <c r="BB215" i="13"/>
  <c r="BB206" i="13"/>
  <c r="BB214" i="13"/>
  <c r="BB223" i="13"/>
  <c r="BB9" i="13"/>
  <c r="BB17" i="13"/>
  <c r="BB25" i="13"/>
  <c r="BB33" i="13"/>
  <c r="BB41" i="13"/>
  <c r="BB49" i="13"/>
  <c r="BB57" i="13"/>
  <c r="BB65" i="13"/>
  <c r="BB73" i="13"/>
  <c r="BB81" i="13"/>
  <c r="BB89" i="13"/>
  <c r="BB226" i="13"/>
  <c r="BB100" i="13"/>
  <c r="BB108" i="13"/>
  <c r="BB116" i="13"/>
  <c r="BB124" i="13"/>
  <c r="BB132" i="13"/>
  <c r="BB140" i="13"/>
  <c r="BB181" i="13"/>
  <c r="BB189" i="13"/>
  <c r="BB197" i="13"/>
  <c r="BB205" i="13"/>
  <c r="BB213" i="13"/>
  <c r="BB12" i="13"/>
  <c r="BB20" i="13"/>
  <c r="BB28" i="13"/>
  <c r="BB36" i="13"/>
  <c r="BB44" i="13"/>
  <c r="BB52" i="13"/>
  <c r="BB60" i="13"/>
  <c r="BB68" i="13"/>
  <c r="BB76" i="13"/>
  <c r="BB84" i="13"/>
  <c r="BB222" i="13"/>
  <c r="BB161" i="13"/>
  <c r="BB169" i="13"/>
  <c r="BB178" i="13"/>
  <c r="BB186" i="13"/>
  <c r="BB194" i="13"/>
  <c r="BB202" i="13"/>
  <c r="BB210" i="13"/>
  <c r="BB218" i="13"/>
  <c r="BB149" i="13"/>
  <c r="BB157" i="13"/>
  <c r="BB165" i="13"/>
  <c r="BB173" i="13"/>
  <c r="BB93" i="13"/>
  <c r="BB101" i="13"/>
  <c r="BB109" i="13"/>
  <c r="BB117" i="13"/>
  <c r="BB125" i="13"/>
  <c r="BB133" i="13"/>
  <c r="BB141" i="13"/>
  <c r="BB150" i="13"/>
  <c r="BB158" i="13"/>
  <c r="BB166" i="13"/>
  <c r="BB182" i="13"/>
  <c r="BB190" i="13"/>
  <c r="BB198" i="13"/>
  <c r="BB5" i="13"/>
  <c r="BB13" i="13"/>
  <c r="BB21" i="13"/>
  <c r="BB29" i="13"/>
  <c r="BB37" i="13"/>
  <c r="BB45" i="13"/>
  <c r="BB53" i="13"/>
  <c r="BB61" i="13"/>
  <c r="BB69" i="13"/>
  <c r="BB77" i="13"/>
  <c r="BB85" i="13"/>
  <c r="BB102" i="13"/>
  <c r="BB110" i="13"/>
  <c r="BB118" i="13"/>
  <c r="BB126" i="13"/>
  <c r="BB134" i="13"/>
  <c r="BB142" i="13"/>
  <c r="BB10" i="13"/>
  <c r="BB18" i="13"/>
  <c r="BB26" i="13"/>
  <c r="BB34" i="13"/>
  <c r="BB42" i="13"/>
  <c r="BB50" i="13"/>
  <c r="BB58" i="13"/>
  <c r="BB66" i="13"/>
  <c r="BB74" i="13"/>
  <c r="BB82" i="13"/>
  <c r="BB90" i="13"/>
  <c r="BB98" i="13"/>
  <c r="BB106" i="13"/>
  <c r="BB114" i="13"/>
  <c r="BB122" i="13"/>
  <c r="BB130" i="13"/>
  <c r="BB138" i="13"/>
  <c r="BB146" i="13"/>
  <c r="BB154" i="13"/>
  <c r="BB162" i="13"/>
  <c r="BB170" i="13"/>
  <c r="BB177" i="13"/>
  <c r="BB152" i="13"/>
  <c r="BB160" i="13"/>
  <c r="BB168" i="13"/>
  <c r="BB176" i="13"/>
  <c r="BB96" i="13"/>
  <c r="BB104" i="13"/>
  <c r="BB112" i="13"/>
  <c r="BB120" i="13"/>
  <c r="BB128" i="13"/>
  <c r="BB136" i="13"/>
  <c r="BB145" i="13"/>
  <c r="BB153" i="13"/>
  <c r="BB185" i="13"/>
  <c r="BB193" i="13"/>
  <c r="BB201" i="13"/>
  <c r="BB209" i="13"/>
  <c r="BB217" i="13"/>
  <c r="BB8" i="13"/>
  <c r="BB16" i="13"/>
  <c r="BB24" i="13"/>
  <c r="BB32" i="13"/>
  <c r="BB40" i="13"/>
  <c r="BB48" i="13"/>
  <c r="BB56" i="13"/>
  <c r="BB64" i="13"/>
  <c r="BB72" i="13"/>
  <c r="BB80" i="13"/>
  <c r="BB88" i="13"/>
  <c r="BB97" i="13"/>
  <c r="BB105" i="13"/>
  <c r="BB113" i="13"/>
  <c r="BB121" i="13"/>
  <c r="BB129" i="13"/>
  <c r="BB137" i="13"/>
  <c r="BB179" i="13"/>
  <c r="BB187" i="13"/>
  <c r="BB195" i="13"/>
  <c r="BB203" i="13"/>
  <c r="BB211" i="13"/>
  <c r="BB219" i="13"/>
  <c r="BB227" i="13"/>
  <c r="BB148" i="13"/>
  <c r="BB156" i="13"/>
  <c r="BB164" i="13"/>
  <c r="BB172" i="13"/>
  <c r="BB220" i="13"/>
  <c r="AZ228" i="13"/>
  <c r="BB228" i="13" s="1"/>
  <c r="BB229" i="13"/>
  <c r="AZ144" i="13"/>
  <c r="BB144" i="13" s="1"/>
  <c r="AZ92" i="13"/>
  <c r="BB92" i="13" s="1"/>
  <c r="F232" i="3" l="1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</calcChain>
</file>

<file path=xl/sharedStrings.xml><?xml version="1.0" encoding="utf-8"?>
<sst xmlns="http://schemas.openxmlformats.org/spreadsheetml/2006/main" count="13247" uniqueCount="764">
  <si>
    <t>Sr#</t>
  </si>
  <si>
    <t>Program Level</t>
  </si>
  <si>
    <t>Activity / Workshops Name</t>
  </si>
  <si>
    <t>Interventions (Name)</t>
  </si>
  <si>
    <t>Institution</t>
  </si>
  <si>
    <t>Program / Course</t>
  </si>
  <si>
    <t>Batch</t>
  </si>
  <si>
    <t>Term / Semester</t>
  </si>
  <si>
    <t>No: of Session Planned</t>
  </si>
  <si>
    <t>No: of Session Conducted</t>
  </si>
  <si>
    <t>Micro - Competencies</t>
  </si>
  <si>
    <t>JAGSoM</t>
  </si>
  <si>
    <t>PGDM</t>
  </si>
  <si>
    <t>2024 -26</t>
  </si>
  <si>
    <t>D4</t>
  </si>
  <si>
    <t>D5</t>
  </si>
  <si>
    <t>T1</t>
  </si>
  <si>
    <t>C2</t>
  </si>
  <si>
    <t>C3</t>
  </si>
  <si>
    <t>A4</t>
  </si>
  <si>
    <t>C5</t>
  </si>
  <si>
    <t>L1</t>
  </si>
  <si>
    <t>P4</t>
  </si>
  <si>
    <t>Intervention Name :</t>
  </si>
  <si>
    <t>Section</t>
  </si>
  <si>
    <t>Roll Number</t>
  </si>
  <si>
    <t>Name</t>
  </si>
  <si>
    <t xml:space="preserve">Total </t>
  </si>
  <si>
    <t>Discipline</t>
  </si>
  <si>
    <t>D 1</t>
  </si>
  <si>
    <t>D 2</t>
  </si>
  <si>
    <t>D 3</t>
  </si>
  <si>
    <t>D 4</t>
  </si>
  <si>
    <t>D 5</t>
  </si>
  <si>
    <t>A</t>
  </si>
  <si>
    <t>2024JULB00001</t>
  </si>
  <si>
    <t>A Divya Sree</t>
  </si>
  <si>
    <t>2024JULB00110</t>
  </si>
  <si>
    <t>Prachi Chauhan</t>
  </si>
  <si>
    <t>2024JULB00037</t>
  </si>
  <si>
    <t>Bhavik Puri</t>
  </si>
  <si>
    <t>2024JULB00075</t>
  </si>
  <si>
    <t>Kartheek Surya Devarapalli</t>
  </si>
  <si>
    <t>2024JULB00221</t>
  </si>
  <si>
    <t>Dhruban Talukdar</t>
  </si>
  <si>
    <t>2024JULB00184</t>
  </si>
  <si>
    <t>Yash Sen</t>
  </si>
  <si>
    <t>2024JULB00201</t>
  </si>
  <si>
    <t>Varun Thampi</t>
  </si>
  <si>
    <t>2024JULB00024</t>
  </si>
  <si>
    <t>Apoorwa Mishra</t>
  </si>
  <si>
    <t>2024JULB00216</t>
  </si>
  <si>
    <t>Vanshita Bali</t>
  </si>
  <si>
    <t>2024JULB00152</t>
  </si>
  <si>
    <t>Snehith Samala</t>
  </si>
  <si>
    <t>2024JULB00158</t>
  </si>
  <si>
    <t>Sree Nithish</t>
  </si>
  <si>
    <t>2024JULB00027</t>
  </si>
  <si>
    <t>Aryan Atreya</t>
  </si>
  <si>
    <t>2024JULB00078</t>
  </si>
  <si>
    <t>Keshav Dhoot</t>
  </si>
  <si>
    <t>2024JULB00109</t>
  </si>
  <si>
    <t>Poulami Sarkar</t>
  </si>
  <si>
    <t>2024JULB00003</t>
  </si>
  <si>
    <t>Aanchal Sapra</t>
  </si>
  <si>
    <t>2024JULB00033</t>
  </si>
  <si>
    <t>Ashwin Bhaskar</t>
  </si>
  <si>
    <t>2024JULB00012</t>
  </si>
  <si>
    <t>Akarsh Narain</t>
  </si>
  <si>
    <t>2024JULB00103</t>
  </si>
  <si>
    <t>Nishant Mishra</t>
  </si>
  <si>
    <t>2024JULB00007</t>
  </si>
  <si>
    <t>Adarsh G</t>
  </si>
  <si>
    <t>2024JULB00251</t>
  </si>
  <si>
    <t>2024JULB00002</t>
  </si>
  <si>
    <t>Aaditya K</t>
  </si>
  <si>
    <t>2024JULB00129</t>
  </si>
  <si>
    <t>Prithviraj Srinivasan</t>
  </si>
  <si>
    <t>2024JULB00160</t>
  </si>
  <si>
    <t>Srishti</t>
  </si>
  <si>
    <t>2024JULB00102</t>
  </si>
  <si>
    <t>Niranjana Hari</t>
  </si>
  <si>
    <t>2024JULB00185</t>
  </si>
  <si>
    <t>Souvik Biswas</t>
  </si>
  <si>
    <t>2024JULB00161</t>
  </si>
  <si>
    <t>Subham Kumar Sahana</t>
  </si>
  <si>
    <t>2024JULB00017</t>
  </si>
  <si>
    <t>Anamitra Dutta</t>
  </si>
  <si>
    <t>2024JULB00049</t>
  </si>
  <si>
    <t>Deepak Birthare</t>
  </si>
  <si>
    <t>2024JULB00081</t>
  </si>
  <si>
    <t>Krish Chakraborty</t>
  </si>
  <si>
    <t>2024JULB00187</t>
  </si>
  <si>
    <t>Sejal Negi</t>
  </si>
  <si>
    <t>2024JULB00041</t>
  </si>
  <si>
    <t>C Divyashree</t>
  </si>
  <si>
    <t>2024JULB00116</t>
  </si>
  <si>
    <t>Pushkar Dey</t>
  </si>
  <si>
    <t>2024JULB00004</t>
  </si>
  <si>
    <t>Abhinav B</t>
  </si>
  <si>
    <t>2024JULB00006</t>
  </si>
  <si>
    <t>Abhyuday Tripathi</t>
  </si>
  <si>
    <t>2024JULB00009</t>
  </si>
  <si>
    <t>Aditi Kumari</t>
  </si>
  <si>
    <t>2024JULB00021</t>
  </si>
  <si>
    <t>Aniket Inani</t>
  </si>
  <si>
    <t>2024JULB00023</t>
  </si>
  <si>
    <t>Anushk Goel</t>
  </si>
  <si>
    <t>Aryan Trivedi</t>
  </si>
  <si>
    <t>2024JULB00038</t>
  </si>
  <si>
    <t>Bibek Kumar Muduli</t>
  </si>
  <si>
    <t>2024JULB00044</t>
  </si>
  <si>
    <t>Chirag Bhardwaj</t>
  </si>
  <si>
    <t>2024JULB00055</t>
  </si>
  <si>
    <t>Divyam Sood</t>
  </si>
  <si>
    <t>2024JULB00056</t>
  </si>
  <si>
    <t>Elina Mahanta</t>
  </si>
  <si>
    <t>2024JULB00059</t>
  </si>
  <si>
    <t>G Tharnath Reddy</t>
  </si>
  <si>
    <t>2024JULB00212</t>
  </si>
  <si>
    <t>Rajnish Kumar</t>
  </si>
  <si>
    <t>2024JULB00062</t>
  </si>
  <si>
    <t>Harish Kumar R</t>
  </si>
  <si>
    <t>2024JULB00071</t>
  </si>
  <si>
    <t>Jyoti Sahoo</t>
  </si>
  <si>
    <t>2024JULB00074</t>
  </si>
  <si>
    <t>Karan Kashyap</t>
  </si>
  <si>
    <t>2024JULB00076</t>
  </si>
  <si>
    <t>Karthik Gr</t>
  </si>
  <si>
    <t>2024JULB00086</t>
  </si>
  <si>
    <t>Lakshita Chandak</t>
  </si>
  <si>
    <t>2024JULB00088</t>
  </si>
  <si>
    <t>Leena D</t>
  </si>
  <si>
    <t>2024JULB00105</t>
  </si>
  <si>
    <t>Nithish Yuvaraj</t>
  </si>
  <si>
    <t>2024JULB00108</t>
  </si>
  <si>
    <t>Pooja . S</t>
  </si>
  <si>
    <t>2024JULB00113</t>
  </si>
  <si>
    <t>Prajwal P Kulkarni</t>
  </si>
  <si>
    <t>2024JULB00123</t>
  </si>
  <si>
    <t>Rishik Chandra Pasupuleti</t>
  </si>
  <si>
    <t>2024JULB00126</t>
  </si>
  <si>
    <t>Riya Rose</t>
  </si>
  <si>
    <t>2024JULB00130</t>
  </si>
  <si>
    <t>Sadya Anwar</t>
  </si>
  <si>
    <t>2024JULB00138</t>
  </si>
  <si>
    <t>Shankar Vyas</t>
  </si>
  <si>
    <t>2024JULB00230</t>
  </si>
  <si>
    <t>Jaladi Blessy Susanthika</t>
  </si>
  <si>
    <t>2024JULB00148</t>
  </si>
  <si>
    <t>Shubham Goel</t>
  </si>
  <si>
    <t>2024JULB00171</t>
  </si>
  <si>
    <t>Thribhuvan Gowda</t>
  </si>
  <si>
    <t>2024JULB00179</t>
  </si>
  <si>
    <t>Veeraj Vasu Poojari</t>
  </si>
  <si>
    <t>2024JULB00182</t>
  </si>
  <si>
    <t>2024JULB00195</t>
  </si>
  <si>
    <t>Nikhitha Sriya Pottangi</t>
  </si>
  <si>
    <t>2024JULB00202</t>
  </si>
  <si>
    <t>Arnav Rastogi</t>
  </si>
  <si>
    <t>B</t>
  </si>
  <si>
    <t>2024JULB00013</t>
  </si>
  <si>
    <t>Akshat Singh</t>
  </si>
  <si>
    <t>2024JULB00085</t>
  </si>
  <si>
    <t>Kushal Srivastav</t>
  </si>
  <si>
    <t>2024JULB00090</t>
  </si>
  <si>
    <t>M Maureen Mandy</t>
  </si>
  <si>
    <t>2024JULB00134</t>
  </si>
  <si>
    <t>Sanjay Baliga</t>
  </si>
  <si>
    <t>2024JULB00174</t>
  </si>
  <si>
    <t>Urvi Verma</t>
  </si>
  <si>
    <t>2024JULB00176</t>
  </si>
  <si>
    <t>Vaibhav Pandey</t>
  </si>
  <si>
    <t>2024JULB00189</t>
  </si>
  <si>
    <t>Rahul Kumar Mallick</t>
  </si>
  <si>
    <t>2024JULB00241</t>
  </si>
  <si>
    <t>Anu Kumari</t>
  </si>
  <si>
    <t>2024JULB00014</t>
  </si>
  <si>
    <t>Amal Shibu Balan</t>
  </si>
  <si>
    <t>2024JULB00057</t>
  </si>
  <si>
    <t>Faizulhusen A Niaz</t>
  </si>
  <si>
    <t>2024JULB00091</t>
  </si>
  <si>
    <t>Madhav Sharma</t>
  </si>
  <si>
    <t>2024JULB00120</t>
  </si>
  <si>
    <t>Ramya H</t>
  </si>
  <si>
    <t>2024JULB00135</t>
  </si>
  <si>
    <t>Saqib Kalandar Attar</t>
  </si>
  <si>
    <t>2024JULB00188</t>
  </si>
  <si>
    <t>Jigyasa Singh</t>
  </si>
  <si>
    <t>2024JULB00194</t>
  </si>
  <si>
    <t>Aditya Yuvraj Singh Ranawat</t>
  </si>
  <si>
    <t>2024JULB00203</t>
  </si>
  <si>
    <t>Anshumann Singh Sisodiya</t>
  </si>
  <si>
    <t>2024JULB00019</t>
  </si>
  <si>
    <t>Anantaa Paul</t>
  </si>
  <si>
    <t>2024JULB00025</t>
  </si>
  <si>
    <t>2024JULB00060</t>
  </si>
  <si>
    <t>Gagan C S</t>
  </si>
  <si>
    <t>2024JULB00099</t>
  </si>
  <si>
    <t>Nandan Ganapati Bhat</t>
  </si>
  <si>
    <t>2024JULB00139</t>
  </si>
  <si>
    <t>Shaswat Mishra</t>
  </si>
  <si>
    <t>2024JULB00145</t>
  </si>
  <si>
    <t>Shruti Rajale</t>
  </si>
  <si>
    <t>2024JULB00190</t>
  </si>
  <si>
    <t>Himanshu Mall</t>
  </si>
  <si>
    <t>2024JULB00200</t>
  </si>
  <si>
    <t>Meghana Jaya Satuluri</t>
  </si>
  <si>
    <t>2024JULB00026</t>
  </si>
  <si>
    <t>Arush Mangal</t>
  </si>
  <si>
    <t>2024JULB00040</t>
  </si>
  <si>
    <t>Bonula Pravallika</t>
  </si>
  <si>
    <t>2024JULB00064</t>
  </si>
  <si>
    <t>Hemant Prajapat</t>
  </si>
  <si>
    <t>2024JULB00106</t>
  </si>
  <si>
    <t>O K Srivyshnu</t>
  </si>
  <si>
    <t>2024JULB00140</t>
  </si>
  <si>
    <t>Shatabarta Chanda</t>
  </si>
  <si>
    <t>2024JULB00153</t>
  </si>
  <si>
    <t>Sofia Do Carmo Rodrigues</t>
  </si>
  <si>
    <t>2024JULB00198</t>
  </si>
  <si>
    <t>Suvam Basak</t>
  </si>
  <si>
    <t>2024JULB00205</t>
  </si>
  <si>
    <t>Archa S Lal</t>
  </si>
  <si>
    <t>2024JULB00028</t>
  </si>
  <si>
    <t>Aryan Balapure</t>
  </si>
  <si>
    <t>2024JULB00047</t>
  </si>
  <si>
    <t>Debotree Roy</t>
  </si>
  <si>
    <t>2024JULB00065</t>
  </si>
  <si>
    <t>Himanshu Chahar</t>
  </si>
  <si>
    <t>2024JULB00114</t>
  </si>
  <si>
    <t>Prince Kumar</t>
  </si>
  <si>
    <t>2024JULB00137</t>
  </si>
  <si>
    <t>Saurav Kumar</t>
  </si>
  <si>
    <t>2024JULB00142</t>
  </si>
  <si>
    <t>Shivang Mishra</t>
  </si>
  <si>
    <t>2024JULB00154</t>
  </si>
  <si>
    <t>Somya Sahoo</t>
  </si>
  <si>
    <t>2024JULB00217</t>
  </si>
  <si>
    <t>Vittika Dnyaneshwar Chavhan</t>
  </si>
  <si>
    <t>2024JULB00030</t>
  </si>
  <si>
    <t>Ashish Abraham John</t>
  </si>
  <si>
    <t>2024JULB00039</t>
  </si>
  <si>
    <t>Bipasha Mandal</t>
  </si>
  <si>
    <t>2024JULB00054</t>
  </si>
  <si>
    <t>Divya Ashok</t>
  </si>
  <si>
    <t>2024JULB00069</t>
  </si>
  <si>
    <t>Jay Dwivedi</t>
  </si>
  <si>
    <t>2024JULB00118</t>
  </si>
  <si>
    <t>Rahul Ghosh</t>
  </si>
  <si>
    <t>2024JULB00157</t>
  </si>
  <si>
    <t>Spandana Chandragiri</t>
  </si>
  <si>
    <t>2024JULB00162</t>
  </si>
  <si>
    <t>Subhrojit Ghosh</t>
  </si>
  <si>
    <t>2024JULB00218</t>
  </si>
  <si>
    <t>Yash Kataruka</t>
  </si>
  <si>
    <t>2024JULB00032</t>
  </si>
  <si>
    <t>Ashutosh Sharan</t>
  </si>
  <si>
    <t>2024JULB00063</t>
  </si>
  <si>
    <t>Harshavarthni K S</t>
  </si>
  <si>
    <t>2024JULB00083</t>
  </si>
  <si>
    <t>Kunal Khurana</t>
  </si>
  <si>
    <t>2024JULB00122</t>
  </si>
  <si>
    <t>Riddhiman Saha</t>
  </si>
  <si>
    <t>2024JULB00159</t>
  </si>
  <si>
    <t>Sreya Sivadas</t>
  </si>
  <si>
    <t>2024JULB00167</t>
  </si>
  <si>
    <t>Sukhman Sandhu</t>
  </si>
  <si>
    <t>2024JULB00173</t>
  </si>
  <si>
    <t>Tushar Kant Panda</t>
  </si>
  <si>
    <t>2024JULB00215</t>
  </si>
  <si>
    <t>Sanjib Kumar Bhagabati</t>
  </si>
  <si>
    <t>2024JULB00042</t>
  </si>
  <si>
    <t>Chaitya Swaroop Sahu</t>
  </si>
  <si>
    <t>2024JULB00077</t>
  </si>
  <si>
    <t>V L S Kavya Devarapalli</t>
  </si>
  <si>
    <t>2024JULB00084</t>
  </si>
  <si>
    <t>Kushal Badalia</t>
  </si>
  <si>
    <t>2024JULB00133</t>
  </si>
  <si>
    <t>S Sandeep</t>
  </si>
  <si>
    <t>2024JULB00169</t>
  </si>
  <si>
    <t>Syed Sofia Mehazabeen</t>
  </si>
  <si>
    <t>2024JULB00175</t>
  </si>
  <si>
    <t>Vaibhav Laldas</t>
  </si>
  <si>
    <t>2024JULB00208</t>
  </si>
  <si>
    <t>Garima Sarraf</t>
  </si>
  <si>
    <t>2024JULB00224</t>
  </si>
  <si>
    <t>Aniket Raj</t>
  </si>
  <si>
    <t>D</t>
  </si>
  <si>
    <t>2024JULB00005</t>
  </si>
  <si>
    <t>2024JULB00008</t>
  </si>
  <si>
    <t>Adarsh Raj Barman</t>
  </si>
  <si>
    <t>2024JULB00020</t>
  </si>
  <si>
    <t>Ananya Das</t>
  </si>
  <si>
    <t>2024JULB00022</t>
  </si>
  <si>
    <t>Anupa Maheshwari</t>
  </si>
  <si>
    <t>2024JULB00029</t>
  </si>
  <si>
    <t>2024JULB00031</t>
  </si>
  <si>
    <t xml:space="preserve">Ashita Roshan Kumar </t>
  </si>
  <si>
    <t>2024JULB00034</t>
  </si>
  <si>
    <t>Ayush Anand</t>
  </si>
  <si>
    <t>2024JULB00046</t>
  </si>
  <si>
    <t>Darsh Nimesh Shah</t>
  </si>
  <si>
    <t>2024JULB00048</t>
  </si>
  <si>
    <t>Deekshitha S</t>
  </si>
  <si>
    <t>2024JULB00053</t>
  </si>
  <si>
    <t>Disha Baid</t>
  </si>
  <si>
    <t>2024JULB00058</t>
  </si>
  <si>
    <t>Farheena Taskin Jamadar</t>
  </si>
  <si>
    <t>2024JULB00061</t>
  </si>
  <si>
    <t>Gaurav Gaur</t>
  </si>
  <si>
    <t>2024JULB00066</t>
  </si>
  <si>
    <t>Himanshu Upadhyay</t>
  </si>
  <si>
    <t>2024JULB00072</t>
  </si>
  <si>
    <t>Kajal Choudhary</t>
  </si>
  <si>
    <t>2024JULB00073</t>
  </si>
  <si>
    <t>K Balaji Reddy</t>
  </si>
  <si>
    <t>2024JULB00080</t>
  </si>
  <si>
    <t>Koustav  Biswas</t>
  </si>
  <si>
    <t>2024JULB00087</t>
  </si>
  <si>
    <t>Laxmi Poorvaja S</t>
  </si>
  <si>
    <t>2024JULB00093</t>
  </si>
  <si>
    <t>Akhileswaradu Manikireddy</t>
  </si>
  <si>
    <t>2024JULB00094</t>
  </si>
  <si>
    <t>Megha Prajapati</t>
  </si>
  <si>
    <t>2024JULB00095</t>
  </si>
  <si>
    <t>Melvin Roche. A</t>
  </si>
  <si>
    <t>2024JULB00096</t>
  </si>
  <si>
    <t>Milan Krishna N E</t>
  </si>
  <si>
    <t>2024JULB00098</t>
  </si>
  <si>
    <t>Naitik Roy</t>
  </si>
  <si>
    <t>2024JULB00100</t>
  </si>
  <si>
    <t>Nihal Poojary</t>
  </si>
  <si>
    <t>2024JULB00101</t>
  </si>
  <si>
    <t>Nimisha Baruah</t>
  </si>
  <si>
    <t>2024JULB00104</t>
  </si>
  <si>
    <t>Nitesh Ramniwas Saini</t>
  </si>
  <si>
    <t>2024JULB00107</t>
  </si>
  <si>
    <t>Pavitra V</t>
  </si>
  <si>
    <t>2024JULB00115</t>
  </si>
  <si>
    <t>Pujarchana Nayak</t>
  </si>
  <si>
    <t>2024JULB00119</t>
  </si>
  <si>
    <t>RAHUL LAL P. P</t>
  </si>
  <si>
    <t>2024JULB00121</t>
  </si>
  <si>
    <t>Renukha S</t>
  </si>
  <si>
    <t>2024JULB00124</t>
  </si>
  <si>
    <t>Ritaban Roy</t>
  </si>
  <si>
    <t>2024JULB00125</t>
  </si>
  <si>
    <t>Riya Guliya</t>
  </si>
  <si>
    <t>2024JULB00131</t>
  </si>
  <si>
    <t>Sai Krishna Kaveti</t>
  </si>
  <si>
    <t>2024JULB00132</t>
  </si>
  <si>
    <t>Sakchi Suryavanshi</t>
  </si>
  <si>
    <t>2024JULB00143</t>
  </si>
  <si>
    <t>Shreya Bohre</t>
  </si>
  <si>
    <t>2024JULB00146</t>
  </si>
  <si>
    <t>Shruti Sharma</t>
  </si>
  <si>
    <t>2024JULB00147</t>
  </si>
  <si>
    <t>Shruti Vishamber Buchasia</t>
  </si>
  <si>
    <t>2024JULB00149</t>
  </si>
  <si>
    <t>Shubham  Kumar</t>
  </si>
  <si>
    <t>2024JULB00150</t>
  </si>
  <si>
    <t>Siddharth Singh</t>
  </si>
  <si>
    <t>2024JULB00151</t>
  </si>
  <si>
    <t>Sivaraman S</t>
  </si>
  <si>
    <t>2024JULB00155</t>
  </si>
  <si>
    <t>Sonali Agarwal</t>
  </si>
  <si>
    <t>2024JULB00156</t>
  </si>
  <si>
    <t>Souvik Roy</t>
  </si>
  <si>
    <t>2024JULB00163</t>
  </si>
  <si>
    <t>Sudharsan B</t>
  </si>
  <si>
    <t>2024JULB00165</t>
  </si>
  <si>
    <t>Shristi Prakash</t>
  </si>
  <si>
    <t>2024JULB00172</t>
  </si>
  <si>
    <t>Trinanjan Purkait</t>
  </si>
  <si>
    <t>2024JULB00177</t>
  </si>
  <si>
    <t>Vanshika Bihani</t>
  </si>
  <si>
    <t>2024JULB00178</t>
  </si>
  <si>
    <t>Varsha Saji</t>
  </si>
  <si>
    <t>2024JULB00181</t>
  </si>
  <si>
    <t>Vishal Bhagat</t>
  </si>
  <si>
    <t>Weslin Raj</t>
  </si>
  <si>
    <t>2024JULB00183</t>
  </si>
  <si>
    <t>Yasaswini Reddy Sagili</t>
  </si>
  <si>
    <t>2024JULB00186</t>
  </si>
  <si>
    <t>Pasumurty Vineeth Kumar</t>
  </si>
  <si>
    <t>2024JULB00191</t>
  </si>
  <si>
    <t>Jayant Pal</t>
  </si>
  <si>
    <t>2024JULB00196</t>
  </si>
  <si>
    <t>Piyush Kumar</t>
  </si>
  <si>
    <t>2024JULB00197</t>
  </si>
  <si>
    <t>Deewanshu Ukey</t>
  </si>
  <si>
    <t>2024JULB00206</t>
  </si>
  <si>
    <t>Arpit Katiyar</t>
  </si>
  <si>
    <t>2024JULB00207</t>
  </si>
  <si>
    <t>Ayushi Mohanty</t>
  </si>
  <si>
    <t>2024JULB00209</t>
  </si>
  <si>
    <t>2024JULB00210</t>
  </si>
  <si>
    <t>Nikita Soni</t>
  </si>
  <si>
    <t>2024JULB00211</t>
  </si>
  <si>
    <t>Purnita Gupta</t>
  </si>
  <si>
    <t>2024JULB00213</t>
  </si>
  <si>
    <t>Govinda Rajulu Boya</t>
  </si>
  <si>
    <t>2024JULB00220</t>
  </si>
  <si>
    <t>Rohan Agrawal</t>
  </si>
  <si>
    <t>2024JULB00223</t>
  </si>
  <si>
    <t>Preethish Mesa</t>
  </si>
  <si>
    <t>2024JULB00225</t>
  </si>
  <si>
    <t>Abhishek KumarNema</t>
  </si>
  <si>
    <t>2024JULB00227</t>
  </si>
  <si>
    <t>Sumit Sharma</t>
  </si>
  <si>
    <t>2024JULB00229</t>
  </si>
  <si>
    <t>Malvika</t>
  </si>
  <si>
    <t>2024JULB00231</t>
  </si>
  <si>
    <t>Sanskar Dixit</t>
  </si>
  <si>
    <t>2024JULB00232</t>
  </si>
  <si>
    <t>Ankita Anand</t>
  </si>
  <si>
    <t>2024JULB00233</t>
  </si>
  <si>
    <t>Riya Batra</t>
  </si>
  <si>
    <t>2024JULB00234</t>
  </si>
  <si>
    <t>Pratheek Bhat</t>
  </si>
  <si>
    <t>2024JULB00235</t>
  </si>
  <si>
    <t>Abhinav  Dubey</t>
  </si>
  <si>
    <t>2024JULB00236</t>
  </si>
  <si>
    <t>Prachi Pandey</t>
  </si>
  <si>
    <t>2024JULB00238</t>
  </si>
  <si>
    <t>Krishna Kumar Singh</t>
  </si>
  <si>
    <t>2024JULB00239</t>
  </si>
  <si>
    <t>Abhishek Nanda</t>
  </si>
  <si>
    <t>2024JULB00240</t>
  </si>
  <si>
    <t>Prabhansha Vyas</t>
  </si>
  <si>
    <t>2024JULB00242</t>
  </si>
  <si>
    <t>Shreya Sethi</t>
  </si>
  <si>
    <t>2024JULB00243</t>
  </si>
  <si>
    <t>Sahil Gupta</t>
  </si>
  <si>
    <t>2024JULB00244</t>
  </si>
  <si>
    <t>Harshita Chauhan</t>
  </si>
  <si>
    <t>2024JULB00245</t>
  </si>
  <si>
    <t>Harshvardhan Patidar</t>
  </si>
  <si>
    <t>2024JULB00246</t>
  </si>
  <si>
    <t>Badhul B Pillai</t>
  </si>
  <si>
    <t>2024JULB00247</t>
  </si>
  <si>
    <t>Md ArsalanSiddiqui</t>
  </si>
  <si>
    <t>2024JULB00248</t>
  </si>
  <si>
    <t>Shivam Ratnani</t>
  </si>
  <si>
    <t>2024JULB00249</t>
  </si>
  <si>
    <t>Kartik Garg</t>
  </si>
  <si>
    <t>2024JULB00250</t>
  </si>
  <si>
    <t>Sanjana ManishkumarKapadia</t>
  </si>
  <si>
    <t>Male</t>
  </si>
  <si>
    <t>2024JULB00252</t>
  </si>
  <si>
    <t>Ronak  Agarwal</t>
  </si>
  <si>
    <t>2024JULB00253</t>
  </si>
  <si>
    <t>Pritam RajuShet</t>
  </si>
  <si>
    <t>2024JULB00254</t>
  </si>
  <si>
    <t>Reshu Sharma</t>
  </si>
  <si>
    <t>2024JULB00255</t>
  </si>
  <si>
    <t>Saisrita Rao</t>
  </si>
  <si>
    <t>2024JULB00256</t>
  </si>
  <si>
    <t>Riya Kumari</t>
  </si>
  <si>
    <t>2024JULB00257</t>
  </si>
  <si>
    <t>Saurav Singh</t>
  </si>
  <si>
    <t>2024JULB00258</t>
  </si>
  <si>
    <t>Animesh Tiwari</t>
  </si>
  <si>
    <t>2024JULB00260</t>
  </si>
  <si>
    <t>Vishal Durga RaoGandu</t>
  </si>
  <si>
    <t>2024JULB00261</t>
  </si>
  <si>
    <t>Ananya Raj</t>
  </si>
  <si>
    <t>2024JULB00262</t>
  </si>
  <si>
    <t>Aman Kumar</t>
  </si>
  <si>
    <t>2024JULB00263</t>
  </si>
  <si>
    <t>Soumya  Roy</t>
  </si>
  <si>
    <t>2024JULB00264</t>
  </si>
  <si>
    <t>Nikita Sehgal</t>
  </si>
  <si>
    <t>2024JULB00265</t>
  </si>
  <si>
    <t>Srijan Dobhal</t>
  </si>
  <si>
    <t>2024JULB00266</t>
  </si>
  <si>
    <t>Musaddik Kurundwad</t>
  </si>
  <si>
    <t>2024JULB00267</t>
  </si>
  <si>
    <t>Kushal Raj</t>
  </si>
  <si>
    <t>2024JULB00268</t>
  </si>
  <si>
    <t xml:space="preserve">Soumya </t>
  </si>
  <si>
    <t>2024JULB00269</t>
  </si>
  <si>
    <t>2024JULB00270</t>
  </si>
  <si>
    <t>Rahul Gupta</t>
  </si>
  <si>
    <t>2024JULB00272</t>
  </si>
  <si>
    <t>Vikash Kumar</t>
  </si>
  <si>
    <t>Harshit  Gopawat</t>
  </si>
  <si>
    <t>Gender</t>
  </si>
  <si>
    <t>Column1</t>
  </si>
  <si>
    <t>Column11</t>
  </si>
  <si>
    <t>Story Telling</t>
  </si>
  <si>
    <t>C</t>
  </si>
  <si>
    <t>Rishi Raj Yadav</t>
  </si>
  <si>
    <t>Analytical &amp; Critical Thinking ( A )</t>
  </si>
  <si>
    <t>Communication ( C )</t>
  </si>
  <si>
    <t>Empathy  ( E )</t>
  </si>
  <si>
    <t xml:space="preserve"> Leadership(  L )</t>
  </si>
  <si>
    <t>Negotiation ( N )</t>
  </si>
  <si>
    <t>Problem Solving ( P )</t>
  </si>
  <si>
    <t>Team Work ( T)</t>
  </si>
  <si>
    <t>A 1</t>
  </si>
  <si>
    <t>A 2</t>
  </si>
  <si>
    <t>A 3</t>
  </si>
  <si>
    <t>A 4</t>
  </si>
  <si>
    <t>A 5</t>
  </si>
  <si>
    <t>C 1</t>
  </si>
  <si>
    <t>C 2</t>
  </si>
  <si>
    <t>C 3</t>
  </si>
  <si>
    <t>C 4</t>
  </si>
  <si>
    <t>C 5</t>
  </si>
  <si>
    <t>E  1</t>
  </si>
  <si>
    <t>E  2</t>
  </si>
  <si>
    <t>E  3</t>
  </si>
  <si>
    <t>E  4</t>
  </si>
  <si>
    <t>E  5</t>
  </si>
  <si>
    <t>L 1</t>
  </si>
  <si>
    <t>L 2</t>
  </si>
  <si>
    <t>L 3</t>
  </si>
  <si>
    <t>L 4</t>
  </si>
  <si>
    <t>L 5</t>
  </si>
  <si>
    <t>N 1</t>
  </si>
  <si>
    <t>N 2</t>
  </si>
  <si>
    <t>N 3</t>
  </si>
  <si>
    <t>N 4</t>
  </si>
  <si>
    <t>N 5</t>
  </si>
  <si>
    <t>P 1</t>
  </si>
  <si>
    <t>P 2</t>
  </si>
  <si>
    <t>P 3</t>
  </si>
  <si>
    <t>P 4</t>
  </si>
  <si>
    <t>P 5</t>
  </si>
  <si>
    <t>T  1</t>
  </si>
  <si>
    <t>T  2</t>
  </si>
  <si>
    <t>T  3</t>
  </si>
  <si>
    <t>T  4</t>
  </si>
  <si>
    <t>T  5</t>
  </si>
  <si>
    <t>Arit Roy</t>
  </si>
  <si>
    <t>Abhirup Choudhury</t>
  </si>
  <si>
    <t>Isha Gera</t>
  </si>
  <si>
    <t>Vrijendra Balaji</t>
  </si>
  <si>
    <t xml:space="preserve">2024JULB00273 </t>
  </si>
  <si>
    <t>Female</t>
  </si>
  <si>
    <t>MALE</t>
  </si>
  <si>
    <t>FEMALE</t>
  </si>
  <si>
    <t>MAle</t>
  </si>
  <si>
    <t>Column2</t>
  </si>
  <si>
    <t>Column3</t>
  </si>
  <si>
    <t>Column4</t>
  </si>
  <si>
    <t>Column5</t>
  </si>
  <si>
    <t>Column6</t>
  </si>
  <si>
    <t>Column7</t>
  </si>
  <si>
    <t>C1</t>
  </si>
  <si>
    <t>E1</t>
  </si>
  <si>
    <t>A1</t>
  </si>
  <si>
    <t>A2</t>
  </si>
  <si>
    <t>A3</t>
  </si>
  <si>
    <t>P1</t>
  </si>
  <si>
    <t>P2</t>
  </si>
  <si>
    <t>C4</t>
  </si>
  <si>
    <t>D3</t>
  </si>
  <si>
    <t>Column8</t>
  </si>
  <si>
    <t>Column9</t>
  </si>
  <si>
    <t>Column10</t>
  </si>
  <si>
    <t>0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</si>
  <si>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</si>
  <si>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</si>
  <si>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</si>
  <si>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</si>
  <si>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</si>
  <si>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</si>
  <si>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</si>
  <si>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</si>
  <si>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</si>
  <si>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</si>
  <si>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</si>
  <si>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</si>
  <si>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</si>
  <si>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</si>
  <si>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</si>
  <si>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</si>
  <si>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</si>
  <si>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</si>
  <si>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</si>
  <si>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</si>
  <si>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</si>
  <si>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</si>
  <si>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</si>
  <si>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</si>
  <si>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</si>
  <si>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</si>
  <si>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</si>
  <si>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</si>
  <si>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</si>
  <si>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</si>
  <si>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</si>
  <si>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</si>
  <si>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</si>
  <si>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</si>
  <si>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</si>
  <si>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</si>
  <si>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</si>
  <si>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</si>
  <si>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</si>
  <si>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</si>
  <si>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</si>
  <si>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</si>
  <si>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</si>
  <si>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N1</t>
  </si>
  <si>
    <t>N3</t>
  </si>
  <si>
    <t>E</t>
  </si>
  <si>
    <t>L</t>
  </si>
  <si>
    <t>N</t>
  </si>
  <si>
    <t>P</t>
  </si>
  <si>
    <t>T</t>
  </si>
  <si>
    <t>Term Rating (Internal)</t>
  </si>
  <si>
    <t>Level 2</t>
  </si>
  <si>
    <t>Review Presentation 1</t>
  </si>
  <si>
    <t>Reflective Notes 1</t>
  </si>
  <si>
    <t>E2</t>
  </si>
  <si>
    <t>E4</t>
  </si>
  <si>
    <t>T2</t>
  </si>
  <si>
    <t>T3</t>
  </si>
  <si>
    <t>L2</t>
  </si>
  <si>
    <t>B1</t>
  </si>
  <si>
    <t>B2</t>
  </si>
  <si>
    <t>Department Work 1</t>
  </si>
  <si>
    <t>Department Work 2</t>
  </si>
  <si>
    <t>Department Work 3</t>
  </si>
  <si>
    <t>L3</t>
  </si>
  <si>
    <t>L4</t>
  </si>
  <si>
    <t>Behavior</t>
  </si>
  <si>
    <t>B 2</t>
  </si>
  <si>
    <t>B 3</t>
  </si>
  <si>
    <t>B 4</t>
  </si>
  <si>
    <t>B 5</t>
  </si>
  <si>
    <t>Reflection 1</t>
  </si>
  <si>
    <t>Reflection 2</t>
  </si>
  <si>
    <t>Reflection 3</t>
  </si>
  <si>
    <t>          A</t>
  </si>
  <si>
    <t>          D</t>
  </si>
  <si>
    <t>          C</t>
  </si>
  <si>
    <t>          B</t>
  </si>
  <si>
    <t>Absent</t>
  </si>
  <si>
    <t>Book review</t>
  </si>
  <si>
    <t>Debate</t>
  </si>
  <si>
    <t>GD</t>
  </si>
  <si>
    <t>Case Study</t>
  </si>
  <si>
    <t>Reflection Notes - 1</t>
  </si>
  <si>
    <t>Behaviour</t>
  </si>
  <si>
    <t>B4</t>
  </si>
  <si>
    <t>2024AUGVPGP0024</t>
  </si>
  <si>
    <t>Shubham Kumar</t>
  </si>
  <si>
    <t>Md Arsalan Siddiqui</t>
  </si>
  <si>
    <t>VIKASH KUMAR</t>
  </si>
  <si>
    <t>2024AUGVPGP0015</t>
  </si>
  <si>
    <t>Miraj Hiren Ruparel</t>
  </si>
  <si>
    <t>2024AUGVPGP0001</t>
  </si>
  <si>
    <t>Abhijeet Jadon</t>
  </si>
  <si>
    <t>2024AUGVPGP0032</t>
  </si>
  <si>
    <t>Tanul Amod Saxena</t>
  </si>
  <si>
    <t>2024AUGVPGP0035</t>
  </si>
  <si>
    <t>Vishwa Teja</t>
  </si>
  <si>
    <t>2024AUGVPGP0014</t>
  </si>
  <si>
    <t>Manish Rawat</t>
  </si>
  <si>
    <t>Koustav Biswas</t>
  </si>
  <si>
    <t>2024AUGVPGP0011</t>
  </si>
  <si>
    <t>Guru Raj K</t>
  </si>
  <si>
    <t>THRIBHUVAN GOWDA</t>
  </si>
  <si>
    <t>VISHAL DURGARAO GANDU</t>
  </si>
  <si>
    <t xml:space="preserve">RISHI RAJ YADAV </t>
  </si>
  <si>
    <t>Sudharshan B</t>
  </si>
  <si>
    <t>Shruti Sharma-</t>
  </si>
  <si>
    <t>BHAVIK PURI</t>
  </si>
  <si>
    <t>LAKSHITHA CHANDHAK</t>
  </si>
  <si>
    <t>NITHISH YUVRAJ</t>
  </si>
  <si>
    <t xml:space="preserve">Arush Mangal </t>
  </si>
  <si>
    <t xml:space="preserve">Ritaban Roy </t>
  </si>
  <si>
    <t xml:space="preserve">Purnita Gupta </t>
  </si>
  <si>
    <t>Rohan</t>
  </si>
  <si>
    <t>Saqib</t>
  </si>
  <si>
    <t>Vanshita</t>
  </si>
  <si>
    <t>Sanjana</t>
  </si>
  <si>
    <t>Soumya</t>
  </si>
  <si>
    <t>Pujarchana</t>
  </si>
  <si>
    <t>Rahul</t>
  </si>
  <si>
    <t>Balaji</t>
  </si>
  <si>
    <t>Harshvardhan</t>
  </si>
  <si>
    <t>2024JULB00273</t>
  </si>
  <si>
    <t>Harshit</t>
  </si>
  <si>
    <t>Weslin</t>
  </si>
  <si>
    <t>Nitesh</t>
  </si>
  <si>
    <t>Adarsh</t>
  </si>
  <si>
    <t>Arit</t>
  </si>
  <si>
    <t>2024AUGVPGP0023</t>
  </si>
  <si>
    <t>Sankalp</t>
  </si>
  <si>
    <t>2024AUGVPGP0006</t>
  </si>
  <si>
    <t>Anjali</t>
  </si>
  <si>
    <t>2024AUGVPGP0012</t>
  </si>
  <si>
    <t>Himanshu</t>
  </si>
  <si>
    <t>Sai Krishna</t>
  </si>
  <si>
    <t>Ashish</t>
  </si>
  <si>
    <t>Meghana</t>
  </si>
  <si>
    <t xml:space="preserve">G Tharnath Reddy </t>
  </si>
  <si>
    <t>Rahul Lal P. P</t>
  </si>
  <si>
    <t>Abhinav Dubey</t>
  </si>
  <si>
    <t>Malvika Sinha</t>
  </si>
  <si>
    <t>Anupa maheshwari</t>
  </si>
  <si>
    <t>Jigayasa Singh</t>
  </si>
  <si>
    <t>Melvin Roche.A</t>
  </si>
  <si>
    <t>Archa S lal</t>
  </si>
  <si>
    <t>Ramaneni Sridhar Naidu</t>
  </si>
  <si>
    <t>Sakshi Rajesh Ranalkar</t>
  </si>
  <si>
    <t>Prathamesh Lalit Dangre</t>
  </si>
  <si>
    <t>Ronak Agarwal</t>
  </si>
  <si>
    <t>Pritam Raju Shet</t>
  </si>
  <si>
    <t>Deepak Birthre</t>
  </si>
  <si>
    <t>Ashita Roshan Kumar</t>
  </si>
  <si>
    <t>Abhishek Kumar Nema</t>
  </si>
  <si>
    <t>VLS Kavya Devarapalli</t>
  </si>
  <si>
    <t xml:space="preserve"> Madhav Sharma</t>
  </si>
  <si>
    <t xml:space="preserve"> Ayushi Mohanty</t>
  </si>
  <si>
    <t>2023MARVUGP0001</t>
  </si>
  <si>
    <t xml:space="preserve"> Vijay Sundar Rajan</t>
  </si>
  <si>
    <t>Sujan Senthil Kumar</t>
  </si>
  <si>
    <t>Amulya Singh</t>
  </si>
  <si>
    <t>Milan Krishna NE</t>
  </si>
  <si>
    <t>Animesh Priyadarshan</t>
  </si>
  <si>
    <t>Akiksha Pradhan</t>
  </si>
  <si>
    <t>2024AUGVPGP0016</t>
  </si>
  <si>
    <t xml:space="preserve"> Nikhil Jaywant Pawar</t>
  </si>
  <si>
    <t>Sayan Mukherjee</t>
  </si>
  <si>
    <t>Pradyumna Kumar</t>
  </si>
  <si>
    <t>Saumya Kumari</t>
  </si>
  <si>
    <t xml:space="preserve"> Srijan Dobhal</t>
  </si>
  <si>
    <t xml:space="preserve"> Divyam Sood</t>
  </si>
  <si>
    <t xml:space="preserve"> Pooja S</t>
  </si>
  <si>
    <t>Ananta Paul</t>
  </si>
  <si>
    <t>M.Maureen Mandy</t>
  </si>
  <si>
    <t>Sree Nithish R</t>
  </si>
  <si>
    <t>Shubham Kumar Sahana</t>
  </si>
  <si>
    <t>Varun V Thampi</t>
  </si>
  <si>
    <t>U Pratheek M Bhatt</t>
  </si>
  <si>
    <t>2024AUGVPGP0002</t>
  </si>
  <si>
    <t>Aditya Mohanan</t>
  </si>
  <si>
    <t>2024AUGVPGP0007</t>
  </si>
  <si>
    <t>Archita Kannan</t>
  </si>
  <si>
    <t>2024AUGVPGP0009</t>
  </si>
  <si>
    <t>Deepika Bhatt</t>
  </si>
  <si>
    <t>2024AUGVPGP0013</t>
  </si>
  <si>
    <t>Kushal Trivedi</t>
  </si>
  <si>
    <t>2024AUGVPGP0029</t>
  </si>
  <si>
    <t>Saraswati Gowda</t>
  </si>
  <si>
    <t>2024AUGVPGP0033</t>
  </si>
  <si>
    <t>Tarun Marwadi</t>
  </si>
  <si>
    <t>Shruti Buchasia</t>
  </si>
  <si>
    <t>Soumya Roy</t>
  </si>
  <si>
    <t>2024AUGVPGP0008</t>
  </si>
  <si>
    <t>Avantika Pal</t>
  </si>
  <si>
    <t>2024AUGVPGP0010</t>
  </si>
  <si>
    <t>Gomathi G Bagewadi</t>
  </si>
  <si>
    <t>2024AUGVPGP0030</t>
  </si>
  <si>
    <t>Spruha Narendra Bhagde</t>
  </si>
  <si>
    <t>2024AUGVPGP0034</t>
  </si>
  <si>
    <t>Tulasi Venkatesh 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</si>
</sst>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12"/>
      <color theme="0" tint="-4.9989318521683403E-2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b/>
      <sz val="11"/>
      <color rgb="FFFF0000"/>
      <name val="Aptos Narrow"/>
      <family val="2"/>
    </font>
    <font>
      <b/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8" fillId="0" borderId="0"/>
  </cellStyleXfs>
  <cellXfs count="2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/>
    <xf numFmtId="0" fontId="5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12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 wrapText="1"/>
    </xf>
    <xf numFmtId="0" fontId="2" fillId="1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0" xfId="0" applyFill="1" applyBorder="1" applyAlignment="1">
      <alignment vertical="center"/>
    </xf>
    <xf numFmtId="0" fontId="10" fillId="11" borderId="10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1" fontId="13" fillId="9" borderId="10" xfId="0" applyNumberFormat="1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1" fontId="13" fillId="9" borderId="3" xfId="0" applyNumberFormat="1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11" borderId="1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0" xfId="0" applyFill="1"/>
    <xf numFmtId="0" fontId="13" fillId="4" borderId="0" xfId="0" applyFont="1" applyFill="1" applyAlignment="1">
      <alignment horizontal="center"/>
    </xf>
    <xf numFmtId="2" fontId="13" fillId="9" borderId="10" xfId="0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2" fillId="9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13" fillId="9" borderId="3" xfId="0" applyNumberFormat="1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2" fontId="13" fillId="9" borderId="1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vertical="center"/>
    </xf>
    <xf numFmtId="0" fontId="16" fillId="8" borderId="10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4" fillId="9" borderId="1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2" fontId="2" fillId="8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/>
    <xf numFmtId="0" fontId="0" fillId="0" borderId="4" xfId="0" applyBorder="1"/>
    <xf numFmtId="0" fontId="1" fillId="2" borderId="2" xfId="0" applyFont="1" applyFill="1" applyBorder="1" applyAlignment="1">
      <alignment horizontal="left" vertical="center" wrapText="1"/>
    </xf>
    <xf numFmtId="0" fontId="2" fillId="0" borderId="0" xfId="0" applyFont="1"/>
    <xf numFmtId="0" fontId="1" fillId="2" borderId="11" xfId="0" applyFont="1" applyFill="1" applyBorder="1" applyAlignment="1">
      <alignment horizontal="left" vertical="center" wrapText="1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left" vertical="center"/>
    </xf>
    <xf numFmtId="2" fontId="1" fillId="21" borderId="10" xfId="0" applyNumberFormat="1" applyFont="1" applyFill="1" applyBorder="1" applyAlignment="1">
      <alignment horizontal="center" vertical="center"/>
    </xf>
    <xf numFmtId="0" fontId="20" fillId="2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1" fillId="9" borderId="10" xfId="0" applyNumberFormat="1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left" vertical="center"/>
    </xf>
    <xf numFmtId="0" fontId="19" fillId="20" borderId="14" xfId="0" applyFont="1" applyFill="1" applyBorder="1" applyAlignment="1">
      <alignment horizontal="center" vertical="center"/>
    </xf>
    <xf numFmtId="0" fontId="21" fillId="20" borderId="14" xfId="0" applyFont="1" applyFill="1" applyBorder="1" applyAlignment="1">
      <alignment horizontal="left" vertical="center"/>
    </xf>
    <xf numFmtId="0" fontId="20" fillId="22" borderId="14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20" borderId="14" xfId="0" applyFont="1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9" fillId="23" borderId="1" xfId="0" applyFont="1" applyFill="1" applyBorder="1" applyAlignment="1">
      <alignment horizontal="center" vertical="center"/>
    </xf>
    <xf numFmtId="0" fontId="21" fillId="23" borderId="1" xfId="0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1" fillId="9" borderId="0" xfId="0" applyNumberFormat="1" applyFont="1" applyFill="1"/>
    <xf numFmtId="0" fontId="6" fillId="0" borderId="1" xfId="0" applyFont="1" applyBorder="1" applyAlignment="1">
      <alignment horizontal="left" vertical="center"/>
    </xf>
    <xf numFmtId="2" fontId="1" fillId="21" borderId="13" xfId="0" applyNumberFormat="1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2" fillId="11" borderId="13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/>
    </xf>
    <xf numFmtId="2" fontId="13" fillId="9" borderId="13" xfId="0" applyNumberFormat="1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9" fillId="23" borderId="1" xfId="1" applyFont="1" applyFill="1" applyBorder="1" applyAlignment="1">
      <alignment horizontal="center" vertical="center"/>
    </xf>
    <xf numFmtId="0" fontId="21" fillId="23" borderId="1" xfId="1" applyFont="1" applyFill="1" applyBorder="1" applyAlignment="1">
      <alignment horizontal="left" vertical="center"/>
    </xf>
    <xf numFmtId="0" fontId="18" fillId="4" borderId="1" xfId="1" applyFill="1" applyBorder="1" applyAlignment="1">
      <alignment horizontal="center" vertical="center"/>
    </xf>
    <xf numFmtId="0" fontId="18" fillId="0" borderId="1" xfId="1" applyBorder="1" applyAlignment="1">
      <alignment horizontal="center" vertical="center"/>
    </xf>
    <xf numFmtId="0" fontId="19" fillId="23" borderId="1" xfId="1" applyFont="1" applyFill="1" applyBorder="1" applyAlignment="1">
      <alignment horizontal="left" vertical="center"/>
    </xf>
    <xf numFmtId="0" fontId="18" fillId="0" borderId="1" xfId="1" applyBorder="1" applyAlignment="1">
      <alignment horizontal="left" vertical="center"/>
    </xf>
    <xf numFmtId="2" fontId="1" fillId="9" borderId="8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2" fontId="1" fillId="9" borderId="3" xfId="0" applyNumberFormat="1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1" fillId="9" borderId="1" xfId="0" applyNumberFormat="1" applyFont="1" applyFill="1" applyBorder="1"/>
    <xf numFmtId="2" fontId="1" fillId="24" borderId="13" xfId="0" applyNumberFormat="1" applyFont="1" applyFill="1" applyBorder="1" applyAlignment="1">
      <alignment horizontal="center" vertical="center"/>
    </xf>
    <xf numFmtId="2" fontId="1" fillId="24" borderId="10" xfId="0" applyNumberFormat="1" applyFont="1" applyFill="1" applyBorder="1" applyAlignment="1">
      <alignment horizontal="center" vertical="center"/>
    </xf>
    <xf numFmtId="0" fontId="10" fillId="25" borderId="13" xfId="0" applyFont="1" applyFill="1" applyBorder="1" applyAlignment="1">
      <alignment horizontal="center" vertical="center"/>
    </xf>
    <xf numFmtId="0" fontId="6" fillId="25" borderId="13" xfId="0" applyFont="1" applyFill="1" applyBorder="1" applyAlignment="1">
      <alignment horizontal="center" vertical="center"/>
    </xf>
    <xf numFmtId="0" fontId="16" fillId="25" borderId="13" xfId="0" applyFont="1" applyFill="1" applyBorder="1" applyAlignment="1">
      <alignment horizontal="center" vertical="center"/>
    </xf>
    <xf numFmtId="0" fontId="22" fillId="25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1" fillId="9" borderId="2" xfId="0" applyNumberFormat="1" applyFont="1" applyFill="1" applyBorder="1" applyAlignment="1">
      <alignment horizontal="center" vertical="center"/>
    </xf>
    <xf numFmtId="2" fontId="1" fillId="21" borderId="2" xfId="0" applyNumberFormat="1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2" fontId="1" fillId="24" borderId="1" xfId="0" applyNumberFormat="1" applyFont="1" applyFill="1" applyBorder="1" applyAlignment="1">
      <alignment horizontal="center" vertical="center"/>
    </xf>
    <xf numFmtId="0" fontId="10" fillId="25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16" fillId="25" borderId="1" xfId="0" applyFont="1" applyFill="1" applyBorder="1" applyAlignment="1">
      <alignment horizontal="center" vertical="center"/>
    </xf>
    <xf numFmtId="0" fontId="22" fillId="2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F90D45C6-7B42-4B90-8639-5B4DAA4A449A}"/>
  </cellStyles>
  <dxfs count="5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2" formatCode="0.0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2" formatCode="0.0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2" formatCode="0.0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2" formatCode="0.0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2" formatCode="0.0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2" formatCode="0.0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1"/>
        </patternFill>
      </fill>
    </dxf>
    <dxf>
      <font>
        <b/>
        <i val="0"/>
        <sz val="14"/>
        <color theme="0"/>
        <name val="Aptos Display"/>
        <family val="2"/>
        <scheme val="major"/>
      </font>
      <fill>
        <patternFill>
          <bgColor theme="8" tint="-0.24994659260841701"/>
        </patternFill>
      </fill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b/>
        <i val="0"/>
        <sz val="16"/>
        <color theme="1"/>
      </font>
      <fill>
        <patternFill>
          <bgColor theme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</dxfs>
  <tableStyles count="2" defaultTableStyle="TableStyleMedium2" defaultPivotStyle="PivotStyleLight16">
    <tableStyle name="Custom 1" pivot="0" table="0" count="10" xr9:uid="{4F7AEEC9-936F-450F-8311-0B007933BCBB}">
      <tableStyleElement type="wholeTable" dxfId="520"/>
      <tableStyleElement type="headerRow" dxfId="519"/>
    </tableStyle>
    <tableStyle name="Slicer Style 1" pivot="0" table="0" count="3" xr9:uid="{FCB1411C-06F7-418B-9E23-186AD969D8E3}">
      <tableStyleElement type="wholeTable" dxfId="518"/>
      <tableStyleElement type="headerRow" dxfId="517"/>
    </tableStyle>
  </tableStyles>
  <extLst>
    <ext xmlns:x14="http://schemas.microsoft.com/office/spreadsheetml/2009/9/main" uri="{46F421CA-312F-682f-3DD2-61675219B42D}">
      <x14:dxfs count="9">
        <dxf>
          <fill>
            <patternFill>
              <bgColor theme="9" tint="-0.24994659260841701"/>
            </patternFill>
          </fill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C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1">
          <x14:slicerStyleElements>
            <x14:slicerStyleElement type="unselectedItemWithData" dxfId="8"/>
            <x14:slicerStyleElement type="unselectedItemWithNoData" dxfId="7"/>
            <x14:slicerStyleElement type="selectedItemWithData" dxfId="6"/>
            <x14:slicerStyleElement type="selectedItemWithNoData" dxfId="5"/>
            <x14:slicerStyleElement type="hoveredUnselectedItemWithData" dxfId="4"/>
            <x14:slicerStyleElement type="hoveredSelectedItemWithData" dxfId="3"/>
            <x14:slicerStyleElement type="hoveredUnselectedItemWithNoData" dxfId="2"/>
            <x14:slicerStyleElement type="hoveredSelectedItemWithNoData" dxfId="1"/>
          </x14:slicerStyleElements>
        </x14:slicerStyle>
        <x14:slicerStyle name="Slicer Style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FIM\AppData\Local\Microsoft\Windows\INetCache\Content.Outlook\3NK80IY7\Marketing%20Capstone%20Term%203.xlsx" TargetMode="External"/><Relationship Id="rId1" Type="http://schemas.openxmlformats.org/officeDocument/2006/relationships/externalLinkPath" Target="file:///C:\Users\IFIM\AppData\Local\Microsoft\Windows\INetCache\Content.Outlook\3NK80IY7\Marketing%20Capstone%20Term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olidated"/>
      <sheetName val="Sheet2"/>
      <sheetName val="Marketing Capstone Term 3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F81F3B-C07B-4562-A149-10E0DE417EE5}" name="Table12" displayName="Table12" ref="A4:BB232" totalsRowShown="0" tableBorderDxfId="516">
  <autoFilter ref="A4:BB232" xr:uid="{60F81F3B-C07B-4562-A149-10E0DE417EE5}"/>
  <tableColumns count="54">
    <tableColumn id="1" xr3:uid="{B54EBAF0-009D-4232-A154-4FB7199A6998}" name="Column1" dataDxfId="515"/>
    <tableColumn id="2" xr3:uid="{8556817A-C7F9-4CA0-8645-99E3FD9C1A71}" name="Column2" dataDxfId="514"/>
    <tableColumn id="3" xr3:uid="{784CBA96-7C37-4866-A223-C18F1F02DF3B}" name="Column3" dataDxfId="513"/>
    <tableColumn id="4" xr3:uid="{B0F4F612-7D13-489F-854B-6A701CC2827F}" name="Column4" dataDxfId="512"/>
    <tableColumn id="5" xr3:uid="{C84D0906-B332-4783-B764-F094F47D72EB}" name="Column5" dataDxfId="511"/>
    <tableColumn id="6" xr3:uid="{5E092FC5-E363-4DC0-8A7C-D722326F68FA}" name="Column6" dataDxfId="510">
      <calculatedColumnFormula>REPT(CHAR(160),10)&amp;Working!$E5</calculatedColumnFormula>
    </tableColumn>
    <tableColumn id="7" xr3:uid="{03C7900B-8AFB-4E9C-BC18-711A1A6E4DA6}" name="Column7" dataDxfId="509"/>
    <tableColumn id="8" xr3:uid="{2AF304D9-D628-446E-AC72-E4239AA0A268}" name="Column8" dataDxfId="508"/>
    <tableColumn id="9" xr3:uid="{8243B10B-7844-4A3D-AFE7-330B446B89E3}" name="Column9" dataDxfId="507"/>
    <tableColumn id="10" xr3:uid="{EEA502D9-6051-4CEC-BEF2-68792677EB34}" name="Column10" dataDxfId="506"/>
    <tableColumn id="11" xr3:uid="{E3BD5360-A409-4CC8-9F15-D924505DD359}" name="Column11" dataDxfId="505"/>
    <tableColumn id="12" xr3:uid="{69BB0B50-28D6-4E4B-9A96-DCB6DD09B55C}" name="Column12" dataDxfId="504"/>
    <tableColumn id="13" xr3:uid="{27AB8E2F-38C2-411C-BBFE-69E58A4CAFC3}" name="Column13" dataDxfId="503"/>
    <tableColumn id="14" xr3:uid="{A1B655D3-2810-47F2-BBCC-93384BE11F31}" name="Column14" dataDxfId="502"/>
    <tableColumn id="15" xr3:uid="{963E3A0C-AA6B-459B-AC0B-4F057CB62D1F}" name="Column15" dataDxfId="501"/>
    <tableColumn id="16" xr3:uid="{03480696-0039-422A-9208-E2E2E947CBFD}" name="Column16"/>
    <tableColumn id="17" xr3:uid="{AEB814D7-BAC9-4809-BBCB-C57E51D4FE0B}" name="Column17"/>
    <tableColumn id="18" xr3:uid="{E93D94EF-6666-4E23-92D7-2F5CF9D4AAF7}" name="Column18" dataDxfId="500"/>
    <tableColumn id="19" xr3:uid="{8E2A2719-8DE0-4A6F-887F-27CC4C7AF1A3}" name="Column19" dataDxfId="499"/>
    <tableColumn id="20" xr3:uid="{37A4DDE5-56CD-4984-A64E-C59A3AA2752A}" name="Column20" dataDxfId="498"/>
    <tableColumn id="21" xr3:uid="{37E1028B-FA34-4447-8EDF-B03047DF49CF}" name="Column21"/>
    <tableColumn id="22" xr3:uid="{DDA4D9F0-5FCC-48DE-A187-08E25C92AE8F}" name="Column22" dataDxfId="497"/>
    <tableColumn id="23" xr3:uid="{ADC0798E-634C-47ED-B39B-52CD0DDC74F9}" name="Column23" dataDxfId="496"/>
    <tableColumn id="24" xr3:uid="{8ECCBCA2-464F-4221-B8A2-EE2BA5469BA0}" name="Column24" dataDxfId="495"/>
    <tableColumn id="25" xr3:uid="{7A1B94E5-0327-4073-9480-1FA172B082F1}" name="Column25" dataDxfId="494"/>
    <tableColumn id="26" xr3:uid="{EC622CC3-F52E-4638-829A-5057D2DF7060}" name="Column26" dataDxfId="493"/>
    <tableColumn id="27" xr3:uid="{D0D8F2DC-54A4-42A5-B2E0-DD76423D61EC}" name="Column27" dataDxfId="492"/>
    <tableColumn id="28" xr3:uid="{1260B3C0-7F88-445A-BF6F-C08424A926F8}" name="Column28" dataDxfId="491"/>
    <tableColumn id="29" xr3:uid="{24E2FCD1-0A87-4035-B276-11E6ABBBD089}" name="Column29" dataDxfId="490"/>
    <tableColumn id="30" xr3:uid="{B7D26A37-4303-4B7E-9D17-7D90DC9038B4}" name="Column30" dataDxfId="489"/>
    <tableColumn id="31" xr3:uid="{E0AFD206-A035-4FA3-B73B-ACCEE2ABA35F}" name="Column31" dataDxfId="488"/>
    <tableColumn id="32" xr3:uid="{CB40B812-4C4D-403B-83FC-31A99D578A2D}" name="Column32" dataDxfId="487"/>
    <tableColumn id="33" xr3:uid="{0AE76675-7804-4248-A1B8-35CC685EAD97}" name="Column33" dataDxfId="486"/>
    <tableColumn id="34" xr3:uid="{297806DC-7199-4172-97FA-06EA9FDCA712}" name="Column34" dataDxfId="485"/>
    <tableColumn id="35" xr3:uid="{6B9541B5-CF52-4700-A3FE-DB3D85F9F834}" name="Column35" dataDxfId="484"/>
    <tableColumn id="36" xr3:uid="{2A073D3E-B0FD-4576-9A98-6AE17E35841B}" name="Column36" dataDxfId="483"/>
    <tableColumn id="37" xr3:uid="{829D8C0F-15AE-4D5F-A9CA-1BAD929A18F1}" name="Column37"/>
    <tableColumn id="38" xr3:uid="{FDEDA4D3-FF7F-46AE-B05F-8FDFC11609B9}" name="Column38"/>
    <tableColumn id="39" xr3:uid="{5EA96100-D20A-47BD-B275-B5680D599563}" name="Column39"/>
    <tableColumn id="40" xr3:uid="{654C9A4A-0A8A-4049-9917-06B16341D17D}" name="Column40"/>
    <tableColumn id="41" xr3:uid="{720170FA-5F3E-4E88-9C99-727205073356}" name="Column41" dataDxfId="482"/>
    <tableColumn id="42" xr3:uid="{2DB44771-CCF0-4396-8D2A-340ADB7E4711}" name="Column42" dataDxfId="481"/>
    <tableColumn id="43" xr3:uid="{64A83597-4AE8-40A2-A6A0-E16334913679}" name="Column43" dataDxfId="480"/>
    <tableColumn id="44" xr3:uid="{C790E9A7-4F7F-49BA-B380-5C928A6A3423}" name="Column44" dataDxfId="479"/>
    <tableColumn id="45" xr3:uid="{FEC02759-39FB-4CD9-B271-71CBF1D1E1BE}" name="Column45"/>
    <tableColumn id="46" xr3:uid="{278BDB8E-CF26-4A40-B2A7-6EF2B616ABAE}" name="Column46" dataDxfId="478"/>
    <tableColumn id="47" xr3:uid="{CCDED007-F67B-484A-A056-E08869FEA0C8}" name="Column47" dataDxfId="477"/>
    <tableColumn id="48" xr3:uid="{F1DB528B-E697-4BD1-883B-6899DCFA9ACC}" name="Column48" dataDxfId="476"/>
    <tableColumn id="49" xr3:uid="{6C44CA68-4E5F-4F2C-AF3F-33F7A4AA7A7A}" name="Column49" dataDxfId="475"/>
    <tableColumn id="50" xr3:uid="{B05CDF65-1F58-4341-A4D2-EEB13984D7AA}" name="Column50" dataDxfId="474"/>
    <tableColumn id="51" xr3:uid="{AAD3BEAF-2DF8-4BD9-965A-C554EC4E0421}" name="Column51" dataDxfId="473"/>
    <tableColumn id="52" xr3:uid="{6EB20A7D-A0EC-4881-BB40-204D32B4838A}" name="Column52" dataDxfId="472"/>
    <tableColumn id="53" xr3:uid="{2B31051D-1F91-4CF5-BAA2-633C92E4AB27}" name="Column53" dataDxfId="471"/>
    <tableColumn id="54" xr3:uid="{58637CC3-A797-45AF-B113-77419BAEAD13}" name="Column54" dataDxfId="4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9168F7-171D-4B06-B38E-8AF610AAB9D7}" name="Table1215" displayName="Table1215" ref="A4:BB231" headerRowCount="0" totalsRowShown="0" tableBorderDxfId="469">
  <tableColumns count="54">
    <tableColumn id="1" xr3:uid="{E9EA9B0D-25FE-4E79-8240-06349C8E6B14}" name="Column1" headerRowDxfId="468" dataDxfId="467"/>
    <tableColumn id="2" xr3:uid="{72992594-651A-43DD-A464-837CD3EE4BC8}" name="Column2" headerRowDxfId="466" dataDxfId="465"/>
    <tableColumn id="3" xr3:uid="{C711EE01-77D8-4F18-9016-E78B26EF6F9D}" name="Column3" headerRowDxfId="464" dataDxfId="463"/>
    <tableColumn id="4" xr3:uid="{AE96C249-F62C-4F16-BE04-A10105770642}" name="Column4" headerRowDxfId="462" dataDxfId="461"/>
    <tableColumn id="5" xr3:uid="{2E4CF2EF-9062-4B35-9F32-35EF3699686D}" name="Column5" headerRowDxfId="460" dataDxfId="459"/>
    <tableColumn id="6" xr3:uid="{6934C686-FE13-4FDF-AE88-AC70140E47FF}" name="Column6" headerRowDxfId="458" dataDxfId="457">
      <calculatedColumnFormula>REPT(CHAR(160),10)&amp;Working!$E5</calculatedColumnFormula>
    </tableColumn>
    <tableColumn id="7" xr3:uid="{23793982-4C0D-4D69-9C77-CD5C51E55E0C}" name="Column7" headerRowDxfId="456" dataDxfId="455">
      <calculatedColumnFormula>IFERROR(VLOOKUP(Table1215[[#This Row],[Column2]],Table12[[Column2]:[Column54]],6,FALSE),"0")</calculatedColumnFormula>
    </tableColumn>
    <tableColumn id="8" xr3:uid="{C0701E64-F561-4EDF-8BE1-FEAE87912112}" name="Column8" headerRowDxfId="454" dataDxfId="453">
      <calculatedColumnFormula>IFERROR(VLOOKUP(Table1215[[#This Row],[Column2]],Table12[[Column2]:[Column54]],7,FALSE),"0")</calculatedColumnFormula>
    </tableColumn>
    <tableColumn id="9" xr3:uid="{4A3DFEEE-E042-4181-9DCC-3AD0545AB118}" name="Column9" headerRowDxfId="452" dataDxfId="451">
      <calculatedColumnFormula>IFERROR(VLOOKUP(Table1215[[#This Row],[Column2]],Table12[[Column2]:[Column54]],8,FALSE),"0")</calculatedColumnFormula>
    </tableColumn>
    <tableColumn id="10" xr3:uid="{A9EAACCF-E087-46E7-92EE-858F626EE22A}" name="Column10" headerRowDxfId="450" dataDxfId="449">
      <calculatedColumnFormula>IFERROR(VLOOKUP(Table1215[[#This Row],[Column2]],Table12[[Column2]:[Column54]],9,FALSE),"0")</calculatedColumnFormula>
    </tableColumn>
    <tableColumn id="11" xr3:uid="{47A9B7B9-1491-4498-A7A3-1599E7137033}" name="Column11" headerRowDxfId="448" dataDxfId="447">
      <calculatedColumnFormula>IFERROR(VLOOKUP(Table1215[[#This Row],[Column2]],Table12[[Column2]:[Column54]],10,FALSE),"0")</calculatedColumnFormula>
    </tableColumn>
    <tableColumn id="12" xr3:uid="{0855C7EC-C136-470F-9808-7221B4B79D2B}" name="Column12" headerRowDxfId="446" dataDxfId="445">
      <calculatedColumnFormula>Table1215[[#This Row],[Column9]]</calculatedColumnFormula>
    </tableColumn>
    <tableColumn id="13" xr3:uid="{A8B472AC-F015-41C8-959C-783BA48A8290}" name="Column13" headerRowDxfId="444" dataDxfId="443">
      <calculatedColumnFormula>IFERROR(VLOOKUP(Table1215[[#This Row],[Column2]],Table12[[Column2]:[Column54]],12,FALSE),"0")</calculatedColumnFormula>
    </tableColumn>
    <tableColumn id="14" xr3:uid="{1C5F3A9E-7067-4302-8C70-F992C719D755}" name="Column14" headerRowDxfId="442" dataDxfId="441">
      <calculatedColumnFormula>IFERROR(VLOOKUP(Table1215[[#This Row],[Column2]],Table12[[Column2]:[Column54]],13,FALSE),"0")</calculatedColumnFormula>
    </tableColumn>
    <tableColumn id="15" xr3:uid="{6954F36A-5549-4262-94D4-4B3600DFDAC5}" name="Column15" headerRowDxfId="440" dataDxfId="439">
      <calculatedColumnFormula>IFERROR(VLOOKUP(Table1215[[#This Row],[Column2]],Table12[[Column2]:[Column54]],14,FALSE),"0")</calculatedColumnFormula>
    </tableColumn>
    <tableColumn id="16" xr3:uid="{10B3FBDA-FDFB-4D03-853D-3A4559B72139}" name="Column16" headerRowDxfId="438" dataDxfId="437">
      <calculatedColumnFormula>IFERROR(VLOOKUP(Table1215[[#This Row],[Column2]],Table12[[Column2]:[Column54]],10,FALSE),"0")</calculatedColumnFormula>
    </tableColumn>
    <tableColumn id="17" xr3:uid="{902EEEBE-AEDD-46CF-820A-1B913FC396E1}" name="Column17" headerRowDxfId="436" dataDxfId="435">
      <calculatedColumnFormula>IFERROR(VLOOKUP(Table1215[[#This Row],[Column2]],Table12[[Column2]:[Column54]],16,FALSE),"0")</calculatedColumnFormula>
    </tableColumn>
    <tableColumn id="18" xr3:uid="{7473679F-ECC1-4171-B87B-7FA3D9A9041A}" name="Column18" headerRowDxfId="434" dataDxfId="433">
      <calculatedColumnFormula>AVERAGE(Table1215[[#This Row],[Column14]],Table1215[[#This Row],[Column15]],Table1215[[#This Row],[Column17]])</calculatedColumnFormula>
    </tableColumn>
    <tableColumn id="19" xr3:uid="{8E22DDC5-D11B-4CA3-812C-DC1F77FA3976}" name="Column19" headerRowDxfId="432" dataDxfId="431">
      <calculatedColumnFormula>IFERROR(VLOOKUP(Table1215[[#This Row],[Column2]],Table12[[Column2]:[Column54]],18,FALSE),"0")</calculatedColumnFormula>
    </tableColumn>
    <tableColumn id="20" xr3:uid="{2AA62DE0-65BB-4065-BCD8-625A01EB8ED6}" name="Column20" headerRowDxfId="430" dataDxfId="429">
      <calculatedColumnFormula>IFERROR(VLOOKUP(Table1215[[#This Row],[Column2]],Table12[[Column2]:[Column54]],19,FALSE),"0")</calculatedColumnFormula>
    </tableColumn>
    <tableColumn id="21" xr3:uid="{268F52E9-AA81-4191-A96B-D8902EBB2F14}" name="Column21" headerRowDxfId="428" dataDxfId="427">
      <calculatedColumnFormula>IFERROR(VLOOKUP(Table1215[[#This Row],[Column2]],Table12[[Column2]:[Column54]],20,FALSE),"0")</calculatedColumnFormula>
    </tableColumn>
    <tableColumn id="22" xr3:uid="{5CDE5926-150C-4930-AC97-AEB569D84C0A}" name="Column22" headerRowDxfId="426" dataDxfId="425">
      <calculatedColumnFormula>IFERROR(VLOOKUP(Table1215[[#This Row],[Column2]],Table12[[Column2]:[Column54]],21,FALSE),"0")</calculatedColumnFormula>
    </tableColumn>
    <tableColumn id="23" xr3:uid="{1A4FF297-1D18-4FC9-BB2B-758907F959E2}" name="Column23" headerRowDxfId="424" dataDxfId="423">
      <calculatedColumnFormula>IFERROR(VLOOKUP(Table1215[[#This Row],[Column2]],Table12[[Column2]:[Column54]],22,FALSE),"0")</calculatedColumnFormula>
    </tableColumn>
    <tableColumn id="24" xr3:uid="{DC67741E-E3B9-4938-BD00-2C276B7DBC49}" name="Column24" headerRowDxfId="422" dataDxfId="421">
      <calculatedColumnFormula>Table1215[[#This Row],[Column19]]</calculatedColumnFormula>
    </tableColumn>
    <tableColumn id="25" xr3:uid="{E60BF953-CDBB-461E-9F89-5DE503626954}" name="Column25" headerRowDxfId="420" dataDxfId="419">
      <calculatedColumnFormula>IFERROR(VLOOKUP(Table1215[[#This Row],[Column2]],Table12[[Column2]:[Column54]],24,FALSE),"0")</calculatedColumnFormula>
    </tableColumn>
    <tableColumn id="26" xr3:uid="{C1D80860-34AB-4256-8BB7-4D015E147749}" name="Column26" headerRowDxfId="418" dataDxfId="417">
      <calculatedColumnFormula>IFERROR(VLOOKUP(Table1215[[#This Row],[Column2]],Table12[[Column2]:[Column54]],25,FALSE),"0")</calculatedColumnFormula>
    </tableColumn>
    <tableColumn id="27" xr3:uid="{0FEF6F58-4417-4B8F-8E36-1AF727CF08D0}" name="Column27" headerRowDxfId="416" dataDxfId="415">
      <calculatedColumnFormula>IFERROR(VLOOKUP(Table1215[[#This Row],[Column2]],Table12[[Column2]:[Column54]],26,FALSE),"0")</calculatedColumnFormula>
    </tableColumn>
    <tableColumn id="28" xr3:uid="{A617DEE8-B0BE-49F5-A2AC-1165AB5A606B}" name="Column28" headerRowDxfId="414" dataDxfId="413">
      <calculatedColumnFormula>IFERROR(VLOOKUP(Table1215[[#This Row],[Column2]],Table12[[Column2]:[Column54]],27,FALSE),"0")</calculatedColumnFormula>
    </tableColumn>
    <tableColumn id="29" xr3:uid="{5B4C8C5B-4431-4EF6-A67F-CCF4CFFC4738}" name="Column29" headerRowDxfId="412" dataDxfId="411">
      <calculatedColumnFormula>IFERROR(VLOOKUP(Table1215[[#This Row],[Column2]],Table12[[Column2]:[Column54]],28,FALSE),"0")</calculatedColumnFormula>
    </tableColumn>
    <tableColumn id="30" xr3:uid="{F9778F56-8DDD-4C85-A1A9-1B076088726D}" name="Column30" headerRowDxfId="410" dataDxfId="409">
      <calculatedColumnFormula>Table1215[[#This Row],[Column25]]</calculatedColumnFormula>
    </tableColumn>
    <tableColumn id="31" xr3:uid="{889F2D47-04F3-40C9-AFA9-3BF2F55111A8}" name="Column31" headerRowDxfId="408" dataDxfId="407">
      <calculatedColumnFormula>IFERROR(VLOOKUP(Table1215[[#This Row],[Column2]],Table12[[Column2]:[Column54]],30,FALSE),"0")</calculatedColumnFormula>
    </tableColumn>
    <tableColumn id="32" xr3:uid="{4B8A9C0A-9634-403B-897E-4C7F645C7042}" name="Column32" headerRowDxfId="406" dataDxfId="405">
      <calculatedColumnFormula>IFERROR(VLOOKUP(Table1215[[#This Row],[Column2]],Table12[[Column2]:[Column54]],31,FALSE),"0")</calculatedColumnFormula>
    </tableColumn>
    <tableColumn id="33" xr3:uid="{BD1B6C09-5006-436D-A086-53C453A1A36A}" name="Column33" headerRowDxfId="404" dataDxfId="403">
      <calculatedColumnFormula>IFERROR(VLOOKUP(Table1215[[#This Row],[Column2]],Table12[[Column2]:[Column54]],32,FALSE),"0")</calculatedColumnFormula>
    </tableColumn>
    <tableColumn id="34" xr3:uid="{E31823FD-6A99-440B-B5A0-ABC28A95D7FE}" name="Column34" headerRowDxfId="402" dataDxfId="401">
      <calculatedColumnFormula>IFERROR(VLOOKUP(Table1215[[#This Row],[Column2]],Table12[[Column2]:[Column54]],33,FALSE),"0")</calculatedColumnFormula>
    </tableColumn>
    <tableColumn id="35" xr3:uid="{D5488D73-6AA0-4DC9-AE6B-2B8E3ADF6A43}" name="Column35" headerRowDxfId="400" dataDxfId="399">
      <calculatedColumnFormula>IFERROR(VLOOKUP(Table1215[[#This Row],[Column2]],Table12[[Column2]:[Column54]],34,FALSE),"0")</calculatedColumnFormula>
    </tableColumn>
    <tableColumn id="36" xr3:uid="{9D8E6948-02BF-42C4-A8FD-80A14E77E02A}" name="Column36" headerRowDxfId="398" dataDxfId="397">
      <calculatedColumnFormula>AVERAGE(Table1215[[#This Row],[Column31]],Table1215[[#This Row],[Column32]],Table1215[[#This Row],[Column33]])</calculatedColumnFormula>
    </tableColumn>
    <tableColumn id="37" xr3:uid="{E908292B-B3EA-45D0-B82D-40F268D996F3}" name="Column37" headerRowDxfId="396" dataDxfId="395">
      <calculatedColumnFormula>IFERROR(VLOOKUP(Table1215[[#This Row],[Column2]],Table12[[Column2]:[Column54]],36,FALSE),"0")</calculatedColumnFormula>
    </tableColumn>
    <tableColumn id="38" xr3:uid="{EC4B4777-ED1A-40A4-9349-667D29231315}" name="Column38" headerRowDxfId="394" dataDxfId="393">
      <calculatedColumnFormula>IFERROR(VLOOKUP(Table1215[[#This Row],[Column2]],Table12[[Column2]:[Column54]],37,FALSE),"0")</calculatedColumnFormula>
    </tableColumn>
    <tableColumn id="39" xr3:uid="{CD322653-479C-4605-A92E-26642A403331}" name="Column39" headerRowDxfId="392" dataDxfId="391">
      <calculatedColumnFormula>IFERROR(VLOOKUP(Table1215[[#This Row],[Column2]],Table12[[Column2]:[Column54]],38,FALSE),"0")</calculatedColumnFormula>
    </tableColumn>
    <tableColumn id="40" xr3:uid="{C44C475C-97C0-4EAC-A24D-B87F65DF6294}" name="Column40" headerRowDxfId="390" dataDxfId="389">
      <calculatedColumnFormula>IFERROR(VLOOKUP(Table1215[[#This Row],[Column2]],Table12[[Column2]:[Column54]],39,FALSE),"0")</calculatedColumnFormula>
    </tableColumn>
    <tableColumn id="41" xr3:uid="{CC8F8642-F48D-4F09-8256-5ECFC255733B}" name="Column41" headerRowDxfId="388" dataDxfId="387">
      <calculatedColumnFormula>IFERROR(VLOOKUP(Table1215[[#This Row],[Column2]],Table12[[Column2]:[Column54]],40,FALSE),"0")</calculatedColumnFormula>
    </tableColumn>
    <tableColumn id="42" xr3:uid="{885CEC16-20F3-40FD-8896-2800D1959493}" name="Column42" headerRowDxfId="386" dataDxfId="385">
      <calculatedColumnFormula>AVERAGE(Table1215[[#This Row],[Column37]],Table1215[[#This Row],[Column38]],Table1215[[#This Row],[Column40]])</calculatedColumnFormula>
    </tableColumn>
    <tableColumn id="43" xr3:uid="{B0808D6C-312F-4692-9976-03BA9545E43A}" name="Column43" headerRowDxfId="384" dataDxfId="383">
      <calculatedColumnFormula>IFERROR(VLOOKUP(Table1215[[#This Row],[Column2]],Table12[[Column2]:[Column54]],42,FALSE),"0")</calculatedColumnFormula>
    </tableColumn>
    <tableColumn id="44" xr3:uid="{E9BB857A-6BF2-4FA9-ADD5-AE99AABEA748}" name="Column44" headerRowDxfId="382" dataDxfId="381">
      <calculatedColumnFormula>IFERROR(VLOOKUP(Table1215[[#This Row],[Column2]],Table12[[Column2]:[Column54]],43,FALSE),"0")</calculatedColumnFormula>
    </tableColumn>
    <tableColumn id="45" xr3:uid="{0A1833B8-BD52-447F-B11F-40A7E9108A57}" name="Column45" headerRowDxfId="380" dataDxfId="379">
      <calculatedColumnFormula>IFERROR(VLOOKUP(Table1215[[#This Row],[Column2]],Table12[[Column2]:[Column54]],44,FALSE),"0")</calculatedColumnFormula>
    </tableColumn>
    <tableColumn id="46" xr3:uid="{8B387C50-C1F4-462D-B758-9D96C9A9DB32}" name="Column46" headerRowDxfId="378" dataDxfId="377">
      <calculatedColumnFormula>IFERROR(VLOOKUP(Table1215[[#This Row],[Column2]],Table12[[Column2]:[Column54]],45,FALSE),"0")</calculatedColumnFormula>
    </tableColumn>
    <tableColumn id="47" xr3:uid="{EE3BD0C0-545D-4039-B61F-191490D8E156}" name="Column47" headerRowDxfId="376" dataDxfId="375">
      <calculatedColumnFormula>IFERROR(VLOOKUP(Table1215[[#This Row],[Column2]],Table12[[Column2]:[Column54]],46,FALSE),"0")</calculatedColumnFormula>
    </tableColumn>
    <tableColumn id="48" xr3:uid="{42C0EE9F-1AFA-4BAF-A822-414D74DF42E7}" name="Column48" headerRowDxfId="374" dataDxfId="373">
      <calculatedColumnFormula>Table1215[[#This Row],[Column43]]</calculatedColumnFormula>
    </tableColumn>
    <tableColumn id="49" xr3:uid="{A08A8B1E-82D6-4129-B9E0-EE1D6454C743}" name="Column49" headerRowDxfId="372" dataDxfId="371">
      <calculatedColumnFormula>IFERROR(VLOOKUP(Table1215[[#This Row],[Column2]],Table12[[Column2]:[Column54]],48,FALSE),"0")</calculatedColumnFormula>
    </tableColumn>
    <tableColumn id="50" xr3:uid="{9CC67929-3C55-4348-B412-2434D62694C5}" name="Column50" headerRowDxfId="370" dataDxfId="369">
      <calculatedColumnFormula>IFERROR(VLOOKUP(Table1215[[#This Row],[Column2]],Table12[[Column2]:[Column54]],49,FALSE),"0")</calculatedColumnFormula>
    </tableColumn>
    <tableColumn id="51" xr3:uid="{5EE7C8EE-BE66-4376-BAC5-71D9BD066BA8}" name="Column51" headerRowDxfId="368" dataDxfId="367">
      <calculatedColumnFormula>IFERROR(VLOOKUP(Table1215[[#This Row],[Column2]],Table12[[Column2]:[Column54]],50,FALSE),"0")</calculatedColumnFormula>
    </tableColumn>
    <tableColumn id="52" xr3:uid="{F073918C-1E8D-4893-A717-7206958549A7}" name="Column52" headerRowDxfId="366" dataDxfId="365">
      <calculatedColumnFormula>IFERROR(VLOOKUP(Table1215[[#This Row],[Column2]],Table12[[Column2]:[Column54]],51,FALSE),"0")</calculatedColumnFormula>
    </tableColumn>
    <tableColumn id="53" xr3:uid="{74D2C1C9-6CDC-4B81-A107-C7FD373B7F5C}" name="Column53" headerRowDxfId="364" dataDxfId="363">
      <calculatedColumnFormula>IFERROR(VLOOKUP(Table1215[[#This Row],[Column2]],Table12[[Column2]:[Column54]],52,FALSE),"0")</calculatedColumnFormula>
    </tableColumn>
    <tableColumn id="54" xr3:uid="{7CC68837-AAC4-4259-88A1-680FD2D216E6}" name="Column54" headerRowDxfId="362" dataDxfId="361">
      <calculatedColumnFormula>AVERAGE(Table1215[[#This Row],[Column52]],Table1215[[#This Row],[Column53]])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CFB212-3776-487F-9A0E-D159C45BD5C1}" name="Table1215165" displayName="Table1215165" ref="A3:BH230" headerRowCount="0" totalsRowShown="0" tableBorderDxfId="360">
  <tableColumns count="60">
    <tableColumn id="1" xr3:uid="{AC57CC98-0AE2-4148-946D-442298BE17D4}" name="Column1" headerRowDxfId="359" dataDxfId="358"/>
    <tableColumn id="2" xr3:uid="{53F3DCBB-A98A-4CFE-9DD7-27B76D8875E9}" name="Column2" headerRowDxfId="357" dataDxfId="356"/>
    <tableColumn id="3" xr3:uid="{CD7B8CF0-1AA2-4F52-BFFC-8E28EB4D01FA}" name="Column3" headerRowDxfId="355" dataDxfId="354"/>
    <tableColumn id="4" xr3:uid="{E0891050-6A06-4119-A2DA-B6C3DF5B6B68}" name="Column4" headerRowDxfId="353" dataDxfId="352"/>
    <tableColumn id="5" xr3:uid="{F849F934-211B-4F58-89DE-C1E27E01F347}" name="Column5" headerRowDxfId="351" dataDxfId="350"/>
    <tableColumn id="6" xr3:uid="{5C815E43-F116-4EBF-930C-0856F59860B7}" name="Column6" headerRowDxfId="349" dataDxfId="348"/>
    <tableColumn id="7" xr3:uid="{67A95925-7814-45CD-A106-5AC6566A8C9B}" name="Column7" headerRowDxfId="347" dataDxfId="346"/>
    <tableColumn id="8" xr3:uid="{1C557154-282D-4D0A-A5B3-B4AACEA0AA8A}" name="Column8" headerRowDxfId="345" dataDxfId="344"/>
    <tableColumn id="9" xr3:uid="{511FFCAC-2E84-4B72-B11B-2D37FC271084}" name="Column9" headerRowDxfId="343" dataDxfId="342"/>
    <tableColumn id="10" xr3:uid="{D65EDC1B-B4F9-4986-A912-D84A7D5D42F9}" name="Column10" headerRowDxfId="341" dataDxfId="340"/>
    <tableColumn id="11" xr3:uid="{778D254F-29C5-42A2-B037-85AC30047B66}" name="Column11" headerRowDxfId="339" dataDxfId="338"/>
    <tableColumn id="12" xr3:uid="{3210E962-4564-442E-9589-1815E8DEE134}" name="Column12" headerRowDxfId="337" dataDxfId="336"/>
    <tableColumn id="13" xr3:uid="{536DAB78-37EB-4A54-8496-33670CC981F9}" name="Column13" headerRowDxfId="335" dataDxfId="334"/>
    <tableColumn id="14" xr3:uid="{55AEFD8F-55FD-4639-8D8E-EF3FDB480193}" name="Column14" headerRowDxfId="333" dataDxfId="332"/>
    <tableColumn id="15" xr3:uid="{05723CB4-0509-4ACD-805A-70EB2E169691}" name="Column15" headerRowDxfId="331" dataDxfId="330"/>
    <tableColumn id="16" xr3:uid="{47FDD408-3BBE-4AC4-87F2-8CC1C9B9330A}" name="Column16" headerRowDxfId="329" dataDxfId="246"/>
    <tableColumn id="17" xr3:uid="{208C22A4-0183-4A73-9BB9-5FF4C6E837EB}" name="Column17" headerRowDxfId="328" dataDxfId="327"/>
    <tableColumn id="18" xr3:uid="{7CBAFA73-D23B-48AB-902D-49F6C3527255}" name="Column18" headerRowDxfId="326" dataDxfId="325"/>
    <tableColumn id="19" xr3:uid="{F7A21225-8711-4EB5-AAE5-E076E1E7D969}" name="Column19" headerRowDxfId="324" dataDxfId="323"/>
    <tableColumn id="20" xr3:uid="{492B97E6-68D2-4211-A954-7C4924D7A4E8}" name="Column20" headerRowDxfId="322" dataDxfId="321"/>
    <tableColumn id="21" xr3:uid="{E7512B24-9EF8-4921-A988-14251CCAD047}" name="Column21" headerRowDxfId="320" dataDxfId="319"/>
    <tableColumn id="22" xr3:uid="{B1DAFE5E-293C-43EE-8DD7-476700A7CD19}" name="Column22" headerRowDxfId="318" dataDxfId="317"/>
    <tableColumn id="23" xr3:uid="{51B62850-A273-43A4-93CB-F19E183631A0}" name="Column23" headerRowDxfId="316" dataDxfId="315"/>
    <tableColumn id="24" xr3:uid="{3AFD5EBF-E8F6-4B63-8198-4936A9772251}" name="Column24" headerRowDxfId="314" dataDxfId="313"/>
    <tableColumn id="25" xr3:uid="{28ABD124-F1B4-42F3-88A2-3DFC061B6415}" name="Column25" headerRowDxfId="312" dataDxfId="311"/>
    <tableColumn id="26" xr3:uid="{7C9B0C2A-9063-4CCC-819C-0A8C23BBBBB3}" name="Column26" headerRowDxfId="310" dataDxfId="309"/>
    <tableColumn id="27" xr3:uid="{1EC79F27-AF6A-451D-A49F-EE9B4909A1A2}" name="Column27" headerRowDxfId="308" dataDxfId="307"/>
    <tableColumn id="28" xr3:uid="{9C6B229B-E096-4CA5-9ED5-779E7F8C282D}" name="Column28" headerRowDxfId="306" dataDxfId="305"/>
    <tableColumn id="29" xr3:uid="{740BF0AC-7991-4CC6-9CE8-882A27698318}" name="Column29" headerRowDxfId="304" dataDxfId="303"/>
    <tableColumn id="30" xr3:uid="{32836D5C-38DD-4B9C-AA34-ACE4890C2AA2}" name="Column30" headerRowDxfId="302" dataDxfId="301"/>
    <tableColumn id="31" xr3:uid="{E1524114-3727-494C-8FCC-BE58584DF244}" name="Column31" headerRowDxfId="300" dataDxfId="299"/>
    <tableColumn id="32" xr3:uid="{56FE4BB5-4F54-49C9-BDEA-702DE4ECB0BD}" name="Column32" headerRowDxfId="298" dataDxfId="297"/>
    <tableColumn id="33" xr3:uid="{CD2FD781-6655-4B36-B666-84DCA2AD519A}" name="Column33" headerRowDxfId="296" dataDxfId="295"/>
    <tableColumn id="34" xr3:uid="{BB73047A-2473-43D8-9569-40A35A432FC4}" name="Column34" headerRowDxfId="294" dataDxfId="293"/>
    <tableColumn id="35" xr3:uid="{13D4A538-774B-43C0-A0BC-C18F3EC34474}" name="Column35" headerRowDxfId="292" dataDxfId="291"/>
    <tableColumn id="36" xr3:uid="{3547035E-3A11-452B-B1F8-29A73065F7E9}" name="Column36" headerRowDxfId="290" dataDxfId="289"/>
    <tableColumn id="37" xr3:uid="{664B4168-8DDE-42EC-8EBC-3F1073B5C154}" name="Column37" headerRowDxfId="288" dataDxfId="287"/>
    <tableColumn id="38" xr3:uid="{3B1F0050-3986-445A-B8AE-11E6BBD168A4}" name="Column38" headerRowDxfId="286" dataDxfId="285"/>
    <tableColumn id="39" xr3:uid="{906B5AC1-33A3-418B-A003-615A0722ED6B}" name="Column39" headerRowDxfId="284" dataDxfId="283"/>
    <tableColumn id="40" xr3:uid="{3E47FAFA-528C-447B-9F63-9DBDB5E5C904}" name="Column40" headerRowDxfId="282" dataDxfId="281"/>
    <tableColumn id="41" xr3:uid="{8ABEF5F2-C104-49AE-8C18-542B258F5898}" name="Column41" headerRowDxfId="280" dataDxfId="279"/>
    <tableColumn id="42" xr3:uid="{541D5610-F2C5-47CC-B675-5AF1A640E6CF}" name="Column42" headerRowDxfId="278" dataDxfId="277"/>
    <tableColumn id="43" xr3:uid="{C330955A-8356-43F2-AFDB-0E93E2C75812}" name="Column43" headerRowDxfId="276" dataDxfId="275"/>
    <tableColumn id="44" xr3:uid="{3A4DAF34-B292-48D6-ABB1-DB198C23E0E4}" name="Column44" headerRowDxfId="274" dataDxfId="273"/>
    <tableColumn id="45" xr3:uid="{16501263-271E-4127-8133-6B68C02AC5F8}" name="Column45" headerRowDxfId="272" dataDxfId="271"/>
    <tableColumn id="46" xr3:uid="{4C45580A-4F03-4A4B-A613-0FDA434B632E}" name="Column46" headerRowDxfId="270" dataDxfId="269"/>
    <tableColumn id="47" xr3:uid="{B2E26C87-DAF4-4516-A185-EB94625548A0}" name="Column47" headerRowDxfId="268" dataDxfId="267"/>
    <tableColumn id="48" xr3:uid="{D9190FA7-F82A-41C5-996F-4887AFC5894A}" name="Column48" headerRowDxfId="266" dataDxfId="265"/>
    <tableColumn id="49" xr3:uid="{A2639813-9E83-4B53-9155-0FA95C140BA0}" name="Column49" headerRowDxfId="264" dataDxfId="263"/>
    <tableColumn id="50" xr3:uid="{B3D13FB7-DC48-4320-8910-0FC6457007DB}" name="Column50" headerRowDxfId="262" dataDxfId="261"/>
    <tableColumn id="51" xr3:uid="{A76993CE-8349-47AD-8295-61BEE035E2B7}" name="Column51" headerRowDxfId="260" dataDxfId="259"/>
    <tableColumn id="52" xr3:uid="{36C32DF5-4131-4208-A392-71C5A411D247}" name="Column52" headerRowDxfId="258" dataDxfId="257"/>
    <tableColumn id="53" xr3:uid="{E3BD92B1-E391-407A-A824-79BC035761FA}" name="Column53" headerRowDxfId="256" dataDxfId="255"/>
    <tableColumn id="54" xr3:uid="{EAF95814-5553-44CB-8F59-5EE583FBF1B5}" name="Column54" headerRowDxfId="254" dataDxfId="253"/>
    <tableColumn id="55" xr3:uid="{DB760582-2F83-4155-9B25-9A56B833C805}" name="Column55" dataDxfId="252"/>
    <tableColumn id="56" xr3:uid="{835310B9-0BB2-48D3-A9DD-2B3C42AE388B}" name="Column56" dataDxfId="251"/>
    <tableColumn id="57" xr3:uid="{684B5F58-708A-48D7-8409-C245B5BCAEB4}" name="Column57" dataDxfId="250"/>
    <tableColumn id="58" xr3:uid="{CD8C24C2-F756-4F56-A457-CDAF6837C1F0}" name="Column58" dataDxfId="249"/>
    <tableColumn id="59" xr3:uid="{B8BFF194-C694-4D35-B9A4-E3E13A157324}" name="Column59" dataDxfId="248"/>
    <tableColumn id="60" xr3:uid="{7364D3CD-8EAF-4751-8F5F-E095C16EF30F}" name="Column60" dataDxfId="247">
      <calculatedColumnFormula>AVERAGE(Table1215165[[#This Row],[Column55]],Table1215165[[#This Row],[Column56]])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362BC-F057-4BB0-8171-2F681597FBF4}" name="Table12151653" displayName="Table12151653" ref="A3:BH230" headerRowCount="0" totalsRowShown="0" tableBorderDxfId="245">
  <tableColumns count="60">
    <tableColumn id="1" xr3:uid="{BDFB8C56-1B0E-4E5B-99FC-9A377B5B1080}" name="Column1" headerRowDxfId="244" dataDxfId="243"/>
    <tableColumn id="2" xr3:uid="{550FB3C4-C0AA-47DF-BEFC-6426A8B6CC1D}" name="Column2" headerRowDxfId="242" dataDxfId="241"/>
    <tableColumn id="3" xr3:uid="{873F0C8F-26CE-418C-98D9-9CAFEF45DFB7}" name="Column3" headerRowDxfId="240" dataDxfId="239"/>
    <tableColumn id="4" xr3:uid="{8B832C23-0FD0-4BF4-8CDF-304EFD7683D6}" name="Column4" headerRowDxfId="238" dataDxfId="237"/>
    <tableColumn id="5" xr3:uid="{C89A5EC4-8CB5-4F8D-8D7A-CD1548E49457}" name="Column5" headerRowDxfId="236" dataDxfId="235"/>
    <tableColumn id="6" xr3:uid="{D2D32783-B131-41CD-8D62-02B1B3C16B35}" name="Column6" headerRowDxfId="234" dataDxfId="233"/>
    <tableColumn id="7" xr3:uid="{87CD3777-B09A-4134-A5AF-3C5A39B59B23}" name="Column7" headerRowDxfId="232" dataDxfId="231"/>
    <tableColumn id="8" xr3:uid="{335054BD-8A87-4FA4-B5FE-A62EA15FF27C}" name="Column8" headerRowDxfId="230" dataDxfId="229"/>
    <tableColumn id="9" xr3:uid="{533A0FA7-9CF6-48F5-B053-75DEA84AD0CE}" name="Column9" headerRowDxfId="228" dataDxfId="227"/>
    <tableColumn id="10" xr3:uid="{CCA8C52C-F4D1-4ADC-82B5-69D0AFC2DA85}" name="Column10" headerRowDxfId="226" dataDxfId="225"/>
    <tableColumn id="11" xr3:uid="{A3C03E5E-0F22-4C8D-B512-03BBE53C1D68}" name="Column11" headerRowDxfId="224" dataDxfId="223"/>
    <tableColumn id="12" xr3:uid="{26576CD6-C1A1-4077-9158-8AA98E6F562C}" name="Column12" headerRowDxfId="222" dataDxfId="221"/>
    <tableColumn id="13" xr3:uid="{9F43F31A-C0C1-44D2-A32B-058D972749FF}" name="Column13" headerRowDxfId="220" dataDxfId="25"/>
    <tableColumn id="14" xr3:uid="{2FC9E4BE-E666-4B34-A44B-9D2EA47A23F4}" name="Column14" headerRowDxfId="219" dataDxfId="218"/>
    <tableColumn id="15" xr3:uid="{BEC68D2B-A7A7-4A22-82F7-3037A55A65CA}" name="Column15" headerRowDxfId="217" dataDxfId="24"/>
    <tableColumn id="16" xr3:uid="{C26E5A2D-CD66-4557-B890-0D1D86829868}" name="Column16" headerRowDxfId="216" dataDxfId="23"/>
    <tableColumn id="17" xr3:uid="{429FE6C6-BE5C-4EB6-A17D-93CCFA63A70F}" name="Column17" headerRowDxfId="215" dataDxfId="214"/>
    <tableColumn id="18" xr3:uid="{1F1987B2-541D-4E70-8D26-0BC307083638}" name="Column18" headerRowDxfId="213" dataDxfId="212"/>
    <tableColumn id="19" xr3:uid="{68E6FCF1-4939-4285-AF0C-CA1AF539445C}" name="Column19" headerRowDxfId="211" dataDxfId="210"/>
    <tableColumn id="20" xr3:uid="{43182C1F-4299-4BF8-91B9-F11C910E12D0}" name="Column20" headerRowDxfId="209" dataDxfId="208"/>
    <tableColumn id="21" xr3:uid="{56C32A58-D907-4F42-BE41-22543F1DACC0}" name="Column21" headerRowDxfId="207" dataDxfId="206"/>
    <tableColumn id="22" xr3:uid="{097F62E1-397F-487B-AC11-B454C0469301}" name="Column22" headerRowDxfId="205" dataDxfId="204"/>
    <tableColumn id="23" xr3:uid="{1FA458FF-98DF-42AA-A4DB-02CB3CD57958}" name="Column23" headerRowDxfId="203" dataDxfId="202"/>
    <tableColumn id="24" xr3:uid="{815615B3-8309-4043-8DA5-C4B92696FA78}" name="Column24" headerRowDxfId="201" dataDxfId="200"/>
    <tableColumn id="25" xr3:uid="{3304DFFD-71E9-4062-9632-B8B3FC592CF9}" name="Column25" headerRowDxfId="199" dataDxfId="198"/>
    <tableColumn id="26" xr3:uid="{6AA0CB1A-EDCA-4B7B-8806-D219BE2FA644}" name="Column26" headerRowDxfId="197" dataDxfId="196"/>
    <tableColumn id="27" xr3:uid="{21AED2AA-5AD5-4909-BF59-061A8D1C3563}" name="Column27" headerRowDxfId="195" dataDxfId="194"/>
    <tableColumn id="28" xr3:uid="{73C012F4-08B6-48AA-BFED-5F474FF525FB}" name="Column28" headerRowDxfId="193" dataDxfId="192"/>
    <tableColumn id="29" xr3:uid="{A9F82282-B168-488A-8196-C14219786F8C}" name="Column29" headerRowDxfId="191" dataDxfId="190"/>
    <tableColumn id="30" xr3:uid="{0790DED5-3D27-48B3-8360-7E61DEBDE0B1}" name="Column30" headerRowDxfId="189" dataDxfId="188"/>
    <tableColumn id="31" xr3:uid="{3137AE51-0615-498D-8A23-22FC0A406E7C}" name="Column31" headerRowDxfId="187" dataDxfId="186"/>
    <tableColumn id="32" xr3:uid="{07E62D62-B15A-4A5E-B73B-9229A47D25A7}" name="Column32" headerRowDxfId="185" dataDxfId="184"/>
    <tableColumn id="33" xr3:uid="{2BACF979-5BE7-49A3-AFDE-28DAD6665D71}" name="Column33" headerRowDxfId="183" dataDxfId="182"/>
    <tableColumn id="34" xr3:uid="{CA5CCB99-43CC-4900-A25C-55342FC58097}" name="Column34" headerRowDxfId="181" dataDxfId="180"/>
    <tableColumn id="35" xr3:uid="{70CAE45C-57E0-4DA4-844E-B88CDFE067D4}" name="Column35" headerRowDxfId="179" dataDxfId="178"/>
    <tableColumn id="36" xr3:uid="{D10C670C-ACE5-412D-A87A-B0881534A573}" name="Column36" headerRowDxfId="177" dataDxfId="176"/>
    <tableColumn id="37" xr3:uid="{182D7E9E-DD49-4B74-9A1D-3813E7813B16}" name="Column37" headerRowDxfId="175" dataDxfId="174"/>
    <tableColumn id="38" xr3:uid="{8B6AD406-7080-437D-8DC2-F6152F7517FE}" name="Column38" headerRowDxfId="173" dataDxfId="172"/>
    <tableColumn id="39" xr3:uid="{3FD096EF-E5DA-4F5A-AF68-1DEF0D1C75C6}" name="Column39" headerRowDxfId="171" dataDxfId="170"/>
    <tableColumn id="40" xr3:uid="{1AEF3ADD-652D-4243-8009-712ED3A71C8E}" name="Column40" headerRowDxfId="169" dataDxfId="168"/>
    <tableColumn id="41" xr3:uid="{20AA2890-69BD-4F12-86A8-E3D05E8EC31B}" name="Column41" headerRowDxfId="167" dataDxfId="166"/>
    <tableColumn id="42" xr3:uid="{2914B049-98E9-46CB-905D-4A3C0694BA82}" name="Column42" headerRowDxfId="165" dataDxfId="164"/>
    <tableColumn id="43" xr3:uid="{4EBAEE9B-AE70-41C0-9610-17F89C71004E}" name="Column43" headerRowDxfId="163" dataDxfId="162"/>
    <tableColumn id="44" xr3:uid="{28EACC32-E9C0-4208-8BF4-89C46385CB22}" name="Column44" headerRowDxfId="161" dataDxfId="160"/>
    <tableColumn id="45" xr3:uid="{7D92154E-1965-4DE5-992C-582E453D24FE}" name="Column45" headerRowDxfId="159" dataDxfId="158"/>
    <tableColumn id="46" xr3:uid="{CCBF0BDE-2733-4436-9DB1-70FE5D0362AB}" name="Column46" headerRowDxfId="157" dataDxfId="156"/>
    <tableColumn id="47" xr3:uid="{67C0309D-DD43-4F8C-B1A8-9E4574CE0229}" name="Column47" headerRowDxfId="155" dataDxfId="154"/>
    <tableColumn id="48" xr3:uid="{6BE5D6EA-D3B6-4709-B38B-6A19E7792FDE}" name="Column48" headerRowDxfId="153" dataDxfId="152"/>
    <tableColumn id="49" xr3:uid="{240E7AE3-FEA4-4E66-89EF-C1663001C362}" name="Column49" headerRowDxfId="151" dataDxfId="150"/>
    <tableColumn id="50" xr3:uid="{C1DC3075-1CE0-4FC4-9594-D1C894A838EF}" name="Column50" headerRowDxfId="149" dataDxfId="148"/>
    <tableColumn id="51" xr3:uid="{8CAA420F-8A91-4D65-9981-D7932F95B3E9}" name="Column51" headerRowDxfId="147" dataDxfId="22"/>
    <tableColumn id="52" xr3:uid="{9DE9F4ED-E7A1-4B58-85E9-515D852889EF}" name="Column52" headerRowDxfId="146" dataDxfId="145"/>
    <tableColumn id="53" xr3:uid="{0E27211B-3554-4135-B514-F62B7DEAE564}" name="Column53" headerRowDxfId="144" dataDxfId="21"/>
    <tableColumn id="54" xr3:uid="{C1613B8D-134F-417F-B3F3-5763595C8ADB}" name="Column54" headerRowDxfId="143" dataDxfId="142"/>
    <tableColumn id="55" xr3:uid="{EB863E60-B4E0-4384-AEBE-E5BAA00CCF19}" name="Column55" dataDxfId="141"/>
    <tableColumn id="56" xr3:uid="{01356E9E-5579-48B0-826E-6C415D49770E}" name="Column56" dataDxfId="140"/>
    <tableColumn id="57" xr3:uid="{90882BF6-CD3A-4189-BB49-3443D92A3A0A}" name="Column57" dataDxfId="139"/>
    <tableColumn id="58" xr3:uid="{E5E99537-0E79-43C5-97D2-C6ABABC2E980}" name="Column58" dataDxfId="138"/>
    <tableColumn id="59" xr3:uid="{5997B91B-3642-46FA-A059-4E2B781CE305}" name="Column59" dataDxfId="137"/>
    <tableColumn id="60" xr3:uid="{43AC07CD-2BBE-4EFE-B178-0E45E606B037}" name="Column60" dataDxfId="136">
      <calculatedColumnFormula>AVERAGE(Table12151653[[#This Row],[Column55]],Table12151653[[#This Row],[Column56]])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FD6669-5622-4779-9B96-C335D6BDF0F5}" name="Table12151654" displayName="Table12151654" ref="A3:BH230" headerRowCount="0" totalsRowShown="0" tableBorderDxfId="135">
  <tableColumns count="60">
    <tableColumn id="1" xr3:uid="{F5A666DE-66CC-4357-AE78-8FEEE989C6F0}" name="Column1" headerRowDxfId="134" dataDxfId="133"/>
    <tableColumn id="2" xr3:uid="{8F8B2D18-0E02-484E-ADD5-B2CBF68E460E}" name="Column2" headerRowDxfId="132" dataDxfId="131"/>
    <tableColumn id="3" xr3:uid="{F2855558-8749-4147-9612-D445B96CBBC0}" name="Column3" headerRowDxfId="130" dataDxfId="129"/>
    <tableColumn id="4" xr3:uid="{DDB42164-F790-40BC-B773-FF59B3B9D5CF}" name="Column4" headerRowDxfId="128" dataDxfId="127"/>
    <tableColumn id="5" xr3:uid="{B6CFB8BD-3D74-4D5F-A167-E867A63F273C}" name="Column5" headerRowDxfId="126" dataDxfId="125"/>
    <tableColumn id="6" xr3:uid="{D63DEE22-9618-490D-A8E5-2F82EA907571}" name="Column6" headerRowDxfId="124" dataDxfId="123"/>
    <tableColumn id="7" xr3:uid="{90B926AD-173E-4368-93B3-16EBE77662DC}" name="Column7" headerRowDxfId="122" dataDxfId="121"/>
    <tableColumn id="8" xr3:uid="{7678E929-EBEB-4B35-8A15-5B95EB18DA46}" name="Column8" headerRowDxfId="120" dataDxfId="119"/>
    <tableColumn id="9" xr3:uid="{A5BA026F-02BA-49B5-9674-B6422DEE2174}" name="Column9" headerRowDxfId="118" dataDxfId="117"/>
    <tableColumn id="10" xr3:uid="{5743DE26-4858-484B-9720-0F379541DA18}" name="Column10" headerRowDxfId="116" dataDxfId="115"/>
    <tableColumn id="11" xr3:uid="{FE4AD6E2-1923-4F1E-850D-CF5EE2E23F63}" name="Column11" headerRowDxfId="114" dataDxfId="113"/>
    <tableColumn id="12" xr3:uid="{35C0076A-6004-43A6-9A62-AF02E6683131}" name="Column12" headerRowDxfId="112" dataDxfId="111"/>
    <tableColumn id="13" xr3:uid="{19D5C175-39AC-4D6A-B707-C537F13327F5}" name="Column13" headerRowDxfId="110" dataDxfId="20"/>
    <tableColumn id="14" xr3:uid="{83CF82B4-55C6-4E15-83A1-B8369DEBC8B7}" name="Column14" headerRowDxfId="109" dataDxfId="108"/>
    <tableColumn id="15" xr3:uid="{52CFB32A-C8E7-478E-93D7-258AAA979890}" name="Column15" headerRowDxfId="107" dataDxfId="19"/>
    <tableColumn id="16" xr3:uid="{53E92A29-32FF-4B1B-9466-9367A7AFEE9C}" name="Column16" headerRowDxfId="106" dataDxfId="18"/>
    <tableColumn id="17" xr3:uid="{51C1EE33-F8F7-4BB6-BE1E-5D757AD36ED8}" name="Column17" headerRowDxfId="105" dataDxfId="104"/>
    <tableColumn id="18" xr3:uid="{C731B01A-55FA-48A7-A970-0BBB318A9AD0}" name="Column18" headerRowDxfId="103" dataDxfId="102"/>
    <tableColumn id="19" xr3:uid="{91B049E7-55AF-4F3C-A2A6-47FE65C6BE4E}" name="Column19" headerRowDxfId="101" dataDxfId="100"/>
    <tableColumn id="20" xr3:uid="{74202F00-C60B-4E06-AC0E-D755D64A463A}" name="Column20" headerRowDxfId="99" dataDxfId="98"/>
    <tableColumn id="21" xr3:uid="{A98FEF23-25DC-4538-9C61-ACED823371A3}" name="Column21" headerRowDxfId="97" dataDxfId="96"/>
    <tableColumn id="22" xr3:uid="{2819E0C5-F3C4-4578-9DC6-D737275C0FEA}" name="Column22" headerRowDxfId="95" dataDxfId="94"/>
    <tableColumn id="23" xr3:uid="{CA3276B2-8EAA-49F3-8BBB-294DA335761E}" name="Column23" headerRowDxfId="93" dataDxfId="92"/>
    <tableColumn id="24" xr3:uid="{C55AD169-4CE5-49B8-9AEE-AEA4EEBFA70A}" name="Column24" headerRowDxfId="91" dataDxfId="90"/>
    <tableColumn id="25" xr3:uid="{B784351E-4E15-4CD9-80D1-F202A4125B58}" name="Column25" headerRowDxfId="89" dataDxfId="88"/>
    <tableColumn id="26" xr3:uid="{2F824AEA-5309-4BDF-8B16-DDFC4E225DAC}" name="Column26" headerRowDxfId="87" dataDxfId="86"/>
    <tableColumn id="27" xr3:uid="{321FCDB5-950B-41AE-BCBA-BC5D867CDDB6}" name="Column27" headerRowDxfId="85" dataDxfId="84"/>
    <tableColumn id="28" xr3:uid="{8CE5DA91-9679-497A-8C23-5C8FAFB75434}" name="Column28" headerRowDxfId="83" dataDxfId="82"/>
    <tableColumn id="29" xr3:uid="{D8C67852-9883-440B-95C1-ABCF4794F799}" name="Column29" headerRowDxfId="81" dataDxfId="80"/>
    <tableColumn id="30" xr3:uid="{89B1105F-DF35-452C-9FB5-6FE220CC77D0}" name="Column30" headerRowDxfId="79" dataDxfId="78"/>
    <tableColumn id="31" xr3:uid="{8E0943B4-476A-42E2-9355-7D0F93948EAC}" name="Column31" headerRowDxfId="77" dataDxfId="76"/>
    <tableColumn id="32" xr3:uid="{E4A1BB6B-A55B-4AD3-94E6-F28E887A2AD9}" name="Column32" headerRowDxfId="75" dataDxfId="74"/>
    <tableColumn id="33" xr3:uid="{D0549708-DDEC-4D1C-BBF8-CD089C32CBAC}" name="Column33" headerRowDxfId="73" dataDxfId="72"/>
    <tableColumn id="34" xr3:uid="{D3BC55A0-7588-4228-97AA-80E0395F4977}" name="Column34" headerRowDxfId="71" dataDxfId="70"/>
    <tableColumn id="35" xr3:uid="{3BCED22E-A33C-4704-9ECA-D135976DE0A5}" name="Column35" headerRowDxfId="69" dataDxfId="68"/>
    <tableColumn id="36" xr3:uid="{68573BB1-260B-401C-BACC-1A35B9BB56C1}" name="Column36" headerRowDxfId="67" dataDxfId="66"/>
    <tableColumn id="37" xr3:uid="{D115EAA9-A335-4336-AADD-D7D305008BD4}" name="Column37" headerRowDxfId="65" dataDxfId="64"/>
    <tableColumn id="38" xr3:uid="{D48F74B4-97B1-433F-B15D-80AE5D0F0EA7}" name="Column38" headerRowDxfId="63" dataDxfId="62"/>
    <tableColumn id="39" xr3:uid="{17DA2B8D-0C23-40F8-8EAE-18FD7A356213}" name="Column39" headerRowDxfId="61" dataDxfId="60"/>
    <tableColumn id="40" xr3:uid="{D367C058-0F24-417F-9FD3-670BB2C7CCAF}" name="Column40" headerRowDxfId="59" dataDxfId="58"/>
    <tableColumn id="41" xr3:uid="{278A1FAE-A221-4032-8275-383ED1594696}" name="Column41" headerRowDxfId="57" dataDxfId="56"/>
    <tableColumn id="42" xr3:uid="{DAF74138-B78C-448B-89AE-C3A86DFDB84E}" name="Column42" headerRowDxfId="55" dataDxfId="54"/>
    <tableColumn id="43" xr3:uid="{55E2AFEE-7035-4939-A51E-082A21BE842B}" name="Column43" headerRowDxfId="53" dataDxfId="52"/>
    <tableColumn id="44" xr3:uid="{10705A1C-E922-4531-8597-AB75E6CD671C}" name="Column44" headerRowDxfId="51" dataDxfId="50"/>
    <tableColumn id="45" xr3:uid="{7C46728F-C58D-4D9D-8231-7C899397E6F3}" name="Column45" headerRowDxfId="49" dataDxfId="48"/>
    <tableColumn id="46" xr3:uid="{7AE0856D-FB24-4DBD-BDA4-B3E38885BABF}" name="Column46" headerRowDxfId="47" dataDxfId="46"/>
    <tableColumn id="47" xr3:uid="{3DA16634-E4BE-4D16-8516-4C75C10B8960}" name="Column47" headerRowDxfId="45" dataDxfId="44"/>
    <tableColumn id="48" xr3:uid="{1F1B6A78-BB1B-4A32-B7B3-CC88E6F73018}" name="Column48" headerRowDxfId="43" dataDxfId="42"/>
    <tableColumn id="49" xr3:uid="{437D4CDE-D043-41E7-AA89-E851156C7552}" name="Column49" headerRowDxfId="41" dataDxfId="40"/>
    <tableColumn id="50" xr3:uid="{C3E32373-6C11-4001-B07C-91F55F32B5B5}" name="Column50" headerRowDxfId="39" dataDxfId="38"/>
    <tableColumn id="51" xr3:uid="{68DD1484-4831-404F-97DB-F3495D35BEA6}" name="Column51" headerRowDxfId="37" dataDxfId="17"/>
    <tableColumn id="52" xr3:uid="{F057CC9F-EAFB-4BFC-8BD8-6EBF5B7A07E1}" name="Column52" headerRowDxfId="36" dataDxfId="35"/>
    <tableColumn id="53" xr3:uid="{A2CD0A3A-111B-49BD-B71F-312F63501A7C}" name="Column53" headerRowDxfId="34" dataDxfId="16"/>
    <tableColumn id="54" xr3:uid="{1ED4AB7E-39C1-4336-ACA7-E73817189B45}" name="Column54" headerRowDxfId="33" dataDxfId="32"/>
    <tableColumn id="55" xr3:uid="{C36CF88C-A0AA-4E6E-9340-DAE03EF60782}" name="Column55" dataDxfId="31"/>
    <tableColumn id="56" xr3:uid="{4CEF3DE2-DBF0-4BAF-BCA9-195F4AC0098C}" name="Column56" dataDxfId="30"/>
    <tableColumn id="57" xr3:uid="{04DBA50F-E7D3-4342-8933-BBC2839D3023}" name="Column57" dataDxfId="29"/>
    <tableColumn id="58" xr3:uid="{88133A83-BDBC-4558-8485-4867FBB91E36}" name="Column58" dataDxfId="28"/>
    <tableColumn id="59" xr3:uid="{6609A352-0218-4B7B-9E99-075911C9655F}" name="Column59" dataDxfId="27"/>
    <tableColumn id="60" xr3:uid="{F9E1D84A-6311-4478-A145-19C300E31B19}" name="Column60" dataDxfId="26">
      <calculatedColumnFormula>AVERAGE(Table12151654[[#This Row],[Column55]],Table12151654[[#This Row],[Column56]])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2D00-BC75-4C03-B237-31C34B279B7E}">
  <dimension ref="A1:AD24"/>
  <sheetViews>
    <sheetView zoomScale="9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K10" sqref="K10:V10"/>
    </sheetView>
  </sheetViews>
  <sheetFormatPr defaultRowHeight="14.4" x14ac:dyDescent="0.3"/>
  <cols>
    <col min="1" max="1" width="6.5546875" customWidth="1"/>
    <col min="2" max="2" width="19.109375" style="8" customWidth="1"/>
    <col min="3" max="3" width="31.109375" style="8" customWidth="1"/>
    <col min="4" max="4" width="21.88671875" style="8" bestFit="1" customWidth="1"/>
    <col min="5" max="7" width="16.88671875" customWidth="1"/>
    <col min="8" max="8" width="16.88671875" style="9" customWidth="1"/>
    <col min="9" max="9" width="14.88671875" style="9" customWidth="1"/>
    <col min="10" max="10" width="17.109375" style="8" customWidth="1"/>
    <col min="11" max="29" width="8.88671875" style="9"/>
  </cols>
  <sheetData>
    <row r="1" spans="1:30" s="2" customFormat="1" ht="35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17" t="s">
        <v>10</v>
      </c>
      <c r="L1" s="117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</row>
    <row r="2" spans="1:30" ht="23.1" customHeight="1" x14ac:dyDescent="0.3">
      <c r="A2" s="3"/>
      <c r="B2" s="4" t="s">
        <v>615</v>
      </c>
      <c r="C2" s="5" t="s">
        <v>616</v>
      </c>
      <c r="D2" s="5"/>
      <c r="E2" s="25" t="s">
        <v>11</v>
      </c>
      <c r="F2" s="7" t="s">
        <v>12</v>
      </c>
      <c r="G2" s="7" t="s">
        <v>13</v>
      </c>
      <c r="H2" s="18">
        <v>3</v>
      </c>
      <c r="I2" s="18"/>
      <c r="J2" s="26"/>
      <c r="K2" s="72" t="s">
        <v>551</v>
      </c>
      <c r="L2" s="72" t="s">
        <v>17</v>
      </c>
      <c r="M2" s="72" t="s">
        <v>18</v>
      </c>
      <c r="N2" s="72" t="s">
        <v>558</v>
      </c>
      <c r="O2" s="72" t="s">
        <v>20</v>
      </c>
      <c r="P2" s="72" t="s">
        <v>552</v>
      </c>
      <c r="Q2" s="72" t="s">
        <v>618</v>
      </c>
      <c r="R2" s="72" t="s">
        <v>619</v>
      </c>
      <c r="S2" s="72" t="s">
        <v>607</v>
      </c>
      <c r="T2" s="72" t="s">
        <v>608</v>
      </c>
      <c r="U2" s="72" t="s">
        <v>16</v>
      </c>
      <c r="V2" s="72" t="s">
        <v>620</v>
      </c>
      <c r="W2" s="72" t="s">
        <v>621</v>
      </c>
      <c r="X2" s="72" t="s">
        <v>21</v>
      </c>
      <c r="Y2" s="72" t="s">
        <v>622</v>
      </c>
      <c r="Z2" s="72" t="s">
        <v>559</v>
      </c>
      <c r="AA2" s="72" t="s">
        <v>14</v>
      </c>
      <c r="AB2" s="72" t="s">
        <v>15</v>
      </c>
      <c r="AC2" s="72" t="s">
        <v>623</v>
      </c>
      <c r="AD2" s="72" t="s">
        <v>624</v>
      </c>
    </row>
    <row r="3" spans="1:30" ht="23.1" customHeight="1" x14ac:dyDescent="0.3">
      <c r="A3" s="3"/>
      <c r="B3" s="4" t="s">
        <v>615</v>
      </c>
      <c r="C3" s="5" t="s">
        <v>616</v>
      </c>
      <c r="D3" s="5"/>
      <c r="E3" s="25" t="s">
        <v>11</v>
      </c>
      <c r="F3" s="7" t="s">
        <v>12</v>
      </c>
      <c r="G3" s="7" t="s">
        <v>13</v>
      </c>
      <c r="H3" s="18">
        <v>3</v>
      </c>
      <c r="I3" s="26"/>
      <c r="J3" s="26"/>
      <c r="K3" s="72" t="s">
        <v>551</v>
      </c>
      <c r="L3" s="72" t="s">
        <v>17</v>
      </c>
      <c r="M3" s="72" t="s">
        <v>18</v>
      </c>
      <c r="N3" s="72" t="s">
        <v>558</v>
      </c>
      <c r="O3" s="72" t="s">
        <v>20</v>
      </c>
      <c r="P3" s="72" t="s">
        <v>552</v>
      </c>
      <c r="Q3" s="72" t="s">
        <v>618</v>
      </c>
      <c r="R3" s="72" t="s">
        <v>619</v>
      </c>
      <c r="S3" s="72" t="s">
        <v>607</v>
      </c>
      <c r="T3" s="72" t="s">
        <v>608</v>
      </c>
      <c r="U3" s="72" t="s">
        <v>16</v>
      </c>
      <c r="V3" s="72" t="s">
        <v>620</v>
      </c>
      <c r="W3" s="72" t="s">
        <v>621</v>
      </c>
      <c r="X3" s="72" t="s">
        <v>21</v>
      </c>
      <c r="Y3" s="72" t="s">
        <v>622</v>
      </c>
      <c r="Z3" s="72" t="s">
        <v>559</v>
      </c>
      <c r="AA3" s="72" t="s">
        <v>14</v>
      </c>
      <c r="AB3" s="72" t="s">
        <v>15</v>
      </c>
      <c r="AC3" s="72" t="s">
        <v>623</v>
      </c>
      <c r="AD3" s="72" t="s">
        <v>624</v>
      </c>
    </row>
    <row r="4" spans="1:30" ht="23.1" customHeight="1" x14ac:dyDescent="0.3">
      <c r="A4" s="3"/>
      <c r="B4" s="4" t="s">
        <v>615</v>
      </c>
      <c r="C4" s="5" t="s">
        <v>616</v>
      </c>
      <c r="D4" s="4"/>
      <c r="E4" s="25" t="s">
        <v>11</v>
      </c>
      <c r="F4" s="7" t="s">
        <v>12</v>
      </c>
      <c r="G4" s="7" t="s">
        <v>13</v>
      </c>
      <c r="H4" s="18">
        <v>3</v>
      </c>
      <c r="I4" s="26"/>
      <c r="J4" s="28"/>
      <c r="K4" s="72" t="s">
        <v>551</v>
      </c>
      <c r="L4" s="72" t="s">
        <v>17</v>
      </c>
      <c r="M4" s="72" t="s">
        <v>18</v>
      </c>
      <c r="N4" s="72" t="s">
        <v>558</v>
      </c>
      <c r="O4" s="72" t="s">
        <v>20</v>
      </c>
      <c r="P4" s="72" t="s">
        <v>552</v>
      </c>
      <c r="Q4" s="72" t="s">
        <v>618</v>
      </c>
      <c r="R4" s="72" t="s">
        <v>619</v>
      </c>
      <c r="S4" s="72" t="s">
        <v>607</v>
      </c>
      <c r="T4" s="72" t="s">
        <v>608</v>
      </c>
      <c r="U4" s="72" t="s">
        <v>16</v>
      </c>
      <c r="V4" s="72" t="s">
        <v>620</v>
      </c>
      <c r="W4" s="72" t="s">
        <v>621</v>
      </c>
      <c r="X4" s="72" t="s">
        <v>21</v>
      </c>
      <c r="Y4" s="72" t="s">
        <v>622</v>
      </c>
      <c r="Z4" s="72" t="s">
        <v>559</v>
      </c>
      <c r="AA4" s="72" t="s">
        <v>14</v>
      </c>
      <c r="AB4" s="72" t="s">
        <v>15</v>
      </c>
      <c r="AC4" s="72" t="s">
        <v>623</v>
      </c>
      <c r="AD4" s="72" t="s">
        <v>624</v>
      </c>
    </row>
    <row r="5" spans="1:30" ht="23.1" customHeight="1" x14ac:dyDescent="0.3">
      <c r="A5" s="3"/>
      <c r="B5" s="4" t="s">
        <v>615</v>
      </c>
      <c r="C5" s="5" t="s">
        <v>616</v>
      </c>
      <c r="D5" s="27"/>
      <c r="E5" s="25" t="s">
        <v>11</v>
      </c>
      <c r="F5" s="7" t="s">
        <v>12</v>
      </c>
      <c r="G5" s="7" t="s">
        <v>13</v>
      </c>
      <c r="H5" s="18">
        <v>3</v>
      </c>
      <c r="I5" s="26"/>
      <c r="J5" s="26"/>
      <c r="K5" s="72" t="s">
        <v>551</v>
      </c>
      <c r="L5" s="72" t="s">
        <v>17</v>
      </c>
      <c r="M5" s="72" t="s">
        <v>18</v>
      </c>
      <c r="N5" s="72" t="s">
        <v>558</v>
      </c>
      <c r="O5" s="72" t="s">
        <v>20</v>
      </c>
      <c r="P5" s="72" t="s">
        <v>552</v>
      </c>
      <c r="Q5" s="72" t="s">
        <v>618</v>
      </c>
      <c r="R5" s="72" t="s">
        <v>619</v>
      </c>
      <c r="S5" s="72" t="s">
        <v>607</v>
      </c>
      <c r="T5" s="72" t="s">
        <v>608</v>
      </c>
      <c r="U5" s="72" t="s">
        <v>16</v>
      </c>
      <c r="V5" s="72" t="s">
        <v>620</v>
      </c>
      <c r="W5" s="72" t="s">
        <v>621</v>
      </c>
      <c r="X5" s="72" t="s">
        <v>21</v>
      </c>
      <c r="Y5" s="72" t="s">
        <v>622</v>
      </c>
      <c r="Z5" s="72" t="s">
        <v>559</v>
      </c>
      <c r="AA5" s="72" t="s">
        <v>14</v>
      </c>
      <c r="AB5" s="72" t="s">
        <v>15</v>
      </c>
      <c r="AC5" s="72" t="s">
        <v>623</v>
      </c>
      <c r="AD5" s="72" t="s">
        <v>624</v>
      </c>
    </row>
    <row r="6" spans="1:30" ht="23.1" customHeight="1" x14ac:dyDescent="0.3">
      <c r="A6" s="3"/>
      <c r="B6" s="4" t="s">
        <v>615</v>
      </c>
      <c r="C6" s="5" t="s">
        <v>617</v>
      </c>
      <c r="D6" s="27"/>
      <c r="E6" s="25" t="s">
        <v>11</v>
      </c>
      <c r="F6" s="7" t="s">
        <v>12</v>
      </c>
      <c r="G6" s="7" t="s">
        <v>13</v>
      </c>
      <c r="H6" s="18">
        <v>3</v>
      </c>
      <c r="I6" s="26"/>
      <c r="J6" s="26"/>
      <c r="K6" s="5" t="s">
        <v>551</v>
      </c>
      <c r="L6" s="5" t="s">
        <v>18</v>
      </c>
      <c r="M6" s="5" t="s">
        <v>558</v>
      </c>
      <c r="N6" s="5" t="s">
        <v>559</v>
      </c>
      <c r="O6" s="5" t="s">
        <v>15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3"/>
    </row>
    <row r="7" spans="1:30" ht="23.1" customHeight="1" x14ac:dyDescent="0.3">
      <c r="A7" s="3"/>
      <c r="B7" s="4" t="s">
        <v>615</v>
      </c>
      <c r="C7" s="5" t="s">
        <v>617</v>
      </c>
      <c r="D7" s="5"/>
      <c r="E7" s="25" t="s">
        <v>11</v>
      </c>
      <c r="F7" s="7" t="s">
        <v>12</v>
      </c>
      <c r="G7" s="7" t="s">
        <v>13</v>
      </c>
      <c r="H7" s="18">
        <v>3</v>
      </c>
      <c r="I7" s="18"/>
      <c r="J7" s="26"/>
      <c r="K7" s="5" t="s">
        <v>551</v>
      </c>
      <c r="L7" s="5" t="s">
        <v>18</v>
      </c>
      <c r="M7" s="5" t="s">
        <v>558</v>
      </c>
      <c r="N7" s="5" t="s">
        <v>559</v>
      </c>
      <c r="O7" s="5" t="s">
        <v>15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3"/>
    </row>
    <row r="8" spans="1:30" ht="23.1" customHeight="1" x14ac:dyDescent="0.3">
      <c r="A8" s="3"/>
      <c r="B8" s="4" t="s">
        <v>615</v>
      </c>
      <c r="C8" s="5" t="s">
        <v>617</v>
      </c>
      <c r="D8" s="27"/>
      <c r="E8" s="25" t="s">
        <v>11</v>
      </c>
      <c r="F8" s="7" t="s">
        <v>12</v>
      </c>
      <c r="G8" s="7" t="s">
        <v>13</v>
      </c>
      <c r="H8" s="18">
        <v>3</v>
      </c>
      <c r="I8" s="26"/>
      <c r="J8" s="26"/>
      <c r="K8" s="5" t="s">
        <v>551</v>
      </c>
      <c r="L8" s="5" t="s">
        <v>18</v>
      </c>
      <c r="M8" s="5" t="s">
        <v>558</v>
      </c>
      <c r="N8" s="5" t="s">
        <v>559</v>
      </c>
      <c r="O8" s="5" t="s">
        <v>15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"/>
    </row>
    <row r="9" spans="1:30" ht="23.1" customHeight="1" x14ac:dyDescent="0.3">
      <c r="A9" s="3"/>
      <c r="B9" s="4" t="s">
        <v>615</v>
      </c>
      <c r="C9" s="5" t="s">
        <v>617</v>
      </c>
      <c r="D9" s="5"/>
      <c r="E9" s="25" t="s">
        <v>11</v>
      </c>
      <c r="F9" s="7" t="s">
        <v>12</v>
      </c>
      <c r="G9" s="7" t="s">
        <v>13</v>
      </c>
      <c r="H9" s="18">
        <v>3</v>
      </c>
      <c r="I9" s="26"/>
      <c r="J9" s="26"/>
      <c r="K9" s="5" t="s">
        <v>551</v>
      </c>
      <c r="L9" s="5" t="s">
        <v>18</v>
      </c>
      <c r="M9" s="5" t="s">
        <v>558</v>
      </c>
      <c r="N9" s="5" t="s">
        <v>559</v>
      </c>
      <c r="O9" s="5" t="s">
        <v>15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3"/>
    </row>
    <row r="10" spans="1:30" ht="23.1" customHeight="1" x14ac:dyDescent="0.3">
      <c r="A10" s="3"/>
      <c r="B10" s="4" t="s">
        <v>615</v>
      </c>
      <c r="C10" s="10" t="s">
        <v>625</v>
      </c>
      <c r="D10" s="10"/>
      <c r="E10" s="11"/>
      <c r="F10" s="11"/>
      <c r="G10" s="7" t="s">
        <v>13</v>
      </c>
      <c r="H10" s="18">
        <v>3</v>
      </c>
      <c r="I10" s="26"/>
      <c r="J10" s="26"/>
      <c r="K10" s="5" t="s">
        <v>516</v>
      </c>
      <c r="L10" s="5" t="s">
        <v>622</v>
      </c>
      <c r="M10" s="5" t="s">
        <v>628</v>
      </c>
      <c r="N10" s="5" t="s">
        <v>629</v>
      </c>
      <c r="O10" s="5" t="s">
        <v>16</v>
      </c>
      <c r="P10" s="5" t="s">
        <v>620</v>
      </c>
      <c r="Q10" s="5" t="s">
        <v>621</v>
      </c>
      <c r="R10" s="5" t="s">
        <v>29</v>
      </c>
      <c r="S10" s="5" t="s">
        <v>30</v>
      </c>
      <c r="T10" s="5" t="s">
        <v>31</v>
      </c>
      <c r="U10" s="5" t="s">
        <v>32</v>
      </c>
      <c r="V10" s="5" t="s">
        <v>33</v>
      </c>
      <c r="W10" s="6"/>
      <c r="X10" s="6"/>
      <c r="Y10" s="6"/>
      <c r="Z10" s="6"/>
      <c r="AA10" s="6"/>
      <c r="AB10" s="6"/>
      <c r="AC10" s="6"/>
      <c r="AD10" s="3"/>
    </row>
    <row r="11" spans="1:30" ht="23.1" customHeight="1" x14ac:dyDescent="0.3">
      <c r="A11" s="3"/>
      <c r="B11" s="4" t="s">
        <v>615</v>
      </c>
      <c r="C11" s="10" t="s">
        <v>626</v>
      </c>
      <c r="D11" s="5"/>
      <c r="E11" s="3"/>
      <c r="F11" s="3"/>
      <c r="G11" s="7" t="s">
        <v>13</v>
      </c>
      <c r="H11" s="18">
        <v>3</v>
      </c>
      <c r="I11" s="26"/>
      <c r="J11" s="26"/>
      <c r="K11" s="5" t="s">
        <v>516</v>
      </c>
      <c r="L11" s="5" t="s">
        <v>622</v>
      </c>
      <c r="M11" s="5" t="s">
        <v>628</v>
      </c>
      <c r="N11" s="5" t="s">
        <v>629</v>
      </c>
      <c r="O11" s="5" t="s">
        <v>16</v>
      </c>
      <c r="P11" s="5" t="s">
        <v>620</v>
      </c>
      <c r="Q11" s="5" t="s">
        <v>621</v>
      </c>
      <c r="R11" s="5" t="s">
        <v>29</v>
      </c>
      <c r="S11" s="5" t="s">
        <v>30</v>
      </c>
      <c r="T11" s="5" t="s">
        <v>31</v>
      </c>
      <c r="U11" s="5" t="s">
        <v>32</v>
      </c>
      <c r="V11" s="5" t="s">
        <v>33</v>
      </c>
      <c r="W11" s="6"/>
      <c r="X11" s="6"/>
      <c r="Y11" s="6"/>
      <c r="Z11" s="6"/>
      <c r="AA11" s="6"/>
      <c r="AB11" s="6"/>
      <c r="AC11" s="6"/>
      <c r="AD11" s="3"/>
    </row>
    <row r="12" spans="1:30" ht="23.1" customHeight="1" x14ac:dyDescent="0.3">
      <c r="A12" s="3"/>
      <c r="B12" s="4" t="s">
        <v>615</v>
      </c>
      <c r="C12" s="10" t="s">
        <v>627</v>
      </c>
      <c r="D12" s="5"/>
      <c r="E12" s="3"/>
      <c r="F12" s="3"/>
      <c r="G12" s="7" t="s">
        <v>13</v>
      </c>
      <c r="H12" s="18">
        <v>3</v>
      </c>
      <c r="I12" s="26"/>
      <c r="J12" s="26"/>
      <c r="K12" s="5" t="s">
        <v>516</v>
      </c>
      <c r="L12" s="5" t="s">
        <v>622</v>
      </c>
      <c r="M12" s="5" t="s">
        <v>628</v>
      </c>
      <c r="N12" s="5" t="s">
        <v>629</v>
      </c>
      <c r="O12" s="5" t="s">
        <v>16</v>
      </c>
      <c r="P12" s="5" t="s">
        <v>620</v>
      </c>
      <c r="Q12" s="5" t="s">
        <v>621</v>
      </c>
      <c r="R12" s="5" t="s">
        <v>29</v>
      </c>
      <c r="S12" s="5" t="s">
        <v>30</v>
      </c>
      <c r="T12" s="5" t="s">
        <v>31</v>
      </c>
      <c r="U12" s="5" t="s">
        <v>32</v>
      </c>
      <c r="V12" s="5" t="s">
        <v>33</v>
      </c>
      <c r="W12" s="6"/>
      <c r="X12" s="6"/>
      <c r="Y12" s="6"/>
      <c r="Z12" s="6"/>
      <c r="AA12" s="6"/>
      <c r="AB12" s="6"/>
      <c r="AC12" s="6"/>
      <c r="AD12" s="3"/>
    </row>
    <row r="13" spans="1:30" ht="23.1" customHeight="1" x14ac:dyDescent="0.3">
      <c r="A13" s="3"/>
      <c r="B13" s="4" t="s">
        <v>615</v>
      </c>
      <c r="C13" s="10" t="s">
        <v>627</v>
      </c>
      <c r="D13" s="5"/>
      <c r="E13" s="3"/>
      <c r="F13" s="3"/>
      <c r="G13" s="7" t="s">
        <v>13</v>
      </c>
      <c r="H13" s="18">
        <v>3</v>
      </c>
      <c r="I13" s="26"/>
      <c r="J13" s="26"/>
      <c r="K13" s="5" t="s">
        <v>516</v>
      </c>
      <c r="L13" s="5" t="s">
        <v>622</v>
      </c>
      <c r="M13" s="5" t="s">
        <v>628</v>
      </c>
      <c r="N13" s="5" t="s">
        <v>629</v>
      </c>
      <c r="O13" s="5" t="s">
        <v>16</v>
      </c>
      <c r="P13" s="5" t="s">
        <v>620</v>
      </c>
      <c r="Q13" s="5" t="s">
        <v>621</v>
      </c>
      <c r="R13" s="5" t="s">
        <v>29</v>
      </c>
      <c r="S13" s="5" t="s">
        <v>30</v>
      </c>
      <c r="T13" s="5" t="s">
        <v>31</v>
      </c>
      <c r="U13" s="5" t="s">
        <v>32</v>
      </c>
      <c r="V13" s="5" t="s">
        <v>33</v>
      </c>
      <c r="W13" s="6"/>
      <c r="X13" s="6"/>
      <c r="Y13" s="6"/>
      <c r="Z13" s="6"/>
      <c r="AA13" s="6"/>
      <c r="AB13" s="6"/>
      <c r="AC13" s="6"/>
      <c r="AD13" s="3"/>
    </row>
    <row r="14" spans="1:30" ht="23.1" customHeight="1" x14ac:dyDescent="0.3">
      <c r="A14" s="3"/>
      <c r="B14" s="5"/>
      <c r="C14" s="5"/>
      <c r="D14" s="5"/>
      <c r="E14" s="3"/>
      <c r="F14" s="3"/>
      <c r="G14" s="3"/>
      <c r="H14" s="6"/>
      <c r="I14" s="6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3"/>
    </row>
    <row r="15" spans="1:30" ht="23.1" customHeight="1" x14ac:dyDescent="0.3">
      <c r="A15" s="3"/>
      <c r="B15" s="5"/>
      <c r="C15" s="5"/>
      <c r="D15" s="5"/>
      <c r="E15" s="3"/>
      <c r="F15" s="3"/>
      <c r="G15" s="3"/>
      <c r="H15" s="6"/>
      <c r="I15" s="6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3"/>
    </row>
    <row r="16" spans="1:30" ht="23.1" customHeight="1" x14ac:dyDescent="0.3">
      <c r="A16" s="3"/>
      <c r="B16" s="5"/>
      <c r="C16" s="5"/>
      <c r="D16" s="5"/>
      <c r="E16" s="3"/>
      <c r="F16" s="3"/>
      <c r="G16" s="3"/>
      <c r="H16" s="6"/>
      <c r="I16" s="6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3"/>
    </row>
    <row r="17" spans="1:30" ht="23.1" customHeight="1" x14ac:dyDescent="0.3">
      <c r="A17" s="3"/>
      <c r="B17" s="5"/>
      <c r="C17" s="5"/>
      <c r="D17" s="5"/>
      <c r="E17" s="3"/>
      <c r="F17" s="3"/>
      <c r="G17" s="3"/>
      <c r="H17" s="6"/>
      <c r="I17" s="6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3"/>
    </row>
    <row r="18" spans="1:30" ht="23.1" customHeight="1" x14ac:dyDescent="0.3">
      <c r="A18" s="3"/>
      <c r="B18" s="5"/>
      <c r="C18" s="5"/>
      <c r="D18" s="5"/>
      <c r="E18" s="3"/>
      <c r="F18" s="3"/>
      <c r="G18" s="3"/>
      <c r="H18" s="6"/>
      <c r="I18" s="6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3"/>
    </row>
    <row r="19" spans="1:30" ht="23.1" customHeight="1" x14ac:dyDescent="0.3">
      <c r="A19" s="3"/>
      <c r="B19" s="5"/>
      <c r="C19" s="5"/>
      <c r="D19" s="5"/>
      <c r="E19" s="3"/>
      <c r="F19" s="3"/>
      <c r="G19" s="3"/>
      <c r="H19" s="6"/>
      <c r="I19" s="6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3"/>
    </row>
    <row r="20" spans="1:30" ht="23.1" customHeight="1" x14ac:dyDescent="0.3">
      <c r="A20" s="3"/>
      <c r="B20" s="5"/>
      <c r="C20" s="5"/>
      <c r="D20" s="5"/>
      <c r="E20" s="3"/>
      <c r="F20" s="3"/>
      <c r="G20" s="3"/>
      <c r="H20" s="6"/>
      <c r="I20" s="6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3"/>
    </row>
    <row r="21" spans="1:30" ht="23.1" customHeight="1" x14ac:dyDescent="0.3">
      <c r="A21" s="3"/>
      <c r="B21" s="5"/>
      <c r="C21" s="5"/>
      <c r="D21" s="5"/>
      <c r="E21" s="3"/>
      <c r="F21" s="3"/>
      <c r="G21" s="3"/>
      <c r="H21" s="6"/>
      <c r="I21" s="6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3"/>
    </row>
    <row r="22" spans="1:30" ht="23.1" customHeight="1" x14ac:dyDescent="0.3">
      <c r="A22" s="3"/>
      <c r="B22" s="5"/>
      <c r="C22" s="5"/>
      <c r="D22" s="5"/>
      <c r="E22" s="3"/>
      <c r="F22" s="3"/>
      <c r="G22" s="3"/>
      <c r="H22" s="6"/>
      <c r="I22" s="6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3"/>
    </row>
    <row r="23" spans="1:30" ht="23.1" customHeight="1" x14ac:dyDescent="0.3">
      <c r="A23" s="3"/>
      <c r="B23" s="5"/>
      <c r="C23" s="5"/>
      <c r="D23" s="5"/>
      <c r="E23" s="3"/>
      <c r="F23" s="3"/>
      <c r="G23" s="3"/>
      <c r="H23" s="6"/>
      <c r="I23" s="6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3"/>
    </row>
    <row r="24" spans="1:30" ht="23.1" customHeight="1" x14ac:dyDescent="0.3">
      <c r="A24" s="3"/>
      <c r="B24" s="5"/>
      <c r="C24" s="5"/>
      <c r="D24" s="5"/>
      <c r="E24" s="3"/>
      <c r="F24" s="3"/>
      <c r="G24" s="3"/>
      <c r="H24" s="6"/>
      <c r="I24" s="6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3"/>
    </row>
  </sheetData>
  <mergeCells count="1">
    <mergeCell ref="K1:AD1"/>
  </mergeCells>
  <phoneticPr fontId="7" type="noConversion"/>
  <dataValidations count="2">
    <dataValidation type="list" allowBlank="1" showInputMessage="1" showErrorMessage="1" sqref="E1:E1048576" xr:uid="{6BCA972C-DE68-4E1D-910A-6B834A7ACBDF}">
      <formula1>"JAGSoM,IFIM College,IFIM Law School,VU"</formula1>
    </dataValidation>
    <dataValidation type="list" allowBlank="1" showInputMessage="1" showErrorMessage="1" sqref="B1:B1048576" xr:uid="{3C55E49D-14E7-46C2-A9F8-B880C40DC0BF}">
      <formula1>"Level 0,Level 1,Level 2,Level 3"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D5EA-F0FA-4035-892F-AC99971AF649}">
  <dimension ref="A1:BH230"/>
  <sheetViews>
    <sheetView topLeftCell="D1" workbookViewId="0">
      <selection activeCell="M3" sqref="M3:BB230"/>
    </sheetView>
  </sheetViews>
  <sheetFormatPr defaultRowHeight="15.6" x14ac:dyDescent="0.3"/>
  <cols>
    <col min="1" max="1" width="11.109375" style="8" customWidth="1"/>
    <col min="2" max="2" width="21.6640625" style="8" customWidth="1"/>
    <col min="3" max="3" width="22.77734375" style="2" customWidth="1"/>
    <col min="4" max="5" width="12.44140625" style="8" customWidth="1"/>
    <col min="6" max="6" width="12.109375" style="8" customWidth="1"/>
    <col min="7" max="9" width="11.109375" style="8" hidden="1" customWidth="1"/>
    <col min="10" max="11" width="12.21875" hidden="1" customWidth="1"/>
    <col min="12" max="12" width="12.77734375" style="103" hidden="1" customWidth="1"/>
    <col min="13" max="13" width="13" style="102" customWidth="1"/>
    <col min="14" max="18" width="12.21875" style="102" customWidth="1"/>
    <col min="19" max="48" width="12.21875" style="102" hidden="1" customWidth="1"/>
    <col min="49" max="54" width="12.21875" style="102" customWidth="1"/>
    <col min="55" max="59" width="12.21875" style="102" hidden="1" customWidth="1"/>
    <col min="60" max="60" width="12.21875" hidden="1" customWidth="1"/>
  </cols>
  <sheetData>
    <row r="1" spans="1:60" s="2" customFormat="1" ht="21.6" customHeight="1" x14ac:dyDescent="0.3">
      <c r="A1" s="127" t="s">
        <v>0</v>
      </c>
      <c r="B1" s="127" t="s">
        <v>25</v>
      </c>
      <c r="C1" s="129" t="s">
        <v>26</v>
      </c>
      <c r="D1" s="127" t="s">
        <v>488</v>
      </c>
      <c r="E1" s="127" t="s">
        <v>24</v>
      </c>
      <c r="F1" s="127" t="s">
        <v>24</v>
      </c>
      <c r="G1" s="121" t="s">
        <v>494</v>
      </c>
      <c r="H1" s="121"/>
      <c r="I1" s="121"/>
      <c r="J1" s="136"/>
      <c r="K1" s="136"/>
      <c r="L1" s="134" t="s">
        <v>27</v>
      </c>
      <c r="M1" s="136" t="s">
        <v>495</v>
      </c>
      <c r="N1" s="136"/>
      <c r="O1" s="136"/>
      <c r="P1" s="136"/>
      <c r="Q1" s="136"/>
      <c r="R1" s="135" t="s">
        <v>27</v>
      </c>
      <c r="S1" s="136" t="s">
        <v>496</v>
      </c>
      <c r="T1" s="136"/>
      <c r="U1" s="136"/>
      <c r="V1" s="136"/>
      <c r="W1" s="136"/>
      <c r="X1" s="135" t="s">
        <v>27</v>
      </c>
      <c r="Y1" s="136" t="s">
        <v>497</v>
      </c>
      <c r="Z1" s="136"/>
      <c r="AA1" s="121"/>
      <c r="AB1" s="121"/>
      <c r="AC1" s="121"/>
      <c r="AD1" s="119" t="s">
        <v>27</v>
      </c>
      <c r="AE1" s="121" t="s">
        <v>498</v>
      </c>
      <c r="AF1" s="121"/>
      <c r="AG1" s="121"/>
      <c r="AH1" s="121"/>
      <c r="AI1" s="121"/>
      <c r="AJ1" s="119" t="s">
        <v>27</v>
      </c>
      <c r="AK1" s="121" t="s">
        <v>499</v>
      </c>
      <c r="AL1" s="121"/>
      <c r="AM1" s="121"/>
      <c r="AN1" s="121"/>
      <c r="AO1" s="121"/>
      <c r="AP1" s="119" t="s">
        <v>27</v>
      </c>
      <c r="AQ1" s="121" t="s">
        <v>500</v>
      </c>
      <c r="AR1" s="121"/>
      <c r="AS1" s="121"/>
      <c r="AT1" s="121"/>
      <c r="AU1" s="121"/>
      <c r="AV1" s="119" t="s">
        <v>27</v>
      </c>
      <c r="AW1" s="121" t="s">
        <v>28</v>
      </c>
      <c r="AX1" s="121"/>
      <c r="AY1" s="121"/>
      <c r="AZ1" s="121"/>
      <c r="BA1" s="121"/>
      <c r="BB1" s="119" t="s">
        <v>27</v>
      </c>
      <c r="BC1" s="121" t="s">
        <v>630</v>
      </c>
      <c r="BD1" s="121"/>
      <c r="BE1" s="121"/>
      <c r="BF1" s="121"/>
      <c r="BG1" s="121"/>
      <c r="BH1" s="119" t="s">
        <v>27</v>
      </c>
    </row>
    <row r="2" spans="1:60" s="2" customFormat="1" ht="20.100000000000001" customHeight="1" x14ac:dyDescent="0.3">
      <c r="A2" s="128"/>
      <c r="B2" s="128"/>
      <c r="C2" s="130"/>
      <c r="D2" s="128"/>
      <c r="E2" s="128"/>
      <c r="F2" s="128"/>
      <c r="G2" s="91" t="s">
        <v>501</v>
      </c>
      <c r="H2" s="91" t="s">
        <v>502</v>
      </c>
      <c r="I2" s="91" t="s">
        <v>503</v>
      </c>
      <c r="J2" s="91" t="s">
        <v>504</v>
      </c>
      <c r="K2" s="91" t="s">
        <v>505</v>
      </c>
      <c r="L2" s="123"/>
      <c r="M2" s="91" t="s">
        <v>506</v>
      </c>
      <c r="N2" s="91" t="s">
        <v>507</v>
      </c>
      <c r="O2" s="91" t="s">
        <v>508</v>
      </c>
      <c r="P2" s="91" t="s">
        <v>509</v>
      </c>
      <c r="Q2" s="91" t="s">
        <v>510</v>
      </c>
      <c r="R2" s="120"/>
      <c r="S2" s="91" t="s">
        <v>511</v>
      </c>
      <c r="T2" s="91" t="s">
        <v>512</v>
      </c>
      <c r="U2" s="91" t="s">
        <v>513</v>
      </c>
      <c r="V2" s="91" t="s">
        <v>514</v>
      </c>
      <c r="W2" s="91" t="s">
        <v>515</v>
      </c>
      <c r="X2" s="120"/>
      <c r="Y2" s="91" t="s">
        <v>516</v>
      </c>
      <c r="Z2" s="91" t="s">
        <v>517</v>
      </c>
      <c r="AA2" s="91" t="s">
        <v>518</v>
      </c>
      <c r="AB2" s="91" t="s">
        <v>519</v>
      </c>
      <c r="AC2" s="91" t="s">
        <v>520</v>
      </c>
      <c r="AD2" s="120"/>
      <c r="AE2" s="91" t="s">
        <v>521</v>
      </c>
      <c r="AF2" s="91" t="s">
        <v>522</v>
      </c>
      <c r="AG2" s="91" t="s">
        <v>523</v>
      </c>
      <c r="AH2" s="91" t="s">
        <v>524</v>
      </c>
      <c r="AI2" s="91" t="s">
        <v>525</v>
      </c>
      <c r="AJ2" s="120"/>
      <c r="AK2" s="91" t="s">
        <v>526</v>
      </c>
      <c r="AL2" s="91" t="s">
        <v>527</v>
      </c>
      <c r="AM2" s="91" t="s">
        <v>528</v>
      </c>
      <c r="AN2" s="91" t="s">
        <v>529</v>
      </c>
      <c r="AO2" s="91" t="s">
        <v>530</v>
      </c>
      <c r="AP2" s="120"/>
      <c r="AQ2" s="91" t="s">
        <v>531</v>
      </c>
      <c r="AR2" s="91" t="s">
        <v>532</v>
      </c>
      <c r="AS2" s="91" t="s">
        <v>533</v>
      </c>
      <c r="AT2" s="91" t="s">
        <v>534</v>
      </c>
      <c r="AU2" s="91" t="s">
        <v>535</v>
      </c>
      <c r="AV2" s="120"/>
      <c r="AW2" s="91" t="s">
        <v>29</v>
      </c>
      <c r="AX2" s="91" t="s">
        <v>30</v>
      </c>
      <c r="AY2" s="91" t="s">
        <v>31</v>
      </c>
      <c r="AZ2" s="91" t="s">
        <v>32</v>
      </c>
      <c r="BA2" s="91" t="s">
        <v>33</v>
      </c>
      <c r="BB2" s="120"/>
      <c r="BC2" s="91" t="s">
        <v>623</v>
      </c>
      <c r="BD2" s="91" t="s">
        <v>631</v>
      </c>
      <c r="BE2" s="91" t="s">
        <v>632</v>
      </c>
      <c r="BF2" s="91" t="s">
        <v>633</v>
      </c>
      <c r="BG2" s="91" t="s">
        <v>634</v>
      </c>
      <c r="BH2" s="120"/>
    </row>
    <row r="3" spans="1:60" ht="23.1" customHeight="1" x14ac:dyDescent="0.3">
      <c r="A3" s="77">
        <v>1</v>
      </c>
      <c r="B3" s="54" t="s">
        <v>35</v>
      </c>
      <c r="C3" s="55" t="s">
        <v>36</v>
      </c>
      <c r="D3" s="54" t="s">
        <v>541</v>
      </c>
      <c r="E3" s="54" t="s">
        <v>34</v>
      </c>
      <c r="F3" s="54" t="s">
        <v>638</v>
      </c>
      <c r="G3" s="56"/>
      <c r="H3" s="56"/>
      <c r="I3" s="56"/>
      <c r="J3" s="56"/>
      <c r="K3" s="57"/>
      <c r="L3" s="104">
        <v>0</v>
      </c>
      <c r="M3" s="100">
        <v>0</v>
      </c>
      <c r="N3" s="100"/>
      <c r="O3" s="100">
        <v>0</v>
      </c>
      <c r="P3" s="100">
        <v>0</v>
      </c>
      <c r="Q3" s="100"/>
      <c r="R3" s="162">
        <v>0</v>
      </c>
      <c r="S3" s="57"/>
      <c r="T3" s="57"/>
      <c r="U3" s="57"/>
      <c r="V3" s="57"/>
      <c r="W3" s="57"/>
      <c r="X3" s="104" t="e">
        <v>#DIV/0!</v>
      </c>
      <c r="Y3" s="57"/>
      <c r="Z3" s="57"/>
      <c r="AA3" s="57"/>
      <c r="AB3" s="57"/>
      <c r="AC3" s="57"/>
      <c r="AD3" s="104" t="e">
        <v>#DIV/0!</v>
      </c>
      <c r="AE3" s="57"/>
      <c r="AF3" s="57"/>
      <c r="AG3" s="57"/>
      <c r="AH3" s="57"/>
      <c r="AI3" s="57"/>
      <c r="AJ3" s="104" t="e">
        <v>#DIV/0!</v>
      </c>
      <c r="AK3" s="56"/>
      <c r="AL3" s="56"/>
      <c r="AM3" s="57"/>
      <c r="AN3" s="56"/>
      <c r="AO3" s="57"/>
      <c r="AP3" s="104">
        <v>0</v>
      </c>
      <c r="AQ3" s="57"/>
      <c r="AR3" s="57"/>
      <c r="AS3" s="57"/>
      <c r="AT3" s="57"/>
      <c r="AU3" s="57"/>
      <c r="AV3" s="104" t="e">
        <v>#DIV/0!</v>
      </c>
      <c r="AW3" s="57"/>
      <c r="AX3" s="57"/>
      <c r="AY3" s="100">
        <v>0</v>
      </c>
      <c r="AZ3" s="100"/>
      <c r="BA3" s="100">
        <v>0</v>
      </c>
      <c r="BB3" s="162">
        <v>0</v>
      </c>
      <c r="BC3" s="57"/>
      <c r="BD3" s="57"/>
      <c r="BE3" s="57"/>
      <c r="BF3" s="56"/>
      <c r="BG3" s="74"/>
      <c r="BH3" s="104" t="e">
        <f>AVERAGE(Table12151654[[#This Row],[Column55]],Table12151654[[#This Row],[Column56]])</f>
        <v>#DIV/0!</v>
      </c>
    </row>
    <row r="4" spans="1:60" ht="23.1" customHeight="1" x14ac:dyDescent="0.3">
      <c r="A4" s="78">
        <v>2</v>
      </c>
      <c r="B4" s="61" t="s">
        <v>74</v>
      </c>
      <c r="C4" s="62" t="s">
        <v>75</v>
      </c>
      <c r="D4" s="61" t="s">
        <v>449</v>
      </c>
      <c r="E4" s="61" t="s">
        <v>34</v>
      </c>
      <c r="F4" s="61" t="s">
        <v>638</v>
      </c>
      <c r="G4" s="52"/>
      <c r="H4" s="52"/>
      <c r="I4" s="52"/>
      <c r="J4" s="52"/>
      <c r="K4" s="63"/>
      <c r="L4" s="104">
        <v>0</v>
      </c>
      <c r="M4" s="100">
        <v>0</v>
      </c>
      <c r="N4" s="100"/>
      <c r="O4" s="100">
        <v>0</v>
      </c>
      <c r="P4" s="100">
        <v>0</v>
      </c>
      <c r="Q4" s="100"/>
      <c r="R4" s="162">
        <v>0</v>
      </c>
      <c r="S4" s="99"/>
      <c r="T4" s="99"/>
      <c r="U4" s="99"/>
      <c r="V4" s="99"/>
      <c r="W4" s="63"/>
      <c r="X4" s="104" t="e">
        <v>#DIV/0!</v>
      </c>
      <c r="Y4" s="99"/>
      <c r="Z4" s="99"/>
      <c r="AA4" s="99"/>
      <c r="AB4" s="99"/>
      <c r="AC4" s="63"/>
      <c r="AD4" s="104" t="e">
        <v>#DIV/0!</v>
      </c>
      <c r="AE4" s="99"/>
      <c r="AF4" s="99"/>
      <c r="AG4" s="99"/>
      <c r="AH4" s="99"/>
      <c r="AI4" s="63"/>
      <c r="AJ4" s="104" t="e">
        <v>#DIV/0!</v>
      </c>
      <c r="AK4" s="52"/>
      <c r="AL4" s="52"/>
      <c r="AM4" s="99"/>
      <c r="AN4" s="52"/>
      <c r="AO4" s="63"/>
      <c r="AP4" s="104">
        <v>0</v>
      </c>
      <c r="AQ4" s="99"/>
      <c r="AR4" s="99"/>
      <c r="AS4" s="99"/>
      <c r="AT4" s="99"/>
      <c r="AU4" s="63"/>
      <c r="AV4" s="104" t="e">
        <v>#DIV/0!</v>
      </c>
      <c r="AW4" s="99"/>
      <c r="AX4" s="99"/>
      <c r="AY4" s="100">
        <v>0</v>
      </c>
      <c r="AZ4" s="100"/>
      <c r="BA4" s="100">
        <v>0</v>
      </c>
      <c r="BB4" s="162">
        <v>0</v>
      </c>
      <c r="BC4" s="99"/>
      <c r="BD4" s="99"/>
      <c r="BE4" s="99"/>
      <c r="BF4" s="52"/>
      <c r="BG4" s="79"/>
      <c r="BH4" s="104" t="e">
        <f>AVERAGE(Table12151654[[#This Row],[Column55]],Table12151654[[#This Row],[Column56]])</f>
        <v>#DIV/0!</v>
      </c>
    </row>
    <row r="5" spans="1:60" ht="23.1" customHeight="1" x14ac:dyDescent="0.3">
      <c r="A5" s="77">
        <v>3</v>
      </c>
      <c r="B5" s="54" t="s">
        <v>63</v>
      </c>
      <c r="C5" s="55" t="s">
        <v>64</v>
      </c>
      <c r="D5" s="54" t="s">
        <v>541</v>
      </c>
      <c r="E5" s="54" t="s">
        <v>34</v>
      </c>
      <c r="F5" s="54" t="s">
        <v>638</v>
      </c>
      <c r="G5" s="56"/>
      <c r="H5" s="56"/>
      <c r="I5" s="56"/>
      <c r="J5" s="56"/>
      <c r="K5" s="57"/>
      <c r="L5" s="104">
        <v>0</v>
      </c>
      <c r="M5" s="100">
        <v>3</v>
      </c>
      <c r="N5" s="100"/>
      <c r="O5" s="100">
        <v>2</v>
      </c>
      <c r="P5" s="100">
        <v>2</v>
      </c>
      <c r="Q5" s="100"/>
      <c r="R5" s="162">
        <v>2.3333333333333335</v>
      </c>
      <c r="S5" s="100"/>
      <c r="T5" s="100"/>
      <c r="U5" s="100"/>
      <c r="V5" s="100"/>
      <c r="W5" s="57"/>
      <c r="X5" s="104" t="e">
        <v>#DIV/0!</v>
      </c>
      <c r="Y5" s="100"/>
      <c r="Z5" s="100"/>
      <c r="AA5" s="100"/>
      <c r="AB5" s="100"/>
      <c r="AC5" s="57"/>
      <c r="AD5" s="104" t="e">
        <v>#DIV/0!</v>
      </c>
      <c r="AE5" s="100"/>
      <c r="AF5" s="100"/>
      <c r="AG5" s="100"/>
      <c r="AH5" s="100"/>
      <c r="AI5" s="57"/>
      <c r="AJ5" s="104" t="e">
        <v>#DIV/0!</v>
      </c>
      <c r="AK5" s="56"/>
      <c r="AL5" s="56"/>
      <c r="AM5" s="100"/>
      <c r="AN5" s="56"/>
      <c r="AO5" s="57"/>
      <c r="AP5" s="104">
        <v>0</v>
      </c>
      <c r="AQ5" s="100"/>
      <c r="AR5" s="100"/>
      <c r="AS5" s="100"/>
      <c r="AT5" s="100"/>
      <c r="AU5" s="57"/>
      <c r="AV5" s="104" t="e">
        <v>#DIV/0!</v>
      </c>
      <c r="AW5" s="100"/>
      <c r="AX5" s="100"/>
      <c r="AY5" s="100">
        <v>5</v>
      </c>
      <c r="AZ5" s="100"/>
      <c r="BA5" s="100">
        <v>2</v>
      </c>
      <c r="BB5" s="162">
        <v>3.5</v>
      </c>
      <c r="BC5" s="100"/>
      <c r="BD5" s="100"/>
      <c r="BE5" s="100"/>
      <c r="BF5" s="56"/>
      <c r="BG5" s="74"/>
      <c r="BH5" s="104" t="e">
        <f>AVERAGE(Table12151654[[#This Row],[Column55]],Table12151654[[#This Row],[Column56]])</f>
        <v>#DIV/0!</v>
      </c>
    </row>
    <row r="6" spans="1:60" ht="23.1" customHeight="1" x14ac:dyDescent="0.3">
      <c r="A6" s="78">
        <v>4</v>
      </c>
      <c r="B6" s="61" t="s">
        <v>98</v>
      </c>
      <c r="C6" s="62" t="s">
        <v>99</v>
      </c>
      <c r="D6" s="61" t="s">
        <v>449</v>
      </c>
      <c r="E6" s="61" t="s">
        <v>34</v>
      </c>
      <c r="F6" s="61" t="s">
        <v>638</v>
      </c>
      <c r="G6" s="52"/>
      <c r="H6" s="52"/>
      <c r="I6" s="52"/>
      <c r="J6" s="52"/>
      <c r="K6" s="63"/>
      <c r="L6" s="104">
        <v>0</v>
      </c>
      <c r="M6" s="100">
        <v>0</v>
      </c>
      <c r="N6" s="100"/>
      <c r="O6" s="100">
        <v>0</v>
      </c>
      <c r="P6" s="100">
        <v>0</v>
      </c>
      <c r="Q6" s="100"/>
      <c r="R6" s="162">
        <v>0</v>
      </c>
      <c r="S6" s="99"/>
      <c r="T6" s="99"/>
      <c r="U6" s="99"/>
      <c r="V6" s="99"/>
      <c r="W6" s="63"/>
      <c r="X6" s="104" t="e">
        <v>#DIV/0!</v>
      </c>
      <c r="Y6" s="99"/>
      <c r="Z6" s="99"/>
      <c r="AA6" s="99"/>
      <c r="AB6" s="99"/>
      <c r="AC6" s="63"/>
      <c r="AD6" s="104" t="e">
        <v>#DIV/0!</v>
      </c>
      <c r="AE6" s="99"/>
      <c r="AF6" s="99"/>
      <c r="AG6" s="99"/>
      <c r="AH6" s="99"/>
      <c r="AI6" s="63"/>
      <c r="AJ6" s="104" t="e">
        <v>#DIV/0!</v>
      </c>
      <c r="AK6" s="52"/>
      <c r="AL6" s="52"/>
      <c r="AM6" s="99"/>
      <c r="AN6" s="52"/>
      <c r="AO6" s="63"/>
      <c r="AP6" s="104">
        <v>0</v>
      </c>
      <c r="AQ6" s="99"/>
      <c r="AR6" s="99"/>
      <c r="AS6" s="99"/>
      <c r="AT6" s="99"/>
      <c r="AU6" s="63"/>
      <c r="AV6" s="104" t="e">
        <v>#DIV/0!</v>
      </c>
      <c r="AW6" s="99"/>
      <c r="AX6" s="99"/>
      <c r="AY6" s="100">
        <v>0</v>
      </c>
      <c r="AZ6" s="100"/>
      <c r="BA6" s="100">
        <v>0</v>
      </c>
      <c r="BB6" s="162">
        <v>0</v>
      </c>
      <c r="BC6" s="99"/>
      <c r="BD6" s="99"/>
      <c r="BE6" s="99"/>
      <c r="BF6" s="52"/>
      <c r="BG6" s="79"/>
      <c r="BH6" s="104" t="e">
        <f>AVERAGE(Table12151654[[#This Row],[Column55]],Table12151654[[#This Row],[Column56]])</f>
        <v>#DIV/0!</v>
      </c>
    </row>
    <row r="7" spans="1:60" ht="23.1" customHeight="1" x14ac:dyDescent="0.3">
      <c r="A7" s="77">
        <v>5</v>
      </c>
      <c r="B7" s="54" t="s">
        <v>289</v>
      </c>
      <c r="C7" s="55" t="s">
        <v>537</v>
      </c>
      <c r="D7" s="54" t="s">
        <v>449</v>
      </c>
      <c r="E7" s="54" t="s">
        <v>288</v>
      </c>
      <c r="F7" s="54" t="s">
        <v>639</v>
      </c>
      <c r="G7" s="56"/>
      <c r="H7" s="56"/>
      <c r="I7" s="56"/>
      <c r="J7" s="56"/>
      <c r="K7" s="57"/>
      <c r="L7" s="104">
        <v>0</v>
      </c>
      <c r="M7" s="100" t="s">
        <v>563</v>
      </c>
      <c r="N7" s="100"/>
      <c r="O7" s="100" t="s">
        <v>563</v>
      </c>
      <c r="P7" s="100" t="s">
        <v>563</v>
      </c>
      <c r="Q7" s="100"/>
      <c r="R7" s="162" t="s">
        <v>563</v>
      </c>
      <c r="S7" s="100"/>
      <c r="T7" s="100"/>
      <c r="U7" s="100"/>
      <c r="V7" s="100"/>
      <c r="W7" s="57"/>
      <c r="X7" s="104" t="e">
        <v>#DIV/0!</v>
      </c>
      <c r="Y7" s="100"/>
      <c r="Z7" s="100"/>
      <c r="AA7" s="100"/>
      <c r="AB7" s="100"/>
      <c r="AC7" s="57"/>
      <c r="AD7" s="104" t="e">
        <v>#DIV/0!</v>
      </c>
      <c r="AE7" s="100"/>
      <c r="AF7" s="100"/>
      <c r="AG7" s="100"/>
      <c r="AH7" s="100"/>
      <c r="AI7" s="57"/>
      <c r="AJ7" s="104" t="e">
        <v>#DIV/0!</v>
      </c>
      <c r="AK7" s="56"/>
      <c r="AL7" s="56"/>
      <c r="AM7" s="100"/>
      <c r="AN7" s="56"/>
      <c r="AO7" s="57"/>
      <c r="AP7" s="104">
        <v>0</v>
      </c>
      <c r="AQ7" s="100"/>
      <c r="AR7" s="100"/>
      <c r="AS7" s="100"/>
      <c r="AT7" s="100"/>
      <c r="AU7" s="57"/>
      <c r="AV7" s="104" t="e">
        <v>#DIV/0!</v>
      </c>
      <c r="AW7" s="100"/>
      <c r="AX7" s="100"/>
      <c r="AY7" s="100" t="s">
        <v>563</v>
      </c>
      <c r="AZ7" s="100"/>
      <c r="BA7" s="100" t="s">
        <v>563</v>
      </c>
      <c r="BB7" s="162" t="s">
        <v>563</v>
      </c>
      <c r="BC7" s="100"/>
      <c r="BD7" s="100"/>
      <c r="BE7" s="100"/>
      <c r="BF7" s="56"/>
      <c r="BG7" s="74"/>
      <c r="BH7" s="104" t="e">
        <f>AVERAGE(Table12151654[[#This Row],[Column55]],Table12151654[[#This Row],[Column56]])</f>
        <v>#DIV/0!</v>
      </c>
    </row>
    <row r="8" spans="1:60" ht="23.1" customHeight="1" x14ac:dyDescent="0.3">
      <c r="A8" s="78">
        <v>6</v>
      </c>
      <c r="B8" s="61" t="s">
        <v>100</v>
      </c>
      <c r="C8" s="62" t="s">
        <v>101</v>
      </c>
      <c r="D8" s="61" t="s">
        <v>449</v>
      </c>
      <c r="E8" s="61" t="s">
        <v>34</v>
      </c>
      <c r="F8" s="61" t="s">
        <v>638</v>
      </c>
      <c r="G8" s="52"/>
      <c r="H8" s="52"/>
      <c r="I8" s="52"/>
      <c r="J8" s="52"/>
      <c r="K8" s="63"/>
      <c r="L8" s="104">
        <v>0</v>
      </c>
      <c r="M8" s="100">
        <v>0</v>
      </c>
      <c r="N8" s="100"/>
      <c r="O8" s="100">
        <v>0</v>
      </c>
      <c r="P8" s="100">
        <v>0</v>
      </c>
      <c r="Q8" s="100"/>
      <c r="R8" s="162">
        <v>0</v>
      </c>
      <c r="S8" s="99"/>
      <c r="T8" s="99"/>
      <c r="U8" s="99"/>
      <c r="V8" s="99"/>
      <c r="W8" s="63"/>
      <c r="X8" s="104" t="e">
        <v>#DIV/0!</v>
      </c>
      <c r="Y8" s="99"/>
      <c r="Z8" s="99"/>
      <c r="AA8" s="99"/>
      <c r="AB8" s="99"/>
      <c r="AC8" s="63"/>
      <c r="AD8" s="104" t="e">
        <v>#DIV/0!</v>
      </c>
      <c r="AE8" s="99"/>
      <c r="AF8" s="99"/>
      <c r="AG8" s="99"/>
      <c r="AH8" s="99"/>
      <c r="AI8" s="63"/>
      <c r="AJ8" s="104" t="e">
        <v>#DIV/0!</v>
      </c>
      <c r="AK8" s="52"/>
      <c r="AL8" s="52"/>
      <c r="AM8" s="99"/>
      <c r="AN8" s="52"/>
      <c r="AO8" s="63"/>
      <c r="AP8" s="104">
        <v>0</v>
      </c>
      <c r="AQ8" s="99"/>
      <c r="AR8" s="99"/>
      <c r="AS8" s="99"/>
      <c r="AT8" s="99"/>
      <c r="AU8" s="63"/>
      <c r="AV8" s="104" t="e">
        <v>#DIV/0!</v>
      </c>
      <c r="AW8" s="99"/>
      <c r="AX8" s="99"/>
      <c r="AY8" s="100">
        <v>0</v>
      </c>
      <c r="AZ8" s="100"/>
      <c r="BA8" s="100">
        <v>0</v>
      </c>
      <c r="BB8" s="162">
        <v>0</v>
      </c>
      <c r="BC8" s="99"/>
      <c r="BD8" s="99"/>
      <c r="BE8" s="99"/>
      <c r="BF8" s="52"/>
      <c r="BG8" s="79"/>
      <c r="BH8" s="104" t="e">
        <f>AVERAGE(Table12151654[[#This Row],[Column55]],Table12151654[[#This Row],[Column56]])</f>
        <v>#DIV/0!</v>
      </c>
    </row>
    <row r="9" spans="1:60" ht="23.1" customHeight="1" x14ac:dyDescent="0.3">
      <c r="A9" s="77">
        <v>7</v>
      </c>
      <c r="B9" s="54" t="s">
        <v>71</v>
      </c>
      <c r="C9" s="55" t="s">
        <v>72</v>
      </c>
      <c r="D9" s="54" t="s">
        <v>449</v>
      </c>
      <c r="E9" s="54" t="s">
        <v>34</v>
      </c>
      <c r="F9" s="54" t="s">
        <v>638</v>
      </c>
      <c r="G9" s="56"/>
      <c r="H9" s="56"/>
      <c r="I9" s="56"/>
      <c r="J9" s="56"/>
      <c r="K9" s="57"/>
      <c r="L9" s="104">
        <v>0</v>
      </c>
      <c r="M9" s="100">
        <v>0</v>
      </c>
      <c r="N9" s="100"/>
      <c r="O9" s="100">
        <v>0</v>
      </c>
      <c r="P9" s="100">
        <v>0</v>
      </c>
      <c r="Q9" s="100"/>
      <c r="R9" s="162">
        <v>0</v>
      </c>
      <c r="S9" s="100"/>
      <c r="T9" s="100"/>
      <c r="U9" s="100"/>
      <c r="V9" s="100"/>
      <c r="W9" s="57"/>
      <c r="X9" s="104" t="e">
        <v>#DIV/0!</v>
      </c>
      <c r="Y9" s="100"/>
      <c r="Z9" s="100"/>
      <c r="AA9" s="100"/>
      <c r="AB9" s="100"/>
      <c r="AC9" s="57"/>
      <c r="AD9" s="104" t="e">
        <v>#DIV/0!</v>
      </c>
      <c r="AE9" s="100"/>
      <c r="AF9" s="100"/>
      <c r="AG9" s="100"/>
      <c r="AH9" s="100"/>
      <c r="AI9" s="57"/>
      <c r="AJ9" s="104" t="e">
        <v>#DIV/0!</v>
      </c>
      <c r="AK9" s="56"/>
      <c r="AL9" s="56"/>
      <c r="AM9" s="100"/>
      <c r="AN9" s="56"/>
      <c r="AO9" s="57"/>
      <c r="AP9" s="104">
        <v>0</v>
      </c>
      <c r="AQ9" s="100"/>
      <c r="AR9" s="100"/>
      <c r="AS9" s="100"/>
      <c r="AT9" s="100"/>
      <c r="AU9" s="57"/>
      <c r="AV9" s="104" t="e">
        <v>#DIV/0!</v>
      </c>
      <c r="AW9" s="100"/>
      <c r="AX9" s="100"/>
      <c r="AY9" s="100">
        <v>0</v>
      </c>
      <c r="AZ9" s="100"/>
      <c r="BA9" s="100">
        <v>0</v>
      </c>
      <c r="BB9" s="162">
        <v>0</v>
      </c>
      <c r="BC9" s="100"/>
      <c r="BD9" s="100"/>
      <c r="BE9" s="100"/>
      <c r="BF9" s="56"/>
      <c r="BG9" s="74"/>
      <c r="BH9" s="104" t="e">
        <f>AVERAGE(Table12151654[[#This Row],[Column55]],Table12151654[[#This Row],[Column56]])</f>
        <v>#DIV/0!</v>
      </c>
    </row>
    <row r="10" spans="1:60" ht="23.1" customHeight="1" x14ac:dyDescent="0.3">
      <c r="A10" s="78">
        <v>8</v>
      </c>
      <c r="B10" s="61" t="s">
        <v>290</v>
      </c>
      <c r="C10" s="62" t="s">
        <v>291</v>
      </c>
      <c r="D10" s="61" t="s">
        <v>449</v>
      </c>
      <c r="E10" s="61" t="s">
        <v>492</v>
      </c>
      <c r="F10" s="61" t="s">
        <v>640</v>
      </c>
      <c r="G10" s="52"/>
      <c r="H10" s="52"/>
      <c r="I10" s="52"/>
      <c r="J10" s="52"/>
      <c r="K10" s="63"/>
      <c r="L10" s="104">
        <v>0</v>
      </c>
      <c r="M10" s="100" t="s">
        <v>563</v>
      </c>
      <c r="N10" s="100"/>
      <c r="O10" s="100" t="s">
        <v>563</v>
      </c>
      <c r="P10" s="100" t="s">
        <v>563</v>
      </c>
      <c r="Q10" s="100"/>
      <c r="R10" s="162" t="s">
        <v>563</v>
      </c>
      <c r="S10" s="99"/>
      <c r="T10" s="99"/>
      <c r="U10" s="99"/>
      <c r="V10" s="99"/>
      <c r="W10" s="63"/>
      <c r="X10" s="104" t="e">
        <v>#DIV/0!</v>
      </c>
      <c r="Y10" s="99"/>
      <c r="Z10" s="99"/>
      <c r="AA10" s="99"/>
      <c r="AB10" s="99"/>
      <c r="AC10" s="63"/>
      <c r="AD10" s="104" t="e">
        <v>#DIV/0!</v>
      </c>
      <c r="AE10" s="99"/>
      <c r="AF10" s="99"/>
      <c r="AG10" s="99"/>
      <c r="AH10" s="99"/>
      <c r="AI10" s="63"/>
      <c r="AJ10" s="104" t="e">
        <v>#DIV/0!</v>
      </c>
      <c r="AK10" s="52"/>
      <c r="AL10" s="52"/>
      <c r="AM10" s="99"/>
      <c r="AN10" s="52"/>
      <c r="AO10" s="63"/>
      <c r="AP10" s="104">
        <v>0</v>
      </c>
      <c r="AQ10" s="99"/>
      <c r="AR10" s="99"/>
      <c r="AS10" s="99"/>
      <c r="AT10" s="99"/>
      <c r="AU10" s="63"/>
      <c r="AV10" s="104" t="e">
        <v>#DIV/0!</v>
      </c>
      <c r="AW10" s="99"/>
      <c r="AX10" s="99"/>
      <c r="AY10" s="100" t="s">
        <v>563</v>
      </c>
      <c r="AZ10" s="100"/>
      <c r="BA10" s="100" t="s">
        <v>563</v>
      </c>
      <c r="BB10" s="162" t="s">
        <v>563</v>
      </c>
      <c r="BC10" s="99"/>
      <c r="BD10" s="99"/>
      <c r="BE10" s="99"/>
      <c r="BF10" s="52"/>
      <c r="BG10" s="79"/>
      <c r="BH10" s="104" t="e">
        <f>AVERAGE(Table12151654[[#This Row],[Column55]],Table12151654[[#This Row],[Column56]])</f>
        <v>#DIV/0!</v>
      </c>
    </row>
    <row r="11" spans="1:60" ht="23.1" customHeight="1" x14ac:dyDescent="0.3">
      <c r="A11" s="77">
        <v>9</v>
      </c>
      <c r="B11" s="54" t="s">
        <v>102</v>
      </c>
      <c r="C11" s="55" t="s">
        <v>103</v>
      </c>
      <c r="D11" s="54" t="s">
        <v>541</v>
      </c>
      <c r="E11" s="54" t="s">
        <v>34</v>
      </c>
      <c r="F11" s="54" t="s">
        <v>638</v>
      </c>
      <c r="G11" s="56"/>
      <c r="H11" s="56"/>
      <c r="I11" s="56"/>
      <c r="J11" s="56"/>
      <c r="K11" s="57"/>
      <c r="L11" s="104">
        <v>0</v>
      </c>
      <c r="M11" s="100">
        <v>3</v>
      </c>
      <c r="N11" s="100"/>
      <c r="O11" s="100">
        <v>3</v>
      </c>
      <c r="P11" s="100">
        <v>3</v>
      </c>
      <c r="Q11" s="100"/>
      <c r="R11" s="162">
        <v>3</v>
      </c>
      <c r="S11" s="100"/>
      <c r="T11" s="100"/>
      <c r="U11" s="100"/>
      <c r="V11" s="100"/>
      <c r="W11" s="57"/>
      <c r="X11" s="104" t="e">
        <v>#DIV/0!</v>
      </c>
      <c r="Y11" s="100"/>
      <c r="Z11" s="100"/>
      <c r="AA11" s="100"/>
      <c r="AB11" s="100"/>
      <c r="AC11" s="57"/>
      <c r="AD11" s="104" t="e">
        <v>#DIV/0!</v>
      </c>
      <c r="AE11" s="100"/>
      <c r="AF11" s="100"/>
      <c r="AG11" s="100"/>
      <c r="AH11" s="100"/>
      <c r="AI11" s="57"/>
      <c r="AJ11" s="104" t="e">
        <v>#DIV/0!</v>
      </c>
      <c r="AK11" s="56"/>
      <c r="AL11" s="56"/>
      <c r="AM11" s="100"/>
      <c r="AN11" s="56"/>
      <c r="AO11" s="57"/>
      <c r="AP11" s="104">
        <v>0</v>
      </c>
      <c r="AQ11" s="100"/>
      <c r="AR11" s="100"/>
      <c r="AS11" s="100"/>
      <c r="AT11" s="100"/>
      <c r="AU11" s="57"/>
      <c r="AV11" s="104" t="e">
        <v>#DIV/0!</v>
      </c>
      <c r="AW11" s="100"/>
      <c r="AX11" s="100"/>
      <c r="AY11" s="100">
        <v>5</v>
      </c>
      <c r="AZ11" s="100"/>
      <c r="BA11" s="100">
        <v>3</v>
      </c>
      <c r="BB11" s="162">
        <v>4</v>
      </c>
      <c r="BC11" s="100"/>
      <c r="BD11" s="100"/>
      <c r="BE11" s="100"/>
      <c r="BF11" s="56"/>
      <c r="BG11" s="74"/>
      <c r="BH11" s="104" t="e">
        <f>AVERAGE(Table12151654[[#This Row],[Column55]],Table12151654[[#This Row],[Column56]])</f>
        <v>#DIV/0!</v>
      </c>
    </row>
    <row r="12" spans="1:60" ht="23.1" customHeight="1" x14ac:dyDescent="0.3">
      <c r="A12" s="78">
        <v>10</v>
      </c>
      <c r="B12" s="61" t="s">
        <v>67</v>
      </c>
      <c r="C12" s="62" t="s">
        <v>68</v>
      </c>
      <c r="D12" s="61" t="s">
        <v>449</v>
      </c>
      <c r="E12" s="61" t="s">
        <v>34</v>
      </c>
      <c r="F12" s="61" t="s">
        <v>638</v>
      </c>
      <c r="G12" s="52"/>
      <c r="H12" s="52"/>
      <c r="I12" s="52"/>
      <c r="J12" s="52"/>
      <c r="K12" s="63"/>
      <c r="L12" s="104">
        <v>0</v>
      </c>
      <c r="M12" s="100">
        <v>0</v>
      </c>
      <c r="N12" s="100"/>
      <c r="O12" s="100">
        <v>0</v>
      </c>
      <c r="P12" s="100">
        <v>0</v>
      </c>
      <c r="Q12" s="100"/>
      <c r="R12" s="162">
        <v>0</v>
      </c>
      <c r="S12" s="99"/>
      <c r="T12" s="99"/>
      <c r="U12" s="99"/>
      <c r="V12" s="99"/>
      <c r="W12" s="63"/>
      <c r="X12" s="104" t="e">
        <v>#DIV/0!</v>
      </c>
      <c r="Y12" s="99"/>
      <c r="Z12" s="99"/>
      <c r="AA12" s="99"/>
      <c r="AB12" s="99"/>
      <c r="AC12" s="63"/>
      <c r="AD12" s="104" t="e">
        <v>#DIV/0!</v>
      </c>
      <c r="AE12" s="99"/>
      <c r="AF12" s="99"/>
      <c r="AG12" s="99"/>
      <c r="AH12" s="99"/>
      <c r="AI12" s="63"/>
      <c r="AJ12" s="104" t="e">
        <v>#DIV/0!</v>
      </c>
      <c r="AK12" s="52"/>
      <c r="AL12" s="52"/>
      <c r="AM12" s="99"/>
      <c r="AN12" s="52"/>
      <c r="AO12" s="63"/>
      <c r="AP12" s="104">
        <v>0</v>
      </c>
      <c r="AQ12" s="99"/>
      <c r="AR12" s="99"/>
      <c r="AS12" s="99"/>
      <c r="AT12" s="99"/>
      <c r="AU12" s="63"/>
      <c r="AV12" s="104" t="e">
        <v>#DIV/0!</v>
      </c>
      <c r="AW12" s="99"/>
      <c r="AX12" s="99"/>
      <c r="AY12" s="100">
        <v>0</v>
      </c>
      <c r="AZ12" s="100"/>
      <c r="BA12" s="100">
        <v>0</v>
      </c>
      <c r="BB12" s="162">
        <v>0</v>
      </c>
      <c r="BC12" s="99"/>
      <c r="BD12" s="99"/>
      <c r="BE12" s="99"/>
      <c r="BF12" s="52"/>
      <c r="BG12" s="79"/>
      <c r="BH12" s="104" t="e">
        <f>AVERAGE(Table12151654[[#This Row],[Column55]],Table12151654[[#This Row],[Column56]])</f>
        <v>#DIV/0!</v>
      </c>
    </row>
    <row r="13" spans="1:60" ht="23.1" customHeight="1" x14ac:dyDescent="0.3">
      <c r="A13" s="77">
        <v>11</v>
      </c>
      <c r="B13" s="54" t="s">
        <v>161</v>
      </c>
      <c r="C13" s="55" t="s">
        <v>162</v>
      </c>
      <c r="D13" s="54" t="s">
        <v>449</v>
      </c>
      <c r="E13" s="54" t="s">
        <v>160</v>
      </c>
      <c r="F13" s="54" t="s">
        <v>641</v>
      </c>
      <c r="G13" s="56"/>
      <c r="H13" s="56"/>
      <c r="I13" s="56"/>
      <c r="J13" s="56"/>
      <c r="K13" s="57"/>
      <c r="L13" s="104">
        <v>0</v>
      </c>
      <c r="M13" s="100">
        <v>0</v>
      </c>
      <c r="N13" s="100"/>
      <c r="O13" s="100">
        <v>0</v>
      </c>
      <c r="P13" s="100" t="s">
        <v>563</v>
      </c>
      <c r="Q13" s="100"/>
      <c r="R13" s="162">
        <v>0</v>
      </c>
      <c r="S13" s="100"/>
      <c r="T13" s="100"/>
      <c r="U13" s="100"/>
      <c r="V13" s="100"/>
      <c r="W13" s="57"/>
      <c r="X13" s="104" t="e">
        <v>#DIV/0!</v>
      </c>
      <c r="Y13" s="100"/>
      <c r="Z13" s="100"/>
      <c r="AA13" s="100"/>
      <c r="AB13" s="100"/>
      <c r="AC13" s="57"/>
      <c r="AD13" s="104" t="e">
        <v>#DIV/0!</v>
      </c>
      <c r="AE13" s="100"/>
      <c r="AF13" s="100"/>
      <c r="AG13" s="100"/>
      <c r="AH13" s="100"/>
      <c r="AI13" s="57"/>
      <c r="AJ13" s="104" t="e">
        <v>#DIV/0!</v>
      </c>
      <c r="AK13" s="56"/>
      <c r="AL13" s="56"/>
      <c r="AM13" s="100"/>
      <c r="AN13" s="56"/>
      <c r="AO13" s="57"/>
      <c r="AP13" s="104">
        <v>0</v>
      </c>
      <c r="AQ13" s="100"/>
      <c r="AR13" s="100"/>
      <c r="AS13" s="100"/>
      <c r="AT13" s="100"/>
      <c r="AU13" s="57"/>
      <c r="AV13" s="104" t="e">
        <v>#DIV/0!</v>
      </c>
      <c r="AW13" s="100"/>
      <c r="AX13" s="100"/>
      <c r="AY13" s="100">
        <v>0</v>
      </c>
      <c r="AZ13" s="100"/>
      <c r="BA13" s="100">
        <v>0</v>
      </c>
      <c r="BB13" s="162">
        <v>0</v>
      </c>
      <c r="BC13" s="100"/>
      <c r="BD13" s="100"/>
      <c r="BE13" s="100"/>
      <c r="BF13" s="56"/>
      <c r="BG13" s="74"/>
      <c r="BH13" s="104" t="e">
        <f>AVERAGE(Table12151654[[#This Row],[Column55]],Table12151654[[#This Row],[Column56]])</f>
        <v>#DIV/0!</v>
      </c>
    </row>
    <row r="14" spans="1:60" ht="23.1" customHeight="1" x14ac:dyDescent="0.3">
      <c r="A14" s="78">
        <v>12</v>
      </c>
      <c r="B14" s="61" t="s">
        <v>177</v>
      </c>
      <c r="C14" s="62" t="s">
        <v>178</v>
      </c>
      <c r="D14" s="61" t="s">
        <v>449</v>
      </c>
      <c r="E14" s="61" t="s">
        <v>160</v>
      </c>
      <c r="F14" s="61" t="s">
        <v>641</v>
      </c>
      <c r="G14" s="52"/>
      <c r="H14" s="52"/>
      <c r="I14" s="52"/>
      <c r="J14" s="52"/>
      <c r="K14" s="63"/>
      <c r="L14" s="104">
        <v>0</v>
      </c>
      <c r="M14" s="100">
        <v>0</v>
      </c>
      <c r="N14" s="100"/>
      <c r="O14" s="100">
        <v>0</v>
      </c>
      <c r="P14" s="100" t="s">
        <v>563</v>
      </c>
      <c r="Q14" s="100"/>
      <c r="R14" s="162">
        <v>0</v>
      </c>
      <c r="S14" s="99"/>
      <c r="T14" s="99"/>
      <c r="U14" s="99"/>
      <c r="V14" s="99"/>
      <c r="W14" s="63"/>
      <c r="X14" s="104" t="e">
        <v>#DIV/0!</v>
      </c>
      <c r="Y14" s="99"/>
      <c r="Z14" s="99"/>
      <c r="AA14" s="99"/>
      <c r="AB14" s="99"/>
      <c r="AC14" s="63"/>
      <c r="AD14" s="104" t="e">
        <v>#DIV/0!</v>
      </c>
      <c r="AE14" s="99"/>
      <c r="AF14" s="99"/>
      <c r="AG14" s="99"/>
      <c r="AH14" s="99"/>
      <c r="AI14" s="63"/>
      <c r="AJ14" s="104" t="e">
        <v>#DIV/0!</v>
      </c>
      <c r="AK14" s="52"/>
      <c r="AL14" s="52"/>
      <c r="AM14" s="99"/>
      <c r="AN14" s="52"/>
      <c r="AO14" s="63"/>
      <c r="AP14" s="104">
        <v>0</v>
      </c>
      <c r="AQ14" s="99"/>
      <c r="AR14" s="99"/>
      <c r="AS14" s="99"/>
      <c r="AT14" s="99"/>
      <c r="AU14" s="63"/>
      <c r="AV14" s="104" t="e">
        <v>#DIV/0!</v>
      </c>
      <c r="AW14" s="99"/>
      <c r="AX14" s="99"/>
      <c r="AY14" s="100">
        <v>0</v>
      </c>
      <c r="AZ14" s="100"/>
      <c r="BA14" s="100">
        <v>0</v>
      </c>
      <c r="BB14" s="162">
        <v>0</v>
      </c>
      <c r="BC14" s="99"/>
      <c r="BD14" s="99"/>
      <c r="BE14" s="99"/>
      <c r="BF14" s="52"/>
      <c r="BG14" s="79"/>
      <c r="BH14" s="104" t="e">
        <f>AVERAGE(Table12151654[[#This Row],[Column55]],Table12151654[[#This Row],[Column56]])</f>
        <v>#DIV/0!</v>
      </c>
    </row>
    <row r="15" spans="1:60" ht="23.1" customHeight="1" x14ac:dyDescent="0.3">
      <c r="A15" s="77">
        <v>13</v>
      </c>
      <c r="B15" s="54" t="s">
        <v>86</v>
      </c>
      <c r="C15" s="55" t="s">
        <v>87</v>
      </c>
      <c r="D15" s="54" t="s">
        <v>449</v>
      </c>
      <c r="E15" s="54" t="s">
        <v>34</v>
      </c>
      <c r="F15" s="54" t="s">
        <v>638</v>
      </c>
      <c r="G15" s="56"/>
      <c r="H15" s="56"/>
      <c r="I15" s="56"/>
      <c r="J15" s="56"/>
      <c r="K15" s="57"/>
      <c r="L15" s="104">
        <v>0</v>
      </c>
      <c r="M15" s="100">
        <v>2</v>
      </c>
      <c r="N15" s="100"/>
      <c r="O15" s="100">
        <v>2</v>
      </c>
      <c r="P15" s="100">
        <v>1</v>
      </c>
      <c r="Q15" s="100"/>
      <c r="R15" s="162">
        <v>1.6666666666666667</v>
      </c>
      <c r="S15" s="100"/>
      <c r="T15" s="100"/>
      <c r="U15" s="100"/>
      <c r="V15" s="100"/>
      <c r="W15" s="57"/>
      <c r="X15" s="104" t="e">
        <v>#DIV/0!</v>
      </c>
      <c r="Y15" s="100"/>
      <c r="Z15" s="100"/>
      <c r="AA15" s="100"/>
      <c r="AB15" s="100"/>
      <c r="AC15" s="57"/>
      <c r="AD15" s="104" t="e">
        <v>#DIV/0!</v>
      </c>
      <c r="AE15" s="100"/>
      <c r="AF15" s="100"/>
      <c r="AG15" s="100"/>
      <c r="AH15" s="100"/>
      <c r="AI15" s="57"/>
      <c r="AJ15" s="104" t="e">
        <v>#DIV/0!</v>
      </c>
      <c r="AK15" s="56"/>
      <c r="AL15" s="56"/>
      <c r="AM15" s="100"/>
      <c r="AN15" s="56"/>
      <c r="AO15" s="57"/>
      <c r="AP15" s="104">
        <v>0</v>
      </c>
      <c r="AQ15" s="100"/>
      <c r="AR15" s="100"/>
      <c r="AS15" s="100"/>
      <c r="AT15" s="100"/>
      <c r="AU15" s="57"/>
      <c r="AV15" s="104" t="e">
        <v>#DIV/0!</v>
      </c>
      <c r="AW15" s="100"/>
      <c r="AX15" s="100"/>
      <c r="AY15" s="100">
        <v>5</v>
      </c>
      <c r="AZ15" s="100"/>
      <c r="BA15" s="100">
        <v>1</v>
      </c>
      <c r="BB15" s="162">
        <v>3</v>
      </c>
      <c r="BC15" s="100"/>
      <c r="BD15" s="100"/>
      <c r="BE15" s="100"/>
      <c r="BF15" s="56"/>
      <c r="BG15" s="74"/>
      <c r="BH15" s="104" t="e">
        <f>AVERAGE(Table12151654[[#This Row],[Column55]],Table12151654[[#This Row],[Column56]])</f>
        <v>#DIV/0!</v>
      </c>
    </row>
    <row r="16" spans="1:60" ht="23.1" customHeight="1" x14ac:dyDescent="0.3">
      <c r="A16" s="78">
        <v>14</v>
      </c>
      <c r="B16" s="61" t="s">
        <v>193</v>
      </c>
      <c r="C16" s="62" t="s">
        <v>194</v>
      </c>
      <c r="D16" s="61" t="s">
        <v>541</v>
      </c>
      <c r="E16" s="61" t="s">
        <v>160</v>
      </c>
      <c r="F16" s="61" t="s">
        <v>641</v>
      </c>
      <c r="G16" s="52"/>
      <c r="H16" s="52"/>
      <c r="I16" s="52"/>
      <c r="J16" s="52"/>
      <c r="K16" s="63"/>
      <c r="L16" s="104">
        <v>0</v>
      </c>
      <c r="M16" s="100">
        <v>3</v>
      </c>
      <c r="N16" s="100"/>
      <c r="O16" s="100">
        <v>2</v>
      </c>
      <c r="P16" s="100" t="s">
        <v>563</v>
      </c>
      <c r="Q16" s="100"/>
      <c r="R16" s="162">
        <v>2.5</v>
      </c>
      <c r="S16" s="99"/>
      <c r="T16" s="99"/>
      <c r="U16" s="99"/>
      <c r="V16" s="99"/>
      <c r="W16" s="63"/>
      <c r="X16" s="104" t="e">
        <v>#DIV/0!</v>
      </c>
      <c r="Y16" s="99"/>
      <c r="Z16" s="99"/>
      <c r="AA16" s="99"/>
      <c r="AB16" s="99"/>
      <c r="AC16" s="63"/>
      <c r="AD16" s="104" t="e">
        <v>#DIV/0!</v>
      </c>
      <c r="AE16" s="99"/>
      <c r="AF16" s="99"/>
      <c r="AG16" s="99"/>
      <c r="AH16" s="99"/>
      <c r="AI16" s="63"/>
      <c r="AJ16" s="104" t="e">
        <v>#DIV/0!</v>
      </c>
      <c r="AK16" s="52"/>
      <c r="AL16" s="52"/>
      <c r="AM16" s="99"/>
      <c r="AN16" s="52"/>
      <c r="AO16" s="63"/>
      <c r="AP16" s="104">
        <v>0</v>
      </c>
      <c r="AQ16" s="99"/>
      <c r="AR16" s="99"/>
      <c r="AS16" s="99"/>
      <c r="AT16" s="99"/>
      <c r="AU16" s="63"/>
      <c r="AV16" s="104" t="e">
        <v>#DIV/0!</v>
      </c>
      <c r="AW16" s="99"/>
      <c r="AX16" s="99"/>
      <c r="AY16" s="100">
        <v>5</v>
      </c>
      <c r="AZ16" s="100"/>
      <c r="BA16" s="100">
        <v>2</v>
      </c>
      <c r="BB16" s="162">
        <v>3.5</v>
      </c>
      <c r="BC16" s="99"/>
      <c r="BD16" s="99"/>
      <c r="BE16" s="99"/>
      <c r="BF16" s="52"/>
      <c r="BG16" s="79"/>
      <c r="BH16" s="104" t="e">
        <f>AVERAGE(Table12151654[[#This Row],[Column55]],Table12151654[[#This Row],[Column56]])</f>
        <v>#DIV/0!</v>
      </c>
    </row>
    <row r="17" spans="1:60" ht="23.1" customHeight="1" x14ac:dyDescent="0.3">
      <c r="A17" s="77">
        <v>15</v>
      </c>
      <c r="B17" s="54" t="s">
        <v>292</v>
      </c>
      <c r="C17" s="55" t="s">
        <v>293</v>
      </c>
      <c r="D17" s="54" t="s">
        <v>541</v>
      </c>
      <c r="E17" s="54" t="s">
        <v>492</v>
      </c>
      <c r="F17" s="54" t="s">
        <v>640</v>
      </c>
      <c r="G17" s="56"/>
      <c r="H17" s="56"/>
      <c r="I17" s="56"/>
      <c r="J17" s="56"/>
      <c r="K17" s="57"/>
      <c r="L17" s="104">
        <v>0</v>
      </c>
      <c r="M17" s="100" t="s">
        <v>563</v>
      </c>
      <c r="N17" s="100"/>
      <c r="O17" s="100" t="s">
        <v>563</v>
      </c>
      <c r="P17" s="100" t="s">
        <v>563</v>
      </c>
      <c r="Q17" s="100"/>
      <c r="R17" s="162" t="s">
        <v>563</v>
      </c>
      <c r="S17" s="100"/>
      <c r="T17" s="100"/>
      <c r="U17" s="100"/>
      <c r="V17" s="100"/>
      <c r="W17" s="57"/>
      <c r="X17" s="104" t="e">
        <v>#DIV/0!</v>
      </c>
      <c r="Y17" s="100"/>
      <c r="Z17" s="100"/>
      <c r="AA17" s="100"/>
      <c r="AB17" s="100"/>
      <c r="AC17" s="57"/>
      <c r="AD17" s="104" t="e">
        <v>#DIV/0!</v>
      </c>
      <c r="AE17" s="100"/>
      <c r="AF17" s="100"/>
      <c r="AG17" s="100"/>
      <c r="AH17" s="100"/>
      <c r="AI17" s="57"/>
      <c r="AJ17" s="104" t="e">
        <v>#DIV/0!</v>
      </c>
      <c r="AK17" s="56"/>
      <c r="AL17" s="56"/>
      <c r="AM17" s="100"/>
      <c r="AN17" s="56"/>
      <c r="AO17" s="57"/>
      <c r="AP17" s="104">
        <v>0</v>
      </c>
      <c r="AQ17" s="100"/>
      <c r="AR17" s="100"/>
      <c r="AS17" s="100"/>
      <c r="AT17" s="100"/>
      <c r="AU17" s="57"/>
      <c r="AV17" s="104" t="e">
        <v>#DIV/0!</v>
      </c>
      <c r="AW17" s="100"/>
      <c r="AX17" s="100"/>
      <c r="AY17" s="100" t="s">
        <v>563</v>
      </c>
      <c r="AZ17" s="100"/>
      <c r="BA17" s="100" t="s">
        <v>563</v>
      </c>
      <c r="BB17" s="162" t="s">
        <v>563</v>
      </c>
      <c r="BC17" s="100"/>
      <c r="BD17" s="100"/>
      <c r="BE17" s="100"/>
      <c r="BF17" s="56"/>
      <c r="BG17" s="74"/>
      <c r="BH17" s="104" t="e">
        <f>AVERAGE(Table12151654[[#This Row],[Column55]],Table12151654[[#This Row],[Column56]])</f>
        <v>#DIV/0!</v>
      </c>
    </row>
    <row r="18" spans="1:60" ht="23.1" customHeight="1" x14ac:dyDescent="0.3">
      <c r="A18" s="78">
        <v>16</v>
      </c>
      <c r="B18" s="61" t="s">
        <v>104</v>
      </c>
      <c r="C18" s="62" t="s">
        <v>105</v>
      </c>
      <c r="D18" s="61" t="s">
        <v>449</v>
      </c>
      <c r="E18" s="61" t="s">
        <v>34</v>
      </c>
      <c r="F18" s="61" t="s">
        <v>638</v>
      </c>
      <c r="G18" s="52"/>
      <c r="H18" s="52"/>
      <c r="I18" s="52"/>
      <c r="J18" s="52"/>
      <c r="K18" s="63"/>
      <c r="L18" s="104">
        <v>0</v>
      </c>
      <c r="M18" s="100">
        <v>3</v>
      </c>
      <c r="N18" s="100"/>
      <c r="O18" s="100">
        <v>3</v>
      </c>
      <c r="P18" s="100">
        <v>3</v>
      </c>
      <c r="Q18" s="100"/>
      <c r="R18" s="162">
        <v>3</v>
      </c>
      <c r="S18" s="99"/>
      <c r="T18" s="99"/>
      <c r="U18" s="99"/>
      <c r="V18" s="99"/>
      <c r="W18" s="63"/>
      <c r="X18" s="104" t="e">
        <v>#DIV/0!</v>
      </c>
      <c r="Y18" s="99"/>
      <c r="Z18" s="99"/>
      <c r="AA18" s="99"/>
      <c r="AB18" s="99"/>
      <c r="AC18" s="63"/>
      <c r="AD18" s="104" t="e">
        <v>#DIV/0!</v>
      </c>
      <c r="AE18" s="99"/>
      <c r="AF18" s="99"/>
      <c r="AG18" s="99"/>
      <c r="AH18" s="99"/>
      <c r="AI18" s="63"/>
      <c r="AJ18" s="104" t="e">
        <v>#DIV/0!</v>
      </c>
      <c r="AK18" s="52"/>
      <c r="AL18" s="52"/>
      <c r="AM18" s="99"/>
      <c r="AN18" s="52"/>
      <c r="AO18" s="63"/>
      <c r="AP18" s="104">
        <v>0</v>
      </c>
      <c r="AQ18" s="99"/>
      <c r="AR18" s="99"/>
      <c r="AS18" s="99"/>
      <c r="AT18" s="99"/>
      <c r="AU18" s="63"/>
      <c r="AV18" s="104" t="e">
        <v>#DIV/0!</v>
      </c>
      <c r="AW18" s="99"/>
      <c r="AX18" s="99"/>
      <c r="AY18" s="100">
        <v>5</v>
      </c>
      <c r="AZ18" s="100"/>
      <c r="BA18" s="100">
        <v>3</v>
      </c>
      <c r="BB18" s="162">
        <v>4</v>
      </c>
      <c r="BC18" s="99"/>
      <c r="BD18" s="99"/>
      <c r="BE18" s="99"/>
      <c r="BF18" s="52"/>
      <c r="BG18" s="79"/>
      <c r="BH18" s="104" t="e">
        <f>AVERAGE(Table12151654[[#This Row],[Column55]],Table12151654[[#This Row],[Column56]])</f>
        <v>#DIV/0!</v>
      </c>
    </row>
    <row r="19" spans="1:60" ht="23.1" customHeight="1" x14ac:dyDescent="0.3">
      <c r="A19" s="77">
        <v>17</v>
      </c>
      <c r="B19" s="54" t="s">
        <v>294</v>
      </c>
      <c r="C19" s="55" t="s">
        <v>295</v>
      </c>
      <c r="D19" s="54" t="s">
        <v>541</v>
      </c>
      <c r="E19" s="54" t="s">
        <v>492</v>
      </c>
      <c r="F19" s="54" t="s">
        <v>640</v>
      </c>
      <c r="G19" s="56"/>
      <c r="H19" s="56"/>
      <c r="I19" s="56"/>
      <c r="J19" s="56"/>
      <c r="K19" s="57"/>
      <c r="L19" s="104">
        <v>0</v>
      </c>
      <c r="M19" s="100" t="s">
        <v>563</v>
      </c>
      <c r="N19" s="100"/>
      <c r="O19" s="100" t="s">
        <v>563</v>
      </c>
      <c r="P19" s="100" t="s">
        <v>563</v>
      </c>
      <c r="Q19" s="100"/>
      <c r="R19" s="162" t="s">
        <v>563</v>
      </c>
      <c r="S19" s="100"/>
      <c r="T19" s="100"/>
      <c r="U19" s="100"/>
      <c r="V19" s="100"/>
      <c r="W19" s="57"/>
      <c r="X19" s="104" t="e">
        <v>#DIV/0!</v>
      </c>
      <c r="Y19" s="100"/>
      <c r="Z19" s="100"/>
      <c r="AA19" s="100"/>
      <c r="AB19" s="100"/>
      <c r="AC19" s="57"/>
      <c r="AD19" s="104" t="e">
        <v>#DIV/0!</v>
      </c>
      <c r="AE19" s="100"/>
      <c r="AF19" s="100"/>
      <c r="AG19" s="100"/>
      <c r="AH19" s="100"/>
      <c r="AI19" s="57"/>
      <c r="AJ19" s="104" t="e">
        <v>#DIV/0!</v>
      </c>
      <c r="AK19" s="56"/>
      <c r="AL19" s="56"/>
      <c r="AM19" s="100"/>
      <c r="AN19" s="56"/>
      <c r="AO19" s="57"/>
      <c r="AP19" s="104">
        <v>0</v>
      </c>
      <c r="AQ19" s="100"/>
      <c r="AR19" s="100"/>
      <c r="AS19" s="100"/>
      <c r="AT19" s="100"/>
      <c r="AU19" s="57"/>
      <c r="AV19" s="104" t="e">
        <v>#DIV/0!</v>
      </c>
      <c r="AW19" s="100"/>
      <c r="AX19" s="100"/>
      <c r="AY19" s="100" t="s">
        <v>563</v>
      </c>
      <c r="AZ19" s="100"/>
      <c r="BA19" s="100" t="s">
        <v>563</v>
      </c>
      <c r="BB19" s="162" t="s">
        <v>563</v>
      </c>
      <c r="BC19" s="100"/>
      <c r="BD19" s="100"/>
      <c r="BE19" s="100"/>
      <c r="BF19" s="56"/>
      <c r="BG19" s="74"/>
      <c r="BH19" s="104" t="e">
        <f>AVERAGE(Table12151654[[#This Row],[Column55]],Table12151654[[#This Row],[Column56]])</f>
        <v>#DIV/0!</v>
      </c>
    </row>
    <row r="20" spans="1:60" ht="23.1" customHeight="1" x14ac:dyDescent="0.3">
      <c r="A20" s="78">
        <v>18</v>
      </c>
      <c r="B20" s="61" t="s">
        <v>106</v>
      </c>
      <c r="C20" s="62" t="s">
        <v>107</v>
      </c>
      <c r="D20" s="61" t="s">
        <v>542</v>
      </c>
      <c r="E20" s="61" t="s">
        <v>34</v>
      </c>
      <c r="F20" s="61" t="s">
        <v>638</v>
      </c>
      <c r="G20" s="52"/>
      <c r="H20" s="52"/>
      <c r="I20" s="52"/>
      <c r="J20" s="52"/>
      <c r="K20" s="63"/>
      <c r="L20" s="104">
        <v>0</v>
      </c>
      <c r="M20" s="100">
        <v>3</v>
      </c>
      <c r="N20" s="100"/>
      <c r="O20" s="100">
        <v>3</v>
      </c>
      <c r="P20" s="100">
        <v>2</v>
      </c>
      <c r="Q20" s="100"/>
      <c r="R20" s="162">
        <v>2.6666666666666665</v>
      </c>
      <c r="S20" s="99"/>
      <c r="T20" s="99"/>
      <c r="U20" s="99"/>
      <c r="V20" s="99"/>
      <c r="W20" s="63"/>
      <c r="X20" s="104" t="e">
        <v>#DIV/0!</v>
      </c>
      <c r="Y20" s="99"/>
      <c r="Z20" s="99"/>
      <c r="AA20" s="99"/>
      <c r="AB20" s="99"/>
      <c r="AC20" s="63"/>
      <c r="AD20" s="104" t="e">
        <v>#DIV/0!</v>
      </c>
      <c r="AE20" s="99"/>
      <c r="AF20" s="99"/>
      <c r="AG20" s="99"/>
      <c r="AH20" s="99"/>
      <c r="AI20" s="63"/>
      <c r="AJ20" s="104" t="e">
        <v>#DIV/0!</v>
      </c>
      <c r="AK20" s="52"/>
      <c r="AL20" s="52"/>
      <c r="AM20" s="99"/>
      <c r="AN20" s="52"/>
      <c r="AO20" s="63"/>
      <c r="AP20" s="104">
        <v>0</v>
      </c>
      <c r="AQ20" s="99"/>
      <c r="AR20" s="99"/>
      <c r="AS20" s="99"/>
      <c r="AT20" s="99"/>
      <c r="AU20" s="63"/>
      <c r="AV20" s="104" t="e">
        <v>#DIV/0!</v>
      </c>
      <c r="AW20" s="99"/>
      <c r="AX20" s="99"/>
      <c r="AY20" s="100">
        <v>5</v>
      </c>
      <c r="AZ20" s="100"/>
      <c r="BA20" s="100">
        <v>2</v>
      </c>
      <c r="BB20" s="162">
        <v>3.5</v>
      </c>
      <c r="BC20" s="99"/>
      <c r="BD20" s="99"/>
      <c r="BE20" s="99"/>
      <c r="BF20" s="52"/>
      <c r="BG20" s="79"/>
      <c r="BH20" s="104" t="e">
        <f>AVERAGE(Table12151654[[#This Row],[Column55]],Table12151654[[#This Row],[Column56]])</f>
        <v>#DIV/0!</v>
      </c>
    </row>
    <row r="21" spans="1:60" ht="23.1" customHeight="1" x14ac:dyDescent="0.3">
      <c r="A21" s="77">
        <v>19</v>
      </c>
      <c r="B21" s="54" t="s">
        <v>49</v>
      </c>
      <c r="C21" s="55" t="s">
        <v>50</v>
      </c>
      <c r="D21" s="54" t="s">
        <v>541</v>
      </c>
      <c r="E21" s="54" t="s">
        <v>34</v>
      </c>
      <c r="F21" s="54" t="s">
        <v>638</v>
      </c>
      <c r="G21" s="56"/>
      <c r="H21" s="56"/>
      <c r="I21" s="56"/>
      <c r="J21" s="56"/>
      <c r="K21" s="57"/>
      <c r="L21" s="104">
        <v>0</v>
      </c>
      <c r="M21" s="100">
        <v>0</v>
      </c>
      <c r="N21" s="100"/>
      <c r="O21" s="100">
        <v>0</v>
      </c>
      <c r="P21" s="100">
        <v>0</v>
      </c>
      <c r="Q21" s="100"/>
      <c r="R21" s="162">
        <v>0</v>
      </c>
      <c r="S21" s="100"/>
      <c r="T21" s="100"/>
      <c r="U21" s="100"/>
      <c r="V21" s="100"/>
      <c r="W21" s="57"/>
      <c r="X21" s="104" t="e">
        <v>#DIV/0!</v>
      </c>
      <c r="Y21" s="100"/>
      <c r="Z21" s="100"/>
      <c r="AA21" s="100"/>
      <c r="AB21" s="100"/>
      <c r="AC21" s="57"/>
      <c r="AD21" s="104" t="e">
        <v>#DIV/0!</v>
      </c>
      <c r="AE21" s="100"/>
      <c r="AF21" s="100"/>
      <c r="AG21" s="100"/>
      <c r="AH21" s="100"/>
      <c r="AI21" s="57"/>
      <c r="AJ21" s="104" t="e">
        <v>#DIV/0!</v>
      </c>
      <c r="AK21" s="56"/>
      <c r="AL21" s="56"/>
      <c r="AM21" s="100"/>
      <c r="AN21" s="56"/>
      <c r="AO21" s="57"/>
      <c r="AP21" s="104">
        <v>0</v>
      </c>
      <c r="AQ21" s="100"/>
      <c r="AR21" s="100"/>
      <c r="AS21" s="100"/>
      <c r="AT21" s="100"/>
      <c r="AU21" s="57"/>
      <c r="AV21" s="104" t="e">
        <v>#DIV/0!</v>
      </c>
      <c r="AW21" s="100"/>
      <c r="AX21" s="100"/>
      <c r="AY21" s="100">
        <v>0</v>
      </c>
      <c r="AZ21" s="100"/>
      <c r="BA21" s="100">
        <v>0</v>
      </c>
      <c r="BB21" s="162">
        <v>0</v>
      </c>
      <c r="BC21" s="100"/>
      <c r="BD21" s="100"/>
      <c r="BE21" s="100"/>
      <c r="BF21" s="56"/>
      <c r="BG21" s="74"/>
      <c r="BH21" s="104" t="e">
        <f>AVERAGE(Table12151654[[#This Row],[Column55]],Table12151654[[#This Row],[Column56]])</f>
        <v>#DIV/0!</v>
      </c>
    </row>
    <row r="22" spans="1:60" ht="23.1" customHeight="1" x14ac:dyDescent="0.3">
      <c r="A22" s="78">
        <v>20</v>
      </c>
      <c r="B22" s="61" t="s">
        <v>195</v>
      </c>
      <c r="C22" s="62" t="s">
        <v>536</v>
      </c>
      <c r="D22" s="61" t="s">
        <v>449</v>
      </c>
      <c r="E22" s="61" t="s">
        <v>160</v>
      </c>
      <c r="F22" s="61" t="s">
        <v>641</v>
      </c>
      <c r="G22" s="52"/>
      <c r="H22" s="52"/>
      <c r="I22" s="52"/>
      <c r="J22" s="52"/>
      <c r="K22" s="63"/>
      <c r="L22" s="104">
        <v>0</v>
      </c>
      <c r="M22" s="100">
        <v>0</v>
      </c>
      <c r="N22" s="100"/>
      <c r="O22" s="100">
        <v>0</v>
      </c>
      <c r="P22" s="100" t="s">
        <v>563</v>
      </c>
      <c r="Q22" s="100"/>
      <c r="R22" s="162">
        <v>0</v>
      </c>
      <c r="S22" s="99"/>
      <c r="T22" s="99"/>
      <c r="U22" s="99"/>
      <c r="V22" s="99"/>
      <c r="W22" s="63"/>
      <c r="X22" s="104" t="e">
        <v>#DIV/0!</v>
      </c>
      <c r="Y22" s="99"/>
      <c r="Z22" s="99"/>
      <c r="AA22" s="99"/>
      <c r="AB22" s="99"/>
      <c r="AC22" s="63"/>
      <c r="AD22" s="104" t="e">
        <v>#DIV/0!</v>
      </c>
      <c r="AE22" s="99"/>
      <c r="AF22" s="99"/>
      <c r="AG22" s="99"/>
      <c r="AH22" s="99"/>
      <c r="AI22" s="63"/>
      <c r="AJ22" s="104" t="e">
        <v>#DIV/0!</v>
      </c>
      <c r="AK22" s="52"/>
      <c r="AL22" s="52"/>
      <c r="AM22" s="99"/>
      <c r="AN22" s="52"/>
      <c r="AO22" s="63"/>
      <c r="AP22" s="104">
        <v>0</v>
      </c>
      <c r="AQ22" s="99"/>
      <c r="AR22" s="99"/>
      <c r="AS22" s="99"/>
      <c r="AT22" s="99"/>
      <c r="AU22" s="63"/>
      <c r="AV22" s="104" t="e">
        <v>#DIV/0!</v>
      </c>
      <c r="AW22" s="99"/>
      <c r="AX22" s="99"/>
      <c r="AY22" s="100">
        <v>0</v>
      </c>
      <c r="AZ22" s="100"/>
      <c r="BA22" s="100">
        <v>0</v>
      </c>
      <c r="BB22" s="162">
        <v>0</v>
      </c>
      <c r="BC22" s="99"/>
      <c r="BD22" s="99"/>
      <c r="BE22" s="99"/>
      <c r="BF22" s="52"/>
      <c r="BG22" s="79"/>
      <c r="BH22" s="104" t="e">
        <f>AVERAGE(Table12151654[[#This Row],[Column55]],Table12151654[[#This Row],[Column56]])</f>
        <v>#DIV/0!</v>
      </c>
    </row>
    <row r="23" spans="1:60" ht="23.1" customHeight="1" x14ac:dyDescent="0.3">
      <c r="A23" s="77">
        <v>21</v>
      </c>
      <c r="B23" s="54" t="s">
        <v>208</v>
      </c>
      <c r="C23" s="55" t="s">
        <v>209</v>
      </c>
      <c r="D23" s="54" t="s">
        <v>449</v>
      </c>
      <c r="E23" s="54" t="s">
        <v>160</v>
      </c>
      <c r="F23" s="54" t="s">
        <v>641</v>
      </c>
      <c r="G23" s="56"/>
      <c r="H23" s="56"/>
      <c r="I23" s="56"/>
      <c r="J23" s="56"/>
      <c r="K23" s="57"/>
      <c r="L23" s="104">
        <v>0</v>
      </c>
      <c r="M23" s="100">
        <v>0</v>
      </c>
      <c r="N23" s="100"/>
      <c r="O23" s="100">
        <v>0</v>
      </c>
      <c r="P23" s="100" t="s">
        <v>563</v>
      </c>
      <c r="Q23" s="100"/>
      <c r="R23" s="162">
        <v>0</v>
      </c>
      <c r="S23" s="100"/>
      <c r="T23" s="100"/>
      <c r="U23" s="100"/>
      <c r="V23" s="100"/>
      <c r="W23" s="57"/>
      <c r="X23" s="104" t="e">
        <v>#DIV/0!</v>
      </c>
      <c r="Y23" s="100"/>
      <c r="Z23" s="100"/>
      <c r="AA23" s="100"/>
      <c r="AB23" s="100"/>
      <c r="AC23" s="57"/>
      <c r="AD23" s="104" t="e">
        <v>#DIV/0!</v>
      </c>
      <c r="AE23" s="100"/>
      <c r="AF23" s="100"/>
      <c r="AG23" s="100"/>
      <c r="AH23" s="100"/>
      <c r="AI23" s="57"/>
      <c r="AJ23" s="104" t="e">
        <v>#DIV/0!</v>
      </c>
      <c r="AK23" s="56"/>
      <c r="AL23" s="56"/>
      <c r="AM23" s="100"/>
      <c r="AN23" s="56"/>
      <c r="AO23" s="57"/>
      <c r="AP23" s="104">
        <v>0</v>
      </c>
      <c r="AQ23" s="100"/>
      <c r="AR23" s="100"/>
      <c r="AS23" s="100"/>
      <c r="AT23" s="100"/>
      <c r="AU23" s="57"/>
      <c r="AV23" s="104" t="e">
        <v>#DIV/0!</v>
      </c>
      <c r="AW23" s="100"/>
      <c r="AX23" s="100"/>
      <c r="AY23" s="100">
        <v>0</v>
      </c>
      <c r="AZ23" s="100"/>
      <c r="BA23" s="100">
        <v>0</v>
      </c>
      <c r="BB23" s="162">
        <v>0</v>
      </c>
      <c r="BC23" s="100"/>
      <c r="BD23" s="100"/>
      <c r="BE23" s="100"/>
      <c r="BF23" s="56"/>
      <c r="BG23" s="74"/>
      <c r="BH23" s="104" t="e">
        <f>AVERAGE(Table12151654[[#This Row],[Column55]],Table12151654[[#This Row],[Column56]])</f>
        <v>#DIV/0!</v>
      </c>
    </row>
    <row r="24" spans="1:60" ht="23.1" customHeight="1" x14ac:dyDescent="0.3">
      <c r="A24" s="78">
        <v>22</v>
      </c>
      <c r="B24" s="61" t="s">
        <v>57</v>
      </c>
      <c r="C24" s="62" t="s">
        <v>58</v>
      </c>
      <c r="D24" s="61" t="s">
        <v>449</v>
      </c>
      <c r="E24" s="61" t="s">
        <v>34</v>
      </c>
      <c r="F24" s="61" t="s">
        <v>638</v>
      </c>
      <c r="G24" s="52"/>
      <c r="H24" s="52"/>
      <c r="I24" s="52"/>
      <c r="J24" s="52"/>
      <c r="K24" s="63"/>
      <c r="L24" s="104">
        <v>0</v>
      </c>
      <c r="M24" s="100">
        <v>1</v>
      </c>
      <c r="N24" s="100"/>
      <c r="O24" s="100">
        <v>1</v>
      </c>
      <c r="P24" s="100">
        <v>1</v>
      </c>
      <c r="Q24" s="100"/>
      <c r="R24" s="162">
        <v>1</v>
      </c>
      <c r="S24" s="99"/>
      <c r="T24" s="99"/>
      <c r="U24" s="99"/>
      <c r="V24" s="99"/>
      <c r="W24" s="63"/>
      <c r="X24" s="104" t="e">
        <v>#DIV/0!</v>
      </c>
      <c r="Y24" s="99"/>
      <c r="Z24" s="99"/>
      <c r="AA24" s="99"/>
      <c r="AB24" s="99"/>
      <c r="AC24" s="63"/>
      <c r="AD24" s="104" t="e">
        <v>#DIV/0!</v>
      </c>
      <c r="AE24" s="99"/>
      <c r="AF24" s="99"/>
      <c r="AG24" s="99"/>
      <c r="AH24" s="99"/>
      <c r="AI24" s="63"/>
      <c r="AJ24" s="104" t="e">
        <v>#DIV/0!</v>
      </c>
      <c r="AK24" s="52"/>
      <c r="AL24" s="52"/>
      <c r="AM24" s="99"/>
      <c r="AN24" s="52"/>
      <c r="AO24" s="63"/>
      <c r="AP24" s="104">
        <v>0</v>
      </c>
      <c r="AQ24" s="99"/>
      <c r="AR24" s="99"/>
      <c r="AS24" s="99"/>
      <c r="AT24" s="99"/>
      <c r="AU24" s="63"/>
      <c r="AV24" s="104" t="e">
        <v>#DIV/0!</v>
      </c>
      <c r="AW24" s="99"/>
      <c r="AX24" s="99"/>
      <c r="AY24" s="100">
        <v>5</v>
      </c>
      <c r="AZ24" s="100"/>
      <c r="BA24" s="100">
        <v>1</v>
      </c>
      <c r="BB24" s="162">
        <v>3</v>
      </c>
      <c r="BC24" s="99"/>
      <c r="BD24" s="99"/>
      <c r="BE24" s="99"/>
      <c r="BF24" s="52"/>
      <c r="BG24" s="79"/>
      <c r="BH24" s="104" t="e">
        <f>AVERAGE(Table12151654[[#This Row],[Column55]],Table12151654[[#This Row],[Column56]])</f>
        <v>#DIV/0!</v>
      </c>
    </row>
    <row r="25" spans="1:60" ht="23.1" customHeight="1" x14ac:dyDescent="0.3">
      <c r="A25" s="77">
        <v>23</v>
      </c>
      <c r="B25" s="54" t="s">
        <v>224</v>
      </c>
      <c r="C25" s="55" t="s">
        <v>225</v>
      </c>
      <c r="D25" s="54" t="s">
        <v>449</v>
      </c>
      <c r="E25" s="54" t="s">
        <v>160</v>
      </c>
      <c r="F25" s="54" t="s">
        <v>641</v>
      </c>
      <c r="G25" s="56"/>
      <c r="H25" s="56"/>
      <c r="I25" s="56"/>
      <c r="J25" s="56"/>
      <c r="K25" s="57"/>
      <c r="L25" s="104">
        <v>0</v>
      </c>
      <c r="M25" s="100">
        <v>0</v>
      </c>
      <c r="N25" s="100"/>
      <c r="O25" s="100">
        <v>0</v>
      </c>
      <c r="P25" s="100" t="s">
        <v>563</v>
      </c>
      <c r="Q25" s="100"/>
      <c r="R25" s="162">
        <v>0</v>
      </c>
      <c r="S25" s="100"/>
      <c r="T25" s="100"/>
      <c r="U25" s="100"/>
      <c r="V25" s="100"/>
      <c r="W25" s="57"/>
      <c r="X25" s="104" t="e">
        <v>#DIV/0!</v>
      </c>
      <c r="Y25" s="100"/>
      <c r="Z25" s="100"/>
      <c r="AA25" s="100"/>
      <c r="AB25" s="100"/>
      <c r="AC25" s="57"/>
      <c r="AD25" s="104" t="e">
        <v>#DIV/0!</v>
      </c>
      <c r="AE25" s="100"/>
      <c r="AF25" s="100"/>
      <c r="AG25" s="100"/>
      <c r="AH25" s="100"/>
      <c r="AI25" s="57"/>
      <c r="AJ25" s="104" t="e">
        <v>#DIV/0!</v>
      </c>
      <c r="AK25" s="56"/>
      <c r="AL25" s="56"/>
      <c r="AM25" s="100"/>
      <c r="AN25" s="56"/>
      <c r="AO25" s="57"/>
      <c r="AP25" s="104">
        <v>0</v>
      </c>
      <c r="AQ25" s="100"/>
      <c r="AR25" s="100"/>
      <c r="AS25" s="100"/>
      <c r="AT25" s="100"/>
      <c r="AU25" s="57"/>
      <c r="AV25" s="104" t="e">
        <v>#DIV/0!</v>
      </c>
      <c r="AW25" s="100"/>
      <c r="AX25" s="100"/>
      <c r="AY25" s="100">
        <v>0</v>
      </c>
      <c r="AZ25" s="100"/>
      <c r="BA25" s="100">
        <v>0</v>
      </c>
      <c r="BB25" s="162">
        <v>0</v>
      </c>
      <c r="BC25" s="100"/>
      <c r="BD25" s="100"/>
      <c r="BE25" s="100"/>
      <c r="BF25" s="56"/>
      <c r="BG25" s="74"/>
      <c r="BH25" s="104" t="e">
        <f>AVERAGE(Table12151654[[#This Row],[Column55]],Table12151654[[#This Row],[Column56]])</f>
        <v>#DIV/0!</v>
      </c>
    </row>
    <row r="26" spans="1:60" ht="23.1" customHeight="1" x14ac:dyDescent="0.3">
      <c r="A26" s="78">
        <v>24</v>
      </c>
      <c r="B26" s="61" t="s">
        <v>296</v>
      </c>
      <c r="C26" s="62" t="s">
        <v>108</v>
      </c>
      <c r="D26" s="61" t="s">
        <v>449</v>
      </c>
      <c r="E26" s="61" t="s">
        <v>34</v>
      </c>
      <c r="F26" s="61" t="s">
        <v>638</v>
      </c>
      <c r="G26" s="52"/>
      <c r="H26" s="52"/>
      <c r="I26" s="52"/>
      <c r="J26" s="52"/>
      <c r="K26" s="63"/>
      <c r="L26" s="104">
        <v>0</v>
      </c>
      <c r="M26" s="100">
        <v>0</v>
      </c>
      <c r="N26" s="100"/>
      <c r="O26" s="100">
        <v>0</v>
      </c>
      <c r="P26" s="100">
        <v>0</v>
      </c>
      <c r="Q26" s="100"/>
      <c r="R26" s="162">
        <v>0</v>
      </c>
      <c r="S26" s="99"/>
      <c r="T26" s="99"/>
      <c r="U26" s="99"/>
      <c r="V26" s="99"/>
      <c r="W26" s="63"/>
      <c r="X26" s="104" t="e">
        <v>#DIV/0!</v>
      </c>
      <c r="Y26" s="99"/>
      <c r="Z26" s="99"/>
      <c r="AA26" s="99"/>
      <c r="AB26" s="99"/>
      <c r="AC26" s="63"/>
      <c r="AD26" s="104" t="e">
        <v>#DIV/0!</v>
      </c>
      <c r="AE26" s="99"/>
      <c r="AF26" s="99"/>
      <c r="AG26" s="99"/>
      <c r="AH26" s="99"/>
      <c r="AI26" s="63"/>
      <c r="AJ26" s="104" t="e">
        <v>#DIV/0!</v>
      </c>
      <c r="AK26" s="52"/>
      <c r="AL26" s="52"/>
      <c r="AM26" s="99"/>
      <c r="AN26" s="52"/>
      <c r="AO26" s="63"/>
      <c r="AP26" s="104">
        <v>0</v>
      </c>
      <c r="AQ26" s="99"/>
      <c r="AR26" s="99"/>
      <c r="AS26" s="99"/>
      <c r="AT26" s="99"/>
      <c r="AU26" s="63"/>
      <c r="AV26" s="104" t="e">
        <v>#DIV/0!</v>
      </c>
      <c r="AW26" s="99"/>
      <c r="AX26" s="99"/>
      <c r="AY26" s="100">
        <v>0</v>
      </c>
      <c r="AZ26" s="100"/>
      <c r="BA26" s="100">
        <v>0</v>
      </c>
      <c r="BB26" s="162">
        <v>0</v>
      </c>
      <c r="BC26" s="99"/>
      <c r="BD26" s="99"/>
      <c r="BE26" s="99"/>
      <c r="BF26" s="52"/>
      <c r="BG26" s="79"/>
      <c r="BH26" s="104" t="e">
        <f>AVERAGE(Table12151654[[#This Row],[Column55]],Table12151654[[#This Row],[Column56]])</f>
        <v>#DIV/0!</v>
      </c>
    </row>
    <row r="27" spans="1:60" ht="23.1" customHeight="1" x14ac:dyDescent="0.3">
      <c r="A27" s="77">
        <v>25</v>
      </c>
      <c r="B27" s="54" t="s">
        <v>240</v>
      </c>
      <c r="C27" s="55" t="s">
        <v>241</v>
      </c>
      <c r="D27" s="54" t="s">
        <v>449</v>
      </c>
      <c r="E27" s="54" t="s">
        <v>160</v>
      </c>
      <c r="F27" s="54" t="s">
        <v>641</v>
      </c>
      <c r="G27" s="56"/>
      <c r="H27" s="56"/>
      <c r="I27" s="56"/>
      <c r="J27" s="56"/>
      <c r="K27" s="57"/>
      <c r="L27" s="104">
        <v>0</v>
      </c>
      <c r="M27" s="100">
        <v>3</v>
      </c>
      <c r="N27" s="100"/>
      <c r="O27" s="100">
        <v>3</v>
      </c>
      <c r="P27" s="100" t="s">
        <v>563</v>
      </c>
      <c r="Q27" s="100"/>
      <c r="R27" s="162">
        <v>3</v>
      </c>
      <c r="S27" s="100"/>
      <c r="T27" s="100"/>
      <c r="U27" s="100"/>
      <c r="V27" s="100"/>
      <c r="W27" s="57"/>
      <c r="X27" s="104" t="e">
        <v>#DIV/0!</v>
      </c>
      <c r="Y27" s="100"/>
      <c r="Z27" s="100"/>
      <c r="AA27" s="100"/>
      <c r="AB27" s="100"/>
      <c r="AC27" s="57"/>
      <c r="AD27" s="104" t="e">
        <v>#DIV/0!</v>
      </c>
      <c r="AE27" s="100"/>
      <c r="AF27" s="100"/>
      <c r="AG27" s="100"/>
      <c r="AH27" s="100"/>
      <c r="AI27" s="57"/>
      <c r="AJ27" s="104" t="e">
        <v>#DIV/0!</v>
      </c>
      <c r="AK27" s="56"/>
      <c r="AL27" s="56"/>
      <c r="AM27" s="100"/>
      <c r="AN27" s="56"/>
      <c r="AO27" s="57"/>
      <c r="AP27" s="104">
        <v>0</v>
      </c>
      <c r="AQ27" s="100"/>
      <c r="AR27" s="100"/>
      <c r="AS27" s="100"/>
      <c r="AT27" s="100"/>
      <c r="AU27" s="57"/>
      <c r="AV27" s="104" t="e">
        <v>#DIV/0!</v>
      </c>
      <c r="AW27" s="100"/>
      <c r="AX27" s="100"/>
      <c r="AY27" s="100">
        <v>5</v>
      </c>
      <c r="AZ27" s="100"/>
      <c r="BA27" s="100">
        <v>3</v>
      </c>
      <c r="BB27" s="162">
        <v>4</v>
      </c>
      <c r="BC27" s="100"/>
      <c r="BD27" s="100"/>
      <c r="BE27" s="100"/>
      <c r="BF27" s="56"/>
      <c r="BG27" s="74"/>
      <c r="BH27" s="104" t="e">
        <f>AVERAGE(Table12151654[[#This Row],[Column55]],Table12151654[[#This Row],[Column56]])</f>
        <v>#DIV/0!</v>
      </c>
    </row>
    <row r="28" spans="1:60" ht="23.1" customHeight="1" x14ac:dyDescent="0.3">
      <c r="A28" s="78">
        <v>26</v>
      </c>
      <c r="B28" s="61" t="s">
        <v>297</v>
      </c>
      <c r="C28" s="62" t="s">
        <v>298</v>
      </c>
      <c r="D28" s="61" t="s">
        <v>541</v>
      </c>
      <c r="E28" s="61" t="s">
        <v>492</v>
      </c>
      <c r="F28" s="61" t="s">
        <v>640</v>
      </c>
      <c r="G28" s="52"/>
      <c r="H28" s="52"/>
      <c r="I28" s="52"/>
      <c r="J28" s="52"/>
      <c r="K28" s="63"/>
      <c r="L28" s="104">
        <v>0</v>
      </c>
      <c r="M28" s="100" t="s">
        <v>563</v>
      </c>
      <c r="N28" s="100"/>
      <c r="O28" s="100" t="s">
        <v>563</v>
      </c>
      <c r="P28" s="100" t="s">
        <v>563</v>
      </c>
      <c r="Q28" s="100"/>
      <c r="R28" s="162" t="s">
        <v>563</v>
      </c>
      <c r="S28" s="99"/>
      <c r="T28" s="99"/>
      <c r="U28" s="99"/>
      <c r="V28" s="99"/>
      <c r="W28" s="63"/>
      <c r="X28" s="104" t="e">
        <v>#DIV/0!</v>
      </c>
      <c r="Y28" s="99"/>
      <c r="Z28" s="99"/>
      <c r="AA28" s="99"/>
      <c r="AB28" s="99"/>
      <c r="AC28" s="63"/>
      <c r="AD28" s="104" t="e">
        <v>#DIV/0!</v>
      </c>
      <c r="AE28" s="99"/>
      <c r="AF28" s="99"/>
      <c r="AG28" s="99"/>
      <c r="AH28" s="99"/>
      <c r="AI28" s="63"/>
      <c r="AJ28" s="104" t="e">
        <v>#DIV/0!</v>
      </c>
      <c r="AK28" s="52"/>
      <c r="AL28" s="52"/>
      <c r="AM28" s="99"/>
      <c r="AN28" s="52"/>
      <c r="AO28" s="63"/>
      <c r="AP28" s="104">
        <v>0</v>
      </c>
      <c r="AQ28" s="99"/>
      <c r="AR28" s="99"/>
      <c r="AS28" s="99"/>
      <c r="AT28" s="99"/>
      <c r="AU28" s="63"/>
      <c r="AV28" s="104" t="e">
        <v>#DIV/0!</v>
      </c>
      <c r="AW28" s="99"/>
      <c r="AX28" s="99"/>
      <c r="AY28" s="100" t="s">
        <v>563</v>
      </c>
      <c r="AZ28" s="100"/>
      <c r="BA28" s="100" t="s">
        <v>563</v>
      </c>
      <c r="BB28" s="162" t="s">
        <v>563</v>
      </c>
      <c r="BC28" s="99"/>
      <c r="BD28" s="99"/>
      <c r="BE28" s="99"/>
      <c r="BF28" s="52"/>
      <c r="BG28" s="79"/>
      <c r="BH28" s="104" t="e">
        <f>AVERAGE(Table12151654[[#This Row],[Column55]],Table12151654[[#This Row],[Column56]])</f>
        <v>#DIV/0!</v>
      </c>
    </row>
    <row r="29" spans="1:60" ht="23.1" customHeight="1" x14ac:dyDescent="0.3">
      <c r="A29" s="77">
        <v>27</v>
      </c>
      <c r="B29" s="54" t="s">
        <v>256</v>
      </c>
      <c r="C29" s="55" t="s">
        <v>257</v>
      </c>
      <c r="D29" s="54" t="s">
        <v>449</v>
      </c>
      <c r="E29" s="54" t="s">
        <v>160</v>
      </c>
      <c r="F29" s="54" t="s">
        <v>641</v>
      </c>
      <c r="G29" s="56"/>
      <c r="H29" s="56"/>
      <c r="I29" s="56"/>
      <c r="J29" s="56"/>
      <c r="K29" s="57"/>
      <c r="L29" s="104">
        <v>0</v>
      </c>
      <c r="M29" s="100">
        <v>0</v>
      </c>
      <c r="N29" s="100"/>
      <c r="O29" s="100">
        <v>0</v>
      </c>
      <c r="P29" s="100" t="s">
        <v>563</v>
      </c>
      <c r="Q29" s="100"/>
      <c r="R29" s="162">
        <v>0</v>
      </c>
      <c r="S29" s="100"/>
      <c r="T29" s="100"/>
      <c r="U29" s="100"/>
      <c r="V29" s="100"/>
      <c r="W29" s="57"/>
      <c r="X29" s="104" t="e">
        <v>#DIV/0!</v>
      </c>
      <c r="Y29" s="100"/>
      <c r="Z29" s="100"/>
      <c r="AA29" s="100"/>
      <c r="AB29" s="100"/>
      <c r="AC29" s="57"/>
      <c r="AD29" s="104" t="e">
        <v>#DIV/0!</v>
      </c>
      <c r="AE29" s="100"/>
      <c r="AF29" s="100"/>
      <c r="AG29" s="100"/>
      <c r="AH29" s="100"/>
      <c r="AI29" s="57"/>
      <c r="AJ29" s="104" t="e">
        <v>#DIV/0!</v>
      </c>
      <c r="AK29" s="56"/>
      <c r="AL29" s="56"/>
      <c r="AM29" s="100"/>
      <c r="AN29" s="56"/>
      <c r="AO29" s="57"/>
      <c r="AP29" s="104">
        <v>0</v>
      </c>
      <c r="AQ29" s="100"/>
      <c r="AR29" s="100"/>
      <c r="AS29" s="100"/>
      <c r="AT29" s="100"/>
      <c r="AU29" s="57"/>
      <c r="AV29" s="104" t="e">
        <v>#DIV/0!</v>
      </c>
      <c r="AW29" s="100"/>
      <c r="AX29" s="100"/>
      <c r="AY29" s="100">
        <v>0</v>
      </c>
      <c r="AZ29" s="100"/>
      <c r="BA29" s="100">
        <v>0</v>
      </c>
      <c r="BB29" s="162">
        <v>0</v>
      </c>
      <c r="BC29" s="100"/>
      <c r="BD29" s="100"/>
      <c r="BE29" s="100"/>
      <c r="BF29" s="56"/>
      <c r="BG29" s="74"/>
      <c r="BH29" s="104" t="e">
        <f>AVERAGE(Table12151654[[#This Row],[Column55]],Table12151654[[#This Row],[Column56]])</f>
        <v>#DIV/0!</v>
      </c>
    </row>
    <row r="30" spans="1:60" ht="23.1" customHeight="1" x14ac:dyDescent="0.3">
      <c r="A30" s="78">
        <v>28</v>
      </c>
      <c r="B30" s="61" t="s">
        <v>65</v>
      </c>
      <c r="C30" s="62" t="s">
        <v>66</v>
      </c>
      <c r="D30" s="61" t="s">
        <v>449</v>
      </c>
      <c r="E30" s="61" t="s">
        <v>34</v>
      </c>
      <c r="F30" s="61" t="s">
        <v>638</v>
      </c>
      <c r="G30" s="52"/>
      <c r="H30" s="52"/>
      <c r="I30" s="52"/>
      <c r="J30" s="52"/>
      <c r="K30" s="63"/>
      <c r="L30" s="104">
        <v>0</v>
      </c>
      <c r="M30" s="100">
        <v>2</v>
      </c>
      <c r="N30" s="100"/>
      <c r="O30" s="100">
        <v>1</v>
      </c>
      <c r="P30" s="100">
        <v>1</v>
      </c>
      <c r="Q30" s="100"/>
      <c r="R30" s="162">
        <v>1.3333333333333333</v>
      </c>
      <c r="S30" s="99"/>
      <c r="T30" s="99"/>
      <c r="U30" s="99"/>
      <c r="V30" s="99"/>
      <c r="W30" s="63"/>
      <c r="X30" s="104" t="e">
        <v>#DIV/0!</v>
      </c>
      <c r="Y30" s="99"/>
      <c r="Z30" s="99"/>
      <c r="AA30" s="99"/>
      <c r="AB30" s="99"/>
      <c r="AC30" s="63"/>
      <c r="AD30" s="104" t="e">
        <v>#DIV/0!</v>
      </c>
      <c r="AE30" s="99"/>
      <c r="AF30" s="99"/>
      <c r="AG30" s="99"/>
      <c r="AH30" s="99"/>
      <c r="AI30" s="63"/>
      <c r="AJ30" s="104" t="e">
        <v>#DIV/0!</v>
      </c>
      <c r="AK30" s="52"/>
      <c r="AL30" s="52"/>
      <c r="AM30" s="99"/>
      <c r="AN30" s="52"/>
      <c r="AO30" s="63"/>
      <c r="AP30" s="104">
        <v>0</v>
      </c>
      <c r="AQ30" s="99"/>
      <c r="AR30" s="99"/>
      <c r="AS30" s="99"/>
      <c r="AT30" s="99"/>
      <c r="AU30" s="63"/>
      <c r="AV30" s="104" t="e">
        <v>#DIV/0!</v>
      </c>
      <c r="AW30" s="99"/>
      <c r="AX30" s="99"/>
      <c r="AY30" s="100">
        <v>5</v>
      </c>
      <c r="AZ30" s="100"/>
      <c r="BA30" s="100">
        <v>1</v>
      </c>
      <c r="BB30" s="162">
        <v>3</v>
      </c>
      <c r="BC30" s="99"/>
      <c r="BD30" s="99"/>
      <c r="BE30" s="99"/>
      <c r="BF30" s="52"/>
      <c r="BG30" s="79"/>
      <c r="BH30" s="104" t="e">
        <f>AVERAGE(Table12151654[[#This Row],[Column55]],Table12151654[[#This Row],[Column56]])</f>
        <v>#DIV/0!</v>
      </c>
    </row>
    <row r="31" spans="1:60" ht="23.1" customHeight="1" x14ac:dyDescent="0.3">
      <c r="A31" s="77">
        <v>29</v>
      </c>
      <c r="B31" s="54" t="s">
        <v>299</v>
      </c>
      <c r="C31" s="55" t="s">
        <v>300</v>
      </c>
      <c r="D31" s="54" t="s">
        <v>449</v>
      </c>
      <c r="E31" s="54" t="s">
        <v>492</v>
      </c>
      <c r="F31" s="54" t="s">
        <v>640</v>
      </c>
      <c r="G31" s="56"/>
      <c r="H31" s="56"/>
      <c r="I31" s="56"/>
      <c r="J31" s="56"/>
      <c r="K31" s="57"/>
      <c r="L31" s="104">
        <v>0</v>
      </c>
      <c r="M31" s="100" t="s">
        <v>563</v>
      </c>
      <c r="N31" s="100"/>
      <c r="O31" s="100" t="s">
        <v>563</v>
      </c>
      <c r="P31" s="100" t="s">
        <v>563</v>
      </c>
      <c r="Q31" s="100"/>
      <c r="R31" s="162" t="s">
        <v>563</v>
      </c>
      <c r="S31" s="100"/>
      <c r="T31" s="100"/>
      <c r="U31" s="100"/>
      <c r="V31" s="100"/>
      <c r="W31" s="57"/>
      <c r="X31" s="104" t="e">
        <v>#DIV/0!</v>
      </c>
      <c r="Y31" s="100"/>
      <c r="Z31" s="100"/>
      <c r="AA31" s="100"/>
      <c r="AB31" s="100"/>
      <c r="AC31" s="57"/>
      <c r="AD31" s="104" t="e">
        <v>#DIV/0!</v>
      </c>
      <c r="AE31" s="100"/>
      <c r="AF31" s="100"/>
      <c r="AG31" s="100"/>
      <c r="AH31" s="100"/>
      <c r="AI31" s="57"/>
      <c r="AJ31" s="104" t="e">
        <v>#DIV/0!</v>
      </c>
      <c r="AK31" s="56"/>
      <c r="AL31" s="56"/>
      <c r="AM31" s="100"/>
      <c r="AN31" s="56"/>
      <c r="AO31" s="57"/>
      <c r="AP31" s="104">
        <v>0</v>
      </c>
      <c r="AQ31" s="100"/>
      <c r="AR31" s="100"/>
      <c r="AS31" s="100"/>
      <c r="AT31" s="100"/>
      <c r="AU31" s="57"/>
      <c r="AV31" s="104" t="e">
        <v>#DIV/0!</v>
      </c>
      <c r="AW31" s="100"/>
      <c r="AX31" s="100"/>
      <c r="AY31" s="100" t="s">
        <v>563</v>
      </c>
      <c r="AZ31" s="100"/>
      <c r="BA31" s="100" t="s">
        <v>563</v>
      </c>
      <c r="BB31" s="162" t="s">
        <v>563</v>
      </c>
      <c r="BC31" s="100"/>
      <c r="BD31" s="100"/>
      <c r="BE31" s="100"/>
      <c r="BF31" s="56"/>
      <c r="BG31" s="74"/>
      <c r="BH31" s="104" t="e">
        <f>AVERAGE(Table12151654[[#This Row],[Column55]],Table12151654[[#This Row],[Column56]])</f>
        <v>#DIV/0!</v>
      </c>
    </row>
    <row r="32" spans="1:60" ht="23.1" customHeight="1" x14ac:dyDescent="0.3">
      <c r="A32" s="78">
        <v>30</v>
      </c>
      <c r="B32" s="61" t="s">
        <v>39</v>
      </c>
      <c r="C32" s="62" t="s">
        <v>40</v>
      </c>
      <c r="D32" s="61" t="s">
        <v>449</v>
      </c>
      <c r="E32" s="61" t="s">
        <v>34</v>
      </c>
      <c r="F32" s="61" t="s">
        <v>638</v>
      </c>
      <c r="G32" s="52"/>
      <c r="H32" s="52"/>
      <c r="I32" s="52"/>
      <c r="J32" s="52"/>
      <c r="K32" s="63"/>
      <c r="L32" s="104">
        <v>0</v>
      </c>
      <c r="M32" s="100">
        <v>3</v>
      </c>
      <c r="N32" s="100"/>
      <c r="O32" s="100">
        <v>3</v>
      </c>
      <c r="P32" s="100">
        <v>2</v>
      </c>
      <c r="Q32" s="100"/>
      <c r="R32" s="162">
        <v>2.6666666666666665</v>
      </c>
      <c r="S32" s="99"/>
      <c r="T32" s="99"/>
      <c r="U32" s="99"/>
      <c r="V32" s="99"/>
      <c r="W32" s="63"/>
      <c r="X32" s="104" t="e">
        <v>#DIV/0!</v>
      </c>
      <c r="Y32" s="99"/>
      <c r="Z32" s="99"/>
      <c r="AA32" s="99"/>
      <c r="AB32" s="99"/>
      <c r="AC32" s="63"/>
      <c r="AD32" s="104" t="e">
        <v>#DIV/0!</v>
      </c>
      <c r="AE32" s="99"/>
      <c r="AF32" s="99"/>
      <c r="AG32" s="99"/>
      <c r="AH32" s="99"/>
      <c r="AI32" s="63"/>
      <c r="AJ32" s="104" t="e">
        <v>#DIV/0!</v>
      </c>
      <c r="AK32" s="52"/>
      <c r="AL32" s="52"/>
      <c r="AM32" s="99"/>
      <c r="AN32" s="52"/>
      <c r="AO32" s="63"/>
      <c r="AP32" s="104">
        <v>0</v>
      </c>
      <c r="AQ32" s="99"/>
      <c r="AR32" s="99"/>
      <c r="AS32" s="99"/>
      <c r="AT32" s="99"/>
      <c r="AU32" s="63"/>
      <c r="AV32" s="104" t="e">
        <v>#DIV/0!</v>
      </c>
      <c r="AW32" s="99"/>
      <c r="AX32" s="99"/>
      <c r="AY32" s="100">
        <v>5</v>
      </c>
      <c r="AZ32" s="100"/>
      <c r="BA32" s="100">
        <v>2</v>
      </c>
      <c r="BB32" s="162">
        <v>3.5</v>
      </c>
      <c r="BC32" s="99"/>
      <c r="BD32" s="99"/>
      <c r="BE32" s="99"/>
      <c r="BF32" s="52"/>
      <c r="BG32" s="79"/>
      <c r="BH32" s="104" t="e">
        <f>AVERAGE(Table12151654[[#This Row],[Column55]],Table12151654[[#This Row],[Column56]])</f>
        <v>#DIV/0!</v>
      </c>
    </row>
    <row r="33" spans="1:60" ht="23.1" customHeight="1" x14ac:dyDescent="0.3">
      <c r="A33" s="77">
        <v>31</v>
      </c>
      <c r="B33" s="54" t="s">
        <v>109</v>
      </c>
      <c r="C33" s="55" t="s">
        <v>110</v>
      </c>
      <c r="D33" s="54" t="s">
        <v>449</v>
      </c>
      <c r="E33" s="54" t="s">
        <v>34</v>
      </c>
      <c r="F33" s="54" t="s">
        <v>638</v>
      </c>
      <c r="G33" s="56"/>
      <c r="H33" s="56"/>
      <c r="I33" s="56"/>
      <c r="J33" s="56"/>
      <c r="K33" s="57"/>
      <c r="L33" s="104">
        <v>0</v>
      </c>
      <c r="M33" s="100">
        <v>0</v>
      </c>
      <c r="N33" s="100"/>
      <c r="O33" s="100">
        <v>0</v>
      </c>
      <c r="P33" s="100">
        <v>0</v>
      </c>
      <c r="Q33" s="100"/>
      <c r="R33" s="162">
        <v>0</v>
      </c>
      <c r="S33" s="100"/>
      <c r="T33" s="100"/>
      <c r="U33" s="100"/>
      <c r="V33" s="100"/>
      <c r="W33" s="57"/>
      <c r="X33" s="104" t="e">
        <v>#DIV/0!</v>
      </c>
      <c r="Y33" s="100"/>
      <c r="Z33" s="100"/>
      <c r="AA33" s="100"/>
      <c r="AB33" s="100"/>
      <c r="AC33" s="57"/>
      <c r="AD33" s="104" t="e">
        <v>#DIV/0!</v>
      </c>
      <c r="AE33" s="100"/>
      <c r="AF33" s="100"/>
      <c r="AG33" s="100"/>
      <c r="AH33" s="100"/>
      <c r="AI33" s="57"/>
      <c r="AJ33" s="104" t="e">
        <v>#DIV/0!</v>
      </c>
      <c r="AK33" s="56"/>
      <c r="AL33" s="56"/>
      <c r="AM33" s="100"/>
      <c r="AN33" s="56"/>
      <c r="AO33" s="57"/>
      <c r="AP33" s="104">
        <v>0</v>
      </c>
      <c r="AQ33" s="100"/>
      <c r="AR33" s="100"/>
      <c r="AS33" s="100"/>
      <c r="AT33" s="100"/>
      <c r="AU33" s="57"/>
      <c r="AV33" s="104" t="e">
        <v>#DIV/0!</v>
      </c>
      <c r="AW33" s="100"/>
      <c r="AX33" s="100"/>
      <c r="AY33" s="100">
        <v>0</v>
      </c>
      <c r="AZ33" s="100"/>
      <c r="BA33" s="100">
        <v>0</v>
      </c>
      <c r="BB33" s="162">
        <v>0</v>
      </c>
      <c r="BC33" s="100"/>
      <c r="BD33" s="100"/>
      <c r="BE33" s="100"/>
      <c r="BF33" s="56"/>
      <c r="BG33" s="74"/>
      <c r="BH33" s="104" t="e">
        <f>AVERAGE(Table12151654[[#This Row],[Column55]],Table12151654[[#This Row],[Column56]])</f>
        <v>#DIV/0!</v>
      </c>
    </row>
    <row r="34" spans="1:60" ht="23.1" customHeight="1" x14ac:dyDescent="0.3">
      <c r="A34" s="78">
        <v>32</v>
      </c>
      <c r="B34" s="61" t="s">
        <v>242</v>
      </c>
      <c r="C34" s="62" t="s">
        <v>243</v>
      </c>
      <c r="D34" s="61" t="s">
        <v>541</v>
      </c>
      <c r="E34" s="61" t="s">
        <v>160</v>
      </c>
      <c r="F34" s="61" t="s">
        <v>641</v>
      </c>
      <c r="G34" s="52"/>
      <c r="H34" s="52"/>
      <c r="I34" s="52"/>
      <c r="J34" s="52"/>
      <c r="K34" s="63"/>
      <c r="L34" s="104">
        <v>0</v>
      </c>
      <c r="M34" s="100">
        <v>2</v>
      </c>
      <c r="N34" s="100"/>
      <c r="O34" s="100">
        <v>2</v>
      </c>
      <c r="P34" s="100" t="s">
        <v>563</v>
      </c>
      <c r="Q34" s="100"/>
      <c r="R34" s="162">
        <v>2</v>
      </c>
      <c r="S34" s="99"/>
      <c r="T34" s="99"/>
      <c r="U34" s="99"/>
      <c r="V34" s="99"/>
      <c r="W34" s="63"/>
      <c r="X34" s="104" t="e">
        <v>#DIV/0!</v>
      </c>
      <c r="Y34" s="99"/>
      <c r="Z34" s="99"/>
      <c r="AA34" s="99"/>
      <c r="AB34" s="99"/>
      <c r="AC34" s="63"/>
      <c r="AD34" s="104" t="e">
        <v>#DIV/0!</v>
      </c>
      <c r="AE34" s="99"/>
      <c r="AF34" s="99"/>
      <c r="AG34" s="99"/>
      <c r="AH34" s="99"/>
      <c r="AI34" s="63"/>
      <c r="AJ34" s="104" t="e">
        <v>#DIV/0!</v>
      </c>
      <c r="AK34" s="52"/>
      <c r="AL34" s="52"/>
      <c r="AM34" s="99"/>
      <c r="AN34" s="52"/>
      <c r="AO34" s="63"/>
      <c r="AP34" s="104">
        <v>0</v>
      </c>
      <c r="AQ34" s="99"/>
      <c r="AR34" s="99"/>
      <c r="AS34" s="99"/>
      <c r="AT34" s="99"/>
      <c r="AU34" s="63"/>
      <c r="AV34" s="104" t="e">
        <v>#DIV/0!</v>
      </c>
      <c r="AW34" s="99"/>
      <c r="AX34" s="99"/>
      <c r="AY34" s="100">
        <v>5</v>
      </c>
      <c r="AZ34" s="100"/>
      <c r="BA34" s="100">
        <v>1</v>
      </c>
      <c r="BB34" s="162">
        <v>3</v>
      </c>
      <c r="BC34" s="99"/>
      <c r="BD34" s="99"/>
      <c r="BE34" s="99"/>
      <c r="BF34" s="52"/>
      <c r="BG34" s="79"/>
      <c r="BH34" s="104" t="e">
        <f>AVERAGE(Table12151654[[#This Row],[Column55]],Table12151654[[#This Row],[Column56]])</f>
        <v>#DIV/0!</v>
      </c>
    </row>
    <row r="35" spans="1:60" ht="23.1" customHeight="1" x14ac:dyDescent="0.3">
      <c r="A35" s="77">
        <v>33</v>
      </c>
      <c r="B35" s="54" t="s">
        <v>210</v>
      </c>
      <c r="C35" s="55" t="s">
        <v>211</v>
      </c>
      <c r="D35" s="54" t="s">
        <v>541</v>
      </c>
      <c r="E35" s="54" t="s">
        <v>160</v>
      </c>
      <c r="F35" s="54" t="s">
        <v>641</v>
      </c>
      <c r="G35" s="56"/>
      <c r="H35" s="56"/>
      <c r="I35" s="56"/>
      <c r="J35" s="56"/>
      <c r="K35" s="57"/>
      <c r="L35" s="104">
        <v>0</v>
      </c>
      <c r="M35" s="100">
        <v>3</v>
      </c>
      <c r="N35" s="100"/>
      <c r="O35" s="100">
        <v>3</v>
      </c>
      <c r="P35" s="100" t="s">
        <v>563</v>
      </c>
      <c r="Q35" s="100"/>
      <c r="R35" s="162">
        <v>3</v>
      </c>
      <c r="S35" s="100"/>
      <c r="T35" s="100"/>
      <c r="U35" s="100"/>
      <c r="V35" s="100"/>
      <c r="W35" s="57"/>
      <c r="X35" s="104" t="e">
        <v>#DIV/0!</v>
      </c>
      <c r="Y35" s="100"/>
      <c r="Z35" s="100"/>
      <c r="AA35" s="100"/>
      <c r="AB35" s="100"/>
      <c r="AC35" s="57"/>
      <c r="AD35" s="104" t="e">
        <v>#DIV/0!</v>
      </c>
      <c r="AE35" s="100"/>
      <c r="AF35" s="100"/>
      <c r="AG35" s="100"/>
      <c r="AH35" s="100"/>
      <c r="AI35" s="57"/>
      <c r="AJ35" s="104" t="e">
        <v>#DIV/0!</v>
      </c>
      <c r="AK35" s="56"/>
      <c r="AL35" s="56"/>
      <c r="AM35" s="100"/>
      <c r="AN35" s="56"/>
      <c r="AO35" s="57"/>
      <c r="AP35" s="104">
        <v>0</v>
      </c>
      <c r="AQ35" s="100"/>
      <c r="AR35" s="100"/>
      <c r="AS35" s="100"/>
      <c r="AT35" s="100"/>
      <c r="AU35" s="57"/>
      <c r="AV35" s="104" t="e">
        <v>#DIV/0!</v>
      </c>
      <c r="AW35" s="100"/>
      <c r="AX35" s="100"/>
      <c r="AY35" s="100">
        <v>5</v>
      </c>
      <c r="AZ35" s="100"/>
      <c r="BA35" s="100">
        <v>3</v>
      </c>
      <c r="BB35" s="162">
        <v>4</v>
      </c>
      <c r="BC35" s="100"/>
      <c r="BD35" s="100"/>
      <c r="BE35" s="100"/>
      <c r="BF35" s="56"/>
      <c r="BG35" s="74"/>
      <c r="BH35" s="104" t="e">
        <f>AVERAGE(Table12151654[[#This Row],[Column55]],Table12151654[[#This Row],[Column56]])</f>
        <v>#DIV/0!</v>
      </c>
    </row>
    <row r="36" spans="1:60" ht="23.1" customHeight="1" x14ac:dyDescent="0.3">
      <c r="A36" s="78">
        <v>34</v>
      </c>
      <c r="B36" s="61" t="s">
        <v>94</v>
      </c>
      <c r="C36" s="62" t="s">
        <v>95</v>
      </c>
      <c r="D36" s="61" t="s">
        <v>541</v>
      </c>
      <c r="E36" s="61" t="s">
        <v>34</v>
      </c>
      <c r="F36" s="61" t="s">
        <v>638</v>
      </c>
      <c r="G36" s="52"/>
      <c r="H36" s="52"/>
      <c r="I36" s="52"/>
      <c r="J36" s="52"/>
      <c r="K36" s="63"/>
      <c r="L36" s="104">
        <v>0</v>
      </c>
      <c r="M36" s="100">
        <v>0</v>
      </c>
      <c r="N36" s="100"/>
      <c r="O36" s="100">
        <v>0</v>
      </c>
      <c r="P36" s="100">
        <v>0</v>
      </c>
      <c r="Q36" s="100"/>
      <c r="R36" s="162">
        <v>0</v>
      </c>
      <c r="S36" s="99"/>
      <c r="T36" s="99"/>
      <c r="U36" s="99"/>
      <c r="V36" s="99"/>
      <c r="W36" s="63"/>
      <c r="X36" s="104" t="e">
        <v>#DIV/0!</v>
      </c>
      <c r="Y36" s="99"/>
      <c r="Z36" s="99"/>
      <c r="AA36" s="99"/>
      <c r="AB36" s="99"/>
      <c r="AC36" s="63"/>
      <c r="AD36" s="104" t="e">
        <v>#DIV/0!</v>
      </c>
      <c r="AE36" s="99"/>
      <c r="AF36" s="99"/>
      <c r="AG36" s="99"/>
      <c r="AH36" s="99"/>
      <c r="AI36" s="63"/>
      <c r="AJ36" s="104" t="e">
        <v>#DIV/0!</v>
      </c>
      <c r="AK36" s="52"/>
      <c r="AL36" s="52"/>
      <c r="AM36" s="99"/>
      <c r="AN36" s="52"/>
      <c r="AO36" s="63"/>
      <c r="AP36" s="104">
        <v>0</v>
      </c>
      <c r="AQ36" s="99"/>
      <c r="AR36" s="99"/>
      <c r="AS36" s="99"/>
      <c r="AT36" s="99"/>
      <c r="AU36" s="63"/>
      <c r="AV36" s="104" t="e">
        <v>#DIV/0!</v>
      </c>
      <c r="AW36" s="99"/>
      <c r="AX36" s="99"/>
      <c r="AY36" s="100">
        <v>0</v>
      </c>
      <c r="AZ36" s="100"/>
      <c r="BA36" s="100">
        <v>0</v>
      </c>
      <c r="BB36" s="162">
        <v>0</v>
      </c>
      <c r="BC36" s="99"/>
      <c r="BD36" s="99"/>
      <c r="BE36" s="99"/>
      <c r="BF36" s="52"/>
      <c r="BG36" s="79"/>
      <c r="BH36" s="104" t="e">
        <f>AVERAGE(Table12151654[[#This Row],[Column55]],Table12151654[[#This Row],[Column56]])</f>
        <v>#DIV/0!</v>
      </c>
    </row>
    <row r="37" spans="1:60" ht="23.1" customHeight="1" x14ac:dyDescent="0.3">
      <c r="A37" s="77">
        <v>35</v>
      </c>
      <c r="B37" s="54" t="s">
        <v>272</v>
      </c>
      <c r="C37" s="55" t="s">
        <v>273</v>
      </c>
      <c r="D37" s="54" t="s">
        <v>449</v>
      </c>
      <c r="E37" s="54" t="s">
        <v>160</v>
      </c>
      <c r="F37" s="54" t="s">
        <v>641</v>
      </c>
      <c r="G37" s="56"/>
      <c r="H37" s="56"/>
      <c r="I37" s="56"/>
      <c r="J37" s="56"/>
      <c r="K37" s="57"/>
      <c r="L37" s="104">
        <v>0</v>
      </c>
      <c r="M37" s="100">
        <v>3</v>
      </c>
      <c r="N37" s="100"/>
      <c r="O37" s="100">
        <v>3</v>
      </c>
      <c r="P37" s="100" t="s">
        <v>563</v>
      </c>
      <c r="Q37" s="100"/>
      <c r="R37" s="162">
        <v>3</v>
      </c>
      <c r="S37" s="100"/>
      <c r="T37" s="100"/>
      <c r="U37" s="100"/>
      <c r="V37" s="100"/>
      <c r="W37" s="57"/>
      <c r="X37" s="104" t="e">
        <v>#DIV/0!</v>
      </c>
      <c r="Y37" s="100"/>
      <c r="Z37" s="100"/>
      <c r="AA37" s="100"/>
      <c r="AB37" s="100"/>
      <c r="AC37" s="57"/>
      <c r="AD37" s="104" t="e">
        <v>#DIV/0!</v>
      </c>
      <c r="AE37" s="100"/>
      <c r="AF37" s="100"/>
      <c r="AG37" s="100"/>
      <c r="AH37" s="100"/>
      <c r="AI37" s="57"/>
      <c r="AJ37" s="104" t="e">
        <v>#DIV/0!</v>
      </c>
      <c r="AK37" s="56"/>
      <c r="AL37" s="56"/>
      <c r="AM37" s="100"/>
      <c r="AN37" s="56"/>
      <c r="AO37" s="57"/>
      <c r="AP37" s="104">
        <v>0</v>
      </c>
      <c r="AQ37" s="100"/>
      <c r="AR37" s="100"/>
      <c r="AS37" s="100"/>
      <c r="AT37" s="100"/>
      <c r="AU37" s="57"/>
      <c r="AV37" s="104" t="e">
        <v>#DIV/0!</v>
      </c>
      <c r="AW37" s="100"/>
      <c r="AX37" s="100"/>
      <c r="AY37" s="100">
        <v>5</v>
      </c>
      <c r="AZ37" s="100"/>
      <c r="BA37" s="100">
        <v>2</v>
      </c>
      <c r="BB37" s="162">
        <v>3.5</v>
      </c>
      <c r="BC37" s="100"/>
      <c r="BD37" s="100"/>
      <c r="BE37" s="100"/>
      <c r="BF37" s="56"/>
      <c r="BG37" s="74"/>
      <c r="BH37" s="104" t="e">
        <f>AVERAGE(Table12151654[[#This Row],[Column55]],Table12151654[[#This Row],[Column56]])</f>
        <v>#DIV/0!</v>
      </c>
    </row>
    <row r="38" spans="1:60" ht="23.1" customHeight="1" x14ac:dyDescent="0.3">
      <c r="A38" s="78">
        <v>36</v>
      </c>
      <c r="B38" s="61" t="s">
        <v>111</v>
      </c>
      <c r="C38" s="62" t="s">
        <v>112</v>
      </c>
      <c r="D38" s="61" t="s">
        <v>449</v>
      </c>
      <c r="E38" s="61" t="s">
        <v>34</v>
      </c>
      <c r="F38" s="61" t="s">
        <v>638</v>
      </c>
      <c r="G38" s="52"/>
      <c r="H38" s="52"/>
      <c r="I38" s="52"/>
      <c r="J38" s="52"/>
      <c r="K38" s="63"/>
      <c r="L38" s="104">
        <v>0</v>
      </c>
      <c r="M38" s="100">
        <v>3</v>
      </c>
      <c r="N38" s="100"/>
      <c r="O38" s="100">
        <v>2</v>
      </c>
      <c r="P38" s="100">
        <v>3</v>
      </c>
      <c r="Q38" s="100"/>
      <c r="R38" s="162">
        <v>2.6666666666666665</v>
      </c>
      <c r="S38" s="99"/>
      <c r="T38" s="99"/>
      <c r="U38" s="99"/>
      <c r="V38" s="99"/>
      <c r="W38" s="63"/>
      <c r="X38" s="104" t="e">
        <v>#DIV/0!</v>
      </c>
      <c r="Y38" s="99"/>
      <c r="Z38" s="99"/>
      <c r="AA38" s="99"/>
      <c r="AB38" s="99"/>
      <c r="AC38" s="63"/>
      <c r="AD38" s="104" t="e">
        <v>#DIV/0!</v>
      </c>
      <c r="AE38" s="99"/>
      <c r="AF38" s="99"/>
      <c r="AG38" s="99"/>
      <c r="AH38" s="99"/>
      <c r="AI38" s="63"/>
      <c r="AJ38" s="104" t="e">
        <v>#DIV/0!</v>
      </c>
      <c r="AK38" s="52"/>
      <c r="AL38" s="52"/>
      <c r="AM38" s="99"/>
      <c r="AN38" s="52"/>
      <c r="AO38" s="63"/>
      <c r="AP38" s="104">
        <v>0</v>
      </c>
      <c r="AQ38" s="99"/>
      <c r="AR38" s="99"/>
      <c r="AS38" s="99"/>
      <c r="AT38" s="99"/>
      <c r="AU38" s="63"/>
      <c r="AV38" s="104" t="e">
        <v>#DIV/0!</v>
      </c>
      <c r="AW38" s="99"/>
      <c r="AX38" s="99"/>
      <c r="AY38" s="100">
        <v>5</v>
      </c>
      <c r="AZ38" s="100"/>
      <c r="BA38" s="100">
        <v>3</v>
      </c>
      <c r="BB38" s="162">
        <v>4</v>
      </c>
      <c r="BC38" s="99"/>
      <c r="BD38" s="99"/>
      <c r="BE38" s="99"/>
      <c r="BF38" s="52"/>
      <c r="BG38" s="79"/>
      <c r="BH38" s="104" t="e">
        <f>AVERAGE(Table12151654[[#This Row],[Column55]],Table12151654[[#This Row],[Column56]])</f>
        <v>#DIV/0!</v>
      </c>
    </row>
    <row r="39" spans="1:60" ht="23.1" customHeight="1" x14ac:dyDescent="0.3">
      <c r="A39" s="77">
        <v>37</v>
      </c>
      <c r="B39" s="54" t="s">
        <v>301</v>
      </c>
      <c r="C39" s="55" t="s">
        <v>302</v>
      </c>
      <c r="D39" s="54" t="s">
        <v>449</v>
      </c>
      <c r="E39" s="54" t="s">
        <v>492</v>
      </c>
      <c r="F39" s="54" t="s">
        <v>640</v>
      </c>
      <c r="G39" s="56"/>
      <c r="H39" s="56"/>
      <c r="I39" s="56"/>
      <c r="J39" s="56"/>
      <c r="K39" s="57"/>
      <c r="L39" s="104">
        <v>0</v>
      </c>
      <c r="M39" s="100" t="s">
        <v>563</v>
      </c>
      <c r="N39" s="100"/>
      <c r="O39" s="100" t="s">
        <v>563</v>
      </c>
      <c r="P39" s="100" t="s">
        <v>563</v>
      </c>
      <c r="Q39" s="100"/>
      <c r="R39" s="162" t="s">
        <v>563</v>
      </c>
      <c r="S39" s="100"/>
      <c r="T39" s="100"/>
      <c r="U39" s="100"/>
      <c r="V39" s="100"/>
      <c r="W39" s="57"/>
      <c r="X39" s="104" t="e">
        <v>#DIV/0!</v>
      </c>
      <c r="Y39" s="100"/>
      <c r="Z39" s="100"/>
      <c r="AA39" s="100"/>
      <c r="AB39" s="100"/>
      <c r="AC39" s="57"/>
      <c r="AD39" s="104" t="e">
        <v>#DIV/0!</v>
      </c>
      <c r="AE39" s="100"/>
      <c r="AF39" s="100"/>
      <c r="AG39" s="100"/>
      <c r="AH39" s="100"/>
      <c r="AI39" s="57"/>
      <c r="AJ39" s="104" t="e">
        <v>#DIV/0!</v>
      </c>
      <c r="AK39" s="56"/>
      <c r="AL39" s="56"/>
      <c r="AM39" s="100"/>
      <c r="AN39" s="56"/>
      <c r="AO39" s="57"/>
      <c r="AP39" s="104">
        <v>0</v>
      </c>
      <c r="AQ39" s="100"/>
      <c r="AR39" s="100"/>
      <c r="AS39" s="100"/>
      <c r="AT39" s="100"/>
      <c r="AU39" s="57"/>
      <c r="AV39" s="104" t="e">
        <v>#DIV/0!</v>
      </c>
      <c r="AW39" s="100"/>
      <c r="AX39" s="100"/>
      <c r="AY39" s="100" t="s">
        <v>563</v>
      </c>
      <c r="AZ39" s="100"/>
      <c r="BA39" s="100" t="s">
        <v>563</v>
      </c>
      <c r="BB39" s="162" t="s">
        <v>563</v>
      </c>
      <c r="BC39" s="100"/>
      <c r="BD39" s="100"/>
      <c r="BE39" s="100"/>
      <c r="BF39" s="56"/>
      <c r="BG39" s="74"/>
      <c r="BH39" s="104" t="e">
        <f>AVERAGE(Table12151654[[#This Row],[Column55]],Table12151654[[#This Row],[Column56]])</f>
        <v>#DIV/0!</v>
      </c>
    </row>
    <row r="40" spans="1:60" ht="23.1" customHeight="1" x14ac:dyDescent="0.3">
      <c r="A40" s="78">
        <v>38</v>
      </c>
      <c r="B40" s="61" t="s">
        <v>226</v>
      </c>
      <c r="C40" s="62" t="s">
        <v>227</v>
      </c>
      <c r="D40" s="61" t="s">
        <v>541</v>
      </c>
      <c r="E40" s="61" t="s">
        <v>160</v>
      </c>
      <c r="F40" s="61" t="s">
        <v>641</v>
      </c>
      <c r="G40" s="52"/>
      <c r="H40" s="52"/>
      <c r="I40" s="52"/>
      <c r="J40" s="52"/>
      <c r="K40" s="63"/>
      <c r="L40" s="104">
        <v>0</v>
      </c>
      <c r="M40" s="100">
        <v>0</v>
      </c>
      <c r="N40" s="100"/>
      <c r="O40" s="100">
        <v>0</v>
      </c>
      <c r="P40" s="100" t="s">
        <v>563</v>
      </c>
      <c r="Q40" s="100"/>
      <c r="R40" s="162">
        <v>0</v>
      </c>
      <c r="S40" s="99"/>
      <c r="T40" s="99"/>
      <c r="U40" s="99"/>
      <c r="V40" s="99"/>
      <c r="W40" s="63"/>
      <c r="X40" s="104" t="e">
        <v>#DIV/0!</v>
      </c>
      <c r="Y40" s="99"/>
      <c r="Z40" s="99"/>
      <c r="AA40" s="99"/>
      <c r="AB40" s="99"/>
      <c r="AC40" s="63"/>
      <c r="AD40" s="104" t="e">
        <v>#DIV/0!</v>
      </c>
      <c r="AE40" s="99"/>
      <c r="AF40" s="99"/>
      <c r="AG40" s="99"/>
      <c r="AH40" s="99"/>
      <c r="AI40" s="63"/>
      <c r="AJ40" s="104" t="e">
        <v>#DIV/0!</v>
      </c>
      <c r="AK40" s="52"/>
      <c r="AL40" s="52"/>
      <c r="AM40" s="99"/>
      <c r="AN40" s="52"/>
      <c r="AO40" s="63"/>
      <c r="AP40" s="104">
        <v>0</v>
      </c>
      <c r="AQ40" s="99"/>
      <c r="AR40" s="99"/>
      <c r="AS40" s="99"/>
      <c r="AT40" s="99"/>
      <c r="AU40" s="63"/>
      <c r="AV40" s="104" t="e">
        <v>#DIV/0!</v>
      </c>
      <c r="AW40" s="99"/>
      <c r="AX40" s="99"/>
      <c r="AY40" s="100">
        <v>0</v>
      </c>
      <c r="AZ40" s="100"/>
      <c r="BA40" s="100">
        <v>0</v>
      </c>
      <c r="BB40" s="162">
        <v>0</v>
      </c>
      <c r="BC40" s="99"/>
      <c r="BD40" s="99"/>
      <c r="BE40" s="99"/>
      <c r="BF40" s="52"/>
      <c r="BG40" s="79"/>
      <c r="BH40" s="104" t="e">
        <f>AVERAGE(Table12151654[[#This Row],[Column55]],Table12151654[[#This Row],[Column56]])</f>
        <v>#DIV/0!</v>
      </c>
    </row>
    <row r="41" spans="1:60" ht="23.1" customHeight="1" x14ac:dyDescent="0.3">
      <c r="A41" s="77">
        <v>39</v>
      </c>
      <c r="B41" s="54" t="s">
        <v>303</v>
      </c>
      <c r="C41" s="55" t="s">
        <v>304</v>
      </c>
      <c r="D41" s="54" t="s">
        <v>541</v>
      </c>
      <c r="E41" s="54" t="s">
        <v>492</v>
      </c>
      <c r="F41" s="54" t="s">
        <v>640</v>
      </c>
      <c r="G41" s="56"/>
      <c r="H41" s="56"/>
      <c r="I41" s="56"/>
      <c r="J41" s="56"/>
      <c r="K41" s="57"/>
      <c r="L41" s="104">
        <v>0</v>
      </c>
      <c r="M41" s="100" t="s">
        <v>563</v>
      </c>
      <c r="N41" s="100"/>
      <c r="O41" s="100" t="s">
        <v>563</v>
      </c>
      <c r="P41" s="100" t="s">
        <v>563</v>
      </c>
      <c r="Q41" s="100"/>
      <c r="R41" s="162" t="s">
        <v>563</v>
      </c>
      <c r="S41" s="100"/>
      <c r="T41" s="100"/>
      <c r="U41" s="100"/>
      <c r="V41" s="100"/>
      <c r="W41" s="57"/>
      <c r="X41" s="104" t="e">
        <v>#DIV/0!</v>
      </c>
      <c r="Y41" s="100"/>
      <c r="Z41" s="100"/>
      <c r="AA41" s="100"/>
      <c r="AB41" s="100"/>
      <c r="AC41" s="57"/>
      <c r="AD41" s="104" t="e">
        <v>#DIV/0!</v>
      </c>
      <c r="AE41" s="100"/>
      <c r="AF41" s="100"/>
      <c r="AG41" s="100"/>
      <c r="AH41" s="100"/>
      <c r="AI41" s="57"/>
      <c r="AJ41" s="104" t="e">
        <v>#DIV/0!</v>
      </c>
      <c r="AK41" s="56"/>
      <c r="AL41" s="56"/>
      <c r="AM41" s="100"/>
      <c r="AN41" s="56"/>
      <c r="AO41" s="57"/>
      <c r="AP41" s="104">
        <v>0</v>
      </c>
      <c r="AQ41" s="100"/>
      <c r="AR41" s="100"/>
      <c r="AS41" s="100"/>
      <c r="AT41" s="100"/>
      <c r="AU41" s="57"/>
      <c r="AV41" s="104" t="e">
        <v>#DIV/0!</v>
      </c>
      <c r="AW41" s="100"/>
      <c r="AX41" s="100"/>
      <c r="AY41" s="100" t="s">
        <v>563</v>
      </c>
      <c r="AZ41" s="100"/>
      <c r="BA41" s="100" t="s">
        <v>563</v>
      </c>
      <c r="BB41" s="162" t="s">
        <v>563</v>
      </c>
      <c r="BC41" s="100"/>
      <c r="BD41" s="100"/>
      <c r="BE41" s="100"/>
      <c r="BF41" s="56"/>
      <c r="BG41" s="74"/>
      <c r="BH41" s="104" t="e">
        <f>AVERAGE(Table12151654[[#This Row],[Column55]],Table12151654[[#This Row],[Column56]])</f>
        <v>#DIV/0!</v>
      </c>
    </row>
    <row r="42" spans="1:60" ht="23.1" customHeight="1" x14ac:dyDescent="0.3">
      <c r="A42" s="78">
        <v>40</v>
      </c>
      <c r="B42" s="61" t="s">
        <v>88</v>
      </c>
      <c r="C42" s="62" t="s">
        <v>89</v>
      </c>
      <c r="D42" s="61" t="s">
        <v>449</v>
      </c>
      <c r="E42" s="61" t="s">
        <v>34</v>
      </c>
      <c r="F42" s="61" t="s">
        <v>638</v>
      </c>
      <c r="G42" s="52"/>
      <c r="H42" s="52"/>
      <c r="I42" s="52"/>
      <c r="J42" s="52"/>
      <c r="K42" s="63"/>
      <c r="L42" s="104">
        <v>0</v>
      </c>
      <c r="M42" s="100">
        <v>2</v>
      </c>
      <c r="N42" s="100"/>
      <c r="O42" s="100">
        <v>2</v>
      </c>
      <c r="P42" s="100">
        <v>2</v>
      </c>
      <c r="Q42" s="100"/>
      <c r="R42" s="162">
        <v>2</v>
      </c>
      <c r="S42" s="99"/>
      <c r="T42" s="99"/>
      <c r="U42" s="99"/>
      <c r="V42" s="99"/>
      <c r="W42" s="63"/>
      <c r="X42" s="104" t="e">
        <v>#DIV/0!</v>
      </c>
      <c r="Y42" s="99"/>
      <c r="Z42" s="99"/>
      <c r="AA42" s="99"/>
      <c r="AB42" s="99"/>
      <c r="AC42" s="63"/>
      <c r="AD42" s="104" t="e">
        <v>#DIV/0!</v>
      </c>
      <c r="AE42" s="99"/>
      <c r="AF42" s="99"/>
      <c r="AG42" s="99"/>
      <c r="AH42" s="99"/>
      <c r="AI42" s="63"/>
      <c r="AJ42" s="104" t="e">
        <v>#DIV/0!</v>
      </c>
      <c r="AK42" s="52"/>
      <c r="AL42" s="52"/>
      <c r="AM42" s="99"/>
      <c r="AN42" s="52"/>
      <c r="AO42" s="63"/>
      <c r="AP42" s="104">
        <v>0</v>
      </c>
      <c r="AQ42" s="99"/>
      <c r="AR42" s="99"/>
      <c r="AS42" s="99"/>
      <c r="AT42" s="99"/>
      <c r="AU42" s="63"/>
      <c r="AV42" s="104" t="e">
        <v>#DIV/0!</v>
      </c>
      <c r="AW42" s="99"/>
      <c r="AX42" s="99"/>
      <c r="AY42" s="100">
        <v>5</v>
      </c>
      <c r="AZ42" s="100"/>
      <c r="BA42" s="100">
        <v>2</v>
      </c>
      <c r="BB42" s="162">
        <v>3.5</v>
      </c>
      <c r="BC42" s="99"/>
      <c r="BD42" s="99"/>
      <c r="BE42" s="99"/>
      <c r="BF42" s="52"/>
      <c r="BG42" s="79"/>
      <c r="BH42" s="104" t="e">
        <f>AVERAGE(Table12151654[[#This Row],[Column55]],Table12151654[[#This Row],[Column56]])</f>
        <v>#DIV/0!</v>
      </c>
    </row>
    <row r="43" spans="1:60" ht="23.1" customHeight="1" x14ac:dyDescent="0.3">
      <c r="A43" s="77">
        <v>41</v>
      </c>
      <c r="B43" s="54" t="s">
        <v>305</v>
      </c>
      <c r="C43" s="55" t="s">
        <v>306</v>
      </c>
      <c r="D43" s="54" t="s">
        <v>541</v>
      </c>
      <c r="E43" s="54" t="s">
        <v>492</v>
      </c>
      <c r="F43" s="54" t="s">
        <v>640</v>
      </c>
      <c r="G43" s="56"/>
      <c r="H43" s="56"/>
      <c r="I43" s="56"/>
      <c r="J43" s="56"/>
      <c r="K43" s="57"/>
      <c r="L43" s="104">
        <v>0</v>
      </c>
      <c r="M43" s="100" t="s">
        <v>563</v>
      </c>
      <c r="N43" s="100"/>
      <c r="O43" s="100" t="s">
        <v>563</v>
      </c>
      <c r="P43" s="100" t="s">
        <v>563</v>
      </c>
      <c r="Q43" s="100"/>
      <c r="R43" s="162" t="s">
        <v>563</v>
      </c>
      <c r="S43" s="100"/>
      <c r="T43" s="100"/>
      <c r="U43" s="100"/>
      <c r="V43" s="100"/>
      <c r="W43" s="57"/>
      <c r="X43" s="104" t="e">
        <v>#DIV/0!</v>
      </c>
      <c r="Y43" s="100"/>
      <c r="Z43" s="100"/>
      <c r="AA43" s="100"/>
      <c r="AB43" s="100"/>
      <c r="AC43" s="57"/>
      <c r="AD43" s="104" t="e">
        <v>#DIV/0!</v>
      </c>
      <c r="AE43" s="100"/>
      <c r="AF43" s="100"/>
      <c r="AG43" s="100"/>
      <c r="AH43" s="100"/>
      <c r="AI43" s="57"/>
      <c r="AJ43" s="104" t="e">
        <v>#DIV/0!</v>
      </c>
      <c r="AK43" s="56"/>
      <c r="AL43" s="56"/>
      <c r="AM43" s="100"/>
      <c r="AN43" s="56"/>
      <c r="AO43" s="57"/>
      <c r="AP43" s="104">
        <v>0</v>
      </c>
      <c r="AQ43" s="100"/>
      <c r="AR43" s="100"/>
      <c r="AS43" s="100"/>
      <c r="AT43" s="100"/>
      <c r="AU43" s="57"/>
      <c r="AV43" s="104" t="e">
        <v>#DIV/0!</v>
      </c>
      <c r="AW43" s="100"/>
      <c r="AX43" s="100"/>
      <c r="AY43" s="100" t="s">
        <v>563</v>
      </c>
      <c r="AZ43" s="100"/>
      <c r="BA43" s="100" t="s">
        <v>563</v>
      </c>
      <c r="BB43" s="162" t="s">
        <v>563</v>
      </c>
      <c r="BC43" s="100"/>
      <c r="BD43" s="100"/>
      <c r="BE43" s="100"/>
      <c r="BF43" s="56"/>
      <c r="BG43" s="74"/>
      <c r="BH43" s="104" t="e">
        <f>AVERAGE(Table12151654[[#This Row],[Column55]],Table12151654[[#This Row],[Column56]])</f>
        <v>#DIV/0!</v>
      </c>
    </row>
    <row r="44" spans="1:60" ht="23.1" customHeight="1" x14ac:dyDescent="0.3">
      <c r="A44" s="78">
        <v>42</v>
      </c>
      <c r="B44" s="61" t="s">
        <v>244</v>
      </c>
      <c r="C44" s="62" t="s">
        <v>245</v>
      </c>
      <c r="D44" s="61" t="s">
        <v>541</v>
      </c>
      <c r="E44" s="61" t="s">
        <v>160</v>
      </c>
      <c r="F44" s="61" t="s">
        <v>641</v>
      </c>
      <c r="G44" s="52"/>
      <c r="H44" s="52"/>
      <c r="I44" s="52"/>
      <c r="J44" s="52"/>
      <c r="K44" s="63"/>
      <c r="L44" s="104">
        <v>0</v>
      </c>
      <c r="M44" s="100">
        <v>0</v>
      </c>
      <c r="N44" s="100"/>
      <c r="O44" s="100">
        <v>0</v>
      </c>
      <c r="P44" s="100" t="s">
        <v>563</v>
      </c>
      <c r="Q44" s="100"/>
      <c r="R44" s="162">
        <v>0</v>
      </c>
      <c r="S44" s="99"/>
      <c r="T44" s="99"/>
      <c r="U44" s="99"/>
      <c r="V44" s="99"/>
      <c r="W44" s="63"/>
      <c r="X44" s="104" t="e">
        <v>#DIV/0!</v>
      </c>
      <c r="Y44" s="99"/>
      <c r="Z44" s="99"/>
      <c r="AA44" s="99"/>
      <c r="AB44" s="99"/>
      <c r="AC44" s="63"/>
      <c r="AD44" s="104" t="e">
        <v>#DIV/0!</v>
      </c>
      <c r="AE44" s="99"/>
      <c r="AF44" s="99"/>
      <c r="AG44" s="99"/>
      <c r="AH44" s="99"/>
      <c r="AI44" s="63"/>
      <c r="AJ44" s="104" t="e">
        <v>#DIV/0!</v>
      </c>
      <c r="AK44" s="52"/>
      <c r="AL44" s="52"/>
      <c r="AM44" s="99"/>
      <c r="AN44" s="52"/>
      <c r="AO44" s="63"/>
      <c r="AP44" s="104">
        <v>0</v>
      </c>
      <c r="AQ44" s="99"/>
      <c r="AR44" s="99"/>
      <c r="AS44" s="99"/>
      <c r="AT44" s="99"/>
      <c r="AU44" s="63"/>
      <c r="AV44" s="104" t="e">
        <v>#DIV/0!</v>
      </c>
      <c r="AW44" s="99"/>
      <c r="AX44" s="99"/>
      <c r="AY44" s="100">
        <v>0</v>
      </c>
      <c r="AZ44" s="100"/>
      <c r="BA44" s="100">
        <v>0</v>
      </c>
      <c r="BB44" s="162">
        <v>0</v>
      </c>
      <c r="BC44" s="99"/>
      <c r="BD44" s="99"/>
      <c r="BE44" s="99"/>
      <c r="BF44" s="52"/>
      <c r="BG44" s="79"/>
      <c r="BH44" s="104" t="e">
        <f>AVERAGE(Table12151654[[#This Row],[Column55]],Table12151654[[#This Row],[Column56]])</f>
        <v>#DIV/0!</v>
      </c>
    </row>
    <row r="45" spans="1:60" ht="23.1" customHeight="1" x14ac:dyDescent="0.3">
      <c r="A45" s="77">
        <v>43</v>
      </c>
      <c r="B45" s="54" t="s">
        <v>113</v>
      </c>
      <c r="C45" s="55" t="s">
        <v>114</v>
      </c>
      <c r="D45" s="54" t="s">
        <v>449</v>
      </c>
      <c r="E45" s="54" t="s">
        <v>34</v>
      </c>
      <c r="F45" s="54" t="s">
        <v>638</v>
      </c>
      <c r="G45" s="56"/>
      <c r="H45" s="56"/>
      <c r="I45" s="56"/>
      <c r="J45" s="56"/>
      <c r="K45" s="57"/>
      <c r="L45" s="104">
        <v>0</v>
      </c>
      <c r="M45" s="100">
        <v>4</v>
      </c>
      <c r="N45" s="100"/>
      <c r="O45" s="100">
        <v>3</v>
      </c>
      <c r="P45" s="100">
        <v>3</v>
      </c>
      <c r="Q45" s="100"/>
      <c r="R45" s="162">
        <v>3.3333333333333335</v>
      </c>
      <c r="S45" s="100"/>
      <c r="T45" s="100"/>
      <c r="U45" s="100"/>
      <c r="V45" s="100"/>
      <c r="W45" s="57"/>
      <c r="X45" s="104" t="e">
        <v>#DIV/0!</v>
      </c>
      <c r="Y45" s="100"/>
      <c r="Z45" s="100"/>
      <c r="AA45" s="100"/>
      <c r="AB45" s="100"/>
      <c r="AC45" s="57"/>
      <c r="AD45" s="104" t="e">
        <v>#DIV/0!</v>
      </c>
      <c r="AE45" s="100"/>
      <c r="AF45" s="100"/>
      <c r="AG45" s="100"/>
      <c r="AH45" s="100"/>
      <c r="AI45" s="57"/>
      <c r="AJ45" s="104" t="e">
        <v>#DIV/0!</v>
      </c>
      <c r="AK45" s="56"/>
      <c r="AL45" s="56"/>
      <c r="AM45" s="100"/>
      <c r="AN45" s="56"/>
      <c r="AO45" s="57"/>
      <c r="AP45" s="104">
        <v>0</v>
      </c>
      <c r="AQ45" s="100"/>
      <c r="AR45" s="100"/>
      <c r="AS45" s="100"/>
      <c r="AT45" s="100"/>
      <c r="AU45" s="57"/>
      <c r="AV45" s="104" t="e">
        <v>#DIV/0!</v>
      </c>
      <c r="AW45" s="100"/>
      <c r="AX45" s="100"/>
      <c r="AY45" s="100">
        <v>5</v>
      </c>
      <c r="AZ45" s="100"/>
      <c r="BA45" s="100">
        <v>3</v>
      </c>
      <c r="BB45" s="162">
        <v>4</v>
      </c>
      <c r="BC45" s="100"/>
      <c r="BD45" s="100"/>
      <c r="BE45" s="100"/>
      <c r="BF45" s="56"/>
      <c r="BG45" s="74"/>
      <c r="BH45" s="104" t="e">
        <f>AVERAGE(Table12151654[[#This Row],[Column55]],Table12151654[[#This Row],[Column56]])</f>
        <v>#DIV/0!</v>
      </c>
    </row>
    <row r="46" spans="1:60" ht="23.1" customHeight="1" x14ac:dyDescent="0.3">
      <c r="A46" s="78">
        <v>44</v>
      </c>
      <c r="B46" s="61" t="s">
        <v>115</v>
      </c>
      <c r="C46" s="62" t="s">
        <v>116</v>
      </c>
      <c r="D46" s="61" t="s">
        <v>541</v>
      </c>
      <c r="E46" s="61" t="s">
        <v>34</v>
      </c>
      <c r="F46" s="61" t="s">
        <v>638</v>
      </c>
      <c r="G46" s="52"/>
      <c r="H46" s="52"/>
      <c r="I46" s="52"/>
      <c r="J46" s="52"/>
      <c r="K46" s="63"/>
      <c r="L46" s="104">
        <v>0</v>
      </c>
      <c r="M46" s="100">
        <v>5</v>
      </c>
      <c r="N46" s="100"/>
      <c r="O46" s="100">
        <v>4</v>
      </c>
      <c r="P46" s="100">
        <v>4</v>
      </c>
      <c r="Q46" s="100"/>
      <c r="R46" s="162">
        <v>4.333333333333333</v>
      </c>
      <c r="S46" s="99"/>
      <c r="T46" s="99"/>
      <c r="U46" s="99"/>
      <c r="V46" s="99"/>
      <c r="W46" s="63"/>
      <c r="X46" s="104" t="e">
        <v>#DIV/0!</v>
      </c>
      <c r="Y46" s="99"/>
      <c r="Z46" s="99"/>
      <c r="AA46" s="99"/>
      <c r="AB46" s="99"/>
      <c r="AC46" s="63"/>
      <c r="AD46" s="104" t="e">
        <v>#DIV/0!</v>
      </c>
      <c r="AE46" s="99"/>
      <c r="AF46" s="99"/>
      <c r="AG46" s="99"/>
      <c r="AH46" s="99"/>
      <c r="AI46" s="63"/>
      <c r="AJ46" s="104" t="e">
        <v>#DIV/0!</v>
      </c>
      <c r="AK46" s="52"/>
      <c r="AL46" s="52"/>
      <c r="AM46" s="99"/>
      <c r="AN46" s="52"/>
      <c r="AO46" s="63"/>
      <c r="AP46" s="104">
        <v>0</v>
      </c>
      <c r="AQ46" s="99"/>
      <c r="AR46" s="99"/>
      <c r="AS46" s="99"/>
      <c r="AT46" s="99"/>
      <c r="AU46" s="63"/>
      <c r="AV46" s="104" t="e">
        <v>#DIV/0!</v>
      </c>
      <c r="AW46" s="99"/>
      <c r="AX46" s="99"/>
      <c r="AY46" s="100">
        <v>5</v>
      </c>
      <c r="AZ46" s="100"/>
      <c r="BA46" s="100">
        <v>5</v>
      </c>
      <c r="BB46" s="162">
        <v>5</v>
      </c>
      <c r="BC46" s="99"/>
      <c r="BD46" s="99"/>
      <c r="BE46" s="99"/>
      <c r="BF46" s="52"/>
      <c r="BG46" s="79"/>
      <c r="BH46" s="104" t="e">
        <f>AVERAGE(Table12151654[[#This Row],[Column55]],Table12151654[[#This Row],[Column56]])</f>
        <v>#DIV/0!</v>
      </c>
    </row>
    <row r="47" spans="1:60" ht="23.1" customHeight="1" x14ac:dyDescent="0.3">
      <c r="A47" s="77">
        <v>45</v>
      </c>
      <c r="B47" s="54" t="s">
        <v>179</v>
      </c>
      <c r="C47" s="55" t="s">
        <v>180</v>
      </c>
      <c r="D47" s="54" t="s">
        <v>449</v>
      </c>
      <c r="E47" s="54" t="s">
        <v>160</v>
      </c>
      <c r="F47" s="54" t="s">
        <v>641</v>
      </c>
      <c r="G47" s="56"/>
      <c r="H47" s="56"/>
      <c r="I47" s="56"/>
      <c r="J47" s="56"/>
      <c r="K47" s="57"/>
      <c r="L47" s="104">
        <v>0</v>
      </c>
      <c r="M47" s="100">
        <v>1</v>
      </c>
      <c r="N47" s="100"/>
      <c r="O47" s="100">
        <v>1</v>
      </c>
      <c r="P47" s="100" t="s">
        <v>563</v>
      </c>
      <c r="Q47" s="100"/>
      <c r="R47" s="162">
        <v>1</v>
      </c>
      <c r="S47" s="100"/>
      <c r="T47" s="100"/>
      <c r="U47" s="100"/>
      <c r="V47" s="100"/>
      <c r="W47" s="57"/>
      <c r="X47" s="104" t="e">
        <v>#DIV/0!</v>
      </c>
      <c r="Y47" s="100"/>
      <c r="Z47" s="100"/>
      <c r="AA47" s="100"/>
      <c r="AB47" s="100"/>
      <c r="AC47" s="57"/>
      <c r="AD47" s="104" t="e">
        <v>#DIV/0!</v>
      </c>
      <c r="AE47" s="100"/>
      <c r="AF47" s="100"/>
      <c r="AG47" s="100"/>
      <c r="AH47" s="100"/>
      <c r="AI47" s="57"/>
      <c r="AJ47" s="104" t="e">
        <v>#DIV/0!</v>
      </c>
      <c r="AK47" s="56"/>
      <c r="AL47" s="56"/>
      <c r="AM47" s="100"/>
      <c r="AN47" s="56"/>
      <c r="AO47" s="57"/>
      <c r="AP47" s="104">
        <v>0</v>
      </c>
      <c r="AQ47" s="100"/>
      <c r="AR47" s="100"/>
      <c r="AS47" s="100"/>
      <c r="AT47" s="100"/>
      <c r="AU47" s="57"/>
      <c r="AV47" s="104" t="e">
        <v>#DIV/0!</v>
      </c>
      <c r="AW47" s="100"/>
      <c r="AX47" s="100"/>
      <c r="AY47" s="100">
        <v>5</v>
      </c>
      <c r="AZ47" s="100"/>
      <c r="BA47" s="100">
        <v>1</v>
      </c>
      <c r="BB47" s="162">
        <v>3</v>
      </c>
      <c r="BC47" s="100"/>
      <c r="BD47" s="100"/>
      <c r="BE47" s="100"/>
      <c r="BF47" s="56"/>
      <c r="BG47" s="74"/>
      <c r="BH47" s="104" t="e">
        <f>AVERAGE(Table12151654[[#This Row],[Column55]],Table12151654[[#This Row],[Column56]])</f>
        <v>#DIV/0!</v>
      </c>
    </row>
    <row r="48" spans="1:60" ht="23.1" customHeight="1" x14ac:dyDescent="0.3">
      <c r="A48" s="78">
        <v>46</v>
      </c>
      <c r="B48" s="61" t="s">
        <v>307</v>
      </c>
      <c r="C48" s="62" t="s">
        <v>308</v>
      </c>
      <c r="D48" s="61" t="s">
        <v>541</v>
      </c>
      <c r="E48" s="61" t="s">
        <v>492</v>
      </c>
      <c r="F48" s="61" t="s">
        <v>640</v>
      </c>
      <c r="G48" s="52"/>
      <c r="H48" s="52"/>
      <c r="I48" s="52"/>
      <c r="J48" s="52"/>
      <c r="K48" s="63"/>
      <c r="L48" s="104">
        <v>0</v>
      </c>
      <c r="M48" s="100" t="s">
        <v>563</v>
      </c>
      <c r="N48" s="100"/>
      <c r="O48" s="100" t="s">
        <v>563</v>
      </c>
      <c r="P48" s="100" t="s">
        <v>563</v>
      </c>
      <c r="Q48" s="100"/>
      <c r="R48" s="162" t="s">
        <v>563</v>
      </c>
      <c r="S48" s="99"/>
      <c r="T48" s="99"/>
      <c r="U48" s="99"/>
      <c r="V48" s="99"/>
      <c r="W48" s="63"/>
      <c r="X48" s="104" t="e">
        <v>#DIV/0!</v>
      </c>
      <c r="Y48" s="99"/>
      <c r="Z48" s="99"/>
      <c r="AA48" s="99"/>
      <c r="AB48" s="99"/>
      <c r="AC48" s="63"/>
      <c r="AD48" s="104" t="e">
        <v>#DIV/0!</v>
      </c>
      <c r="AE48" s="99"/>
      <c r="AF48" s="99"/>
      <c r="AG48" s="99"/>
      <c r="AH48" s="99"/>
      <c r="AI48" s="63"/>
      <c r="AJ48" s="104" t="e">
        <v>#DIV/0!</v>
      </c>
      <c r="AK48" s="52"/>
      <c r="AL48" s="52"/>
      <c r="AM48" s="99"/>
      <c r="AN48" s="52"/>
      <c r="AO48" s="63"/>
      <c r="AP48" s="104">
        <v>0</v>
      </c>
      <c r="AQ48" s="99"/>
      <c r="AR48" s="99"/>
      <c r="AS48" s="99"/>
      <c r="AT48" s="99"/>
      <c r="AU48" s="63"/>
      <c r="AV48" s="104" t="e">
        <v>#DIV/0!</v>
      </c>
      <c r="AW48" s="99"/>
      <c r="AX48" s="99"/>
      <c r="AY48" s="100" t="s">
        <v>563</v>
      </c>
      <c r="AZ48" s="100"/>
      <c r="BA48" s="100" t="s">
        <v>563</v>
      </c>
      <c r="BB48" s="162" t="s">
        <v>563</v>
      </c>
      <c r="BC48" s="99"/>
      <c r="BD48" s="99"/>
      <c r="BE48" s="99"/>
      <c r="BF48" s="52"/>
      <c r="BG48" s="79"/>
      <c r="BH48" s="104" t="e">
        <f>AVERAGE(Table12151654[[#This Row],[Column55]],Table12151654[[#This Row],[Column56]])</f>
        <v>#DIV/0!</v>
      </c>
    </row>
    <row r="49" spans="1:60" ht="23.1" customHeight="1" x14ac:dyDescent="0.3">
      <c r="A49" s="77">
        <v>47</v>
      </c>
      <c r="B49" s="54" t="s">
        <v>117</v>
      </c>
      <c r="C49" s="55" t="s">
        <v>118</v>
      </c>
      <c r="D49" s="54" t="s">
        <v>449</v>
      </c>
      <c r="E49" s="54" t="s">
        <v>34</v>
      </c>
      <c r="F49" s="54" t="s">
        <v>638</v>
      </c>
      <c r="G49" s="56"/>
      <c r="H49" s="56"/>
      <c r="I49" s="56"/>
      <c r="J49" s="56"/>
      <c r="K49" s="57"/>
      <c r="L49" s="104">
        <v>0</v>
      </c>
      <c r="M49" s="100">
        <v>1</v>
      </c>
      <c r="N49" s="100"/>
      <c r="O49" s="100">
        <v>1</v>
      </c>
      <c r="P49" s="100">
        <v>1</v>
      </c>
      <c r="Q49" s="100"/>
      <c r="R49" s="162">
        <v>1</v>
      </c>
      <c r="S49" s="100"/>
      <c r="T49" s="100"/>
      <c r="U49" s="100"/>
      <c r="V49" s="100"/>
      <c r="W49" s="57"/>
      <c r="X49" s="104" t="e">
        <v>#DIV/0!</v>
      </c>
      <c r="Y49" s="100"/>
      <c r="Z49" s="100"/>
      <c r="AA49" s="100"/>
      <c r="AB49" s="100"/>
      <c r="AC49" s="57"/>
      <c r="AD49" s="104" t="e">
        <v>#DIV/0!</v>
      </c>
      <c r="AE49" s="100"/>
      <c r="AF49" s="100"/>
      <c r="AG49" s="100"/>
      <c r="AH49" s="100"/>
      <c r="AI49" s="57"/>
      <c r="AJ49" s="104" t="e">
        <v>#DIV/0!</v>
      </c>
      <c r="AK49" s="56"/>
      <c r="AL49" s="56"/>
      <c r="AM49" s="100"/>
      <c r="AN49" s="56"/>
      <c r="AO49" s="57"/>
      <c r="AP49" s="104">
        <v>0</v>
      </c>
      <c r="AQ49" s="100"/>
      <c r="AR49" s="100"/>
      <c r="AS49" s="100"/>
      <c r="AT49" s="100"/>
      <c r="AU49" s="57"/>
      <c r="AV49" s="104" t="e">
        <v>#DIV/0!</v>
      </c>
      <c r="AW49" s="100"/>
      <c r="AX49" s="100"/>
      <c r="AY49" s="100">
        <v>5</v>
      </c>
      <c r="AZ49" s="100"/>
      <c r="BA49" s="100">
        <v>1</v>
      </c>
      <c r="BB49" s="162">
        <v>3</v>
      </c>
      <c r="BC49" s="100"/>
      <c r="BD49" s="100"/>
      <c r="BE49" s="100"/>
      <c r="BF49" s="56"/>
      <c r="BG49" s="74"/>
      <c r="BH49" s="104" t="e">
        <f>AVERAGE(Table12151654[[#This Row],[Column55]],Table12151654[[#This Row],[Column56]])</f>
        <v>#DIV/0!</v>
      </c>
    </row>
    <row r="50" spans="1:60" ht="23.1" customHeight="1" x14ac:dyDescent="0.3">
      <c r="A50" s="78">
        <v>48</v>
      </c>
      <c r="B50" s="61" t="s">
        <v>196</v>
      </c>
      <c r="C50" s="62" t="s">
        <v>197</v>
      </c>
      <c r="D50" s="61" t="s">
        <v>449</v>
      </c>
      <c r="E50" s="61" t="s">
        <v>160</v>
      </c>
      <c r="F50" s="61" t="s">
        <v>641</v>
      </c>
      <c r="G50" s="52"/>
      <c r="H50" s="52"/>
      <c r="I50" s="52"/>
      <c r="J50" s="52"/>
      <c r="K50" s="63"/>
      <c r="L50" s="104">
        <v>0</v>
      </c>
      <c r="M50" s="100">
        <v>0</v>
      </c>
      <c r="N50" s="100"/>
      <c r="O50" s="100">
        <v>0</v>
      </c>
      <c r="P50" s="100" t="s">
        <v>563</v>
      </c>
      <c r="Q50" s="100"/>
      <c r="R50" s="162">
        <v>0</v>
      </c>
      <c r="S50" s="99"/>
      <c r="T50" s="99"/>
      <c r="U50" s="99"/>
      <c r="V50" s="99"/>
      <c r="W50" s="63"/>
      <c r="X50" s="104" t="e">
        <v>#DIV/0!</v>
      </c>
      <c r="Y50" s="99"/>
      <c r="Z50" s="99"/>
      <c r="AA50" s="99"/>
      <c r="AB50" s="99"/>
      <c r="AC50" s="63"/>
      <c r="AD50" s="104" t="e">
        <v>#DIV/0!</v>
      </c>
      <c r="AE50" s="99"/>
      <c r="AF50" s="99"/>
      <c r="AG50" s="99"/>
      <c r="AH50" s="99"/>
      <c r="AI50" s="63"/>
      <c r="AJ50" s="104" t="e">
        <v>#DIV/0!</v>
      </c>
      <c r="AK50" s="52"/>
      <c r="AL50" s="52"/>
      <c r="AM50" s="99"/>
      <c r="AN50" s="52"/>
      <c r="AO50" s="63"/>
      <c r="AP50" s="104">
        <v>0</v>
      </c>
      <c r="AQ50" s="99"/>
      <c r="AR50" s="99"/>
      <c r="AS50" s="99"/>
      <c r="AT50" s="99"/>
      <c r="AU50" s="63"/>
      <c r="AV50" s="104" t="e">
        <v>#DIV/0!</v>
      </c>
      <c r="AW50" s="99"/>
      <c r="AX50" s="99"/>
      <c r="AY50" s="100">
        <v>0</v>
      </c>
      <c r="AZ50" s="100"/>
      <c r="BA50" s="100">
        <v>0</v>
      </c>
      <c r="BB50" s="162">
        <v>0</v>
      </c>
      <c r="BC50" s="99"/>
      <c r="BD50" s="99"/>
      <c r="BE50" s="99"/>
      <c r="BF50" s="52"/>
      <c r="BG50" s="79"/>
      <c r="BH50" s="104" t="e">
        <f>AVERAGE(Table12151654[[#This Row],[Column55]],Table12151654[[#This Row],[Column56]])</f>
        <v>#DIV/0!</v>
      </c>
    </row>
    <row r="51" spans="1:60" ht="23.1" customHeight="1" x14ac:dyDescent="0.3">
      <c r="A51" s="77">
        <v>49</v>
      </c>
      <c r="B51" s="54" t="s">
        <v>309</v>
      </c>
      <c r="C51" s="55" t="s">
        <v>310</v>
      </c>
      <c r="D51" s="54" t="s">
        <v>449</v>
      </c>
      <c r="E51" s="54" t="s">
        <v>492</v>
      </c>
      <c r="F51" s="54" t="s">
        <v>640</v>
      </c>
      <c r="G51" s="56"/>
      <c r="H51" s="56"/>
      <c r="I51" s="56"/>
      <c r="J51" s="56"/>
      <c r="K51" s="57"/>
      <c r="L51" s="104">
        <v>0</v>
      </c>
      <c r="M51" s="100" t="s">
        <v>563</v>
      </c>
      <c r="N51" s="100"/>
      <c r="O51" s="100" t="s">
        <v>563</v>
      </c>
      <c r="P51" s="100" t="s">
        <v>563</v>
      </c>
      <c r="Q51" s="100"/>
      <c r="R51" s="162" t="s">
        <v>563</v>
      </c>
      <c r="S51" s="100"/>
      <c r="T51" s="100"/>
      <c r="U51" s="100"/>
      <c r="V51" s="100"/>
      <c r="W51" s="57"/>
      <c r="X51" s="104" t="e">
        <v>#DIV/0!</v>
      </c>
      <c r="Y51" s="100"/>
      <c r="Z51" s="100"/>
      <c r="AA51" s="100"/>
      <c r="AB51" s="100"/>
      <c r="AC51" s="57"/>
      <c r="AD51" s="104" t="e">
        <v>#DIV/0!</v>
      </c>
      <c r="AE51" s="100"/>
      <c r="AF51" s="100"/>
      <c r="AG51" s="100"/>
      <c r="AH51" s="100"/>
      <c r="AI51" s="57"/>
      <c r="AJ51" s="104" t="e">
        <v>#DIV/0!</v>
      </c>
      <c r="AK51" s="56"/>
      <c r="AL51" s="56"/>
      <c r="AM51" s="100"/>
      <c r="AN51" s="56"/>
      <c r="AO51" s="57"/>
      <c r="AP51" s="104">
        <v>0</v>
      </c>
      <c r="AQ51" s="100"/>
      <c r="AR51" s="100"/>
      <c r="AS51" s="100"/>
      <c r="AT51" s="100"/>
      <c r="AU51" s="57"/>
      <c r="AV51" s="104" t="e">
        <v>#DIV/0!</v>
      </c>
      <c r="AW51" s="100"/>
      <c r="AX51" s="100"/>
      <c r="AY51" s="100" t="s">
        <v>563</v>
      </c>
      <c r="AZ51" s="100"/>
      <c r="BA51" s="100" t="s">
        <v>563</v>
      </c>
      <c r="BB51" s="162" t="s">
        <v>563</v>
      </c>
      <c r="BC51" s="100"/>
      <c r="BD51" s="100"/>
      <c r="BE51" s="100"/>
      <c r="BF51" s="56"/>
      <c r="BG51" s="74"/>
      <c r="BH51" s="104" t="e">
        <f>AVERAGE(Table12151654[[#This Row],[Column55]],Table12151654[[#This Row],[Column56]])</f>
        <v>#DIV/0!</v>
      </c>
    </row>
    <row r="52" spans="1:60" ht="23.1" customHeight="1" x14ac:dyDescent="0.3">
      <c r="A52" s="78">
        <v>50</v>
      </c>
      <c r="B52" s="61" t="s">
        <v>121</v>
      </c>
      <c r="C52" s="62" t="s">
        <v>122</v>
      </c>
      <c r="D52" s="61" t="s">
        <v>449</v>
      </c>
      <c r="E52" s="61" t="s">
        <v>34</v>
      </c>
      <c r="F52" s="61" t="s">
        <v>638</v>
      </c>
      <c r="G52" s="52"/>
      <c r="H52" s="52"/>
      <c r="I52" s="52"/>
      <c r="J52" s="52"/>
      <c r="K52" s="63"/>
      <c r="L52" s="104">
        <v>0</v>
      </c>
      <c r="M52" s="100">
        <v>0</v>
      </c>
      <c r="N52" s="100"/>
      <c r="O52" s="100">
        <v>0</v>
      </c>
      <c r="P52" s="100">
        <v>0</v>
      </c>
      <c r="Q52" s="100"/>
      <c r="R52" s="162">
        <v>0</v>
      </c>
      <c r="S52" s="99"/>
      <c r="T52" s="99"/>
      <c r="U52" s="99"/>
      <c r="V52" s="99"/>
      <c r="W52" s="63"/>
      <c r="X52" s="104" t="e">
        <v>#DIV/0!</v>
      </c>
      <c r="Y52" s="99"/>
      <c r="Z52" s="99"/>
      <c r="AA52" s="99"/>
      <c r="AB52" s="99"/>
      <c r="AC52" s="63"/>
      <c r="AD52" s="104" t="e">
        <v>#DIV/0!</v>
      </c>
      <c r="AE52" s="99"/>
      <c r="AF52" s="99"/>
      <c r="AG52" s="99"/>
      <c r="AH52" s="99"/>
      <c r="AI52" s="63"/>
      <c r="AJ52" s="104" t="e">
        <v>#DIV/0!</v>
      </c>
      <c r="AK52" s="52"/>
      <c r="AL52" s="52"/>
      <c r="AM52" s="99"/>
      <c r="AN52" s="52"/>
      <c r="AO52" s="63"/>
      <c r="AP52" s="104">
        <v>0</v>
      </c>
      <c r="AQ52" s="99"/>
      <c r="AR52" s="99"/>
      <c r="AS52" s="99"/>
      <c r="AT52" s="99"/>
      <c r="AU52" s="63"/>
      <c r="AV52" s="104" t="e">
        <v>#DIV/0!</v>
      </c>
      <c r="AW52" s="99"/>
      <c r="AX52" s="99"/>
      <c r="AY52" s="100">
        <v>0</v>
      </c>
      <c r="AZ52" s="100"/>
      <c r="BA52" s="100">
        <v>0</v>
      </c>
      <c r="BB52" s="162">
        <v>0</v>
      </c>
      <c r="BC52" s="99"/>
      <c r="BD52" s="99"/>
      <c r="BE52" s="99"/>
      <c r="BF52" s="52"/>
      <c r="BG52" s="79"/>
      <c r="BH52" s="104" t="e">
        <f>AVERAGE(Table12151654[[#This Row],[Column55]],Table12151654[[#This Row],[Column56]])</f>
        <v>#DIV/0!</v>
      </c>
    </row>
    <row r="53" spans="1:60" ht="23.1" customHeight="1" x14ac:dyDescent="0.3">
      <c r="A53" s="77">
        <v>51</v>
      </c>
      <c r="B53" s="54" t="s">
        <v>258</v>
      </c>
      <c r="C53" s="55" t="s">
        <v>259</v>
      </c>
      <c r="D53" s="54" t="s">
        <v>541</v>
      </c>
      <c r="E53" s="54" t="s">
        <v>160</v>
      </c>
      <c r="F53" s="54" t="s">
        <v>641</v>
      </c>
      <c r="G53" s="56"/>
      <c r="H53" s="56"/>
      <c r="I53" s="56"/>
      <c r="J53" s="56"/>
      <c r="K53" s="57"/>
      <c r="L53" s="104">
        <v>0</v>
      </c>
      <c r="M53" s="100">
        <v>2</v>
      </c>
      <c r="N53" s="100"/>
      <c r="O53" s="100">
        <v>1</v>
      </c>
      <c r="P53" s="100" t="s">
        <v>563</v>
      </c>
      <c r="Q53" s="100"/>
      <c r="R53" s="162">
        <v>1.5</v>
      </c>
      <c r="S53" s="100"/>
      <c r="T53" s="100"/>
      <c r="U53" s="100"/>
      <c r="V53" s="100"/>
      <c r="W53" s="57"/>
      <c r="X53" s="104" t="e">
        <v>#DIV/0!</v>
      </c>
      <c r="Y53" s="100"/>
      <c r="Z53" s="100"/>
      <c r="AA53" s="100"/>
      <c r="AB53" s="100"/>
      <c r="AC53" s="57"/>
      <c r="AD53" s="104" t="e">
        <v>#DIV/0!</v>
      </c>
      <c r="AE53" s="100"/>
      <c r="AF53" s="100"/>
      <c r="AG53" s="100"/>
      <c r="AH53" s="100"/>
      <c r="AI53" s="57"/>
      <c r="AJ53" s="104" t="e">
        <v>#DIV/0!</v>
      </c>
      <c r="AK53" s="56"/>
      <c r="AL53" s="56"/>
      <c r="AM53" s="100"/>
      <c r="AN53" s="56"/>
      <c r="AO53" s="57"/>
      <c r="AP53" s="104">
        <v>0</v>
      </c>
      <c r="AQ53" s="100"/>
      <c r="AR53" s="100"/>
      <c r="AS53" s="100"/>
      <c r="AT53" s="100"/>
      <c r="AU53" s="57"/>
      <c r="AV53" s="104" t="e">
        <v>#DIV/0!</v>
      </c>
      <c r="AW53" s="100"/>
      <c r="AX53" s="100"/>
      <c r="AY53" s="100">
        <v>5</v>
      </c>
      <c r="AZ53" s="100"/>
      <c r="BA53" s="100">
        <v>1</v>
      </c>
      <c r="BB53" s="162">
        <v>3</v>
      </c>
      <c r="BC53" s="100"/>
      <c r="BD53" s="100"/>
      <c r="BE53" s="100"/>
      <c r="BF53" s="56"/>
      <c r="BG53" s="74"/>
      <c r="BH53" s="104" t="e">
        <f>AVERAGE(Table12151654[[#This Row],[Column55]],Table12151654[[#This Row],[Column56]])</f>
        <v>#DIV/0!</v>
      </c>
    </row>
    <row r="54" spans="1:60" ht="23.1" customHeight="1" x14ac:dyDescent="0.3">
      <c r="A54" s="78">
        <v>52</v>
      </c>
      <c r="B54" s="61" t="s">
        <v>212</v>
      </c>
      <c r="C54" s="62" t="s">
        <v>213</v>
      </c>
      <c r="D54" s="61" t="s">
        <v>449</v>
      </c>
      <c r="E54" s="61" t="s">
        <v>160</v>
      </c>
      <c r="F54" s="61" t="s">
        <v>641</v>
      </c>
      <c r="G54" s="52"/>
      <c r="H54" s="52"/>
      <c r="I54" s="52"/>
      <c r="J54" s="52"/>
      <c r="K54" s="63"/>
      <c r="L54" s="104">
        <v>0</v>
      </c>
      <c r="M54" s="100">
        <v>3</v>
      </c>
      <c r="N54" s="100"/>
      <c r="O54" s="100">
        <v>3</v>
      </c>
      <c r="P54" s="100" t="s">
        <v>563</v>
      </c>
      <c r="Q54" s="100"/>
      <c r="R54" s="162">
        <v>3</v>
      </c>
      <c r="S54" s="99"/>
      <c r="T54" s="99"/>
      <c r="U54" s="99"/>
      <c r="V54" s="99"/>
      <c r="W54" s="63"/>
      <c r="X54" s="104" t="e">
        <v>#DIV/0!</v>
      </c>
      <c r="Y54" s="99"/>
      <c r="Z54" s="99"/>
      <c r="AA54" s="99"/>
      <c r="AB54" s="99"/>
      <c r="AC54" s="63"/>
      <c r="AD54" s="104" t="e">
        <v>#DIV/0!</v>
      </c>
      <c r="AE54" s="99"/>
      <c r="AF54" s="99"/>
      <c r="AG54" s="99"/>
      <c r="AH54" s="99"/>
      <c r="AI54" s="63"/>
      <c r="AJ54" s="104" t="e">
        <v>#DIV/0!</v>
      </c>
      <c r="AK54" s="52"/>
      <c r="AL54" s="52"/>
      <c r="AM54" s="99"/>
      <c r="AN54" s="52"/>
      <c r="AO54" s="63"/>
      <c r="AP54" s="104">
        <v>0</v>
      </c>
      <c r="AQ54" s="99"/>
      <c r="AR54" s="99"/>
      <c r="AS54" s="99"/>
      <c r="AT54" s="99"/>
      <c r="AU54" s="63"/>
      <c r="AV54" s="104" t="e">
        <v>#DIV/0!</v>
      </c>
      <c r="AW54" s="99"/>
      <c r="AX54" s="99"/>
      <c r="AY54" s="100">
        <v>5</v>
      </c>
      <c r="AZ54" s="100"/>
      <c r="BA54" s="100">
        <v>2</v>
      </c>
      <c r="BB54" s="162">
        <v>3.5</v>
      </c>
      <c r="BC54" s="99"/>
      <c r="BD54" s="99"/>
      <c r="BE54" s="99"/>
      <c r="BF54" s="52"/>
      <c r="BG54" s="79"/>
      <c r="BH54" s="104" t="e">
        <f>AVERAGE(Table12151654[[#This Row],[Column55]],Table12151654[[#This Row],[Column56]])</f>
        <v>#DIV/0!</v>
      </c>
    </row>
    <row r="55" spans="1:60" ht="23.1" customHeight="1" x14ac:dyDescent="0.3">
      <c r="A55" s="77">
        <v>53</v>
      </c>
      <c r="B55" s="54" t="s">
        <v>228</v>
      </c>
      <c r="C55" s="55" t="s">
        <v>229</v>
      </c>
      <c r="D55" s="54" t="s">
        <v>449</v>
      </c>
      <c r="E55" s="54" t="s">
        <v>160</v>
      </c>
      <c r="F55" s="54" t="s">
        <v>641</v>
      </c>
      <c r="G55" s="56"/>
      <c r="H55" s="56"/>
      <c r="I55" s="56"/>
      <c r="J55" s="56"/>
      <c r="K55" s="57"/>
      <c r="L55" s="104">
        <v>0</v>
      </c>
      <c r="M55" s="100">
        <v>0</v>
      </c>
      <c r="N55" s="100"/>
      <c r="O55" s="100">
        <v>0</v>
      </c>
      <c r="P55" s="100" t="s">
        <v>563</v>
      </c>
      <c r="Q55" s="100"/>
      <c r="R55" s="162">
        <v>0</v>
      </c>
      <c r="S55" s="100"/>
      <c r="T55" s="100"/>
      <c r="U55" s="100"/>
      <c r="V55" s="100"/>
      <c r="W55" s="57"/>
      <c r="X55" s="104" t="e">
        <v>#DIV/0!</v>
      </c>
      <c r="Y55" s="100"/>
      <c r="Z55" s="100"/>
      <c r="AA55" s="100"/>
      <c r="AB55" s="100"/>
      <c r="AC55" s="57"/>
      <c r="AD55" s="104" t="e">
        <v>#DIV/0!</v>
      </c>
      <c r="AE55" s="100"/>
      <c r="AF55" s="100"/>
      <c r="AG55" s="100"/>
      <c r="AH55" s="100"/>
      <c r="AI55" s="57"/>
      <c r="AJ55" s="104" t="e">
        <v>#DIV/0!</v>
      </c>
      <c r="AK55" s="56"/>
      <c r="AL55" s="56"/>
      <c r="AM55" s="100"/>
      <c r="AN55" s="56"/>
      <c r="AO55" s="57"/>
      <c r="AP55" s="104">
        <v>0</v>
      </c>
      <c r="AQ55" s="100"/>
      <c r="AR55" s="100"/>
      <c r="AS55" s="100"/>
      <c r="AT55" s="100"/>
      <c r="AU55" s="57"/>
      <c r="AV55" s="104" t="e">
        <v>#DIV/0!</v>
      </c>
      <c r="AW55" s="100"/>
      <c r="AX55" s="100"/>
      <c r="AY55" s="100">
        <v>0</v>
      </c>
      <c r="AZ55" s="100"/>
      <c r="BA55" s="100">
        <v>0</v>
      </c>
      <c r="BB55" s="162">
        <v>0</v>
      </c>
      <c r="BC55" s="100"/>
      <c r="BD55" s="100"/>
      <c r="BE55" s="100"/>
      <c r="BF55" s="56"/>
      <c r="BG55" s="74"/>
      <c r="BH55" s="104" t="e">
        <f>AVERAGE(Table12151654[[#This Row],[Column55]],Table12151654[[#This Row],[Column56]])</f>
        <v>#DIV/0!</v>
      </c>
    </row>
    <row r="56" spans="1:60" ht="23.1" customHeight="1" x14ac:dyDescent="0.3">
      <c r="A56" s="78">
        <v>54</v>
      </c>
      <c r="B56" s="61" t="s">
        <v>311</v>
      </c>
      <c r="C56" s="62" t="s">
        <v>312</v>
      </c>
      <c r="D56" s="61" t="s">
        <v>449</v>
      </c>
      <c r="E56" s="61" t="s">
        <v>492</v>
      </c>
      <c r="F56" s="61" t="s">
        <v>640</v>
      </c>
      <c r="G56" s="52"/>
      <c r="H56" s="52"/>
      <c r="I56" s="52"/>
      <c r="J56" s="52"/>
      <c r="K56" s="63"/>
      <c r="L56" s="104">
        <v>0</v>
      </c>
      <c r="M56" s="100" t="s">
        <v>563</v>
      </c>
      <c r="N56" s="100"/>
      <c r="O56" s="100" t="s">
        <v>563</v>
      </c>
      <c r="P56" s="100" t="s">
        <v>563</v>
      </c>
      <c r="Q56" s="100"/>
      <c r="R56" s="162" t="s">
        <v>563</v>
      </c>
      <c r="S56" s="99"/>
      <c r="T56" s="99"/>
      <c r="U56" s="99"/>
      <c r="V56" s="99"/>
      <c r="W56" s="63"/>
      <c r="X56" s="104" t="e">
        <v>#DIV/0!</v>
      </c>
      <c r="Y56" s="99"/>
      <c r="Z56" s="99"/>
      <c r="AA56" s="99"/>
      <c r="AB56" s="99"/>
      <c r="AC56" s="63"/>
      <c r="AD56" s="104" t="e">
        <v>#DIV/0!</v>
      </c>
      <c r="AE56" s="99"/>
      <c r="AF56" s="99"/>
      <c r="AG56" s="99"/>
      <c r="AH56" s="99"/>
      <c r="AI56" s="63"/>
      <c r="AJ56" s="104" t="e">
        <v>#DIV/0!</v>
      </c>
      <c r="AK56" s="52"/>
      <c r="AL56" s="52"/>
      <c r="AM56" s="99"/>
      <c r="AN56" s="52"/>
      <c r="AO56" s="63"/>
      <c r="AP56" s="104">
        <v>0</v>
      </c>
      <c r="AQ56" s="99"/>
      <c r="AR56" s="99"/>
      <c r="AS56" s="99"/>
      <c r="AT56" s="99"/>
      <c r="AU56" s="63"/>
      <c r="AV56" s="104" t="e">
        <v>#DIV/0!</v>
      </c>
      <c r="AW56" s="99"/>
      <c r="AX56" s="99"/>
      <c r="AY56" s="100" t="s">
        <v>563</v>
      </c>
      <c r="AZ56" s="100"/>
      <c r="BA56" s="100" t="s">
        <v>563</v>
      </c>
      <c r="BB56" s="162" t="s">
        <v>563</v>
      </c>
      <c r="BC56" s="99"/>
      <c r="BD56" s="99"/>
      <c r="BE56" s="99"/>
      <c r="BF56" s="52"/>
      <c r="BG56" s="79"/>
      <c r="BH56" s="104" t="e">
        <f>AVERAGE(Table12151654[[#This Row],[Column55]],Table12151654[[#This Row],[Column56]])</f>
        <v>#DIV/0!</v>
      </c>
    </row>
    <row r="57" spans="1:60" ht="23.1" customHeight="1" x14ac:dyDescent="0.3">
      <c r="A57" s="77">
        <v>55</v>
      </c>
      <c r="B57" s="54" t="s">
        <v>246</v>
      </c>
      <c r="C57" s="55" t="s">
        <v>247</v>
      </c>
      <c r="D57" s="54" t="s">
        <v>449</v>
      </c>
      <c r="E57" s="54" t="s">
        <v>160</v>
      </c>
      <c r="F57" s="54" t="s">
        <v>641</v>
      </c>
      <c r="G57" s="56"/>
      <c r="H57" s="56"/>
      <c r="I57" s="56"/>
      <c r="J57" s="56"/>
      <c r="K57" s="57"/>
      <c r="L57" s="104">
        <v>0</v>
      </c>
      <c r="M57" s="100">
        <v>0</v>
      </c>
      <c r="N57" s="100"/>
      <c r="O57" s="100">
        <v>0</v>
      </c>
      <c r="P57" s="100" t="s">
        <v>563</v>
      </c>
      <c r="Q57" s="100"/>
      <c r="R57" s="162">
        <v>0</v>
      </c>
      <c r="S57" s="100"/>
      <c r="T57" s="100"/>
      <c r="U57" s="100"/>
      <c r="V57" s="100"/>
      <c r="W57" s="57"/>
      <c r="X57" s="104" t="e">
        <v>#DIV/0!</v>
      </c>
      <c r="Y57" s="100"/>
      <c r="Z57" s="100"/>
      <c r="AA57" s="100"/>
      <c r="AB57" s="100"/>
      <c r="AC57" s="57"/>
      <c r="AD57" s="104" t="e">
        <v>#DIV/0!</v>
      </c>
      <c r="AE57" s="100"/>
      <c r="AF57" s="100"/>
      <c r="AG57" s="100"/>
      <c r="AH57" s="100"/>
      <c r="AI57" s="57"/>
      <c r="AJ57" s="104" t="e">
        <v>#DIV/0!</v>
      </c>
      <c r="AK57" s="56"/>
      <c r="AL57" s="56"/>
      <c r="AM57" s="100"/>
      <c r="AN57" s="56"/>
      <c r="AO57" s="57"/>
      <c r="AP57" s="104">
        <v>0</v>
      </c>
      <c r="AQ57" s="100"/>
      <c r="AR57" s="100"/>
      <c r="AS57" s="100"/>
      <c r="AT57" s="100"/>
      <c r="AU57" s="57"/>
      <c r="AV57" s="104" t="e">
        <v>#DIV/0!</v>
      </c>
      <c r="AW57" s="100"/>
      <c r="AX57" s="100"/>
      <c r="AY57" s="100">
        <v>0</v>
      </c>
      <c r="AZ57" s="100"/>
      <c r="BA57" s="100">
        <v>0</v>
      </c>
      <c r="BB57" s="162">
        <v>0</v>
      </c>
      <c r="BC57" s="100"/>
      <c r="BD57" s="100"/>
      <c r="BE57" s="100"/>
      <c r="BF57" s="56"/>
      <c r="BG57" s="74"/>
      <c r="BH57" s="104" t="e">
        <f>AVERAGE(Table12151654[[#This Row],[Column55]],Table12151654[[#This Row],[Column56]])</f>
        <v>#DIV/0!</v>
      </c>
    </row>
    <row r="58" spans="1:60" ht="23.1" customHeight="1" x14ac:dyDescent="0.3">
      <c r="A58" s="78">
        <v>56</v>
      </c>
      <c r="B58" s="61" t="s">
        <v>123</v>
      </c>
      <c r="C58" s="62" t="s">
        <v>124</v>
      </c>
      <c r="D58" s="61" t="s">
        <v>541</v>
      </c>
      <c r="E58" s="61" t="s">
        <v>34</v>
      </c>
      <c r="F58" s="61" t="s">
        <v>638</v>
      </c>
      <c r="G58" s="52"/>
      <c r="H58" s="52"/>
      <c r="I58" s="52"/>
      <c r="J58" s="52"/>
      <c r="K58" s="63"/>
      <c r="L58" s="104">
        <v>0</v>
      </c>
      <c r="M58" s="100">
        <v>4</v>
      </c>
      <c r="N58" s="100"/>
      <c r="O58" s="100">
        <v>4</v>
      </c>
      <c r="P58" s="100">
        <v>4</v>
      </c>
      <c r="Q58" s="100"/>
      <c r="R58" s="162">
        <v>4</v>
      </c>
      <c r="S58" s="99"/>
      <c r="T58" s="99"/>
      <c r="U58" s="99"/>
      <c r="V58" s="99"/>
      <c r="W58" s="63"/>
      <c r="X58" s="104" t="e">
        <v>#DIV/0!</v>
      </c>
      <c r="Y58" s="99"/>
      <c r="Z58" s="99"/>
      <c r="AA58" s="99"/>
      <c r="AB58" s="99"/>
      <c r="AC58" s="63"/>
      <c r="AD58" s="104" t="e">
        <v>#DIV/0!</v>
      </c>
      <c r="AE58" s="99"/>
      <c r="AF58" s="99"/>
      <c r="AG58" s="99"/>
      <c r="AH58" s="99"/>
      <c r="AI58" s="63"/>
      <c r="AJ58" s="104" t="e">
        <v>#DIV/0!</v>
      </c>
      <c r="AK58" s="52"/>
      <c r="AL58" s="52"/>
      <c r="AM58" s="99"/>
      <c r="AN58" s="52"/>
      <c r="AO58" s="63"/>
      <c r="AP58" s="104">
        <v>0</v>
      </c>
      <c r="AQ58" s="99"/>
      <c r="AR58" s="99"/>
      <c r="AS58" s="99"/>
      <c r="AT58" s="99"/>
      <c r="AU58" s="63"/>
      <c r="AV58" s="104" t="e">
        <v>#DIV/0!</v>
      </c>
      <c r="AW58" s="99"/>
      <c r="AX58" s="99"/>
      <c r="AY58" s="100">
        <v>5</v>
      </c>
      <c r="AZ58" s="100"/>
      <c r="BA58" s="100">
        <v>5</v>
      </c>
      <c r="BB58" s="162">
        <v>5</v>
      </c>
      <c r="BC58" s="99"/>
      <c r="BD58" s="99"/>
      <c r="BE58" s="99"/>
      <c r="BF58" s="52"/>
      <c r="BG58" s="79"/>
      <c r="BH58" s="104" t="e">
        <f>AVERAGE(Table12151654[[#This Row],[Column55]],Table12151654[[#This Row],[Column56]])</f>
        <v>#DIV/0!</v>
      </c>
    </row>
    <row r="59" spans="1:60" ht="23.1" customHeight="1" x14ac:dyDescent="0.3">
      <c r="A59" s="77">
        <v>57</v>
      </c>
      <c r="B59" s="54" t="s">
        <v>313</v>
      </c>
      <c r="C59" s="55" t="s">
        <v>314</v>
      </c>
      <c r="D59" s="54" t="s">
        <v>541</v>
      </c>
      <c r="E59" s="54" t="s">
        <v>492</v>
      </c>
      <c r="F59" s="54" t="s">
        <v>640</v>
      </c>
      <c r="G59" s="56"/>
      <c r="H59" s="56"/>
      <c r="I59" s="56"/>
      <c r="J59" s="56"/>
      <c r="K59" s="57"/>
      <c r="L59" s="104">
        <v>0</v>
      </c>
      <c r="M59" s="100" t="s">
        <v>563</v>
      </c>
      <c r="N59" s="100"/>
      <c r="O59" s="100" t="s">
        <v>563</v>
      </c>
      <c r="P59" s="100" t="s">
        <v>563</v>
      </c>
      <c r="Q59" s="100"/>
      <c r="R59" s="162" t="s">
        <v>563</v>
      </c>
      <c r="S59" s="100"/>
      <c r="T59" s="100"/>
      <c r="U59" s="100"/>
      <c r="V59" s="100"/>
      <c r="W59" s="57"/>
      <c r="X59" s="104" t="e">
        <v>#DIV/0!</v>
      </c>
      <c r="Y59" s="100"/>
      <c r="Z59" s="100"/>
      <c r="AA59" s="100"/>
      <c r="AB59" s="100"/>
      <c r="AC59" s="57"/>
      <c r="AD59" s="104" t="e">
        <v>#DIV/0!</v>
      </c>
      <c r="AE59" s="100"/>
      <c r="AF59" s="100"/>
      <c r="AG59" s="100"/>
      <c r="AH59" s="100"/>
      <c r="AI59" s="57"/>
      <c r="AJ59" s="104" t="e">
        <v>#DIV/0!</v>
      </c>
      <c r="AK59" s="56"/>
      <c r="AL59" s="56"/>
      <c r="AM59" s="100"/>
      <c r="AN59" s="56"/>
      <c r="AO59" s="57"/>
      <c r="AP59" s="104">
        <v>0</v>
      </c>
      <c r="AQ59" s="100"/>
      <c r="AR59" s="100"/>
      <c r="AS59" s="100"/>
      <c r="AT59" s="100"/>
      <c r="AU59" s="57"/>
      <c r="AV59" s="104" t="e">
        <v>#DIV/0!</v>
      </c>
      <c r="AW59" s="100"/>
      <c r="AX59" s="100"/>
      <c r="AY59" s="100" t="s">
        <v>563</v>
      </c>
      <c r="AZ59" s="100"/>
      <c r="BA59" s="100" t="s">
        <v>563</v>
      </c>
      <c r="BB59" s="162" t="s">
        <v>563</v>
      </c>
      <c r="BC59" s="100"/>
      <c r="BD59" s="100"/>
      <c r="BE59" s="100"/>
      <c r="BF59" s="56"/>
      <c r="BG59" s="74"/>
      <c r="BH59" s="104" t="e">
        <f>AVERAGE(Table12151654[[#This Row],[Column55]],Table12151654[[#This Row],[Column56]])</f>
        <v>#DIV/0!</v>
      </c>
    </row>
    <row r="60" spans="1:60" ht="23.1" customHeight="1" x14ac:dyDescent="0.3">
      <c r="A60" s="78">
        <v>58</v>
      </c>
      <c r="B60" s="61" t="s">
        <v>315</v>
      </c>
      <c r="C60" s="62" t="s">
        <v>316</v>
      </c>
      <c r="D60" s="61" t="s">
        <v>449</v>
      </c>
      <c r="E60" s="61" t="s">
        <v>492</v>
      </c>
      <c r="F60" s="61" t="s">
        <v>640</v>
      </c>
      <c r="G60" s="52"/>
      <c r="H60" s="52"/>
      <c r="I60" s="52"/>
      <c r="J60" s="52"/>
      <c r="K60" s="63"/>
      <c r="L60" s="104">
        <v>0</v>
      </c>
      <c r="M60" s="100" t="s">
        <v>563</v>
      </c>
      <c r="N60" s="100"/>
      <c r="O60" s="100" t="s">
        <v>563</v>
      </c>
      <c r="P60" s="100" t="s">
        <v>563</v>
      </c>
      <c r="Q60" s="100"/>
      <c r="R60" s="162" t="s">
        <v>563</v>
      </c>
      <c r="S60" s="99"/>
      <c r="T60" s="99"/>
      <c r="U60" s="99"/>
      <c r="V60" s="99"/>
      <c r="W60" s="63"/>
      <c r="X60" s="104" t="e">
        <v>#DIV/0!</v>
      </c>
      <c r="Y60" s="99"/>
      <c r="Z60" s="99"/>
      <c r="AA60" s="99"/>
      <c r="AB60" s="99"/>
      <c r="AC60" s="63"/>
      <c r="AD60" s="104" t="e">
        <v>#DIV/0!</v>
      </c>
      <c r="AE60" s="99"/>
      <c r="AF60" s="99"/>
      <c r="AG60" s="99"/>
      <c r="AH60" s="99"/>
      <c r="AI60" s="63"/>
      <c r="AJ60" s="104" t="e">
        <v>#DIV/0!</v>
      </c>
      <c r="AK60" s="52"/>
      <c r="AL60" s="52"/>
      <c r="AM60" s="99"/>
      <c r="AN60" s="52"/>
      <c r="AO60" s="63"/>
      <c r="AP60" s="104">
        <v>0</v>
      </c>
      <c r="AQ60" s="99"/>
      <c r="AR60" s="99"/>
      <c r="AS60" s="99"/>
      <c r="AT60" s="99"/>
      <c r="AU60" s="63"/>
      <c r="AV60" s="104" t="e">
        <v>#DIV/0!</v>
      </c>
      <c r="AW60" s="99"/>
      <c r="AX60" s="99"/>
      <c r="AY60" s="100" t="s">
        <v>563</v>
      </c>
      <c r="AZ60" s="100"/>
      <c r="BA60" s="100" t="s">
        <v>563</v>
      </c>
      <c r="BB60" s="162" t="s">
        <v>563</v>
      </c>
      <c r="BC60" s="99"/>
      <c r="BD60" s="99"/>
      <c r="BE60" s="99"/>
      <c r="BF60" s="52"/>
      <c r="BG60" s="79"/>
      <c r="BH60" s="104" t="e">
        <f>AVERAGE(Table12151654[[#This Row],[Column55]],Table12151654[[#This Row],[Column56]])</f>
        <v>#DIV/0!</v>
      </c>
    </row>
    <row r="61" spans="1:60" ht="23.1" customHeight="1" x14ac:dyDescent="0.3">
      <c r="A61" s="77">
        <v>59</v>
      </c>
      <c r="B61" s="54" t="s">
        <v>125</v>
      </c>
      <c r="C61" s="55" t="s">
        <v>126</v>
      </c>
      <c r="D61" s="54" t="s">
        <v>449</v>
      </c>
      <c r="E61" s="54" t="s">
        <v>34</v>
      </c>
      <c r="F61" s="54" t="s">
        <v>638</v>
      </c>
      <c r="G61" s="56"/>
      <c r="H61" s="56"/>
      <c r="I61" s="56"/>
      <c r="J61" s="56"/>
      <c r="K61" s="57"/>
      <c r="L61" s="104">
        <v>0</v>
      </c>
      <c r="M61" s="100">
        <v>0</v>
      </c>
      <c r="N61" s="100"/>
      <c r="O61" s="100">
        <v>0</v>
      </c>
      <c r="P61" s="100">
        <v>0</v>
      </c>
      <c r="Q61" s="100"/>
      <c r="R61" s="162">
        <v>0</v>
      </c>
      <c r="S61" s="100"/>
      <c r="T61" s="100"/>
      <c r="U61" s="100"/>
      <c r="V61" s="100"/>
      <c r="W61" s="57"/>
      <c r="X61" s="104" t="e">
        <v>#DIV/0!</v>
      </c>
      <c r="Y61" s="100"/>
      <c r="Z61" s="100"/>
      <c r="AA61" s="100"/>
      <c r="AB61" s="100"/>
      <c r="AC61" s="57"/>
      <c r="AD61" s="104" t="e">
        <v>#DIV/0!</v>
      </c>
      <c r="AE61" s="100"/>
      <c r="AF61" s="100"/>
      <c r="AG61" s="100"/>
      <c r="AH61" s="100"/>
      <c r="AI61" s="57"/>
      <c r="AJ61" s="104" t="e">
        <v>#DIV/0!</v>
      </c>
      <c r="AK61" s="56"/>
      <c r="AL61" s="56"/>
      <c r="AM61" s="100"/>
      <c r="AN61" s="56"/>
      <c r="AO61" s="57"/>
      <c r="AP61" s="104">
        <v>0</v>
      </c>
      <c r="AQ61" s="100"/>
      <c r="AR61" s="100"/>
      <c r="AS61" s="100"/>
      <c r="AT61" s="100"/>
      <c r="AU61" s="57"/>
      <c r="AV61" s="104" t="e">
        <v>#DIV/0!</v>
      </c>
      <c r="AW61" s="100"/>
      <c r="AX61" s="100"/>
      <c r="AY61" s="100">
        <v>0</v>
      </c>
      <c r="AZ61" s="100"/>
      <c r="BA61" s="100">
        <v>0</v>
      </c>
      <c r="BB61" s="162">
        <v>0</v>
      </c>
      <c r="BC61" s="100"/>
      <c r="BD61" s="100"/>
      <c r="BE61" s="100"/>
      <c r="BF61" s="56"/>
      <c r="BG61" s="74"/>
      <c r="BH61" s="104" t="e">
        <f>AVERAGE(Table12151654[[#This Row],[Column55]],Table12151654[[#This Row],[Column56]])</f>
        <v>#DIV/0!</v>
      </c>
    </row>
    <row r="62" spans="1:60" ht="23.1" customHeight="1" x14ac:dyDescent="0.3">
      <c r="A62" s="78">
        <v>60</v>
      </c>
      <c r="B62" s="61" t="s">
        <v>41</v>
      </c>
      <c r="C62" s="62" t="s">
        <v>42</v>
      </c>
      <c r="D62" s="61" t="s">
        <v>449</v>
      </c>
      <c r="E62" s="61" t="s">
        <v>34</v>
      </c>
      <c r="F62" s="61" t="s">
        <v>638</v>
      </c>
      <c r="G62" s="52"/>
      <c r="H62" s="52"/>
      <c r="I62" s="52"/>
      <c r="J62" s="52"/>
      <c r="K62" s="63"/>
      <c r="L62" s="104">
        <v>0</v>
      </c>
      <c r="M62" s="100">
        <v>0</v>
      </c>
      <c r="N62" s="100"/>
      <c r="O62" s="100">
        <v>0</v>
      </c>
      <c r="P62" s="100">
        <v>0</v>
      </c>
      <c r="Q62" s="100"/>
      <c r="R62" s="162">
        <v>0</v>
      </c>
      <c r="S62" s="99"/>
      <c r="T62" s="99"/>
      <c r="U62" s="99"/>
      <c r="V62" s="99"/>
      <c r="W62" s="63"/>
      <c r="X62" s="104" t="e">
        <v>#DIV/0!</v>
      </c>
      <c r="Y62" s="99"/>
      <c r="Z62" s="99"/>
      <c r="AA62" s="99"/>
      <c r="AB62" s="99"/>
      <c r="AC62" s="63"/>
      <c r="AD62" s="104" t="e">
        <v>#DIV/0!</v>
      </c>
      <c r="AE62" s="99"/>
      <c r="AF62" s="99"/>
      <c r="AG62" s="99"/>
      <c r="AH62" s="99"/>
      <c r="AI62" s="63"/>
      <c r="AJ62" s="104" t="e">
        <v>#DIV/0!</v>
      </c>
      <c r="AK62" s="52"/>
      <c r="AL62" s="52"/>
      <c r="AM62" s="99"/>
      <c r="AN62" s="52"/>
      <c r="AO62" s="63"/>
      <c r="AP62" s="104">
        <v>0</v>
      </c>
      <c r="AQ62" s="99"/>
      <c r="AR62" s="99"/>
      <c r="AS62" s="99"/>
      <c r="AT62" s="99"/>
      <c r="AU62" s="63"/>
      <c r="AV62" s="104" t="e">
        <v>#DIV/0!</v>
      </c>
      <c r="AW62" s="99"/>
      <c r="AX62" s="99"/>
      <c r="AY62" s="100">
        <v>0</v>
      </c>
      <c r="AZ62" s="100"/>
      <c r="BA62" s="100">
        <v>0</v>
      </c>
      <c r="BB62" s="162">
        <v>0</v>
      </c>
      <c r="BC62" s="99"/>
      <c r="BD62" s="99"/>
      <c r="BE62" s="99"/>
      <c r="BF62" s="52"/>
      <c r="BG62" s="79"/>
      <c r="BH62" s="104" t="e">
        <f>AVERAGE(Table12151654[[#This Row],[Column55]],Table12151654[[#This Row],[Column56]])</f>
        <v>#DIV/0!</v>
      </c>
    </row>
    <row r="63" spans="1:60" ht="23.1" customHeight="1" x14ac:dyDescent="0.3">
      <c r="A63" s="77">
        <v>61</v>
      </c>
      <c r="B63" s="54" t="s">
        <v>127</v>
      </c>
      <c r="C63" s="55" t="s">
        <v>128</v>
      </c>
      <c r="D63" s="54" t="s">
        <v>449</v>
      </c>
      <c r="E63" s="54" t="s">
        <v>34</v>
      </c>
      <c r="F63" s="54" t="s">
        <v>638</v>
      </c>
      <c r="G63" s="56"/>
      <c r="H63" s="56"/>
      <c r="I63" s="56"/>
      <c r="J63" s="56"/>
      <c r="K63" s="57"/>
      <c r="L63" s="104">
        <v>0</v>
      </c>
      <c r="M63" s="100">
        <v>3</v>
      </c>
      <c r="N63" s="100"/>
      <c r="O63" s="100">
        <v>3</v>
      </c>
      <c r="P63" s="100">
        <v>4</v>
      </c>
      <c r="Q63" s="100"/>
      <c r="R63" s="162">
        <v>3.3333333333333335</v>
      </c>
      <c r="S63" s="100"/>
      <c r="T63" s="100"/>
      <c r="U63" s="100"/>
      <c r="V63" s="100"/>
      <c r="W63" s="57"/>
      <c r="X63" s="104" t="e">
        <v>#DIV/0!</v>
      </c>
      <c r="Y63" s="100"/>
      <c r="Z63" s="100"/>
      <c r="AA63" s="100"/>
      <c r="AB63" s="100"/>
      <c r="AC63" s="57"/>
      <c r="AD63" s="104" t="e">
        <v>#DIV/0!</v>
      </c>
      <c r="AE63" s="100"/>
      <c r="AF63" s="100"/>
      <c r="AG63" s="100"/>
      <c r="AH63" s="100"/>
      <c r="AI63" s="57"/>
      <c r="AJ63" s="104" t="e">
        <v>#DIV/0!</v>
      </c>
      <c r="AK63" s="56"/>
      <c r="AL63" s="56"/>
      <c r="AM63" s="100"/>
      <c r="AN63" s="56"/>
      <c r="AO63" s="57"/>
      <c r="AP63" s="104">
        <v>0</v>
      </c>
      <c r="AQ63" s="100"/>
      <c r="AR63" s="100"/>
      <c r="AS63" s="100"/>
      <c r="AT63" s="100"/>
      <c r="AU63" s="57"/>
      <c r="AV63" s="104" t="e">
        <v>#DIV/0!</v>
      </c>
      <c r="AW63" s="100"/>
      <c r="AX63" s="100"/>
      <c r="AY63" s="100">
        <v>5</v>
      </c>
      <c r="AZ63" s="100"/>
      <c r="BA63" s="100">
        <v>4</v>
      </c>
      <c r="BB63" s="162">
        <v>4.5</v>
      </c>
      <c r="BC63" s="100"/>
      <c r="BD63" s="100"/>
      <c r="BE63" s="100"/>
      <c r="BF63" s="56"/>
      <c r="BG63" s="74"/>
      <c r="BH63" s="104" t="e">
        <f>AVERAGE(Table12151654[[#This Row],[Column55]],Table12151654[[#This Row],[Column56]])</f>
        <v>#DIV/0!</v>
      </c>
    </row>
    <row r="64" spans="1:60" ht="23.1" customHeight="1" x14ac:dyDescent="0.3">
      <c r="A64" s="78">
        <v>62</v>
      </c>
      <c r="B64" s="61" t="s">
        <v>274</v>
      </c>
      <c r="C64" s="62" t="s">
        <v>275</v>
      </c>
      <c r="D64" s="61" t="s">
        <v>541</v>
      </c>
      <c r="E64" s="61" t="s">
        <v>160</v>
      </c>
      <c r="F64" s="61" t="s">
        <v>641</v>
      </c>
      <c r="G64" s="52"/>
      <c r="H64" s="52"/>
      <c r="I64" s="52"/>
      <c r="J64" s="52"/>
      <c r="K64" s="63"/>
      <c r="L64" s="104">
        <v>0</v>
      </c>
      <c r="M64" s="100">
        <v>3</v>
      </c>
      <c r="N64" s="100"/>
      <c r="O64" s="100">
        <v>2</v>
      </c>
      <c r="P64" s="100" t="s">
        <v>563</v>
      </c>
      <c r="Q64" s="100"/>
      <c r="R64" s="162">
        <v>2.5</v>
      </c>
      <c r="S64" s="99"/>
      <c r="T64" s="99"/>
      <c r="U64" s="99"/>
      <c r="V64" s="99"/>
      <c r="W64" s="63"/>
      <c r="X64" s="104" t="e">
        <v>#DIV/0!</v>
      </c>
      <c r="Y64" s="99"/>
      <c r="Z64" s="99"/>
      <c r="AA64" s="99"/>
      <c r="AB64" s="99"/>
      <c r="AC64" s="63"/>
      <c r="AD64" s="104" t="e">
        <v>#DIV/0!</v>
      </c>
      <c r="AE64" s="99"/>
      <c r="AF64" s="99"/>
      <c r="AG64" s="99"/>
      <c r="AH64" s="99"/>
      <c r="AI64" s="63"/>
      <c r="AJ64" s="104" t="e">
        <v>#DIV/0!</v>
      </c>
      <c r="AK64" s="52"/>
      <c r="AL64" s="52"/>
      <c r="AM64" s="99"/>
      <c r="AN64" s="52"/>
      <c r="AO64" s="63"/>
      <c r="AP64" s="104">
        <v>0</v>
      </c>
      <c r="AQ64" s="99"/>
      <c r="AR64" s="99"/>
      <c r="AS64" s="99"/>
      <c r="AT64" s="99"/>
      <c r="AU64" s="63"/>
      <c r="AV64" s="104" t="e">
        <v>#DIV/0!</v>
      </c>
      <c r="AW64" s="99"/>
      <c r="AX64" s="99"/>
      <c r="AY64" s="100">
        <v>5</v>
      </c>
      <c r="AZ64" s="100"/>
      <c r="BA64" s="100">
        <v>3</v>
      </c>
      <c r="BB64" s="162">
        <v>4</v>
      </c>
      <c r="BC64" s="99"/>
      <c r="BD64" s="99"/>
      <c r="BE64" s="99"/>
      <c r="BF64" s="52"/>
      <c r="BG64" s="79"/>
      <c r="BH64" s="104" t="e">
        <f>AVERAGE(Table12151654[[#This Row],[Column55]],Table12151654[[#This Row],[Column56]])</f>
        <v>#DIV/0!</v>
      </c>
    </row>
    <row r="65" spans="1:60" ht="23.1" customHeight="1" x14ac:dyDescent="0.3">
      <c r="A65" s="77">
        <v>63</v>
      </c>
      <c r="B65" s="54" t="s">
        <v>59</v>
      </c>
      <c r="C65" s="55" t="s">
        <v>60</v>
      </c>
      <c r="D65" s="54" t="s">
        <v>449</v>
      </c>
      <c r="E65" s="54" t="s">
        <v>34</v>
      </c>
      <c r="F65" s="54" t="s">
        <v>638</v>
      </c>
      <c r="G65" s="56"/>
      <c r="H65" s="56"/>
      <c r="I65" s="56"/>
      <c r="J65" s="56"/>
      <c r="K65" s="57"/>
      <c r="L65" s="104">
        <v>0</v>
      </c>
      <c r="M65" s="100">
        <v>3</v>
      </c>
      <c r="N65" s="100"/>
      <c r="O65" s="100">
        <v>3</v>
      </c>
      <c r="P65" s="100">
        <v>3</v>
      </c>
      <c r="Q65" s="100"/>
      <c r="R65" s="162">
        <v>3</v>
      </c>
      <c r="S65" s="100"/>
      <c r="T65" s="100"/>
      <c r="U65" s="100"/>
      <c r="V65" s="100"/>
      <c r="W65" s="57"/>
      <c r="X65" s="104" t="e">
        <v>#DIV/0!</v>
      </c>
      <c r="Y65" s="100"/>
      <c r="Z65" s="100"/>
      <c r="AA65" s="100"/>
      <c r="AB65" s="100"/>
      <c r="AC65" s="57"/>
      <c r="AD65" s="104" t="e">
        <v>#DIV/0!</v>
      </c>
      <c r="AE65" s="100"/>
      <c r="AF65" s="100"/>
      <c r="AG65" s="100"/>
      <c r="AH65" s="100"/>
      <c r="AI65" s="57"/>
      <c r="AJ65" s="104" t="e">
        <v>#DIV/0!</v>
      </c>
      <c r="AK65" s="56"/>
      <c r="AL65" s="56"/>
      <c r="AM65" s="100"/>
      <c r="AN65" s="56"/>
      <c r="AO65" s="57"/>
      <c r="AP65" s="104">
        <v>0</v>
      </c>
      <c r="AQ65" s="100"/>
      <c r="AR65" s="100"/>
      <c r="AS65" s="100"/>
      <c r="AT65" s="100"/>
      <c r="AU65" s="57"/>
      <c r="AV65" s="104" t="e">
        <v>#DIV/0!</v>
      </c>
      <c r="AW65" s="100"/>
      <c r="AX65" s="100"/>
      <c r="AY65" s="100">
        <v>5</v>
      </c>
      <c r="AZ65" s="100"/>
      <c r="BA65" s="100">
        <v>3</v>
      </c>
      <c r="BB65" s="162">
        <v>4</v>
      </c>
      <c r="BC65" s="100"/>
      <c r="BD65" s="100"/>
      <c r="BE65" s="100"/>
      <c r="BF65" s="56"/>
      <c r="BG65" s="74"/>
      <c r="BH65" s="104" t="e">
        <f>AVERAGE(Table12151654[[#This Row],[Column55]],Table12151654[[#This Row],[Column56]])</f>
        <v>#DIV/0!</v>
      </c>
    </row>
    <row r="66" spans="1:60" ht="23.1" customHeight="1" x14ac:dyDescent="0.3">
      <c r="A66" s="78">
        <v>64</v>
      </c>
      <c r="B66" s="61" t="s">
        <v>317</v>
      </c>
      <c r="C66" s="62" t="s">
        <v>318</v>
      </c>
      <c r="D66" s="61" t="s">
        <v>449</v>
      </c>
      <c r="E66" s="61" t="s">
        <v>492</v>
      </c>
      <c r="F66" s="61" t="s">
        <v>640</v>
      </c>
      <c r="G66" s="52"/>
      <c r="H66" s="52"/>
      <c r="I66" s="52"/>
      <c r="J66" s="52"/>
      <c r="K66" s="63"/>
      <c r="L66" s="104">
        <v>0</v>
      </c>
      <c r="M66" s="100" t="s">
        <v>563</v>
      </c>
      <c r="N66" s="100"/>
      <c r="O66" s="100" t="s">
        <v>563</v>
      </c>
      <c r="P66" s="100" t="s">
        <v>563</v>
      </c>
      <c r="Q66" s="100"/>
      <c r="R66" s="162" t="s">
        <v>563</v>
      </c>
      <c r="S66" s="99"/>
      <c r="T66" s="99"/>
      <c r="U66" s="99"/>
      <c r="V66" s="99"/>
      <c r="W66" s="63"/>
      <c r="X66" s="104" t="e">
        <v>#DIV/0!</v>
      </c>
      <c r="Y66" s="99"/>
      <c r="Z66" s="99"/>
      <c r="AA66" s="99"/>
      <c r="AB66" s="99"/>
      <c r="AC66" s="63"/>
      <c r="AD66" s="104" t="e">
        <v>#DIV/0!</v>
      </c>
      <c r="AE66" s="99"/>
      <c r="AF66" s="99"/>
      <c r="AG66" s="99"/>
      <c r="AH66" s="99"/>
      <c r="AI66" s="63"/>
      <c r="AJ66" s="104" t="e">
        <v>#DIV/0!</v>
      </c>
      <c r="AK66" s="52"/>
      <c r="AL66" s="52"/>
      <c r="AM66" s="99"/>
      <c r="AN66" s="52"/>
      <c r="AO66" s="63"/>
      <c r="AP66" s="104">
        <v>0</v>
      </c>
      <c r="AQ66" s="99"/>
      <c r="AR66" s="99"/>
      <c r="AS66" s="99"/>
      <c r="AT66" s="99"/>
      <c r="AU66" s="63"/>
      <c r="AV66" s="104" t="e">
        <v>#DIV/0!</v>
      </c>
      <c r="AW66" s="99"/>
      <c r="AX66" s="99"/>
      <c r="AY66" s="100" t="s">
        <v>563</v>
      </c>
      <c r="AZ66" s="100"/>
      <c r="BA66" s="100" t="s">
        <v>563</v>
      </c>
      <c r="BB66" s="162" t="s">
        <v>563</v>
      </c>
      <c r="BC66" s="99"/>
      <c r="BD66" s="99"/>
      <c r="BE66" s="99"/>
      <c r="BF66" s="52"/>
      <c r="BG66" s="79"/>
      <c r="BH66" s="104" t="e">
        <f>AVERAGE(Table12151654[[#This Row],[Column55]],Table12151654[[#This Row],[Column56]])</f>
        <v>#DIV/0!</v>
      </c>
    </row>
    <row r="67" spans="1:60" ht="23.1" customHeight="1" x14ac:dyDescent="0.3">
      <c r="A67" s="77">
        <v>65</v>
      </c>
      <c r="B67" s="54" t="s">
        <v>90</v>
      </c>
      <c r="C67" s="55" t="s">
        <v>91</v>
      </c>
      <c r="D67" s="54" t="s">
        <v>449</v>
      </c>
      <c r="E67" s="54" t="s">
        <v>34</v>
      </c>
      <c r="F67" s="54" t="s">
        <v>638</v>
      </c>
      <c r="G67" s="56"/>
      <c r="H67" s="56"/>
      <c r="I67" s="56"/>
      <c r="J67" s="56"/>
      <c r="K67" s="57"/>
      <c r="L67" s="104">
        <v>0</v>
      </c>
      <c r="M67" s="100">
        <v>0</v>
      </c>
      <c r="N67" s="100"/>
      <c r="O67" s="100">
        <v>0</v>
      </c>
      <c r="P67" s="100">
        <v>0</v>
      </c>
      <c r="Q67" s="100"/>
      <c r="R67" s="162">
        <v>0</v>
      </c>
      <c r="S67" s="100"/>
      <c r="T67" s="100"/>
      <c r="U67" s="100"/>
      <c r="V67" s="100"/>
      <c r="W67" s="57"/>
      <c r="X67" s="104" t="e">
        <v>#DIV/0!</v>
      </c>
      <c r="Y67" s="100"/>
      <c r="Z67" s="100"/>
      <c r="AA67" s="100"/>
      <c r="AB67" s="100"/>
      <c r="AC67" s="57"/>
      <c r="AD67" s="104" t="e">
        <v>#DIV/0!</v>
      </c>
      <c r="AE67" s="100"/>
      <c r="AF67" s="100"/>
      <c r="AG67" s="100"/>
      <c r="AH67" s="100"/>
      <c r="AI67" s="57"/>
      <c r="AJ67" s="104" t="e">
        <v>#DIV/0!</v>
      </c>
      <c r="AK67" s="56"/>
      <c r="AL67" s="56"/>
      <c r="AM67" s="100"/>
      <c r="AN67" s="56"/>
      <c r="AO67" s="57"/>
      <c r="AP67" s="104">
        <v>0</v>
      </c>
      <c r="AQ67" s="100"/>
      <c r="AR67" s="100"/>
      <c r="AS67" s="100"/>
      <c r="AT67" s="100"/>
      <c r="AU67" s="57"/>
      <c r="AV67" s="104" t="e">
        <v>#DIV/0!</v>
      </c>
      <c r="AW67" s="100"/>
      <c r="AX67" s="100"/>
      <c r="AY67" s="100">
        <v>0</v>
      </c>
      <c r="AZ67" s="100"/>
      <c r="BA67" s="100">
        <v>0</v>
      </c>
      <c r="BB67" s="162">
        <v>0</v>
      </c>
      <c r="BC67" s="100"/>
      <c r="BD67" s="100"/>
      <c r="BE67" s="100"/>
      <c r="BF67" s="56"/>
      <c r="BG67" s="74"/>
      <c r="BH67" s="104" t="e">
        <f>AVERAGE(Table12151654[[#This Row],[Column55]],Table12151654[[#This Row],[Column56]])</f>
        <v>#DIV/0!</v>
      </c>
    </row>
    <row r="68" spans="1:60" ht="23.1" customHeight="1" x14ac:dyDescent="0.3">
      <c r="A68" s="78">
        <v>66</v>
      </c>
      <c r="B68" s="61" t="s">
        <v>260</v>
      </c>
      <c r="C68" s="62" t="s">
        <v>261</v>
      </c>
      <c r="D68" s="61" t="s">
        <v>449</v>
      </c>
      <c r="E68" s="61" t="s">
        <v>160</v>
      </c>
      <c r="F68" s="61" t="s">
        <v>641</v>
      </c>
      <c r="G68" s="52"/>
      <c r="H68" s="52"/>
      <c r="I68" s="52"/>
      <c r="J68" s="52"/>
      <c r="K68" s="63"/>
      <c r="L68" s="104">
        <v>0</v>
      </c>
      <c r="M68" s="100">
        <v>2</v>
      </c>
      <c r="N68" s="100"/>
      <c r="O68" s="100">
        <v>2</v>
      </c>
      <c r="P68" s="100" t="s">
        <v>563</v>
      </c>
      <c r="Q68" s="100"/>
      <c r="R68" s="162">
        <v>2</v>
      </c>
      <c r="S68" s="99"/>
      <c r="T68" s="99"/>
      <c r="U68" s="99"/>
      <c r="V68" s="99"/>
      <c r="W68" s="63"/>
      <c r="X68" s="104" t="e">
        <v>#DIV/0!</v>
      </c>
      <c r="Y68" s="99"/>
      <c r="Z68" s="99"/>
      <c r="AA68" s="99"/>
      <c r="AB68" s="99"/>
      <c r="AC68" s="63"/>
      <c r="AD68" s="104" t="e">
        <v>#DIV/0!</v>
      </c>
      <c r="AE68" s="99"/>
      <c r="AF68" s="99"/>
      <c r="AG68" s="99"/>
      <c r="AH68" s="99"/>
      <c r="AI68" s="63"/>
      <c r="AJ68" s="104" t="e">
        <v>#DIV/0!</v>
      </c>
      <c r="AK68" s="52"/>
      <c r="AL68" s="52"/>
      <c r="AM68" s="99"/>
      <c r="AN68" s="52"/>
      <c r="AO68" s="63"/>
      <c r="AP68" s="104">
        <v>0</v>
      </c>
      <c r="AQ68" s="99"/>
      <c r="AR68" s="99"/>
      <c r="AS68" s="99"/>
      <c r="AT68" s="99"/>
      <c r="AU68" s="63"/>
      <c r="AV68" s="104" t="e">
        <v>#DIV/0!</v>
      </c>
      <c r="AW68" s="99"/>
      <c r="AX68" s="99"/>
      <c r="AY68" s="100">
        <v>5</v>
      </c>
      <c r="AZ68" s="100"/>
      <c r="BA68" s="100">
        <v>2</v>
      </c>
      <c r="BB68" s="162">
        <v>3.5</v>
      </c>
      <c r="BC68" s="99"/>
      <c r="BD68" s="99"/>
      <c r="BE68" s="99"/>
      <c r="BF68" s="52"/>
      <c r="BG68" s="79"/>
      <c r="BH68" s="104" t="e">
        <f>AVERAGE(Table12151654[[#This Row],[Column55]],Table12151654[[#This Row],[Column56]])</f>
        <v>#DIV/0!</v>
      </c>
    </row>
    <row r="69" spans="1:60" ht="23.1" customHeight="1" x14ac:dyDescent="0.3">
      <c r="A69" s="77">
        <v>67</v>
      </c>
      <c r="B69" s="54" t="s">
        <v>276</v>
      </c>
      <c r="C69" s="55" t="s">
        <v>277</v>
      </c>
      <c r="D69" s="54" t="s">
        <v>449</v>
      </c>
      <c r="E69" s="54" t="s">
        <v>160</v>
      </c>
      <c r="F69" s="54" t="s">
        <v>641</v>
      </c>
      <c r="G69" s="56"/>
      <c r="H69" s="56"/>
      <c r="I69" s="56"/>
      <c r="J69" s="56"/>
      <c r="K69" s="57"/>
      <c r="L69" s="104">
        <v>0</v>
      </c>
      <c r="M69" s="100">
        <v>4</v>
      </c>
      <c r="N69" s="100"/>
      <c r="O69" s="100">
        <v>4</v>
      </c>
      <c r="P69" s="100" t="s">
        <v>563</v>
      </c>
      <c r="Q69" s="100"/>
      <c r="R69" s="162">
        <v>4</v>
      </c>
      <c r="S69" s="100"/>
      <c r="T69" s="100"/>
      <c r="U69" s="100"/>
      <c r="V69" s="100"/>
      <c r="W69" s="57"/>
      <c r="X69" s="104" t="e">
        <v>#DIV/0!</v>
      </c>
      <c r="Y69" s="100"/>
      <c r="Z69" s="100"/>
      <c r="AA69" s="100"/>
      <c r="AB69" s="100"/>
      <c r="AC69" s="57"/>
      <c r="AD69" s="104" t="e">
        <v>#DIV/0!</v>
      </c>
      <c r="AE69" s="100"/>
      <c r="AF69" s="100"/>
      <c r="AG69" s="100"/>
      <c r="AH69" s="100"/>
      <c r="AI69" s="57"/>
      <c r="AJ69" s="104" t="e">
        <v>#DIV/0!</v>
      </c>
      <c r="AK69" s="56"/>
      <c r="AL69" s="56"/>
      <c r="AM69" s="100"/>
      <c r="AN69" s="56"/>
      <c r="AO69" s="57"/>
      <c r="AP69" s="104">
        <v>0</v>
      </c>
      <c r="AQ69" s="100"/>
      <c r="AR69" s="100"/>
      <c r="AS69" s="100"/>
      <c r="AT69" s="100"/>
      <c r="AU69" s="57"/>
      <c r="AV69" s="104" t="e">
        <v>#DIV/0!</v>
      </c>
      <c r="AW69" s="100"/>
      <c r="AX69" s="100"/>
      <c r="AY69" s="100">
        <v>5</v>
      </c>
      <c r="AZ69" s="100"/>
      <c r="BA69" s="100">
        <v>4</v>
      </c>
      <c r="BB69" s="162">
        <v>4.5</v>
      </c>
      <c r="BC69" s="100"/>
      <c r="BD69" s="100"/>
      <c r="BE69" s="100"/>
      <c r="BF69" s="56"/>
      <c r="BG69" s="74"/>
      <c r="BH69" s="104" t="e">
        <f>AVERAGE(Table12151654[[#This Row],[Column55]],Table12151654[[#This Row],[Column56]])</f>
        <v>#DIV/0!</v>
      </c>
    </row>
    <row r="70" spans="1:60" ht="23.1" customHeight="1" x14ac:dyDescent="0.3">
      <c r="A70" s="78">
        <v>68</v>
      </c>
      <c r="B70" s="61" t="s">
        <v>163</v>
      </c>
      <c r="C70" s="62" t="s">
        <v>164</v>
      </c>
      <c r="D70" s="61" t="s">
        <v>449</v>
      </c>
      <c r="E70" s="61" t="s">
        <v>160</v>
      </c>
      <c r="F70" s="61" t="s">
        <v>641</v>
      </c>
      <c r="G70" s="52"/>
      <c r="H70" s="52"/>
      <c r="I70" s="52"/>
      <c r="J70" s="52"/>
      <c r="K70" s="63"/>
      <c r="L70" s="104">
        <v>0</v>
      </c>
      <c r="M70" s="100">
        <v>4</v>
      </c>
      <c r="N70" s="100"/>
      <c r="O70" s="100">
        <v>3</v>
      </c>
      <c r="P70" s="100" t="s">
        <v>563</v>
      </c>
      <c r="Q70" s="100"/>
      <c r="R70" s="162">
        <v>3.5</v>
      </c>
      <c r="S70" s="99"/>
      <c r="T70" s="99"/>
      <c r="U70" s="99"/>
      <c r="V70" s="99"/>
      <c r="W70" s="63"/>
      <c r="X70" s="104" t="e">
        <v>#DIV/0!</v>
      </c>
      <c r="Y70" s="99"/>
      <c r="Z70" s="99"/>
      <c r="AA70" s="99"/>
      <c r="AB70" s="99"/>
      <c r="AC70" s="63"/>
      <c r="AD70" s="104" t="e">
        <v>#DIV/0!</v>
      </c>
      <c r="AE70" s="99"/>
      <c r="AF70" s="99"/>
      <c r="AG70" s="99"/>
      <c r="AH70" s="99"/>
      <c r="AI70" s="63"/>
      <c r="AJ70" s="104" t="e">
        <v>#DIV/0!</v>
      </c>
      <c r="AK70" s="52"/>
      <c r="AL70" s="52"/>
      <c r="AM70" s="99"/>
      <c r="AN70" s="52"/>
      <c r="AO70" s="63"/>
      <c r="AP70" s="104">
        <v>0</v>
      </c>
      <c r="AQ70" s="99"/>
      <c r="AR70" s="99"/>
      <c r="AS70" s="99"/>
      <c r="AT70" s="99"/>
      <c r="AU70" s="63"/>
      <c r="AV70" s="104" t="e">
        <v>#DIV/0!</v>
      </c>
      <c r="AW70" s="99"/>
      <c r="AX70" s="99"/>
      <c r="AY70" s="100">
        <v>5</v>
      </c>
      <c r="AZ70" s="100"/>
      <c r="BA70" s="100">
        <v>3</v>
      </c>
      <c r="BB70" s="162">
        <v>4</v>
      </c>
      <c r="BC70" s="99"/>
      <c r="BD70" s="99"/>
      <c r="BE70" s="99"/>
      <c r="BF70" s="52"/>
      <c r="BG70" s="79"/>
      <c r="BH70" s="104" t="e">
        <f>AVERAGE(Table12151654[[#This Row],[Column55]],Table12151654[[#This Row],[Column56]])</f>
        <v>#DIV/0!</v>
      </c>
    </row>
    <row r="71" spans="1:60" ht="23.1" customHeight="1" x14ac:dyDescent="0.3">
      <c r="A71" s="77">
        <v>69</v>
      </c>
      <c r="B71" s="54" t="s">
        <v>129</v>
      </c>
      <c r="C71" s="55" t="s">
        <v>130</v>
      </c>
      <c r="D71" s="54" t="s">
        <v>541</v>
      </c>
      <c r="E71" s="54" t="s">
        <v>34</v>
      </c>
      <c r="F71" s="54" t="s">
        <v>638</v>
      </c>
      <c r="G71" s="56"/>
      <c r="H71" s="56"/>
      <c r="I71" s="56"/>
      <c r="J71" s="56"/>
      <c r="K71" s="57"/>
      <c r="L71" s="104">
        <v>0</v>
      </c>
      <c r="M71" s="100">
        <v>2</v>
      </c>
      <c r="N71" s="100"/>
      <c r="O71" s="100">
        <v>2</v>
      </c>
      <c r="P71" s="100">
        <v>1</v>
      </c>
      <c r="Q71" s="100"/>
      <c r="R71" s="162">
        <v>1.6666666666666667</v>
      </c>
      <c r="S71" s="100"/>
      <c r="T71" s="100"/>
      <c r="U71" s="100"/>
      <c r="V71" s="100"/>
      <c r="W71" s="57"/>
      <c r="X71" s="104" t="e">
        <v>#DIV/0!</v>
      </c>
      <c r="Y71" s="100"/>
      <c r="Z71" s="100"/>
      <c r="AA71" s="100"/>
      <c r="AB71" s="100"/>
      <c r="AC71" s="57"/>
      <c r="AD71" s="104" t="e">
        <v>#DIV/0!</v>
      </c>
      <c r="AE71" s="100"/>
      <c r="AF71" s="100"/>
      <c r="AG71" s="100"/>
      <c r="AH71" s="100"/>
      <c r="AI71" s="57"/>
      <c r="AJ71" s="104" t="e">
        <v>#DIV/0!</v>
      </c>
      <c r="AK71" s="56"/>
      <c r="AL71" s="56"/>
      <c r="AM71" s="100"/>
      <c r="AN71" s="56"/>
      <c r="AO71" s="57"/>
      <c r="AP71" s="104">
        <v>0</v>
      </c>
      <c r="AQ71" s="100"/>
      <c r="AR71" s="100"/>
      <c r="AS71" s="100"/>
      <c r="AT71" s="100"/>
      <c r="AU71" s="57"/>
      <c r="AV71" s="104" t="e">
        <v>#DIV/0!</v>
      </c>
      <c r="AW71" s="100"/>
      <c r="AX71" s="100"/>
      <c r="AY71" s="100">
        <v>5</v>
      </c>
      <c r="AZ71" s="100"/>
      <c r="BA71" s="100">
        <v>1</v>
      </c>
      <c r="BB71" s="162">
        <v>3</v>
      </c>
      <c r="BC71" s="100"/>
      <c r="BD71" s="100"/>
      <c r="BE71" s="100"/>
      <c r="BF71" s="56"/>
      <c r="BG71" s="74"/>
      <c r="BH71" s="104" t="e">
        <f>AVERAGE(Table12151654[[#This Row],[Column55]],Table12151654[[#This Row],[Column56]])</f>
        <v>#DIV/0!</v>
      </c>
    </row>
    <row r="72" spans="1:60" ht="23.1" customHeight="1" x14ac:dyDescent="0.3">
      <c r="A72" s="78">
        <v>70</v>
      </c>
      <c r="B72" s="61" t="s">
        <v>319</v>
      </c>
      <c r="C72" s="62" t="s">
        <v>320</v>
      </c>
      <c r="D72" s="61" t="s">
        <v>541</v>
      </c>
      <c r="E72" s="61" t="s">
        <v>492</v>
      </c>
      <c r="F72" s="61" t="s">
        <v>640</v>
      </c>
      <c r="G72" s="52"/>
      <c r="H72" s="52"/>
      <c r="I72" s="52"/>
      <c r="J72" s="52"/>
      <c r="K72" s="63"/>
      <c r="L72" s="104">
        <v>0</v>
      </c>
      <c r="M72" s="100" t="s">
        <v>563</v>
      </c>
      <c r="N72" s="100"/>
      <c r="O72" s="100" t="s">
        <v>563</v>
      </c>
      <c r="P72" s="100" t="s">
        <v>563</v>
      </c>
      <c r="Q72" s="100"/>
      <c r="R72" s="162" t="s">
        <v>563</v>
      </c>
      <c r="S72" s="99"/>
      <c r="T72" s="99"/>
      <c r="U72" s="99"/>
      <c r="V72" s="99"/>
      <c r="W72" s="63"/>
      <c r="X72" s="104" t="e">
        <v>#DIV/0!</v>
      </c>
      <c r="Y72" s="99"/>
      <c r="Z72" s="99"/>
      <c r="AA72" s="99"/>
      <c r="AB72" s="99"/>
      <c r="AC72" s="63"/>
      <c r="AD72" s="104" t="e">
        <v>#DIV/0!</v>
      </c>
      <c r="AE72" s="99"/>
      <c r="AF72" s="99"/>
      <c r="AG72" s="99"/>
      <c r="AH72" s="99"/>
      <c r="AI72" s="63"/>
      <c r="AJ72" s="104" t="e">
        <v>#DIV/0!</v>
      </c>
      <c r="AK72" s="52"/>
      <c r="AL72" s="52"/>
      <c r="AM72" s="99"/>
      <c r="AN72" s="52"/>
      <c r="AO72" s="63"/>
      <c r="AP72" s="104">
        <v>0</v>
      </c>
      <c r="AQ72" s="99"/>
      <c r="AR72" s="99"/>
      <c r="AS72" s="99"/>
      <c r="AT72" s="99"/>
      <c r="AU72" s="63"/>
      <c r="AV72" s="104" t="e">
        <v>#DIV/0!</v>
      </c>
      <c r="AW72" s="99"/>
      <c r="AX72" s="99"/>
      <c r="AY72" s="100" t="s">
        <v>563</v>
      </c>
      <c r="AZ72" s="100"/>
      <c r="BA72" s="100" t="s">
        <v>563</v>
      </c>
      <c r="BB72" s="162" t="s">
        <v>563</v>
      </c>
      <c r="BC72" s="99"/>
      <c r="BD72" s="99"/>
      <c r="BE72" s="99"/>
      <c r="BF72" s="52"/>
      <c r="BG72" s="79"/>
      <c r="BH72" s="104" t="e">
        <f>AVERAGE(Table12151654[[#This Row],[Column55]],Table12151654[[#This Row],[Column56]])</f>
        <v>#DIV/0!</v>
      </c>
    </row>
    <row r="73" spans="1:60" ht="23.1" customHeight="1" x14ac:dyDescent="0.3">
      <c r="A73" s="77">
        <v>71</v>
      </c>
      <c r="B73" s="54" t="s">
        <v>131</v>
      </c>
      <c r="C73" s="55" t="s">
        <v>132</v>
      </c>
      <c r="D73" s="54" t="s">
        <v>541</v>
      </c>
      <c r="E73" s="54" t="s">
        <v>34</v>
      </c>
      <c r="F73" s="54" t="s">
        <v>638</v>
      </c>
      <c r="G73" s="56"/>
      <c r="H73" s="56"/>
      <c r="I73" s="56"/>
      <c r="J73" s="56"/>
      <c r="K73" s="57"/>
      <c r="L73" s="104">
        <v>0</v>
      </c>
      <c r="M73" s="100">
        <v>3</v>
      </c>
      <c r="N73" s="100"/>
      <c r="O73" s="100">
        <v>3</v>
      </c>
      <c r="P73" s="100">
        <v>3</v>
      </c>
      <c r="Q73" s="100"/>
      <c r="R73" s="162">
        <v>3</v>
      </c>
      <c r="S73" s="100"/>
      <c r="T73" s="100"/>
      <c r="U73" s="100"/>
      <c r="V73" s="100"/>
      <c r="W73" s="57"/>
      <c r="X73" s="104" t="e">
        <v>#DIV/0!</v>
      </c>
      <c r="Y73" s="100"/>
      <c r="Z73" s="100"/>
      <c r="AA73" s="100"/>
      <c r="AB73" s="100"/>
      <c r="AC73" s="57"/>
      <c r="AD73" s="104" t="e">
        <v>#DIV/0!</v>
      </c>
      <c r="AE73" s="100"/>
      <c r="AF73" s="100"/>
      <c r="AG73" s="100"/>
      <c r="AH73" s="100"/>
      <c r="AI73" s="57"/>
      <c r="AJ73" s="104" t="e">
        <v>#DIV/0!</v>
      </c>
      <c r="AK73" s="56"/>
      <c r="AL73" s="56"/>
      <c r="AM73" s="100"/>
      <c r="AN73" s="56"/>
      <c r="AO73" s="57"/>
      <c r="AP73" s="104">
        <v>0</v>
      </c>
      <c r="AQ73" s="100"/>
      <c r="AR73" s="100"/>
      <c r="AS73" s="100"/>
      <c r="AT73" s="100"/>
      <c r="AU73" s="57"/>
      <c r="AV73" s="104" t="e">
        <v>#DIV/0!</v>
      </c>
      <c r="AW73" s="100"/>
      <c r="AX73" s="100"/>
      <c r="AY73" s="100">
        <v>5</v>
      </c>
      <c r="AZ73" s="100"/>
      <c r="BA73" s="100">
        <v>3</v>
      </c>
      <c r="BB73" s="162">
        <v>4</v>
      </c>
      <c r="BC73" s="100"/>
      <c r="BD73" s="100"/>
      <c r="BE73" s="100"/>
      <c r="BF73" s="56"/>
      <c r="BG73" s="74"/>
      <c r="BH73" s="104" t="e">
        <f>AVERAGE(Table12151654[[#This Row],[Column55]],Table12151654[[#This Row],[Column56]])</f>
        <v>#DIV/0!</v>
      </c>
    </row>
    <row r="74" spans="1:60" ht="23.1" customHeight="1" x14ac:dyDescent="0.3">
      <c r="A74" s="78">
        <v>72</v>
      </c>
      <c r="B74" s="61" t="s">
        <v>165</v>
      </c>
      <c r="C74" s="62" t="s">
        <v>166</v>
      </c>
      <c r="D74" s="61" t="s">
        <v>541</v>
      </c>
      <c r="E74" s="61" t="s">
        <v>160</v>
      </c>
      <c r="F74" s="61" t="s">
        <v>641</v>
      </c>
      <c r="G74" s="52"/>
      <c r="H74" s="52"/>
      <c r="I74" s="52"/>
      <c r="J74" s="52"/>
      <c r="K74" s="63"/>
      <c r="L74" s="104">
        <v>0</v>
      </c>
      <c r="M74" s="100">
        <v>5</v>
      </c>
      <c r="N74" s="100"/>
      <c r="O74" s="100">
        <v>4</v>
      </c>
      <c r="P74" s="100" t="s">
        <v>563</v>
      </c>
      <c r="Q74" s="100"/>
      <c r="R74" s="162">
        <v>4.5</v>
      </c>
      <c r="S74" s="99"/>
      <c r="T74" s="99"/>
      <c r="U74" s="99"/>
      <c r="V74" s="99"/>
      <c r="W74" s="63"/>
      <c r="X74" s="104" t="e">
        <v>#DIV/0!</v>
      </c>
      <c r="Y74" s="99"/>
      <c r="Z74" s="99"/>
      <c r="AA74" s="99"/>
      <c r="AB74" s="99"/>
      <c r="AC74" s="63"/>
      <c r="AD74" s="104" t="e">
        <v>#DIV/0!</v>
      </c>
      <c r="AE74" s="99"/>
      <c r="AF74" s="99"/>
      <c r="AG74" s="99"/>
      <c r="AH74" s="99"/>
      <c r="AI74" s="63"/>
      <c r="AJ74" s="104" t="e">
        <v>#DIV/0!</v>
      </c>
      <c r="AK74" s="52"/>
      <c r="AL74" s="52"/>
      <c r="AM74" s="99"/>
      <c r="AN74" s="52"/>
      <c r="AO74" s="63"/>
      <c r="AP74" s="104">
        <v>0</v>
      </c>
      <c r="AQ74" s="99"/>
      <c r="AR74" s="99"/>
      <c r="AS74" s="99"/>
      <c r="AT74" s="99"/>
      <c r="AU74" s="63"/>
      <c r="AV74" s="104" t="e">
        <v>#DIV/0!</v>
      </c>
      <c r="AW74" s="99"/>
      <c r="AX74" s="99"/>
      <c r="AY74" s="100">
        <v>5</v>
      </c>
      <c r="AZ74" s="100"/>
      <c r="BA74" s="100">
        <v>5</v>
      </c>
      <c r="BB74" s="162">
        <v>5</v>
      </c>
      <c r="BC74" s="99"/>
      <c r="BD74" s="99"/>
      <c r="BE74" s="99"/>
      <c r="BF74" s="52"/>
      <c r="BG74" s="79"/>
      <c r="BH74" s="104" t="e">
        <f>AVERAGE(Table12151654[[#This Row],[Column55]],Table12151654[[#This Row],[Column56]])</f>
        <v>#DIV/0!</v>
      </c>
    </row>
    <row r="75" spans="1:60" ht="23.1" customHeight="1" x14ac:dyDescent="0.3">
      <c r="A75" s="77">
        <v>73</v>
      </c>
      <c r="B75" s="54" t="s">
        <v>181</v>
      </c>
      <c r="C75" s="55" t="s">
        <v>182</v>
      </c>
      <c r="D75" s="54" t="s">
        <v>449</v>
      </c>
      <c r="E75" s="54" t="s">
        <v>160</v>
      </c>
      <c r="F75" s="54" t="s">
        <v>641</v>
      </c>
      <c r="G75" s="56"/>
      <c r="H75" s="56"/>
      <c r="I75" s="56"/>
      <c r="J75" s="56"/>
      <c r="K75" s="57"/>
      <c r="L75" s="104">
        <v>0</v>
      </c>
      <c r="M75" s="100">
        <v>1</v>
      </c>
      <c r="N75" s="100"/>
      <c r="O75" s="100">
        <v>1</v>
      </c>
      <c r="P75" s="100" t="s">
        <v>563</v>
      </c>
      <c r="Q75" s="100"/>
      <c r="R75" s="162">
        <v>1</v>
      </c>
      <c r="S75" s="100"/>
      <c r="T75" s="100"/>
      <c r="U75" s="100"/>
      <c r="V75" s="100"/>
      <c r="W75" s="57"/>
      <c r="X75" s="104" t="e">
        <v>#DIV/0!</v>
      </c>
      <c r="Y75" s="100"/>
      <c r="Z75" s="100"/>
      <c r="AA75" s="100"/>
      <c r="AB75" s="100"/>
      <c r="AC75" s="57"/>
      <c r="AD75" s="104" t="e">
        <v>#DIV/0!</v>
      </c>
      <c r="AE75" s="100"/>
      <c r="AF75" s="100"/>
      <c r="AG75" s="100"/>
      <c r="AH75" s="100"/>
      <c r="AI75" s="57"/>
      <c r="AJ75" s="104" t="e">
        <v>#DIV/0!</v>
      </c>
      <c r="AK75" s="56"/>
      <c r="AL75" s="56"/>
      <c r="AM75" s="100"/>
      <c r="AN75" s="56"/>
      <c r="AO75" s="57"/>
      <c r="AP75" s="104">
        <v>0</v>
      </c>
      <c r="AQ75" s="100"/>
      <c r="AR75" s="100"/>
      <c r="AS75" s="100"/>
      <c r="AT75" s="100"/>
      <c r="AU75" s="57"/>
      <c r="AV75" s="104" t="e">
        <v>#DIV/0!</v>
      </c>
      <c r="AW75" s="100"/>
      <c r="AX75" s="100"/>
      <c r="AY75" s="100">
        <v>5</v>
      </c>
      <c r="AZ75" s="100"/>
      <c r="BA75" s="100">
        <v>1</v>
      </c>
      <c r="BB75" s="162">
        <v>3</v>
      </c>
      <c r="BC75" s="100"/>
      <c r="BD75" s="100"/>
      <c r="BE75" s="100"/>
      <c r="BF75" s="56"/>
      <c r="BG75" s="74"/>
      <c r="BH75" s="104" t="e">
        <f>AVERAGE(Table12151654[[#This Row],[Column55]],Table12151654[[#This Row],[Column56]])</f>
        <v>#DIV/0!</v>
      </c>
    </row>
    <row r="76" spans="1:60" ht="23.1" customHeight="1" x14ac:dyDescent="0.3">
      <c r="A76" s="78">
        <v>74</v>
      </c>
      <c r="B76" s="61" t="s">
        <v>321</v>
      </c>
      <c r="C76" s="62" t="s">
        <v>322</v>
      </c>
      <c r="D76" s="61" t="s">
        <v>449</v>
      </c>
      <c r="E76" s="61" t="s">
        <v>492</v>
      </c>
      <c r="F76" s="61" t="s">
        <v>640</v>
      </c>
      <c r="G76" s="52"/>
      <c r="H76" s="52"/>
      <c r="I76" s="52"/>
      <c r="J76" s="52"/>
      <c r="K76" s="63"/>
      <c r="L76" s="104">
        <v>0</v>
      </c>
      <c r="M76" s="100" t="s">
        <v>563</v>
      </c>
      <c r="N76" s="100"/>
      <c r="O76" s="100" t="s">
        <v>563</v>
      </c>
      <c r="P76" s="100" t="s">
        <v>563</v>
      </c>
      <c r="Q76" s="100"/>
      <c r="R76" s="162" t="s">
        <v>563</v>
      </c>
      <c r="S76" s="99"/>
      <c r="T76" s="99"/>
      <c r="U76" s="99"/>
      <c r="V76" s="99"/>
      <c r="W76" s="63"/>
      <c r="X76" s="104" t="e">
        <v>#DIV/0!</v>
      </c>
      <c r="Y76" s="99"/>
      <c r="Z76" s="99"/>
      <c r="AA76" s="99"/>
      <c r="AB76" s="99"/>
      <c r="AC76" s="63"/>
      <c r="AD76" s="104" t="e">
        <v>#DIV/0!</v>
      </c>
      <c r="AE76" s="99"/>
      <c r="AF76" s="99"/>
      <c r="AG76" s="99"/>
      <c r="AH76" s="99"/>
      <c r="AI76" s="63"/>
      <c r="AJ76" s="104" t="e">
        <v>#DIV/0!</v>
      </c>
      <c r="AK76" s="52"/>
      <c r="AL76" s="52"/>
      <c r="AM76" s="99"/>
      <c r="AN76" s="52"/>
      <c r="AO76" s="63"/>
      <c r="AP76" s="104">
        <v>0</v>
      </c>
      <c r="AQ76" s="99"/>
      <c r="AR76" s="99"/>
      <c r="AS76" s="99"/>
      <c r="AT76" s="99"/>
      <c r="AU76" s="63"/>
      <c r="AV76" s="104" t="e">
        <v>#DIV/0!</v>
      </c>
      <c r="AW76" s="99"/>
      <c r="AX76" s="99"/>
      <c r="AY76" s="100" t="s">
        <v>563</v>
      </c>
      <c r="AZ76" s="100"/>
      <c r="BA76" s="100" t="s">
        <v>563</v>
      </c>
      <c r="BB76" s="162" t="s">
        <v>563</v>
      </c>
      <c r="BC76" s="99"/>
      <c r="BD76" s="99"/>
      <c r="BE76" s="99"/>
      <c r="BF76" s="52"/>
      <c r="BG76" s="79"/>
      <c r="BH76" s="104" t="e">
        <f>AVERAGE(Table12151654[[#This Row],[Column55]],Table12151654[[#This Row],[Column56]])</f>
        <v>#DIV/0!</v>
      </c>
    </row>
    <row r="77" spans="1:60" ht="23.1" customHeight="1" x14ac:dyDescent="0.3">
      <c r="A77" s="77">
        <v>75</v>
      </c>
      <c r="B77" s="54" t="s">
        <v>323</v>
      </c>
      <c r="C77" s="55" t="s">
        <v>324</v>
      </c>
      <c r="D77" s="54" t="s">
        <v>449</v>
      </c>
      <c r="E77" s="54" t="s">
        <v>492</v>
      </c>
      <c r="F77" s="54" t="s">
        <v>640</v>
      </c>
      <c r="G77" s="56"/>
      <c r="H77" s="56"/>
      <c r="I77" s="56"/>
      <c r="J77" s="56"/>
      <c r="K77" s="57"/>
      <c r="L77" s="104">
        <v>0</v>
      </c>
      <c r="M77" s="100" t="s">
        <v>563</v>
      </c>
      <c r="N77" s="100"/>
      <c r="O77" s="100" t="s">
        <v>563</v>
      </c>
      <c r="P77" s="100" t="s">
        <v>563</v>
      </c>
      <c r="Q77" s="100"/>
      <c r="R77" s="162" t="s">
        <v>563</v>
      </c>
      <c r="S77" s="100"/>
      <c r="T77" s="100"/>
      <c r="U77" s="100"/>
      <c r="V77" s="100"/>
      <c r="W77" s="57"/>
      <c r="X77" s="104" t="e">
        <v>#DIV/0!</v>
      </c>
      <c r="Y77" s="100"/>
      <c r="Z77" s="100"/>
      <c r="AA77" s="100"/>
      <c r="AB77" s="100"/>
      <c r="AC77" s="57"/>
      <c r="AD77" s="104" t="e">
        <v>#DIV/0!</v>
      </c>
      <c r="AE77" s="100"/>
      <c r="AF77" s="100"/>
      <c r="AG77" s="100"/>
      <c r="AH77" s="100"/>
      <c r="AI77" s="57"/>
      <c r="AJ77" s="104" t="e">
        <v>#DIV/0!</v>
      </c>
      <c r="AK77" s="56"/>
      <c r="AL77" s="56"/>
      <c r="AM77" s="100"/>
      <c r="AN77" s="56"/>
      <c r="AO77" s="57"/>
      <c r="AP77" s="104">
        <v>0</v>
      </c>
      <c r="AQ77" s="100"/>
      <c r="AR77" s="100"/>
      <c r="AS77" s="100"/>
      <c r="AT77" s="100"/>
      <c r="AU77" s="57"/>
      <c r="AV77" s="104" t="e">
        <v>#DIV/0!</v>
      </c>
      <c r="AW77" s="100"/>
      <c r="AX77" s="100"/>
      <c r="AY77" s="100" t="s">
        <v>563</v>
      </c>
      <c r="AZ77" s="100"/>
      <c r="BA77" s="100" t="s">
        <v>563</v>
      </c>
      <c r="BB77" s="162" t="s">
        <v>563</v>
      </c>
      <c r="BC77" s="100"/>
      <c r="BD77" s="100"/>
      <c r="BE77" s="100"/>
      <c r="BF77" s="56"/>
      <c r="BG77" s="74"/>
      <c r="BH77" s="104" t="e">
        <f>AVERAGE(Table12151654[[#This Row],[Column55]],Table12151654[[#This Row],[Column56]])</f>
        <v>#DIV/0!</v>
      </c>
    </row>
    <row r="78" spans="1:60" ht="23.1" customHeight="1" x14ac:dyDescent="0.3">
      <c r="A78" s="78">
        <v>76</v>
      </c>
      <c r="B78" s="61" t="s">
        <v>325</v>
      </c>
      <c r="C78" s="62" t="s">
        <v>326</v>
      </c>
      <c r="D78" s="61" t="s">
        <v>449</v>
      </c>
      <c r="E78" s="61" t="s">
        <v>492</v>
      </c>
      <c r="F78" s="61" t="s">
        <v>640</v>
      </c>
      <c r="G78" s="52"/>
      <c r="H78" s="52"/>
      <c r="I78" s="52"/>
      <c r="J78" s="52"/>
      <c r="K78" s="63"/>
      <c r="L78" s="104">
        <v>0</v>
      </c>
      <c r="M78" s="100" t="s">
        <v>563</v>
      </c>
      <c r="N78" s="100"/>
      <c r="O78" s="100" t="s">
        <v>563</v>
      </c>
      <c r="P78" s="100" t="s">
        <v>563</v>
      </c>
      <c r="Q78" s="100"/>
      <c r="R78" s="162" t="s">
        <v>563</v>
      </c>
      <c r="S78" s="99"/>
      <c r="T78" s="99"/>
      <c r="U78" s="99"/>
      <c r="V78" s="99"/>
      <c r="W78" s="63"/>
      <c r="X78" s="104" t="e">
        <v>#DIV/0!</v>
      </c>
      <c r="Y78" s="99"/>
      <c r="Z78" s="99"/>
      <c r="AA78" s="99"/>
      <c r="AB78" s="99"/>
      <c r="AC78" s="63"/>
      <c r="AD78" s="104" t="e">
        <v>#DIV/0!</v>
      </c>
      <c r="AE78" s="99"/>
      <c r="AF78" s="99"/>
      <c r="AG78" s="99"/>
      <c r="AH78" s="99"/>
      <c r="AI78" s="63"/>
      <c r="AJ78" s="104" t="e">
        <v>#DIV/0!</v>
      </c>
      <c r="AK78" s="52"/>
      <c r="AL78" s="52"/>
      <c r="AM78" s="99"/>
      <c r="AN78" s="52"/>
      <c r="AO78" s="63"/>
      <c r="AP78" s="104">
        <v>0</v>
      </c>
      <c r="AQ78" s="99"/>
      <c r="AR78" s="99"/>
      <c r="AS78" s="99"/>
      <c r="AT78" s="99"/>
      <c r="AU78" s="63"/>
      <c r="AV78" s="104" t="e">
        <v>#DIV/0!</v>
      </c>
      <c r="AW78" s="99"/>
      <c r="AX78" s="99"/>
      <c r="AY78" s="100" t="s">
        <v>563</v>
      </c>
      <c r="AZ78" s="100"/>
      <c r="BA78" s="100" t="s">
        <v>563</v>
      </c>
      <c r="BB78" s="162" t="s">
        <v>563</v>
      </c>
      <c r="BC78" s="99"/>
      <c r="BD78" s="99"/>
      <c r="BE78" s="99"/>
      <c r="BF78" s="52"/>
      <c r="BG78" s="79"/>
      <c r="BH78" s="104" t="e">
        <f>AVERAGE(Table12151654[[#This Row],[Column55]],Table12151654[[#This Row],[Column56]])</f>
        <v>#DIV/0!</v>
      </c>
    </row>
    <row r="79" spans="1:60" ht="23.1" customHeight="1" x14ac:dyDescent="0.3">
      <c r="A79" s="77">
        <v>77</v>
      </c>
      <c r="B79" s="54" t="s">
        <v>327</v>
      </c>
      <c r="C79" s="55" t="s">
        <v>328</v>
      </c>
      <c r="D79" s="54" t="s">
        <v>449</v>
      </c>
      <c r="E79" s="54" t="s">
        <v>492</v>
      </c>
      <c r="F79" s="54" t="s">
        <v>640</v>
      </c>
      <c r="G79" s="56"/>
      <c r="H79" s="56"/>
      <c r="I79" s="56"/>
      <c r="J79" s="56"/>
      <c r="K79" s="57"/>
      <c r="L79" s="104">
        <v>0</v>
      </c>
      <c r="M79" s="100" t="s">
        <v>563</v>
      </c>
      <c r="N79" s="100"/>
      <c r="O79" s="100" t="s">
        <v>563</v>
      </c>
      <c r="P79" s="100" t="s">
        <v>563</v>
      </c>
      <c r="Q79" s="100"/>
      <c r="R79" s="162" t="s">
        <v>563</v>
      </c>
      <c r="S79" s="100"/>
      <c r="T79" s="100"/>
      <c r="U79" s="100"/>
      <c r="V79" s="100"/>
      <c r="W79" s="57"/>
      <c r="X79" s="104" t="e">
        <v>#DIV/0!</v>
      </c>
      <c r="Y79" s="100"/>
      <c r="Z79" s="100"/>
      <c r="AA79" s="100"/>
      <c r="AB79" s="100"/>
      <c r="AC79" s="57"/>
      <c r="AD79" s="104" t="e">
        <v>#DIV/0!</v>
      </c>
      <c r="AE79" s="100"/>
      <c r="AF79" s="100"/>
      <c r="AG79" s="100"/>
      <c r="AH79" s="100"/>
      <c r="AI79" s="57"/>
      <c r="AJ79" s="104" t="e">
        <v>#DIV/0!</v>
      </c>
      <c r="AK79" s="56"/>
      <c r="AL79" s="56"/>
      <c r="AM79" s="100"/>
      <c r="AN79" s="56"/>
      <c r="AO79" s="57"/>
      <c r="AP79" s="104">
        <v>0</v>
      </c>
      <c r="AQ79" s="100"/>
      <c r="AR79" s="100"/>
      <c r="AS79" s="100"/>
      <c r="AT79" s="100"/>
      <c r="AU79" s="57"/>
      <c r="AV79" s="104" t="e">
        <v>#DIV/0!</v>
      </c>
      <c r="AW79" s="100"/>
      <c r="AX79" s="100"/>
      <c r="AY79" s="100" t="s">
        <v>563</v>
      </c>
      <c r="AZ79" s="100"/>
      <c r="BA79" s="100" t="s">
        <v>563</v>
      </c>
      <c r="BB79" s="162" t="s">
        <v>563</v>
      </c>
      <c r="BC79" s="100"/>
      <c r="BD79" s="100"/>
      <c r="BE79" s="100"/>
      <c r="BF79" s="56"/>
      <c r="BG79" s="74"/>
      <c r="BH79" s="104" t="e">
        <f>AVERAGE(Table12151654[[#This Row],[Column55]],Table12151654[[#This Row],[Column56]])</f>
        <v>#DIV/0!</v>
      </c>
    </row>
    <row r="80" spans="1:60" ht="23.1" customHeight="1" x14ac:dyDescent="0.3">
      <c r="A80" s="78">
        <v>78</v>
      </c>
      <c r="B80" s="61" t="s">
        <v>329</v>
      </c>
      <c r="C80" s="62" t="s">
        <v>330</v>
      </c>
      <c r="D80" s="61" t="s">
        <v>449</v>
      </c>
      <c r="E80" s="61" t="s">
        <v>492</v>
      </c>
      <c r="F80" s="61" t="s">
        <v>640</v>
      </c>
      <c r="G80" s="52"/>
      <c r="H80" s="52"/>
      <c r="I80" s="52"/>
      <c r="J80" s="52"/>
      <c r="K80" s="63"/>
      <c r="L80" s="104">
        <v>0</v>
      </c>
      <c r="M80" s="100" t="s">
        <v>563</v>
      </c>
      <c r="N80" s="100"/>
      <c r="O80" s="100" t="s">
        <v>563</v>
      </c>
      <c r="P80" s="100" t="s">
        <v>563</v>
      </c>
      <c r="Q80" s="100"/>
      <c r="R80" s="162" t="s">
        <v>563</v>
      </c>
      <c r="S80" s="99"/>
      <c r="T80" s="99"/>
      <c r="U80" s="99"/>
      <c r="V80" s="99"/>
      <c r="W80" s="63"/>
      <c r="X80" s="104" t="e">
        <v>#DIV/0!</v>
      </c>
      <c r="Y80" s="99"/>
      <c r="Z80" s="99"/>
      <c r="AA80" s="99"/>
      <c r="AB80" s="99"/>
      <c r="AC80" s="63"/>
      <c r="AD80" s="104" t="e">
        <v>#DIV/0!</v>
      </c>
      <c r="AE80" s="99"/>
      <c r="AF80" s="99"/>
      <c r="AG80" s="99"/>
      <c r="AH80" s="99"/>
      <c r="AI80" s="63"/>
      <c r="AJ80" s="104" t="e">
        <v>#DIV/0!</v>
      </c>
      <c r="AK80" s="52"/>
      <c r="AL80" s="52"/>
      <c r="AM80" s="99"/>
      <c r="AN80" s="52"/>
      <c r="AO80" s="63"/>
      <c r="AP80" s="104">
        <v>0</v>
      </c>
      <c r="AQ80" s="99"/>
      <c r="AR80" s="99"/>
      <c r="AS80" s="99"/>
      <c r="AT80" s="99"/>
      <c r="AU80" s="63"/>
      <c r="AV80" s="104" t="e">
        <v>#DIV/0!</v>
      </c>
      <c r="AW80" s="99"/>
      <c r="AX80" s="99"/>
      <c r="AY80" s="100" t="s">
        <v>563</v>
      </c>
      <c r="AZ80" s="100"/>
      <c r="BA80" s="100" t="s">
        <v>563</v>
      </c>
      <c r="BB80" s="162" t="s">
        <v>563</v>
      </c>
      <c r="BC80" s="99"/>
      <c r="BD80" s="99"/>
      <c r="BE80" s="99"/>
      <c r="BF80" s="52"/>
      <c r="BG80" s="79"/>
      <c r="BH80" s="104" t="e">
        <f>AVERAGE(Table12151654[[#This Row],[Column55]],Table12151654[[#This Row],[Column56]])</f>
        <v>#DIV/0!</v>
      </c>
    </row>
    <row r="81" spans="1:60" ht="23.1" customHeight="1" x14ac:dyDescent="0.3">
      <c r="A81" s="77">
        <v>79</v>
      </c>
      <c r="B81" s="54" t="s">
        <v>198</v>
      </c>
      <c r="C81" s="55" t="s">
        <v>199</v>
      </c>
      <c r="D81" s="54" t="s">
        <v>449</v>
      </c>
      <c r="E81" s="54" t="s">
        <v>160</v>
      </c>
      <c r="F81" s="54" t="s">
        <v>641</v>
      </c>
      <c r="G81" s="56"/>
      <c r="H81" s="56"/>
      <c r="I81" s="56"/>
      <c r="J81" s="56"/>
      <c r="K81" s="57"/>
      <c r="L81" s="104">
        <v>0</v>
      </c>
      <c r="M81" s="100">
        <v>0</v>
      </c>
      <c r="N81" s="100"/>
      <c r="O81" s="100">
        <v>0</v>
      </c>
      <c r="P81" s="100" t="s">
        <v>563</v>
      </c>
      <c r="Q81" s="100"/>
      <c r="R81" s="162">
        <v>0</v>
      </c>
      <c r="S81" s="100"/>
      <c r="T81" s="100"/>
      <c r="U81" s="100"/>
      <c r="V81" s="100"/>
      <c r="W81" s="57"/>
      <c r="X81" s="104" t="e">
        <v>#DIV/0!</v>
      </c>
      <c r="Y81" s="100"/>
      <c r="Z81" s="100"/>
      <c r="AA81" s="100"/>
      <c r="AB81" s="100"/>
      <c r="AC81" s="57"/>
      <c r="AD81" s="104" t="e">
        <v>#DIV/0!</v>
      </c>
      <c r="AE81" s="100"/>
      <c r="AF81" s="100"/>
      <c r="AG81" s="100"/>
      <c r="AH81" s="100"/>
      <c r="AI81" s="57"/>
      <c r="AJ81" s="104" t="e">
        <v>#DIV/0!</v>
      </c>
      <c r="AK81" s="56"/>
      <c r="AL81" s="56"/>
      <c r="AM81" s="100"/>
      <c r="AN81" s="56"/>
      <c r="AO81" s="57"/>
      <c r="AP81" s="104">
        <v>0</v>
      </c>
      <c r="AQ81" s="100"/>
      <c r="AR81" s="100"/>
      <c r="AS81" s="100"/>
      <c r="AT81" s="100"/>
      <c r="AU81" s="57"/>
      <c r="AV81" s="104" t="e">
        <v>#DIV/0!</v>
      </c>
      <c r="AW81" s="100"/>
      <c r="AX81" s="100"/>
      <c r="AY81" s="100">
        <v>0</v>
      </c>
      <c r="AZ81" s="100"/>
      <c r="BA81" s="100">
        <v>0</v>
      </c>
      <c r="BB81" s="162">
        <v>0</v>
      </c>
      <c r="BC81" s="100"/>
      <c r="BD81" s="100"/>
      <c r="BE81" s="100"/>
      <c r="BF81" s="56"/>
      <c r="BG81" s="74"/>
      <c r="BH81" s="104" t="e">
        <f>AVERAGE(Table12151654[[#This Row],[Column55]],Table12151654[[#This Row],[Column56]])</f>
        <v>#DIV/0!</v>
      </c>
    </row>
    <row r="82" spans="1:60" ht="23.1" customHeight="1" x14ac:dyDescent="0.3">
      <c r="A82" s="78">
        <v>80</v>
      </c>
      <c r="B82" s="61" t="s">
        <v>331</v>
      </c>
      <c r="C82" s="62" t="s">
        <v>332</v>
      </c>
      <c r="D82" s="61" t="s">
        <v>449</v>
      </c>
      <c r="E82" s="61" t="s">
        <v>492</v>
      </c>
      <c r="F82" s="61" t="s">
        <v>640</v>
      </c>
      <c r="G82" s="52"/>
      <c r="H82" s="52"/>
      <c r="I82" s="52"/>
      <c r="J82" s="52"/>
      <c r="K82" s="63"/>
      <c r="L82" s="104">
        <v>0</v>
      </c>
      <c r="M82" s="100" t="s">
        <v>563</v>
      </c>
      <c r="N82" s="100"/>
      <c r="O82" s="100" t="s">
        <v>563</v>
      </c>
      <c r="P82" s="100" t="s">
        <v>563</v>
      </c>
      <c r="Q82" s="100"/>
      <c r="R82" s="162" t="s">
        <v>563</v>
      </c>
      <c r="S82" s="99"/>
      <c r="T82" s="99"/>
      <c r="U82" s="99"/>
      <c r="V82" s="99"/>
      <c r="W82" s="63"/>
      <c r="X82" s="104" t="e">
        <v>#DIV/0!</v>
      </c>
      <c r="Y82" s="99"/>
      <c r="Z82" s="99"/>
      <c r="AA82" s="99"/>
      <c r="AB82" s="99"/>
      <c r="AC82" s="63"/>
      <c r="AD82" s="104" t="e">
        <v>#DIV/0!</v>
      </c>
      <c r="AE82" s="99"/>
      <c r="AF82" s="99"/>
      <c r="AG82" s="99"/>
      <c r="AH82" s="99"/>
      <c r="AI82" s="63"/>
      <c r="AJ82" s="104" t="e">
        <v>#DIV/0!</v>
      </c>
      <c r="AK82" s="52"/>
      <c r="AL82" s="52"/>
      <c r="AM82" s="99"/>
      <c r="AN82" s="52"/>
      <c r="AO82" s="63"/>
      <c r="AP82" s="104">
        <v>0</v>
      </c>
      <c r="AQ82" s="99"/>
      <c r="AR82" s="99"/>
      <c r="AS82" s="99"/>
      <c r="AT82" s="99"/>
      <c r="AU82" s="63"/>
      <c r="AV82" s="104" t="e">
        <v>#DIV/0!</v>
      </c>
      <c r="AW82" s="99"/>
      <c r="AX82" s="99"/>
      <c r="AY82" s="100" t="s">
        <v>563</v>
      </c>
      <c r="AZ82" s="100"/>
      <c r="BA82" s="100" t="s">
        <v>563</v>
      </c>
      <c r="BB82" s="162" t="s">
        <v>563</v>
      </c>
      <c r="BC82" s="99"/>
      <c r="BD82" s="99"/>
      <c r="BE82" s="99"/>
      <c r="BF82" s="52"/>
      <c r="BG82" s="79"/>
      <c r="BH82" s="104" t="e">
        <f>AVERAGE(Table12151654[[#This Row],[Column55]],Table12151654[[#This Row],[Column56]])</f>
        <v>#DIV/0!</v>
      </c>
    </row>
    <row r="83" spans="1:60" ht="23.1" customHeight="1" x14ac:dyDescent="0.3">
      <c r="A83" s="77">
        <v>81</v>
      </c>
      <c r="B83" s="54" t="s">
        <v>333</v>
      </c>
      <c r="C83" s="55" t="s">
        <v>334</v>
      </c>
      <c r="D83" s="54" t="s">
        <v>541</v>
      </c>
      <c r="E83" s="54" t="s">
        <v>492</v>
      </c>
      <c r="F83" s="54" t="s">
        <v>640</v>
      </c>
      <c r="G83" s="56"/>
      <c r="H83" s="56"/>
      <c r="I83" s="56"/>
      <c r="J83" s="56"/>
      <c r="K83" s="57"/>
      <c r="L83" s="104">
        <v>0</v>
      </c>
      <c r="M83" s="100" t="s">
        <v>563</v>
      </c>
      <c r="N83" s="100"/>
      <c r="O83" s="100" t="s">
        <v>563</v>
      </c>
      <c r="P83" s="100" t="s">
        <v>563</v>
      </c>
      <c r="Q83" s="100"/>
      <c r="R83" s="162" t="s">
        <v>563</v>
      </c>
      <c r="S83" s="100"/>
      <c r="T83" s="100"/>
      <c r="U83" s="100"/>
      <c r="V83" s="100"/>
      <c r="W83" s="57"/>
      <c r="X83" s="104" t="e">
        <v>#DIV/0!</v>
      </c>
      <c r="Y83" s="100"/>
      <c r="Z83" s="100"/>
      <c r="AA83" s="100"/>
      <c r="AB83" s="100"/>
      <c r="AC83" s="57"/>
      <c r="AD83" s="104" t="e">
        <v>#DIV/0!</v>
      </c>
      <c r="AE83" s="100"/>
      <c r="AF83" s="100"/>
      <c r="AG83" s="100"/>
      <c r="AH83" s="100"/>
      <c r="AI83" s="57"/>
      <c r="AJ83" s="104" t="e">
        <v>#DIV/0!</v>
      </c>
      <c r="AK83" s="56"/>
      <c r="AL83" s="56"/>
      <c r="AM83" s="100"/>
      <c r="AN83" s="56"/>
      <c r="AO83" s="57"/>
      <c r="AP83" s="104">
        <v>0</v>
      </c>
      <c r="AQ83" s="100"/>
      <c r="AR83" s="100"/>
      <c r="AS83" s="100"/>
      <c r="AT83" s="100"/>
      <c r="AU83" s="57"/>
      <c r="AV83" s="104" t="e">
        <v>#DIV/0!</v>
      </c>
      <c r="AW83" s="100"/>
      <c r="AX83" s="100"/>
      <c r="AY83" s="100" t="s">
        <v>563</v>
      </c>
      <c r="AZ83" s="100"/>
      <c r="BA83" s="100" t="s">
        <v>563</v>
      </c>
      <c r="BB83" s="162" t="s">
        <v>563</v>
      </c>
      <c r="BC83" s="100"/>
      <c r="BD83" s="100"/>
      <c r="BE83" s="100"/>
      <c r="BF83" s="56"/>
      <c r="BG83" s="74"/>
      <c r="BH83" s="104" t="e">
        <f>AVERAGE(Table12151654[[#This Row],[Column55]],Table12151654[[#This Row],[Column56]])</f>
        <v>#DIV/0!</v>
      </c>
    </row>
    <row r="84" spans="1:60" ht="23.1" customHeight="1" x14ac:dyDescent="0.3">
      <c r="A84" s="78">
        <v>82</v>
      </c>
      <c r="B84" s="61" t="s">
        <v>80</v>
      </c>
      <c r="C84" s="62" t="s">
        <v>81</v>
      </c>
      <c r="D84" s="61" t="s">
        <v>541</v>
      </c>
      <c r="E84" s="61" t="s">
        <v>34</v>
      </c>
      <c r="F84" s="61" t="s">
        <v>638</v>
      </c>
      <c r="G84" s="52"/>
      <c r="H84" s="52"/>
      <c r="I84" s="52"/>
      <c r="J84" s="52"/>
      <c r="K84" s="63"/>
      <c r="L84" s="104">
        <v>0</v>
      </c>
      <c r="M84" s="100">
        <v>4</v>
      </c>
      <c r="N84" s="100"/>
      <c r="O84" s="100">
        <v>4</v>
      </c>
      <c r="P84" s="100">
        <v>4</v>
      </c>
      <c r="Q84" s="100"/>
      <c r="R84" s="162">
        <v>4</v>
      </c>
      <c r="S84" s="99"/>
      <c r="T84" s="99"/>
      <c r="U84" s="99"/>
      <c r="V84" s="99"/>
      <c r="W84" s="63"/>
      <c r="X84" s="104" t="e">
        <v>#DIV/0!</v>
      </c>
      <c r="Y84" s="99"/>
      <c r="Z84" s="99"/>
      <c r="AA84" s="99"/>
      <c r="AB84" s="99"/>
      <c r="AC84" s="63"/>
      <c r="AD84" s="104" t="e">
        <v>#DIV/0!</v>
      </c>
      <c r="AE84" s="99"/>
      <c r="AF84" s="99"/>
      <c r="AG84" s="99"/>
      <c r="AH84" s="99"/>
      <c r="AI84" s="63"/>
      <c r="AJ84" s="104" t="e">
        <v>#DIV/0!</v>
      </c>
      <c r="AK84" s="52"/>
      <c r="AL84" s="52"/>
      <c r="AM84" s="99"/>
      <c r="AN84" s="52"/>
      <c r="AO84" s="63"/>
      <c r="AP84" s="104">
        <v>0</v>
      </c>
      <c r="AQ84" s="99"/>
      <c r="AR84" s="99"/>
      <c r="AS84" s="99"/>
      <c r="AT84" s="99"/>
      <c r="AU84" s="63"/>
      <c r="AV84" s="104" t="e">
        <v>#DIV/0!</v>
      </c>
      <c r="AW84" s="99"/>
      <c r="AX84" s="99"/>
      <c r="AY84" s="100">
        <v>5</v>
      </c>
      <c r="AZ84" s="100"/>
      <c r="BA84" s="100">
        <v>4</v>
      </c>
      <c r="BB84" s="162">
        <v>4.5</v>
      </c>
      <c r="BC84" s="99"/>
      <c r="BD84" s="99"/>
      <c r="BE84" s="99"/>
      <c r="BF84" s="52"/>
      <c r="BG84" s="79"/>
      <c r="BH84" s="104" t="e">
        <f>AVERAGE(Table12151654[[#This Row],[Column55]],Table12151654[[#This Row],[Column56]])</f>
        <v>#DIV/0!</v>
      </c>
    </row>
    <row r="85" spans="1:60" ht="23.1" customHeight="1" x14ac:dyDescent="0.3">
      <c r="A85" s="77">
        <v>83</v>
      </c>
      <c r="B85" s="54" t="s">
        <v>69</v>
      </c>
      <c r="C85" s="55" t="s">
        <v>70</v>
      </c>
      <c r="D85" s="54" t="s">
        <v>449</v>
      </c>
      <c r="E85" s="54" t="s">
        <v>34</v>
      </c>
      <c r="F85" s="54" t="s">
        <v>638</v>
      </c>
      <c r="G85" s="56"/>
      <c r="H85" s="56"/>
      <c r="I85" s="56"/>
      <c r="J85" s="56"/>
      <c r="K85" s="57"/>
      <c r="L85" s="104">
        <v>0</v>
      </c>
      <c r="M85" s="100">
        <v>0</v>
      </c>
      <c r="N85" s="100"/>
      <c r="O85" s="100">
        <v>0</v>
      </c>
      <c r="P85" s="100">
        <v>0</v>
      </c>
      <c r="Q85" s="100"/>
      <c r="R85" s="162">
        <v>0</v>
      </c>
      <c r="S85" s="100"/>
      <c r="T85" s="100"/>
      <c r="U85" s="100"/>
      <c r="V85" s="100"/>
      <c r="W85" s="57"/>
      <c r="X85" s="104" t="e">
        <v>#DIV/0!</v>
      </c>
      <c r="Y85" s="100"/>
      <c r="Z85" s="100"/>
      <c r="AA85" s="100"/>
      <c r="AB85" s="100"/>
      <c r="AC85" s="57"/>
      <c r="AD85" s="104" t="e">
        <v>#DIV/0!</v>
      </c>
      <c r="AE85" s="100"/>
      <c r="AF85" s="100"/>
      <c r="AG85" s="100"/>
      <c r="AH85" s="100"/>
      <c r="AI85" s="57"/>
      <c r="AJ85" s="104" t="e">
        <v>#DIV/0!</v>
      </c>
      <c r="AK85" s="56"/>
      <c r="AL85" s="56"/>
      <c r="AM85" s="100"/>
      <c r="AN85" s="56"/>
      <c r="AO85" s="57"/>
      <c r="AP85" s="104">
        <v>0</v>
      </c>
      <c r="AQ85" s="100"/>
      <c r="AR85" s="100"/>
      <c r="AS85" s="100"/>
      <c r="AT85" s="100"/>
      <c r="AU85" s="57"/>
      <c r="AV85" s="104" t="e">
        <v>#DIV/0!</v>
      </c>
      <c r="AW85" s="100"/>
      <c r="AX85" s="100"/>
      <c r="AY85" s="100">
        <v>0</v>
      </c>
      <c r="AZ85" s="100"/>
      <c r="BA85" s="100">
        <v>0</v>
      </c>
      <c r="BB85" s="162">
        <v>0</v>
      </c>
      <c r="BC85" s="100"/>
      <c r="BD85" s="100"/>
      <c r="BE85" s="100"/>
      <c r="BF85" s="56"/>
      <c r="BG85" s="74"/>
      <c r="BH85" s="104" t="e">
        <f>AVERAGE(Table12151654[[#This Row],[Column55]],Table12151654[[#This Row],[Column56]])</f>
        <v>#DIV/0!</v>
      </c>
    </row>
    <row r="86" spans="1:60" ht="23.1" customHeight="1" x14ac:dyDescent="0.3">
      <c r="A86" s="78">
        <v>84</v>
      </c>
      <c r="B86" s="61" t="s">
        <v>335</v>
      </c>
      <c r="C86" s="62" t="s">
        <v>336</v>
      </c>
      <c r="D86" s="61" t="s">
        <v>449</v>
      </c>
      <c r="E86" s="61" t="s">
        <v>492</v>
      </c>
      <c r="F86" s="61" t="s">
        <v>640</v>
      </c>
      <c r="G86" s="52"/>
      <c r="H86" s="52"/>
      <c r="I86" s="52"/>
      <c r="J86" s="52"/>
      <c r="K86" s="63"/>
      <c r="L86" s="104">
        <v>0</v>
      </c>
      <c r="M86" s="100" t="s">
        <v>563</v>
      </c>
      <c r="N86" s="100"/>
      <c r="O86" s="100" t="s">
        <v>563</v>
      </c>
      <c r="P86" s="100" t="s">
        <v>563</v>
      </c>
      <c r="Q86" s="100"/>
      <c r="R86" s="162" t="s">
        <v>563</v>
      </c>
      <c r="S86" s="99"/>
      <c r="T86" s="99"/>
      <c r="U86" s="99"/>
      <c r="V86" s="99"/>
      <c r="W86" s="63"/>
      <c r="X86" s="104" t="e">
        <v>#DIV/0!</v>
      </c>
      <c r="Y86" s="99"/>
      <c r="Z86" s="99"/>
      <c r="AA86" s="99"/>
      <c r="AB86" s="99"/>
      <c r="AC86" s="63"/>
      <c r="AD86" s="104" t="e">
        <v>#DIV/0!</v>
      </c>
      <c r="AE86" s="99"/>
      <c r="AF86" s="99"/>
      <c r="AG86" s="99"/>
      <c r="AH86" s="99"/>
      <c r="AI86" s="63"/>
      <c r="AJ86" s="104" t="e">
        <v>#DIV/0!</v>
      </c>
      <c r="AK86" s="52"/>
      <c r="AL86" s="52"/>
      <c r="AM86" s="99"/>
      <c r="AN86" s="52"/>
      <c r="AO86" s="63"/>
      <c r="AP86" s="104">
        <v>0</v>
      </c>
      <c r="AQ86" s="99"/>
      <c r="AR86" s="99"/>
      <c r="AS86" s="99"/>
      <c r="AT86" s="99"/>
      <c r="AU86" s="63"/>
      <c r="AV86" s="104" t="e">
        <v>#DIV/0!</v>
      </c>
      <c r="AW86" s="99"/>
      <c r="AX86" s="99"/>
      <c r="AY86" s="100" t="s">
        <v>563</v>
      </c>
      <c r="AZ86" s="100"/>
      <c r="BA86" s="100" t="s">
        <v>563</v>
      </c>
      <c r="BB86" s="162" t="s">
        <v>563</v>
      </c>
      <c r="BC86" s="99"/>
      <c r="BD86" s="99"/>
      <c r="BE86" s="99"/>
      <c r="BF86" s="52"/>
      <c r="BG86" s="79"/>
      <c r="BH86" s="104" t="e">
        <f>AVERAGE(Table12151654[[#This Row],[Column55]],Table12151654[[#This Row],[Column56]])</f>
        <v>#DIV/0!</v>
      </c>
    </row>
    <row r="87" spans="1:60" ht="23.1" customHeight="1" x14ac:dyDescent="0.3">
      <c r="A87" s="77">
        <v>85</v>
      </c>
      <c r="B87" s="54" t="s">
        <v>133</v>
      </c>
      <c r="C87" s="55" t="s">
        <v>134</v>
      </c>
      <c r="D87" s="54" t="s">
        <v>449</v>
      </c>
      <c r="E87" s="54" t="s">
        <v>34</v>
      </c>
      <c r="F87" s="54" t="s">
        <v>638</v>
      </c>
      <c r="G87" s="56"/>
      <c r="H87" s="56"/>
      <c r="I87" s="56"/>
      <c r="J87" s="56"/>
      <c r="K87" s="57"/>
      <c r="L87" s="104">
        <v>0</v>
      </c>
      <c r="M87" s="100">
        <v>0</v>
      </c>
      <c r="N87" s="100"/>
      <c r="O87" s="100">
        <v>0</v>
      </c>
      <c r="P87" s="100">
        <v>0</v>
      </c>
      <c r="Q87" s="100"/>
      <c r="R87" s="162">
        <v>0</v>
      </c>
      <c r="S87" s="100"/>
      <c r="T87" s="100"/>
      <c r="U87" s="100"/>
      <c r="V87" s="100"/>
      <c r="W87" s="57"/>
      <c r="X87" s="104" t="e">
        <v>#DIV/0!</v>
      </c>
      <c r="Y87" s="100"/>
      <c r="Z87" s="100"/>
      <c r="AA87" s="100"/>
      <c r="AB87" s="100"/>
      <c r="AC87" s="57"/>
      <c r="AD87" s="104" t="e">
        <v>#DIV/0!</v>
      </c>
      <c r="AE87" s="100"/>
      <c r="AF87" s="100"/>
      <c r="AG87" s="100"/>
      <c r="AH87" s="100"/>
      <c r="AI87" s="57"/>
      <c r="AJ87" s="104" t="e">
        <v>#DIV/0!</v>
      </c>
      <c r="AK87" s="56"/>
      <c r="AL87" s="56"/>
      <c r="AM87" s="100"/>
      <c r="AN87" s="56"/>
      <c r="AO87" s="57"/>
      <c r="AP87" s="104">
        <v>0</v>
      </c>
      <c r="AQ87" s="100"/>
      <c r="AR87" s="100"/>
      <c r="AS87" s="100"/>
      <c r="AT87" s="100"/>
      <c r="AU87" s="57"/>
      <c r="AV87" s="104" t="e">
        <v>#DIV/0!</v>
      </c>
      <c r="AW87" s="100"/>
      <c r="AX87" s="100"/>
      <c r="AY87" s="100">
        <v>0</v>
      </c>
      <c r="AZ87" s="100"/>
      <c r="BA87" s="100">
        <v>0</v>
      </c>
      <c r="BB87" s="162">
        <v>0</v>
      </c>
      <c r="BC87" s="100"/>
      <c r="BD87" s="100"/>
      <c r="BE87" s="100"/>
      <c r="BF87" s="56"/>
      <c r="BG87" s="74"/>
      <c r="BH87" s="104" t="e">
        <f>AVERAGE(Table12151654[[#This Row],[Column55]],Table12151654[[#This Row],[Column56]])</f>
        <v>#DIV/0!</v>
      </c>
    </row>
    <row r="88" spans="1:60" ht="23.1" customHeight="1" x14ac:dyDescent="0.3">
      <c r="A88" s="78">
        <v>86</v>
      </c>
      <c r="B88" s="61" t="s">
        <v>214</v>
      </c>
      <c r="C88" s="62" t="s">
        <v>215</v>
      </c>
      <c r="D88" s="61" t="s">
        <v>449</v>
      </c>
      <c r="E88" s="61" t="s">
        <v>160</v>
      </c>
      <c r="F88" s="61" t="s">
        <v>641</v>
      </c>
      <c r="G88" s="52"/>
      <c r="H88" s="52"/>
      <c r="I88" s="52"/>
      <c r="J88" s="52"/>
      <c r="K88" s="63"/>
      <c r="L88" s="104">
        <v>0</v>
      </c>
      <c r="M88" s="100">
        <v>0</v>
      </c>
      <c r="N88" s="100"/>
      <c r="O88" s="100">
        <v>0</v>
      </c>
      <c r="P88" s="100" t="s">
        <v>563</v>
      </c>
      <c r="Q88" s="100"/>
      <c r="R88" s="162">
        <v>0</v>
      </c>
      <c r="S88" s="99"/>
      <c r="T88" s="99"/>
      <c r="U88" s="99"/>
      <c r="V88" s="99"/>
      <c r="W88" s="63"/>
      <c r="X88" s="104" t="e">
        <v>#DIV/0!</v>
      </c>
      <c r="Y88" s="99"/>
      <c r="Z88" s="99"/>
      <c r="AA88" s="99"/>
      <c r="AB88" s="99"/>
      <c r="AC88" s="63"/>
      <c r="AD88" s="104" t="e">
        <v>#DIV/0!</v>
      </c>
      <c r="AE88" s="99"/>
      <c r="AF88" s="99"/>
      <c r="AG88" s="99"/>
      <c r="AH88" s="99"/>
      <c r="AI88" s="63"/>
      <c r="AJ88" s="104" t="e">
        <v>#DIV/0!</v>
      </c>
      <c r="AK88" s="52"/>
      <c r="AL88" s="52"/>
      <c r="AM88" s="99"/>
      <c r="AN88" s="52"/>
      <c r="AO88" s="63"/>
      <c r="AP88" s="104">
        <v>0</v>
      </c>
      <c r="AQ88" s="99"/>
      <c r="AR88" s="99"/>
      <c r="AS88" s="99"/>
      <c r="AT88" s="99"/>
      <c r="AU88" s="63"/>
      <c r="AV88" s="104" t="e">
        <v>#DIV/0!</v>
      </c>
      <c r="AW88" s="99"/>
      <c r="AX88" s="99"/>
      <c r="AY88" s="100">
        <v>0</v>
      </c>
      <c r="AZ88" s="100"/>
      <c r="BA88" s="100">
        <v>0</v>
      </c>
      <c r="BB88" s="162">
        <v>0</v>
      </c>
      <c r="BC88" s="99"/>
      <c r="BD88" s="99"/>
      <c r="BE88" s="99"/>
      <c r="BF88" s="52"/>
      <c r="BG88" s="79"/>
      <c r="BH88" s="104" t="e">
        <f>AVERAGE(Table12151654[[#This Row],[Column55]],Table12151654[[#This Row],[Column56]])</f>
        <v>#DIV/0!</v>
      </c>
    </row>
    <row r="89" spans="1:60" ht="23.1" customHeight="1" x14ac:dyDescent="0.3">
      <c r="A89" s="77">
        <v>87</v>
      </c>
      <c r="B89" s="54" t="s">
        <v>337</v>
      </c>
      <c r="C89" s="55" t="s">
        <v>338</v>
      </c>
      <c r="D89" s="54" t="s">
        <v>541</v>
      </c>
      <c r="E89" s="54" t="s">
        <v>492</v>
      </c>
      <c r="F89" s="54" t="s">
        <v>640</v>
      </c>
      <c r="G89" s="56"/>
      <c r="H89" s="56"/>
      <c r="I89" s="56"/>
      <c r="J89" s="56"/>
      <c r="K89" s="57"/>
      <c r="L89" s="104">
        <v>0</v>
      </c>
      <c r="M89" s="100" t="s">
        <v>563</v>
      </c>
      <c r="N89" s="100"/>
      <c r="O89" s="100" t="s">
        <v>563</v>
      </c>
      <c r="P89" s="100" t="s">
        <v>563</v>
      </c>
      <c r="Q89" s="100"/>
      <c r="R89" s="162" t="s">
        <v>563</v>
      </c>
      <c r="S89" s="100"/>
      <c r="T89" s="100"/>
      <c r="U89" s="100"/>
      <c r="V89" s="100"/>
      <c r="W89" s="57"/>
      <c r="X89" s="104" t="e">
        <v>#DIV/0!</v>
      </c>
      <c r="Y89" s="100"/>
      <c r="Z89" s="100"/>
      <c r="AA89" s="100"/>
      <c r="AB89" s="100"/>
      <c r="AC89" s="57"/>
      <c r="AD89" s="104" t="e">
        <v>#DIV/0!</v>
      </c>
      <c r="AE89" s="100"/>
      <c r="AF89" s="100"/>
      <c r="AG89" s="100"/>
      <c r="AH89" s="100"/>
      <c r="AI89" s="57"/>
      <c r="AJ89" s="104" t="e">
        <v>#DIV/0!</v>
      </c>
      <c r="AK89" s="56"/>
      <c r="AL89" s="56"/>
      <c r="AM89" s="100"/>
      <c r="AN89" s="56"/>
      <c r="AO89" s="57"/>
      <c r="AP89" s="104">
        <v>0</v>
      </c>
      <c r="AQ89" s="100"/>
      <c r="AR89" s="100"/>
      <c r="AS89" s="100"/>
      <c r="AT89" s="100"/>
      <c r="AU89" s="57"/>
      <c r="AV89" s="104" t="e">
        <v>#DIV/0!</v>
      </c>
      <c r="AW89" s="100"/>
      <c r="AX89" s="100"/>
      <c r="AY89" s="100" t="s">
        <v>563</v>
      </c>
      <c r="AZ89" s="100"/>
      <c r="BA89" s="100" t="s">
        <v>563</v>
      </c>
      <c r="BB89" s="162" t="s">
        <v>563</v>
      </c>
      <c r="BC89" s="100"/>
      <c r="BD89" s="100"/>
      <c r="BE89" s="100"/>
      <c r="BF89" s="56"/>
      <c r="BG89" s="74"/>
      <c r="BH89" s="104" t="e">
        <f>AVERAGE(Table12151654[[#This Row],[Column55]],Table12151654[[#This Row],[Column56]])</f>
        <v>#DIV/0!</v>
      </c>
    </row>
    <row r="90" spans="1:60" ht="23.1" customHeight="1" x14ac:dyDescent="0.3">
      <c r="A90" s="78">
        <v>88</v>
      </c>
      <c r="B90" s="61" t="s">
        <v>135</v>
      </c>
      <c r="C90" s="62" t="s">
        <v>136</v>
      </c>
      <c r="D90" s="61" t="s">
        <v>541</v>
      </c>
      <c r="E90" s="61" t="s">
        <v>34</v>
      </c>
      <c r="F90" s="61" t="s">
        <v>638</v>
      </c>
      <c r="G90" s="52"/>
      <c r="H90" s="52"/>
      <c r="I90" s="52"/>
      <c r="J90" s="52"/>
      <c r="K90" s="63"/>
      <c r="L90" s="104">
        <v>0</v>
      </c>
      <c r="M90" s="100">
        <v>0</v>
      </c>
      <c r="N90" s="100"/>
      <c r="O90" s="100">
        <v>0</v>
      </c>
      <c r="P90" s="100">
        <v>0</v>
      </c>
      <c r="Q90" s="100"/>
      <c r="R90" s="162">
        <v>0</v>
      </c>
      <c r="S90" s="99"/>
      <c r="T90" s="99"/>
      <c r="U90" s="99"/>
      <c r="V90" s="99"/>
      <c r="W90" s="63"/>
      <c r="X90" s="104" t="e">
        <v>#DIV/0!</v>
      </c>
      <c r="Y90" s="99"/>
      <c r="Z90" s="99"/>
      <c r="AA90" s="99"/>
      <c r="AB90" s="99"/>
      <c r="AC90" s="63"/>
      <c r="AD90" s="104" t="e">
        <v>#DIV/0!</v>
      </c>
      <c r="AE90" s="99"/>
      <c r="AF90" s="99"/>
      <c r="AG90" s="99"/>
      <c r="AH90" s="99"/>
      <c r="AI90" s="63"/>
      <c r="AJ90" s="104" t="e">
        <v>#DIV/0!</v>
      </c>
      <c r="AK90" s="52"/>
      <c r="AL90" s="52"/>
      <c r="AM90" s="99"/>
      <c r="AN90" s="52"/>
      <c r="AO90" s="63"/>
      <c r="AP90" s="104">
        <v>0</v>
      </c>
      <c r="AQ90" s="99"/>
      <c r="AR90" s="99"/>
      <c r="AS90" s="99"/>
      <c r="AT90" s="99"/>
      <c r="AU90" s="63"/>
      <c r="AV90" s="104" t="e">
        <v>#DIV/0!</v>
      </c>
      <c r="AW90" s="99"/>
      <c r="AX90" s="99"/>
      <c r="AY90" s="100">
        <v>0</v>
      </c>
      <c r="AZ90" s="100"/>
      <c r="BA90" s="100">
        <v>0</v>
      </c>
      <c r="BB90" s="162">
        <v>0</v>
      </c>
      <c r="BC90" s="99"/>
      <c r="BD90" s="99"/>
      <c r="BE90" s="99"/>
      <c r="BF90" s="52"/>
      <c r="BG90" s="79"/>
      <c r="BH90" s="104" t="e">
        <f>AVERAGE(Table12151654[[#This Row],[Column55]],Table12151654[[#This Row],[Column56]])</f>
        <v>#DIV/0!</v>
      </c>
    </row>
    <row r="91" spans="1:60" ht="23.1" customHeight="1" x14ac:dyDescent="0.3">
      <c r="A91" s="77">
        <v>89</v>
      </c>
      <c r="B91" s="54" t="s">
        <v>61</v>
      </c>
      <c r="C91" s="55" t="s">
        <v>62</v>
      </c>
      <c r="D91" s="54" t="s">
        <v>541</v>
      </c>
      <c r="E91" s="54" t="s">
        <v>34</v>
      </c>
      <c r="F91" s="54" t="s">
        <v>638</v>
      </c>
      <c r="G91" s="56"/>
      <c r="H91" s="56"/>
      <c r="I91" s="56"/>
      <c r="J91" s="56"/>
      <c r="K91" s="57"/>
      <c r="L91" s="104">
        <v>0</v>
      </c>
      <c r="M91" s="100">
        <v>2</v>
      </c>
      <c r="N91" s="100"/>
      <c r="O91" s="100">
        <v>2</v>
      </c>
      <c r="P91" s="100">
        <v>2</v>
      </c>
      <c r="Q91" s="100"/>
      <c r="R91" s="162">
        <v>2</v>
      </c>
      <c r="S91" s="100"/>
      <c r="T91" s="100"/>
      <c r="U91" s="100"/>
      <c r="V91" s="100"/>
      <c r="W91" s="57"/>
      <c r="X91" s="104" t="e">
        <v>#DIV/0!</v>
      </c>
      <c r="Y91" s="100"/>
      <c r="Z91" s="100"/>
      <c r="AA91" s="100"/>
      <c r="AB91" s="100"/>
      <c r="AC91" s="57"/>
      <c r="AD91" s="104" t="e">
        <v>#DIV/0!</v>
      </c>
      <c r="AE91" s="100"/>
      <c r="AF91" s="100"/>
      <c r="AG91" s="100"/>
      <c r="AH91" s="100"/>
      <c r="AI91" s="57"/>
      <c r="AJ91" s="104" t="e">
        <v>#DIV/0!</v>
      </c>
      <c r="AK91" s="56"/>
      <c r="AL91" s="56"/>
      <c r="AM91" s="100"/>
      <c r="AN91" s="56"/>
      <c r="AO91" s="57"/>
      <c r="AP91" s="104">
        <v>0</v>
      </c>
      <c r="AQ91" s="100"/>
      <c r="AR91" s="100"/>
      <c r="AS91" s="100"/>
      <c r="AT91" s="100"/>
      <c r="AU91" s="57"/>
      <c r="AV91" s="104" t="e">
        <v>#DIV/0!</v>
      </c>
      <c r="AW91" s="100"/>
      <c r="AX91" s="100"/>
      <c r="AY91" s="100">
        <v>2</v>
      </c>
      <c r="AZ91" s="100"/>
      <c r="BA91" s="100">
        <v>2</v>
      </c>
      <c r="BB91" s="162">
        <v>2</v>
      </c>
      <c r="BC91" s="100"/>
      <c r="BD91" s="100"/>
      <c r="BE91" s="100"/>
      <c r="BF91" s="56"/>
      <c r="BG91" s="74"/>
      <c r="BH91" s="104" t="e">
        <f>AVERAGE(Table12151654[[#This Row],[Column55]],Table12151654[[#This Row],[Column56]])</f>
        <v>#DIV/0!</v>
      </c>
    </row>
    <row r="92" spans="1:60" ht="23.1" customHeight="1" x14ac:dyDescent="0.3">
      <c r="A92" s="78">
        <v>90</v>
      </c>
      <c r="B92" s="61" t="s">
        <v>37</v>
      </c>
      <c r="C92" s="62" t="s">
        <v>38</v>
      </c>
      <c r="D92" s="61" t="s">
        <v>543</v>
      </c>
      <c r="E92" s="61" t="s">
        <v>34</v>
      </c>
      <c r="F92" s="61" t="s">
        <v>638</v>
      </c>
      <c r="G92" s="52"/>
      <c r="H92" s="52"/>
      <c r="I92" s="52"/>
      <c r="J92" s="52"/>
      <c r="K92" s="63"/>
      <c r="L92" s="104">
        <v>0</v>
      </c>
      <c r="M92" s="100">
        <v>0</v>
      </c>
      <c r="N92" s="100"/>
      <c r="O92" s="100">
        <v>0</v>
      </c>
      <c r="P92" s="100">
        <v>0</v>
      </c>
      <c r="Q92" s="100"/>
      <c r="R92" s="162">
        <v>0</v>
      </c>
      <c r="S92" s="99"/>
      <c r="T92" s="99"/>
      <c r="U92" s="99"/>
      <c r="V92" s="99"/>
      <c r="W92" s="63"/>
      <c r="X92" s="104" t="e">
        <v>#DIV/0!</v>
      </c>
      <c r="Y92" s="99"/>
      <c r="Z92" s="99"/>
      <c r="AA92" s="99"/>
      <c r="AB92" s="99"/>
      <c r="AC92" s="63"/>
      <c r="AD92" s="104" t="e">
        <v>#DIV/0!</v>
      </c>
      <c r="AE92" s="99"/>
      <c r="AF92" s="99"/>
      <c r="AG92" s="99"/>
      <c r="AH92" s="99"/>
      <c r="AI92" s="63"/>
      <c r="AJ92" s="104" t="e">
        <v>#DIV/0!</v>
      </c>
      <c r="AK92" s="52"/>
      <c r="AL92" s="52"/>
      <c r="AM92" s="99"/>
      <c r="AN92" s="52"/>
      <c r="AO92" s="63"/>
      <c r="AP92" s="104">
        <v>0</v>
      </c>
      <c r="AQ92" s="99"/>
      <c r="AR92" s="99"/>
      <c r="AS92" s="99"/>
      <c r="AT92" s="99"/>
      <c r="AU92" s="63"/>
      <c r="AV92" s="104" t="e">
        <v>#DIV/0!</v>
      </c>
      <c r="AW92" s="99"/>
      <c r="AX92" s="99"/>
      <c r="AY92" s="100">
        <v>0</v>
      </c>
      <c r="AZ92" s="100"/>
      <c r="BA92" s="100">
        <v>0</v>
      </c>
      <c r="BB92" s="162">
        <v>0</v>
      </c>
      <c r="BC92" s="99"/>
      <c r="BD92" s="99"/>
      <c r="BE92" s="99"/>
      <c r="BF92" s="52"/>
      <c r="BG92" s="79"/>
      <c r="BH92" s="104" t="e">
        <f>AVERAGE(Table12151654[[#This Row],[Column55]],Table12151654[[#This Row],[Column56]])</f>
        <v>#DIV/0!</v>
      </c>
    </row>
    <row r="93" spans="1:60" ht="23.1" customHeight="1" x14ac:dyDescent="0.3">
      <c r="A93" s="77">
        <v>91</v>
      </c>
      <c r="B93" s="54" t="s">
        <v>137</v>
      </c>
      <c r="C93" s="55" t="s">
        <v>138</v>
      </c>
      <c r="D93" s="54" t="s">
        <v>449</v>
      </c>
      <c r="E93" s="54" t="s">
        <v>34</v>
      </c>
      <c r="F93" s="54" t="s">
        <v>638</v>
      </c>
      <c r="G93" s="56"/>
      <c r="H93" s="56"/>
      <c r="I93" s="56"/>
      <c r="J93" s="56"/>
      <c r="K93" s="57"/>
      <c r="L93" s="104">
        <v>0</v>
      </c>
      <c r="M93" s="100">
        <v>0</v>
      </c>
      <c r="N93" s="100"/>
      <c r="O93" s="100">
        <v>0</v>
      </c>
      <c r="P93" s="100">
        <v>0</v>
      </c>
      <c r="Q93" s="100"/>
      <c r="R93" s="162">
        <v>0</v>
      </c>
      <c r="S93" s="100"/>
      <c r="T93" s="100"/>
      <c r="U93" s="100"/>
      <c r="V93" s="100"/>
      <c r="W93" s="57"/>
      <c r="X93" s="104" t="e">
        <v>#DIV/0!</v>
      </c>
      <c r="Y93" s="100"/>
      <c r="Z93" s="100"/>
      <c r="AA93" s="100"/>
      <c r="AB93" s="100"/>
      <c r="AC93" s="57"/>
      <c r="AD93" s="104" t="e">
        <v>#DIV/0!</v>
      </c>
      <c r="AE93" s="100"/>
      <c r="AF93" s="100"/>
      <c r="AG93" s="100"/>
      <c r="AH93" s="100"/>
      <c r="AI93" s="57"/>
      <c r="AJ93" s="104" t="e">
        <v>#DIV/0!</v>
      </c>
      <c r="AK93" s="56"/>
      <c r="AL93" s="56"/>
      <c r="AM93" s="100"/>
      <c r="AN93" s="56"/>
      <c r="AO93" s="57"/>
      <c r="AP93" s="104">
        <v>0</v>
      </c>
      <c r="AQ93" s="100"/>
      <c r="AR93" s="100"/>
      <c r="AS93" s="100"/>
      <c r="AT93" s="100"/>
      <c r="AU93" s="57"/>
      <c r="AV93" s="104" t="e">
        <v>#DIV/0!</v>
      </c>
      <c r="AW93" s="100"/>
      <c r="AX93" s="100"/>
      <c r="AY93" s="100">
        <v>0</v>
      </c>
      <c r="AZ93" s="100"/>
      <c r="BA93" s="100">
        <v>0</v>
      </c>
      <c r="BB93" s="162">
        <v>0</v>
      </c>
      <c r="BC93" s="100"/>
      <c r="BD93" s="100"/>
      <c r="BE93" s="100"/>
      <c r="BF93" s="56"/>
      <c r="BG93" s="74"/>
      <c r="BH93" s="104" t="e">
        <f>AVERAGE(Table12151654[[#This Row],[Column55]],Table12151654[[#This Row],[Column56]])</f>
        <v>#DIV/0!</v>
      </c>
    </row>
    <row r="94" spans="1:60" ht="23.1" customHeight="1" x14ac:dyDescent="0.3">
      <c r="A94" s="78">
        <v>92</v>
      </c>
      <c r="B94" s="61" t="s">
        <v>230</v>
      </c>
      <c r="C94" s="62" t="s">
        <v>231</v>
      </c>
      <c r="D94" s="61" t="s">
        <v>449</v>
      </c>
      <c r="E94" s="61" t="s">
        <v>160</v>
      </c>
      <c r="F94" s="61" t="s">
        <v>641</v>
      </c>
      <c r="G94" s="52"/>
      <c r="H94" s="52"/>
      <c r="I94" s="52"/>
      <c r="J94" s="52"/>
      <c r="K94" s="63"/>
      <c r="L94" s="104">
        <v>0</v>
      </c>
      <c r="M94" s="100">
        <v>4</v>
      </c>
      <c r="N94" s="100"/>
      <c r="O94" s="100">
        <v>4</v>
      </c>
      <c r="P94" s="100" t="s">
        <v>563</v>
      </c>
      <c r="Q94" s="100"/>
      <c r="R94" s="162">
        <v>4</v>
      </c>
      <c r="S94" s="99"/>
      <c r="T94" s="99"/>
      <c r="U94" s="99"/>
      <c r="V94" s="99"/>
      <c r="W94" s="63"/>
      <c r="X94" s="104" t="e">
        <v>#DIV/0!</v>
      </c>
      <c r="Y94" s="99"/>
      <c r="Z94" s="99"/>
      <c r="AA94" s="99"/>
      <c r="AB94" s="99"/>
      <c r="AC94" s="63"/>
      <c r="AD94" s="104" t="e">
        <v>#DIV/0!</v>
      </c>
      <c r="AE94" s="99"/>
      <c r="AF94" s="99"/>
      <c r="AG94" s="99"/>
      <c r="AH94" s="99"/>
      <c r="AI94" s="63"/>
      <c r="AJ94" s="104" t="e">
        <v>#DIV/0!</v>
      </c>
      <c r="AK94" s="52"/>
      <c r="AL94" s="52"/>
      <c r="AM94" s="99"/>
      <c r="AN94" s="52"/>
      <c r="AO94" s="63"/>
      <c r="AP94" s="104">
        <v>0</v>
      </c>
      <c r="AQ94" s="99"/>
      <c r="AR94" s="99"/>
      <c r="AS94" s="99"/>
      <c r="AT94" s="99"/>
      <c r="AU94" s="63"/>
      <c r="AV94" s="104" t="e">
        <v>#DIV/0!</v>
      </c>
      <c r="AW94" s="99"/>
      <c r="AX94" s="99"/>
      <c r="AY94" s="100">
        <v>5</v>
      </c>
      <c r="AZ94" s="100"/>
      <c r="BA94" s="100">
        <v>5</v>
      </c>
      <c r="BB94" s="162">
        <v>5</v>
      </c>
      <c r="BC94" s="99"/>
      <c r="BD94" s="99"/>
      <c r="BE94" s="99"/>
      <c r="BF94" s="52"/>
      <c r="BG94" s="79"/>
      <c r="BH94" s="104" t="e">
        <f>AVERAGE(Table12151654[[#This Row],[Column55]],Table12151654[[#This Row],[Column56]])</f>
        <v>#DIV/0!</v>
      </c>
    </row>
    <row r="95" spans="1:60" ht="23.1" customHeight="1" x14ac:dyDescent="0.3">
      <c r="A95" s="77">
        <v>93</v>
      </c>
      <c r="B95" s="54" t="s">
        <v>339</v>
      </c>
      <c r="C95" s="55" t="s">
        <v>340</v>
      </c>
      <c r="D95" s="54" t="s">
        <v>541</v>
      </c>
      <c r="E95" s="54" t="s">
        <v>492</v>
      </c>
      <c r="F95" s="54" t="s">
        <v>640</v>
      </c>
      <c r="G95" s="56"/>
      <c r="H95" s="56"/>
      <c r="I95" s="56"/>
      <c r="J95" s="56"/>
      <c r="K95" s="57"/>
      <c r="L95" s="104">
        <v>0</v>
      </c>
      <c r="M95" s="100" t="s">
        <v>563</v>
      </c>
      <c r="N95" s="100"/>
      <c r="O95" s="100" t="s">
        <v>563</v>
      </c>
      <c r="P95" s="100" t="s">
        <v>563</v>
      </c>
      <c r="Q95" s="100"/>
      <c r="R95" s="162" t="s">
        <v>563</v>
      </c>
      <c r="S95" s="100"/>
      <c r="T95" s="100"/>
      <c r="U95" s="100"/>
      <c r="V95" s="100"/>
      <c r="W95" s="57"/>
      <c r="X95" s="104" t="e">
        <v>#DIV/0!</v>
      </c>
      <c r="Y95" s="100"/>
      <c r="Z95" s="100"/>
      <c r="AA95" s="100"/>
      <c r="AB95" s="100"/>
      <c r="AC95" s="57"/>
      <c r="AD95" s="104" t="e">
        <v>#DIV/0!</v>
      </c>
      <c r="AE95" s="100"/>
      <c r="AF95" s="100"/>
      <c r="AG95" s="100"/>
      <c r="AH95" s="100"/>
      <c r="AI95" s="57"/>
      <c r="AJ95" s="104" t="e">
        <v>#DIV/0!</v>
      </c>
      <c r="AK95" s="56"/>
      <c r="AL95" s="56"/>
      <c r="AM95" s="100"/>
      <c r="AN95" s="56"/>
      <c r="AO95" s="57"/>
      <c r="AP95" s="104">
        <v>0</v>
      </c>
      <c r="AQ95" s="100"/>
      <c r="AR95" s="100"/>
      <c r="AS95" s="100"/>
      <c r="AT95" s="100"/>
      <c r="AU95" s="57"/>
      <c r="AV95" s="104" t="e">
        <v>#DIV/0!</v>
      </c>
      <c r="AW95" s="100"/>
      <c r="AX95" s="100"/>
      <c r="AY95" s="100" t="s">
        <v>563</v>
      </c>
      <c r="AZ95" s="100"/>
      <c r="BA95" s="100" t="s">
        <v>563</v>
      </c>
      <c r="BB95" s="162" t="s">
        <v>563</v>
      </c>
      <c r="BC95" s="100"/>
      <c r="BD95" s="100"/>
      <c r="BE95" s="100"/>
      <c r="BF95" s="56"/>
      <c r="BG95" s="74"/>
      <c r="BH95" s="104" t="e">
        <f>AVERAGE(Table12151654[[#This Row],[Column55]],Table12151654[[#This Row],[Column56]])</f>
        <v>#DIV/0!</v>
      </c>
    </row>
    <row r="96" spans="1:60" ht="23.1" customHeight="1" x14ac:dyDescent="0.3">
      <c r="A96" s="78">
        <v>94</v>
      </c>
      <c r="B96" s="61" t="s">
        <v>96</v>
      </c>
      <c r="C96" s="62" t="s">
        <v>97</v>
      </c>
      <c r="D96" s="61" t="s">
        <v>449</v>
      </c>
      <c r="E96" s="61" t="s">
        <v>34</v>
      </c>
      <c r="F96" s="61" t="s">
        <v>638</v>
      </c>
      <c r="G96" s="52"/>
      <c r="H96" s="52"/>
      <c r="I96" s="52"/>
      <c r="J96" s="52"/>
      <c r="K96" s="63"/>
      <c r="L96" s="104">
        <v>0</v>
      </c>
      <c r="M96" s="100">
        <v>3</v>
      </c>
      <c r="N96" s="100"/>
      <c r="O96" s="100">
        <v>2</v>
      </c>
      <c r="P96" s="100">
        <v>3</v>
      </c>
      <c r="Q96" s="100"/>
      <c r="R96" s="162">
        <v>2.6666666666666665</v>
      </c>
      <c r="S96" s="99"/>
      <c r="T96" s="99"/>
      <c r="U96" s="99"/>
      <c r="V96" s="99"/>
      <c r="W96" s="63"/>
      <c r="X96" s="104" t="e">
        <v>#DIV/0!</v>
      </c>
      <c r="Y96" s="99"/>
      <c r="Z96" s="99"/>
      <c r="AA96" s="99"/>
      <c r="AB96" s="99"/>
      <c r="AC96" s="63"/>
      <c r="AD96" s="104" t="e">
        <v>#DIV/0!</v>
      </c>
      <c r="AE96" s="99"/>
      <c r="AF96" s="99"/>
      <c r="AG96" s="99"/>
      <c r="AH96" s="99"/>
      <c r="AI96" s="63"/>
      <c r="AJ96" s="104" t="e">
        <v>#DIV/0!</v>
      </c>
      <c r="AK96" s="52"/>
      <c r="AL96" s="52"/>
      <c r="AM96" s="99"/>
      <c r="AN96" s="52"/>
      <c r="AO96" s="63"/>
      <c r="AP96" s="104">
        <v>0</v>
      </c>
      <c r="AQ96" s="99"/>
      <c r="AR96" s="99"/>
      <c r="AS96" s="99"/>
      <c r="AT96" s="99"/>
      <c r="AU96" s="63"/>
      <c r="AV96" s="104" t="e">
        <v>#DIV/0!</v>
      </c>
      <c r="AW96" s="99"/>
      <c r="AX96" s="99"/>
      <c r="AY96" s="100">
        <v>5</v>
      </c>
      <c r="AZ96" s="100"/>
      <c r="BA96" s="100">
        <v>3</v>
      </c>
      <c r="BB96" s="162">
        <v>4</v>
      </c>
      <c r="BC96" s="99"/>
      <c r="BD96" s="99"/>
      <c r="BE96" s="99"/>
      <c r="BF96" s="52"/>
      <c r="BG96" s="79"/>
      <c r="BH96" s="104" t="e">
        <f>AVERAGE(Table12151654[[#This Row],[Column55]],Table12151654[[#This Row],[Column56]])</f>
        <v>#DIV/0!</v>
      </c>
    </row>
    <row r="97" spans="1:60" ht="23.1" customHeight="1" x14ac:dyDescent="0.3">
      <c r="A97" s="77">
        <v>95</v>
      </c>
      <c r="B97" s="54" t="s">
        <v>248</v>
      </c>
      <c r="C97" s="55" t="s">
        <v>249</v>
      </c>
      <c r="D97" s="54" t="s">
        <v>449</v>
      </c>
      <c r="E97" s="54" t="s">
        <v>160</v>
      </c>
      <c r="F97" s="54" t="s">
        <v>641</v>
      </c>
      <c r="G97" s="56"/>
      <c r="H97" s="56"/>
      <c r="I97" s="56"/>
      <c r="J97" s="56"/>
      <c r="K97" s="57"/>
      <c r="L97" s="104">
        <v>0</v>
      </c>
      <c r="M97" s="100">
        <v>0</v>
      </c>
      <c r="N97" s="100"/>
      <c r="O97" s="100">
        <v>0</v>
      </c>
      <c r="P97" s="100" t="s">
        <v>563</v>
      </c>
      <c r="Q97" s="100"/>
      <c r="R97" s="162">
        <v>0</v>
      </c>
      <c r="S97" s="100"/>
      <c r="T97" s="100"/>
      <c r="U97" s="100"/>
      <c r="V97" s="100"/>
      <c r="W97" s="57"/>
      <c r="X97" s="104" t="e">
        <v>#DIV/0!</v>
      </c>
      <c r="Y97" s="100"/>
      <c r="Z97" s="100"/>
      <c r="AA97" s="100"/>
      <c r="AB97" s="100"/>
      <c r="AC97" s="57"/>
      <c r="AD97" s="104" t="e">
        <v>#DIV/0!</v>
      </c>
      <c r="AE97" s="100"/>
      <c r="AF97" s="100"/>
      <c r="AG97" s="100"/>
      <c r="AH97" s="100"/>
      <c r="AI97" s="57"/>
      <c r="AJ97" s="104" t="e">
        <v>#DIV/0!</v>
      </c>
      <c r="AK97" s="56"/>
      <c r="AL97" s="56"/>
      <c r="AM97" s="100"/>
      <c r="AN97" s="56"/>
      <c r="AO97" s="57"/>
      <c r="AP97" s="104">
        <v>0</v>
      </c>
      <c r="AQ97" s="100"/>
      <c r="AR97" s="100"/>
      <c r="AS97" s="100"/>
      <c r="AT97" s="100"/>
      <c r="AU97" s="57"/>
      <c r="AV97" s="104" t="e">
        <v>#DIV/0!</v>
      </c>
      <c r="AW97" s="100"/>
      <c r="AX97" s="100"/>
      <c r="AY97" s="100">
        <v>0</v>
      </c>
      <c r="AZ97" s="100"/>
      <c r="BA97" s="100">
        <v>0</v>
      </c>
      <c r="BB97" s="162">
        <v>0</v>
      </c>
      <c r="BC97" s="100"/>
      <c r="BD97" s="100"/>
      <c r="BE97" s="100"/>
      <c r="BF97" s="56"/>
      <c r="BG97" s="74"/>
      <c r="BH97" s="104" t="e">
        <f>AVERAGE(Table12151654[[#This Row],[Column55]],Table12151654[[#This Row],[Column56]])</f>
        <v>#DIV/0!</v>
      </c>
    </row>
    <row r="98" spans="1:60" ht="23.1" customHeight="1" x14ac:dyDescent="0.3">
      <c r="A98" s="78">
        <v>96</v>
      </c>
      <c r="B98" s="61" t="s">
        <v>341</v>
      </c>
      <c r="C98" s="62" t="s">
        <v>342</v>
      </c>
      <c r="D98" s="61" t="s">
        <v>449</v>
      </c>
      <c r="E98" s="61" t="s">
        <v>492</v>
      </c>
      <c r="F98" s="61" t="s">
        <v>640</v>
      </c>
      <c r="G98" s="52"/>
      <c r="H98" s="52"/>
      <c r="I98" s="52"/>
      <c r="J98" s="52"/>
      <c r="K98" s="63"/>
      <c r="L98" s="104">
        <v>0</v>
      </c>
      <c r="M98" s="100" t="s">
        <v>563</v>
      </c>
      <c r="N98" s="100"/>
      <c r="O98" s="100" t="s">
        <v>563</v>
      </c>
      <c r="P98" s="100" t="s">
        <v>563</v>
      </c>
      <c r="Q98" s="100"/>
      <c r="R98" s="162" t="s">
        <v>563</v>
      </c>
      <c r="S98" s="99"/>
      <c r="T98" s="99"/>
      <c r="U98" s="99"/>
      <c r="V98" s="99"/>
      <c r="W98" s="63"/>
      <c r="X98" s="104" t="e">
        <v>#DIV/0!</v>
      </c>
      <c r="Y98" s="99"/>
      <c r="Z98" s="99"/>
      <c r="AA98" s="99"/>
      <c r="AB98" s="99"/>
      <c r="AC98" s="63"/>
      <c r="AD98" s="104" t="e">
        <v>#DIV/0!</v>
      </c>
      <c r="AE98" s="99"/>
      <c r="AF98" s="99"/>
      <c r="AG98" s="99"/>
      <c r="AH98" s="99"/>
      <c r="AI98" s="63"/>
      <c r="AJ98" s="104" t="e">
        <v>#DIV/0!</v>
      </c>
      <c r="AK98" s="52"/>
      <c r="AL98" s="52"/>
      <c r="AM98" s="99"/>
      <c r="AN98" s="52"/>
      <c r="AO98" s="63"/>
      <c r="AP98" s="104">
        <v>0</v>
      </c>
      <c r="AQ98" s="99"/>
      <c r="AR98" s="99"/>
      <c r="AS98" s="99"/>
      <c r="AT98" s="99"/>
      <c r="AU98" s="63"/>
      <c r="AV98" s="104" t="e">
        <v>#DIV/0!</v>
      </c>
      <c r="AW98" s="99"/>
      <c r="AX98" s="99"/>
      <c r="AY98" s="100" t="s">
        <v>563</v>
      </c>
      <c r="AZ98" s="100"/>
      <c r="BA98" s="100" t="s">
        <v>563</v>
      </c>
      <c r="BB98" s="162" t="s">
        <v>563</v>
      </c>
      <c r="BC98" s="99"/>
      <c r="BD98" s="99"/>
      <c r="BE98" s="99"/>
      <c r="BF98" s="52"/>
      <c r="BG98" s="79"/>
      <c r="BH98" s="104" t="e">
        <f>AVERAGE(Table12151654[[#This Row],[Column55]],Table12151654[[#This Row],[Column56]])</f>
        <v>#DIV/0!</v>
      </c>
    </row>
    <row r="99" spans="1:60" ht="23.1" customHeight="1" x14ac:dyDescent="0.3">
      <c r="A99" s="77">
        <v>97</v>
      </c>
      <c r="B99" s="54" t="s">
        <v>183</v>
      </c>
      <c r="C99" s="55" t="s">
        <v>184</v>
      </c>
      <c r="D99" s="54" t="s">
        <v>541</v>
      </c>
      <c r="E99" s="54" t="s">
        <v>160</v>
      </c>
      <c r="F99" s="54" t="s">
        <v>641</v>
      </c>
      <c r="G99" s="56"/>
      <c r="H99" s="56"/>
      <c r="I99" s="56"/>
      <c r="J99" s="56"/>
      <c r="K99" s="57"/>
      <c r="L99" s="104">
        <v>0</v>
      </c>
      <c r="M99" s="100">
        <v>0</v>
      </c>
      <c r="N99" s="100"/>
      <c r="O99" s="100">
        <v>0</v>
      </c>
      <c r="P99" s="100" t="s">
        <v>563</v>
      </c>
      <c r="Q99" s="100"/>
      <c r="R99" s="162">
        <v>0</v>
      </c>
      <c r="S99" s="100"/>
      <c r="T99" s="100"/>
      <c r="U99" s="100"/>
      <c r="V99" s="100"/>
      <c r="W99" s="57"/>
      <c r="X99" s="104" t="e">
        <v>#DIV/0!</v>
      </c>
      <c r="Y99" s="100"/>
      <c r="Z99" s="100"/>
      <c r="AA99" s="100"/>
      <c r="AB99" s="100"/>
      <c r="AC99" s="57"/>
      <c r="AD99" s="104" t="e">
        <v>#DIV/0!</v>
      </c>
      <c r="AE99" s="100"/>
      <c r="AF99" s="100"/>
      <c r="AG99" s="100"/>
      <c r="AH99" s="100"/>
      <c r="AI99" s="57"/>
      <c r="AJ99" s="104" t="e">
        <v>#DIV/0!</v>
      </c>
      <c r="AK99" s="56"/>
      <c r="AL99" s="56"/>
      <c r="AM99" s="100"/>
      <c r="AN99" s="56"/>
      <c r="AO99" s="57"/>
      <c r="AP99" s="104">
        <v>0</v>
      </c>
      <c r="AQ99" s="100"/>
      <c r="AR99" s="100"/>
      <c r="AS99" s="100"/>
      <c r="AT99" s="100"/>
      <c r="AU99" s="57"/>
      <c r="AV99" s="104" t="e">
        <v>#DIV/0!</v>
      </c>
      <c r="AW99" s="100"/>
      <c r="AX99" s="100"/>
      <c r="AY99" s="100">
        <v>0</v>
      </c>
      <c r="AZ99" s="100"/>
      <c r="BA99" s="100">
        <v>0</v>
      </c>
      <c r="BB99" s="162">
        <v>0</v>
      </c>
      <c r="BC99" s="100"/>
      <c r="BD99" s="100"/>
      <c r="BE99" s="100"/>
      <c r="BF99" s="56"/>
      <c r="BG99" s="74"/>
      <c r="BH99" s="104" t="e">
        <f>AVERAGE(Table12151654[[#This Row],[Column55]],Table12151654[[#This Row],[Column56]])</f>
        <v>#DIV/0!</v>
      </c>
    </row>
    <row r="100" spans="1:60" ht="23.1" customHeight="1" x14ac:dyDescent="0.3">
      <c r="A100" s="78">
        <v>98</v>
      </c>
      <c r="B100" s="61" t="s">
        <v>343</v>
      </c>
      <c r="C100" s="62" t="s">
        <v>344</v>
      </c>
      <c r="D100" s="61" t="s">
        <v>541</v>
      </c>
      <c r="E100" s="61" t="s">
        <v>492</v>
      </c>
      <c r="F100" s="61" t="s">
        <v>640</v>
      </c>
      <c r="G100" s="52"/>
      <c r="H100" s="52"/>
      <c r="I100" s="52"/>
      <c r="J100" s="52"/>
      <c r="K100" s="63"/>
      <c r="L100" s="104">
        <v>0</v>
      </c>
      <c r="M100" s="100" t="s">
        <v>563</v>
      </c>
      <c r="N100" s="100"/>
      <c r="O100" s="100" t="s">
        <v>563</v>
      </c>
      <c r="P100" s="100" t="s">
        <v>563</v>
      </c>
      <c r="Q100" s="100"/>
      <c r="R100" s="162" t="s">
        <v>563</v>
      </c>
      <c r="S100" s="99"/>
      <c r="T100" s="99"/>
      <c r="U100" s="99"/>
      <c r="V100" s="99"/>
      <c r="W100" s="63"/>
      <c r="X100" s="104" t="e">
        <v>#DIV/0!</v>
      </c>
      <c r="Y100" s="99"/>
      <c r="Z100" s="99"/>
      <c r="AA100" s="99"/>
      <c r="AB100" s="99"/>
      <c r="AC100" s="63"/>
      <c r="AD100" s="104" t="e">
        <v>#DIV/0!</v>
      </c>
      <c r="AE100" s="99"/>
      <c r="AF100" s="99"/>
      <c r="AG100" s="99"/>
      <c r="AH100" s="99"/>
      <c r="AI100" s="63"/>
      <c r="AJ100" s="104" t="e">
        <v>#DIV/0!</v>
      </c>
      <c r="AK100" s="52"/>
      <c r="AL100" s="52"/>
      <c r="AM100" s="99"/>
      <c r="AN100" s="52"/>
      <c r="AO100" s="63"/>
      <c r="AP100" s="104">
        <v>0</v>
      </c>
      <c r="AQ100" s="99"/>
      <c r="AR100" s="99"/>
      <c r="AS100" s="99"/>
      <c r="AT100" s="99"/>
      <c r="AU100" s="63"/>
      <c r="AV100" s="104" t="e">
        <v>#DIV/0!</v>
      </c>
      <c r="AW100" s="99"/>
      <c r="AX100" s="99"/>
      <c r="AY100" s="100" t="s">
        <v>563</v>
      </c>
      <c r="AZ100" s="100"/>
      <c r="BA100" s="100" t="s">
        <v>563</v>
      </c>
      <c r="BB100" s="162" t="s">
        <v>563</v>
      </c>
      <c r="BC100" s="99"/>
      <c r="BD100" s="99"/>
      <c r="BE100" s="99"/>
      <c r="BF100" s="52"/>
      <c r="BG100" s="79"/>
      <c r="BH100" s="104" t="e">
        <f>AVERAGE(Table12151654[[#This Row],[Column55]],Table12151654[[#This Row],[Column56]])</f>
        <v>#DIV/0!</v>
      </c>
    </row>
    <row r="101" spans="1:60" ht="23.1" customHeight="1" x14ac:dyDescent="0.3">
      <c r="A101" s="77">
        <v>99</v>
      </c>
      <c r="B101" s="54" t="s">
        <v>262</v>
      </c>
      <c r="C101" s="55" t="s">
        <v>263</v>
      </c>
      <c r="D101" s="54" t="s">
        <v>449</v>
      </c>
      <c r="E101" s="54" t="s">
        <v>160</v>
      </c>
      <c r="F101" s="54" t="s">
        <v>641</v>
      </c>
      <c r="G101" s="56"/>
      <c r="H101" s="56"/>
      <c r="I101" s="56"/>
      <c r="J101" s="56"/>
      <c r="K101" s="57"/>
      <c r="L101" s="104">
        <v>0</v>
      </c>
      <c r="M101" s="100">
        <v>3</v>
      </c>
      <c r="N101" s="100"/>
      <c r="O101" s="100">
        <v>3</v>
      </c>
      <c r="P101" s="100" t="s">
        <v>563</v>
      </c>
      <c r="Q101" s="100"/>
      <c r="R101" s="162">
        <v>3</v>
      </c>
      <c r="S101" s="100"/>
      <c r="T101" s="100"/>
      <c r="U101" s="100"/>
      <c r="V101" s="100"/>
      <c r="W101" s="57"/>
      <c r="X101" s="104" t="e">
        <v>#DIV/0!</v>
      </c>
      <c r="Y101" s="100"/>
      <c r="Z101" s="100"/>
      <c r="AA101" s="100"/>
      <c r="AB101" s="100"/>
      <c r="AC101" s="57"/>
      <c r="AD101" s="104" t="e">
        <v>#DIV/0!</v>
      </c>
      <c r="AE101" s="100"/>
      <c r="AF101" s="100"/>
      <c r="AG101" s="100"/>
      <c r="AH101" s="100"/>
      <c r="AI101" s="57"/>
      <c r="AJ101" s="104" t="e">
        <v>#DIV/0!</v>
      </c>
      <c r="AK101" s="56"/>
      <c r="AL101" s="56"/>
      <c r="AM101" s="100"/>
      <c r="AN101" s="56"/>
      <c r="AO101" s="57"/>
      <c r="AP101" s="104">
        <v>0</v>
      </c>
      <c r="AQ101" s="100"/>
      <c r="AR101" s="100"/>
      <c r="AS101" s="100"/>
      <c r="AT101" s="100"/>
      <c r="AU101" s="57"/>
      <c r="AV101" s="104" t="e">
        <v>#DIV/0!</v>
      </c>
      <c r="AW101" s="100"/>
      <c r="AX101" s="100"/>
      <c r="AY101" s="100">
        <v>5</v>
      </c>
      <c r="AZ101" s="100"/>
      <c r="BA101" s="100">
        <v>4</v>
      </c>
      <c r="BB101" s="162">
        <v>4.5</v>
      </c>
      <c r="BC101" s="100"/>
      <c r="BD101" s="100"/>
      <c r="BE101" s="100"/>
      <c r="BF101" s="56"/>
      <c r="BG101" s="74"/>
      <c r="BH101" s="104" t="e">
        <f>AVERAGE(Table12151654[[#This Row],[Column55]],Table12151654[[#This Row],[Column56]])</f>
        <v>#DIV/0!</v>
      </c>
    </row>
    <row r="102" spans="1:60" ht="23.1" customHeight="1" x14ac:dyDescent="0.3">
      <c r="A102" s="78">
        <v>100</v>
      </c>
      <c r="B102" s="61" t="s">
        <v>139</v>
      </c>
      <c r="C102" s="62" t="s">
        <v>140</v>
      </c>
      <c r="D102" s="61" t="s">
        <v>449</v>
      </c>
      <c r="E102" s="61" t="s">
        <v>34</v>
      </c>
      <c r="F102" s="61" t="s">
        <v>638</v>
      </c>
      <c r="G102" s="52"/>
      <c r="H102" s="52"/>
      <c r="I102" s="52"/>
      <c r="J102" s="52"/>
      <c r="K102" s="63"/>
      <c r="L102" s="104">
        <v>0</v>
      </c>
      <c r="M102" s="100">
        <v>1</v>
      </c>
      <c r="N102" s="100"/>
      <c r="O102" s="100">
        <v>1</v>
      </c>
      <c r="P102" s="100">
        <v>1</v>
      </c>
      <c r="Q102" s="100"/>
      <c r="R102" s="162">
        <v>1</v>
      </c>
      <c r="S102" s="99"/>
      <c r="T102" s="99"/>
      <c r="U102" s="99"/>
      <c r="V102" s="99"/>
      <c r="W102" s="63"/>
      <c r="X102" s="104" t="e">
        <v>#DIV/0!</v>
      </c>
      <c r="Y102" s="99"/>
      <c r="Z102" s="99"/>
      <c r="AA102" s="99"/>
      <c r="AB102" s="99"/>
      <c r="AC102" s="63"/>
      <c r="AD102" s="104" t="e">
        <v>#DIV/0!</v>
      </c>
      <c r="AE102" s="99"/>
      <c r="AF102" s="99"/>
      <c r="AG102" s="99"/>
      <c r="AH102" s="99"/>
      <c r="AI102" s="63"/>
      <c r="AJ102" s="104" t="e">
        <v>#DIV/0!</v>
      </c>
      <c r="AK102" s="52"/>
      <c r="AL102" s="52"/>
      <c r="AM102" s="99"/>
      <c r="AN102" s="52"/>
      <c r="AO102" s="63"/>
      <c r="AP102" s="104">
        <v>0</v>
      </c>
      <c r="AQ102" s="99"/>
      <c r="AR102" s="99"/>
      <c r="AS102" s="99"/>
      <c r="AT102" s="99"/>
      <c r="AU102" s="63"/>
      <c r="AV102" s="104" t="e">
        <v>#DIV/0!</v>
      </c>
      <c r="AW102" s="99"/>
      <c r="AX102" s="99"/>
      <c r="AY102" s="100">
        <v>5</v>
      </c>
      <c r="AZ102" s="100"/>
      <c r="BA102" s="100">
        <v>1</v>
      </c>
      <c r="BB102" s="162">
        <v>3</v>
      </c>
      <c r="BC102" s="99"/>
      <c r="BD102" s="99"/>
      <c r="BE102" s="99"/>
      <c r="BF102" s="52"/>
      <c r="BG102" s="79"/>
      <c r="BH102" s="104" t="e">
        <f>AVERAGE(Table12151654[[#This Row],[Column55]],Table12151654[[#This Row],[Column56]])</f>
        <v>#DIV/0!</v>
      </c>
    </row>
    <row r="103" spans="1:60" ht="23.1" customHeight="1" x14ac:dyDescent="0.3">
      <c r="A103" s="77">
        <v>101</v>
      </c>
      <c r="B103" s="54" t="s">
        <v>345</v>
      </c>
      <c r="C103" s="55" t="s">
        <v>346</v>
      </c>
      <c r="D103" s="54" t="s">
        <v>449</v>
      </c>
      <c r="E103" s="54" t="s">
        <v>492</v>
      </c>
      <c r="F103" s="54" t="s">
        <v>640</v>
      </c>
      <c r="G103" s="56"/>
      <c r="H103" s="56"/>
      <c r="I103" s="56"/>
      <c r="J103" s="56"/>
      <c r="K103" s="57"/>
      <c r="L103" s="104">
        <v>0</v>
      </c>
      <c r="M103" s="100" t="s">
        <v>563</v>
      </c>
      <c r="N103" s="100"/>
      <c r="O103" s="100" t="s">
        <v>563</v>
      </c>
      <c r="P103" s="100" t="s">
        <v>563</v>
      </c>
      <c r="Q103" s="100"/>
      <c r="R103" s="162" t="s">
        <v>563</v>
      </c>
      <c r="S103" s="100"/>
      <c r="T103" s="100"/>
      <c r="U103" s="100"/>
      <c r="V103" s="100"/>
      <c r="W103" s="57"/>
      <c r="X103" s="104" t="e">
        <v>#DIV/0!</v>
      </c>
      <c r="Y103" s="100"/>
      <c r="Z103" s="100"/>
      <c r="AA103" s="100"/>
      <c r="AB103" s="100"/>
      <c r="AC103" s="57"/>
      <c r="AD103" s="104" t="e">
        <v>#DIV/0!</v>
      </c>
      <c r="AE103" s="100"/>
      <c r="AF103" s="100"/>
      <c r="AG103" s="100"/>
      <c r="AH103" s="100"/>
      <c r="AI103" s="57"/>
      <c r="AJ103" s="104" t="e">
        <v>#DIV/0!</v>
      </c>
      <c r="AK103" s="56"/>
      <c r="AL103" s="56"/>
      <c r="AM103" s="100"/>
      <c r="AN103" s="56"/>
      <c r="AO103" s="57"/>
      <c r="AP103" s="104">
        <v>0</v>
      </c>
      <c r="AQ103" s="100"/>
      <c r="AR103" s="100"/>
      <c r="AS103" s="100"/>
      <c r="AT103" s="100"/>
      <c r="AU103" s="57"/>
      <c r="AV103" s="104" t="e">
        <v>#DIV/0!</v>
      </c>
      <c r="AW103" s="100"/>
      <c r="AX103" s="100"/>
      <c r="AY103" s="100" t="s">
        <v>563</v>
      </c>
      <c r="AZ103" s="100"/>
      <c r="BA103" s="100" t="s">
        <v>563</v>
      </c>
      <c r="BB103" s="162" t="s">
        <v>563</v>
      </c>
      <c r="BC103" s="100"/>
      <c r="BD103" s="100"/>
      <c r="BE103" s="100"/>
      <c r="BF103" s="56"/>
      <c r="BG103" s="74"/>
      <c r="BH103" s="104" t="e">
        <f>AVERAGE(Table12151654[[#This Row],[Column55]],Table12151654[[#This Row],[Column56]])</f>
        <v>#DIV/0!</v>
      </c>
    </row>
    <row r="104" spans="1:60" ht="23.1" customHeight="1" x14ac:dyDescent="0.3">
      <c r="A104" s="78">
        <v>102</v>
      </c>
      <c r="B104" s="61" t="s">
        <v>347</v>
      </c>
      <c r="C104" s="62" t="s">
        <v>348</v>
      </c>
      <c r="D104" s="61" t="s">
        <v>541</v>
      </c>
      <c r="E104" s="61" t="s">
        <v>492</v>
      </c>
      <c r="F104" s="61" t="s">
        <v>640</v>
      </c>
      <c r="G104" s="52"/>
      <c r="H104" s="52"/>
      <c r="I104" s="52"/>
      <c r="J104" s="52"/>
      <c r="K104" s="63"/>
      <c r="L104" s="104">
        <v>0</v>
      </c>
      <c r="M104" s="100" t="s">
        <v>563</v>
      </c>
      <c r="N104" s="100"/>
      <c r="O104" s="100" t="s">
        <v>563</v>
      </c>
      <c r="P104" s="100" t="s">
        <v>563</v>
      </c>
      <c r="Q104" s="100"/>
      <c r="R104" s="162" t="s">
        <v>563</v>
      </c>
      <c r="S104" s="99"/>
      <c r="T104" s="99"/>
      <c r="U104" s="99"/>
      <c r="V104" s="99"/>
      <c r="W104" s="63"/>
      <c r="X104" s="104" t="e">
        <v>#DIV/0!</v>
      </c>
      <c r="Y104" s="99"/>
      <c r="Z104" s="99"/>
      <c r="AA104" s="99"/>
      <c r="AB104" s="99"/>
      <c r="AC104" s="63"/>
      <c r="AD104" s="104" t="e">
        <v>#DIV/0!</v>
      </c>
      <c r="AE104" s="99"/>
      <c r="AF104" s="99"/>
      <c r="AG104" s="99"/>
      <c r="AH104" s="99"/>
      <c r="AI104" s="63"/>
      <c r="AJ104" s="104" t="e">
        <v>#DIV/0!</v>
      </c>
      <c r="AK104" s="52"/>
      <c r="AL104" s="52"/>
      <c r="AM104" s="99"/>
      <c r="AN104" s="52"/>
      <c r="AO104" s="63"/>
      <c r="AP104" s="104">
        <v>0</v>
      </c>
      <c r="AQ104" s="99"/>
      <c r="AR104" s="99"/>
      <c r="AS104" s="99"/>
      <c r="AT104" s="99"/>
      <c r="AU104" s="63"/>
      <c r="AV104" s="104" t="e">
        <v>#DIV/0!</v>
      </c>
      <c r="AW104" s="99"/>
      <c r="AX104" s="99"/>
      <c r="AY104" s="100" t="s">
        <v>563</v>
      </c>
      <c r="AZ104" s="100"/>
      <c r="BA104" s="100" t="s">
        <v>563</v>
      </c>
      <c r="BB104" s="162" t="s">
        <v>563</v>
      </c>
      <c r="BC104" s="99"/>
      <c r="BD104" s="99"/>
      <c r="BE104" s="99"/>
      <c r="BF104" s="52"/>
      <c r="BG104" s="79"/>
      <c r="BH104" s="104" t="e">
        <f>AVERAGE(Table12151654[[#This Row],[Column55]],Table12151654[[#This Row],[Column56]])</f>
        <v>#DIV/0!</v>
      </c>
    </row>
    <row r="105" spans="1:60" ht="23.1" customHeight="1" x14ac:dyDescent="0.3">
      <c r="A105" s="77">
        <v>103</v>
      </c>
      <c r="B105" s="54" t="s">
        <v>141</v>
      </c>
      <c r="C105" s="55" t="s">
        <v>142</v>
      </c>
      <c r="D105" s="54" t="s">
        <v>541</v>
      </c>
      <c r="E105" s="54" t="s">
        <v>34</v>
      </c>
      <c r="F105" s="54" t="s">
        <v>638</v>
      </c>
      <c r="G105" s="56"/>
      <c r="H105" s="56"/>
      <c r="I105" s="56"/>
      <c r="J105" s="56"/>
      <c r="K105" s="57"/>
      <c r="L105" s="104">
        <v>0</v>
      </c>
      <c r="M105" s="100">
        <v>0</v>
      </c>
      <c r="N105" s="100"/>
      <c r="O105" s="100">
        <v>0</v>
      </c>
      <c r="P105" s="100">
        <v>0</v>
      </c>
      <c r="Q105" s="100"/>
      <c r="R105" s="162">
        <v>0</v>
      </c>
      <c r="S105" s="100"/>
      <c r="T105" s="100"/>
      <c r="U105" s="100"/>
      <c r="V105" s="100"/>
      <c r="W105" s="57"/>
      <c r="X105" s="104" t="e">
        <v>#DIV/0!</v>
      </c>
      <c r="Y105" s="100"/>
      <c r="Z105" s="100"/>
      <c r="AA105" s="100"/>
      <c r="AB105" s="100"/>
      <c r="AC105" s="57"/>
      <c r="AD105" s="104" t="e">
        <v>#DIV/0!</v>
      </c>
      <c r="AE105" s="100"/>
      <c r="AF105" s="100"/>
      <c r="AG105" s="100"/>
      <c r="AH105" s="100"/>
      <c r="AI105" s="57"/>
      <c r="AJ105" s="104" t="e">
        <v>#DIV/0!</v>
      </c>
      <c r="AK105" s="56"/>
      <c r="AL105" s="56"/>
      <c r="AM105" s="100"/>
      <c r="AN105" s="56"/>
      <c r="AO105" s="57"/>
      <c r="AP105" s="104">
        <v>0</v>
      </c>
      <c r="AQ105" s="100"/>
      <c r="AR105" s="100"/>
      <c r="AS105" s="100"/>
      <c r="AT105" s="100"/>
      <c r="AU105" s="57"/>
      <c r="AV105" s="104" t="e">
        <v>#DIV/0!</v>
      </c>
      <c r="AW105" s="100"/>
      <c r="AX105" s="100"/>
      <c r="AY105" s="100">
        <v>0</v>
      </c>
      <c r="AZ105" s="100"/>
      <c r="BA105" s="100">
        <v>0</v>
      </c>
      <c r="BB105" s="162">
        <v>0</v>
      </c>
      <c r="BC105" s="100"/>
      <c r="BD105" s="100"/>
      <c r="BE105" s="100"/>
      <c r="BF105" s="56"/>
      <c r="BG105" s="74"/>
      <c r="BH105" s="104" t="e">
        <f>AVERAGE(Table12151654[[#This Row],[Column55]],Table12151654[[#This Row],[Column56]])</f>
        <v>#DIV/0!</v>
      </c>
    </row>
    <row r="106" spans="1:60" ht="23.1" customHeight="1" x14ac:dyDescent="0.3">
      <c r="A106" s="78">
        <v>104</v>
      </c>
      <c r="B106" s="61" t="s">
        <v>76</v>
      </c>
      <c r="C106" s="62" t="s">
        <v>77</v>
      </c>
      <c r="D106" s="61" t="s">
        <v>449</v>
      </c>
      <c r="E106" s="61" t="s">
        <v>34</v>
      </c>
      <c r="F106" s="61" t="s">
        <v>638</v>
      </c>
      <c r="G106" s="52"/>
      <c r="H106" s="52"/>
      <c r="I106" s="52"/>
      <c r="J106" s="52"/>
      <c r="K106" s="63"/>
      <c r="L106" s="104">
        <v>0</v>
      </c>
      <c r="M106" s="100">
        <v>0</v>
      </c>
      <c r="N106" s="100"/>
      <c r="O106" s="100">
        <v>0</v>
      </c>
      <c r="P106" s="100">
        <v>0</v>
      </c>
      <c r="Q106" s="100"/>
      <c r="R106" s="162">
        <v>0</v>
      </c>
      <c r="S106" s="99"/>
      <c r="T106" s="99"/>
      <c r="U106" s="99"/>
      <c r="V106" s="99"/>
      <c r="W106" s="63"/>
      <c r="X106" s="104" t="e">
        <v>#DIV/0!</v>
      </c>
      <c r="Y106" s="99"/>
      <c r="Z106" s="99"/>
      <c r="AA106" s="99"/>
      <c r="AB106" s="99"/>
      <c r="AC106" s="63"/>
      <c r="AD106" s="104" t="e">
        <v>#DIV/0!</v>
      </c>
      <c r="AE106" s="99"/>
      <c r="AF106" s="99"/>
      <c r="AG106" s="99"/>
      <c r="AH106" s="99"/>
      <c r="AI106" s="63"/>
      <c r="AJ106" s="104" t="e">
        <v>#DIV/0!</v>
      </c>
      <c r="AK106" s="52"/>
      <c r="AL106" s="52"/>
      <c r="AM106" s="99"/>
      <c r="AN106" s="52"/>
      <c r="AO106" s="63"/>
      <c r="AP106" s="104">
        <v>0</v>
      </c>
      <c r="AQ106" s="99"/>
      <c r="AR106" s="99"/>
      <c r="AS106" s="99"/>
      <c r="AT106" s="99"/>
      <c r="AU106" s="63"/>
      <c r="AV106" s="104" t="e">
        <v>#DIV/0!</v>
      </c>
      <c r="AW106" s="99"/>
      <c r="AX106" s="99"/>
      <c r="AY106" s="100">
        <v>0</v>
      </c>
      <c r="AZ106" s="100"/>
      <c r="BA106" s="100">
        <v>0</v>
      </c>
      <c r="BB106" s="162">
        <v>0</v>
      </c>
      <c r="BC106" s="99"/>
      <c r="BD106" s="99"/>
      <c r="BE106" s="99"/>
      <c r="BF106" s="52"/>
      <c r="BG106" s="79"/>
      <c r="BH106" s="104" t="e">
        <f>AVERAGE(Table12151654[[#This Row],[Column55]],Table12151654[[#This Row],[Column56]])</f>
        <v>#DIV/0!</v>
      </c>
    </row>
    <row r="107" spans="1:60" ht="23.1" customHeight="1" x14ac:dyDescent="0.3">
      <c r="A107" s="77">
        <v>105</v>
      </c>
      <c r="B107" s="54" t="s">
        <v>143</v>
      </c>
      <c r="C107" s="55" t="s">
        <v>144</v>
      </c>
      <c r="D107" s="54" t="s">
        <v>541</v>
      </c>
      <c r="E107" s="54" t="s">
        <v>34</v>
      </c>
      <c r="F107" s="54" t="s">
        <v>638</v>
      </c>
      <c r="G107" s="56"/>
      <c r="H107" s="56"/>
      <c r="I107" s="56"/>
      <c r="J107" s="56"/>
      <c r="K107" s="57"/>
      <c r="L107" s="104">
        <v>0</v>
      </c>
      <c r="M107" s="100">
        <v>4</v>
      </c>
      <c r="N107" s="100"/>
      <c r="O107" s="100">
        <v>4</v>
      </c>
      <c r="P107" s="100">
        <v>4</v>
      </c>
      <c r="Q107" s="100"/>
      <c r="R107" s="162">
        <v>4</v>
      </c>
      <c r="S107" s="100"/>
      <c r="T107" s="100"/>
      <c r="U107" s="100"/>
      <c r="V107" s="100"/>
      <c r="W107" s="57"/>
      <c r="X107" s="104" t="e">
        <v>#DIV/0!</v>
      </c>
      <c r="Y107" s="100"/>
      <c r="Z107" s="100"/>
      <c r="AA107" s="100"/>
      <c r="AB107" s="100"/>
      <c r="AC107" s="57"/>
      <c r="AD107" s="104" t="e">
        <v>#DIV/0!</v>
      </c>
      <c r="AE107" s="100"/>
      <c r="AF107" s="100"/>
      <c r="AG107" s="100"/>
      <c r="AH107" s="100"/>
      <c r="AI107" s="57"/>
      <c r="AJ107" s="104" t="e">
        <v>#DIV/0!</v>
      </c>
      <c r="AK107" s="56"/>
      <c r="AL107" s="56"/>
      <c r="AM107" s="100"/>
      <c r="AN107" s="56"/>
      <c r="AO107" s="57"/>
      <c r="AP107" s="104">
        <v>0</v>
      </c>
      <c r="AQ107" s="100"/>
      <c r="AR107" s="100"/>
      <c r="AS107" s="100"/>
      <c r="AT107" s="100"/>
      <c r="AU107" s="57"/>
      <c r="AV107" s="104" t="e">
        <v>#DIV/0!</v>
      </c>
      <c r="AW107" s="100"/>
      <c r="AX107" s="100"/>
      <c r="AY107" s="100">
        <v>5</v>
      </c>
      <c r="AZ107" s="100"/>
      <c r="BA107" s="100">
        <v>4</v>
      </c>
      <c r="BB107" s="162">
        <v>4.5</v>
      </c>
      <c r="BC107" s="100"/>
      <c r="BD107" s="100"/>
      <c r="BE107" s="100"/>
      <c r="BF107" s="56"/>
      <c r="BG107" s="74"/>
      <c r="BH107" s="104" t="e">
        <f>AVERAGE(Table12151654[[#This Row],[Column55]],Table12151654[[#This Row],[Column56]])</f>
        <v>#DIV/0!</v>
      </c>
    </row>
    <row r="108" spans="1:60" ht="23.1" customHeight="1" x14ac:dyDescent="0.3">
      <c r="A108" s="78">
        <v>106</v>
      </c>
      <c r="B108" s="61" t="s">
        <v>349</v>
      </c>
      <c r="C108" s="62" t="s">
        <v>350</v>
      </c>
      <c r="D108" s="61" t="s">
        <v>449</v>
      </c>
      <c r="E108" s="61" t="s">
        <v>492</v>
      </c>
      <c r="F108" s="61" t="s">
        <v>640</v>
      </c>
      <c r="G108" s="52"/>
      <c r="H108" s="52"/>
      <c r="I108" s="52"/>
      <c r="J108" s="52"/>
      <c r="K108" s="63"/>
      <c r="L108" s="104">
        <v>0</v>
      </c>
      <c r="M108" s="100" t="s">
        <v>563</v>
      </c>
      <c r="N108" s="100"/>
      <c r="O108" s="100" t="s">
        <v>563</v>
      </c>
      <c r="P108" s="100" t="s">
        <v>563</v>
      </c>
      <c r="Q108" s="100"/>
      <c r="R108" s="162" t="s">
        <v>563</v>
      </c>
      <c r="S108" s="99"/>
      <c r="T108" s="99"/>
      <c r="U108" s="99"/>
      <c r="V108" s="99"/>
      <c r="W108" s="63"/>
      <c r="X108" s="104" t="e">
        <v>#DIV/0!</v>
      </c>
      <c r="Y108" s="99"/>
      <c r="Z108" s="99"/>
      <c r="AA108" s="99"/>
      <c r="AB108" s="99"/>
      <c r="AC108" s="63"/>
      <c r="AD108" s="104" t="e">
        <v>#DIV/0!</v>
      </c>
      <c r="AE108" s="99"/>
      <c r="AF108" s="99"/>
      <c r="AG108" s="99"/>
      <c r="AH108" s="99"/>
      <c r="AI108" s="63"/>
      <c r="AJ108" s="104" t="e">
        <v>#DIV/0!</v>
      </c>
      <c r="AK108" s="52"/>
      <c r="AL108" s="52"/>
      <c r="AM108" s="99"/>
      <c r="AN108" s="52"/>
      <c r="AO108" s="63"/>
      <c r="AP108" s="104">
        <v>0</v>
      </c>
      <c r="AQ108" s="99"/>
      <c r="AR108" s="99"/>
      <c r="AS108" s="99"/>
      <c r="AT108" s="99"/>
      <c r="AU108" s="63"/>
      <c r="AV108" s="104" t="e">
        <v>#DIV/0!</v>
      </c>
      <c r="AW108" s="99"/>
      <c r="AX108" s="99"/>
      <c r="AY108" s="100" t="s">
        <v>563</v>
      </c>
      <c r="AZ108" s="100"/>
      <c r="BA108" s="100" t="s">
        <v>563</v>
      </c>
      <c r="BB108" s="162" t="s">
        <v>563</v>
      </c>
      <c r="BC108" s="99"/>
      <c r="BD108" s="99"/>
      <c r="BE108" s="99"/>
      <c r="BF108" s="52"/>
      <c r="BG108" s="79"/>
      <c r="BH108" s="104" t="e">
        <f>AVERAGE(Table12151654[[#This Row],[Column55]],Table12151654[[#This Row],[Column56]])</f>
        <v>#DIV/0!</v>
      </c>
    </row>
    <row r="109" spans="1:60" ht="23.1" customHeight="1" x14ac:dyDescent="0.3">
      <c r="A109" s="77">
        <v>107</v>
      </c>
      <c r="B109" s="54" t="s">
        <v>351</v>
      </c>
      <c r="C109" s="55" t="s">
        <v>352</v>
      </c>
      <c r="D109" s="54" t="s">
        <v>541</v>
      </c>
      <c r="E109" s="54" t="s">
        <v>492</v>
      </c>
      <c r="F109" s="54" t="s">
        <v>640</v>
      </c>
      <c r="G109" s="56"/>
      <c r="H109" s="56"/>
      <c r="I109" s="56"/>
      <c r="J109" s="56"/>
      <c r="K109" s="57"/>
      <c r="L109" s="104">
        <v>0</v>
      </c>
      <c r="M109" s="100" t="s">
        <v>563</v>
      </c>
      <c r="N109" s="100"/>
      <c r="O109" s="100" t="s">
        <v>563</v>
      </c>
      <c r="P109" s="100" t="s">
        <v>563</v>
      </c>
      <c r="Q109" s="100"/>
      <c r="R109" s="162" t="s">
        <v>563</v>
      </c>
      <c r="S109" s="100"/>
      <c r="T109" s="100"/>
      <c r="U109" s="100"/>
      <c r="V109" s="100"/>
      <c r="W109" s="57"/>
      <c r="X109" s="104" t="e">
        <v>#DIV/0!</v>
      </c>
      <c r="Y109" s="100"/>
      <c r="Z109" s="100"/>
      <c r="AA109" s="100"/>
      <c r="AB109" s="100"/>
      <c r="AC109" s="57"/>
      <c r="AD109" s="104" t="e">
        <v>#DIV/0!</v>
      </c>
      <c r="AE109" s="100"/>
      <c r="AF109" s="100"/>
      <c r="AG109" s="100"/>
      <c r="AH109" s="100"/>
      <c r="AI109" s="57"/>
      <c r="AJ109" s="104" t="e">
        <v>#DIV/0!</v>
      </c>
      <c r="AK109" s="56"/>
      <c r="AL109" s="56"/>
      <c r="AM109" s="100"/>
      <c r="AN109" s="56"/>
      <c r="AO109" s="57"/>
      <c r="AP109" s="104">
        <v>0</v>
      </c>
      <c r="AQ109" s="100"/>
      <c r="AR109" s="100"/>
      <c r="AS109" s="100"/>
      <c r="AT109" s="100"/>
      <c r="AU109" s="57"/>
      <c r="AV109" s="104" t="e">
        <v>#DIV/0!</v>
      </c>
      <c r="AW109" s="100"/>
      <c r="AX109" s="100"/>
      <c r="AY109" s="100" t="s">
        <v>563</v>
      </c>
      <c r="AZ109" s="100"/>
      <c r="BA109" s="100" t="s">
        <v>563</v>
      </c>
      <c r="BB109" s="162" t="s">
        <v>563</v>
      </c>
      <c r="BC109" s="100"/>
      <c r="BD109" s="100"/>
      <c r="BE109" s="100"/>
      <c r="BF109" s="56"/>
      <c r="BG109" s="74"/>
      <c r="BH109" s="104" t="e">
        <f>AVERAGE(Table12151654[[#This Row],[Column55]],Table12151654[[#This Row],[Column56]])</f>
        <v>#DIV/0!</v>
      </c>
    </row>
    <row r="110" spans="1:60" ht="23.1" customHeight="1" x14ac:dyDescent="0.3">
      <c r="A110" s="78">
        <v>108</v>
      </c>
      <c r="B110" s="61" t="s">
        <v>278</v>
      </c>
      <c r="C110" s="62" t="s">
        <v>279</v>
      </c>
      <c r="D110" s="61" t="s">
        <v>449</v>
      </c>
      <c r="E110" s="61" t="s">
        <v>160</v>
      </c>
      <c r="F110" s="61" t="s">
        <v>641</v>
      </c>
      <c r="G110" s="52"/>
      <c r="H110" s="52"/>
      <c r="I110" s="52"/>
      <c r="J110" s="52"/>
      <c r="K110" s="63"/>
      <c r="L110" s="104">
        <v>0</v>
      </c>
      <c r="M110" s="100">
        <v>3</v>
      </c>
      <c r="N110" s="100"/>
      <c r="O110" s="100">
        <v>3</v>
      </c>
      <c r="P110" s="100" t="s">
        <v>563</v>
      </c>
      <c r="Q110" s="100"/>
      <c r="R110" s="162">
        <v>3</v>
      </c>
      <c r="S110" s="99"/>
      <c r="T110" s="99"/>
      <c r="U110" s="99"/>
      <c r="V110" s="99"/>
      <c r="W110" s="63"/>
      <c r="X110" s="104" t="e">
        <v>#DIV/0!</v>
      </c>
      <c r="Y110" s="99"/>
      <c r="Z110" s="99"/>
      <c r="AA110" s="99"/>
      <c r="AB110" s="99"/>
      <c r="AC110" s="63"/>
      <c r="AD110" s="104" t="e">
        <v>#DIV/0!</v>
      </c>
      <c r="AE110" s="99"/>
      <c r="AF110" s="99"/>
      <c r="AG110" s="99"/>
      <c r="AH110" s="99"/>
      <c r="AI110" s="63"/>
      <c r="AJ110" s="104" t="e">
        <v>#DIV/0!</v>
      </c>
      <c r="AK110" s="52"/>
      <c r="AL110" s="52"/>
      <c r="AM110" s="99"/>
      <c r="AN110" s="52"/>
      <c r="AO110" s="63"/>
      <c r="AP110" s="104">
        <v>0</v>
      </c>
      <c r="AQ110" s="99"/>
      <c r="AR110" s="99"/>
      <c r="AS110" s="99"/>
      <c r="AT110" s="99"/>
      <c r="AU110" s="63"/>
      <c r="AV110" s="104" t="e">
        <v>#DIV/0!</v>
      </c>
      <c r="AW110" s="99"/>
      <c r="AX110" s="99"/>
      <c r="AY110" s="100">
        <v>5</v>
      </c>
      <c r="AZ110" s="100"/>
      <c r="BA110" s="100">
        <v>3</v>
      </c>
      <c r="BB110" s="162">
        <v>4</v>
      </c>
      <c r="BC110" s="99"/>
      <c r="BD110" s="99"/>
      <c r="BE110" s="99"/>
      <c r="BF110" s="52"/>
      <c r="BG110" s="79"/>
      <c r="BH110" s="104" t="e">
        <f>AVERAGE(Table12151654[[#This Row],[Column55]],Table12151654[[#This Row],[Column56]])</f>
        <v>#DIV/0!</v>
      </c>
    </row>
    <row r="111" spans="1:60" ht="23.1" customHeight="1" x14ac:dyDescent="0.3">
      <c r="A111" s="77">
        <v>109</v>
      </c>
      <c r="B111" s="54" t="s">
        <v>167</v>
      </c>
      <c r="C111" s="55" t="s">
        <v>168</v>
      </c>
      <c r="D111" s="54" t="s">
        <v>449</v>
      </c>
      <c r="E111" s="54" t="s">
        <v>160</v>
      </c>
      <c r="F111" s="54" t="s">
        <v>641</v>
      </c>
      <c r="G111" s="56"/>
      <c r="H111" s="56"/>
      <c r="I111" s="56"/>
      <c r="J111" s="56"/>
      <c r="K111" s="57"/>
      <c r="L111" s="104">
        <v>0</v>
      </c>
      <c r="M111" s="100">
        <v>0</v>
      </c>
      <c r="N111" s="100"/>
      <c r="O111" s="100">
        <v>0</v>
      </c>
      <c r="P111" s="100" t="s">
        <v>563</v>
      </c>
      <c r="Q111" s="100"/>
      <c r="R111" s="162">
        <v>0</v>
      </c>
      <c r="S111" s="100"/>
      <c r="T111" s="100"/>
      <c r="U111" s="100"/>
      <c r="V111" s="100"/>
      <c r="W111" s="57"/>
      <c r="X111" s="104" t="e">
        <v>#DIV/0!</v>
      </c>
      <c r="Y111" s="100"/>
      <c r="Z111" s="100"/>
      <c r="AA111" s="100"/>
      <c r="AB111" s="100"/>
      <c r="AC111" s="57"/>
      <c r="AD111" s="104" t="e">
        <v>#DIV/0!</v>
      </c>
      <c r="AE111" s="100"/>
      <c r="AF111" s="100"/>
      <c r="AG111" s="100"/>
      <c r="AH111" s="100"/>
      <c r="AI111" s="57"/>
      <c r="AJ111" s="104" t="e">
        <v>#DIV/0!</v>
      </c>
      <c r="AK111" s="56"/>
      <c r="AL111" s="56"/>
      <c r="AM111" s="100"/>
      <c r="AN111" s="56"/>
      <c r="AO111" s="57"/>
      <c r="AP111" s="104">
        <v>0</v>
      </c>
      <c r="AQ111" s="100"/>
      <c r="AR111" s="100"/>
      <c r="AS111" s="100"/>
      <c r="AT111" s="100"/>
      <c r="AU111" s="57"/>
      <c r="AV111" s="104" t="e">
        <v>#DIV/0!</v>
      </c>
      <c r="AW111" s="100"/>
      <c r="AX111" s="100"/>
      <c r="AY111" s="100">
        <v>0</v>
      </c>
      <c r="AZ111" s="100"/>
      <c r="BA111" s="100">
        <v>0</v>
      </c>
      <c r="BB111" s="162">
        <v>0</v>
      </c>
      <c r="BC111" s="100"/>
      <c r="BD111" s="100"/>
      <c r="BE111" s="100"/>
      <c r="BF111" s="56"/>
      <c r="BG111" s="74"/>
      <c r="BH111" s="104" t="e">
        <f>AVERAGE(Table12151654[[#This Row],[Column55]],Table12151654[[#This Row],[Column56]])</f>
        <v>#DIV/0!</v>
      </c>
    </row>
    <row r="112" spans="1:60" ht="23.1" customHeight="1" x14ac:dyDescent="0.3">
      <c r="A112" s="78">
        <v>110</v>
      </c>
      <c r="B112" s="61" t="s">
        <v>185</v>
      </c>
      <c r="C112" s="62" t="s">
        <v>186</v>
      </c>
      <c r="D112" s="61" t="s">
        <v>449</v>
      </c>
      <c r="E112" s="61" t="s">
        <v>160</v>
      </c>
      <c r="F112" s="61" t="s">
        <v>641</v>
      </c>
      <c r="G112" s="52"/>
      <c r="H112" s="52"/>
      <c r="I112" s="52"/>
      <c r="J112" s="52"/>
      <c r="K112" s="63"/>
      <c r="L112" s="104">
        <v>0</v>
      </c>
      <c r="M112" s="100">
        <v>2</v>
      </c>
      <c r="N112" s="100"/>
      <c r="O112" s="100">
        <v>2</v>
      </c>
      <c r="P112" s="100" t="s">
        <v>563</v>
      </c>
      <c r="Q112" s="100"/>
      <c r="R112" s="162">
        <v>2</v>
      </c>
      <c r="S112" s="99"/>
      <c r="T112" s="99"/>
      <c r="U112" s="99"/>
      <c r="V112" s="99"/>
      <c r="W112" s="63"/>
      <c r="X112" s="104" t="e">
        <v>#DIV/0!</v>
      </c>
      <c r="Y112" s="99"/>
      <c r="Z112" s="99"/>
      <c r="AA112" s="99"/>
      <c r="AB112" s="99"/>
      <c r="AC112" s="63"/>
      <c r="AD112" s="104" t="e">
        <v>#DIV/0!</v>
      </c>
      <c r="AE112" s="99"/>
      <c r="AF112" s="99"/>
      <c r="AG112" s="99"/>
      <c r="AH112" s="99"/>
      <c r="AI112" s="63"/>
      <c r="AJ112" s="104" t="e">
        <v>#DIV/0!</v>
      </c>
      <c r="AK112" s="52"/>
      <c r="AL112" s="52"/>
      <c r="AM112" s="99"/>
      <c r="AN112" s="52"/>
      <c r="AO112" s="63"/>
      <c r="AP112" s="104">
        <v>0</v>
      </c>
      <c r="AQ112" s="99"/>
      <c r="AR112" s="99"/>
      <c r="AS112" s="99"/>
      <c r="AT112" s="99"/>
      <c r="AU112" s="63"/>
      <c r="AV112" s="104" t="e">
        <v>#DIV/0!</v>
      </c>
      <c r="AW112" s="99"/>
      <c r="AX112" s="99"/>
      <c r="AY112" s="100">
        <v>5</v>
      </c>
      <c r="AZ112" s="100"/>
      <c r="BA112" s="100">
        <v>1</v>
      </c>
      <c r="BB112" s="162">
        <v>3</v>
      </c>
      <c r="BC112" s="99"/>
      <c r="BD112" s="99"/>
      <c r="BE112" s="99"/>
      <c r="BF112" s="52"/>
      <c r="BG112" s="79"/>
      <c r="BH112" s="104" t="e">
        <f>AVERAGE(Table12151654[[#This Row],[Column55]],Table12151654[[#This Row],[Column56]])</f>
        <v>#DIV/0!</v>
      </c>
    </row>
    <row r="113" spans="1:60" ht="23.1" customHeight="1" x14ac:dyDescent="0.3">
      <c r="A113" s="77">
        <v>111</v>
      </c>
      <c r="B113" s="54" t="s">
        <v>232</v>
      </c>
      <c r="C113" s="55" t="s">
        <v>233</v>
      </c>
      <c r="D113" s="54" t="s">
        <v>449</v>
      </c>
      <c r="E113" s="54" t="s">
        <v>160</v>
      </c>
      <c r="F113" s="54" t="s">
        <v>641</v>
      </c>
      <c r="G113" s="56"/>
      <c r="H113" s="56"/>
      <c r="I113" s="56"/>
      <c r="J113" s="56"/>
      <c r="K113" s="57"/>
      <c r="L113" s="104">
        <v>0</v>
      </c>
      <c r="M113" s="100">
        <v>3</v>
      </c>
      <c r="N113" s="100"/>
      <c r="O113" s="100">
        <v>3</v>
      </c>
      <c r="P113" s="100" t="s">
        <v>563</v>
      </c>
      <c r="Q113" s="100"/>
      <c r="R113" s="162">
        <v>3</v>
      </c>
      <c r="S113" s="100"/>
      <c r="T113" s="100"/>
      <c r="U113" s="100"/>
      <c r="V113" s="100"/>
      <c r="W113" s="57"/>
      <c r="X113" s="104" t="e">
        <v>#DIV/0!</v>
      </c>
      <c r="Y113" s="100"/>
      <c r="Z113" s="100"/>
      <c r="AA113" s="100"/>
      <c r="AB113" s="100"/>
      <c r="AC113" s="57"/>
      <c r="AD113" s="104" t="e">
        <v>#DIV/0!</v>
      </c>
      <c r="AE113" s="100"/>
      <c r="AF113" s="100"/>
      <c r="AG113" s="100"/>
      <c r="AH113" s="100"/>
      <c r="AI113" s="57"/>
      <c r="AJ113" s="104" t="e">
        <v>#DIV/0!</v>
      </c>
      <c r="AK113" s="56"/>
      <c r="AL113" s="56"/>
      <c r="AM113" s="100"/>
      <c r="AN113" s="56"/>
      <c r="AO113" s="57"/>
      <c r="AP113" s="104">
        <v>0</v>
      </c>
      <c r="AQ113" s="100"/>
      <c r="AR113" s="100"/>
      <c r="AS113" s="100"/>
      <c r="AT113" s="100"/>
      <c r="AU113" s="57"/>
      <c r="AV113" s="104" t="e">
        <v>#DIV/0!</v>
      </c>
      <c r="AW113" s="100"/>
      <c r="AX113" s="100"/>
      <c r="AY113" s="100">
        <v>5</v>
      </c>
      <c r="AZ113" s="100"/>
      <c r="BA113" s="100">
        <v>3</v>
      </c>
      <c r="BB113" s="162">
        <v>4</v>
      </c>
      <c r="BC113" s="100"/>
      <c r="BD113" s="100"/>
      <c r="BE113" s="100"/>
      <c r="BF113" s="56"/>
      <c r="BG113" s="74"/>
      <c r="BH113" s="104" t="e">
        <f>AVERAGE(Table12151654[[#This Row],[Column55]],Table12151654[[#This Row],[Column56]])</f>
        <v>#DIV/0!</v>
      </c>
    </row>
    <row r="114" spans="1:60" ht="23.1" customHeight="1" x14ac:dyDescent="0.3">
      <c r="A114" s="78">
        <v>112</v>
      </c>
      <c r="B114" s="61" t="s">
        <v>145</v>
      </c>
      <c r="C114" s="62" t="s">
        <v>146</v>
      </c>
      <c r="D114" s="61" t="s">
        <v>449</v>
      </c>
      <c r="E114" s="61" t="s">
        <v>34</v>
      </c>
      <c r="F114" s="61" t="s">
        <v>638</v>
      </c>
      <c r="G114" s="52"/>
      <c r="H114" s="52"/>
      <c r="I114" s="52"/>
      <c r="J114" s="52"/>
      <c r="K114" s="63"/>
      <c r="L114" s="104">
        <v>0</v>
      </c>
      <c r="M114" s="100">
        <v>3</v>
      </c>
      <c r="N114" s="100"/>
      <c r="O114" s="100">
        <v>3</v>
      </c>
      <c r="P114" s="100">
        <v>3</v>
      </c>
      <c r="Q114" s="100"/>
      <c r="R114" s="162">
        <v>3</v>
      </c>
      <c r="S114" s="99"/>
      <c r="T114" s="99"/>
      <c r="U114" s="99"/>
      <c r="V114" s="99"/>
      <c r="W114" s="63"/>
      <c r="X114" s="104" t="e">
        <v>#DIV/0!</v>
      </c>
      <c r="Y114" s="99"/>
      <c r="Z114" s="99"/>
      <c r="AA114" s="99"/>
      <c r="AB114" s="99"/>
      <c r="AC114" s="63"/>
      <c r="AD114" s="104" t="e">
        <v>#DIV/0!</v>
      </c>
      <c r="AE114" s="99"/>
      <c r="AF114" s="99"/>
      <c r="AG114" s="99"/>
      <c r="AH114" s="99"/>
      <c r="AI114" s="63"/>
      <c r="AJ114" s="104" t="e">
        <v>#DIV/0!</v>
      </c>
      <c r="AK114" s="52"/>
      <c r="AL114" s="52"/>
      <c r="AM114" s="99"/>
      <c r="AN114" s="52"/>
      <c r="AO114" s="63"/>
      <c r="AP114" s="104">
        <v>0</v>
      </c>
      <c r="AQ114" s="99"/>
      <c r="AR114" s="99"/>
      <c r="AS114" s="99"/>
      <c r="AT114" s="99"/>
      <c r="AU114" s="63"/>
      <c r="AV114" s="104" t="e">
        <v>#DIV/0!</v>
      </c>
      <c r="AW114" s="99"/>
      <c r="AX114" s="99"/>
      <c r="AY114" s="100">
        <v>5</v>
      </c>
      <c r="AZ114" s="100"/>
      <c r="BA114" s="100">
        <v>2</v>
      </c>
      <c r="BB114" s="162">
        <v>3.5</v>
      </c>
      <c r="BC114" s="99"/>
      <c r="BD114" s="99"/>
      <c r="BE114" s="99"/>
      <c r="BF114" s="52"/>
      <c r="BG114" s="79"/>
      <c r="BH114" s="104" t="e">
        <f>AVERAGE(Table12151654[[#This Row],[Column55]],Table12151654[[#This Row],[Column56]])</f>
        <v>#DIV/0!</v>
      </c>
    </row>
    <row r="115" spans="1:60" ht="23.1" customHeight="1" x14ac:dyDescent="0.3">
      <c r="A115" s="77">
        <v>113</v>
      </c>
      <c r="B115" s="54" t="s">
        <v>200</v>
      </c>
      <c r="C115" s="55" t="s">
        <v>201</v>
      </c>
      <c r="D115" s="54" t="s">
        <v>449</v>
      </c>
      <c r="E115" s="54" t="s">
        <v>160</v>
      </c>
      <c r="F115" s="54" t="s">
        <v>641</v>
      </c>
      <c r="G115" s="56"/>
      <c r="H115" s="56"/>
      <c r="I115" s="56"/>
      <c r="J115" s="56"/>
      <c r="K115" s="57"/>
      <c r="L115" s="104">
        <v>0</v>
      </c>
      <c r="M115" s="100">
        <v>0</v>
      </c>
      <c r="N115" s="100"/>
      <c r="O115" s="100">
        <v>0</v>
      </c>
      <c r="P115" s="100" t="s">
        <v>563</v>
      </c>
      <c r="Q115" s="100"/>
      <c r="R115" s="162">
        <v>0</v>
      </c>
      <c r="S115" s="100"/>
      <c r="T115" s="100"/>
      <c r="U115" s="100"/>
      <c r="V115" s="100"/>
      <c r="W115" s="57"/>
      <c r="X115" s="104" t="e">
        <v>#DIV/0!</v>
      </c>
      <c r="Y115" s="100"/>
      <c r="Z115" s="100"/>
      <c r="AA115" s="100"/>
      <c r="AB115" s="100"/>
      <c r="AC115" s="57"/>
      <c r="AD115" s="104" t="e">
        <v>#DIV/0!</v>
      </c>
      <c r="AE115" s="100"/>
      <c r="AF115" s="100"/>
      <c r="AG115" s="100"/>
      <c r="AH115" s="100"/>
      <c r="AI115" s="57"/>
      <c r="AJ115" s="104" t="e">
        <v>#DIV/0!</v>
      </c>
      <c r="AK115" s="56"/>
      <c r="AL115" s="56"/>
      <c r="AM115" s="100"/>
      <c r="AN115" s="56"/>
      <c r="AO115" s="57"/>
      <c r="AP115" s="104">
        <v>0</v>
      </c>
      <c r="AQ115" s="100"/>
      <c r="AR115" s="100"/>
      <c r="AS115" s="100"/>
      <c r="AT115" s="100"/>
      <c r="AU115" s="57"/>
      <c r="AV115" s="104" t="e">
        <v>#DIV/0!</v>
      </c>
      <c r="AW115" s="100"/>
      <c r="AX115" s="100"/>
      <c r="AY115" s="100">
        <v>0</v>
      </c>
      <c r="AZ115" s="100"/>
      <c r="BA115" s="100">
        <v>0</v>
      </c>
      <c r="BB115" s="162">
        <v>0</v>
      </c>
      <c r="BC115" s="100"/>
      <c r="BD115" s="100"/>
      <c r="BE115" s="100"/>
      <c r="BF115" s="56"/>
      <c r="BG115" s="74"/>
      <c r="BH115" s="104" t="e">
        <f>AVERAGE(Table12151654[[#This Row],[Column55]],Table12151654[[#This Row],[Column56]])</f>
        <v>#DIV/0!</v>
      </c>
    </row>
    <row r="116" spans="1:60" ht="23.1" customHeight="1" x14ac:dyDescent="0.3">
      <c r="A116" s="78">
        <v>114</v>
      </c>
      <c r="B116" s="61" t="s">
        <v>216</v>
      </c>
      <c r="C116" s="62" t="s">
        <v>217</v>
      </c>
      <c r="D116" s="61" t="s">
        <v>449</v>
      </c>
      <c r="E116" s="61" t="s">
        <v>160</v>
      </c>
      <c r="F116" s="61" t="s">
        <v>641</v>
      </c>
      <c r="G116" s="52"/>
      <c r="H116" s="52"/>
      <c r="I116" s="52"/>
      <c r="J116" s="52"/>
      <c r="K116" s="63"/>
      <c r="L116" s="104">
        <v>0</v>
      </c>
      <c r="M116" s="100">
        <v>4</v>
      </c>
      <c r="N116" s="100"/>
      <c r="O116" s="100">
        <v>4</v>
      </c>
      <c r="P116" s="100" t="s">
        <v>563</v>
      </c>
      <c r="Q116" s="100"/>
      <c r="R116" s="162">
        <v>4</v>
      </c>
      <c r="S116" s="99"/>
      <c r="T116" s="99"/>
      <c r="U116" s="99"/>
      <c r="V116" s="99"/>
      <c r="W116" s="63"/>
      <c r="X116" s="104" t="e">
        <v>#DIV/0!</v>
      </c>
      <c r="Y116" s="99"/>
      <c r="Z116" s="99"/>
      <c r="AA116" s="99"/>
      <c r="AB116" s="99"/>
      <c r="AC116" s="63"/>
      <c r="AD116" s="104" t="e">
        <v>#DIV/0!</v>
      </c>
      <c r="AE116" s="99"/>
      <c r="AF116" s="99"/>
      <c r="AG116" s="99"/>
      <c r="AH116" s="99"/>
      <c r="AI116" s="63"/>
      <c r="AJ116" s="104" t="e">
        <v>#DIV/0!</v>
      </c>
      <c r="AK116" s="52"/>
      <c r="AL116" s="52"/>
      <c r="AM116" s="99"/>
      <c r="AN116" s="52"/>
      <c r="AO116" s="63"/>
      <c r="AP116" s="104">
        <v>0</v>
      </c>
      <c r="AQ116" s="99"/>
      <c r="AR116" s="99"/>
      <c r="AS116" s="99"/>
      <c r="AT116" s="99"/>
      <c r="AU116" s="63"/>
      <c r="AV116" s="104" t="e">
        <v>#DIV/0!</v>
      </c>
      <c r="AW116" s="99"/>
      <c r="AX116" s="99"/>
      <c r="AY116" s="100">
        <v>5</v>
      </c>
      <c r="AZ116" s="100"/>
      <c r="BA116" s="100">
        <v>4</v>
      </c>
      <c r="BB116" s="162">
        <v>4.5</v>
      </c>
      <c r="BC116" s="99"/>
      <c r="BD116" s="99"/>
      <c r="BE116" s="99"/>
      <c r="BF116" s="52"/>
      <c r="BG116" s="79"/>
      <c r="BH116" s="104" t="e">
        <f>AVERAGE(Table12151654[[#This Row],[Column55]],Table12151654[[#This Row],[Column56]])</f>
        <v>#DIV/0!</v>
      </c>
    </row>
    <row r="117" spans="1:60" ht="23.1" customHeight="1" x14ac:dyDescent="0.3">
      <c r="A117" s="77">
        <v>115</v>
      </c>
      <c r="B117" s="54" t="s">
        <v>234</v>
      </c>
      <c r="C117" s="55" t="s">
        <v>235</v>
      </c>
      <c r="D117" s="54" t="s">
        <v>449</v>
      </c>
      <c r="E117" s="54" t="s">
        <v>160</v>
      </c>
      <c r="F117" s="54" t="s">
        <v>641</v>
      </c>
      <c r="G117" s="56"/>
      <c r="H117" s="56"/>
      <c r="I117" s="56"/>
      <c r="J117" s="56"/>
      <c r="K117" s="57"/>
      <c r="L117" s="104">
        <v>0</v>
      </c>
      <c r="M117" s="100">
        <v>0</v>
      </c>
      <c r="N117" s="100"/>
      <c r="O117" s="100">
        <v>0</v>
      </c>
      <c r="P117" s="100" t="s">
        <v>563</v>
      </c>
      <c r="Q117" s="100"/>
      <c r="R117" s="162">
        <v>0</v>
      </c>
      <c r="S117" s="100"/>
      <c r="T117" s="100"/>
      <c r="U117" s="100"/>
      <c r="V117" s="100"/>
      <c r="W117" s="57"/>
      <c r="X117" s="104" t="e">
        <v>#DIV/0!</v>
      </c>
      <c r="Y117" s="100"/>
      <c r="Z117" s="100"/>
      <c r="AA117" s="100"/>
      <c r="AB117" s="100"/>
      <c r="AC117" s="57"/>
      <c r="AD117" s="104" t="e">
        <v>#DIV/0!</v>
      </c>
      <c r="AE117" s="100"/>
      <c r="AF117" s="100"/>
      <c r="AG117" s="100"/>
      <c r="AH117" s="100"/>
      <c r="AI117" s="57"/>
      <c r="AJ117" s="104" t="e">
        <v>#DIV/0!</v>
      </c>
      <c r="AK117" s="56"/>
      <c r="AL117" s="56"/>
      <c r="AM117" s="100"/>
      <c r="AN117" s="56"/>
      <c r="AO117" s="57"/>
      <c r="AP117" s="104">
        <v>0</v>
      </c>
      <c r="AQ117" s="100"/>
      <c r="AR117" s="100"/>
      <c r="AS117" s="100"/>
      <c r="AT117" s="100"/>
      <c r="AU117" s="57"/>
      <c r="AV117" s="104" t="e">
        <v>#DIV/0!</v>
      </c>
      <c r="AW117" s="100"/>
      <c r="AX117" s="100"/>
      <c r="AY117" s="100">
        <v>0</v>
      </c>
      <c r="AZ117" s="100"/>
      <c r="BA117" s="100">
        <v>0</v>
      </c>
      <c r="BB117" s="162">
        <v>0</v>
      </c>
      <c r="BC117" s="100"/>
      <c r="BD117" s="100"/>
      <c r="BE117" s="100"/>
      <c r="BF117" s="56"/>
      <c r="BG117" s="74"/>
      <c r="BH117" s="104" t="e">
        <f>AVERAGE(Table12151654[[#This Row],[Column55]],Table12151654[[#This Row],[Column56]])</f>
        <v>#DIV/0!</v>
      </c>
    </row>
    <row r="118" spans="1:60" ht="23.1" customHeight="1" x14ac:dyDescent="0.3">
      <c r="A118" s="78">
        <v>116</v>
      </c>
      <c r="B118" s="61" t="s">
        <v>353</v>
      </c>
      <c r="C118" s="62" t="s">
        <v>354</v>
      </c>
      <c r="D118" s="61" t="s">
        <v>543</v>
      </c>
      <c r="E118" s="61" t="s">
        <v>492</v>
      </c>
      <c r="F118" s="61" t="s">
        <v>640</v>
      </c>
      <c r="G118" s="52"/>
      <c r="H118" s="52"/>
      <c r="I118" s="52"/>
      <c r="J118" s="52"/>
      <c r="K118" s="63"/>
      <c r="L118" s="104">
        <v>0</v>
      </c>
      <c r="M118" s="100" t="s">
        <v>563</v>
      </c>
      <c r="N118" s="100"/>
      <c r="O118" s="100" t="s">
        <v>563</v>
      </c>
      <c r="P118" s="100" t="s">
        <v>563</v>
      </c>
      <c r="Q118" s="100"/>
      <c r="R118" s="162" t="s">
        <v>563</v>
      </c>
      <c r="S118" s="99"/>
      <c r="T118" s="99"/>
      <c r="U118" s="99"/>
      <c r="V118" s="99"/>
      <c r="W118" s="63"/>
      <c r="X118" s="104" t="e">
        <v>#DIV/0!</v>
      </c>
      <c r="Y118" s="99"/>
      <c r="Z118" s="99"/>
      <c r="AA118" s="99"/>
      <c r="AB118" s="99"/>
      <c r="AC118" s="63"/>
      <c r="AD118" s="104" t="e">
        <v>#DIV/0!</v>
      </c>
      <c r="AE118" s="99"/>
      <c r="AF118" s="99"/>
      <c r="AG118" s="99"/>
      <c r="AH118" s="99"/>
      <c r="AI118" s="63"/>
      <c r="AJ118" s="104" t="e">
        <v>#DIV/0!</v>
      </c>
      <c r="AK118" s="52"/>
      <c r="AL118" s="52"/>
      <c r="AM118" s="99"/>
      <c r="AN118" s="52"/>
      <c r="AO118" s="63"/>
      <c r="AP118" s="104">
        <v>0</v>
      </c>
      <c r="AQ118" s="99"/>
      <c r="AR118" s="99"/>
      <c r="AS118" s="99"/>
      <c r="AT118" s="99"/>
      <c r="AU118" s="63"/>
      <c r="AV118" s="104" t="e">
        <v>#DIV/0!</v>
      </c>
      <c r="AW118" s="99"/>
      <c r="AX118" s="99"/>
      <c r="AY118" s="100" t="s">
        <v>563</v>
      </c>
      <c r="AZ118" s="100"/>
      <c r="BA118" s="100" t="s">
        <v>563</v>
      </c>
      <c r="BB118" s="162" t="s">
        <v>563</v>
      </c>
      <c r="BC118" s="99"/>
      <c r="BD118" s="99"/>
      <c r="BE118" s="99"/>
      <c r="BF118" s="52"/>
      <c r="BG118" s="79"/>
      <c r="BH118" s="104" t="e">
        <f>AVERAGE(Table12151654[[#This Row],[Column55]],Table12151654[[#This Row],[Column56]])</f>
        <v>#DIV/0!</v>
      </c>
    </row>
    <row r="119" spans="1:60" ht="23.1" customHeight="1" x14ac:dyDescent="0.3">
      <c r="A119" s="77">
        <v>117</v>
      </c>
      <c r="B119" s="54" t="s">
        <v>202</v>
      </c>
      <c r="C119" s="55" t="s">
        <v>203</v>
      </c>
      <c r="D119" s="54" t="s">
        <v>541</v>
      </c>
      <c r="E119" s="54" t="s">
        <v>160</v>
      </c>
      <c r="F119" s="54" t="s">
        <v>641</v>
      </c>
      <c r="G119" s="56"/>
      <c r="H119" s="56"/>
      <c r="I119" s="56"/>
      <c r="J119" s="56"/>
      <c r="K119" s="57"/>
      <c r="L119" s="104">
        <v>0</v>
      </c>
      <c r="M119" s="100">
        <v>0</v>
      </c>
      <c r="N119" s="100"/>
      <c r="O119" s="100">
        <v>0</v>
      </c>
      <c r="P119" s="100" t="s">
        <v>563</v>
      </c>
      <c r="Q119" s="100"/>
      <c r="R119" s="162">
        <v>0</v>
      </c>
      <c r="S119" s="100"/>
      <c r="T119" s="100"/>
      <c r="U119" s="100"/>
      <c r="V119" s="100"/>
      <c r="W119" s="57"/>
      <c r="X119" s="104" t="e">
        <v>#DIV/0!</v>
      </c>
      <c r="Y119" s="100"/>
      <c r="Z119" s="100"/>
      <c r="AA119" s="100"/>
      <c r="AB119" s="100"/>
      <c r="AC119" s="57"/>
      <c r="AD119" s="104" t="e">
        <v>#DIV/0!</v>
      </c>
      <c r="AE119" s="100"/>
      <c r="AF119" s="100"/>
      <c r="AG119" s="100"/>
      <c r="AH119" s="100"/>
      <c r="AI119" s="57"/>
      <c r="AJ119" s="104" t="e">
        <v>#DIV/0!</v>
      </c>
      <c r="AK119" s="56"/>
      <c r="AL119" s="56"/>
      <c r="AM119" s="100"/>
      <c r="AN119" s="56"/>
      <c r="AO119" s="57"/>
      <c r="AP119" s="104">
        <v>0</v>
      </c>
      <c r="AQ119" s="100"/>
      <c r="AR119" s="100"/>
      <c r="AS119" s="100"/>
      <c r="AT119" s="100"/>
      <c r="AU119" s="57"/>
      <c r="AV119" s="104" t="e">
        <v>#DIV/0!</v>
      </c>
      <c r="AW119" s="100"/>
      <c r="AX119" s="100"/>
      <c r="AY119" s="100">
        <v>0</v>
      </c>
      <c r="AZ119" s="100"/>
      <c r="BA119" s="100">
        <v>0</v>
      </c>
      <c r="BB119" s="162">
        <v>0</v>
      </c>
      <c r="BC119" s="100"/>
      <c r="BD119" s="100"/>
      <c r="BE119" s="100"/>
      <c r="BF119" s="56"/>
      <c r="BG119" s="74"/>
      <c r="BH119" s="104" t="e">
        <f>AVERAGE(Table12151654[[#This Row],[Column55]],Table12151654[[#This Row],[Column56]])</f>
        <v>#DIV/0!</v>
      </c>
    </row>
    <row r="120" spans="1:60" ht="23.1" customHeight="1" x14ac:dyDescent="0.3">
      <c r="A120" s="78">
        <v>118</v>
      </c>
      <c r="B120" s="61" t="s">
        <v>355</v>
      </c>
      <c r="C120" s="62" t="s">
        <v>356</v>
      </c>
      <c r="D120" s="61" t="s">
        <v>541</v>
      </c>
      <c r="E120" s="61" t="s">
        <v>492</v>
      </c>
      <c r="F120" s="61" t="s">
        <v>640</v>
      </c>
      <c r="G120" s="52"/>
      <c r="H120" s="52"/>
      <c r="I120" s="52"/>
      <c r="J120" s="52"/>
      <c r="K120" s="63"/>
      <c r="L120" s="104">
        <v>0</v>
      </c>
      <c r="M120" s="100" t="s">
        <v>563</v>
      </c>
      <c r="N120" s="100"/>
      <c r="O120" s="100" t="s">
        <v>563</v>
      </c>
      <c r="P120" s="100" t="s">
        <v>563</v>
      </c>
      <c r="Q120" s="100"/>
      <c r="R120" s="162" t="s">
        <v>563</v>
      </c>
      <c r="S120" s="99"/>
      <c r="T120" s="99"/>
      <c r="U120" s="99"/>
      <c r="V120" s="99"/>
      <c r="W120" s="63"/>
      <c r="X120" s="104" t="e">
        <v>#DIV/0!</v>
      </c>
      <c r="Y120" s="99"/>
      <c r="Z120" s="99"/>
      <c r="AA120" s="99"/>
      <c r="AB120" s="99"/>
      <c r="AC120" s="63"/>
      <c r="AD120" s="104" t="e">
        <v>#DIV/0!</v>
      </c>
      <c r="AE120" s="99"/>
      <c r="AF120" s="99"/>
      <c r="AG120" s="99"/>
      <c r="AH120" s="99"/>
      <c r="AI120" s="63"/>
      <c r="AJ120" s="104" t="e">
        <v>#DIV/0!</v>
      </c>
      <c r="AK120" s="52"/>
      <c r="AL120" s="52"/>
      <c r="AM120" s="99"/>
      <c r="AN120" s="52"/>
      <c r="AO120" s="63"/>
      <c r="AP120" s="104">
        <v>0</v>
      </c>
      <c r="AQ120" s="99"/>
      <c r="AR120" s="99"/>
      <c r="AS120" s="99"/>
      <c r="AT120" s="99"/>
      <c r="AU120" s="63"/>
      <c r="AV120" s="104" t="e">
        <v>#DIV/0!</v>
      </c>
      <c r="AW120" s="99"/>
      <c r="AX120" s="99"/>
      <c r="AY120" s="100" t="s">
        <v>563</v>
      </c>
      <c r="AZ120" s="100"/>
      <c r="BA120" s="100" t="s">
        <v>563</v>
      </c>
      <c r="BB120" s="162" t="s">
        <v>563</v>
      </c>
      <c r="BC120" s="99"/>
      <c r="BD120" s="99"/>
      <c r="BE120" s="99"/>
      <c r="BF120" s="52"/>
      <c r="BG120" s="79"/>
      <c r="BH120" s="104" t="e">
        <f>AVERAGE(Table12151654[[#This Row],[Column55]],Table12151654[[#This Row],[Column56]])</f>
        <v>#DIV/0!</v>
      </c>
    </row>
    <row r="121" spans="1:60" ht="23.1" customHeight="1" x14ac:dyDescent="0.3">
      <c r="A121" s="77">
        <v>119</v>
      </c>
      <c r="B121" s="54" t="s">
        <v>357</v>
      </c>
      <c r="C121" s="55" t="s">
        <v>358</v>
      </c>
      <c r="D121" s="54" t="s">
        <v>541</v>
      </c>
      <c r="E121" s="54" t="s">
        <v>492</v>
      </c>
      <c r="F121" s="54" t="s">
        <v>640</v>
      </c>
      <c r="G121" s="56"/>
      <c r="H121" s="56"/>
      <c r="I121" s="56"/>
      <c r="J121" s="56"/>
      <c r="K121" s="57"/>
      <c r="L121" s="104">
        <v>0</v>
      </c>
      <c r="M121" s="100" t="s">
        <v>563</v>
      </c>
      <c r="N121" s="100"/>
      <c r="O121" s="100" t="s">
        <v>563</v>
      </c>
      <c r="P121" s="100" t="s">
        <v>563</v>
      </c>
      <c r="Q121" s="100"/>
      <c r="R121" s="162" t="s">
        <v>563</v>
      </c>
      <c r="S121" s="100"/>
      <c r="T121" s="100"/>
      <c r="U121" s="100"/>
      <c r="V121" s="100"/>
      <c r="W121" s="57"/>
      <c r="X121" s="104" t="e">
        <v>#DIV/0!</v>
      </c>
      <c r="Y121" s="100"/>
      <c r="Z121" s="100"/>
      <c r="AA121" s="100"/>
      <c r="AB121" s="100"/>
      <c r="AC121" s="57"/>
      <c r="AD121" s="104" t="e">
        <v>#DIV/0!</v>
      </c>
      <c r="AE121" s="100"/>
      <c r="AF121" s="100"/>
      <c r="AG121" s="100"/>
      <c r="AH121" s="100"/>
      <c r="AI121" s="57"/>
      <c r="AJ121" s="104" t="e">
        <v>#DIV/0!</v>
      </c>
      <c r="AK121" s="56"/>
      <c r="AL121" s="56"/>
      <c r="AM121" s="100"/>
      <c r="AN121" s="56"/>
      <c r="AO121" s="57"/>
      <c r="AP121" s="104">
        <v>0</v>
      </c>
      <c r="AQ121" s="100"/>
      <c r="AR121" s="100"/>
      <c r="AS121" s="100"/>
      <c r="AT121" s="100"/>
      <c r="AU121" s="57"/>
      <c r="AV121" s="104" t="e">
        <v>#DIV/0!</v>
      </c>
      <c r="AW121" s="100"/>
      <c r="AX121" s="100"/>
      <c r="AY121" s="100" t="s">
        <v>563</v>
      </c>
      <c r="AZ121" s="100"/>
      <c r="BA121" s="100" t="s">
        <v>563</v>
      </c>
      <c r="BB121" s="162" t="s">
        <v>563</v>
      </c>
      <c r="BC121" s="100"/>
      <c r="BD121" s="100"/>
      <c r="BE121" s="100"/>
      <c r="BF121" s="56"/>
      <c r="BG121" s="74"/>
      <c r="BH121" s="104" t="e">
        <f>AVERAGE(Table12151654[[#This Row],[Column55]],Table12151654[[#This Row],[Column56]])</f>
        <v>#DIV/0!</v>
      </c>
    </row>
    <row r="122" spans="1:60" ht="23.1" customHeight="1" x14ac:dyDescent="0.3">
      <c r="A122" s="78">
        <v>120</v>
      </c>
      <c r="B122" s="61" t="s">
        <v>149</v>
      </c>
      <c r="C122" s="62" t="s">
        <v>150</v>
      </c>
      <c r="D122" s="61" t="s">
        <v>449</v>
      </c>
      <c r="E122" s="61" t="s">
        <v>34</v>
      </c>
      <c r="F122" s="61" t="s">
        <v>638</v>
      </c>
      <c r="G122" s="52"/>
      <c r="H122" s="52"/>
      <c r="I122" s="52"/>
      <c r="J122" s="52"/>
      <c r="K122" s="63"/>
      <c r="L122" s="104">
        <v>0</v>
      </c>
      <c r="M122" s="100">
        <v>0</v>
      </c>
      <c r="N122" s="100"/>
      <c r="O122" s="100">
        <v>0</v>
      </c>
      <c r="P122" s="100">
        <v>0</v>
      </c>
      <c r="Q122" s="100"/>
      <c r="R122" s="162">
        <v>0</v>
      </c>
      <c r="S122" s="99"/>
      <c r="T122" s="99"/>
      <c r="U122" s="99"/>
      <c r="V122" s="99"/>
      <c r="W122" s="63"/>
      <c r="X122" s="104" t="e">
        <v>#DIV/0!</v>
      </c>
      <c r="Y122" s="99"/>
      <c r="Z122" s="99"/>
      <c r="AA122" s="99"/>
      <c r="AB122" s="99"/>
      <c r="AC122" s="63"/>
      <c r="AD122" s="104" t="e">
        <v>#DIV/0!</v>
      </c>
      <c r="AE122" s="99"/>
      <c r="AF122" s="99"/>
      <c r="AG122" s="99"/>
      <c r="AH122" s="99"/>
      <c r="AI122" s="63"/>
      <c r="AJ122" s="104" t="e">
        <v>#DIV/0!</v>
      </c>
      <c r="AK122" s="52"/>
      <c r="AL122" s="52"/>
      <c r="AM122" s="99"/>
      <c r="AN122" s="52"/>
      <c r="AO122" s="63"/>
      <c r="AP122" s="104">
        <v>0</v>
      </c>
      <c r="AQ122" s="99"/>
      <c r="AR122" s="99"/>
      <c r="AS122" s="99"/>
      <c r="AT122" s="99"/>
      <c r="AU122" s="63"/>
      <c r="AV122" s="104" t="e">
        <v>#DIV/0!</v>
      </c>
      <c r="AW122" s="99"/>
      <c r="AX122" s="99"/>
      <c r="AY122" s="100">
        <v>0</v>
      </c>
      <c r="AZ122" s="100"/>
      <c r="BA122" s="100">
        <v>0</v>
      </c>
      <c r="BB122" s="162">
        <v>0</v>
      </c>
      <c r="BC122" s="99"/>
      <c r="BD122" s="99"/>
      <c r="BE122" s="99"/>
      <c r="BF122" s="52"/>
      <c r="BG122" s="79"/>
      <c r="BH122" s="104" t="e">
        <f>AVERAGE(Table12151654[[#This Row],[Column55]],Table12151654[[#This Row],[Column56]])</f>
        <v>#DIV/0!</v>
      </c>
    </row>
    <row r="123" spans="1:60" ht="23.1" customHeight="1" x14ac:dyDescent="0.3">
      <c r="A123" s="77">
        <v>121</v>
      </c>
      <c r="B123" s="54" t="s">
        <v>359</v>
      </c>
      <c r="C123" s="55" t="s">
        <v>360</v>
      </c>
      <c r="D123" s="54" t="s">
        <v>449</v>
      </c>
      <c r="E123" s="54" t="s">
        <v>492</v>
      </c>
      <c r="F123" s="54" t="s">
        <v>640</v>
      </c>
      <c r="G123" s="56"/>
      <c r="H123" s="56"/>
      <c r="I123" s="56"/>
      <c r="J123" s="56"/>
      <c r="K123" s="57"/>
      <c r="L123" s="104">
        <v>0</v>
      </c>
      <c r="M123" s="100" t="s">
        <v>563</v>
      </c>
      <c r="N123" s="100"/>
      <c r="O123" s="100" t="s">
        <v>563</v>
      </c>
      <c r="P123" s="100" t="s">
        <v>563</v>
      </c>
      <c r="Q123" s="100"/>
      <c r="R123" s="162" t="s">
        <v>563</v>
      </c>
      <c r="S123" s="100"/>
      <c r="T123" s="100"/>
      <c r="U123" s="100"/>
      <c r="V123" s="100"/>
      <c r="W123" s="57"/>
      <c r="X123" s="104" t="e">
        <v>#DIV/0!</v>
      </c>
      <c r="Y123" s="100"/>
      <c r="Z123" s="100"/>
      <c r="AA123" s="100"/>
      <c r="AB123" s="100"/>
      <c r="AC123" s="57"/>
      <c r="AD123" s="104" t="e">
        <v>#DIV/0!</v>
      </c>
      <c r="AE123" s="100"/>
      <c r="AF123" s="100"/>
      <c r="AG123" s="100"/>
      <c r="AH123" s="100"/>
      <c r="AI123" s="57"/>
      <c r="AJ123" s="104" t="e">
        <v>#DIV/0!</v>
      </c>
      <c r="AK123" s="56"/>
      <c r="AL123" s="56"/>
      <c r="AM123" s="100"/>
      <c r="AN123" s="56"/>
      <c r="AO123" s="57"/>
      <c r="AP123" s="104">
        <v>0</v>
      </c>
      <c r="AQ123" s="100"/>
      <c r="AR123" s="100"/>
      <c r="AS123" s="100"/>
      <c r="AT123" s="100"/>
      <c r="AU123" s="57"/>
      <c r="AV123" s="104" t="e">
        <v>#DIV/0!</v>
      </c>
      <c r="AW123" s="100"/>
      <c r="AX123" s="100"/>
      <c r="AY123" s="100" t="s">
        <v>563</v>
      </c>
      <c r="AZ123" s="100"/>
      <c r="BA123" s="100" t="s">
        <v>563</v>
      </c>
      <c r="BB123" s="162" t="s">
        <v>563</v>
      </c>
      <c r="BC123" s="100"/>
      <c r="BD123" s="100"/>
      <c r="BE123" s="100"/>
      <c r="BF123" s="56"/>
      <c r="BG123" s="74"/>
      <c r="BH123" s="104" t="e">
        <f>AVERAGE(Table12151654[[#This Row],[Column55]],Table12151654[[#This Row],[Column56]])</f>
        <v>#DIV/0!</v>
      </c>
    </row>
    <row r="124" spans="1:60" ht="23.1" customHeight="1" x14ac:dyDescent="0.3">
      <c r="A124" s="78">
        <v>122</v>
      </c>
      <c r="B124" s="61" t="s">
        <v>361</v>
      </c>
      <c r="C124" s="62" t="s">
        <v>362</v>
      </c>
      <c r="D124" s="61" t="s">
        <v>449</v>
      </c>
      <c r="E124" s="61" t="s">
        <v>492</v>
      </c>
      <c r="F124" s="61" t="s">
        <v>640</v>
      </c>
      <c r="G124" s="52"/>
      <c r="H124" s="52"/>
      <c r="I124" s="52"/>
      <c r="J124" s="52"/>
      <c r="K124" s="63"/>
      <c r="L124" s="104">
        <v>0</v>
      </c>
      <c r="M124" s="100" t="s">
        <v>563</v>
      </c>
      <c r="N124" s="100"/>
      <c r="O124" s="100" t="s">
        <v>563</v>
      </c>
      <c r="P124" s="100" t="s">
        <v>563</v>
      </c>
      <c r="Q124" s="100"/>
      <c r="R124" s="162" t="s">
        <v>563</v>
      </c>
      <c r="S124" s="99"/>
      <c r="T124" s="99"/>
      <c r="U124" s="99"/>
      <c r="V124" s="99"/>
      <c r="W124" s="63"/>
      <c r="X124" s="104" t="e">
        <v>#DIV/0!</v>
      </c>
      <c r="Y124" s="99"/>
      <c r="Z124" s="99"/>
      <c r="AA124" s="99"/>
      <c r="AB124" s="99"/>
      <c r="AC124" s="63"/>
      <c r="AD124" s="104" t="e">
        <v>#DIV/0!</v>
      </c>
      <c r="AE124" s="99"/>
      <c r="AF124" s="99"/>
      <c r="AG124" s="99"/>
      <c r="AH124" s="99"/>
      <c r="AI124" s="63"/>
      <c r="AJ124" s="104" t="e">
        <v>#DIV/0!</v>
      </c>
      <c r="AK124" s="52"/>
      <c r="AL124" s="52"/>
      <c r="AM124" s="99"/>
      <c r="AN124" s="52"/>
      <c r="AO124" s="63"/>
      <c r="AP124" s="104">
        <v>0</v>
      </c>
      <c r="AQ124" s="99"/>
      <c r="AR124" s="99"/>
      <c r="AS124" s="99"/>
      <c r="AT124" s="99"/>
      <c r="AU124" s="63"/>
      <c r="AV124" s="104" t="e">
        <v>#DIV/0!</v>
      </c>
      <c r="AW124" s="99"/>
      <c r="AX124" s="99"/>
      <c r="AY124" s="100" t="s">
        <v>563</v>
      </c>
      <c r="AZ124" s="100"/>
      <c r="BA124" s="100" t="s">
        <v>563</v>
      </c>
      <c r="BB124" s="162" t="s">
        <v>563</v>
      </c>
      <c r="BC124" s="99"/>
      <c r="BD124" s="99"/>
      <c r="BE124" s="99"/>
      <c r="BF124" s="52"/>
      <c r="BG124" s="79"/>
      <c r="BH124" s="104" t="e">
        <f>AVERAGE(Table12151654[[#This Row],[Column55]],Table12151654[[#This Row],[Column56]])</f>
        <v>#DIV/0!</v>
      </c>
    </row>
    <row r="125" spans="1:60" ht="23.1" customHeight="1" x14ac:dyDescent="0.3">
      <c r="A125" s="77">
        <v>123</v>
      </c>
      <c r="B125" s="54" t="s">
        <v>363</v>
      </c>
      <c r="C125" s="55" t="s">
        <v>364</v>
      </c>
      <c r="D125" s="54" t="s">
        <v>449</v>
      </c>
      <c r="E125" s="54" t="s">
        <v>492</v>
      </c>
      <c r="F125" s="54" t="s">
        <v>640</v>
      </c>
      <c r="G125" s="56"/>
      <c r="H125" s="56"/>
      <c r="I125" s="56"/>
      <c r="J125" s="56"/>
      <c r="K125" s="57"/>
      <c r="L125" s="104">
        <v>0</v>
      </c>
      <c r="M125" s="100" t="s">
        <v>563</v>
      </c>
      <c r="N125" s="100"/>
      <c r="O125" s="100" t="s">
        <v>563</v>
      </c>
      <c r="P125" s="100" t="s">
        <v>563</v>
      </c>
      <c r="Q125" s="100"/>
      <c r="R125" s="162" t="s">
        <v>563</v>
      </c>
      <c r="S125" s="100"/>
      <c r="T125" s="100"/>
      <c r="U125" s="100"/>
      <c r="V125" s="100"/>
      <c r="W125" s="57"/>
      <c r="X125" s="104" t="e">
        <v>#DIV/0!</v>
      </c>
      <c r="Y125" s="100"/>
      <c r="Z125" s="100"/>
      <c r="AA125" s="100"/>
      <c r="AB125" s="100"/>
      <c r="AC125" s="57"/>
      <c r="AD125" s="104" t="e">
        <v>#DIV/0!</v>
      </c>
      <c r="AE125" s="100"/>
      <c r="AF125" s="100"/>
      <c r="AG125" s="100"/>
      <c r="AH125" s="100"/>
      <c r="AI125" s="57"/>
      <c r="AJ125" s="104" t="e">
        <v>#DIV/0!</v>
      </c>
      <c r="AK125" s="56"/>
      <c r="AL125" s="56"/>
      <c r="AM125" s="100"/>
      <c r="AN125" s="56"/>
      <c r="AO125" s="57"/>
      <c r="AP125" s="104">
        <v>0</v>
      </c>
      <c r="AQ125" s="100"/>
      <c r="AR125" s="100"/>
      <c r="AS125" s="100"/>
      <c r="AT125" s="100"/>
      <c r="AU125" s="57"/>
      <c r="AV125" s="104" t="e">
        <v>#DIV/0!</v>
      </c>
      <c r="AW125" s="100"/>
      <c r="AX125" s="100"/>
      <c r="AY125" s="100" t="s">
        <v>563</v>
      </c>
      <c r="AZ125" s="100"/>
      <c r="BA125" s="100" t="s">
        <v>563</v>
      </c>
      <c r="BB125" s="162" t="s">
        <v>563</v>
      </c>
      <c r="BC125" s="100"/>
      <c r="BD125" s="100"/>
      <c r="BE125" s="100"/>
      <c r="BF125" s="56"/>
      <c r="BG125" s="74"/>
      <c r="BH125" s="104" t="e">
        <f>AVERAGE(Table12151654[[#This Row],[Column55]],Table12151654[[#This Row],[Column56]])</f>
        <v>#DIV/0!</v>
      </c>
    </row>
    <row r="126" spans="1:60" ht="23.1" customHeight="1" x14ac:dyDescent="0.3">
      <c r="A126" s="78">
        <v>124</v>
      </c>
      <c r="B126" s="61" t="s">
        <v>53</v>
      </c>
      <c r="C126" s="62" t="s">
        <v>54</v>
      </c>
      <c r="D126" s="61" t="s">
        <v>449</v>
      </c>
      <c r="E126" s="61" t="s">
        <v>34</v>
      </c>
      <c r="F126" s="61" t="s">
        <v>638</v>
      </c>
      <c r="G126" s="52"/>
      <c r="H126" s="52"/>
      <c r="I126" s="52"/>
      <c r="J126" s="52"/>
      <c r="K126" s="63"/>
      <c r="L126" s="104">
        <v>0</v>
      </c>
      <c r="M126" s="100">
        <v>0</v>
      </c>
      <c r="N126" s="100"/>
      <c r="O126" s="100">
        <v>0</v>
      </c>
      <c r="P126" s="100">
        <v>0</v>
      </c>
      <c r="Q126" s="100"/>
      <c r="R126" s="162">
        <v>0</v>
      </c>
      <c r="S126" s="99"/>
      <c r="T126" s="99"/>
      <c r="U126" s="99"/>
      <c r="V126" s="99"/>
      <c r="W126" s="63"/>
      <c r="X126" s="104" t="e">
        <v>#DIV/0!</v>
      </c>
      <c r="Y126" s="99"/>
      <c r="Z126" s="99"/>
      <c r="AA126" s="99"/>
      <c r="AB126" s="99"/>
      <c r="AC126" s="63"/>
      <c r="AD126" s="104" t="e">
        <v>#DIV/0!</v>
      </c>
      <c r="AE126" s="99"/>
      <c r="AF126" s="99"/>
      <c r="AG126" s="99"/>
      <c r="AH126" s="99"/>
      <c r="AI126" s="63"/>
      <c r="AJ126" s="104" t="e">
        <v>#DIV/0!</v>
      </c>
      <c r="AK126" s="52"/>
      <c r="AL126" s="52"/>
      <c r="AM126" s="99"/>
      <c r="AN126" s="52"/>
      <c r="AO126" s="63"/>
      <c r="AP126" s="104">
        <v>0</v>
      </c>
      <c r="AQ126" s="99"/>
      <c r="AR126" s="99"/>
      <c r="AS126" s="99"/>
      <c r="AT126" s="99"/>
      <c r="AU126" s="63"/>
      <c r="AV126" s="104" t="e">
        <v>#DIV/0!</v>
      </c>
      <c r="AW126" s="99"/>
      <c r="AX126" s="99"/>
      <c r="AY126" s="100">
        <v>0</v>
      </c>
      <c r="AZ126" s="100"/>
      <c r="BA126" s="100">
        <v>0</v>
      </c>
      <c r="BB126" s="162">
        <v>0</v>
      </c>
      <c r="BC126" s="99"/>
      <c r="BD126" s="99"/>
      <c r="BE126" s="99"/>
      <c r="BF126" s="52"/>
      <c r="BG126" s="79"/>
      <c r="BH126" s="104" t="e">
        <f>AVERAGE(Table12151654[[#This Row],[Column55]],Table12151654[[#This Row],[Column56]])</f>
        <v>#DIV/0!</v>
      </c>
    </row>
    <row r="127" spans="1:60" ht="23.1" customHeight="1" x14ac:dyDescent="0.3">
      <c r="A127" s="77">
        <v>125</v>
      </c>
      <c r="B127" s="54" t="s">
        <v>218</v>
      </c>
      <c r="C127" s="55" t="s">
        <v>219</v>
      </c>
      <c r="D127" s="54" t="s">
        <v>541</v>
      </c>
      <c r="E127" s="54" t="s">
        <v>160</v>
      </c>
      <c r="F127" s="54" t="s">
        <v>641</v>
      </c>
      <c r="G127" s="56"/>
      <c r="H127" s="56"/>
      <c r="I127" s="56"/>
      <c r="J127" s="56"/>
      <c r="K127" s="57"/>
      <c r="L127" s="104">
        <v>0</v>
      </c>
      <c r="M127" s="100">
        <v>0</v>
      </c>
      <c r="N127" s="100"/>
      <c r="O127" s="100">
        <v>0</v>
      </c>
      <c r="P127" s="100" t="s">
        <v>563</v>
      </c>
      <c r="Q127" s="100"/>
      <c r="R127" s="162">
        <v>0</v>
      </c>
      <c r="S127" s="100"/>
      <c r="T127" s="100"/>
      <c r="U127" s="100"/>
      <c r="V127" s="100"/>
      <c r="W127" s="57"/>
      <c r="X127" s="104" t="e">
        <v>#DIV/0!</v>
      </c>
      <c r="Y127" s="100"/>
      <c r="Z127" s="100"/>
      <c r="AA127" s="100"/>
      <c r="AB127" s="100"/>
      <c r="AC127" s="57"/>
      <c r="AD127" s="104" t="e">
        <v>#DIV/0!</v>
      </c>
      <c r="AE127" s="100"/>
      <c r="AF127" s="100"/>
      <c r="AG127" s="100"/>
      <c r="AH127" s="100"/>
      <c r="AI127" s="57"/>
      <c r="AJ127" s="104" t="e">
        <v>#DIV/0!</v>
      </c>
      <c r="AK127" s="56"/>
      <c r="AL127" s="56"/>
      <c r="AM127" s="100"/>
      <c r="AN127" s="56"/>
      <c r="AO127" s="57"/>
      <c r="AP127" s="104">
        <v>0</v>
      </c>
      <c r="AQ127" s="100"/>
      <c r="AR127" s="100"/>
      <c r="AS127" s="100"/>
      <c r="AT127" s="100"/>
      <c r="AU127" s="57"/>
      <c r="AV127" s="104" t="e">
        <v>#DIV/0!</v>
      </c>
      <c r="AW127" s="100"/>
      <c r="AX127" s="100"/>
      <c r="AY127" s="100">
        <v>0</v>
      </c>
      <c r="AZ127" s="100"/>
      <c r="BA127" s="100">
        <v>0</v>
      </c>
      <c r="BB127" s="162">
        <v>0</v>
      </c>
      <c r="BC127" s="100"/>
      <c r="BD127" s="100"/>
      <c r="BE127" s="100"/>
      <c r="BF127" s="56"/>
      <c r="BG127" s="74"/>
      <c r="BH127" s="104" t="e">
        <f>AVERAGE(Table12151654[[#This Row],[Column55]],Table12151654[[#This Row],[Column56]])</f>
        <v>#DIV/0!</v>
      </c>
    </row>
    <row r="128" spans="1:60" ht="23.1" customHeight="1" x14ac:dyDescent="0.3">
      <c r="A128" s="78">
        <v>126</v>
      </c>
      <c r="B128" s="61" t="s">
        <v>236</v>
      </c>
      <c r="C128" s="62" t="s">
        <v>237</v>
      </c>
      <c r="D128" s="61" t="s">
        <v>541</v>
      </c>
      <c r="E128" s="61" t="s">
        <v>160</v>
      </c>
      <c r="F128" s="61" t="s">
        <v>641</v>
      </c>
      <c r="G128" s="52"/>
      <c r="H128" s="52"/>
      <c r="I128" s="52"/>
      <c r="J128" s="52"/>
      <c r="K128" s="63"/>
      <c r="L128" s="104">
        <v>0</v>
      </c>
      <c r="M128" s="100">
        <v>2</v>
      </c>
      <c r="N128" s="100"/>
      <c r="O128" s="100">
        <v>2</v>
      </c>
      <c r="P128" s="100" t="s">
        <v>563</v>
      </c>
      <c r="Q128" s="100"/>
      <c r="R128" s="162">
        <v>2</v>
      </c>
      <c r="S128" s="99"/>
      <c r="T128" s="99"/>
      <c r="U128" s="99"/>
      <c r="V128" s="99"/>
      <c r="W128" s="63"/>
      <c r="X128" s="104" t="e">
        <v>#DIV/0!</v>
      </c>
      <c r="Y128" s="99"/>
      <c r="Z128" s="99"/>
      <c r="AA128" s="99"/>
      <c r="AB128" s="99"/>
      <c r="AC128" s="63"/>
      <c r="AD128" s="104" t="e">
        <v>#DIV/0!</v>
      </c>
      <c r="AE128" s="99"/>
      <c r="AF128" s="99"/>
      <c r="AG128" s="99"/>
      <c r="AH128" s="99"/>
      <c r="AI128" s="63"/>
      <c r="AJ128" s="104" t="e">
        <v>#DIV/0!</v>
      </c>
      <c r="AK128" s="52"/>
      <c r="AL128" s="52"/>
      <c r="AM128" s="99"/>
      <c r="AN128" s="52"/>
      <c r="AO128" s="63"/>
      <c r="AP128" s="104">
        <v>0</v>
      </c>
      <c r="AQ128" s="99"/>
      <c r="AR128" s="99"/>
      <c r="AS128" s="99"/>
      <c r="AT128" s="99"/>
      <c r="AU128" s="63"/>
      <c r="AV128" s="104" t="e">
        <v>#DIV/0!</v>
      </c>
      <c r="AW128" s="99"/>
      <c r="AX128" s="99"/>
      <c r="AY128" s="100">
        <v>2</v>
      </c>
      <c r="AZ128" s="100"/>
      <c r="BA128" s="100">
        <v>2</v>
      </c>
      <c r="BB128" s="162">
        <v>2</v>
      </c>
      <c r="BC128" s="99"/>
      <c r="BD128" s="99"/>
      <c r="BE128" s="99"/>
      <c r="BF128" s="52"/>
      <c r="BG128" s="79"/>
      <c r="BH128" s="104" t="e">
        <f>AVERAGE(Table12151654[[#This Row],[Column55]],Table12151654[[#This Row],[Column56]])</f>
        <v>#DIV/0!</v>
      </c>
    </row>
    <row r="129" spans="1:60" ht="23.1" customHeight="1" x14ac:dyDescent="0.3">
      <c r="A129" s="77">
        <v>127</v>
      </c>
      <c r="B129" s="54" t="s">
        <v>365</v>
      </c>
      <c r="C129" s="55" t="s">
        <v>366</v>
      </c>
      <c r="D129" s="54" t="s">
        <v>541</v>
      </c>
      <c r="E129" s="54" t="s">
        <v>492</v>
      </c>
      <c r="F129" s="54" t="s">
        <v>640</v>
      </c>
      <c r="G129" s="56"/>
      <c r="H129" s="56"/>
      <c r="I129" s="56"/>
      <c r="J129" s="56"/>
      <c r="K129" s="57"/>
      <c r="L129" s="104">
        <v>0</v>
      </c>
      <c r="M129" s="100" t="s">
        <v>563</v>
      </c>
      <c r="N129" s="100"/>
      <c r="O129" s="100" t="s">
        <v>563</v>
      </c>
      <c r="P129" s="100" t="s">
        <v>563</v>
      </c>
      <c r="Q129" s="100"/>
      <c r="R129" s="162" t="s">
        <v>563</v>
      </c>
      <c r="S129" s="100"/>
      <c r="T129" s="100"/>
      <c r="U129" s="100"/>
      <c r="V129" s="100"/>
      <c r="W129" s="57"/>
      <c r="X129" s="104" t="e">
        <v>#DIV/0!</v>
      </c>
      <c r="Y129" s="100"/>
      <c r="Z129" s="100"/>
      <c r="AA129" s="100"/>
      <c r="AB129" s="100"/>
      <c r="AC129" s="57"/>
      <c r="AD129" s="104" t="e">
        <v>#DIV/0!</v>
      </c>
      <c r="AE129" s="100"/>
      <c r="AF129" s="100"/>
      <c r="AG129" s="100"/>
      <c r="AH129" s="100"/>
      <c r="AI129" s="57"/>
      <c r="AJ129" s="104" t="e">
        <v>#DIV/0!</v>
      </c>
      <c r="AK129" s="56"/>
      <c r="AL129" s="56"/>
      <c r="AM129" s="100"/>
      <c r="AN129" s="56"/>
      <c r="AO129" s="57"/>
      <c r="AP129" s="104">
        <v>0</v>
      </c>
      <c r="AQ129" s="100"/>
      <c r="AR129" s="100"/>
      <c r="AS129" s="100"/>
      <c r="AT129" s="100"/>
      <c r="AU129" s="57"/>
      <c r="AV129" s="104" t="e">
        <v>#DIV/0!</v>
      </c>
      <c r="AW129" s="100"/>
      <c r="AX129" s="100"/>
      <c r="AY129" s="100" t="s">
        <v>563</v>
      </c>
      <c r="AZ129" s="100"/>
      <c r="BA129" s="100" t="s">
        <v>563</v>
      </c>
      <c r="BB129" s="162" t="s">
        <v>563</v>
      </c>
      <c r="BC129" s="100"/>
      <c r="BD129" s="100"/>
      <c r="BE129" s="100"/>
      <c r="BF129" s="56"/>
      <c r="BG129" s="74"/>
      <c r="BH129" s="104" t="e">
        <f>AVERAGE(Table12151654[[#This Row],[Column55]],Table12151654[[#This Row],[Column56]])</f>
        <v>#DIV/0!</v>
      </c>
    </row>
    <row r="130" spans="1:60" ht="23.1" customHeight="1" x14ac:dyDescent="0.3">
      <c r="A130" s="78">
        <v>128</v>
      </c>
      <c r="B130" s="61" t="s">
        <v>367</v>
      </c>
      <c r="C130" s="62" t="s">
        <v>368</v>
      </c>
      <c r="D130" s="61" t="s">
        <v>449</v>
      </c>
      <c r="E130" s="61" t="s">
        <v>492</v>
      </c>
      <c r="F130" s="61" t="s">
        <v>640</v>
      </c>
      <c r="G130" s="52"/>
      <c r="H130" s="52"/>
      <c r="I130" s="52"/>
      <c r="J130" s="52"/>
      <c r="K130" s="63"/>
      <c r="L130" s="104">
        <v>0</v>
      </c>
      <c r="M130" s="100" t="s">
        <v>563</v>
      </c>
      <c r="N130" s="100"/>
      <c r="O130" s="100" t="s">
        <v>563</v>
      </c>
      <c r="P130" s="100" t="s">
        <v>563</v>
      </c>
      <c r="Q130" s="100"/>
      <c r="R130" s="162" t="s">
        <v>563</v>
      </c>
      <c r="S130" s="99"/>
      <c r="T130" s="99"/>
      <c r="U130" s="99"/>
      <c r="V130" s="99"/>
      <c r="W130" s="63"/>
      <c r="X130" s="104" t="e">
        <v>#DIV/0!</v>
      </c>
      <c r="Y130" s="99"/>
      <c r="Z130" s="99"/>
      <c r="AA130" s="99"/>
      <c r="AB130" s="99"/>
      <c r="AC130" s="63"/>
      <c r="AD130" s="104" t="e">
        <v>#DIV/0!</v>
      </c>
      <c r="AE130" s="99"/>
      <c r="AF130" s="99"/>
      <c r="AG130" s="99"/>
      <c r="AH130" s="99"/>
      <c r="AI130" s="63"/>
      <c r="AJ130" s="104" t="e">
        <v>#DIV/0!</v>
      </c>
      <c r="AK130" s="52"/>
      <c r="AL130" s="52"/>
      <c r="AM130" s="99"/>
      <c r="AN130" s="52"/>
      <c r="AO130" s="63"/>
      <c r="AP130" s="104">
        <v>0</v>
      </c>
      <c r="AQ130" s="99"/>
      <c r="AR130" s="99"/>
      <c r="AS130" s="99"/>
      <c r="AT130" s="99"/>
      <c r="AU130" s="63"/>
      <c r="AV130" s="104" t="e">
        <v>#DIV/0!</v>
      </c>
      <c r="AW130" s="99"/>
      <c r="AX130" s="99"/>
      <c r="AY130" s="100" t="s">
        <v>563</v>
      </c>
      <c r="AZ130" s="100"/>
      <c r="BA130" s="100" t="s">
        <v>563</v>
      </c>
      <c r="BB130" s="162" t="s">
        <v>563</v>
      </c>
      <c r="BC130" s="99"/>
      <c r="BD130" s="99"/>
      <c r="BE130" s="99"/>
      <c r="BF130" s="52"/>
      <c r="BG130" s="79"/>
      <c r="BH130" s="104" t="e">
        <f>AVERAGE(Table12151654[[#This Row],[Column55]],Table12151654[[#This Row],[Column56]])</f>
        <v>#DIV/0!</v>
      </c>
    </row>
    <row r="131" spans="1:60" ht="23.1" customHeight="1" x14ac:dyDescent="0.3">
      <c r="A131" s="77">
        <v>129</v>
      </c>
      <c r="B131" s="54" t="s">
        <v>250</v>
      </c>
      <c r="C131" s="55" t="s">
        <v>251</v>
      </c>
      <c r="D131" s="54" t="s">
        <v>541</v>
      </c>
      <c r="E131" s="54" t="s">
        <v>160</v>
      </c>
      <c r="F131" s="54" t="s">
        <v>641</v>
      </c>
      <c r="G131" s="56"/>
      <c r="H131" s="56"/>
      <c r="I131" s="56"/>
      <c r="J131" s="56"/>
      <c r="K131" s="57"/>
      <c r="L131" s="104">
        <v>0</v>
      </c>
      <c r="M131" s="100">
        <v>0</v>
      </c>
      <c r="N131" s="100"/>
      <c r="O131" s="100">
        <v>0</v>
      </c>
      <c r="P131" s="100" t="s">
        <v>563</v>
      </c>
      <c r="Q131" s="100"/>
      <c r="R131" s="162">
        <v>0</v>
      </c>
      <c r="S131" s="100"/>
      <c r="T131" s="100"/>
      <c r="U131" s="100"/>
      <c r="V131" s="100"/>
      <c r="W131" s="57"/>
      <c r="X131" s="104" t="e">
        <v>#DIV/0!</v>
      </c>
      <c r="Y131" s="100"/>
      <c r="Z131" s="100"/>
      <c r="AA131" s="100"/>
      <c r="AB131" s="100"/>
      <c r="AC131" s="57"/>
      <c r="AD131" s="104" t="e">
        <v>#DIV/0!</v>
      </c>
      <c r="AE131" s="100"/>
      <c r="AF131" s="100"/>
      <c r="AG131" s="100"/>
      <c r="AH131" s="100"/>
      <c r="AI131" s="57"/>
      <c r="AJ131" s="104" t="e">
        <v>#DIV/0!</v>
      </c>
      <c r="AK131" s="56"/>
      <c r="AL131" s="56"/>
      <c r="AM131" s="100"/>
      <c r="AN131" s="56"/>
      <c r="AO131" s="57"/>
      <c r="AP131" s="104">
        <v>0</v>
      </c>
      <c r="AQ131" s="100"/>
      <c r="AR131" s="100"/>
      <c r="AS131" s="100"/>
      <c r="AT131" s="100"/>
      <c r="AU131" s="57"/>
      <c r="AV131" s="104" t="e">
        <v>#DIV/0!</v>
      </c>
      <c r="AW131" s="100"/>
      <c r="AX131" s="100"/>
      <c r="AY131" s="100">
        <v>0</v>
      </c>
      <c r="AZ131" s="100"/>
      <c r="BA131" s="100">
        <v>0</v>
      </c>
      <c r="BB131" s="162">
        <v>0</v>
      </c>
      <c r="BC131" s="100"/>
      <c r="BD131" s="100"/>
      <c r="BE131" s="100"/>
      <c r="BF131" s="56"/>
      <c r="BG131" s="74"/>
      <c r="BH131" s="104" t="e">
        <f>AVERAGE(Table12151654[[#This Row],[Column55]],Table12151654[[#This Row],[Column56]])</f>
        <v>#DIV/0!</v>
      </c>
    </row>
    <row r="132" spans="1:60" ht="23.1" customHeight="1" x14ac:dyDescent="0.3">
      <c r="A132" s="78">
        <v>130</v>
      </c>
      <c r="B132" s="61" t="s">
        <v>55</v>
      </c>
      <c r="C132" s="62" t="s">
        <v>56</v>
      </c>
      <c r="D132" s="61" t="s">
        <v>449</v>
      </c>
      <c r="E132" s="61" t="s">
        <v>34</v>
      </c>
      <c r="F132" s="61" t="s">
        <v>638</v>
      </c>
      <c r="G132" s="52"/>
      <c r="H132" s="52"/>
      <c r="I132" s="52"/>
      <c r="J132" s="52"/>
      <c r="K132" s="63"/>
      <c r="L132" s="104">
        <v>0</v>
      </c>
      <c r="M132" s="100">
        <v>0</v>
      </c>
      <c r="N132" s="100"/>
      <c r="O132" s="100">
        <v>0</v>
      </c>
      <c r="P132" s="100">
        <v>0</v>
      </c>
      <c r="Q132" s="100"/>
      <c r="R132" s="162">
        <v>0</v>
      </c>
      <c r="S132" s="99"/>
      <c r="T132" s="99"/>
      <c r="U132" s="99"/>
      <c r="V132" s="99"/>
      <c r="W132" s="63"/>
      <c r="X132" s="104" t="e">
        <v>#DIV/0!</v>
      </c>
      <c r="Y132" s="99"/>
      <c r="Z132" s="99"/>
      <c r="AA132" s="99"/>
      <c r="AB132" s="99"/>
      <c r="AC132" s="63"/>
      <c r="AD132" s="104" t="e">
        <v>#DIV/0!</v>
      </c>
      <c r="AE132" s="99"/>
      <c r="AF132" s="99"/>
      <c r="AG132" s="99"/>
      <c r="AH132" s="99"/>
      <c r="AI132" s="63"/>
      <c r="AJ132" s="104" t="e">
        <v>#DIV/0!</v>
      </c>
      <c r="AK132" s="52"/>
      <c r="AL132" s="52"/>
      <c r="AM132" s="99"/>
      <c r="AN132" s="52"/>
      <c r="AO132" s="63"/>
      <c r="AP132" s="104">
        <v>0</v>
      </c>
      <c r="AQ132" s="99"/>
      <c r="AR132" s="99"/>
      <c r="AS132" s="99"/>
      <c r="AT132" s="99"/>
      <c r="AU132" s="63"/>
      <c r="AV132" s="104" t="e">
        <v>#DIV/0!</v>
      </c>
      <c r="AW132" s="99"/>
      <c r="AX132" s="99"/>
      <c r="AY132" s="100">
        <v>0</v>
      </c>
      <c r="AZ132" s="100"/>
      <c r="BA132" s="100">
        <v>0</v>
      </c>
      <c r="BB132" s="162">
        <v>0</v>
      </c>
      <c r="BC132" s="99"/>
      <c r="BD132" s="99"/>
      <c r="BE132" s="99"/>
      <c r="BF132" s="52"/>
      <c r="BG132" s="79"/>
      <c r="BH132" s="104" t="e">
        <f>AVERAGE(Table12151654[[#This Row],[Column55]],Table12151654[[#This Row],[Column56]])</f>
        <v>#DIV/0!</v>
      </c>
    </row>
    <row r="133" spans="1:60" ht="23.1" customHeight="1" x14ac:dyDescent="0.3">
      <c r="A133" s="77">
        <v>131</v>
      </c>
      <c r="B133" s="54" t="s">
        <v>264</v>
      </c>
      <c r="C133" s="55" t="s">
        <v>265</v>
      </c>
      <c r="D133" s="54" t="s">
        <v>541</v>
      </c>
      <c r="E133" s="54" t="s">
        <v>160</v>
      </c>
      <c r="F133" s="54" t="s">
        <v>641</v>
      </c>
      <c r="G133" s="56"/>
      <c r="H133" s="56"/>
      <c r="I133" s="56"/>
      <c r="J133" s="56"/>
      <c r="K133" s="57"/>
      <c r="L133" s="104">
        <v>0</v>
      </c>
      <c r="M133" s="100">
        <v>0</v>
      </c>
      <c r="N133" s="100"/>
      <c r="O133" s="100">
        <v>0</v>
      </c>
      <c r="P133" s="100" t="s">
        <v>563</v>
      </c>
      <c r="Q133" s="100"/>
      <c r="R133" s="162">
        <v>0</v>
      </c>
      <c r="S133" s="100"/>
      <c r="T133" s="100"/>
      <c r="U133" s="100"/>
      <c r="V133" s="100"/>
      <c r="W133" s="57"/>
      <c r="X133" s="104" t="e">
        <v>#DIV/0!</v>
      </c>
      <c r="Y133" s="100"/>
      <c r="Z133" s="100"/>
      <c r="AA133" s="100"/>
      <c r="AB133" s="100"/>
      <c r="AC133" s="57"/>
      <c r="AD133" s="104" t="e">
        <v>#DIV/0!</v>
      </c>
      <c r="AE133" s="100"/>
      <c r="AF133" s="100"/>
      <c r="AG133" s="100"/>
      <c r="AH133" s="100"/>
      <c r="AI133" s="57"/>
      <c r="AJ133" s="104" t="e">
        <v>#DIV/0!</v>
      </c>
      <c r="AK133" s="56"/>
      <c r="AL133" s="56"/>
      <c r="AM133" s="100"/>
      <c r="AN133" s="56"/>
      <c r="AO133" s="57"/>
      <c r="AP133" s="104">
        <v>0</v>
      </c>
      <c r="AQ133" s="100"/>
      <c r="AR133" s="100"/>
      <c r="AS133" s="100"/>
      <c r="AT133" s="100"/>
      <c r="AU133" s="57"/>
      <c r="AV133" s="104" t="e">
        <v>#DIV/0!</v>
      </c>
      <c r="AW133" s="100"/>
      <c r="AX133" s="100"/>
      <c r="AY133" s="100">
        <v>0</v>
      </c>
      <c r="AZ133" s="100"/>
      <c r="BA133" s="100">
        <v>0</v>
      </c>
      <c r="BB133" s="162">
        <v>0</v>
      </c>
      <c r="BC133" s="100"/>
      <c r="BD133" s="100"/>
      <c r="BE133" s="100"/>
      <c r="BF133" s="56"/>
      <c r="BG133" s="74"/>
      <c r="BH133" s="104" t="e">
        <f>AVERAGE(Table12151654[[#This Row],[Column55]],Table12151654[[#This Row],[Column56]])</f>
        <v>#DIV/0!</v>
      </c>
    </row>
    <row r="134" spans="1:60" ht="23.1" customHeight="1" x14ac:dyDescent="0.3">
      <c r="A134" s="78">
        <v>132</v>
      </c>
      <c r="B134" s="61" t="s">
        <v>78</v>
      </c>
      <c r="C134" s="62" t="s">
        <v>79</v>
      </c>
      <c r="D134" s="61" t="s">
        <v>541</v>
      </c>
      <c r="E134" s="61" t="s">
        <v>34</v>
      </c>
      <c r="F134" s="61" t="s">
        <v>638</v>
      </c>
      <c r="G134" s="52"/>
      <c r="H134" s="52"/>
      <c r="I134" s="52"/>
      <c r="J134" s="52"/>
      <c r="K134" s="63"/>
      <c r="L134" s="104">
        <v>0</v>
      </c>
      <c r="M134" s="100">
        <v>3</v>
      </c>
      <c r="N134" s="100"/>
      <c r="O134" s="100">
        <v>3</v>
      </c>
      <c r="P134" s="100">
        <v>3</v>
      </c>
      <c r="Q134" s="100"/>
      <c r="R134" s="162">
        <v>3</v>
      </c>
      <c r="S134" s="99"/>
      <c r="T134" s="99"/>
      <c r="U134" s="99"/>
      <c r="V134" s="99"/>
      <c r="W134" s="63"/>
      <c r="X134" s="104" t="e">
        <v>#DIV/0!</v>
      </c>
      <c r="Y134" s="99"/>
      <c r="Z134" s="99"/>
      <c r="AA134" s="99"/>
      <c r="AB134" s="99"/>
      <c r="AC134" s="63"/>
      <c r="AD134" s="104" t="e">
        <v>#DIV/0!</v>
      </c>
      <c r="AE134" s="99"/>
      <c r="AF134" s="99"/>
      <c r="AG134" s="99"/>
      <c r="AH134" s="99"/>
      <c r="AI134" s="63"/>
      <c r="AJ134" s="104" t="e">
        <v>#DIV/0!</v>
      </c>
      <c r="AK134" s="52"/>
      <c r="AL134" s="52"/>
      <c r="AM134" s="99"/>
      <c r="AN134" s="52"/>
      <c r="AO134" s="63"/>
      <c r="AP134" s="104">
        <v>0</v>
      </c>
      <c r="AQ134" s="99"/>
      <c r="AR134" s="99"/>
      <c r="AS134" s="99"/>
      <c r="AT134" s="99"/>
      <c r="AU134" s="63"/>
      <c r="AV134" s="104" t="e">
        <v>#DIV/0!</v>
      </c>
      <c r="AW134" s="99"/>
      <c r="AX134" s="99"/>
      <c r="AY134" s="100">
        <v>5</v>
      </c>
      <c r="AZ134" s="100"/>
      <c r="BA134" s="100">
        <v>2</v>
      </c>
      <c r="BB134" s="162">
        <v>3.5</v>
      </c>
      <c r="BC134" s="99"/>
      <c r="BD134" s="99"/>
      <c r="BE134" s="99"/>
      <c r="BF134" s="52"/>
      <c r="BG134" s="79"/>
      <c r="BH134" s="104" t="e">
        <f>AVERAGE(Table12151654[[#This Row],[Column55]],Table12151654[[#This Row],[Column56]])</f>
        <v>#DIV/0!</v>
      </c>
    </row>
    <row r="135" spans="1:60" ht="23.1" customHeight="1" x14ac:dyDescent="0.3">
      <c r="A135" s="77">
        <v>133</v>
      </c>
      <c r="B135" s="54" t="s">
        <v>84</v>
      </c>
      <c r="C135" s="55" t="s">
        <v>85</v>
      </c>
      <c r="D135" s="54" t="s">
        <v>449</v>
      </c>
      <c r="E135" s="54" t="s">
        <v>34</v>
      </c>
      <c r="F135" s="54" t="s">
        <v>638</v>
      </c>
      <c r="G135" s="56"/>
      <c r="H135" s="56"/>
      <c r="I135" s="56"/>
      <c r="J135" s="56"/>
      <c r="K135" s="57"/>
      <c r="L135" s="104">
        <v>0</v>
      </c>
      <c r="M135" s="100">
        <v>4</v>
      </c>
      <c r="N135" s="100"/>
      <c r="O135" s="100">
        <v>4</v>
      </c>
      <c r="P135" s="100">
        <v>4</v>
      </c>
      <c r="Q135" s="100"/>
      <c r="R135" s="162">
        <v>4</v>
      </c>
      <c r="S135" s="100"/>
      <c r="T135" s="100"/>
      <c r="U135" s="100"/>
      <c r="V135" s="100"/>
      <c r="W135" s="57"/>
      <c r="X135" s="104" t="e">
        <v>#DIV/0!</v>
      </c>
      <c r="Y135" s="100"/>
      <c r="Z135" s="100"/>
      <c r="AA135" s="100"/>
      <c r="AB135" s="100"/>
      <c r="AC135" s="57"/>
      <c r="AD135" s="104" t="e">
        <v>#DIV/0!</v>
      </c>
      <c r="AE135" s="100"/>
      <c r="AF135" s="100"/>
      <c r="AG135" s="100"/>
      <c r="AH135" s="100"/>
      <c r="AI135" s="57"/>
      <c r="AJ135" s="104" t="e">
        <v>#DIV/0!</v>
      </c>
      <c r="AK135" s="56"/>
      <c r="AL135" s="56"/>
      <c r="AM135" s="100"/>
      <c r="AN135" s="56"/>
      <c r="AO135" s="57"/>
      <c r="AP135" s="104">
        <v>0</v>
      </c>
      <c r="AQ135" s="100"/>
      <c r="AR135" s="100"/>
      <c r="AS135" s="100"/>
      <c r="AT135" s="100"/>
      <c r="AU135" s="57"/>
      <c r="AV135" s="104" t="e">
        <v>#DIV/0!</v>
      </c>
      <c r="AW135" s="100"/>
      <c r="AX135" s="100"/>
      <c r="AY135" s="100">
        <v>5</v>
      </c>
      <c r="AZ135" s="100"/>
      <c r="BA135" s="100">
        <v>4</v>
      </c>
      <c r="BB135" s="162">
        <v>4.5</v>
      </c>
      <c r="BC135" s="100"/>
      <c r="BD135" s="100"/>
      <c r="BE135" s="100"/>
      <c r="BF135" s="56"/>
      <c r="BG135" s="74"/>
      <c r="BH135" s="104" t="e">
        <f>AVERAGE(Table12151654[[#This Row],[Column55]],Table12151654[[#This Row],[Column56]])</f>
        <v>#DIV/0!</v>
      </c>
    </row>
    <row r="136" spans="1:60" ht="23.1" customHeight="1" x14ac:dyDescent="0.3">
      <c r="A136" s="78">
        <v>134</v>
      </c>
      <c r="B136" s="61" t="s">
        <v>252</v>
      </c>
      <c r="C136" s="62" t="s">
        <v>253</v>
      </c>
      <c r="D136" s="61" t="s">
        <v>449</v>
      </c>
      <c r="E136" s="61" t="s">
        <v>160</v>
      </c>
      <c r="F136" s="61" t="s">
        <v>641</v>
      </c>
      <c r="G136" s="52"/>
      <c r="H136" s="52"/>
      <c r="I136" s="52"/>
      <c r="J136" s="52"/>
      <c r="K136" s="63"/>
      <c r="L136" s="104">
        <v>0</v>
      </c>
      <c r="M136" s="100">
        <v>0</v>
      </c>
      <c r="N136" s="100"/>
      <c r="O136" s="100">
        <v>0</v>
      </c>
      <c r="P136" s="100" t="s">
        <v>563</v>
      </c>
      <c r="Q136" s="100"/>
      <c r="R136" s="162">
        <v>0</v>
      </c>
      <c r="S136" s="99"/>
      <c r="T136" s="99"/>
      <c r="U136" s="99"/>
      <c r="V136" s="99"/>
      <c r="W136" s="63"/>
      <c r="X136" s="104" t="e">
        <v>#DIV/0!</v>
      </c>
      <c r="Y136" s="99"/>
      <c r="Z136" s="99"/>
      <c r="AA136" s="99"/>
      <c r="AB136" s="99"/>
      <c r="AC136" s="63"/>
      <c r="AD136" s="104" t="e">
        <v>#DIV/0!</v>
      </c>
      <c r="AE136" s="99"/>
      <c r="AF136" s="99"/>
      <c r="AG136" s="99"/>
      <c r="AH136" s="99"/>
      <c r="AI136" s="63"/>
      <c r="AJ136" s="104" t="e">
        <v>#DIV/0!</v>
      </c>
      <c r="AK136" s="52"/>
      <c r="AL136" s="52"/>
      <c r="AM136" s="99"/>
      <c r="AN136" s="52"/>
      <c r="AO136" s="63"/>
      <c r="AP136" s="104">
        <v>0</v>
      </c>
      <c r="AQ136" s="99"/>
      <c r="AR136" s="99"/>
      <c r="AS136" s="99"/>
      <c r="AT136" s="99"/>
      <c r="AU136" s="63"/>
      <c r="AV136" s="104" t="e">
        <v>#DIV/0!</v>
      </c>
      <c r="AW136" s="99"/>
      <c r="AX136" s="99"/>
      <c r="AY136" s="100">
        <v>0</v>
      </c>
      <c r="AZ136" s="100"/>
      <c r="BA136" s="100">
        <v>0</v>
      </c>
      <c r="BB136" s="162">
        <v>0</v>
      </c>
      <c r="BC136" s="99"/>
      <c r="BD136" s="99"/>
      <c r="BE136" s="99"/>
      <c r="BF136" s="52"/>
      <c r="BG136" s="79"/>
      <c r="BH136" s="104" t="e">
        <f>AVERAGE(Table12151654[[#This Row],[Column55]],Table12151654[[#This Row],[Column56]])</f>
        <v>#DIV/0!</v>
      </c>
    </row>
    <row r="137" spans="1:60" ht="23.1" customHeight="1" x14ac:dyDescent="0.3">
      <c r="A137" s="77">
        <v>135</v>
      </c>
      <c r="B137" s="54" t="s">
        <v>369</v>
      </c>
      <c r="C137" s="55" t="s">
        <v>370</v>
      </c>
      <c r="D137" s="54" t="s">
        <v>449</v>
      </c>
      <c r="E137" s="54" t="s">
        <v>492</v>
      </c>
      <c r="F137" s="54" t="s">
        <v>640</v>
      </c>
      <c r="G137" s="56"/>
      <c r="H137" s="56"/>
      <c r="I137" s="56"/>
      <c r="J137" s="56"/>
      <c r="K137" s="57"/>
      <c r="L137" s="104">
        <v>0</v>
      </c>
      <c r="M137" s="100" t="s">
        <v>563</v>
      </c>
      <c r="N137" s="100"/>
      <c r="O137" s="100" t="s">
        <v>563</v>
      </c>
      <c r="P137" s="100" t="s">
        <v>563</v>
      </c>
      <c r="Q137" s="100"/>
      <c r="R137" s="162" t="s">
        <v>563</v>
      </c>
      <c r="S137" s="100"/>
      <c r="T137" s="100"/>
      <c r="U137" s="100"/>
      <c r="V137" s="100"/>
      <c r="W137" s="57"/>
      <c r="X137" s="104" t="e">
        <v>#DIV/0!</v>
      </c>
      <c r="Y137" s="100"/>
      <c r="Z137" s="100"/>
      <c r="AA137" s="100"/>
      <c r="AB137" s="100"/>
      <c r="AC137" s="57"/>
      <c r="AD137" s="104" t="e">
        <v>#DIV/0!</v>
      </c>
      <c r="AE137" s="100"/>
      <c r="AF137" s="100"/>
      <c r="AG137" s="100"/>
      <c r="AH137" s="100"/>
      <c r="AI137" s="57"/>
      <c r="AJ137" s="104" t="e">
        <v>#DIV/0!</v>
      </c>
      <c r="AK137" s="56"/>
      <c r="AL137" s="56"/>
      <c r="AM137" s="100"/>
      <c r="AN137" s="56"/>
      <c r="AO137" s="57"/>
      <c r="AP137" s="104">
        <v>0</v>
      </c>
      <c r="AQ137" s="100"/>
      <c r="AR137" s="100"/>
      <c r="AS137" s="100"/>
      <c r="AT137" s="100"/>
      <c r="AU137" s="57"/>
      <c r="AV137" s="104" t="e">
        <v>#DIV/0!</v>
      </c>
      <c r="AW137" s="100"/>
      <c r="AX137" s="100"/>
      <c r="AY137" s="100" t="s">
        <v>563</v>
      </c>
      <c r="AZ137" s="100"/>
      <c r="BA137" s="100" t="s">
        <v>563</v>
      </c>
      <c r="BB137" s="162" t="s">
        <v>563</v>
      </c>
      <c r="BC137" s="100"/>
      <c r="BD137" s="100"/>
      <c r="BE137" s="100"/>
      <c r="BF137" s="56"/>
      <c r="BG137" s="74"/>
      <c r="BH137" s="104" t="e">
        <f>AVERAGE(Table12151654[[#This Row],[Column55]],Table12151654[[#This Row],[Column56]])</f>
        <v>#DIV/0!</v>
      </c>
    </row>
    <row r="138" spans="1:60" ht="23.1" customHeight="1" x14ac:dyDescent="0.3">
      <c r="A138" s="78">
        <v>136</v>
      </c>
      <c r="B138" s="61" t="s">
        <v>371</v>
      </c>
      <c r="C138" s="62" t="s">
        <v>372</v>
      </c>
      <c r="D138" s="61" t="s">
        <v>541</v>
      </c>
      <c r="E138" s="61" t="s">
        <v>492</v>
      </c>
      <c r="F138" s="61" t="s">
        <v>640</v>
      </c>
      <c r="G138" s="52"/>
      <c r="H138" s="52"/>
      <c r="I138" s="52"/>
      <c r="J138" s="52"/>
      <c r="K138" s="63"/>
      <c r="L138" s="104">
        <v>0</v>
      </c>
      <c r="M138" s="100" t="s">
        <v>563</v>
      </c>
      <c r="N138" s="100"/>
      <c r="O138" s="100" t="s">
        <v>563</v>
      </c>
      <c r="P138" s="100" t="s">
        <v>563</v>
      </c>
      <c r="Q138" s="100"/>
      <c r="R138" s="162" t="s">
        <v>563</v>
      </c>
      <c r="S138" s="99"/>
      <c r="T138" s="99"/>
      <c r="U138" s="99"/>
      <c r="V138" s="99"/>
      <c r="W138" s="63"/>
      <c r="X138" s="104" t="e">
        <v>#DIV/0!</v>
      </c>
      <c r="Y138" s="99"/>
      <c r="Z138" s="99"/>
      <c r="AA138" s="99"/>
      <c r="AB138" s="99"/>
      <c r="AC138" s="63"/>
      <c r="AD138" s="104" t="e">
        <v>#DIV/0!</v>
      </c>
      <c r="AE138" s="99"/>
      <c r="AF138" s="99"/>
      <c r="AG138" s="99"/>
      <c r="AH138" s="99"/>
      <c r="AI138" s="63"/>
      <c r="AJ138" s="104" t="e">
        <v>#DIV/0!</v>
      </c>
      <c r="AK138" s="52"/>
      <c r="AL138" s="52"/>
      <c r="AM138" s="99"/>
      <c r="AN138" s="52"/>
      <c r="AO138" s="63"/>
      <c r="AP138" s="104">
        <v>0</v>
      </c>
      <c r="AQ138" s="99"/>
      <c r="AR138" s="99"/>
      <c r="AS138" s="99"/>
      <c r="AT138" s="99"/>
      <c r="AU138" s="63"/>
      <c r="AV138" s="104" t="e">
        <v>#DIV/0!</v>
      </c>
      <c r="AW138" s="99"/>
      <c r="AX138" s="99"/>
      <c r="AY138" s="100" t="s">
        <v>563</v>
      </c>
      <c r="AZ138" s="100"/>
      <c r="BA138" s="100" t="s">
        <v>563</v>
      </c>
      <c r="BB138" s="162" t="s">
        <v>563</v>
      </c>
      <c r="BC138" s="99"/>
      <c r="BD138" s="99"/>
      <c r="BE138" s="99"/>
      <c r="BF138" s="52"/>
      <c r="BG138" s="79"/>
      <c r="BH138" s="104" t="e">
        <f>AVERAGE(Table12151654[[#This Row],[Column55]],Table12151654[[#This Row],[Column56]])</f>
        <v>#DIV/0!</v>
      </c>
    </row>
    <row r="139" spans="1:60" ht="23.1" customHeight="1" x14ac:dyDescent="0.3">
      <c r="A139" s="77">
        <v>137</v>
      </c>
      <c r="B139" s="54" t="s">
        <v>266</v>
      </c>
      <c r="C139" s="55" t="s">
        <v>267</v>
      </c>
      <c r="D139" s="54" t="s">
        <v>541</v>
      </c>
      <c r="E139" s="54" t="s">
        <v>160</v>
      </c>
      <c r="F139" s="54" t="s">
        <v>641</v>
      </c>
      <c r="G139" s="56"/>
      <c r="H139" s="56"/>
      <c r="I139" s="56"/>
      <c r="J139" s="56"/>
      <c r="K139" s="57"/>
      <c r="L139" s="104">
        <v>0</v>
      </c>
      <c r="M139" s="100">
        <v>3</v>
      </c>
      <c r="N139" s="100"/>
      <c r="O139" s="100">
        <v>2</v>
      </c>
      <c r="P139" s="100" t="s">
        <v>563</v>
      </c>
      <c r="Q139" s="100"/>
      <c r="R139" s="162">
        <v>2.5</v>
      </c>
      <c r="S139" s="100"/>
      <c r="T139" s="100"/>
      <c r="U139" s="100"/>
      <c r="V139" s="100"/>
      <c r="W139" s="57"/>
      <c r="X139" s="104" t="e">
        <v>#DIV/0!</v>
      </c>
      <c r="Y139" s="100"/>
      <c r="Z139" s="100"/>
      <c r="AA139" s="100"/>
      <c r="AB139" s="100"/>
      <c r="AC139" s="57"/>
      <c r="AD139" s="104" t="e">
        <v>#DIV/0!</v>
      </c>
      <c r="AE139" s="100"/>
      <c r="AF139" s="100"/>
      <c r="AG139" s="100"/>
      <c r="AH139" s="100"/>
      <c r="AI139" s="57"/>
      <c r="AJ139" s="104" t="e">
        <v>#DIV/0!</v>
      </c>
      <c r="AK139" s="56"/>
      <c r="AL139" s="56"/>
      <c r="AM139" s="100"/>
      <c r="AN139" s="56"/>
      <c r="AO139" s="57"/>
      <c r="AP139" s="104">
        <v>0</v>
      </c>
      <c r="AQ139" s="100"/>
      <c r="AR139" s="100"/>
      <c r="AS139" s="100"/>
      <c r="AT139" s="100"/>
      <c r="AU139" s="57"/>
      <c r="AV139" s="104" t="e">
        <v>#DIV/0!</v>
      </c>
      <c r="AW139" s="100"/>
      <c r="AX139" s="100"/>
      <c r="AY139" s="100">
        <v>5</v>
      </c>
      <c r="AZ139" s="100"/>
      <c r="BA139" s="100">
        <v>3</v>
      </c>
      <c r="BB139" s="162">
        <v>4</v>
      </c>
      <c r="BC139" s="100"/>
      <c r="BD139" s="100"/>
      <c r="BE139" s="100"/>
      <c r="BF139" s="56"/>
      <c r="BG139" s="74"/>
      <c r="BH139" s="104" t="e">
        <f>AVERAGE(Table12151654[[#This Row],[Column55]],Table12151654[[#This Row],[Column56]])</f>
        <v>#DIV/0!</v>
      </c>
    </row>
    <row r="140" spans="1:60" ht="23.1" customHeight="1" x14ac:dyDescent="0.3">
      <c r="A140" s="78">
        <v>138</v>
      </c>
      <c r="B140" s="61" t="s">
        <v>280</v>
      </c>
      <c r="C140" s="62" t="s">
        <v>281</v>
      </c>
      <c r="D140" s="61" t="s">
        <v>541</v>
      </c>
      <c r="E140" s="61" t="s">
        <v>160</v>
      </c>
      <c r="F140" s="61" t="s">
        <v>641</v>
      </c>
      <c r="G140" s="52"/>
      <c r="H140" s="52"/>
      <c r="I140" s="52"/>
      <c r="J140" s="52"/>
      <c r="K140" s="63"/>
      <c r="L140" s="104">
        <v>0</v>
      </c>
      <c r="M140" s="100">
        <v>2</v>
      </c>
      <c r="N140" s="100"/>
      <c r="O140" s="100">
        <v>2</v>
      </c>
      <c r="P140" s="100" t="s">
        <v>563</v>
      </c>
      <c r="Q140" s="100"/>
      <c r="R140" s="162">
        <v>2</v>
      </c>
      <c r="S140" s="99"/>
      <c r="T140" s="99"/>
      <c r="U140" s="99"/>
      <c r="V140" s="99"/>
      <c r="W140" s="63"/>
      <c r="X140" s="104" t="e">
        <v>#DIV/0!</v>
      </c>
      <c r="Y140" s="99"/>
      <c r="Z140" s="99"/>
      <c r="AA140" s="99"/>
      <c r="AB140" s="99"/>
      <c r="AC140" s="63"/>
      <c r="AD140" s="104" t="e">
        <v>#DIV/0!</v>
      </c>
      <c r="AE140" s="99"/>
      <c r="AF140" s="99"/>
      <c r="AG140" s="99"/>
      <c r="AH140" s="99"/>
      <c r="AI140" s="63"/>
      <c r="AJ140" s="104" t="e">
        <v>#DIV/0!</v>
      </c>
      <c r="AK140" s="52"/>
      <c r="AL140" s="52"/>
      <c r="AM140" s="99"/>
      <c r="AN140" s="52"/>
      <c r="AO140" s="63"/>
      <c r="AP140" s="104">
        <v>0</v>
      </c>
      <c r="AQ140" s="99"/>
      <c r="AR140" s="99"/>
      <c r="AS140" s="99"/>
      <c r="AT140" s="99"/>
      <c r="AU140" s="63"/>
      <c r="AV140" s="104" t="e">
        <v>#DIV/0!</v>
      </c>
      <c r="AW140" s="99"/>
      <c r="AX140" s="99"/>
      <c r="AY140" s="100">
        <v>5</v>
      </c>
      <c r="AZ140" s="100"/>
      <c r="BA140" s="100">
        <v>2</v>
      </c>
      <c r="BB140" s="162">
        <v>3.5</v>
      </c>
      <c r="BC140" s="99"/>
      <c r="BD140" s="99"/>
      <c r="BE140" s="99"/>
      <c r="BF140" s="52"/>
      <c r="BG140" s="79"/>
      <c r="BH140" s="104" t="e">
        <f>AVERAGE(Table12151654[[#This Row],[Column55]],Table12151654[[#This Row],[Column56]])</f>
        <v>#DIV/0!</v>
      </c>
    </row>
    <row r="141" spans="1:60" ht="23.1" customHeight="1" x14ac:dyDescent="0.3">
      <c r="A141" s="77">
        <v>139</v>
      </c>
      <c r="B141" s="54" t="s">
        <v>151</v>
      </c>
      <c r="C141" s="55" t="s">
        <v>152</v>
      </c>
      <c r="D141" s="54" t="s">
        <v>449</v>
      </c>
      <c r="E141" s="54" t="s">
        <v>34</v>
      </c>
      <c r="F141" s="54" t="s">
        <v>638</v>
      </c>
      <c r="G141" s="56"/>
      <c r="H141" s="56"/>
      <c r="I141" s="56"/>
      <c r="J141" s="56"/>
      <c r="K141" s="57"/>
      <c r="L141" s="104">
        <v>0</v>
      </c>
      <c r="M141" s="100">
        <v>0</v>
      </c>
      <c r="N141" s="100"/>
      <c r="O141" s="100">
        <v>0</v>
      </c>
      <c r="P141" s="100">
        <v>0</v>
      </c>
      <c r="Q141" s="100"/>
      <c r="R141" s="162">
        <v>0</v>
      </c>
      <c r="S141" s="100"/>
      <c r="T141" s="100"/>
      <c r="U141" s="100"/>
      <c r="V141" s="100"/>
      <c r="W141" s="57"/>
      <c r="X141" s="104" t="e">
        <v>#DIV/0!</v>
      </c>
      <c r="Y141" s="100"/>
      <c r="Z141" s="100"/>
      <c r="AA141" s="100"/>
      <c r="AB141" s="100"/>
      <c r="AC141" s="57"/>
      <c r="AD141" s="104" t="e">
        <v>#DIV/0!</v>
      </c>
      <c r="AE141" s="100"/>
      <c r="AF141" s="100"/>
      <c r="AG141" s="100"/>
      <c r="AH141" s="100"/>
      <c r="AI141" s="57"/>
      <c r="AJ141" s="104" t="e">
        <v>#DIV/0!</v>
      </c>
      <c r="AK141" s="56"/>
      <c r="AL141" s="56"/>
      <c r="AM141" s="100"/>
      <c r="AN141" s="56"/>
      <c r="AO141" s="57"/>
      <c r="AP141" s="104">
        <v>0</v>
      </c>
      <c r="AQ141" s="100"/>
      <c r="AR141" s="100"/>
      <c r="AS141" s="100"/>
      <c r="AT141" s="100"/>
      <c r="AU141" s="57"/>
      <c r="AV141" s="104" t="e">
        <v>#DIV/0!</v>
      </c>
      <c r="AW141" s="100"/>
      <c r="AX141" s="100"/>
      <c r="AY141" s="100">
        <v>0</v>
      </c>
      <c r="AZ141" s="100"/>
      <c r="BA141" s="100">
        <v>0</v>
      </c>
      <c r="BB141" s="162">
        <v>0</v>
      </c>
      <c r="BC141" s="100"/>
      <c r="BD141" s="100"/>
      <c r="BE141" s="100"/>
      <c r="BF141" s="56"/>
      <c r="BG141" s="74"/>
      <c r="BH141" s="104" t="e">
        <f>AVERAGE(Table12151654[[#This Row],[Column55]],Table12151654[[#This Row],[Column56]])</f>
        <v>#DIV/0!</v>
      </c>
    </row>
    <row r="142" spans="1:60" ht="23.1" customHeight="1" x14ac:dyDescent="0.3">
      <c r="A142" s="78">
        <v>140</v>
      </c>
      <c r="B142" s="61" t="s">
        <v>373</v>
      </c>
      <c r="C142" s="62" t="s">
        <v>374</v>
      </c>
      <c r="D142" s="61" t="s">
        <v>449</v>
      </c>
      <c r="E142" s="61" t="s">
        <v>492</v>
      </c>
      <c r="F142" s="61" t="s">
        <v>640</v>
      </c>
      <c r="G142" s="52"/>
      <c r="H142" s="52"/>
      <c r="I142" s="52"/>
      <c r="J142" s="52"/>
      <c r="K142" s="63"/>
      <c r="L142" s="104">
        <v>0</v>
      </c>
      <c r="M142" s="100" t="s">
        <v>563</v>
      </c>
      <c r="N142" s="100"/>
      <c r="O142" s="100" t="s">
        <v>563</v>
      </c>
      <c r="P142" s="100" t="s">
        <v>563</v>
      </c>
      <c r="Q142" s="100"/>
      <c r="R142" s="162" t="s">
        <v>563</v>
      </c>
      <c r="S142" s="99"/>
      <c r="T142" s="99"/>
      <c r="U142" s="99"/>
      <c r="V142" s="99"/>
      <c r="W142" s="63"/>
      <c r="X142" s="104" t="e">
        <v>#DIV/0!</v>
      </c>
      <c r="Y142" s="99"/>
      <c r="Z142" s="99"/>
      <c r="AA142" s="99"/>
      <c r="AB142" s="99"/>
      <c r="AC142" s="63"/>
      <c r="AD142" s="104" t="e">
        <v>#DIV/0!</v>
      </c>
      <c r="AE142" s="99"/>
      <c r="AF142" s="99"/>
      <c r="AG142" s="99"/>
      <c r="AH142" s="99"/>
      <c r="AI142" s="63"/>
      <c r="AJ142" s="104" t="e">
        <v>#DIV/0!</v>
      </c>
      <c r="AK142" s="52"/>
      <c r="AL142" s="52"/>
      <c r="AM142" s="99"/>
      <c r="AN142" s="52"/>
      <c r="AO142" s="63"/>
      <c r="AP142" s="104">
        <v>0</v>
      </c>
      <c r="AQ142" s="99"/>
      <c r="AR142" s="99"/>
      <c r="AS142" s="99"/>
      <c r="AT142" s="99"/>
      <c r="AU142" s="63"/>
      <c r="AV142" s="104" t="e">
        <v>#DIV/0!</v>
      </c>
      <c r="AW142" s="99"/>
      <c r="AX142" s="99"/>
      <c r="AY142" s="100" t="s">
        <v>563</v>
      </c>
      <c r="AZ142" s="100"/>
      <c r="BA142" s="100" t="s">
        <v>563</v>
      </c>
      <c r="BB142" s="162" t="s">
        <v>563</v>
      </c>
      <c r="BC142" s="99"/>
      <c r="BD142" s="99"/>
      <c r="BE142" s="99"/>
      <c r="BF142" s="52"/>
      <c r="BG142" s="79"/>
      <c r="BH142" s="104" t="e">
        <f>AVERAGE(Table12151654[[#This Row],[Column55]],Table12151654[[#This Row],[Column56]])</f>
        <v>#DIV/0!</v>
      </c>
    </row>
    <row r="143" spans="1:60" ht="23.1" customHeight="1" x14ac:dyDescent="0.3">
      <c r="A143" s="77">
        <v>141</v>
      </c>
      <c r="B143" s="54" t="s">
        <v>268</v>
      </c>
      <c r="C143" s="55" t="s">
        <v>269</v>
      </c>
      <c r="D143" s="54" t="s">
        <v>449</v>
      </c>
      <c r="E143" s="54" t="s">
        <v>160</v>
      </c>
      <c r="F143" s="54" t="s">
        <v>641</v>
      </c>
      <c r="G143" s="56"/>
      <c r="H143" s="56"/>
      <c r="I143" s="56"/>
      <c r="J143" s="56"/>
      <c r="K143" s="57"/>
      <c r="L143" s="104">
        <v>0</v>
      </c>
      <c r="M143" s="100">
        <v>0</v>
      </c>
      <c r="N143" s="100"/>
      <c r="O143" s="100">
        <v>0</v>
      </c>
      <c r="P143" s="100" t="s">
        <v>563</v>
      </c>
      <c r="Q143" s="100"/>
      <c r="R143" s="162">
        <v>0</v>
      </c>
      <c r="S143" s="100"/>
      <c r="T143" s="100"/>
      <c r="U143" s="100"/>
      <c r="V143" s="100"/>
      <c r="W143" s="57"/>
      <c r="X143" s="104" t="e">
        <v>#DIV/0!</v>
      </c>
      <c r="Y143" s="100"/>
      <c r="Z143" s="100"/>
      <c r="AA143" s="100"/>
      <c r="AB143" s="100"/>
      <c r="AC143" s="57"/>
      <c r="AD143" s="104" t="e">
        <v>#DIV/0!</v>
      </c>
      <c r="AE143" s="100"/>
      <c r="AF143" s="100"/>
      <c r="AG143" s="100"/>
      <c r="AH143" s="100"/>
      <c r="AI143" s="57"/>
      <c r="AJ143" s="104" t="e">
        <v>#DIV/0!</v>
      </c>
      <c r="AK143" s="56"/>
      <c r="AL143" s="56"/>
      <c r="AM143" s="100"/>
      <c r="AN143" s="56"/>
      <c r="AO143" s="57"/>
      <c r="AP143" s="104">
        <v>0</v>
      </c>
      <c r="AQ143" s="100"/>
      <c r="AR143" s="100"/>
      <c r="AS143" s="100"/>
      <c r="AT143" s="100"/>
      <c r="AU143" s="57"/>
      <c r="AV143" s="104" t="e">
        <v>#DIV/0!</v>
      </c>
      <c r="AW143" s="100"/>
      <c r="AX143" s="100"/>
      <c r="AY143" s="100">
        <v>0</v>
      </c>
      <c r="AZ143" s="100"/>
      <c r="BA143" s="100">
        <v>0</v>
      </c>
      <c r="BB143" s="162">
        <v>0</v>
      </c>
      <c r="BC143" s="100"/>
      <c r="BD143" s="100"/>
      <c r="BE143" s="100"/>
      <c r="BF143" s="56"/>
      <c r="BG143" s="74"/>
      <c r="BH143" s="104" t="e">
        <f>AVERAGE(Table12151654[[#This Row],[Column55]],Table12151654[[#This Row],[Column56]])</f>
        <v>#DIV/0!</v>
      </c>
    </row>
    <row r="144" spans="1:60" ht="23.1" customHeight="1" x14ac:dyDescent="0.3">
      <c r="A144" s="78">
        <v>142</v>
      </c>
      <c r="B144" s="61" t="s">
        <v>169</v>
      </c>
      <c r="C144" s="62" t="s">
        <v>170</v>
      </c>
      <c r="D144" s="61" t="s">
        <v>541</v>
      </c>
      <c r="E144" s="61" t="s">
        <v>160</v>
      </c>
      <c r="F144" s="61" t="s">
        <v>641</v>
      </c>
      <c r="G144" s="52"/>
      <c r="H144" s="52"/>
      <c r="I144" s="52"/>
      <c r="J144" s="52"/>
      <c r="K144" s="63"/>
      <c r="L144" s="104">
        <v>0</v>
      </c>
      <c r="M144" s="100">
        <v>1</v>
      </c>
      <c r="N144" s="100"/>
      <c r="O144" s="100">
        <v>1</v>
      </c>
      <c r="P144" s="100" t="s">
        <v>563</v>
      </c>
      <c r="Q144" s="100"/>
      <c r="R144" s="162">
        <v>1</v>
      </c>
      <c r="S144" s="99"/>
      <c r="T144" s="99"/>
      <c r="U144" s="99"/>
      <c r="V144" s="99"/>
      <c r="W144" s="63"/>
      <c r="X144" s="104" t="e">
        <v>#DIV/0!</v>
      </c>
      <c r="Y144" s="99"/>
      <c r="Z144" s="99"/>
      <c r="AA144" s="99"/>
      <c r="AB144" s="99"/>
      <c r="AC144" s="63"/>
      <c r="AD144" s="104" t="e">
        <v>#DIV/0!</v>
      </c>
      <c r="AE144" s="99"/>
      <c r="AF144" s="99"/>
      <c r="AG144" s="99"/>
      <c r="AH144" s="99"/>
      <c r="AI144" s="63"/>
      <c r="AJ144" s="104" t="e">
        <v>#DIV/0!</v>
      </c>
      <c r="AK144" s="52"/>
      <c r="AL144" s="52"/>
      <c r="AM144" s="99"/>
      <c r="AN144" s="52"/>
      <c r="AO144" s="63"/>
      <c r="AP144" s="104">
        <v>0</v>
      </c>
      <c r="AQ144" s="99"/>
      <c r="AR144" s="99"/>
      <c r="AS144" s="99"/>
      <c r="AT144" s="99"/>
      <c r="AU144" s="63"/>
      <c r="AV144" s="104" t="e">
        <v>#DIV/0!</v>
      </c>
      <c r="AW144" s="99"/>
      <c r="AX144" s="99"/>
      <c r="AY144" s="100">
        <v>5</v>
      </c>
      <c r="AZ144" s="100"/>
      <c r="BA144" s="100">
        <v>1</v>
      </c>
      <c r="BB144" s="162">
        <v>3</v>
      </c>
      <c r="BC144" s="99"/>
      <c r="BD144" s="99"/>
      <c r="BE144" s="99"/>
      <c r="BF144" s="52"/>
      <c r="BG144" s="79"/>
      <c r="BH144" s="104" t="e">
        <f>AVERAGE(Table12151654[[#This Row],[Column55]],Table12151654[[#This Row],[Column56]])</f>
        <v>#DIV/0!</v>
      </c>
    </row>
    <row r="145" spans="1:60" ht="23.1" customHeight="1" x14ac:dyDescent="0.3">
      <c r="A145" s="77">
        <v>143</v>
      </c>
      <c r="B145" s="54" t="s">
        <v>282</v>
      </c>
      <c r="C145" s="55" t="s">
        <v>283</v>
      </c>
      <c r="D145" s="54" t="s">
        <v>449</v>
      </c>
      <c r="E145" s="54" t="s">
        <v>160</v>
      </c>
      <c r="F145" s="54" t="s">
        <v>641</v>
      </c>
      <c r="G145" s="56"/>
      <c r="H145" s="56"/>
      <c r="I145" s="56"/>
      <c r="J145" s="56"/>
      <c r="K145" s="57"/>
      <c r="L145" s="104">
        <v>0</v>
      </c>
      <c r="M145" s="100">
        <v>0</v>
      </c>
      <c r="N145" s="100"/>
      <c r="O145" s="100">
        <v>0</v>
      </c>
      <c r="P145" s="100" t="s">
        <v>563</v>
      </c>
      <c r="Q145" s="100"/>
      <c r="R145" s="162">
        <v>0</v>
      </c>
      <c r="S145" s="100"/>
      <c r="T145" s="100"/>
      <c r="U145" s="100"/>
      <c r="V145" s="100"/>
      <c r="W145" s="57"/>
      <c r="X145" s="104" t="e">
        <v>#DIV/0!</v>
      </c>
      <c r="Y145" s="100"/>
      <c r="Z145" s="100"/>
      <c r="AA145" s="100"/>
      <c r="AB145" s="100"/>
      <c r="AC145" s="57"/>
      <c r="AD145" s="104" t="e">
        <v>#DIV/0!</v>
      </c>
      <c r="AE145" s="100"/>
      <c r="AF145" s="100"/>
      <c r="AG145" s="100"/>
      <c r="AH145" s="100"/>
      <c r="AI145" s="57"/>
      <c r="AJ145" s="104" t="e">
        <v>#DIV/0!</v>
      </c>
      <c r="AK145" s="56"/>
      <c r="AL145" s="56"/>
      <c r="AM145" s="100"/>
      <c r="AN145" s="56"/>
      <c r="AO145" s="57"/>
      <c r="AP145" s="104">
        <v>0</v>
      </c>
      <c r="AQ145" s="100"/>
      <c r="AR145" s="100"/>
      <c r="AS145" s="100"/>
      <c r="AT145" s="100"/>
      <c r="AU145" s="57"/>
      <c r="AV145" s="104" t="e">
        <v>#DIV/0!</v>
      </c>
      <c r="AW145" s="100"/>
      <c r="AX145" s="100"/>
      <c r="AY145" s="100">
        <v>0</v>
      </c>
      <c r="AZ145" s="100"/>
      <c r="BA145" s="100">
        <v>0</v>
      </c>
      <c r="BB145" s="162">
        <v>0</v>
      </c>
      <c r="BC145" s="100"/>
      <c r="BD145" s="100"/>
      <c r="BE145" s="100"/>
      <c r="BF145" s="56"/>
      <c r="BG145" s="74"/>
      <c r="BH145" s="104" t="e">
        <f>AVERAGE(Table12151654[[#This Row],[Column55]],Table12151654[[#This Row],[Column56]])</f>
        <v>#DIV/0!</v>
      </c>
    </row>
    <row r="146" spans="1:60" ht="23.1" customHeight="1" x14ac:dyDescent="0.3">
      <c r="A146" s="78">
        <v>144</v>
      </c>
      <c r="B146" s="61" t="s">
        <v>171</v>
      </c>
      <c r="C146" s="62" t="s">
        <v>172</v>
      </c>
      <c r="D146" s="61" t="s">
        <v>449</v>
      </c>
      <c r="E146" s="61" t="s">
        <v>160</v>
      </c>
      <c r="F146" s="61" t="s">
        <v>641</v>
      </c>
      <c r="G146" s="52"/>
      <c r="H146" s="52"/>
      <c r="I146" s="52"/>
      <c r="J146" s="52"/>
      <c r="K146" s="63"/>
      <c r="L146" s="104">
        <v>0</v>
      </c>
      <c r="M146" s="100">
        <v>4</v>
      </c>
      <c r="N146" s="100"/>
      <c r="O146" s="100">
        <v>4</v>
      </c>
      <c r="P146" s="100" t="s">
        <v>563</v>
      </c>
      <c r="Q146" s="100"/>
      <c r="R146" s="162">
        <v>4</v>
      </c>
      <c r="S146" s="99"/>
      <c r="T146" s="99"/>
      <c r="U146" s="99"/>
      <c r="V146" s="99"/>
      <c r="W146" s="63"/>
      <c r="X146" s="104" t="e">
        <v>#DIV/0!</v>
      </c>
      <c r="Y146" s="99"/>
      <c r="Z146" s="99"/>
      <c r="AA146" s="99"/>
      <c r="AB146" s="99"/>
      <c r="AC146" s="63"/>
      <c r="AD146" s="104" t="e">
        <v>#DIV/0!</v>
      </c>
      <c r="AE146" s="99"/>
      <c r="AF146" s="99"/>
      <c r="AG146" s="99"/>
      <c r="AH146" s="99"/>
      <c r="AI146" s="63"/>
      <c r="AJ146" s="104" t="e">
        <v>#DIV/0!</v>
      </c>
      <c r="AK146" s="52"/>
      <c r="AL146" s="52"/>
      <c r="AM146" s="99"/>
      <c r="AN146" s="52"/>
      <c r="AO146" s="63"/>
      <c r="AP146" s="104">
        <v>0</v>
      </c>
      <c r="AQ146" s="99"/>
      <c r="AR146" s="99"/>
      <c r="AS146" s="99"/>
      <c r="AT146" s="99"/>
      <c r="AU146" s="63"/>
      <c r="AV146" s="104" t="e">
        <v>#DIV/0!</v>
      </c>
      <c r="AW146" s="99"/>
      <c r="AX146" s="99"/>
      <c r="AY146" s="100">
        <v>5</v>
      </c>
      <c r="AZ146" s="100"/>
      <c r="BA146" s="100">
        <v>4</v>
      </c>
      <c r="BB146" s="162">
        <v>4.5</v>
      </c>
      <c r="BC146" s="99"/>
      <c r="BD146" s="99"/>
      <c r="BE146" s="99"/>
      <c r="BF146" s="52"/>
      <c r="BG146" s="79"/>
      <c r="BH146" s="104" t="e">
        <f>AVERAGE(Table12151654[[#This Row],[Column55]],Table12151654[[#This Row],[Column56]])</f>
        <v>#DIV/0!</v>
      </c>
    </row>
    <row r="147" spans="1:60" ht="23.1" customHeight="1" x14ac:dyDescent="0.3">
      <c r="A147" s="77">
        <v>145</v>
      </c>
      <c r="B147" s="54" t="s">
        <v>375</v>
      </c>
      <c r="C147" s="55" t="s">
        <v>376</v>
      </c>
      <c r="D147" s="54" t="s">
        <v>541</v>
      </c>
      <c r="E147" s="54" t="s">
        <v>492</v>
      </c>
      <c r="F147" s="54" t="s">
        <v>640</v>
      </c>
      <c r="G147" s="56"/>
      <c r="H147" s="56"/>
      <c r="I147" s="56"/>
      <c r="J147" s="56"/>
      <c r="K147" s="57"/>
      <c r="L147" s="104">
        <v>0</v>
      </c>
      <c r="M147" s="100" t="s">
        <v>563</v>
      </c>
      <c r="N147" s="100"/>
      <c r="O147" s="100" t="s">
        <v>563</v>
      </c>
      <c r="P147" s="100" t="s">
        <v>563</v>
      </c>
      <c r="Q147" s="100"/>
      <c r="R147" s="162" t="s">
        <v>563</v>
      </c>
      <c r="S147" s="100"/>
      <c r="T147" s="100"/>
      <c r="U147" s="100"/>
      <c r="V147" s="100"/>
      <c r="W147" s="57"/>
      <c r="X147" s="104" t="e">
        <v>#DIV/0!</v>
      </c>
      <c r="Y147" s="100"/>
      <c r="Z147" s="100"/>
      <c r="AA147" s="100"/>
      <c r="AB147" s="100"/>
      <c r="AC147" s="57"/>
      <c r="AD147" s="104" t="e">
        <v>#DIV/0!</v>
      </c>
      <c r="AE147" s="100"/>
      <c r="AF147" s="100"/>
      <c r="AG147" s="100"/>
      <c r="AH147" s="100"/>
      <c r="AI147" s="57"/>
      <c r="AJ147" s="104" t="e">
        <v>#DIV/0!</v>
      </c>
      <c r="AK147" s="56"/>
      <c r="AL147" s="56"/>
      <c r="AM147" s="100"/>
      <c r="AN147" s="56"/>
      <c r="AO147" s="57"/>
      <c r="AP147" s="104">
        <v>0</v>
      </c>
      <c r="AQ147" s="100"/>
      <c r="AR147" s="100"/>
      <c r="AS147" s="100"/>
      <c r="AT147" s="100"/>
      <c r="AU147" s="57"/>
      <c r="AV147" s="104" t="e">
        <v>#DIV/0!</v>
      </c>
      <c r="AW147" s="100"/>
      <c r="AX147" s="100"/>
      <c r="AY147" s="100" t="s">
        <v>563</v>
      </c>
      <c r="AZ147" s="100"/>
      <c r="BA147" s="100" t="s">
        <v>563</v>
      </c>
      <c r="BB147" s="162" t="s">
        <v>563</v>
      </c>
      <c r="BC147" s="100"/>
      <c r="BD147" s="100"/>
      <c r="BE147" s="100"/>
      <c r="BF147" s="56"/>
      <c r="BG147" s="74"/>
      <c r="BH147" s="104" t="e">
        <f>AVERAGE(Table12151654[[#This Row],[Column55]],Table12151654[[#This Row],[Column56]])</f>
        <v>#DIV/0!</v>
      </c>
    </row>
    <row r="148" spans="1:60" ht="23.1" customHeight="1" x14ac:dyDescent="0.3">
      <c r="A148" s="78">
        <v>146</v>
      </c>
      <c r="B148" s="61" t="s">
        <v>377</v>
      </c>
      <c r="C148" s="62" t="s">
        <v>378</v>
      </c>
      <c r="D148" s="61" t="s">
        <v>541</v>
      </c>
      <c r="E148" s="61" t="s">
        <v>492</v>
      </c>
      <c r="F148" s="61" t="s">
        <v>640</v>
      </c>
      <c r="G148" s="52"/>
      <c r="H148" s="52"/>
      <c r="I148" s="52"/>
      <c r="J148" s="52"/>
      <c r="K148" s="63"/>
      <c r="L148" s="104">
        <v>0</v>
      </c>
      <c r="M148" s="100" t="s">
        <v>563</v>
      </c>
      <c r="N148" s="100"/>
      <c r="O148" s="100" t="s">
        <v>563</v>
      </c>
      <c r="P148" s="100" t="s">
        <v>563</v>
      </c>
      <c r="Q148" s="100"/>
      <c r="R148" s="162" t="s">
        <v>563</v>
      </c>
      <c r="S148" s="99"/>
      <c r="T148" s="99"/>
      <c r="U148" s="99"/>
      <c r="V148" s="99"/>
      <c r="W148" s="63"/>
      <c r="X148" s="104" t="e">
        <v>#DIV/0!</v>
      </c>
      <c r="Y148" s="99"/>
      <c r="Z148" s="99"/>
      <c r="AA148" s="99"/>
      <c r="AB148" s="99"/>
      <c r="AC148" s="63"/>
      <c r="AD148" s="104" t="e">
        <v>#DIV/0!</v>
      </c>
      <c r="AE148" s="99"/>
      <c r="AF148" s="99"/>
      <c r="AG148" s="99"/>
      <c r="AH148" s="99"/>
      <c r="AI148" s="63"/>
      <c r="AJ148" s="104" t="e">
        <v>#DIV/0!</v>
      </c>
      <c r="AK148" s="52"/>
      <c r="AL148" s="52"/>
      <c r="AM148" s="99"/>
      <c r="AN148" s="52"/>
      <c r="AO148" s="63"/>
      <c r="AP148" s="104">
        <v>0</v>
      </c>
      <c r="AQ148" s="99"/>
      <c r="AR148" s="99"/>
      <c r="AS148" s="99"/>
      <c r="AT148" s="99"/>
      <c r="AU148" s="63"/>
      <c r="AV148" s="104" t="e">
        <v>#DIV/0!</v>
      </c>
      <c r="AW148" s="99"/>
      <c r="AX148" s="99"/>
      <c r="AY148" s="100" t="s">
        <v>563</v>
      </c>
      <c r="AZ148" s="100"/>
      <c r="BA148" s="100" t="s">
        <v>563</v>
      </c>
      <c r="BB148" s="162" t="s">
        <v>563</v>
      </c>
      <c r="BC148" s="99"/>
      <c r="BD148" s="99"/>
      <c r="BE148" s="99"/>
      <c r="BF148" s="52"/>
      <c r="BG148" s="79"/>
      <c r="BH148" s="104" t="e">
        <f>AVERAGE(Table12151654[[#This Row],[Column55]],Table12151654[[#This Row],[Column56]])</f>
        <v>#DIV/0!</v>
      </c>
    </row>
    <row r="149" spans="1:60" ht="23.1" customHeight="1" x14ac:dyDescent="0.3">
      <c r="A149" s="77">
        <v>147</v>
      </c>
      <c r="B149" s="54" t="s">
        <v>153</v>
      </c>
      <c r="C149" s="55" t="s">
        <v>154</v>
      </c>
      <c r="D149" s="54" t="s">
        <v>449</v>
      </c>
      <c r="E149" s="54" t="s">
        <v>34</v>
      </c>
      <c r="F149" s="54" t="s">
        <v>638</v>
      </c>
      <c r="G149" s="56"/>
      <c r="H149" s="56"/>
      <c r="I149" s="56"/>
      <c r="J149" s="56"/>
      <c r="K149" s="57"/>
      <c r="L149" s="104">
        <v>0</v>
      </c>
      <c r="M149" s="100">
        <v>4</v>
      </c>
      <c r="N149" s="100"/>
      <c r="O149" s="100">
        <v>4</v>
      </c>
      <c r="P149" s="100">
        <v>3</v>
      </c>
      <c r="Q149" s="100"/>
      <c r="R149" s="162">
        <v>3.6666666666666665</v>
      </c>
      <c r="S149" s="100"/>
      <c r="T149" s="100"/>
      <c r="U149" s="100"/>
      <c r="V149" s="100"/>
      <c r="W149" s="57"/>
      <c r="X149" s="104" t="e">
        <v>#DIV/0!</v>
      </c>
      <c r="Y149" s="100"/>
      <c r="Z149" s="100"/>
      <c r="AA149" s="100"/>
      <c r="AB149" s="100"/>
      <c r="AC149" s="57"/>
      <c r="AD149" s="104" t="e">
        <v>#DIV/0!</v>
      </c>
      <c r="AE149" s="100"/>
      <c r="AF149" s="100"/>
      <c r="AG149" s="100"/>
      <c r="AH149" s="100"/>
      <c r="AI149" s="57"/>
      <c r="AJ149" s="104" t="e">
        <v>#DIV/0!</v>
      </c>
      <c r="AK149" s="56"/>
      <c r="AL149" s="56"/>
      <c r="AM149" s="100"/>
      <c r="AN149" s="56"/>
      <c r="AO149" s="57"/>
      <c r="AP149" s="104">
        <v>0</v>
      </c>
      <c r="AQ149" s="100"/>
      <c r="AR149" s="100"/>
      <c r="AS149" s="100"/>
      <c r="AT149" s="100"/>
      <c r="AU149" s="57"/>
      <c r="AV149" s="104" t="e">
        <v>#DIV/0!</v>
      </c>
      <c r="AW149" s="100"/>
      <c r="AX149" s="100"/>
      <c r="AY149" s="100">
        <v>5</v>
      </c>
      <c r="AZ149" s="100"/>
      <c r="BA149" s="100">
        <v>4</v>
      </c>
      <c r="BB149" s="162">
        <v>4.5</v>
      </c>
      <c r="BC149" s="100"/>
      <c r="BD149" s="100"/>
      <c r="BE149" s="100"/>
      <c r="BF149" s="56"/>
      <c r="BG149" s="74"/>
      <c r="BH149" s="104" t="e">
        <f>AVERAGE(Table12151654[[#This Row],[Column55]],Table12151654[[#This Row],[Column56]])</f>
        <v>#DIV/0!</v>
      </c>
    </row>
    <row r="150" spans="1:60" ht="23.1" customHeight="1" x14ac:dyDescent="0.3">
      <c r="A150" s="78">
        <v>148</v>
      </c>
      <c r="B150" s="61" t="s">
        <v>379</v>
      </c>
      <c r="C150" s="62" t="s">
        <v>380</v>
      </c>
      <c r="D150" s="61" t="s">
        <v>449</v>
      </c>
      <c r="E150" s="61" t="s">
        <v>492</v>
      </c>
      <c r="F150" s="61" t="s">
        <v>640</v>
      </c>
      <c r="G150" s="52"/>
      <c r="H150" s="52"/>
      <c r="I150" s="52"/>
      <c r="J150" s="52"/>
      <c r="K150" s="63"/>
      <c r="L150" s="104">
        <v>0</v>
      </c>
      <c r="M150" s="100" t="s">
        <v>563</v>
      </c>
      <c r="N150" s="100"/>
      <c r="O150" s="100" t="s">
        <v>563</v>
      </c>
      <c r="P150" s="100" t="s">
        <v>563</v>
      </c>
      <c r="Q150" s="100"/>
      <c r="R150" s="162" t="s">
        <v>563</v>
      </c>
      <c r="S150" s="99"/>
      <c r="T150" s="99"/>
      <c r="U150" s="99"/>
      <c r="V150" s="99"/>
      <c r="W150" s="63"/>
      <c r="X150" s="104" t="e">
        <v>#DIV/0!</v>
      </c>
      <c r="Y150" s="99"/>
      <c r="Z150" s="99"/>
      <c r="AA150" s="99"/>
      <c r="AB150" s="99"/>
      <c r="AC150" s="63"/>
      <c r="AD150" s="104" t="e">
        <v>#DIV/0!</v>
      </c>
      <c r="AE150" s="99"/>
      <c r="AF150" s="99"/>
      <c r="AG150" s="99"/>
      <c r="AH150" s="99"/>
      <c r="AI150" s="63"/>
      <c r="AJ150" s="104" t="e">
        <v>#DIV/0!</v>
      </c>
      <c r="AK150" s="52"/>
      <c r="AL150" s="52"/>
      <c r="AM150" s="99"/>
      <c r="AN150" s="52"/>
      <c r="AO150" s="63"/>
      <c r="AP150" s="104">
        <v>0</v>
      </c>
      <c r="AQ150" s="99"/>
      <c r="AR150" s="99"/>
      <c r="AS150" s="99"/>
      <c r="AT150" s="99"/>
      <c r="AU150" s="63"/>
      <c r="AV150" s="104" t="e">
        <v>#DIV/0!</v>
      </c>
      <c r="AW150" s="99"/>
      <c r="AX150" s="99"/>
      <c r="AY150" s="100" t="s">
        <v>563</v>
      </c>
      <c r="AZ150" s="100"/>
      <c r="BA150" s="100" t="s">
        <v>563</v>
      </c>
      <c r="BB150" s="162" t="s">
        <v>563</v>
      </c>
      <c r="BC150" s="99"/>
      <c r="BD150" s="99"/>
      <c r="BE150" s="99"/>
      <c r="BF150" s="52"/>
      <c r="BG150" s="79"/>
      <c r="BH150" s="104" t="e">
        <f>AVERAGE(Table12151654[[#This Row],[Column55]],Table12151654[[#This Row],[Column56]])</f>
        <v>#DIV/0!</v>
      </c>
    </row>
    <row r="151" spans="1:60" ht="23.1" customHeight="1" x14ac:dyDescent="0.3">
      <c r="A151" s="77">
        <v>149</v>
      </c>
      <c r="B151" s="54" t="s">
        <v>155</v>
      </c>
      <c r="C151" s="55" t="s">
        <v>381</v>
      </c>
      <c r="D151" s="54" t="s">
        <v>449</v>
      </c>
      <c r="E151" s="54" t="s">
        <v>34</v>
      </c>
      <c r="F151" s="54" t="s">
        <v>638</v>
      </c>
      <c r="G151" s="56"/>
      <c r="H151" s="56"/>
      <c r="I151" s="56"/>
      <c r="J151" s="56"/>
      <c r="K151" s="57"/>
      <c r="L151" s="104">
        <v>0</v>
      </c>
      <c r="M151" s="100">
        <v>0</v>
      </c>
      <c r="N151" s="100"/>
      <c r="O151" s="100">
        <v>0</v>
      </c>
      <c r="P151" s="100">
        <v>0</v>
      </c>
      <c r="Q151" s="100"/>
      <c r="R151" s="162">
        <v>0</v>
      </c>
      <c r="S151" s="100"/>
      <c r="T151" s="100"/>
      <c r="U151" s="100"/>
      <c r="V151" s="100"/>
      <c r="W151" s="57"/>
      <c r="X151" s="104" t="e">
        <v>#DIV/0!</v>
      </c>
      <c r="Y151" s="100"/>
      <c r="Z151" s="100"/>
      <c r="AA151" s="100"/>
      <c r="AB151" s="100"/>
      <c r="AC151" s="57"/>
      <c r="AD151" s="104" t="e">
        <v>#DIV/0!</v>
      </c>
      <c r="AE151" s="100"/>
      <c r="AF151" s="100"/>
      <c r="AG151" s="100"/>
      <c r="AH151" s="100"/>
      <c r="AI151" s="57"/>
      <c r="AJ151" s="104" t="e">
        <v>#DIV/0!</v>
      </c>
      <c r="AK151" s="56"/>
      <c r="AL151" s="56"/>
      <c r="AM151" s="100"/>
      <c r="AN151" s="56"/>
      <c r="AO151" s="57"/>
      <c r="AP151" s="104">
        <v>0</v>
      </c>
      <c r="AQ151" s="100"/>
      <c r="AR151" s="100"/>
      <c r="AS151" s="100"/>
      <c r="AT151" s="100"/>
      <c r="AU151" s="57"/>
      <c r="AV151" s="104" t="e">
        <v>#DIV/0!</v>
      </c>
      <c r="AW151" s="100"/>
      <c r="AX151" s="100"/>
      <c r="AY151" s="100">
        <v>0</v>
      </c>
      <c r="AZ151" s="100"/>
      <c r="BA151" s="100">
        <v>0</v>
      </c>
      <c r="BB151" s="162">
        <v>0</v>
      </c>
      <c r="BC151" s="100"/>
      <c r="BD151" s="100"/>
      <c r="BE151" s="100"/>
      <c r="BF151" s="56"/>
      <c r="BG151" s="74"/>
      <c r="BH151" s="104" t="e">
        <f>AVERAGE(Table12151654[[#This Row],[Column55]],Table12151654[[#This Row],[Column56]])</f>
        <v>#DIV/0!</v>
      </c>
    </row>
    <row r="152" spans="1:60" ht="23.1" customHeight="1" x14ac:dyDescent="0.3">
      <c r="A152" s="78">
        <v>150</v>
      </c>
      <c r="B152" s="61" t="s">
        <v>382</v>
      </c>
      <c r="C152" s="62" t="s">
        <v>383</v>
      </c>
      <c r="D152" s="61" t="s">
        <v>541</v>
      </c>
      <c r="E152" s="61" t="s">
        <v>492</v>
      </c>
      <c r="F152" s="61" t="s">
        <v>640</v>
      </c>
      <c r="G152" s="52"/>
      <c r="H152" s="52"/>
      <c r="I152" s="52"/>
      <c r="J152" s="52"/>
      <c r="K152" s="63"/>
      <c r="L152" s="104">
        <v>0</v>
      </c>
      <c r="M152" s="100" t="s">
        <v>563</v>
      </c>
      <c r="N152" s="100"/>
      <c r="O152" s="100" t="s">
        <v>563</v>
      </c>
      <c r="P152" s="100" t="s">
        <v>563</v>
      </c>
      <c r="Q152" s="100"/>
      <c r="R152" s="162" t="s">
        <v>563</v>
      </c>
      <c r="S152" s="99"/>
      <c r="T152" s="99"/>
      <c r="U152" s="99"/>
      <c r="V152" s="99"/>
      <c r="W152" s="63"/>
      <c r="X152" s="104" t="e">
        <v>#DIV/0!</v>
      </c>
      <c r="Y152" s="99"/>
      <c r="Z152" s="99"/>
      <c r="AA152" s="99"/>
      <c r="AB152" s="99"/>
      <c r="AC152" s="63"/>
      <c r="AD152" s="104" t="e">
        <v>#DIV/0!</v>
      </c>
      <c r="AE152" s="99"/>
      <c r="AF152" s="99"/>
      <c r="AG152" s="99"/>
      <c r="AH152" s="99"/>
      <c r="AI152" s="63"/>
      <c r="AJ152" s="104" t="e">
        <v>#DIV/0!</v>
      </c>
      <c r="AK152" s="52"/>
      <c r="AL152" s="52"/>
      <c r="AM152" s="99"/>
      <c r="AN152" s="52"/>
      <c r="AO152" s="63"/>
      <c r="AP152" s="104">
        <v>0</v>
      </c>
      <c r="AQ152" s="99"/>
      <c r="AR152" s="99"/>
      <c r="AS152" s="99"/>
      <c r="AT152" s="99"/>
      <c r="AU152" s="63"/>
      <c r="AV152" s="104" t="e">
        <v>#DIV/0!</v>
      </c>
      <c r="AW152" s="99"/>
      <c r="AX152" s="99"/>
      <c r="AY152" s="100" t="s">
        <v>563</v>
      </c>
      <c r="AZ152" s="100"/>
      <c r="BA152" s="100" t="s">
        <v>563</v>
      </c>
      <c r="BB152" s="162" t="s">
        <v>563</v>
      </c>
      <c r="BC152" s="99"/>
      <c r="BD152" s="99"/>
      <c r="BE152" s="99"/>
      <c r="BF152" s="52"/>
      <c r="BG152" s="79"/>
      <c r="BH152" s="104" t="e">
        <f>AVERAGE(Table12151654[[#This Row],[Column55]],Table12151654[[#This Row],[Column56]])</f>
        <v>#DIV/0!</v>
      </c>
    </row>
    <row r="153" spans="1:60" ht="23.1" customHeight="1" x14ac:dyDescent="0.3">
      <c r="A153" s="77">
        <v>151</v>
      </c>
      <c r="B153" s="54" t="s">
        <v>45</v>
      </c>
      <c r="C153" s="55" t="s">
        <v>46</v>
      </c>
      <c r="D153" s="54" t="s">
        <v>449</v>
      </c>
      <c r="E153" s="54" t="s">
        <v>34</v>
      </c>
      <c r="F153" s="54" t="s">
        <v>638</v>
      </c>
      <c r="G153" s="56"/>
      <c r="H153" s="56"/>
      <c r="I153" s="56"/>
      <c r="J153" s="56"/>
      <c r="K153" s="57"/>
      <c r="L153" s="104">
        <v>0</v>
      </c>
      <c r="M153" s="100">
        <v>0</v>
      </c>
      <c r="N153" s="100"/>
      <c r="O153" s="100">
        <v>0</v>
      </c>
      <c r="P153" s="100">
        <v>0</v>
      </c>
      <c r="Q153" s="100"/>
      <c r="R153" s="162">
        <v>0</v>
      </c>
      <c r="S153" s="100"/>
      <c r="T153" s="100"/>
      <c r="U153" s="100"/>
      <c r="V153" s="100"/>
      <c r="W153" s="57"/>
      <c r="X153" s="104" t="e">
        <v>#DIV/0!</v>
      </c>
      <c r="Y153" s="100"/>
      <c r="Z153" s="100"/>
      <c r="AA153" s="100"/>
      <c r="AB153" s="100"/>
      <c r="AC153" s="57"/>
      <c r="AD153" s="104" t="e">
        <v>#DIV/0!</v>
      </c>
      <c r="AE153" s="100"/>
      <c r="AF153" s="100"/>
      <c r="AG153" s="100"/>
      <c r="AH153" s="100"/>
      <c r="AI153" s="57"/>
      <c r="AJ153" s="104" t="e">
        <v>#DIV/0!</v>
      </c>
      <c r="AK153" s="56"/>
      <c r="AL153" s="56"/>
      <c r="AM153" s="100"/>
      <c r="AN153" s="56"/>
      <c r="AO153" s="57"/>
      <c r="AP153" s="104">
        <v>0</v>
      </c>
      <c r="AQ153" s="100"/>
      <c r="AR153" s="100"/>
      <c r="AS153" s="100"/>
      <c r="AT153" s="100"/>
      <c r="AU153" s="57"/>
      <c r="AV153" s="104" t="e">
        <v>#DIV/0!</v>
      </c>
      <c r="AW153" s="100"/>
      <c r="AX153" s="100"/>
      <c r="AY153" s="100">
        <v>0</v>
      </c>
      <c r="AZ153" s="100"/>
      <c r="BA153" s="100">
        <v>0</v>
      </c>
      <c r="BB153" s="162">
        <v>0</v>
      </c>
      <c r="BC153" s="100"/>
      <c r="BD153" s="100"/>
      <c r="BE153" s="100"/>
      <c r="BF153" s="56"/>
      <c r="BG153" s="74"/>
      <c r="BH153" s="104" t="e">
        <f>AVERAGE(Table12151654[[#This Row],[Column55]],Table12151654[[#This Row],[Column56]])</f>
        <v>#DIV/0!</v>
      </c>
    </row>
    <row r="154" spans="1:60" ht="23.1" customHeight="1" x14ac:dyDescent="0.3">
      <c r="A154" s="78">
        <v>152</v>
      </c>
      <c r="B154" s="61" t="s">
        <v>82</v>
      </c>
      <c r="C154" s="62" t="s">
        <v>83</v>
      </c>
      <c r="D154" s="61" t="s">
        <v>449</v>
      </c>
      <c r="E154" s="61" t="s">
        <v>34</v>
      </c>
      <c r="F154" s="61" t="s">
        <v>638</v>
      </c>
      <c r="G154" s="52"/>
      <c r="H154" s="52"/>
      <c r="I154" s="52"/>
      <c r="J154" s="52"/>
      <c r="K154" s="63"/>
      <c r="L154" s="104">
        <v>0</v>
      </c>
      <c r="M154" s="100">
        <v>3</v>
      </c>
      <c r="N154" s="100"/>
      <c r="O154" s="100">
        <v>2</v>
      </c>
      <c r="P154" s="100">
        <v>2</v>
      </c>
      <c r="Q154" s="100"/>
      <c r="R154" s="162">
        <v>2.3333333333333335</v>
      </c>
      <c r="S154" s="99"/>
      <c r="T154" s="99"/>
      <c r="U154" s="99"/>
      <c r="V154" s="99"/>
      <c r="W154" s="63"/>
      <c r="X154" s="104" t="e">
        <v>#DIV/0!</v>
      </c>
      <c r="Y154" s="99"/>
      <c r="Z154" s="99"/>
      <c r="AA154" s="99"/>
      <c r="AB154" s="99"/>
      <c r="AC154" s="63"/>
      <c r="AD154" s="104" t="e">
        <v>#DIV/0!</v>
      </c>
      <c r="AE154" s="99"/>
      <c r="AF154" s="99"/>
      <c r="AG154" s="99"/>
      <c r="AH154" s="99"/>
      <c r="AI154" s="63"/>
      <c r="AJ154" s="104" t="e">
        <v>#DIV/0!</v>
      </c>
      <c r="AK154" s="52"/>
      <c r="AL154" s="52"/>
      <c r="AM154" s="99"/>
      <c r="AN154" s="52"/>
      <c r="AO154" s="63"/>
      <c r="AP154" s="104">
        <v>0</v>
      </c>
      <c r="AQ154" s="99"/>
      <c r="AR154" s="99"/>
      <c r="AS154" s="99"/>
      <c r="AT154" s="99"/>
      <c r="AU154" s="63"/>
      <c r="AV154" s="104" t="e">
        <v>#DIV/0!</v>
      </c>
      <c r="AW154" s="99"/>
      <c r="AX154" s="99"/>
      <c r="AY154" s="100">
        <v>5</v>
      </c>
      <c r="AZ154" s="100"/>
      <c r="BA154" s="100">
        <v>2</v>
      </c>
      <c r="BB154" s="162">
        <v>3.5</v>
      </c>
      <c r="BC154" s="99"/>
      <c r="BD154" s="99"/>
      <c r="BE154" s="99"/>
      <c r="BF154" s="52"/>
      <c r="BG154" s="79"/>
      <c r="BH154" s="104" t="e">
        <f>AVERAGE(Table12151654[[#This Row],[Column55]],Table12151654[[#This Row],[Column56]])</f>
        <v>#DIV/0!</v>
      </c>
    </row>
    <row r="155" spans="1:60" ht="23.1" customHeight="1" x14ac:dyDescent="0.3">
      <c r="A155" s="77">
        <v>153</v>
      </c>
      <c r="B155" s="54" t="s">
        <v>384</v>
      </c>
      <c r="C155" s="55" t="s">
        <v>385</v>
      </c>
      <c r="D155" s="54" t="s">
        <v>449</v>
      </c>
      <c r="E155" s="54" t="s">
        <v>492</v>
      </c>
      <c r="F155" s="54" t="s">
        <v>640</v>
      </c>
      <c r="G155" s="56"/>
      <c r="H155" s="56"/>
      <c r="I155" s="56"/>
      <c r="J155" s="56"/>
      <c r="K155" s="57"/>
      <c r="L155" s="104">
        <v>0</v>
      </c>
      <c r="M155" s="100" t="s">
        <v>563</v>
      </c>
      <c r="N155" s="100"/>
      <c r="O155" s="100" t="s">
        <v>563</v>
      </c>
      <c r="P155" s="100" t="s">
        <v>563</v>
      </c>
      <c r="Q155" s="100"/>
      <c r="R155" s="162" t="s">
        <v>563</v>
      </c>
      <c r="S155" s="100"/>
      <c r="T155" s="100"/>
      <c r="U155" s="100"/>
      <c r="V155" s="100"/>
      <c r="W155" s="57"/>
      <c r="X155" s="104" t="e">
        <v>#DIV/0!</v>
      </c>
      <c r="Y155" s="100"/>
      <c r="Z155" s="100"/>
      <c r="AA155" s="100"/>
      <c r="AB155" s="100"/>
      <c r="AC155" s="57"/>
      <c r="AD155" s="104" t="e">
        <v>#DIV/0!</v>
      </c>
      <c r="AE155" s="100"/>
      <c r="AF155" s="100"/>
      <c r="AG155" s="100"/>
      <c r="AH155" s="100"/>
      <c r="AI155" s="57"/>
      <c r="AJ155" s="104" t="e">
        <v>#DIV/0!</v>
      </c>
      <c r="AK155" s="56"/>
      <c r="AL155" s="56"/>
      <c r="AM155" s="100"/>
      <c r="AN155" s="56"/>
      <c r="AO155" s="57"/>
      <c r="AP155" s="104">
        <v>0</v>
      </c>
      <c r="AQ155" s="100"/>
      <c r="AR155" s="100"/>
      <c r="AS155" s="100"/>
      <c r="AT155" s="100"/>
      <c r="AU155" s="57"/>
      <c r="AV155" s="104" t="e">
        <v>#DIV/0!</v>
      </c>
      <c r="AW155" s="100"/>
      <c r="AX155" s="100"/>
      <c r="AY155" s="100" t="s">
        <v>563</v>
      </c>
      <c r="AZ155" s="100"/>
      <c r="BA155" s="100" t="s">
        <v>563</v>
      </c>
      <c r="BB155" s="162" t="s">
        <v>563</v>
      </c>
      <c r="BC155" s="100"/>
      <c r="BD155" s="100"/>
      <c r="BE155" s="100"/>
      <c r="BF155" s="56"/>
      <c r="BG155" s="74"/>
      <c r="BH155" s="104" t="e">
        <f>AVERAGE(Table12151654[[#This Row],[Column55]],Table12151654[[#This Row],[Column56]])</f>
        <v>#DIV/0!</v>
      </c>
    </row>
    <row r="156" spans="1:60" ht="23.1" customHeight="1" x14ac:dyDescent="0.3">
      <c r="A156" s="78">
        <v>154</v>
      </c>
      <c r="B156" s="61" t="s">
        <v>92</v>
      </c>
      <c r="C156" s="62" t="s">
        <v>93</v>
      </c>
      <c r="D156" s="61" t="s">
        <v>541</v>
      </c>
      <c r="E156" s="61" t="s">
        <v>34</v>
      </c>
      <c r="F156" s="61" t="s">
        <v>638</v>
      </c>
      <c r="G156" s="52"/>
      <c r="H156" s="52"/>
      <c r="I156" s="52"/>
      <c r="J156" s="52"/>
      <c r="K156" s="63"/>
      <c r="L156" s="104">
        <v>0</v>
      </c>
      <c r="M156" s="100">
        <v>1</v>
      </c>
      <c r="N156" s="100"/>
      <c r="O156" s="100">
        <v>1</v>
      </c>
      <c r="P156" s="100">
        <v>1</v>
      </c>
      <c r="Q156" s="100"/>
      <c r="R156" s="162">
        <v>1</v>
      </c>
      <c r="S156" s="99"/>
      <c r="T156" s="99"/>
      <c r="U156" s="99"/>
      <c r="V156" s="99"/>
      <c r="W156" s="63"/>
      <c r="X156" s="104" t="e">
        <v>#DIV/0!</v>
      </c>
      <c r="Y156" s="99"/>
      <c r="Z156" s="99"/>
      <c r="AA156" s="99"/>
      <c r="AB156" s="99"/>
      <c r="AC156" s="63"/>
      <c r="AD156" s="104" t="e">
        <v>#DIV/0!</v>
      </c>
      <c r="AE156" s="99"/>
      <c r="AF156" s="99"/>
      <c r="AG156" s="99"/>
      <c r="AH156" s="99"/>
      <c r="AI156" s="63"/>
      <c r="AJ156" s="104" t="e">
        <v>#DIV/0!</v>
      </c>
      <c r="AK156" s="52"/>
      <c r="AL156" s="52"/>
      <c r="AM156" s="99"/>
      <c r="AN156" s="52"/>
      <c r="AO156" s="63"/>
      <c r="AP156" s="104">
        <v>0</v>
      </c>
      <c r="AQ156" s="99"/>
      <c r="AR156" s="99"/>
      <c r="AS156" s="99"/>
      <c r="AT156" s="99"/>
      <c r="AU156" s="63"/>
      <c r="AV156" s="104" t="e">
        <v>#DIV/0!</v>
      </c>
      <c r="AW156" s="99"/>
      <c r="AX156" s="99"/>
      <c r="AY156" s="100">
        <v>5</v>
      </c>
      <c r="AZ156" s="100"/>
      <c r="BA156" s="100">
        <v>1</v>
      </c>
      <c r="BB156" s="162">
        <v>3</v>
      </c>
      <c r="BC156" s="99"/>
      <c r="BD156" s="99"/>
      <c r="BE156" s="99"/>
      <c r="BF156" s="52"/>
      <c r="BG156" s="79"/>
      <c r="BH156" s="104" t="e">
        <f>AVERAGE(Table12151654[[#This Row],[Column55]],Table12151654[[#This Row],[Column56]])</f>
        <v>#DIV/0!</v>
      </c>
    </row>
    <row r="157" spans="1:60" ht="23.1" customHeight="1" x14ac:dyDescent="0.3">
      <c r="A157" s="77">
        <v>155</v>
      </c>
      <c r="B157" s="54" t="s">
        <v>187</v>
      </c>
      <c r="C157" s="55" t="s">
        <v>188</v>
      </c>
      <c r="D157" s="54" t="s">
        <v>541</v>
      </c>
      <c r="E157" s="54" t="s">
        <v>160</v>
      </c>
      <c r="F157" s="54" t="s">
        <v>641</v>
      </c>
      <c r="G157" s="56"/>
      <c r="H157" s="56"/>
      <c r="I157" s="56"/>
      <c r="J157" s="56"/>
      <c r="K157" s="57"/>
      <c r="L157" s="104">
        <v>0</v>
      </c>
      <c r="M157" s="100">
        <v>1</v>
      </c>
      <c r="N157" s="100"/>
      <c r="O157" s="100">
        <v>1</v>
      </c>
      <c r="P157" s="100" t="s">
        <v>563</v>
      </c>
      <c r="Q157" s="100"/>
      <c r="R157" s="162">
        <v>1</v>
      </c>
      <c r="S157" s="100"/>
      <c r="T157" s="100"/>
      <c r="U157" s="100"/>
      <c r="V157" s="100"/>
      <c r="W157" s="57"/>
      <c r="X157" s="104" t="e">
        <v>#DIV/0!</v>
      </c>
      <c r="Y157" s="100"/>
      <c r="Z157" s="100"/>
      <c r="AA157" s="100"/>
      <c r="AB157" s="100"/>
      <c r="AC157" s="57"/>
      <c r="AD157" s="104" t="e">
        <v>#DIV/0!</v>
      </c>
      <c r="AE157" s="100"/>
      <c r="AF157" s="100"/>
      <c r="AG157" s="100"/>
      <c r="AH157" s="100"/>
      <c r="AI157" s="57"/>
      <c r="AJ157" s="104" t="e">
        <v>#DIV/0!</v>
      </c>
      <c r="AK157" s="56"/>
      <c r="AL157" s="56"/>
      <c r="AM157" s="100"/>
      <c r="AN157" s="56"/>
      <c r="AO157" s="57"/>
      <c r="AP157" s="104">
        <v>0</v>
      </c>
      <c r="AQ157" s="100"/>
      <c r="AR157" s="100"/>
      <c r="AS157" s="100"/>
      <c r="AT157" s="100"/>
      <c r="AU157" s="57"/>
      <c r="AV157" s="104" t="e">
        <v>#DIV/0!</v>
      </c>
      <c r="AW157" s="100"/>
      <c r="AX157" s="100"/>
      <c r="AY157" s="100">
        <v>5</v>
      </c>
      <c r="AZ157" s="100"/>
      <c r="BA157" s="100">
        <v>1</v>
      </c>
      <c r="BB157" s="162">
        <v>3</v>
      </c>
      <c r="BC157" s="100"/>
      <c r="BD157" s="100"/>
      <c r="BE157" s="100"/>
      <c r="BF157" s="56"/>
      <c r="BG157" s="74"/>
      <c r="BH157" s="104" t="e">
        <f>AVERAGE(Table12151654[[#This Row],[Column55]],Table12151654[[#This Row],[Column56]])</f>
        <v>#DIV/0!</v>
      </c>
    </row>
    <row r="158" spans="1:60" ht="23.1" customHeight="1" x14ac:dyDescent="0.3">
      <c r="A158" s="78">
        <v>156</v>
      </c>
      <c r="B158" s="61" t="s">
        <v>173</v>
      </c>
      <c r="C158" s="62" t="s">
        <v>174</v>
      </c>
      <c r="D158" s="61" t="s">
        <v>449</v>
      </c>
      <c r="E158" s="61" t="s">
        <v>160</v>
      </c>
      <c r="F158" s="61" t="s">
        <v>641</v>
      </c>
      <c r="G158" s="52"/>
      <c r="H158" s="52"/>
      <c r="I158" s="52"/>
      <c r="J158" s="52"/>
      <c r="K158" s="63"/>
      <c r="L158" s="104">
        <v>0</v>
      </c>
      <c r="M158" s="100">
        <v>3</v>
      </c>
      <c r="N158" s="100"/>
      <c r="O158" s="100">
        <v>3</v>
      </c>
      <c r="P158" s="100" t="s">
        <v>563</v>
      </c>
      <c r="Q158" s="100"/>
      <c r="R158" s="162">
        <v>3</v>
      </c>
      <c r="S158" s="99"/>
      <c r="T158" s="99"/>
      <c r="U158" s="99"/>
      <c r="V158" s="99"/>
      <c r="W158" s="63"/>
      <c r="X158" s="104" t="e">
        <v>#DIV/0!</v>
      </c>
      <c r="Y158" s="99"/>
      <c r="Z158" s="99"/>
      <c r="AA158" s="99"/>
      <c r="AB158" s="99"/>
      <c r="AC158" s="63"/>
      <c r="AD158" s="104" t="e">
        <v>#DIV/0!</v>
      </c>
      <c r="AE158" s="99"/>
      <c r="AF158" s="99"/>
      <c r="AG158" s="99"/>
      <c r="AH158" s="99"/>
      <c r="AI158" s="63"/>
      <c r="AJ158" s="104" t="e">
        <v>#DIV/0!</v>
      </c>
      <c r="AK158" s="52"/>
      <c r="AL158" s="52"/>
      <c r="AM158" s="99"/>
      <c r="AN158" s="52"/>
      <c r="AO158" s="63"/>
      <c r="AP158" s="104">
        <v>0</v>
      </c>
      <c r="AQ158" s="99"/>
      <c r="AR158" s="99"/>
      <c r="AS158" s="99"/>
      <c r="AT158" s="99"/>
      <c r="AU158" s="63"/>
      <c r="AV158" s="104" t="e">
        <v>#DIV/0!</v>
      </c>
      <c r="AW158" s="99"/>
      <c r="AX158" s="99"/>
      <c r="AY158" s="100">
        <v>5</v>
      </c>
      <c r="AZ158" s="100"/>
      <c r="BA158" s="100">
        <v>2</v>
      </c>
      <c r="BB158" s="162">
        <v>3.5</v>
      </c>
      <c r="BC158" s="99"/>
      <c r="BD158" s="99"/>
      <c r="BE158" s="99"/>
      <c r="BF158" s="52"/>
      <c r="BG158" s="79"/>
      <c r="BH158" s="104" t="e">
        <f>AVERAGE(Table12151654[[#This Row],[Column55]],Table12151654[[#This Row],[Column56]])</f>
        <v>#DIV/0!</v>
      </c>
    </row>
    <row r="159" spans="1:60" ht="23.1" customHeight="1" x14ac:dyDescent="0.3">
      <c r="A159" s="77">
        <v>157</v>
      </c>
      <c r="B159" s="54" t="s">
        <v>204</v>
      </c>
      <c r="C159" s="55" t="s">
        <v>205</v>
      </c>
      <c r="D159" s="54" t="s">
        <v>449</v>
      </c>
      <c r="E159" s="54" t="s">
        <v>160</v>
      </c>
      <c r="F159" s="54" t="s">
        <v>641</v>
      </c>
      <c r="G159" s="56"/>
      <c r="H159" s="56"/>
      <c r="I159" s="56"/>
      <c r="J159" s="56"/>
      <c r="K159" s="57"/>
      <c r="L159" s="104">
        <v>0</v>
      </c>
      <c r="M159" s="100">
        <v>0</v>
      </c>
      <c r="N159" s="100"/>
      <c r="O159" s="100">
        <v>0</v>
      </c>
      <c r="P159" s="100" t="s">
        <v>563</v>
      </c>
      <c r="Q159" s="100"/>
      <c r="R159" s="162">
        <v>0</v>
      </c>
      <c r="S159" s="100"/>
      <c r="T159" s="100"/>
      <c r="U159" s="100"/>
      <c r="V159" s="100"/>
      <c r="W159" s="57"/>
      <c r="X159" s="104" t="e">
        <v>#DIV/0!</v>
      </c>
      <c r="Y159" s="100"/>
      <c r="Z159" s="100"/>
      <c r="AA159" s="100"/>
      <c r="AB159" s="100"/>
      <c r="AC159" s="57"/>
      <c r="AD159" s="104" t="e">
        <v>#DIV/0!</v>
      </c>
      <c r="AE159" s="100"/>
      <c r="AF159" s="100"/>
      <c r="AG159" s="100"/>
      <c r="AH159" s="100"/>
      <c r="AI159" s="57"/>
      <c r="AJ159" s="104" t="e">
        <v>#DIV/0!</v>
      </c>
      <c r="AK159" s="56"/>
      <c r="AL159" s="56"/>
      <c r="AM159" s="100"/>
      <c r="AN159" s="56"/>
      <c r="AO159" s="57"/>
      <c r="AP159" s="104">
        <v>0</v>
      </c>
      <c r="AQ159" s="100"/>
      <c r="AR159" s="100"/>
      <c r="AS159" s="100"/>
      <c r="AT159" s="100"/>
      <c r="AU159" s="57"/>
      <c r="AV159" s="104" t="e">
        <v>#DIV/0!</v>
      </c>
      <c r="AW159" s="100"/>
      <c r="AX159" s="100"/>
      <c r="AY159" s="100">
        <v>0</v>
      </c>
      <c r="AZ159" s="100"/>
      <c r="BA159" s="100">
        <v>0</v>
      </c>
      <c r="BB159" s="162">
        <v>0</v>
      </c>
      <c r="BC159" s="100"/>
      <c r="BD159" s="100"/>
      <c r="BE159" s="100"/>
      <c r="BF159" s="56"/>
      <c r="BG159" s="74"/>
      <c r="BH159" s="104" t="e">
        <f>AVERAGE(Table12151654[[#This Row],[Column55]],Table12151654[[#This Row],[Column56]])</f>
        <v>#DIV/0!</v>
      </c>
    </row>
    <row r="160" spans="1:60" ht="23.1" customHeight="1" x14ac:dyDescent="0.3">
      <c r="A160" s="78">
        <v>158</v>
      </c>
      <c r="B160" s="61" t="s">
        <v>386</v>
      </c>
      <c r="C160" s="62" t="s">
        <v>387</v>
      </c>
      <c r="D160" s="61" t="s">
        <v>449</v>
      </c>
      <c r="E160" s="61" t="s">
        <v>492</v>
      </c>
      <c r="F160" s="61" t="s">
        <v>640</v>
      </c>
      <c r="G160" s="52"/>
      <c r="H160" s="52"/>
      <c r="I160" s="52"/>
      <c r="J160" s="52"/>
      <c r="K160" s="63"/>
      <c r="L160" s="104">
        <v>0</v>
      </c>
      <c r="M160" s="100" t="s">
        <v>563</v>
      </c>
      <c r="N160" s="100"/>
      <c r="O160" s="100" t="s">
        <v>563</v>
      </c>
      <c r="P160" s="100" t="s">
        <v>563</v>
      </c>
      <c r="Q160" s="100"/>
      <c r="R160" s="162" t="s">
        <v>563</v>
      </c>
      <c r="S160" s="99"/>
      <c r="T160" s="99"/>
      <c r="U160" s="99"/>
      <c r="V160" s="99"/>
      <c r="W160" s="63"/>
      <c r="X160" s="104" t="e">
        <v>#DIV/0!</v>
      </c>
      <c r="Y160" s="99"/>
      <c r="Z160" s="99"/>
      <c r="AA160" s="99"/>
      <c r="AB160" s="99"/>
      <c r="AC160" s="63"/>
      <c r="AD160" s="104" t="e">
        <v>#DIV/0!</v>
      </c>
      <c r="AE160" s="99"/>
      <c r="AF160" s="99"/>
      <c r="AG160" s="99"/>
      <c r="AH160" s="99"/>
      <c r="AI160" s="63"/>
      <c r="AJ160" s="104" t="e">
        <v>#DIV/0!</v>
      </c>
      <c r="AK160" s="52"/>
      <c r="AL160" s="52"/>
      <c r="AM160" s="99"/>
      <c r="AN160" s="52"/>
      <c r="AO160" s="63"/>
      <c r="AP160" s="104">
        <v>0</v>
      </c>
      <c r="AQ160" s="99"/>
      <c r="AR160" s="99"/>
      <c r="AS160" s="99"/>
      <c r="AT160" s="99"/>
      <c r="AU160" s="63"/>
      <c r="AV160" s="104" t="e">
        <v>#DIV/0!</v>
      </c>
      <c r="AW160" s="99"/>
      <c r="AX160" s="99"/>
      <c r="AY160" s="100" t="s">
        <v>563</v>
      </c>
      <c r="AZ160" s="100"/>
      <c r="BA160" s="100" t="s">
        <v>563</v>
      </c>
      <c r="BB160" s="162" t="s">
        <v>563</v>
      </c>
      <c r="BC160" s="99"/>
      <c r="BD160" s="99"/>
      <c r="BE160" s="99"/>
      <c r="BF160" s="52"/>
      <c r="BG160" s="79"/>
      <c r="BH160" s="104" t="e">
        <f>AVERAGE(Table12151654[[#This Row],[Column55]],Table12151654[[#This Row],[Column56]])</f>
        <v>#DIV/0!</v>
      </c>
    </row>
    <row r="161" spans="1:60" ht="23.1" customHeight="1" x14ac:dyDescent="0.3">
      <c r="A161" s="77">
        <v>159</v>
      </c>
      <c r="B161" s="54" t="s">
        <v>189</v>
      </c>
      <c r="C161" s="55" t="s">
        <v>190</v>
      </c>
      <c r="D161" s="54" t="s">
        <v>449</v>
      </c>
      <c r="E161" s="54" t="s">
        <v>160</v>
      </c>
      <c r="F161" s="54" t="s">
        <v>641</v>
      </c>
      <c r="G161" s="56"/>
      <c r="H161" s="56"/>
      <c r="I161" s="56"/>
      <c r="J161" s="56"/>
      <c r="K161" s="57"/>
      <c r="L161" s="104">
        <v>0</v>
      </c>
      <c r="M161" s="100">
        <v>0</v>
      </c>
      <c r="N161" s="100"/>
      <c r="O161" s="100">
        <v>0</v>
      </c>
      <c r="P161" s="100" t="s">
        <v>563</v>
      </c>
      <c r="Q161" s="100"/>
      <c r="R161" s="162">
        <v>0</v>
      </c>
      <c r="S161" s="100"/>
      <c r="T161" s="100"/>
      <c r="U161" s="100"/>
      <c r="V161" s="100"/>
      <c r="W161" s="57"/>
      <c r="X161" s="104" t="e">
        <v>#DIV/0!</v>
      </c>
      <c r="Y161" s="100"/>
      <c r="Z161" s="100"/>
      <c r="AA161" s="100"/>
      <c r="AB161" s="100"/>
      <c r="AC161" s="57"/>
      <c r="AD161" s="104" t="e">
        <v>#DIV/0!</v>
      </c>
      <c r="AE161" s="100"/>
      <c r="AF161" s="100"/>
      <c r="AG161" s="100"/>
      <c r="AH161" s="100"/>
      <c r="AI161" s="57"/>
      <c r="AJ161" s="104" t="e">
        <v>#DIV/0!</v>
      </c>
      <c r="AK161" s="56"/>
      <c r="AL161" s="56"/>
      <c r="AM161" s="100"/>
      <c r="AN161" s="56"/>
      <c r="AO161" s="57"/>
      <c r="AP161" s="104">
        <v>0</v>
      </c>
      <c r="AQ161" s="100"/>
      <c r="AR161" s="100"/>
      <c r="AS161" s="100"/>
      <c r="AT161" s="100"/>
      <c r="AU161" s="57"/>
      <c r="AV161" s="104" t="e">
        <v>#DIV/0!</v>
      </c>
      <c r="AW161" s="100"/>
      <c r="AX161" s="100"/>
      <c r="AY161" s="100">
        <v>0</v>
      </c>
      <c r="AZ161" s="100"/>
      <c r="BA161" s="100">
        <v>0</v>
      </c>
      <c r="BB161" s="162">
        <v>0</v>
      </c>
      <c r="BC161" s="100"/>
      <c r="BD161" s="100"/>
      <c r="BE161" s="100"/>
      <c r="BF161" s="56"/>
      <c r="BG161" s="74"/>
      <c r="BH161" s="104" t="e">
        <f>AVERAGE(Table12151654[[#This Row],[Column55]],Table12151654[[#This Row],[Column56]])</f>
        <v>#DIV/0!</v>
      </c>
    </row>
    <row r="162" spans="1:60" ht="23.1" customHeight="1" x14ac:dyDescent="0.3">
      <c r="A162" s="78">
        <v>160</v>
      </c>
      <c r="B162" s="61" t="s">
        <v>156</v>
      </c>
      <c r="C162" s="62" t="s">
        <v>157</v>
      </c>
      <c r="D162" s="61" t="s">
        <v>541</v>
      </c>
      <c r="E162" s="61" t="s">
        <v>34</v>
      </c>
      <c r="F162" s="61" t="s">
        <v>638</v>
      </c>
      <c r="G162" s="52"/>
      <c r="H162" s="52"/>
      <c r="I162" s="52"/>
      <c r="J162" s="52"/>
      <c r="K162" s="63"/>
      <c r="L162" s="104">
        <v>0</v>
      </c>
      <c r="M162" s="100">
        <v>0</v>
      </c>
      <c r="N162" s="100"/>
      <c r="O162" s="100">
        <v>0</v>
      </c>
      <c r="P162" s="100">
        <v>0</v>
      </c>
      <c r="Q162" s="100"/>
      <c r="R162" s="162">
        <v>0</v>
      </c>
      <c r="S162" s="99"/>
      <c r="T162" s="99"/>
      <c r="U162" s="99"/>
      <c r="V162" s="99"/>
      <c r="W162" s="63"/>
      <c r="X162" s="104" t="e">
        <v>#DIV/0!</v>
      </c>
      <c r="Y162" s="99"/>
      <c r="Z162" s="99"/>
      <c r="AA162" s="99"/>
      <c r="AB162" s="99"/>
      <c r="AC162" s="63"/>
      <c r="AD162" s="104" t="e">
        <v>#DIV/0!</v>
      </c>
      <c r="AE162" s="99"/>
      <c r="AF162" s="99"/>
      <c r="AG162" s="99"/>
      <c r="AH162" s="99"/>
      <c r="AI162" s="63"/>
      <c r="AJ162" s="104" t="e">
        <v>#DIV/0!</v>
      </c>
      <c r="AK162" s="52"/>
      <c r="AL162" s="52"/>
      <c r="AM162" s="99"/>
      <c r="AN162" s="52"/>
      <c r="AO162" s="63"/>
      <c r="AP162" s="104">
        <v>0</v>
      </c>
      <c r="AQ162" s="99"/>
      <c r="AR162" s="99"/>
      <c r="AS162" s="99"/>
      <c r="AT162" s="99"/>
      <c r="AU162" s="63"/>
      <c r="AV162" s="104" t="e">
        <v>#DIV/0!</v>
      </c>
      <c r="AW162" s="99"/>
      <c r="AX162" s="99"/>
      <c r="AY162" s="100">
        <v>0</v>
      </c>
      <c r="AZ162" s="100"/>
      <c r="BA162" s="100">
        <v>0</v>
      </c>
      <c r="BB162" s="162">
        <v>0</v>
      </c>
      <c r="BC162" s="99"/>
      <c r="BD162" s="99"/>
      <c r="BE162" s="99"/>
      <c r="BF162" s="52"/>
      <c r="BG162" s="79"/>
      <c r="BH162" s="104" t="e">
        <f>AVERAGE(Table12151654[[#This Row],[Column55]],Table12151654[[#This Row],[Column56]])</f>
        <v>#DIV/0!</v>
      </c>
    </row>
    <row r="163" spans="1:60" ht="23.1" customHeight="1" x14ac:dyDescent="0.3">
      <c r="A163" s="77">
        <v>161</v>
      </c>
      <c r="B163" s="54" t="s">
        <v>388</v>
      </c>
      <c r="C163" s="55" t="s">
        <v>389</v>
      </c>
      <c r="D163" s="54" t="s">
        <v>449</v>
      </c>
      <c r="E163" s="54" t="s">
        <v>492</v>
      </c>
      <c r="F163" s="54" t="s">
        <v>640</v>
      </c>
      <c r="G163" s="56"/>
      <c r="H163" s="56"/>
      <c r="I163" s="56"/>
      <c r="J163" s="56"/>
      <c r="K163" s="57"/>
      <c r="L163" s="104">
        <v>0</v>
      </c>
      <c r="M163" s="100" t="s">
        <v>563</v>
      </c>
      <c r="N163" s="100"/>
      <c r="O163" s="100" t="s">
        <v>563</v>
      </c>
      <c r="P163" s="100" t="s">
        <v>563</v>
      </c>
      <c r="Q163" s="100"/>
      <c r="R163" s="162" t="s">
        <v>563</v>
      </c>
      <c r="S163" s="100"/>
      <c r="T163" s="100"/>
      <c r="U163" s="100"/>
      <c r="V163" s="100"/>
      <c r="W163" s="57"/>
      <c r="X163" s="104" t="e">
        <v>#DIV/0!</v>
      </c>
      <c r="Y163" s="100"/>
      <c r="Z163" s="100"/>
      <c r="AA163" s="100"/>
      <c r="AB163" s="100"/>
      <c r="AC163" s="57"/>
      <c r="AD163" s="104" t="e">
        <v>#DIV/0!</v>
      </c>
      <c r="AE163" s="100"/>
      <c r="AF163" s="100"/>
      <c r="AG163" s="100"/>
      <c r="AH163" s="100"/>
      <c r="AI163" s="57"/>
      <c r="AJ163" s="104" t="e">
        <v>#DIV/0!</v>
      </c>
      <c r="AK163" s="56"/>
      <c r="AL163" s="56"/>
      <c r="AM163" s="100"/>
      <c r="AN163" s="56"/>
      <c r="AO163" s="57"/>
      <c r="AP163" s="104">
        <v>0</v>
      </c>
      <c r="AQ163" s="100"/>
      <c r="AR163" s="100"/>
      <c r="AS163" s="100"/>
      <c r="AT163" s="100"/>
      <c r="AU163" s="57"/>
      <c r="AV163" s="104" t="e">
        <v>#DIV/0!</v>
      </c>
      <c r="AW163" s="100"/>
      <c r="AX163" s="100"/>
      <c r="AY163" s="100" t="s">
        <v>563</v>
      </c>
      <c r="AZ163" s="100"/>
      <c r="BA163" s="100" t="s">
        <v>563</v>
      </c>
      <c r="BB163" s="162" t="s">
        <v>563</v>
      </c>
      <c r="BC163" s="100"/>
      <c r="BD163" s="100"/>
      <c r="BE163" s="100"/>
      <c r="BF163" s="56"/>
      <c r="BG163" s="74"/>
      <c r="BH163" s="104" t="e">
        <f>AVERAGE(Table12151654[[#This Row],[Column55]],Table12151654[[#This Row],[Column56]])</f>
        <v>#DIV/0!</v>
      </c>
    </row>
    <row r="164" spans="1:60" ht="23.1" customHeight="1" x14ac:dyDescent="0.3">
      <c r="A164" s="78">
        <v>162</v>
      </c>
      <c r="B164" s="61" t="s">
        <v>390</v>
      </c>
      <c r="C164" s="62" t="s">
        <v>391</v>
      </c>
      <c r="D164" s="61" t="s">
        <v>449</v>
      </c>
      <c r="E164" s="61" t="s">
        <v>492</v>
      </c>
      <c r="F164" s="61" t="s">
        <v>640</v>
      </c>
      <c r="G164" s="52"/>
      <c r="H164" s="52"/>
      <c r="I164" s="52"/>
      <c r="J164" s="52"/>
      <c r="K164" s="63"/>
      <c r="L164" s="104">
        <v>0</v>
      </c>
      <c r="M164" s="100" t="s">
        <v>563</v>
      </c>
      <c r="N164" s="100"/>
      <c r="O164" s="100" t="s">
        <v>563</v>
      </c>
      <c r="P164" s="100" t="s">
        <v>563</v>
      </c>
      <c r="Q164" s="100"/>
      <c r="R164" s="162" t="s">
        <v>563</v>
      </c>
      <c r="S164" s="99"/>
      <c r="T164" s="99"/>
      <c r="U164" s="99"/>
      <c r="V164" s="99"/>
      <c r="W164" s="63"/>
      <c r="X164" s="104" t="e">
        <v>#DIV/0!</v>
      </c>
      <c r="Y164" s="99"/>
      <c r="Z164" s="99"/>
      <c r="AA164" s="99"/>
      <c r="AB164" s="99"/>
      <c r="AC164" s="63"/>
      <c r="AD164" s="104" t="e">
        <v>#DIV/0!</v>
      </c>
      <c r="AE164" s="99"/>
      <c r="AF164" s="99"/>
      <c r="AG164" s="99"/>
      <c r="AH164" s="99"/>
      <c r="AI164" s="63"/>
      <c r="AJ164" s="104" t="e">
        <v>#DIV/0!</v>
      </c>
      <c r="AK164" s="52"/>
      <c r="AL164" s="52"/>
      <c r="AM164" s="99"/>
      <c r="AN164" s="52"/>
      <c r="AO164" s="63"/>
      <c r="AP164" s="104">
        <v>0</v>
      </c>
      <c r="AQ164" s="99"/>
      <c r="AR164" s="99"/>
      <c r="AS164" s="99"/>
      <c r="AT164" s="99"/>
      <c r="AU164" s="63"/>
      <c r="AV164" s="104" t="e">
        <v>#DIV/0!</v>
      </c>
      <c r="AW164" s="99"/>
      <c r="AX164" s="99"/>
      <c r="AY164" s="100" t="s">
        <v>563</v>
      </c>
      <c r="AZ164" s="100"/>
      <c r="BA164" s="100" t="s">
        <v>563</v>
      </c>
      <c r="BB164" s="162" t="s">
        <v>563</v>
      </c>
      <c r="BC164" s="99"/>
      <c r="BD164" s="99"/>
      <c r="BE164" s="99"/>
      <c r="BF164" s="52"/>
      <c r="BG164" s="79"/>
      <c r="BH164" s="104" t="e">
        <f>AVERAGE(Table12151654[[#This Row],[Column55]],Table12151654[[#This Row],[Column56]])</f>
        <v>#DIV/0!</v>
      </c>
    </row>
    <row r="165" spans="1:60" ht="23.1" customHeight="1" x14ac:dyDescent="0.3">
      <c r="A165" s="77">
        <v>163</v>
      </c>
      <c r="B165" s="54" t="s">
        <v>220</v>
      </c>
      <c r="C165" s="55" t="s">
        <v>221</v>
      </c>
      <c r="D165" s="54" t="s">
        <v>449</v>
      </c>
      <c r="E165" s="54" t="s">
        <v>160</v>
      </c>
      <c r="F165" s="54" t="s">
        <v>641</v>
      </c>
      <c r="G165" s="56"/>
      <c r="H165" s="56"/>
      <c r="I165" s="56"/>
      <c r="J165" s="56"/>
      <c r="K165" s="57"/>
      <c r="L165" s="104">
        <v>0</v>
      </c>
      <c r="M165" s="100">
        <v>3</v>
      </c>
      <c r="N165" s="100"/>
      <c r="O165" s="100">
        <v>2</v>
      </c>
      <c r="P165" s="100" t="s">
        <v>563</v>
      </c>
      <c r="Q165" s="100"/>
      <c r="R165" s="162">
        <v>2.5</v>
      </c>
      <c r="S165" s="100"/>
      <c r="T165" s="100"/>
      <c r="U165" s="100"/>
      <c r="V165" s="100"/>
      <c r="W165" s="57"/>
      <c r="X165" s="104" t="e">
        <v>#DIV/0!</v>
      </c>
      <c r="Y165" s="100"/>
      <c r="Z165" s="100"/>
      <c r="AA165" s="100"/>
      <c r="AB165" s="100"/>
      <c r="AC165" s="57"/>
      <c r="AD165" s="104" t="e">
        <v>#DIV/0!</v>
      </c>
      <c r="AE165" s="100"/>
      <c r="AF165" s="100"/>
      <c r="AG165" s="100"/>
      <c r="AH165" s="100"/>
      <c r="AI165" s="57"/>
      <c r="AJ165" s="104" t="e">
        <v>#DIV/0!</v>
      </c>
      <c r="AK165" s="56"/>
      <c r="AL165" s="56"/>
      <c r="AM165" s="100"/>
      <c r="AN165" s="56"/>
      <c r="AO165" s="57"/>
      <c r="AP165" s="104">
        <v>0</v>
      </c>
      <c r="AQ165" s="100"/>
      <c r="AR165" s="100"/>
      <c r="AS165" s="100"/>
      <c r="AT165" s="100"/>
      <c r="AU165" s="57"/>
      <c r="AV165" s="104" t="e">
        <v>#DIV/0!</v>
      </c>
      <c r="AW165" s="100"/>
      <c r="AX165" s="100"/>
      <c r="AY165" s="100">
        <v>5</v>
      </c>
      <c r="AZ165" s="100"/>
      <c r="BA165" s="100">
        <v>2</v>
      </c>
      <c r="BB165" s="162">
        <v>3.5</v>
      </c>
      <c r="BC165" s="100"/>
      <c r="BD165" s="100"/>
      <c r="BE165" s="100"/>
      <c r="BF165" s="56"/>
      <c r="BG165" s="74"/>
      <c r="BH165" s="104" t="e">
        <f>AVERAGE(Table12151654[[#This Row],[Column55]],Table12151654[[#This Row],[Column56]])</f>
        <v>#DIV/0!</v>
      </c>
    </row>
    <row r="166" spans="1:60" ht="23.1" customHeight="1" x14ac:dyDescent="0.3">
      <c r="A166" s="78">
        <v>164</v>
      </c>
      <c r="B166" s="61" t="s">
        <v>206</v>
      </c>
      <c r="C166" s="62" t="s">
        <v>207</v>
      </c>
      <c r="D166" s="61" t="s">
        <v>541</v>
      </c>
      <c r="E166" s="61" t="s">
        <v>160</v>
      </c>
      <c r="F166" s="61" t="s">
        <v>641</v>
      </c>
      <c r="G166" s="52"/>
      <c r="H166" s="52"/>
      <c r="I166" s="52"/>
      <c r="J166" s="52"/>
      <c r="K166" s="63"/>
      <c r="L166" s="104">
        <v>0</v>
      </c>
      <c r="M166" s="100">
        <v>0</v>
      </c>
      <c r="N166" s="100"/>
      <c r="O166" s="100">
        <v>0</v>
      </c>
      <c r="P166" s="100" t="s">
        <v>563</v>
      </c>
      <c r="Q166" s="100"/>
      <c r="R166" s="162">
        <v>0</v>
      </c>
      <c r="S166" s="99"/>
      <c r="T166" s="99"/>
      <c r="U166" s="99"/>
      <c r="V166" s="99"/>
      <c r="W166" s="63"/>
      <c r="X166" s="104" t="e">
        <v>#DIV/0!</v>
      </c>
      <c r="Y166" s="99"/>
      <c r="Z166" s="99"/>
      <c r="AA166" s="99"/>
      <c r="AB166" s="99"/>
      <c r="AC166" s="63"/>
      <c r="AD166" s="104" t="e">
        <v>#DIV/0!</v>
      </c>
      <c r="AE166" s="99"/>
      <c r="AF166" s="99"/>
      <c r="AG166" s="99"/>
      <c r="AH166" s="99"/>
      <c r="AI166" s="63"/>
      <c r="AJ166" s="104" t="e">
        <v>#DIV/0!</v>
      </c>
      <c r="AK166" s="52"/>
      <c r="AL166" s="52"/>
      <c r="AM166" s="99"/>
      <c r="AN166" s="52"/>
      <c r="AO166" s="63"/>
      <c r="AP166" s="104">
        <v>0</v>
      </c>
      <c r="AQ166" s="99"/>
      <c r="AR166" s="99"/>
      <c r="AS166" s="99"/>
      <c r="AT166" s="99"/>
      <c r="AU166" s="63"/>
      <c r="AV166" s="104" t="e">
        <v>#DIV/0!</v>
      </c>
      <c r="AW166" s="99"/>
      <c r="AX166" s="99"/>
      <c r="AY166" s="100">
        <v>0</v>
      </c>
      <c r="AZ166" s="100"/>
      <c r="BA166" s="100">
        <v>0</v>
      </c>
      <c r="BB166" s="162">
        <v>0</v>
      </c>
      <c r="BC166" s="99"/>
      <c r="BD166" s="99"/>
      <c r="BE166" s="99"/>
      <c r="BF166" s="52"/>
      <c r="BG166" s="79"/>
      <c r="BH166" s="104" t="e">
        <f>AVERAGE(Table12151654[[#This Row],[Column55]],Table12151654[[#This Row],[Column56]])</f>
        <v>#DIV/0!</v>
      </c>
    </row>
    <row r="167" spans="1:60" ht="23.1" customHeight="1" x14ac:dyDescent="0.3">
      <c r="A167" s="77">
        <v>165</v>
      </c>
      <c r="B167" s="54" t="s">
        <v>47</v>
      </c>
      <c r="C167" s="55" t="s">
        <v>48</v>
      </c>
      <c r="D167" s="54" t="s">
        <v>449</v>
      </c>
      <c r="E167" s="54" t="s">
        <v>34</v>
      </c>
      <c r="F167" s="54" t="s">
        <v>638</v>
      </c>
      <c r="G167" s="56"/>
      <c r="H167" s="56"/>
      <c r="I167" s="56"/>
      <c r="J167" s="56"/>
      <c r="K167" s="57"/>
      <c r="L167" s="104">
        <v>0</v>
      </c>
      <c r="M167" s="100">
        <v>0</v>
      </c>
      <c r="N167" s="100"/>
      <c r="O167" s="100">
        <v>0</v>
      </c>
      <c r="P167" s="100">
        <v>0</v>
      </c>
      <c r="Q167" s="100"/>
      <c r="R167" s="162">
        <v>0</v>
      </c>
      <c r="S167" s="100"/>
      <c r="T167" s="100"/>
      <c r="U167" s="100"/>
      <c r="V167" s="100"/>
      <c r="W167" s="57"/>
      <c r="X167" s="104" t="e">
        <v>#DIV/0!</v>
      </c>
      <c r="Y167" s="100"/>
      <c r="Z167" s="100"/>
      <c r="AA167" s="100"/>
      <c r="AB167" s="100"/>
      <c r="AC167" s="57"/>
      <c r="AD167" s="104" t="e">
        <v>#DIV/0!</v>
      </c>
      <c r="AE167" s="100"/>
      <c r="AF167" s="100"/>
      <c r="AG167" s="100"/>
      <c r="AH167" s="100"/>
      <c r="AI167" s="57"/>
      <c r="AJ167" s="104" t="e">
        <v>#DIV/0!</v>
      </c>
      <c r="AK167" s="56"/>
      <c r="AL167" s="56"/>
      <c r="AM167" s="100"/>
      <c r="AN167" s="56"/>
      <c r="AO167" s="57"/>
      <c r="AP167" s="104">
        <v>0</v>
      </c>
      <c r="AQ167" s="100"/>
      <c r="AR167" s="100"/>
      <c r="AS167" s="100"/>
      <c r="AT167" s="100"/>
      <c r="AU167" s="57"/>
      <c r="AV167" s="104" t="e">
        <v>#DIV/0!</v>
      </c>
      <c r="AW167" s="100"/>
      <c r="AX167" s="100"/>
      <c r="AY167" s="100">
        <v>0</v>
      </c>
      <c r="AZ167" s="100"/>
      <c r="BA167" s="100">
        <v>0</v>
      </c>
      <c r="BB167" s="162">
        <v>0</v>
      </c>
      <c r="BC167" s="100"/>
      <c r="BD167" s="100"/>
      <c r="BE167" s="100"/>
      <c r="BF167" s="56"/>
      <c r="BG167" s="74"/>
      <c r="BH167" s="104" t="e">
        <f>AVERAGE(Table12151654[[#This Row],[Column55]],Table12151654[[#This Row],[Column56]])</f>
        <v>#DIV/0!</v>
      </c>
    </row>
    <row r="168" spans="1:60" ht="23.1" customHeight="1" x14ac:dyDescent="0.3">
      <c r="A168" s="78">
        <v>166</v>
      </c>
      <c r="B168" s="61" t="s">
        <v>158</v>
      </c>
      <c r="C168" s="62" t="s">
        <v>159</v>
      </c>
      <c r="D168" s="61" t="s">
        <v>449</v>
      </c>
      <c r="E168" s="61" t="s">
        <v>34</v>
      </c>
      <c r="F168" s="61" t="s">
        <v>638</v>
      </c>
      <c r="G168" s="52"/>
      <c r="H168" s="52"/>
      <c r="I168" s="52"/>
      <c r="J168" s="52"/>
      <c r="K168" s="63"/>
      <c r="L168" s="104">
        <v>0</v>
      </c>
      <c r="M168" s="100">
        <v>0</v>
      </c>
      <c r="N168" s="100"/>
      <c r="O168" s="100">
        <v>0</v>
      </c>
      <c r="P168" s="100">
        <v>0</v>
      </c>
      <c r="Q168" s="100"/>
      <c r="R168" s="162">
        <v>0</v>
      </c>
      <c r="S168" s="99"/>
      <c r="T168" s="99"/>
      <c r="U168" s="99"/>
      <c r="V168" s="99"/>
      <c r="W168" s="63"/>
      <c r="X168" s="104" t="e">
        <v>#DIV/0!</v>
      </c>
      <c r="Y168" s="99"/>
      <c r="Z168" s="99"/>
      <c r="AA168" s="99"/>
      <c r="AB168" s="99"/>
      <c r="AC168" s="63"/>
      <c r="AD168" s="104" t="e">
        <v>#DIV/0!</v>
      </c>
      <c r="AE168" s="99"/>
      <c r="AF168" s="99"/>
      <c r="AG168" s="99"/>
      <c r="AH168" s="99"/>
      <c r="AI168" s="63"/>
      <c r="AJ168" s="104" t="e">
        <v>#DIV/0!</v>
      </c>
      <c r="AK168" s="52"/>
      <c r="AL168" s="52"/>
      <c r="AM168" s="99"/>
      <c r="AN168" s="52"/>
      <c r="AO168" s="63"/>
      <c r="AP168" s="104">
        <v>0</v>
      </c>
      <c r="AQ168" s="99"/>
      <c r="AR168" s="99"/>
      <c r="AS168" s="99"/>
      <c r="AT168" s="99"/>
      <c r="AU168" s="63"/>
      <c r="AV168" s="104" t="e">
        <v>#DIV/0!</v>
      </c>
      <c r="AW168" s="99"/>
      <c r="AX168" s="99"/>
      <c r="AY168" s="100">
        <v>0</v>
      </c>
      <c r="AZ168" s="100"/>
      <c r="BA168" s="100">
        <v>0</v>
      </c>
      <c r="BB168" s="162">
        <v>0</v>
      </c>
      <c r="BC168" s="99"/>
      <c r="BD168" s="99"/>
      <c r="BE168" s="99"/>
      <c r="BF168" s="52"/>
      <c r="BG168" s="79"/>
      <c r="BH168" s="104" t="e">
        <f>AVERAGE(Table12151654[[#This Row],[Column55]],Table12151654[[#This Row],[Column56]])</f>
        <v>#DIV/0!</v>
      </c>
    </row>
    <row r="169" spans="1:60" ht="23.1" customHeight="1" x14ac:dyDescent="0.3">
      <c r="A169" s="77">
        <v>167</v>
      </c>
      <c r="B169" s="54" t="s">
        <v>191</v>
      </c>
      <c r="C169" s="55" t="s">
        <v>192</v>
      </c>
      <c r="D169" s="54" t="s">
        <v>449</v>
      </c>
      <c r="E169" s="54" t="s">
        <v>160</v>
      </c>
      <c r="F169" s="54" t="s">
        <v>641</v>
      </c>
      <c r="G169" s="56"/>
      <c r="H169" s="56"/>
      <c r="I169" s="56"/>
      <c r="J169" s="56"/>
      <c r="K169" s="57"/>
      <c r="L169" s="104">
        <v>0</v>
      </c>
      <c r="M169" s="100">
        <v>3</v>
      </c>
      <c r="N169" s="100"/>
      <c r="O169" s="100">
        <v>3</v>
      </c>
      <c r="P169" s="100" t="s">
        <v>563</v>
      </c>
      <c r="Q169" s="100"/>
      <c r="R169" s="162">
        <v>3</v>
      </c>
      <c r="S169" s="100"/>
      <c r="T169" s="100"/>
      <c r="U169" s="100"/>
      <c r="V169" s="100"/>
      <c r="W169" s="57"/>
      <c r="X169" s="104" t="e">
        <v>#DIV/0!</v>
      </c>
      <c r="Y169" s="100"/>
      <c r="Z169" s="100"/>
      <c r="AA169" s="100"/>
      <c r="AB169" s="100"/>
      <c r="AC169" s="57"/>
      <c r="AD169" s="104" t="e">
        <v>#DIV/0!</v>
      </c>
      <c r="AE169" s="100"/>
      <c r="AF169" s="100"/>
      <c r="AG169" s="100"/>
      <c r="AH169" s="100"/>
      <c r="AI169" s="57"/>
      <c r="AJ169" s="104" t="e">
        <v>#DIV/0!</v>
      </c>
      <c r="AK169" s="56"/>
      <c r="AL169" s="56"/>
      <c r="AM169" s="100"/>
      <c r="AN169" s="56"/>
      <c r="AO169" s="57"/>
      <c r="AP169" s="104">
        <v>0</v>
      </c>
      <c r="AQ169" s="100"/>
      <c r="AR169" s="100"/>
      <c r="AS169" s="100"/>
      <c r="AT169" s="100"/>
      <c r="AU169" s="57"/>
      <c r="AV169" s="104" t="e">
        <v>#DIV/0!</v>
      </c>
      <c r="AW169" s="100"/>
      <c r="AX169" s="100"/>
      <c r="AY169" s="100">
        <v>5</v>
      </c>
      <c r="AZ169" s="100"/>
      <c r="BA169" s="100">
        <v>2</v>
      </c>
      <c r="BB169" s="162">
        <v>3.5</v>
      </c>
      <c r="BC169" s="100"/>
      <c r="BD169" s="100"/>
      <c r="BE169" s="100"/>
      <c r="BF169" s="56"/>
      <c r="BG169" s="74"/>
      <c r="BH169" s="104" t="e">
        <f>AVERAGE(Table12151654[[#This Row],[Column55]],Table12151654[[#This Row],[Column56]])</f>
        <v>#DIV/0!</v>
      </c>
    </row>
    <row r="170" spans="1:60" ht="23.1" customHeight="1" x14ac:dyDescent="0.3">
      <c r="A170" s="78">
        <v>168</v>
      </c>
      <c r="B170" s="61" t="s">
        <v>222</v>
      </c>
      <c r="C170" s="62" t="s">
        <v>223</v>
      </c>
      <c r="D170" s="61" t="s">
        <v>541</v>
      </c>
      <c r="E170" s="61" t="s">
        <v>160</v>
      </c>
      <c r="F170" s="61" t="s">
        <v>641</v>
      </c>
      <c r="G170" s="52"/>
      <c r="H170" s="52"/>
      <c r="I170" s="52"/>
      <c r="J170" s="52"/>
      <c r="K170" s="63"/>
      <c r="L170" s="104">
        <v>0</v>
      </c>
      <c r="M170" s="100">
        <v>4</v>
      </c>
      <c r="N170" s="100"/>
      <c r="O170" s="100">
        <v>4</v>
      </c>
      <c r="P170" s="100" t="s">
        <v>563</v>
      </c>
      <c r="Q170" s="100"/>
      <c r="R170" s="162">
        <v>4</v>
      </c>
      <c r="S170" s="99"/>
      <c r="T170" s="99"/>
      <c r="U170" s="99"/>
      <c r="V170" s="99"/>
      <c r="W170" s="63"/>
      <c r="X170" s="104" t="e">
        <v>#DIV/0!</v>
      </c>
      <c r="Y170" s="99"/>
      <c r="Z170" s="99"/>
      <c r="AA170" s="99"/>
      <c r="AB170" s="99"/>
      <c r="AC170" s="63"/>
      <c r="AD170" s="104" t="e">
        <v>#DIV/0!</v>
      </c>
      <c r="AE170" s="99"/>
      <c r="AF170" s="99"/>
      <c r="AG170" s="99"/>
      <c r="AH170" s="99"/>
      <c r="AI170" s="63"/>
      <c r="AJ170" s="104" t="e">
        <v>#DIV/0!</v>
      </c>
      <c r="AK170" s="52"/>
      <c r="AL170" s="52"/>
      <c r="AM170" s="99"/>
      <c r="AN170" s="52"/>
      <c r="AO170" s="63"/>
      <c r="AP170" s="104">
        <v>0</v>
      </c>
      <c r="AQ170" s="99"/>
      <c r="AR170" s="99"/>
      <c r="AS170" s="99"/>
      <c r="AT170" s="99"/>
      <c r="AU170" s="63"/>
      <c r="AV170" s="104" t="e">
        <v>#DIV/0!</v>
      </c>
      <c r="AW170" s="99"/>
      <c r="AX170" s="99"/>
      <c r="AY170" s="100">
        <v>5</v>
      </c>
      <c r="AZ170" s="100"/>
      <c r="BA170" s="100">
        <v>4</v>
      </c>
      <c r="BB170" s="162">
        <v>4.5</v>
      </c>
      <c r="BC170" s="99"/>
      <c r="BD170" s="99"/>
      <c r="BE170" s="99"/>
      <c r="BF170" s="52"/>
      <c r="BG170" s="79"/>
      <c r="BH170" s="104" t="e">
        <f>AVERAGE(Table12151654[[#This Row],[Column55]],Table12151654[[#This Row],[Column56]])</f>
        <v>#DIV/0!</v>
      </c>
    </row>
    <row r="171" spans="1:60" ht="23.1" customHeight="1" x14ac:dyDescent="0.3">
      <c r="A171" s="77">
        <v>169</v>
      </c>
      <c r="B171" s="54" t="s">
        <v>392</v>
      </c>
      <c r="C171" s="55" t="s">
        <v>393</v>
      </c>
      <c r="D171" s="54" t="s">
        <v>449</v>
      </c>
      <c r="E171" s="54" t="s">
        <v>492</v>
      </c>
      <c r="F171" s="54" t="s">
        <v>640</v>
      </c>
      <c r="G171" s="56"/>
      <c r="H171" s="56"/>
      <c r="I171" s="56"/>
      <c r="J171" s="56"/>
      <c r="K171" s="57"/>
      <c r="L171" s="104">
        <v>0</v>
      </c>
      <c r="M171" s="100" t="s">
        <v>563</v>
      </c>
      <c r="N171" s="100"/>
      <c r="O171" s="100" t="s">
        <v>563</v>
      </c>
      <c r="P171" s="100" t="s">
        <v>563</v>
      </c>
      <c r="Q171" s="100"/>
      <c r="R171" s="162" t="s">
        <v>563</v>
      </c>
      <c r="S171" s="100"/>
      <c r="T171" s="100"/>
      <c r="U171" s="100"/>
      <c r="V171" s="100"/>
      <c r="W171" s="57"/>
      <c r="X171" s="104" t="e">
        <v>#DIV/0!</v>
      </c>
      <c r="Y171" s="100"/>
      <c r="Z171" s="100"/>
      <c r="AA171" s="100"/>
      <c r="AB171" s="100"/>
      <c r="AC171" s="57"/>
      <c r="AD171" s="104" t="e">
        <v>#DIV/0!</v>
      </c>
      <c r="AE171" s="100"/>
      <c r="AF171" s="100"/>
      <c r="AG171" s="100"/>
      <c r="AH171" s="100"/>
      <c r="AI171" s="57"/>
      <c r="AJ171" s="104" t="e">
        <v>#DIV/0!</v>
      </c>
      <c r="AK171" s="56"/>
      <c r="AL171" s="56"/>
      <c r="AM171" s="100"/>
      <c r="AN171" s="56"/>
      <c r="AO171" s="57"/>
      <c r="AP171" s="104">
        <v>0</v>
      </c>
      <c r="AQ171" s="100"/>
      <c r="AR171" s="100"/>
      <c r="AS171" s="100"/>
      <c r="AT171" s="100"/>
      <c r="AU171" s="57"/>
      <c r="AV171" s="104" t="e">
        <v>#DIV/0!</v>
      </c>
      <c r="AW171" s="100"/>
      <c r="AX171" s="100"/>
      <c r="AY171" s="100" t="s">
        <v>563</v>
      </c>
      <c r="AZ171" s="100"/>
      <c r="BA171" s="100" t="s">
        <v>563</v>
      </c>
      <c r="BB171" s="162" t="s">
        <v>563</v>
      </c>
      <c r="BC171" s="100"/>
      <c r="BD171" s="100"/>
      <c r="BE171" s="100"/>
      <c r="BF171" s="56"/>
      <c r="BG171" s="74"/>
      <c r="BH171" s="104" t="e">
        <f>AVERAGE(Table12151654[[#This Row],[Column55]],Table12151654[[#This Row],[Column56]])</f>
        <v>#DIV/0!</v>
      </c>
    </row>
    <row r="172" spans="1:60" ht="23.1" customHeight="1" x14ac:dyDescent="0.3">
      <c r="A172" s="78">
        <v>170</v>
      </c>
      <c r="B172" s="61" t="s">
        <v>394</v>
      </c>
      <c r="C172" s="62" t="s">
        <v>395</v>
      </c>
      <c r="D172" s="61" t="s">
        <v>541</v>
      </c>
      <c r="E172" s="61" t="s">
        <v>492</v>
      </c>
      <c r="F172" s="61" t="s">
        <v>640</v>
      </c>
      <c r="G172" s="52"/>
      <c r="H172" s="52"/>
      <c r="I172" s="52"/>
      <c r="J172" s="52"/>
      <c r="K172" s="63"/>
      <c r="L172" s="104">
        <v>0</v>
      </c>
      <c r="M172" s="100" t="s">
        <v>563</v>
      </c>
      <c r="N172" s="100"/>
      <c r="O172" s="100" t="s">
        <v>563</v>
      </c>
      <c r="P172" s="100" t="s">
        <v>563</v>
      </c>
      <c r="Q172" s="100"/>
      <c r="R172" s="162" t="s">
        <v>563</v>
      </c>
      <c r="S172" s="99"/>
      <c r="T172" s="99"/>
      <c r="U172" s="99"/>
      <c r="V172" s="99"/>
      <c r="W172" s="63"/>
      <c r="X172" s="104" t="e">
        <v>#DIV/0!</v>
      </c>
      <c r="Y172" s="99"/>
      <c r="Z172" s="99"/>
      <c r="AA172" s="99"/>
      <c r="AB172" s="99"/>
      <c r="AC172" s="63"/>
      <c r="AD172" s="104" t="e">
        <v>#DIV/0!</v>
      </c>
      <c r="AE172" s="99"/>
      <c r="AF172" s="99"/>
      <c r="AG172" s="99"/>
      <c r="AH172" s="99"/>
      <c r="AI172" s="63"/>
      <c r="AJ172" s="104" t="e">
        <v>#DIV/0!</v>
      </c>
      <c r="AK172" s="52"/>
      <c r="AL172" s="52"/>
      <c r="AM172" s="99"/>
      <c r="AN172" s="52"/>
      <c r="AO172" s="63"/>
      <c r="AP172" s="104">
        <v>0</v>
      </c>
      <c r="AQ172" s="99"/>
      <c r="AR172" s="99"/>
      <c r="AS172" s="99"/>
      <c r="AT172" s="99"/>
      <c r="AU172" s="63"/>
      <c r="AV172" s="104" t="e">
        <v>#DIV/0!</v>
      </c>
      <c r="AW172" s="99"/>
      <c r="AX172" s="99"/>
      <c r="AY172" s="100" t="s">
        <v>563</v>
      </c>
      <c r="AZ172" s="100"/>
      <c r="BA172" s="100" t="s">
        <v>563</v>
      </c>
      <c r="BB172" s="162" t="s">
        <v>563</v>
      </c>
      <c r="BC172" s="99"/>
      <c r="BD172" s="99"/>
      <c r="BE172" s="99"/>
      <c r="BF172" s="52"/>
      <c r="BG172" s="79"/>
      <c r="BH172" s="104" t="e">
        <f>AVERAGE(Table12151654[[#This Row],[Column55]],Table12151654[[#This Row],[Column56]])</f>
        <v>#DIV/0!</v>
      </c>
    </row>
    <row r="173" spans="1:60" ht="23.1" customHeight="1" x14ac:dyDescent="0.3">
      <c r="A173" s="77">
        <v>171</v>
      </c>
      <c r="B173" s="54" t="s">
        <v>284</v>
      </c>
      <c r="C173" s="55" t="s">
        <v>285</v>
      </c>
      <c r="D173" s="54" t="s">
        <v>541</v>
      </c>
      <c r="E173" s="54" t="s">
        <v>160</v>
      </c>
      <c r="F173" s="54" t="s">
        <v>641</v>
      </c>
      <c r="G173" s="56"/>
      <c r="H173" s="56"/>
      <c r="I173" s="56"/>
      <c r="J173" s="56"/>
      <c r="K173" s="57"/>
      <c r="L173" s="104">
        <v>0</v>
      </c>
      <c r="M173" s="100">
        <v>0</v>
      </c>
      <c r="N173" s="100"/>
      <c r="O173" s="100">
        <v>0</v>
      </c>
      <c r="P173" s="100" t="s">
        <v>563</v>
      </c>
      <c r="Q173" s="100"/>
      <c r="R173" s="162">
        <v>0</v>
      </c>
      <c r="S173" s="100"/>
      <c r="T173" s="100"/>
      <c r="U173" s="100"/>
      <c r="V173" s="100"/>
      <c r="W173" s="57"/>
      <c r="X173" s="104" t="e">
        <v>#DIV/0!</v>
      </c>
      <c r="Y173" s="100"/>
      <c r="Z173" s="100"/>
      <c r="AA173" s="100"/>
      <c r="AB173" s="100"/>
      <c r="AC173" s="57"/>
      <c r="AD173" s="104" t="e">
        <v>#DIV/0!</v>
      </c>
      <c r="AE173" s="100"/>
      <c r="AF173" s="100"/>
      <c r="AG173" s="100"/>
      <c r="AH173" s="100"/>
      <c r="AI173" s="57"/>
      <c r="AJ173" s="104" t="e">
        <v>#DIV/0!</v>
      </c>
      <c r="AK173" s="56"/>
      <c r="AL173" s="56"/>
      <c r="AM173" s="100"/>
      <c r="AN173" s="56"/>
      <c r="AO173" s="57"/>
      <c r="AP173" s="104">
        <v>0</v>
      </c>
      <c r="AQ173" s="100"/>
      <c r="AR173" s="100"/>
      <c r="AS173" s="100"/>
      <c r="AT173" s="100"/>
      <c r="AU173" s="57"/>
      <c r="AV173" s="104" t="e">
        <v>#DIV/0!</v>
      </c>
      <c r="AW173" s="100"/>
      <c r="AX173" s="100"/>
      <c r="AY173" s="100">
        <v>0</v>
      </c>
      <c r="AZ173" s="100"/>
      <c r="BA173" s="100">
        <v>0</v>
      </c>
      <c r="BB173" s="162">
        <v>0</v>
      </c>
      <c r="BC173" s="100"/>
      <c r="BD173" s="100"/>
      <c r="BE173" s="100"/>
      <c r="BF173" s="56"/>
      <c r="BG173" s="74"/>
      <c r="BH173" s="104" t="e">
        <f>AVERAGE(Table12151654[[#This Row],[Column55]],Table12151654[[#This Row],[Column56]])</f>
        <v>#DIV/0!</v>
      </c>
    </row>
    <row r="174" spans="1:60" ht="23.1" customHeight="1" x14ac:dyDescent="0.3">
      <c r="A174" s="78">
        <v>172</v>
      </c>
      <c r="B174" s="61" t="s">
        <v>396</v>
      </c>
      <c r="C174" s="62" t="s">
        <v>538</v>
      </c>
      <c r="D174" s="61" t="s">
        <v>541</v>
      </c>
      <c r="E174" s="61" t="s">
        <v>288</v>
      </c>
      <c r="F174" s="61" t="s">
        <v>639</v>
      </c>
      <c r="G174" s="52"/>
      <c r="H174" s="52"/>
      <c r="I174" s="52"/>
      <c r="J174" s="52"/>
      <c r="K174" s="63"/>
      <c r="L174" s="104">
        <v>0</v>
      </c>
      <c r="M174" s="100" t="s">
        <v>563</v>
      </c>
      <c r="N174" s="100"/>
      <c r="O174" s="100" t="s">
        <v>563</v>
      </c>
      <c r="P174" s="100" t="s">
        <v>563</v>
      </c>
      <c r="Q174" s="100"/>
      <c r="R174" s="162" t="s">
        <v>563</v>
      </c>
      <c r="S174" s="99"/>
      <c r="T174" s="99"/>
      <c r="U174" s="99"/>
      <c r="V174" s="99"/>
      <c r="W174" s="63"/>
      <c r="X174" s="104" t="e">
        <v>#DIV/0!</v>
      </c>
      <c r="Y174" s="99"/>
      <c r="Z174" s="99"/>
      <c r="AA174" s="99"/>
      <c r="AB174" s="99"/>
      <c r="AC174" s="63"/>
      <c r="AD174" s="104" t="e">
        <v>#DIV/0!</v>
      </c>
      <c r="AE174" s="99"/>
      <c r="AF174" s="99"/>
      <c r="AG174" s="99"/>
      <c r="AH174" s="99"/>
      <c r="AI174" s="63"/>
      <c r="AJ174" s="104" t="e">
        <v>#DIV/0!</v>
      </c>
      <c r="AK174" s="52"/>
      <c r="AL174" s="52"/>
      <c r="AM174" s="99"/>
      <c r="AN174" s="52"/>
      <c r="AO174" s="63"/>
      <c r="AP174" s="104">
        <v>0</v>
      </c>
      <c r="AQ174" s="99"/>
      <c r="AR174" s="99"/>
      <c r="AS174" s="99"/>
      <c r="AT174" s="99"/>
      <c r="AU174" s="63"/>
      <c r="AV174" s="104" t="e">
        <v>#DIV/0!</v>
      </c>
      <c r="AW174" s="99"/>
      <c r="AX174" s="99"/>
      <c r="AY174" s="100" t="s">
        <v>563</v>
      </c>
      <c r="AZ174" s="100"/>
      <c r="BA174" s="100" t="s">
        <v>563</v>
      </c>
      <c r="BB174" s="162" t="s">
        <v>563</v>
      </c>
      <c r="BC174" s="99"/>
      <c r="BD174" s="99"/>
      <c r="BE174" s="99"/>
      <c r="BF174" s="52"/>
      <c r="BG174" s="79"/>
      <c r="BH174" s="104" t="e">
        <f>AVERAGE(Table12151654[[#This Row],[Column55]],Table12151654[[#This Row],[Column56]])</f>
        <v>#DIV/0!</v>
      </c>
    </row>
    <row r="175" spans="1:60" ht="23.1" customHeight="1" x14ac:dyDescent="0.3">
      <c r="A175" s="77">
        <v>173</v>
      </c>
      <c r="B175" s="54" t="s">
        <v>397</v>
      </c>
      <c r="C175" s="55" t="s">
        <v>398</v>
      </c>
      <c r="D175" s="54" t="s">
        <v>541</v>
      </c>
      <c r="E175" s="54" t="s">
        <v>492</v>
      </c>
      <c r="F175" s="54" t="s">
        <v>640</v>
      </c>
      <c r="G175" s="56"/>
      <c r="H175" s="56"/>
      <c r="I175" s="56"/>
      <c r="J175" s="56"/>
      <c r="K175" s="57"/>
      <c r="L175" s="104">
        <v>0</v>
      </c>
      <c r="M175" s="100" t="s">
        <v>563</v>
      </c>
      <c r="N175" s="100"/>
      <c r="O175" s="100" t="s">
        <v>563</v>
      </c>
      <c r="P175" s="100" t="s">
        <v>563</v>
      </c>
      <c r="Q175" s="100"/>
      <c r="R175" s="162" t="s">
        <v>563</v>
      </c>
      <c r="S175" s="100"/>
      <c r="T175" s="100"/>
      <c r="U175" s="100"/>
      <c r="V175" s="100"/>
      <c r="W175" s="57"/>
      <c r="X175" s="104" t="e">
        <v>#DIV/0!</v>
      </c>
      <c r="Y175" s="100"/>
      <c r="Z175" s="100"/>
      <c r="AA175" s="100"/>
      <c r="AB175" s="100"/>
      <c r="AC175" s="57"/>
      <c r="AD175" s="104" t="e">
        <v>#DIV/0!</v>
      </c>
      <c r="AE175" s="100"/>
      <c r="AF175" s="100"/>
      <c r="AG175" s="100"/>
      <c r="AH175" s="100"/>
      <c r="AI175" s="57"/>
      <c r="AJ175" s="104" t="e">
        <v>#DIV/0!</v>
      </c>
      <c r="AK175" s="56"/>
      <c r="AL175" s="56"/>
      <c r="AM175" s="100"/>
      <c r="AN175" s="56"/>
      <c r="AO175" s="57"/>
      <c r="AP175" s="104">
        <v>0</v>
      </c>
      <c r="AQ175" s="100"/>
      <c r="AR175" s="100"/>
      <c r="AS175" s="100"/>
      <c r="AT175" s="100"/>
      <c r="AU175" s="57"/>
      <c r="AV175" s="104" t="e">
        <v>#DIV/0!</v>
      </c>
      <c r="AW175" s="100"/>
      <c r="AX175" s="100"/>
      <c r="AY175" s="100" t="s">
        <v>563</v>
      </c>
      <c r="AZ175" s="100"/>
      <c r="BA175" s="100" t="s">
        <v>563</v>
      </c>
      <c r="BB175" s="162" t="s">
        <v>563</v>
      </c>
      <c r="BC175" s="100"/>
      <c r="BD175" s="100"/>
      <c r="BE175" s="100"/>
      <c r="BF175" s="56"/>
      <c r="BG175" s="74"/>
      <c r="BH175" s="104" t="e">
        <f>AVERAGE(Table12151654[[#This Row],[Column55]],Table12151654[[#This Row],[Column56]])</f>
        <v>#DIV/0!</v>
      </c>
    </row>
    <row r="176" spans="1:60" ht="23.1" customHeight="1" x14ac:dyDescent="0.3">
      <c r="A176" s="78">
        <v>174</v>
      </c>
      <c r="B176" s="61" t="s">
        <v>399</v>
      </c>
      <c r="C176" s="62" t="s">
        <v>400</v>
      </c>
      <c r="D176" s="61" t="s">
        <v>541</v>
      </c>
      <c r="E176" s="61" t="s">
        <v>492</v>
      </c>
      <c r="F176" s="61" t="s">
        <v>640</v>
      </c>
      <c r="G176" s="52"/>
      <c r="H176" s="52"/>
      <c r="I176" s="52"/>
      <c r="J176" s="52"/>
      <c r="K176" s="63"/>
      <c r="L176" s="104">
        <v>0</v>
      </c>
      <c r="M176" s="100" t="s">
        <v>563</v>
      </c>
      <c r="N176" s="100"/>
      <c r="O176" s="100" t="s">
        <v>563</v>
      </c>
      <c r="P176" s="100" t="s">
        <v>563</v>
      </c>
      <c r="Q176" s="100"/>
      <c r="R176" s="162" t="s">
        <v>563</v>
      </c>
      <c r="S176" s="99"/>
      <c r="T176" s="99"/>
      <c r="U176" s="99"/>
      <c r="V176" s="99"/>
      <c r="W176" s="63"/>
      <c r="X176" s="104" t="e">
        <v>#DIV/0!</v>
      </c>
      <c r="Y176" s="99"/>
      <c r="Z176" s="99"/>
      <c r="AA176" s="99"/>
      <c r="AB176" s="99"/>
      <c r="AC176" s="63"/>
      <c r="AD176" s="104" t="e">
        <v>#DIV/0!</v>
      </c>
      <c r="AE176" s="99"/>
      <c r="AF176" s="99"/>
      <c r="AG176" s="99"/>
      <c r="AH176" s="99"/>
      <c r="AI176" s="63"/>
      <c r="AJ176" s="104" t="e">
        <v>#DIV/0!</v>
      </c>
      <c r="AK176" s="52"/>
      <c r="AL176" s="52"/>
      <c r="AM176" s="99"/>
      <c r="AN176" s="52"/>
      <c r="AO176" s="63"/>
      <c r="AP176" s="104">
        <v>0</v>
      </c>
      <c r="AQ176" s="99"/>
      <c r="AR176" s="99"/>
      <c r="AS176" s="99"/>
      <c r="AT176" s="99"/>
      <c r="AU176" s="63"/>
      <c r="AV176" s="104" t="e">
        <v>#DIV/0!</v>
      </c>
      <c r="AW176" s="99"/>
      <c r="AX176" s="99"/>
      <c r="AY176" s="100" t="s">
        <v>563</v>
      </c>
      <c r="AZ176" s="100"/>
      <c r="BA176" s="100" t="s">
        <v>563</v>
      </c>
      <c r="BB176" s="162" t="s">
        <v>563</v>
      </c>
      <c r="BC176" s="99"/>
      <c r="BD176" s="99"/>
      <c r="BE176" s="99"/>
      <c r="BF176" s="52"/>
      <c r="BG176" s="79"/>
      <c r="BH176" s="104" t="e">
        <f>AVERAGE(Table12151654[[#This Row],[Column55]],Table12151654[[#This Row],[Column56]])</f>
        <v>#DIV/0!</v>
      </c>
    </row>
    <row r="177" spans="1:60" ht="23.1" customHeight="1" x14ac:dyDescent="0.3">
      <c r="A177" s="77">
        <v>175</v>
      </c>
      <c r="B177" s="54" t="s">
        <v>119</v>
      </c>
      <c r="C177" s="55" t="s">
        <v>120</v>
      </c>
      <c r="D177" s="54" t="s">
        <v>449</v>
      </c>
      <c r="E177" s="54" t="s">
        <v>34</v>
      </c>
      <c r="F177" s="54" t="s">
        <v>638</v>
      </c>
      <c r="G177" s="56"/>
      <c r="H177" s="56"/>
      <c r="I177" s="56"/>
      <c r="J177" s="56"/>
      <c r="K177" s="57"/>
      <c r="L177" s="104">
        <v>0</v>
      </c>
      <c r="M177" s="100">
        <v>2</v>
      </c>
      <c r="N177" s="100"/>
      <c r="O177" s="100">
        <v>2</v>
      </c>
      <c r="P177" s="100">
        <v>2</v>
      </c>
      <c r="Q177" s="100"/>
      <c r="R177" s="162">
        <v>2</v>
      </c>
      <c r="S177" s="100"/>
      <c r="T177" s="100"/>
      <c r="U177" s="100"/>
      <c r="V177" s="100"/>
      <c r="W177" s="57"/>
      <c r="X177" s="104" t="e">
        <v>#DIV/0!</v>
      </c>
      <c r="Y177" s="100"/>
      <c r="Z177" s="100"/>
      <c r="AA177" s="100"/>
      <c r="AB177" s="100"/>
      <c r="AC177" s="57"/>
      <c r="AD177" s="104" t="e">
        <v>#DIV/0!</v>
      </c>
      <c r="AE177" s="100"/>
      <c r="AF177" s="100"/>
      <c r="AG177" s="100"/>
      <c r="AH177" s="100"/>
      <c r="AI177" s="57"/>
      <c r="AJ177" s="104" t="e">
        <v>#DIV/0!</v>
      </c>
      <c r="AK177" s="56"/>
      <c r="AL177" s="56"/>
      <c r="AM177" s="100"/>
      <c r="AN177" s="56"/>
      <c r="AO177" s="57"/>
      <c r="AP177" s="104">
        <v>0</v>
      </c>
      <c r="AQ177" s="100"/>
      <c r="AR177" s="100"/>
      <c r="AS177" s="100"/>
      <c r="AT177" s="100"/>
      <c r="AU177" s="57"/>
      <c r="AV177" s="104" t="e">
        <v>#DIV/0!</v>
      </c>
      <c r="AW177" s="100"/>
      <c r="AX177" s="100"/>
      <c r="AY177" s="100">
        <v>5</v>
      </c>
      <c r="AZ177" s="100"/>
      <c r="BA177" s="100">
        <v>2</v>
      </c>
      <c r="BB177" s="162">
        <v>3.5</v>
      </c>
      <c r="BC177" s="100"/>
      <c r="BD177" s="100"/>
      <c r="BE177" s="100"/>
      <c r="BF177" s="56"/>
      <c r="BG177" s="74"/>
      <c r="BH177" s="104" t="e">
        <f>AVERAGE(Table12151654[[#This Row],[Column55]],Table12151654[[#This Row],[Column56]])</f>
        <v>#DIV/0!</v>
      </c>
    </row>
    <row r="178" spans="1:60" ht="23.1" customHeight="1" x14ac:dyDescent="0.3">
      <c r="A178" s="78">
        <v>176</v>
      </c>
      <c r="B178" s="61" t="s">
        <v>401</v>
      </c>
      <c r="C178" s="62" t="s">
        <v>402</v>
      </c>
      <c r="D178" s="61" t="s">
        <v>449</v>
      </c>
      <c r="E178" s="61" t="s">
        <v>492</v>
      </c>
      <c r="F178" s="61" t="s">
        <v>640</v>
      </c>
      <c r="G178" s="52"/>
      <c r="H178" s="52"/>
      <c r="I178" s="52"/>
      <c r="J178" s="52"/>
      <c r="K178" s="63"/>
      <c r="L178" s="104">
        <v>0</v>
      </c>
      <c r="M178" s="100" t="s">
        <v>563</v>
      </c>
      <c r="N178" s="100"/>
      <c r="O178" s="100" t="s">
        <v>563</v>
      </c>
      <c r="P178" s="100" t="s">
        <v>563</v>
      </c>
      <c r="Q178" s="100"/>
      <c r="R178" s="162" t="s">
        <v>563</v>
      </c>
      <c r="S178" s="99"/>
      <c r="T178" s="99"/>
      <c r="U178" s="99"/>
      <c r="V178" s="99"/>
      <c r="W178" s="63"/>
      <c r="X178" s="104" t="e">
        <v>#DIV/0!</v>
      </c>
      <c r="Y178" s="99"/>
      <c r="Z178" s="99"/>
      <c r="AA178" s="99"/>
      <c r="AB178" s="99"/>
      <c r="AC178" s="63"/>
      <c r="AD178" s="104" t="e">
        <v>#DIV/0!</v>
      </c>
      <c r="AE178" s="99"/>
      <c r="AF178" s="99"/>
      <c r="AG178" s="99"/>
      <c r="AH178" s="99"/>
      <c r="AI178" s="63"/>
      <c r="AJ178" s="104" t="e">
        <v>#DIV/0!</v>
      </c>
      <c r="AK178" s="52"/>
      <c r="AL178" s="52"/>
      <c r="AM178" s="99"/>
      <c r="AN178" s="52"/>
      <c r="AO178" s="63"/>
      <c r="AP178" s="104">
        <v>0</v>
      </c>
      <c r="AQ178" s="99"/>
      <c r="AR178" s="99"/>
      <c r="AS178" s="99"/>
      <c r="AT178" s="99"/>
      <c r="AU178" s="63"/>
      <c r="AV178" s="104" t="e">
        <v>#DIV/0!</v>
      </c>
      <c r="AW178" s="99"/>
      <c r="AX178" s="99"/>
      <c r="AY178" s="100" t="s">
        <v>563</v>
      </c>
      <c r="AZ178" s="100"/>
      <c r="BA178" s="100" t="s">
        <v>563</v>
      </c>
      <c r="BB178" s="162" t="s">
        <v>563</v>
      </c>
      <c r="BC178" s="99"/>
      <c r="BD178" s="99"/>
      <c r="BE178" s="99"/>
      <c r="BF178" s="52"/>
      <c r="BG178" s="79"/>
      <c r="BH178" s="104" t="e">
        <f>AVERAGE(Table12151654[[#This Row],[Column55]],Table12151654[[#This Row],[Column56]])</f>
        <v>#DIV/0!</v>
      </c>
    </row>
    <row r="179" spans="1:60" ht="23.1" customHeight="1" x14ac:dyDescent="0.3">
      <c r="A179" s="77">
        <v>177</v>
      </c>
      <c r="B179" s="54" t="s">
        <v>270</v>
      </c>
      <c r="C179" s="55" t="s">
        <v>271</v>
      </c>
      <c r="D179" s="54" t="s">
        <v>449</v>
      </c>
      <c r="E179" s="54" t="s">
        <v>160</v>
      </c>
      <c r="F179" s="54" t="s">
        <v>641</v>
      </c>
      <c r="G179" s="56"/>
      <c r="H179" s="56"/>
      <c r="I179" s="56"/>
      <c r="J179" s="56"/>
      <c r="K179" s="57"/>
      <c r="L179" s="104">
        <v>0</v>
      </c>
      <c r="M179" s="100">
        <v>3</v>
      </c>
      <c r="N179" s="100"/>
      <c r="O179" s="100">
        <v>2</v>
      </c>
      <c r="P179" s="100" t="s">
        <v>563</v>
      </c>
      <c r="Q179" s="100"/>
      <c r="R179" s="162">
        <v>2.5</v>
      </c>
      <c r="S179" s="100"/>
      <c r="T179" s="100"/>
      <c r="U179" s="100"/>
      <c r="V179" s="100"/>
      <c r="W179" s="57"/>
      <c r="X179" s="104" t="e">
        <v>#DIV/0!</v>
      </c>
      <c r="Y179" s="100"/>
      <c r="Z179" s="100"/>
      <c r="AA179" s="100"/>
      <c r="AB179" s="100"/>
      <c r="AC179" s="57"/>
      <c r="AD179" s="104" t="e">
        <v>#DIV/0!</v>
      </c>
      <c r="AE179" s="100"/>
      <c r="AF179" s="100"/>
      <c r="AG179" s="100"/>
      <c r="AH179" s="100"/>
      <c r="AI179" s="57"/>
      <c r="AJ179" s="104" t="e">
        <v>#DIV/0!</v>
      </c>
      <c r="AK179" s="56"/>
      <c r="AL179" s="56"/>
      <c r="AM179" s="100"/>
      <c r="AN179" s="56"/>
      <c r="AO179" s="57"/>
      <c r="AP179" s="104">
        <v>0</v>
      </c>
      <c r="AQ179" s="100"/>
      <c r="AR179" s="100"/>
      <c r="AS179" s="100"/>
      <c r="AT179" s="100"/>
      <c r="AU179" s="57"/>
      <c r="AV179" s="104" t="e">
        <v>#DIV/0!</v>
      </c>
      <c r="AW179" s="100"/>
      <c r="AX179" s="100"/>
      <c r="AY179" s="100">
        <v>2</v>
      </c>
      <c r="AZ179" s="100"/>
      <c r="BA179" s="100">
        <v>2</v>
      </c>
      <c r="BB179" s="162">
        <v>2</v>
      </c>
      <c r="BC179" s="100"/>
      <c r="BD179" s="100"/>
      <c r="BE179" s="100"/>
      <c r="BF179" s="56"/>
      <c r="BG179" s="74"/>
      <c r="BH179" s="104" t="e">
        <f>AVERAGE(Table12151654[[#This Row],[Column55]],Table12151654[[#This Row],[Column56]])</f>
        <v>#DIV/0!</v>
      </c>
    </row>
    <row r="180" spans="1:60" ht="23.1" customHeight="1" x14ac:dyDescent="0.3">
      <c r="A180" s="78">
        <v>178</v>
      </c>
      <c r="B180" s="61" t="s">
        <v>51</v>
      </c>
      <c r="C180" s="62" t="s">
        <v>52</v>
      </c>
      <c r="D180" s="61" t="s">
        <v>541</v>
      </c>
      <c r="E180" s="61" t="s">
        <v>34</v>
      </c>
      <c r="F180" s="61" t="s">
        <v>638</v>
      </c>
      <c r="G180" s="52"/>
      <c r="H180" s="52"/>
      <c r="I180" s="52"/>
      <c r="J180" s="52"/>
      <c r="K180" s="63"/>
      <c r="L180" s="104">
        <v>0</v>
      </c>
      <c r="M180" s="100">
        <v>3</v>
      </c>
      <c r="N180" s="100"/>
      <c r="O180" s="100">
        <v>2</v>
      </c>
      <c r="P180" s="100">
        <v>5</v>
      </c>
      <c r="Q180" s="100"/>
      <c r="R180" s="162">
        <v>3.3333333333333335</v>
      </c>
      <c r="S180" s="99"/>
      <c r="T180" s="99"/>
      <c r="U180" s="99"/>
      <c r="V180" s="99"/>
      <c r="W180" s="63"/>
      <c r="X180" s="104" t="e">
        <v>#DIV/0!</v>
      </c>
      <c r="Y180" s="99"/>
      <c r="Z180" s="99"/>
      <c r="AA180" s="99"/>
      <c r="AB180" s="99"/>
      <c r="AC180" s="63"/>
      <c r="AD180" s="104" t="e">
        <v>#DIV/0!</v>
      </c>
      <c r="AE180" s="99"/>
      <c r="AF180" s="99"/>
      <c r="AG180" s="99"/>
      <c r="AH180" s="99"/>
      <c r="AI180" s="63"/>
      <c r="AJ180" s="104" t="e">
        <v>#DIV/0!</v>
      </c>
      <c r="AK180" s="52"/>
      <c r="AL180" s="52"/>
      <c r="AM180" s="99"/>
      <c r="AN180" s="52"/>
      <c r="AO180" s="63"/>
      <c r="AP180" s="104">
        <v>0</v>
      </c>
      <c r="AQ180" s="99"/>
      <c r="AR180" s="99"/>
      <c r="AS180" s="99"/>
      <c r="AT180" s="99"/>
      <c r="AU180" s="63"/>
      <c r="AV180" s="104" t="e">
        <v>#DIV/0!</v>
      </c>
      <c r="AW180" s="99"/>
      <c r="AX180" s="99"/>
      <c r="AY180" s="100">
        <v>2</v>
      </c>
      <c r="AZ180" s="100"/>
      <c r="BA180" s="100">
        <v>2</v>
      </c>
      <c r="BB180" s="162">
        <v>2</v>
      </c>
      <c r="BC180" s="99"/>
      <c r="BD180" s="99"/>
      <c r="BE180" s="99"/>
      <c r="BF180" s="52"/>
      <c r="BG180" s="79"/>
      <c r="BH180" s="104" t="e">
        <f>AVERAGE(Table12151654[[#This Row],[Column55]],Table12151654[[#This Row],[Column56]])</f>
        <v>#DIV/0!</v>
      </c>
    </row>
    <row r="181" spans="1:60" ht="23.1" customHeight="1" x14ac:dyDescent="0.3">
      <c r="A181" s="77">
        <v>179</v>
      </c>
      <c r="B181" s="54" t="s">
        <v>238</v>
      </c>
      <c r="C181" s="55" t="s">
        <v>239</v>
      </c>
      <c r="D181" s="54" t="s">
        <v>541</v>
      </c>
      <c r="E181" s="54" t="s">
        <v>160</v>
      </c>
      <c r="F181" s="54" t="s">
        <v>641</v>
      </c>
      <c r="G181" s="56"/>
      <c r="H181" s="56"/>
      <c r="I181" s="56"/>
      <c r="J181" s="56"/>
      <c r="K181" s="57"/>
      <c r="L181" s="104">
        <v>0</v>
      </c>
      <c r="M181" s="100">
        <v>0</v>
      </c>
      <c r="N181" s="100"/>
      <c r="O181" s="100">
        <v>0</v>
      </c>
      <c r="P181" s="100" t="s">
        <v>563</v>
      </c>
      <c r="Q181" s="100"/>
      <c r="R181" s="162">
        <v>0</v>
      </c>
      <c r="S181" s="100"/>
      <c r="T181" s="100"/>
      <c r="U181" s="100"/>
      <c r="V181" s="100"/>
      <c r="W181" s="57"/>
      <c r="X181" s="104" t="e">
        <v>#DIV/0!</v>
      </c>
      <c r="Y181" s="100"/>
      <c r="Z181" s="100"/>
      <c r="AA181" s="100"/>
      <c r="AB181" s="100"/>
      <c r="AC181" s="57"/>
      <c r="AD181" s="104" t="e">
        <v>#DIV/0!</v>
      </c>
      <c r="AE181" s="100"/>
      <c r="AF181" s="100"/>
      <c r="AG181" s="100"/>
      <c r="AH181" s="100"/>
      <c r="AI181" s="57"/>
      <c r="AJ181" s="104" t="e">
        <v>#DIV/0!</v>
      </c>
      <c r="AK181" s="56"/>
      <c r="AL181" s="56"/>
      <c r="AM181" s="100"/>
      <c r="AN181" s="56"/>
      <c r="AO181" s="57"/>
      <c r="AP181" s="104">
        <v>0</v>
      </c>
      <c r="AQ181" s="100"/>
      <c r="AR181" s="100"/>
      <c r="AS181" s="100"/>
      <c r="AT181" s="100"/>
      <c r="AU181" s="57"/>
      <c r="AV181" s="104" t="e">
        <v>#DIV/0!</v>
      </c>
      <c r="AW181" s="100"/>
      <c r="AX181" s="100"/>
      <c r="AY181" s="100">
        <v>0</v>
      </c>
      <c r="AZ181" s="100"/>
      <c r="BA181" s="100">
        <v>0</v>
      </c>
      <c r="BB181" s="162">
        <v>0</v>
      </c>
      <c r="BC181" s="100"/>
      <c r="BD181" s="100"/>
      <c r="BE181" s="100"/>
      <c r="BF181" s="56"/>
      <c r="BG181" s="74"/>
      <c r="BH181" s="104" t="e">
        <f>AVERAGE(Table12151654[[#This Row],[Column55]],Table12151654[[#This Row],[Column56]])</f>
        <v>#DIV/0!</v>
      </c>
    </row>
    <row r="182" spans="1:60" ht="23.1" customHeight="1" x14ac:dyDescent="0.3">
      <c r="A182" s="78">
        <v>180</v>
      </c>
      <c r="B182" s="61" t="s">
        <v>254</v>
      </c>
      <c r="C182" s="62" t="s">
        <v>255</v>
      </c>
      <c r="D182" s="61" t="s">
        <v>449</v>
      </c>
      <c r="E182" s="61" t="s">
        <v>160</v>
      </c>
      <c r="F182" s="61" t="s">
        <v>641</v>
      </c>
      <c r="G182" s="52"/>
      <c r="H182" s="52"/>
      <c r="I182" s="52"/>
      <c r="J182" s="52"/>
      <c r="K182" s="63"/>
      <c r="L182" s="104">
        <v>0</v>
      </c>
      <c r="M182" s="100">
        <v>4</v>
      </c>
      <c r="N182" s="100"/>
      <c r="O182" s="100">
        <v>4</v>
      </c>
      <c r="P182" s="100" t="s">
        <v>563</v>
      </c>
      <c r="Q182" s="100"/>
      <c r="R182" s="162">
        <v>4</v>
      </c>
      <c r="S182" s="99"/>
      <c r="T182" s="99"/>
      <c r="U182" s="99"/>
      <c r="V182" s="99"/>
      <c r="W182" s="63"/>
      <c r="X182" s="104" t="e">
        <v>#DIV/0!</v>
      </c>
      <c r="Y182" s="99"/>
      <c r="Z182" s="99"/>
      <c r="AA182" s="99"/>
      <c r="AB182" s="99"/>
      <c r="AC182" s="63"/>
      <c r="AD182" s="104" t="e">
        <v>#DIV/0!</v>
      </c>
      <c r="AE182" s="99"/>
      <c r="AF182" s="99"/>
      <c r="AG182" s="99"/>
      <c r="AH182" s="99"/>
      <c r="AI182" s="63"/>
      <c r="AJ182" s="104" t="e">
        <v>#DIV/0!</v>
      </c>
      <c r="AK182" s="52"/>
      <c r="AL182" s="52"/>
      <c r="AM182" s="99"/>
      <c r="AN182" s="52"/>
      <c r="AO182" s="63"/>
      <c r="AP182" s="104">
        <v>0</v>
      </c>
      <c r="AQ182" s="99"/>
      <c r="AR182" s="99"/>
      <c r="AS182" s="99"/>
      <c r="AT182" s="99"/>
      <c r="AU182" s="63"/>
      <c r="AV182" s="104" t="e">
        <v>#DIV/0!</v>
      </c>
      <c r="AW182" s="99"/>
      <c r="AX182" s="99"/>
      <c r="AY182" s="100">
        <v>5</v>
      </c>
      <c r="AZ182" s="100"/>
      <c r="BA182" s="100">
        <v>4</v>
      </c>
      <c r="BB182" s="162">
        <v>4.5</v>
      </c>
      <c r="BC182" s="99"/>
      <c r="BD182" s="99"/>
      <c r="BE182" s="99"/>
      <c r="BF182" s="52"/>
      <c r="BG182" s="79"/>
      <c r="BH182" s="104" t="e">
        <f>AVERAGE(Table12151654[[#This Row],[Column55]],Table12151654[[#This Row],[Column56]])</f>
        <v>#DIV/0!</v>
      </c>
    </row>
    <row r="183" spans="1:60" ht="23.1" customHeight="1" x14ac:dyDescent="0.3">
      <c r="A183" s="77">
        <v>181</v>
      </c>
      <c r="B183" s="54" t="s">
        <v>403</v>
      </c>
      <c r="C183" s="55" t="s">
        <v>404</v>
      </c>
      <c r="D183" s="54" t="s">
        <v>449</v>
      </c>
      <c r="E183" s="54" t="s">
        <v>492</v>
      </c>
      <c r="F183" s="54" t="s">
        <v>640</v>
      </c>
      <c r="G183" s="56"/>
      <c r="H183" s="56"/>
      <c r="I183" s="56"/>
      <c r="J183" s="56"/>
      <c r="K183" s="57"/>
      <c r="L183" s="104">
        <v>0</v>
      </c>
      <c r="M183" s="100" t="s">
        <v>563</v>
      </c>
      <c r="N183" s="100"/>
      <c r="O183" s="100" t="s">
        <v>563</v>
      </c>
      <c r="P183" s="100" t="s">
        <v>563</v>
      </c>
      <c r="Q183" s="100"/>
      <c r="R183" s="162" t="s">
        <v>563</v>
      </c>
      <c r="S183" s="100"/>
      <c r="T183" s="100"/>
      <c r="U183" s="100"/>
      <c r="V183" s="100"/>
      <c r="W183" s="57"/>
      <c r="X183" s="104" t="e">
        <v>#DIV/0!</v>
      </c>
      <c r="Y183" s="100"/>
      <c r="Z183" s="100"/>
      <c r="AA183" s="100"/>
      <c r="AB183" s="100"/>
      <c r="AC183" s="57"/>
      <c r="AD183" s="104" t="e">
        <v>#DIV/0!</v>
      </c>
      <c r="AE183" s="100"/>
      <c r="AF183" s="100"/>
      <c r="AG183" s="100"/>
      <c r="AH183" s="100"/>
      <c r="AI183" s="57"/>
      <c r="AJ183" s="104" t="e">
        <v>#DIV/0!</v>
      </c>
      <c r="AK183" s="56"/>
      <c r="AL183" s="56"/>
      <c r="AM183" s="100"/>
      <c r="AN183" s="56"/>
      <c r="AO183" s="57"/>
      <c r="AP183" s="104">
        <v>0</v>
      </c>
      <c r="AQ183" s="100"/>
      <c r="AR183" s="100"/>
      <c r="AS183" s="100"/>
      <c r="AT183" s="100"/>
      <c r="AU183" s="57"/>
      <c r="AV183" s="104" t="e">
        <v>#DIV/0!</v>
      </c>
      <c r="AW183" s="100"/>
      <c r="AX183" s="100"/>
      <c r="AY183" s="100" t="s">
        <v>563</v>
      </c>
      <c r="AZ183" s="100"/>
      <c r="BA183" s="100" t="s">
        <v>563</v>
      </c>
      <c r="BB183" s="162" t="s">
        <v>563</v>
      </c>
      <c r="BC183" s="100"/>
      <c r="BD183" s="100"/>
      <c r="BE183" s="100"/>
      <c r="BF183" s="56"/>
      <c r="BG183" s="74"/>
      <c r="BH183" s="104" t="e">
        <f>AVERAGE(Table12151654[[#This Row],[Column55]],Table12151654[[#This Row],[Column56]])</f>
        <v>#DIV/0!</v>
      </c>
    </row>
    <row r="184" spans="1:60" ht="23.1" customHeight="1" x14ac:dyDescent="0.3">
      <c r="A184" s="78">
        <v>182</v>
      </c>
      <c r="B184" s="61" t="s">
        <v>43</v>
      </c>
      <c r="C184" s="62" t="s">
        <v>44</v>
      </c>
      <c r="D184" s="61" t="s">
        <v>449</v>
      </c>
      <c r="E184" s="61" t="s">
        <v>34</v>
      </c>
      <c r="F184" s="61" t="s">
        <v>638</v>
      </c>
      <c r="G184" s="52"/>
      <c r="H184" s="52"/>
      <c r="I184" s="52"/>
      <c r="J184" s="52"/>
      <c r="K184" s="63"/>
      <c r="L184" s="104">
        <v>0</v>
      </c>
      <c r="M184" s="100">
        <v>4</v>
      </c>
      <c r="N184" s="100"/>
      <c r="O184" s="100">
        <v>4</v>
      </c>
      <c r="P184" s="100">
        <v>4</v>
      </c>
      <c r="Q184" s="100"/>
      <c r="R184" s="162">
        <v>4</v>
      </c>
      <c r="S184" s="99"/>
      <c r="T184" s="99"/>
      <c r="U184" s="99"/>
      <c r="V184" s="99"/>
      <c r="W184" s="63"/>
      <c r="X184" s="104" t="e">
        <v>#DIV/0!</v>
      </c>
      <c r="Y184" s="99"/>
      <c r="Z184" s="99"/>
      <c r="AA184" s="99"/>
      <c r="AB184" s="99"/>
      <c r="AC184" s="63"/>
      <c r="AD184" s="104" t="e">
        <v>#DIV/0!</v>
      </c>
      <c r="AE184" s="99"/>
      <c r="AF184" s="99"/>
      <c r="AG184" s="99"/>
      <c r="AH184" s="99"/>
      <c r="AI184" s="63"/>
      <c r="AJ184" s="104" t="e">
        <v>#DIV/0!</v>
      </c>
      <c r="AK184" s="52"/>
      <c r="AL184" s="52"/>
      <c r="AM184" s="99"/>
      <c r="AN184" s="52"/>
      <c r="AO184" s="63"/>
      <c r="AP184" s="104">
        <v>0</v>
      </c>
      <c r="AQ184" s="99"/>
      <c r="AR184" s="99"/>
      <c r="AS184" s="99"/>
      <c r="AT184" s="99"/>
      <c r="AU184" s="63"/>
      <c r="AV184" s="104" t="e">
        <v>#DIV/0!</v>
      </c>
      <c r="AW184" s="99"/>
      <c r="AX184" s="99"/>
      <c r="AY184" s="100">
        <v>5</v>
      </c>
      <c r="AZ184" s="100"/>
      <c r="BA184" s="100">
        <v>4</v>
      </c>
      <c r="BB184" s="162">
        <v>4.5</v>
      </c>
      <c r="BC184" s="99"/>
      <c r="BD184" s="99"/>
      <c r="BE184" s="99"/>
      <c r="BF184" s="52"/>
      <c r="BG184" s="79"/>
      <c r="BH184" s="104" t="e">
        <f>AVERAGE(Table12151654[[#This Row],[Column55]],Table12151654[[#This Row],[Column56]])</f>
        <v>#DIV/0!</v>
      </c>
    </row>
    <row r="185" spans="1:60" ht="23.1" customHeight="1" x14ac:dyDescent="0.3">
      <c r="A185" s="77">
        <v>183</v>
      </c>
      <c r="B185" s="54" t="s">
        <v>405</v>
      </c>
      <c r="C185" s="55" t="s">
        <v>406</v>
      </c>
      <c r="D185" s="54" t="s">
        <v>449</v>
      </c>
      <c r="E185" s="54" t="s">
        <v>492</v>
      </c>
      <c r="F185" s="54" t="s">
        <v>640</v>
      </c>
      <c r="G185" s="56"/>
      <c r="H185" s="56"/>
      <c r="I185" s="56"/>
      <c r="J185" s="56"/>
      <c r="K185" s="57"/>
      <c r="L185" s="104">
        <v>0</v>
      </c>
      <c r="M185" s="100" t="s">
        <v>563</v>
      </c>
      <c r="N185" s="100"/>
      <c r="O185" s="100" t="s">
        <v>563</v>
      </c>
      <c r="P185" s="100" t="s">
        <v>563</v>
      </c>
      <c r="Q185" s="100"/>
      <c r="R185" s="162" t="s">
        <v>563</v>
      </c>
      <c r="S185" s="100"/>
      <c r="T185" s="100"/>
      <c r="U185" s="100"/>
      <c r="V185" s="100"/>
      <c r="W185" s="57"/>
      <c r="X185" s="104" t="e">
        <v>#DIV/0!</v>
      </c>
      <c r="Y185" s="100"/>
      <c r="Z185" s="100"/>
      <c r="AA185" s="100"/>
      <c r="AB185" s="100"/>
      <c r="AC185" s="57"/>
      <c r="AD185" s="104" t="e">
        <v>#DIV/0!</v>
      </c>
      <c r="AE185" s="100"/>
      <c r="AF185" s="100"/>
      <c r="AG185" s="100"/>
      <c r="AH185" s="100"/>
      <c r="AI185" s="57"/>
      <c r="AJ185" s="104" t="e">
        <v>#DIV/0!</v>
      </c>
      <c r="AK185" s="56"/>
      <c r="AL185" s="56"/>
      <c r="AM185" s="100"/>
      <c r="AN185" s="56"/>
      <c r="AO185" s="57"/>
      <c r="AP185" s="104">
        <v>0</v>
      </c>
      <c r="AQ185" s="100"/>
      <c r="AR185" s="100"/>
      <c r="AS185" s="100"/>
      <c r="AT185" s="100"/>
      <c r="AU185" s="57"/>
      <c r="AV185" s="104" t="e">
        <v>#DIV/0!</v>
      </c>
      <c r="AW185" s="100"/>
      <c r="AX185" s="100"/>
      <c r="AY185" s="100" t="s">
        <v>563</v>
      </c>
      <c r="AZ185" s="100"/>
      <c r="BA185" s="100" t="s">
        <v>563</v>
      </c>
      <c r="BB185" s="162" t="s">
        <v>563</v>
      </c>
      <c r="BC185" s="100"/>
      <c r="BD185" s="100"/>
      <c r="BE185" s="100"/>
      <c r="BF185" s="56"/>
      <c r="BG185" s="74"/>
      <c r="BH185" s="104" t="e">
        <f>AVERAGE(Table12151654[[#This Row],[Column55]],Table12151654[[#This Row],[Column56]])</f>
        <v>#DIV/0!</v>
      </c>
    </row>
    <row r="186" spans="1:60" ht="23.1" customHeight="1" x14ac:dyDescent="0.3">
      <c r="A186" s="78">
        <v>184</v>
      </c>
      <c r="B186" s="61" t="s">
        <v>286</v>
      </c>
      <c r="C186" s="62" t="s">
        <v>287</v>
      </c>
      <c r="D186" s="61" t="s">
        <v>449</v>
      </c>
      <c r="E186" s="61" t="s">
        <v>160</v>
      </c>
      <c r="F186" s="61" t="s">
        <v>641</v>
      </c>
      <c r="G186" s="52"/>
      <c r="H186" s="52"/>
      <c r="I186" s="52"/>
      <c r="J186" s="52"/>
      <c r="K186" s="63"/>
      <c r="L186" s="104">
        <v>0</v>
      </c>
      <c r="M186" s="100">
        <v>0</v>
      </c>
      <c r="N186" s="100"/>
      <c r="O186" s="100">
        <v>0</v>
      </c>
      <c r="P186" s="100" t="s">
        <v>563</v>
      </c>
      <c r="Q186" s="100"/>
      <c r="R186" s="162">
        <v>0</v>
      </c>
      <c r="S186" s="99"/>
      <c r="T186" s="99"/>
      <c r="U186" s="99"/>
      <c r="V186" s="99"/>
      <c r="W186" s="63"/>
      <c r="X186" s="104" t="e">
        <v>#DIV/0!</v>
      </c>
      <c r="Y186" s="99"/>
      <c r="Z186" s="99"/>
      <c r="AA186" s="99"/>
      <c r="AB186" s="99"/>
      <c r="AC186" s="63"/>
      <c r="AD186" s="104" t="e">
        <v>#DIV/0!</v>
      </c>
      <c r="AE186" s="99"/>
      <c r="AF186" s="99"/>
      <c r="AG186" s="99"/>
      <c r="AH186" s="99"/>
      <c r="AI186" s="63"/>
      <c r="AJ186" s="104" t="e">
        <v>#DIV/0!</v>
      </c>
      <c r="AK186" s="52"/>
      <c r="AL186" s="52"/>
      <c r="AM186" s="99"/>
      <c r="AN186" s="52"/>
      <c r="AO186" s="63"/>
      <c r="AP186" s="104">
        <v>0</v>
      </c>
      <c r="AQ186" s="99"/>
      <c r="AR186" s="99"/>
      <c r="AS186" s="99"/>
      <c r="AT186" s="99"/>
      <c r="AU186" s="63"/>
      <c r="AV186" s="104" t="e">
        <v>#DIV/0!</v>
      </c>
      <c r="AW186" s="99"/>
      <c r="AX186" s="99"/>
      <c r="AY186" s="100">
        <v>0</v>
      </c>
      <c r="AZ186" s="100"/>
      <c r="BA186" s="100">
        <v>0</v>
      </c>
      <c r="BB186" s="162">
        <v>0</v>
      </c>
      <c r="BC186" s="99"/>
      <c r="BD186" s="99"/>
      <c r="BE186" s="99"/>
      <c r="BF186" s="52"/>
      <c r="BG186" s="79"/>
      <c r="BH186" s="104" t="e">
        <f>AVERAGE(Table12151654[[#This Row],[Column55]],Table12151654[[#This Row],[Column56]])</f>
        <v>#DIV/0!</v>
      </c>
    </row>
    <row r="187" spans="1:60" ht="23.1" customHeight="1" x14ac:dyDescent="0.3">
      <c r="A187" s="77">
        <v>185</v>
      </c>
      <c r="B187" s="54" t="s">
        <v>407</v>
      </c>
      <c r="C187" s="55" t="s">
        <v>408</v>
      </c>
      <c r="D187" s="54" t="s">
        <v>449</v>
      </c>
      <c r="E187" s="54" t="s">
        <v>492</v>
      </c>
      <c r="F187" s="54" t="s">
        <v>640</v>
      </c>
      <c r="G187" s="56"/>
      <c r="H187" s="56"/>
      <c r="I187" s="56"/>
      <c r="J187" s="56"/>
      <c r="K187" s="57"/>
      <c r="L187" s="104">
        <v>0</v>
      </c>
      <c r="M187" s="100" t="s">
        <v>563</v>
      </c>
      <c r="N187" s="100"/>
      <c r="O187" s="100" t="s">
        <v>563</v>
      </c>
      <c r="P187" s="100" t="s">
        <v>563</v>
      </c>
      <c r="Q187" s="100"/>
      <c r="R187" s="162" t="s">
        <v>563</v>
      </c>
      <c r="S187" s="100"/>
      <c r="T187" s="100"/>
      <c r="U187" s="100"/>
      <c r="V187" s="100"/>
      <c r="W187" s="57"/>
      <c r="X187" s="104" t="e">
        <v>#DIV/0!</v>
      </c>
      <c r="Y187" s="100"/>
      <c r="Z187" s="100"/>
      <c r="AA187" s="100"/>
      <c r="AB187" s="100"/>
      <c r="AC187" s="57"/>
      <c r="AD187" s="104" t="e">
        <v>#DIV/0!</v>
      </c>
      <c r="AE187" s="100"/>
      <c r="AF187" s="100"/>
      <c r="AG187" s="100"/>
      <c r="AH187" s="100"/>
      <c r="AI187" s="57"/>
      <c r="AJ187" s="104" t="e">
        <v>#DIV/0!</v>
      </c>
      <c r="AK187" s="56"/>
      <c r="AL187" s="56"/>
      <c r="AM187" s="100"/>
      <c r="AN187" s="56"/>
      <c r="AO187" s="57"/>
      <c r="AP187" s="104">
        <v>0</v>
      </c>
      <c r="AQ187" s="100"/>
      <c r="AR187" s="100"/>
      <c r="AS187" s="100"/>
      <c r="AT187" s="100"/>
      <c r="AU187" s="57"/>
      <c r="AV187" s="104" t="e">
        <v>#DIV/0!</v>
      </c>
      <c r="AW187" s="100"/>
      <c r="AX187" s="100"/>
      <c r="AY187" s="100" t="s">
        <v>563</v>
      </c>
      <c r="AZ187" s="100"/>
      <c r="BA187" s="100" t="s">
        <v>563</v>
      </c>
      <c r="BB187" s="162" t="s">
        <v>563</v>
      </c>
      <c r="BC187" s="100"/>
      <c r="BD187" s="100"/>
      <c r="BE187" s="100"/>
      <c r="BF187" s="56"/>
      <c r="BG187" s="74"/>
      <c r="BH187" s="104" t="e">
        <f>AVERAGE(Table12151654[[#This Row],[Column55]],Table12151654[[#This Row],[Column56]])</f>
        <v>#DIV/0!</v>
      </c>
    </row>
    <row r="188" spans="1:60" ht="23.1" customHeight="1" x14ac:dyDescent="0.3">
      <c r="A188" s="78">
        <v>186</v>
      </c>
      <c r="B188" s="61" t="s">
        <v>409</v>
      </c>
      <c r="C188" s="62" t="s">
        <v>410</v>
      </c>
      <c r="D188" s="61" t="s">
        <v>449</v>
      </c>
      <c r="E188" s="61" t="s">
        <v>492</v>
      </c>
      <c r="F188" s="61" t="s">
        <v>640</v>
      </c>
      <c r="G188" s="52"/>
      <c r="H188" s="52"/>
      <c r="I188" s="52"/>
      <c r="J188" s="52"/>
      <c r="K188" s="63"/>
      <c r="L188" s="104">
        <v>0</v>
      </c>
      <c r="M188" s="100" t="s">
        <v>563</v>
      </c>
      <c r="N188" s="100"/>
      <c r="O188" s="100" t="s">
        <v>563</v>
      </c>
      <c r="P188" s="100" t="s">
        <v>563</v>
      </c>
      <c r="Q188" s="100"/>
      <c r="R188" s="162" t="s">
        <v>563</v>
      </c>
      <c r="S188" s="99"/>
      <c r="T188" s="99"/>
      <c r="U188" s="99"/>
      <c r="V188" s="99"/>
      <c r="W188" s="63"/>
      <c r="X188" s="104" t="e">
        <v>#DIV/0!</v>
      </c>
      <c r="Y188" s="99"/>
      <c r="Z188" s="99"/>
      <c r="AA188" s="99"/>
      <c r="AB188" s="99"/>
      <c r="AC188" s="63"/>
      <c r="AD188" s="104" t="e">
        <v>#DIV/0!</v>
      </c>
      <c r="AE188" s="99"/>
      <c r="AF188" s="99"/>
      <c r="AG188" s="99"/>
      <c r="AH188" s="99"/>
      <c r="AI188" s="63"/>
      <c r="AJ188" s="104" t="e">
        <v>#DIV/0!</v>
      </c>
      <c r="AK188" s="52"/>
      <c r="AL188" s="52"/>
      <c r="AM188" s="99"/>
      <c r="AN188" s="52"/>
      <c r="AO188" s="63"/>
      <c r="AP188" s="104">
        <v>0</v>
      </c>
      <c r="AQ188" s="99"/>
      <c r="AR188" s="99"/>
      <c r="AS188" s="99"/>
      <c r="AT188" s="99"/>
      <c r="AU188" s="63"/>
      <c r="AV188" s="104" t="e">
        <v>#DIV/0!</v>
      </c>
      <c r="AW188" s="99"/>
      <c r="AX188" s="99"/>
      <c r="AY188" s="100" t="s">
        <v>563</v>
      </c>
      <c r="AZ188" s="100"/>
      <c r="BA188" s="100" t="s">
        <v>563</v>
      </c>
      <c r="BB188" s="162" t="s">
        <v>563</v>
      </c>
      <c r="BC188" s="99"/>
      <c r="BD188" s="99"/>
      <c r="BE188" s="99"/>
      <c r="BF188" s="52"/>
      <c r="BG188" s="79"/>
      <c r="BH188" s="104" t="e">
        <f>AVERAGE(Table12151654[[#This Row],[Column55]],Table12151654[[#This Row],[Column56]])</f>
        <v>#DIV/0!</v>
      </c>
    </row>
    <row r="189" spans="1:60" ht="23.1" customHeight="1" x14ac:dyDescent="0.3">
      <c r="A189" s="77">
        <v>187</v>
      </c>
      <c r="B189" s="54" t="s">
        <v>411</v>
      </c>
      <c r="C189" s="55" t="s">
        <v>412</v>
      </c>
      <c r="D189" s="54" t="s">
        <v>541</v>
      </c>
      <c r="E189" s="54" t="s">
        <v>492</v>
      </c>
      <c r="F189" s="54" t="s">
        <v>640</v>
      </c>
      <c r="G189" s="56"/>
      <c r="H189" s="56"/>
      <c r="I189" s="56"/>
      <c r="J189" s="56"/>
      <c r="K189" s="57"/>
      <c r="L189" s="104">
        <v>0</v>
      </c>
      <c r="M189" s="100" t="s">
        <v>563</v>
      </c>
      <c r="N189" s="100"/>
      <c r="O189" s="100" t="s">
        <v>563</v>
      </c>
      <c r="P189" s="100" t="s">
        <v>563</v>
      </c>
      <c r="Q189" s="100"/>
      <c r="R189" s="162" t="s">
        <v>563</v>
      </c>
      <c r="S189" s="100"/>
      <c r="T189" s="100"/>
      <c r="U189" s="100"/>
      <c r="V189" s="100"/>
      <c r="W189" s="57"/>
      <c r="X189" s="104" t="e">
        <v>#DIV/0!</v>
      </c>
      <c r="Y189" s="100"/>
      <c r="Z189" s="100"/>
      <c r="AA189" s="100"/>
      <c r="AB189" s="100"/>
      <c r="AC189" s="57"/>
      <c r="AD189" s="104" t="e">
        <v>#DIV/0!</v>
      </c>
      <c r="AE189" s="100"/>
      <c r="AF189" s="100"/>
      <c r="AG189" s="100"/>
      <c r="AH189" s="100"/>
      <c r="AI189" s="57"/>
      <c r="AJ189" s="104" t="e">
        <v>#DIV/0!</v>
      </c>
      <c r="AK189" s="56"/>
      <c r="AL189" s="56"/>
      <c r="AM189" s="100"/>
      <c r="AN189" s="56"/>
      <c r="AO189" s="57"/>
      <c r="AP189" s="104">
        <v>0</v>
      </c>
      <c r="AQ189" s="100"/>
      <c r="AR189" s="100"/>
      <c r="AS189" s="100"/>
      <c r="AT189" s="100"/>
      <c r="AU189" s="57"/>
      <c r="AV189" s="104" t="e">
        <v>#DIV/0!</v>
      </c>
      <c r="AW189" s="100"/>
      <c r="AX189" s="100"/>
      <c r="AY189" s="100" t="s">
        <v>563</v>
      </c>
      <c r="AZ189" s="100"/>
      <c r="BA189" s="100" t="s">
        <v>563</v>
      </c>
      <c r="BB189" s="162" t="s">
        <v>563</v>
      </c>
      <c r="BC189" s="100"/>
      <c r="BD189" s="100"/>
      <c r="BE189" s="100"/>
      <c r="BF189" s="56"/>
      <c r="BG189" s="74"/>
      <c r="BH189" s="104" t="e">
        <f>AVERAGE(Table12151654[[#This Row],[Column55]],Table12151654[[#This Row],[Column56]])</f>
        <v>#DIV/0!</v>
      </c>
    </row>
    <row r="190" spans="1:60" ht="23.1" customHeight="1" x14ac:dyDescent="0.3">
      <c r="A190" s="78">
        <v>188</v>
      </c>
      <c r="B190" s="61" t="s">
        <v>147</v>
      </c>
      <c r="C190" s="62" t="s">
        <v>148</v>
      </c>
      <c r="D190" s="61" t="s">
        <v>541</v>
      </c>
      <c r="E190" s="61" t="s">
        <v>34</v>
      </c>
      <c r="F190" s="61" t="s">
        <v>638</v>
      </c>
      <c r="G190" s="52"/>
      <c r="H190" s="52"/>
      <c r="I190" s="52"/>
      <c r="J190" s="52"/>
      <c r="K190" s="63"/>
      <c r="L190" s="104">
        <v>0</v>
      </c>
      <c r="M190" s="100">
        <v>0</v>
      </c>
      <c r="N190" s="100"/>
      <c r="O190" s="100">
        <v>0</v>
      </c>
      <c r="P190" s="100">
        <v>0</v>
      </c>
      <c r="Q190" s="100"/>
      <c r="R190" s="162">
        <v>0</v>
      </c>
      <c r="S190" s="99"/>
      <c r="T190" s="99"/>
      <c r="U190" s="99"/>
      <c r="V190" s="99"/>
      <c r="W190" s="63"/>
      <c r="X190" s="104" t="e">
        <v>#DIV/0!</v>
      </c>
      <c r="Y190" s="99"/>
      <c r="Z190" s="99"/>
      <c r="AA190" s="99"/>
      <c r="AB190" s="99"/>
      <c r="AC190" s="63"/>
      <c r="AD190" s="104" t="e">
        <v>#DIV/0!</v>
      </c>
      <c r="AE190" s="99"/>
      <c r="AF190" s="99"/>
      <c r="AG190" s="99"/>
      <c r="AH190" s="99"/>
      <c r="AI190" s="63"/>
      <c r="AJ190" s="104" t="e">
        <v>#DIV/0!</v>
      </c>
      <c r="AK190" s="52"/>
      <c r="AL190" s="52"/>
      <c r="AM190" s="99"/>
      <c r="AN190" s="52"/>
      <c r="AO190" s="63"/>
      <c r="AP190" s="104">
        <v>0</v>
      </c>
      <c r="AQ190" s="99"/>
      <c r="AR190" s="99"/>
      <c r="AS190" s="99"/>
      <c r="AT190" s="99"/>
      <c r="AU190" s="63"/>
      <c r="AV190" s="104" t="e">
        <v>#DIV/0!</v>
      </c>
      <c r="AW190" s="99"/>
      <c r="AX190" s="99"/>
      <c r="AY190" s="100">
        <v>0</v>
      </c>
      <c r="AZ190" s="100"/>
      <c r="BA190" s="100">
        <v>0</v>
      </c>
      <c r="BB190" s="162">
        <v>0</v>
      </c>
      <c r="BC190" s="99"/>
      <c r="BD190" s="99"/>
      <c r="BE190" s="99"/>
      <c r="BF190" s="52"/>
      <c r="BG190" s="79"/>
      <c r="BH190" s="104" t="e">
        <f>AVERAGE(Table12151654[[#This Row],[Column55]],Table12151654[[#This Row],[Column56]])</f>
        <v>#DIV/0!</v>
      </c>
    </row>
    <row r="191" spans="1:60" ht="23.1" customHeight="1" x14ac:dyDescent="0.3">
      <c r="A191" s="77">
        <v>189</v>
      </c>
      <c r="B191" s="54" t="s">
        <v>413</v>
      </c>
      <c r="C191" s="55" t="s">
        <v>414</v>
      </c>
      <c r="D191" s="54" t="s">
        <v>449</v>
      </c>
      <c r="E191" s="54" t="s">
        <v>492</v>
      </c>
      <c r="F191" s="54" t="s">
        <v>640</v>
      </c>
      <c r="G191" s="56"/>
      <c r="H191" s="56"/>
      <c r="I191" s="56"/>
      <c r="J191" s="56"/>
      <c r="K191" s="57"/>
      <c r="L191" s="104">
        <v>0</v>
      </c>
      <c r="M191" s="100" t="s">
        <v>563</v>
      </c>
      <c r="N191" s="100"/>
      <c r="O191" s="100" t="s">
        <v>563</v>
      </c>
      <c r="P191" s="100" t="s">
        <v>563</v>
      </c>
      <c r="Q191" s="100"/>
      <c r="R191" s="162" t="s">
        <v>563</v>
      </c>
      <c r="S191" s="100"/>
      <c r="T191" s="100"/>
      <c r="U191" s="100"/>
      <c r="V191" s="100"/>
      <c r="W191" s="57"/>
      <c r="X191" s="104" t="e">
        <v>#DIV/0!</v>
      </c>
      <c r="Y191" s="100"/>
      <c r="Z191" s="100"/>
      <c r="AA191" s="100"/>
      <c r="AB191" s="100"/>
      <c r="AC191" s="57"/>
      <c r="AD191" s="104" t="e">
        <v>#DIV/0!</v>
      </c>
      <c r="AE191" s="100"/>
      <c r="AF191" s="100"/>
      <c r="AG191" s="100"/>
      <c r="AH191" s="100"/>
      <c r="AI191" s="57"/>
      <c r="AJ191" s="104" t="e">
        <v>#DIV/0!</v>
      </c>
      <c r="AK191" s="56"/>
      <c r="AL191" s="56"/>
      <c r="AM191" s="100"/>
      <c r="AN191" s="56"/>
      <c r="AO191" s="57"/>
      <c r="AP191" s="104">
        <v>0</v>
      </c>
      <c r="AQ191" s="100"/>
      <c r="AR191" s="100"/>
      <c r="AS191" s="100"/>
      <c r="AT191" s="100"/>
      <c r="AU191" s="57"/>
      <c r="AV191" s="104" t="e">
        <v>#DIV/0!</v>
      </c>
      <c r="AW191" s="100"/>
      <c r="AX191" s="100"/>
      <c r="AY191" s="100" t="s">
        <v>563</v>
      </c>
      <c r="AZ191" s="100"/>
      <c r="BA191" s="100" t="s">
        <v>563</v>
      </c>
      <c r="BB191" s="162" t="s">
        <v>563</v>
      </c>
      <c r="BC191" s="100"/>
      <c r="BD191" s="100"/>
      <c r="BE191" s="100"/>
      <c r="BF191" s="56"/>
      <c r="BG191" s="74"/>
      <c r="BH191" s="104" t="e">
        <f>AVERAGE(Table12151654[[#This Row],[Column55]],Table12151654[[#This Row],[Column56]])</f>
        <v>#DIV/0!</v>
      </c>
    </row>
    <row r="192" spans="1:60" ht="23.1" customHeight="1" x14ac:dyDescent="0.3">
      <c r="A192" s="78">
        <v>190</v>
      </c>
      <c r="B192" s="61" t="s">
        <v>415</v>
      </c>
      <c r="C192" s="62" t="s">
        <v>416</v>
      </c>
      <c r="D192" s="61" t="s">
        <v>541</v>
      </c>
      <c r="E192" s="61" t="s">
        <v>288</v>
      </c>
      <c r="F192" s="61" t="s">
        <v>639</v>
      </c>
      <c r="G192" s="52"/>
      <c r="H192" s="52"/>
      <c r="I192" s="52"/>
      <c r="J192" s="52"/>
      <c r="K192" s="63"/>
      <c r="L192" s="104">
        <v>0</v>
      </c>
      <c r="M192" s="100">
        <v>2</v>
      </c>
      <c r="N192" s="100"/>
      <c r="O192" s="100">
        <v>2</v>
      </c>
      <c r="P192" s="100" t="s">
        <v>563</v>
      </c>
      <c r="Q192" s="100"/>
      <c r="R192" s="162">
        <v>2</v>
      </c>
      <c r="S192" s="99"/>
      <c r="T192" s="99"/>
      <c r="U192" s="99"/>
      <c r="V192" s="99"/>
      <c r="W192" s="63"/>
      <c r="X192" s="104" t="e">
        <v>#DIV/0!</v>
      </c>
      <c r="Y192" s="99"/>
      <c r="Z192" s="99"/>
      <c r="AA192" s="99"/>
      <c r="AB192" s="99"/>
      <c r="AC192" s="63"/>
      <c r="AD192" s="104" t="e">
        <v>#DIV/0!</v>
      </c>
      <c r="AE192" s="99"/>
      <c r="AF192" s="99"/>
      <c r="AG192" s="99"/>
      <c r="AH192" s="99"/>
      <c r="AI192" s="63"/>
      <c r="AJ192" s="104" t="e">
        <v>#DIV/0!</v>
      </c>
      <c r="AK192" s="52"/>
      <c r="AL192" s="52"/>
      <c r="AM192" s="99"/>
      <c r="AN192" s="52"/>
      <c r="AO192" s="63"/>
      <c r="AP192" s="104">
        <v>0</v>
      </c>
      <c r="AQ192" s="99"/>
      <c r="AR192" s="99"/>
      <c r="AS192" s="99"/>
      <c r="AT192" s="99"/>
      <c r="AU192" s="63"/>
      <c r="AV192" s="104" t="e">
        <v>#DIV/0!</v>
      </c>
      <c r="AW192" s="99"/>
      <c r="AX192" s="99"/>
      <c r="AY192" s="100">
        <v>2</v>
      </c>
      <c r="AZ192" s="100"/>
      <c r="BA192" s="100">
        <v>2</v>
      </c>
      <c r="BB192" s="162">
        <v>2</v>
      </c>
      <c r="BC192" s="99"/>
      <c r="BD192" s="99"/>
      <c r="BE192" s="99"/>
      <c r="BF192" s="52"/>
      <c r="BG192" s="79"/>
      <c r="BH192" s="104" t="e">
        <f>AVERAGE(Table12151654[[#This Row],[Column55]],Table12151654[[#This Row],[Column56]])</f>
        <v>#DIV/0!</v>
      </c>
    </row>
    <row r="193" spans="1:60" ht="23.1" customHeight="1" x14ac:dyDescent="0.3">
      <c r="A193" s="77">
        <v>191</v>
      </c>
      <c r="B193" s="54" t="s">
        <v>417</v>
      </c>
      <c r="C193" s="55" t="s">
        <v>418</v>
      </c>
      <c r="D193" s="54" t="s">
        <v>449</v>
      </c>
      <c r="E193" s="54" t="s">
        <v>492</v>
      </c>
      <c r="F193" s="54" t="s">
        <v>640</v>
      </c>
      <c r="G193" s="56"/>
      <c r="H193" s="56"/>
      <c r="I193" s="56"/>
      <c r="J193" s="56"/>
      <c r="K193" s="57"/>
      <c r="L193" s="104">
        <v>0</v>
      </c>
      <c r="M193" s="100" t="s">
        <v>563</v>
      </c>
      <c r="N193" s="100"/>
      <c r="O193" s="100" t="s">
        <v>563</v>
      </c>
      <c r="P193" s="100" t="s">
        <v>563</v>
      </c>
      <c r="Q193" s="100"/>
      <c r="R193" s="162" t="s">
        <v>563</v>
      </c>
      <c r="S193" s="100"/>
      <c r="T193" s="100"/>
      <c r="U193" s="100"/>
      <c r="V193" s="100"/>
      <c r="W193" s="57"/>
      <c r="X193" s="104" t="e">
        <v>#DIV/0!</v>
      </c>
      <c r="Y193" s="100"/>
      <c r="Z193" s="100"/>
      <c r="AA193" s="100"/>
      <c r="AB193" s="100"/>
      <c r="AC193" s="57"/>
      <c r="AD193" s="104" t="e">
        <v>#DIV/0!</v>
      </c>
      <c r="AE193" s="100"/>
      <c r="AF193" s="100"/>
      <c r="AG193" s="100"/>
      <c r="AH193" s="100"/>
      <c r="AI193" s="57"/>
      <c r="AJ193" s="104" t="e">
        <v>#DIV/0!</v>
      </c>
      <c r="AK193" s="56"/>
      <c r="AL193" s="56"/>
      <c r="AM193" s="100"/>
      <c r="AN193" s="56"/>
      <c r="AO193" s="57"/>
      <c r="AP193" s="104">
        <v>0</v>
      </c>
      <c r="AQ193" s="100"/>
      <c r="AR193" s="100"/>
      <c r="AS193" s="100"/>
      <c r="AT193" s="100"/>
      <c r="AU193" s="57"/>
      <c r="AV193" s="104" t="e">
        <v>#DIV/0!</v>
      </c>
      <c r="AW193" s="100"/>
      <c r="AX193" s="100"/>
      <c r="AY193" s="100" t="s">
        <v>563</v>
      </c>
      <c r="AZ193" s="100"/>
      <c r="BA193" s="100" t="s">
        <v>563</v>
      </c>
      <c r="BB193" s="162" t="s">
        <v>563</v>
      </c>
      <c r="BC193" s="100"/>
      <c r="BD193" s="100"/>
      <c r="BE193" s="100"/>
      <c r="BF193" s="56"/>
      <c r="BG193" s="74"/>
      <c r="BH193" s="104" t="e">
        <f>AVERAGE(Table12151654[[#This Row],[Column55]],Table12151654[[#This Row],[Column56]])</f>
        <v>#DIV/0!</v>
      </c>
    </row>
    <row r="194" spans="1:60" ht="23.1" customHeight="1" x14ac:dyDescent="0.3">
      <c r="A194" s="78">
        <v>192</v>
      </c>
      <c r="B194" s="61" t="s">
        <v>419</v>
      </c>
      <c r="C194" s="62" t="s">
        <v>420</v>
      </c>
      <c r="D194" s="61" t="s">
        <v>449</v>
      </c>
      <c r="E194" s="61" t="s">
        <v>492</v>
      </c>
      <c r="F194" s="61" t="s">
        <v>640</v>
      </c>
      <c r="G194" s="52"/>
      <c r="H194" s="52"/>
      <c r="I194" s="52"/>
      <c r="J194" s="52"/>
      <c r="K194" s="63"/>
      <c r="L194" s="104">
        <v>0</v>
      </c>
      <c r="M194" s="100" t="s">
        <v>563</v>
      </c>
      <c r="N194" s="100"/>
      <c r="O194" s="100" t="s">
        <v>563</v>
      </c>
      <c r="P194" s="100" t="s">
        <v>563</v>
      </c>
      <c r="Q194" s="100"/>
      <c r="R194" s="162" t="s">
        <v>563</v>
      </c>
      <c r="S194" s="99"/>
      <c r="T194" s="99"/>
      <c r="U194" s="99"/>
      <c r="V194" s="99"/>
      <c r="W194" s="63"/>
      <c r="X194" s="104" t="e">
        <v>#DIV/0!</v>
      </c>
      <c r="Y194" s="99"/>
      <c r="Z194" s="99"/>
      <c r="AA194" s="99"/>
      <c r="AB194" s="99"/>
      <c r="AC194" s="63"/>
      <c r="AD194" s="104" t="e">
        <v>#DIV/0!</v>
      </c>
      <c r="AE194" s="99"/>
      <c r="AF194" s="99"/>
      <c r="AG194" s="99"/>
      <c r="AH194" s="99"/>
      <c r="AI194" s="63"/>
      <c r="AJ194" s="104" t="e">
        <v>#DIV/0!</v>
      </c>
      <c r="AK194" s="52"/>
      <c r="AL194" s="52"/>
      <c r="AM194" s="99"/>
      <c r="AN194" s="52"/>
      <c r="AO194" s="63"/>
      <c r="AP194" s="104">
        <v>0</v>
      </c>
      <c r="AQ194" s="99"/>
      <c r="AR194" s="99"/>
      <c r="AS194" s="99"/>
      <c r="AT194" s="99"/>
      <c r="AU194" s="63"/>
      <c r="AV194" s="104" t="e">
        <v>#DIV/0!</v>
      </c>
      <c r="AW194" s="99"/>
      <c r="AX194" s="99"/>
      <c r="AY194" s="100" t="s">
        <v>563</v>
      </c>
      <c r="AZ194" s="100"/>
      <c r="BA194" s="100" t="s">
        <v>563</v>
      </c>
      <c r="BB194" s="162" t="s">
        <v>563</v>
      </c>
      <c r="BC194" s="99"/>
      <c r="BD194" s="99"/>
      <c r="BE194" s="99"/>
      <c r="BF194" s="52"/>
      <c r="BG194" s="79"/>
      <c r="BH194" s="104" t="e">
        <f>AVERAGE(Table12151654[[#This Row],[Column55]],Table12151654[[#This Row],[Column56]])</f>
        <v>#DIV/0!</v>
      </c>
    </row>
    <row r="195" spans="1:60" ht="23.1" customHeight="1" x14ac:dyDescent="0.3">
      <c r="A195" s="77">
        <v>193</v>
      </c>
      <c r="B195" s="54" t="s">
        <v>421</v>
      </c>
      <c r="C195" s="55" t="s">
        <v>422</v>
      </c>
      <c r="D195" s="54" t="s">
        <v>449</v>
      </c>
      <c r="E195" s="54" t="s">
        <v>492</v>
      </c>
      <c r="F195" s="54" t="s">
        <v>640</v>
      </c>
      <c r="G195" s="56"/>
      <c r="H195" s="56"/>
      <c r="I195" s="56"/>
      <c r="J195" s="56"/>
      <c r="K195" s="57"/>
      <c r="L195" s="104">
        <v>0</v>
      </c>
      <c r="M195" s="100" t="s">
        <v>563</v>
      </c>
      <c r="N195" s="100"/>
      <c r="O195" s="100" t="s">
        <v>563</v>
      </c>
      <c r="P195" s="100" t="s">
        <v>563</v>
      </c>
      <c r="Q195" s="100"/>
      <c r="R195" s="162" t="s">
        <v>563</v>
      </c>
      <c r="S195" s="100"/>
      <c r="T195" s="100"/>
      <c r="U195" s="100"/>
      <c r="V195" s="100"/>
      <c r="W195" s="57"/>
      <c r="X195" s="104" t="e">
        <v>#DIV/0!</v>
      </c>
      <c r="Y195" s="100"/>
      <c r="Z195" s="100"/>
      <c r="AA195" s="100"/>
      <c r="AB195" s="100"/>
      <c r="AC195" s="57"/>
      <c r="AD195" s="104" t="e">
        <v>#DIV/0!</v>
      </c>
      <c r="AE195" s="100"/>
      <c r="AF195" s="100"/>
      <c r="AG195" s="100"/>
      <c r="AH195" s="100"/>
      <c r="AI195" s="57"/>
      <c r="AJ195" s="104" t="e">
        <v>#DIV/0!</v>
      </c>
      <c r="AK195" s="56"/>
      <c r="AL195" s="56"/>
      <c r="AM195" s="100"/>
      <c r="AN195" s="56"/>
      <c r="AO195" s="57"/>
      <c r="AP195" s="104">
        <v>0</v>
      </c>
      <c r="AQ195" s="100"/>
      <c r="AR195" s="100"/>
      <c r="AS195" s="100"/>
      <c r="AT195" s="100"/>
      <c r="AU195" s="57"/>
      <c r="AV195" s="104" t="e">
        <v>#DIV/0!</v>
      </c>
      <c r="AW195" s="100"/>
      <c r="AX195" s="100"/>
      <c r="AY195" s="100" t="s">
        <v>563</v>
      </c>
      <c r="AZ195" s="100"/>
      <c r="BA195" s="100" t="s">
        <v>563</v>
      </c>
      <c r="BB195" s="162" t="s">
        <v>563</v>
      </c>
      <c r="BC195" s="100"/>
      <c r="BD195" s="100"/>
      <c r="BE195" s="100"/>
      <c r="BF195" s="56"/>
      <c r="BG195" s="74"/>
      <c r="BH195" s="104" t="e">
        <f>AVERAGE(Table12151654[[#This Row],[Column55]],Table12151654[[#This Row],[Column56]])</f>
        <v>#DIV/0!</v>
      </c>
    </row>
    <row r="196" spans="1:60" ht="23.1" customHeight="1" x14ac:dyDescent="0.3">
      <c r="A196" s="78">
        <v>194</v>
      </c>
      <c r="B196" s="61" t="s">
        <v>423</v>
      </c>
      <c r="C196" s="62" t="s">
        <v>424</v>
      </c>
      <c r="D196" s="61" t="s">
        <v>449</v>
      </c>
      <c r="E196" s="61" t="s">
        <v>492</v>
      </c>
      <c r="F196" s="61" t="s">
        <v>640</v>
      </c>
      <c r="G196" s="52"/>
      <c r="H196" s="52"/>
      <c r="I196" s="52"/>
      <c r="J196" s="52"/>
      <c r="K196" s="63"/>
      <c r="L196" s="104">
        <v>0</v>
      </c>
      <c r="M196" s="100" t="s">
        <v>563</v>
      </c>
      <c r="N196" s="100"/>
      <c r="O196" s="100" t="s">
        <v>563</v>
      </c>
      <c r="P196" s="100" t="s">
        <v>563</v>
      </c>
      <c r="Q196" s="100"/>
      <c r="R196" s="162" t="s">
        <v>563</v>
      </c>
      <c r="S196" s="99"/>
      <c r="T196" s="99"/>
      <c r="U196" s="99"/>
      <c r="V196" s="99"/>
      <c r="W196" s="63"/>
      <c r="X196" s="104" t="e">
        <v>#DIV/0!</v>
      </c>
      <c r="Y196" s="99"/>
      <c r="Z196" s="99"/>
      <c r="AA196" s="99"/>
      <c r="AB196" s="99"/>
      <c r="AC196" s="63"/>
      <c r="AD196" s="104" t="e">
        <v>#DIV/0!</v>
      </c>
      <c r="AE196" s="99"/>
      <c r="AF196" s="99"/>
      <c r="AG196" s="99"/>
      <c r="AH196" s="99"/>
      <c r="AI196" s="63"/>
      <c r="AJ196" s="104" t="e">
        <v>#DIV/0!</v>
      </c>
      <c r="AK196" s="52"/>
      <c r="AL196" s="52"/>
      <c r="AM196" s="99"/>
      <c r="AN196" s="52"/>
      <c r="AO196" s="63"/>
      <c r="AP196" s="104">
        <v>0</v>
      </c>
      <c r="AQ196" s="99"/>
      <c r="AR196" s="99"/>
      <c r="AS196" s="99"/>
      <c r="AT196" s="99"/>
      <c r="AU196" s="63"/>
      <c r="AV196" s="104" t="e">
        <v>#DIV/0!</v>
      </c>
      <c r="AW196" s="99"/>
      <c r="AX196" s="99"/>
      <c r="AY196" s="100" t="s">
        <v>563</v>
      </c>
      <c r="AZ196" s="100"/>
      <c r="BA196" s="100" t="s">
        <v>563</v>
      </c>
      <c r="BB196" s="162" t="s">
        <v>563</v>
      </c>
      <c r="BC196" s="99"/>
      <c r="BD196" s="99"/>
      <c r="BE196" s="99"/>
      <c r="BF196" s="52"/>
      <c r="BG196" s="79"/>
      <c r="BH196" s="104" t="e">
        <f>AVERAGE(Table12151654[[#This Row],[Column55]],Table12151654[[#This Row],[Column56]])</f>
        <v>#DIV/0!</v>
      </c>
    </row>
    <row r="197" spans="1:60" ht="23.1" customHeight="1" x14ac:dyDescent="0.3">
      <c r="A197" s="77">
        <v>195</v>
      </c>
      <c r="B197" s="54" t="s">
        <v>425</v>
      </c>
      <c r="C197" s="55" t="s">
        <v>426</v>
      </c>
      <c r="D197" s="54" t="s">
        <v>449</v>
      </c>
      <c r="E197" s="54" t="s">
        <v>288</v>
      </c>
      <c r="F197" s="54" t="s">
        <v>639</v>
      </c>
      <c r="G197" s="56"/>
      <c r="H197" s="56"/>
      <c r="I197" s="56"/>
      <c r="J197" s="56"/>
      <c r="K197" s="57"/>
      <c r="L197" s="104">
        <v>0</v>
      </c>
      <c r="M197" s="100">
        <v>3</v>
      </c>
      <c r="N197" s="100"/>
      <c r="O197" s="100">
        <v>2</v>
      </c>
      <c r="P197" s="100" t="s">
        <v>563</v>
      </c>
      <c r="Q197" s="100"/>
      <c r="R197" s="162">
        <v>2.5</v>
      </c>
      <c r="S197" s="100"/>
      <c r="T197" s="100"/>
      <c r="U197" s="100"/>
      <c r="V197" s="100"/>
      <c r="W197" s="57"/>
      <c r="X197" s="104" t="e">
        <v>#DIV/0!</v>
      </c>
      <c r="Y197" s="100"/>
      <c r="Z197" s="100"/>
      <c r="AA197" s="100"/>
      <c r="AB197" s="100"/>
      <c r="AC197" s="57"/>
      <c r="AD197" s="104" t="e">
        <v>#DIV/0!</v>
      </c>
      <c r="AE197" s="100"/>
      <c r="AF197" s="100"/>
      <c r="AG197" s="100"/>
      <c r="AH197" s="100"/>
      <c r="AI197" s="57"/>
      <c r="AJ197" s="104" t="e">
        <v>#DIV/0!</v>
      </c>
      <c r="AK197" s="56"/>
      <c r="AL197" s="56"/>
      <c r="AM197" s="100"/>
      <c r="AN197" s="56"/>
      <c r="AO197" s="57"/>
      <c r="AP197" s="104">
        <v>0</v>
      </c>
      <c r="AQ197" s="100"/>
      <c r="AR197" s="100"/>
      <c r="AS197" s="100"/>
      <c r="AT197" s="100"/>
      <c r="AU197" s="57"/>
      <c r="AV197" s="104" t="e">
        <v>#DIV/0!</v>
      </c>
      <c r="AW197" s="100"/>
      <c r="AX197" s="100"/>
      <c r="AY197" s="100">
        <v>4</v>
      </c>
      <c r="AZ197" s="100"/>
      <c r="BA197" s="100">
        <v>2</v>
      </c>
      <c r="BB197" s="162">
        <v>3</v>
      </c>
      <c r="BC197" s="100"/>
      <c r="BD197" s="100"/>
      <c r="BE197" s="100"/>
      <c r="BF197" s="56"/>
      <c r="BG197" s="74"/>
      <c r="BH197" s="104" t="e">
        <f>AVERAGE(Table12151654[[#This Row],[Column55]],Table12151654[[#This Row],[Column56]])</f>
        <v>#DIV/0!</v>
      </c>
    </row>
    <row r="198" spans="1:60" ht="23.1" customHeight="1" x14ac:dyDescent="0.3">
      <c r="A198" s="78">
        <v>196</v>
      </c>
      <c r="B198" s="61" t="s">
        <v>427</v>
      </c>
      <c r="C198" s="62" t="s">
        <v>428</v>
      </c>
      <c r="D198" s="61" t="s">
        <v>449</v>
      </c>
      <c r="E198" s="61" t="s">
        <v>492</v>
      </c>
      <c r="F198" s="61" t="s">
        <v>640</v>
      </c>
      <c r="G198" s="52"/>
      <c r="H198" s="52"/>
      <c r="I198" s="52"/>
      <c r="J198" s="52"/>
      <c r="K198" s="63"/>
      <c r="L198" s="104">
        <v>0</v>
      </c>
      <c r="M198" s="100" t="s">
        <v>563</v>
      </c>
      <c r="N198" s="100"/>
      <c r="O198" s="100" t="s">
        <v>563</v>
      </c>
      <c r="P198" s="100" t="s">
        <v>563</v>
      </c>
      <c r="Q198" s="100"/>
      <c r="R198" s="162" t="s">
        <v>563</v>
      </c>
      <c r="S198" s="99"/>
      <c r="T198" s="99"/>
      <c r="U198" s="99"/>
      <c r="V198" s="99"/>
      <c r="W198" s="63"/>
      <c r="X198" s="104" t="e">
        <v>#DIV/0!</v>
      </c>
      <c r="Y198" s="99"/>
      <c r="Z198" s="99"/>
      <c r="AA198" s="99"/>
      <c r="AB198" s="99"/>
      <c r="AC198" s="63"/>
      <c r="AD198" s="104" t="e">
        <v>#DIV/0!</v>
      </c>
      <c r="AE198" s="99"/>
      <c r="AF198" s="99"/>
      <c r="AG198" s="99"/>
      <c r="AH198" s="99"/>
      <c r="AI198" s="63"/>
      <c r="AJ198" s="104" t="e">
        <v>#DIV/0!</v>
      </c>
      <c r="AK198" s="52"/>
      <c r="AL198" s="52"/>
      <c r="AM198" s="99"/>
      <c r="AN198" s="52"/>
      <c r="AO198" s="63"/>
      <c r="AP198" s="104">
        <v>0</v>
      </c>
      <c r="AQ198" s="99"/>
      <c r="AR198" s="99"/>
      <c r="AS198" s="99"/>
      <c r="AT198" s="99"/>
      <c r="AU198" s="63"/>
      <c r="AV198" s="104" t="e">
        <v>#DIV/0!</v>
      </c>
      <c r="AW198" s="99"/>
      <c r="AX198" s="99"/>
      <c r="AY198" s="100" t="s">
        <v>563</v>
      </c>
      <c r="AZ198" s="100"/>
      <c r="BA198" s="100" t="s">
        <v>563</v>
      </c>
      <c r="BB198" s="162" t="s">
        <v>563</v>
      </c>
      <c r="BC198" s="99"/>
      <c r="BD198" s="99"/>
      <c r="BE198" s="99"/>
      <c r="BF198" s="52"/>
      <c r="BG198" s="79"/>
      <c r="BH198" s="104" t="e">
        <f>AVERAGE(Table12151654[[#This Row],[Column55]],Table12151654[[#This Row],[Column56]])</f>
        <v>#DIV/0!</v>
      </c>
    </row>
    <row r="199" spans="1:60" ht="23.1" customHeight="1" x14ac:dyDescent="0.3">
      <c r="A199" s="77">
        <v>197</v>
      </c>
      <c r="B199" s="54" t="s">
        <v>429</v>
      </c>
      <c r="C199" s="55" t="s">
        <v>430</v>
      </c>
      <c r="D199" s="54" t="s">
        <v>541</v>
      </c>
      <c r="E199" s="54" t="s">
        <v>492</v>
      </c>
      <c r="F199" s="54" t="s">
        <v>640</v>
      </c>
      <c r="G199" s="56"/>
      <c r="H199" s="56"/>
      <c r="I199" s="56"/>
      <c r="J199" s="56"/>
      <c r="K199" s="57"/>
      <c r="L199" s="104">
        <v>0</v>
      </c>
      <c r="M199" s="100">
        <v>3</v>
      </c>
      <c r="N199" s="100"/>
      <c r="O199" s="100">
        <v>3</v>
      </c>
      <c r="P199" s="100" t="s">
        <v>563</v>
      </c>
      <c r="Q199" s="100"/>
      <c r="R199" s="162">
        <v>3</v>
      </c>
      <c r="S199" s="100"/>
      <c r="T199" s="100"/>
      <c r="U199" s="100"/>
      <c r="V199" s="100"/>
      <c r="W199" s="57"/>
      <c r="X199" s="104" t="e">
        <v>#DIV/0!</v>
      </c>
      <c r="Y199" s="100"/>
      <c r="Z199" s="100"/>
      <c r="AA199" s="100"/>
      <c r="AB199" s="100"/>
      <c r="AC199" s="57"/>
      <c r="AD199" s="104" t="e">
        <v>#DIV/0!</v>
      </c>
      <c r="AE199" s="100"/>
      <c r="AF199" s="100"/>
      <c r="AG199" s="100"/>
      <c r="AH199" s="100"/>
      <c r="AI199" s="57"/>
      <c r="AJ199" s="104" t="e">
        <v>#DIV/0!</v>
      </c>
      <c r="AK199" s="56"/>
      <c r="AL199" s="56"/>
      <c r="AM199" s="100"/>
      <c r="AN199" s="56"/>
      <c r="AO199" s="57"/>
      <c r="AP199" s="104">
        <v>0</v>
      </c>
      <c r="AQ199" s="100"/>
      <c r="AR199" s="100"/>
      <c r="AS199" s="100"/>
      <c r="AT199" s="100"/>
      <c r="AU199" s="57"/>
      <c r="AV199" s="104" t="e">
        <v>#DIV/0!</v>
      </c>
      <c r="AW199" s="100"/>
      <c r="AX199" s="100"/>
      <c r="AY199" s="100">
        <v>4</v>
      </c>
      <c r="AZ199" s="100"/>
      <c r="BA199" s="100">
        <v>3</v>
      </c>
      <c r="BB199" s="162">
        <v>3.5</v>
      </c>
      <c r="BC199" s="100"/>
      <c r="BD199" s="100"/>
      <c r="BE199" s="100"/>
      <c r="BF199" s="56"/>
      <c r="BG199" s="74"/>
      <c r="BH199" s="104" t="e">
        <f>AVERAGE(Table12151654[[#This Row],[Column55]],Table12151654[[#This Row],[Column56]])</f>
        <v>#DIV/0!</v>
      </c>
    </row>
    <row r="200" spans="1:60" ht="23.1" customHeight="1" x14ac:dyDescent="0.3">
      <c r="A200" s="78">
        <v>198</v>
      </c>
      <c r="B200" s="61" t="s">
        <v>175</v>
      </c>
      <c r="C200" s="62" t="s">
        <v>176</v>
      </c>
      <c r="D200" s="61" t="s">
        <v>541</v>
      </c>
      <c r="E200" s="61" t="s">
        <v>160</v>
      </c>
      <c r="F200" s="61" t="s">
        <v>641</v>
      </c>
      <c r="G200" s="52"/>
      <c r="H200" s="52"/>
      <c r="I200" s="52"/>
      <c r="J200" s="52"/>
      <c r="K200" s="63"/>
      <c r="L200" s="104">
        <v>0</v>
      </c>
      <c r="M200" s="100">
        <v>0</v>
      </c>
      <c r="N200" s="100"/>
      <c r="O200" s="100">
        <v>0</v>
      </c>
      <c r="P200" s="100" t="s">
        <v>563</v>
      </c>
      <c r="Q200" s="100"/>
      <c r="R200" s="162">
        <v>0</v>
      </c>
      <c r="S200" s="99"/>
      <c r="T200" s="99"/>
      <c r="U200" s="99"/>
      <c r="V200" s="99"/>
      <c r="W200" s="63"/>
      <c r="X200" s="104" t="e">
        <v>#DIV/0!</v>
      </c>
      <c r="Y200" s="99"/>
      <c r="Z200" s="99"/>
      <c r="AA200" s="99"/>
      <c r="AB200" s="99"/>
      <c r="AC200" s="63"/>
      <c r="AD200" s="104" t="e">
        <v>#DIV/0!</v>
      </c>
      <c r="AE200" s="99"/>
      <c r="AF200" s="99"/>
      <c r="AG200" s="99"/>
      <c r="AH200" s="99"/>
      <c r="AI200" s="63"/>
      <c r="AJ200" s="104" t="e">
        <v>#DIV/0!</v>
      </c>
      <c r="AK200" s="52"/>
      <c r="AL200" s="52"/>
      <c r="AM200" s="99"/>
      <c r="AN200" s="52"/>
      <c r="AO200" s="63"/>
      <c r="AP200" s="104">
        <v>0</v>
      </c>
      <c r="AQ200" s="99"/>
      <c r="AR200" s="99"/>
      <c r="AS200" s="99"/>
      <c r="AT200" s="99"/>
      <c r="AU200" s="63"/>
      <c r="AV200" s="104" t="e">
        <v>#DIV/0!</v>
      </c>
      <c r="AW200" s="99"/>
      <c r="AX200" s="99"/>
      <c r="AY200" s="100">
        <v>0</v>
      </c>
      <c r="AZ200" s="100"/>
      <c r="BA200" s="100">
        <v>0</v>
      </c>
      <c r="BB200" s="162">
        <v>0</v>
      </c>
      <c r="BC200" s="99"/>
      <c r="BD200" s="99"/>
      <c r="BE200" s="99"/>
      <c r="BF200" s="52"/>
      <c r="BG200" s="79"/>
      <c r="BH200" s="104" t="e">
        <f>AVERAGE(Table12151654[[#This Row],[Column55]],Table12151654[[#This Row],[Column56]])</f>
        <v>#DIV/0!</v>
      </c>
    </row>
    <row r="201" spans="1:60" ht="23.1" customHeight="1" x14ac:dyDescent="0.3">
      <c r="A201" s="77">
        <v>199</v>
      </c>
      <c r="B201" s="54" t="s">
        <v>431</v>
      </c>
      <c r="C201" s="55" t="s">
        <v>432</v>
      </c>
      <c r="D201" s="54" t="s">
        <v>541</v>
      </c>
      <c r="E201" s="54" t="s">
        <v>288</v>
      </c>
      <c r="F201" s="54" t="s">
        <v>639</v>
      </c>
      <c r="G201" s="56"/>
      <c r="H201" s="56"/>
      <c r="I201" s="56"/>
      <c r="J201" s="56"/>
      <c r="K201" s="57"/>
      <c r="L201" s="104">
        <v>0</v>
      </c>
      <c r="M201" s="100">
        <v>2</v>
      </c>
      <c r="N201" s="100"/>
      <c r="O201" s="100">
        <v>2</v>
      </c>
      <c r="P201" s="100" t="s">
        <v>563</v>
      </c>
      <c r="Q201" s="100"/>
      <c r="R201" s="162">
        <v>2</v>
      </c>
      <c r="S201" s="100"/>
      <c r="T201" s="100"/>
      <c r="U201" s="100"/>
      <c r="V201" s="100"/>
      <c r="W201" s="57"/>
      <c r="X201" s="104" t="e">
        <v>#DIV/0!</v>
      </c>
      <c r="Y201" s="100"/>
      <c r="Z201" s="100"/>
      <c r="AA201" s="100"/>
      <c r="AB201" s="100"/>
      <c r="AC201" s="57"/>
      <c r="AD201" s="104" t="e">
        <v>#DIV/0!</v>
      </c>
      <c r="AE201" s="100"/>
      <c r="AF201" s="100"/>
      <c r="AG201" s="100"/>
      <c r="AH201" s="100"/>
      <c r="AI201" s="57"/>
      <c r="AJ201" s="104" t="e">
        <v>#DIV/0!</v>
      </c>
      <c r="AK201" s="56"/>
      <c r="AL201" s="56"/>
      <c r="AM201" s="100"/>
      <c r="AN201" s="56"/>
      <c r="AO201" s="57"/>
      <c r="AP201" s="104">
        <v>0</v>
      </c>
      <c r="AQ201" s="100"/>
      <c r="AR201" s="100"/>
      <c r="AS201" s="100"/>
      <c r="AT201" s="100"/>
      <c r="AU201" s="57"/>
      <c r="AV201" s="104" t="e">
        <v>#DIV/0!</v>
      </c>
      <c r="AW201" s="100"/>
      <c r="AX201" s="100"/>
      <c r="AY201" s="100">
        <v>2</v>
      </c>
      <c r="AZ201" s="100"/>
      <c r="BA201" s="100">
        <v>2</v>
      </c>
      <c r="BB201" s="162">
        <v>2</v>
      </c>
      <c r="BC201" s="100"/>
      <c r="BD201" s="100"/>
      <c r="BE201" s="100"/>
      <c r="BF201" s="56"/>
      <c r="BG201" s="74"/>
      <c r="BH201" s="104" t="e">
        <f>AVERAGE(Table12151654[[#This Row],[Column55]],Table12151654[[#This Row],[Column56]])</f>
        <v>#DIV/0!</v>
      </c>
    </row>
    <row r="202" spans="1:60" ht="23.1" customHeight="1" x14ac:dyDescent="0.3">
      <c r="A202" s="78">
        <v>200</v>
      </c>
      <c r="B202" s="61" t="s">
        <v>433</v>
      </c>
      <c r="C202" s="62" t="s">
        <v>434</v>
      </c>
      <c r="D202" s="61" t="s">
        <v>449</v>
      </c>
      <c r="E202" s="61" t="s">
        <v>492</v>
      </c>
      <c r="F202" s="61" t="s">
        <v>640</v>
      </c>
      <c r="G202" s="52"/>
      <c r="H202" s="52"/>
      <c r="I202" s="52"/>
      <c r="J202" s="52"/>
      <c r="K202" s="63"/>
      <c r="L202" s="104">
        <v>0</v>
      </c>
      <c r="M202" s="100">
        <v>3</v>
      </c>
      <c r="N202" s="100"/>
      <c r="O202" s="100">
        <v>3</v>
      </c>
      <c r="P202" s="100" t="s">
        <v>563</v>
      </c>
      <c r="Q202" s="100"/>
      <c r="R202" s="162">
        <v>3</v>
      </c>
      <c r="S202" s="99"/>
      <c r="T202" s="99"/>
      <c r="U202" s="99"/>
      <c r="V202" s="99"/>
      <c r="W202" s="63"/>
      <c r="X202" s="104" t="e">
        <v>#DIV/0!</v>
      </c>
      <c r="Y202" s="99"/>
      <c r="Z202" s="99"/>
      <c r="AA202" s="99"/>
      <c r="AB202" s="99"/>
      <c r="AC202" s="63"/>
      <c r="AD202" s="104" t="e">
        <v>#DIV/0!</v>
      </c>
      <c r="AE202" s="99"/>
      <c r="AF202" s="99"/>
      <c r="AG202" s="99"/>
      <c r="AH202" s="99"/>
      <c r="AI202" s="63"/>
      <c r="AJ202" s="104" t="e">
        <v>#DIV/0!</v>
      </c>
      <c r="AK202" s="52"/>
      <c r="AL202" s="52"/>
      <c r="AM202" s="99"/>
      <c r="AN202" s="52"/>
      <c r="AO202" s="63"/>
      <c r="AP202" s="104">
        <v>0</v>
      </c>
      <c r="AQ202" s="99"/>
      <c r="AR202" s="99"/>
      <c r="AS202" s="99"/>
      <c r="AT202" s="99"/>
      <c r="AU202" s="63"/>
      <c r="AV202" s="104" t="e">
        <v>#DIV/0!</v>
      </c>
      <c r="AW202" s="99"/>
      <c r="AX202" s="99"/>
      <c r="AY202" s="100">
        <v>4</v>
      </c>
      <c r="AZ202" s="100"/>
      <c r="BA202" s="100">
        <v>2</v>
      </c>
      <c r="BB202" s="162">
        <v>3</v>
      </c>
      <c r="BC202" s="99"/>
      <c r="BD202" s="99"/>
      <c r="BE202" s="99"/>
      <c r="BF202" s="52"/>
      <c r="BG202" s="79"/>
      <c r="BH202" s="104" t="e">
        <f>AVERAGE(Table12151654[[#This Row],[Column55]],Table12151654[[#This Row],[Column56]])</f>
        <v>#DIV/0!</v>
      </c>
    </row>
    <row r="203" spans="1:60" ht="23.1" customHeight="1" x14ac:dyDescent="0.3">
      <c r="A203" s="77">
        <v>201</v>
      </c>
      <c r="B203" s="54" t="s">
        <v>435</v>
      </c>
      <c r="C203" s="55" t="s">
        <v>436</v>
      </c>
      <c r="D203" s="54" t="s">
        <v>449</v>
      </c>
      <c r="E203" s="54" t="s">
        <v>492</v>
      </c>
      <c r="F203" s="54" t="s">
        <v>640</v>
      </c>
      <c r="G203" s="56"/>
      <c r="H203" s="56"/>
      <c r="I203" s="56"/>
      <c r="J203" s="56"/>
      <c r="K203" s="57"/>
      <c r="L203" s="104">
        <v>0</v>
      </c>
      <c r="M203" s="100">
        <v>2</v>
      </c>
      <c r="N203" s="100"/>
      <c r="O203" s="100">
        <v>2</v>
      </c>
      <c r="P203" s="100" t="s">
        <v>563</v>
      </c>
      <c r="Q203" s="100"/>
      <c r="R203" s="162">
        <v>2</v>
      </c>
      <c r="S203" s="100"/>
      <c r="T203" s="100"/>
      <c r="U203" s="100"/>
      <c r="V203" s="100"/>
      <c r="W203" s="57"/>
      <c r="X203" s="104" t="e">
        <v>#DIV/0!</v>
      </c>
      <c r="Y203" s="100"/>
      <c r="Z203" s="100"/>
      <c r="AA203" s="100"/>
      <c r="AB203" s="100"/>
      <c r="AC203" s="57"/>
      <c r="AD203" s="104" t="e">
        <v>#DIV/0!</v>
      </c>
      <c r="AE203" s="100"/>
      <c r="AF203" s="100"/>
      <c r="AG203" s="100"/>
      <c r="AH203" s="100"/>
      <c r="AI203" s="57"/>
      <c r="AJ203" s="104" t="e">
        <v>#DIV/0!</v>
      </c>
      <c r="AK203" s="56"/>
      <c r="AL203" s="56"/>
      <c r="AM203" s="100"/>
      <c r="AN203" s="56"/>
      <c r="AO203" s="57"/>
      <c r="AP203" s="104">
        <v>0</v>
      </c>
      <c r="AQ203" s="100"/>
      <c r="AR203" s="100"/>
      <c r="AS203" s="100"/>
      <c r="AT203" s="100"/>
      <c r="AU203" s="57"/>
      <c r="AV203" s="104" t="e">
        <v>#DIV/0!</v>
      </c>
      <c r="AW203" s="100"/>
      <c r="AX203" s="100"/>
      <c r="AY203" s="100">
        <v>2</v>
      </c>
      <c r="AZ203" s="100"/>
      <c r="BA203" s="100">
        <v>2</v>
      </c>
      <c r="BB203" s="162">
        <v>2</v>
      </c>
      <c r="BC203" s="100"/>
      <c r="BD203" s="100"/>
      <c r="BE203" s="100"/>
      <c r="BF203" s="56"/>
      <c r="BG203" s="74"/>
      <c r="BH203" s="104" t="e">
        <f>AVERAGE(Table12151654[[#This Row],[Column55]],Table12151654[[#This Row],[Column56]])</f>
        <v>#DIV/0!</v>
      </c>
    </row>
    <row r="204" spans="1:60" ht="23.1" customHeight="1" x14ac:dyDescent="0.3">
      <c r="A204" s="78">
        <v>202</v>
      </c>
      <c r="B204" s="61" t="s">
        <v>437</v>
      </c>
      <c r="C204" s="62" t="s">
        <v>438</v>
      </c>
      <c r="D204" s="61" t="s">
        <v>449</v>
      </c>
      <c r="E204" s="61" t="s">
        <v>288</v>
      </c>
      <c r="F204" s="61" t="s">
        <v>639</v>
      </c>
      <c r="G204" s="52"/>
      <c r="H204" s="52"/>
      <c r="I204" s="52"/>
      <c r="J204" s="52"/>
      <c r="K204" s="63"/>
      <c r="L204" s="104">
        <v>0</v>
      </c>
      <c r="M204" s="100" t="s">
        <v>563</v>
      </c>
      <c r="N204" s="100"/>
      <c r="O204" s="100" t="s">
        <v>563</v>
      </c>
      <c r="P204" s="100" t="s">
        <v>563</v>
      </c>
      <c r="Q204" s="100"/>
      <c r="R204" s="162" t="s">
        <v>563</v>
      </c>
      <c r="S204" s="99"/>
      <c r="T204" s="99"/>
      <c r="U204" s="99"/>
      <c r="V204" s="99"/>
      <c r="W204" s="63"/>
      <c r="X204" s="104" t="e">
        <v>#DIV/0!</v>
      </c>
      <c r="Y204" s="99"/>
      <c r="Z204" s="99"/>
      <c r="AA204" s="99"/>
      <c r="AB204" s="99"/>
      <c r="AC204" s="63"/>
      <c r="AD204" s="104" t="e">
        <v>#DIV/0!</v>
      </c>
      <c r="AE204" s="99"/>
      <c r="AF204" s="99"/>
      <c r="AG204" s="99"/>
      <c r="AH204" s="99"/>
      <c r="AI204" s="63"/>
      <c r="AJ204" s="104" t="e">
        <v>#DIV/0!</v>
      </c>
      <c r="AK204" s="52"/>
      <c r="AL204" s="52"/>
      <c r="AM204" s="99"/>
      <c r="AN204" s="52"/>
      <c r="AO204" s="63"/>
      <c r="AP204" s="104">
        <v>0</v>
      </c>
      <c r="AQ204" s="99"/>
      <c r="AR204" s="99"/>
      <c r="AS204" s="99"/>
      <c r="AT204" s="99"/>
      <c r="AU204" s="63"/>
      <c r="AV204" s="104" t="e">
        <v>#DIV/0!</v>
      </c>
      <c r="AW204" s="99"/>
      <c r="AX204" s="99"/>
      <c r="AY204" s="100" t="s">
        <v>563</v>
      </c>
      <c r="AZ204" s="100"/>
      <c r="BA204" s="100" t="s">
        <v>563</v>
      </c>
      <c r="BB204" s="162" t="s">
        <v>563</v>
      </c>
      <c r="BC204" s="99"/>
      <c r="BD204" s="99"/>
      <c r="BE204" s="99"/>
      <c r="BF204" s="52"/>
      <c r="BG204" s="79"/>
      <c r="BH204" s="104" t="e">
        <f>AVERAGE(Table12151654[[#This Row],[Column55]],Table12151654[[#This Row],[Column56]])</f>
        <v>#DIV/0!</v>
      </c>
    </row>
    <row r="205" spans="1:60" ht="23.1" customHeight="1" x14ac:dyDescent="0.3">
      <c r="A205" s="77">
        <v>203</v>
      </c>
      <c r="B205" s="54" t="s">
        <v>439</v>
      </c>
      <c r="C205" s="55" t="s">
        <v>440</v>
      </c>
      <c r="D205" s="54" t="s">
        <v>449</v>
      </c>
      <c r="E205" s="54" t="s">
        <v>288</v>
      </c>
      <c r="F205" s="54" t="s">
        <v>639</v>
      </c>
      <c r="G205" s="56"/>
      <c r="H205" s="56"/>
      <c r="I205" s="56"/>
      <c r="J205" s="56"/>
      <c r="K205" s="57"/>
      <c r="L205" s="104">
        <v>0</v>
      </c>
      <c r="M205" s="100">
        <v>2</v>
      </c>
      <c r="N205" s="100"/>
      <c r="O205" s="100">
        <v>2</v>
      </c>
      <c r="P205" s="100" t="s">
        <v>563</v>
      </c>
      <c r="Q205" s="100"/>
      <c r="R205" s="162">
        <v>2</v>
      </c>
      <c r="S205" s="100"/>
      <c r="T205" s="100"/>
      <c r="U205" s="100"/>
      <c r="V205" s="100"/>
      <c r="W205" s="57"/>
      <c r="X205" s="104" t="e">
        <v>#DIV/0!</v>
      </c>
      <c r="Y205" s="100"/>
      <c r="Z205" s="100"/>
      <c r="AA205" s="100"/>
      <c r="AB205" s="100"/>
      <c r="AC205" s="57"/>
      <c r="AD205" s="104" t="e">
        <v>#DIV/0!</v>
      </c>
      <c r="AE205" s="100"/>
      <c r="AF205" s="100"/>
      <c r="AG205" s="100"/>
      <c r="AH205" s="100"/>
      <c r="AI205" s="57"/>
      <c r="AJ205" s="104" t="e">
        <v>#DIV/0!</v>
      </c>
      <c r="AK205" s="56"/>
      <c r="AL205" s="56"/>
      <c r="AM205" s="100"/>
      <c r="AN205" s="56"/>
      <c r="AO205" s="57"/>
      <c r="AP205" s="104">
        <v>0</v>
      </c>
      <c r="AQ205" s="100"/>
      <c r="AR205" s="100"/>
      <c r="AS205" s="100"/>
      <c r="AT205" s="100"/>
      <c r="AU205" s="57"/>
      <c r="AV205" s="104" t="e">
        <v>#DIV/0!</v>
      </c>
      <c r="AW205" s="100"/>
      <c r="AX205" s="100"/>
      <c r="AY205" s="100">
        <v>2</v>
      </c>
      <c r="AZ205" s="100"/>
      <c r="BA205" s="100">
        <v>2</v>
      </c>
      <c r="BB205" s="162">
        <v>2</v>
      </c>
      <c r="BC205" s="100"/>
      <c r="BD205" s="100"/>
      <c r="BE205" s="100"/>
      <c r="BF205" s="56"/>
      <c r="BG205" s="74"/>
      <c r="BH205" s="104" t="e">
        <f>AVERAGE(Table12151654[[#This Row],[Column55]],Table12151654[[#This Row],[Column56]])</f>
        <v>#DIV/0!</v>
      </c>
    </row>
    <row r="206" spans="1:60" ht="23.1" customHeight="1" x14ac:dyDescent="0.3">
      <c r="A206" s="78">
        <v>204</v>
      </c>
      <c r="B206" s="61" t="s">
        <v>441</v>
      </c>
      <c r="C206" s="62" t="s">
        <v>442</v>
      </c>
      <c r="D206" s="61" t="s">
        <v>449</v>
      </c>
      <c r="E206" s="61" t="s">
        <v>288</v>
      </c>
      <c r="F206" s="61" t="s">
        <v>639</v>
      </c>
      <c r="G206" s="52"/>
      <c r="H206" s="52"/>
      <c r="I206" s="52"/>
      <c r="J206" s="52"/>
      <c r="K206" s="63"/>
      <c r="L206" s="104">
        <v>0</v>
      </c>
      <c r="M206" s="100">
        <v>3</v>
      </c>
      <c r="N206" s="100"/>
      <c r="O206" s="100">
        <v>3</v>
      </c>
      <c r="P206" s="100" t="s">
        <v>563</v>
      </c>
      <c r="Q206" s="100"/>
      <c r="R206" s="162">
        <v>3</v>
      </c>
      <c r="S206" s="99"/>
      <c r="T206" s="99"/>
      <c r="U206" s="99"/>
      <c r="V206" s="99"/>
      <c r="W206" s="63"/>
      <c r="X206" s="104" t="e">
        <v>#DIV/0!</v>
      </c>
      <c r="Y206" s="99"/>
      <c r="Z206" s="99"/>
      <c r="AA206" s="99"/>
      <c r="AB206" s="99"/>
      <c r="AC206" s="63"/>
      <c r="AD206" s="104" t="e">
        <v>#DIV/0!</v>
      </c>
      <c r="AE206" s="99"/>
      <c r="AF206" s="99"/>
      <c r="AG206" s="99"/>
      <c r="AH206" s="99"/>
      <c r="AI206" s="63"/>
      <c r="AJ206" s="104" t="e">
        <v>#DIV/0!</v>
      </c>
      <c r="AK206" s="52"/>
      <c r="AL206" s="52"/>
      <c r="AM206" s="99"/>
      <c r="AN206" s="52"/>
      <c r="AO206" s="63"/>
      <c r="AP206" s="104">
        <v>0</v>
      </c>
      <c r="AQ206" s="99"/>
      <c r="AR206" s="99"/>
      <c r="AS206" s="99"/>
      <c r="AT206" s="99"/>
      <c r="AU206" s="63"/>
      <c r="AV206" s="104" t="e">
        <v>#DIV/0!</v>
      </c>
      <c r="AW206" s="99"/>
      <c r="AX206" s="99"/>
      <c r="AY206" s="100">
        <v>4</v>
      </c>
      <c r="AZ206" s="100"/>
      <c r="BA206" s="100">
        <v>3</v>
      </c>
      <c r="BB206" s="162">
        <v>3.5</v>
      </c>
      <c r="BC206" s="99"/>
      <c r="BD206" s="99"/>
      <c r="BE206" s="99"/>
      <c r="BF206" s="52"/>
      <c r="BG206" s="79"/>
      <c r="BH206" s="104" t="e">
        <f>AVERAGE(Table12151654[[#This Row],[Column55]],Table12151654[[#This Row],[Column56]])</f>
        <v>#DIV/0!</v>
      </c>
    </row>
    <row r="207" spans="1:60" ht="23.1" customHeight="1" x14ac:dyDescent="0.3">
      <c r="A207" s="77">
        <v>205</v>
      </c>
      <c r="B207" s="54" t="s">
        <v>443</v>
      </c>
      <c r="C207" s="55" t="s">
        <v>444</v>
      </c>
      <c r="D207" s="54" t="s">
        <v>449</v>
      </c>
      <c r="E207" s="54" t="s">
        <v>288</v>
      </c>
      <c r="F207" s="54" t="s">
        <v>639</v>
      </c>
      <c r="G207" s="56"/>
      <c r="H207" s="56"/>
      <c r="I207" s="56"/>
      <c r="J207" s="56"/>
      <c r="K207" s="57"/>
      <c r="L207" s="104">
        <v>0</v>
      </c>
      <c r="M207" s="100">
        <v>2</v>
      </c>
      <c r="N207" s="100"/>
      <c r="O207" s="100">
        <v>2</v>
      </c>
      <c r="P207" s="100" t="s">
        <v>563</v>
      </c>
      <c r="Q207" s="100"/>
      <c r="R207" s="162">
        <v>2</v>
      </c>
      <c r="S207" s="100"/>
      <c r="T207" s="100"/>
      <c r="U207" s="100"/>
      <c r="V207" s="100"/>
      <c r="W207" s="57"/>
      <c r="X207" s="104" t="e">
        <v>#DIV/0!</v>
      </c>
      <c r="Y207" s="100"/>
      <c r="Z207" s="100"/>
      <c r="AA207" s="100"/>
      <c r="AB207" s="100"/>
      <c r="AC207" s="57"/>
      <c r="AD207" s="104" t="e">
        <v>#DIV/0!</v>
      </c>
      <c r="AE207" s="100"/>
      <c r="AF207" s="100"/>
      <c r="AG207" s="100"/>
      <c r="AH207" s="100"/>
      <c r="AI207" s="57"/>
      <c r="AJ207" s="104" t="e">
        <v>#DIV/0!</v>
      </c>
      <c r="AK207" s="56"/>
      <c r="AL207" s="56"/>
      <c r="AM207" s="100"/>
      <c r="AN207" s="56"/>
      <c r="AO207" s="57"/>
      <c r="AP207" s="104">
        <v>0</v>
      </c>
      <c r="AQ207" s="100"/>
      <c r="AR207" s="100"/>
      <c r="AS207" s="100"/>
      <c r="AT207" s="100"/>
      <c r="AU207" s="57"/>
      <c r="AV207" s="104" t="e">
        <v>#DIV/0!</v>
      </c>
      <c r="AW207" s="100"/>
      <c r="AX207" s="100"/>
      <c r="AY207" s="100">
        <v>2</v>
      </c>
      <c r="AZ207" s="100"/>
      <c r="BA207" s="100">
        <v>2</v>
      </c>
      <c r="BB207" s="162">
        <v>2</v>
      </c>
      <c r="BC207" s="100"/>
      <c r="BD207" s="100"/>
      <c r="BE207" s="100"/>
      <c r="BF207" s="56"/>
      <c r="BG207" s="74"/>
      <c r="BH207" s="104" t="e">
        <f>AVERAGE(Table12151654[[#This Row],[Column55]],Table12151654[[#This Row],[Column56]])</f>
        <v>#DIV/0!</v>
      </c>
    </row>
    <row r="208" spans="1:60" ht="23.1" customHeight="1" x14ac:dyDescent="0.3">
      <c r="A208" s="78">
        <v>206</v>
      </c>
      <c r="B208" s="61" t="s">
        <v>445</v>
      </c>
      <c r="C208" s="62" t="s">
        <v>446</v>
      </c>
      <c r="D208" s="61" t="s">
        <v>449</v>
      </c>
      <c r="E208" s="61" t="s">
        <v>288</v>
      </c>
      <c r="F208" s="61" t="s">
        <v>639</v>
      </c>
      <c r="G208" s="52"/>
      <c r="H208" s="52"/>
      <c r="I208" s="52"/>
      <c r="J208" s="52"/>
      <c r="K208" s="63"/>
      <c r="L208" s="104">
        <v>0</v>
      </c>
      <c r="M208" s="100">
        <v>2</v>
      </c>
      <c r="N208" s="100"/>
      <c r="O208" s="100">
        <v>2</v>
      </c>
      <c r="P208" s="100" t="s">
        <v>563</v>
      </c>
      <c r="Q208" s="100"/>
      <c r="R208" s="162">
        <v>2</v>
      </c>
      <c r="S208" s="99"/>
      <c r="T208" s="99"/>
      <c r="U208" s="99"/>
      <c r="V208" s="99"/>
      <c r="W208" s="63"/>
      <c r="X208" s="104" t="e">
        <v>#DIV/0!</v>
      </c>
      <c r="Y208" s="99"/>
      <c r="Z208" s="99"/>
      <c r="AA208" s="99"/>
      <c r="AB208" s="99"/>
      <c r="AC208" s="63"/>
      <c r="AD208" s="104" t="e">
        <v>#DIV/0!</v>
      </c>
      <c r="AE208" s="99"/>
      <c r="AF208" s="99"/>
      <c r="AG208" s="99"/>
      <c r="AH208" s="99"/>
      <c r="AI208" s="63"/>
      <c r="AJ208" s="104" t="e">
        <v>#DIV/0!</v>
      </c>
      <c r="AK208" s="52"/>
      <c r="AL208" s="52"/>
      <c r="AM208" s="99"/>
      <c r="AN208" s="52"/>
      <c r="AO208" s="63"/>
      <c r="AP208" s="104">
        <v>0</v>
      </c>
      <c r="AQ208" s="99"/>
      <c r="AR208" s="99"/>
      <c r="AS208" s="99"/>
      <c r="AT208" s="99"/>
      <c r="AU208" s="63"/>
      <c r="AV208" s="104" t="e">
        <v>#DIV/0!</v>
      </c>
      <c r="AW208" s="99"/>
      <c r="AX208" s="99"/>
      <c r="AY208" s="100">
        <v>4</v>
      </c>
      <c r="AZ208" s="100"/>
      <c r="BA208" s="100">
        <v>1</v>
      </c>
      <c r="BB208" s="162">
        <v>2.5</v>
      </c>
      <c r="BC208" s="99"/>
      <c r="BD208" s="99"/>
      <c r="BE208" s="99"/>
      <c r="BF208" s="52"/>
      <c r="BG208" s="79"/>
      <c r="BH208" s="104" t="e">
        <f>AVERAGE(Table12151654[[#This Row],[Column55]],Table12151654[[#This Row],[Column56]])</f>
        <v>#DIV/0!</v>
      </c>
    </row>
    <row r="209" spans="1:60" ht="23.1" customHeight="1" x14ac:dyDescent="0.3">
      <c r="A209" s="77">
        <v>207</v>
      </c>
      <c r="B209" s="54" t="s">
        <v>447</v>
      </c>
      <c r="C209" s="55" t="s">
        <v>448</v>
      </c>
      <c r="D209" s="54" t="s">
        <v>449</v>
      </c>
      <c r="E209" s="54" t="s">
        <v>288</v>
      </c>
      <c r="F209" s="54" t="s">
        <v>639</v>
      </c>
      <c r="G209" s="56"/>
      <c r="H209" s="56"/>
      <c r="I209" s="56"/>
      <c r="J209" s="56"/>
      <c r="K209" s="57"/>
      <c r="L209" s="104">
        <v>0</v>
      </c>
      <c r="M209" s="100" t="s">
        <v>563</v>
      </c>
      <c r="N209" s="100"/>
      <c r="O209" s="100" t="s">
        <v>563</v>
      </c>
      <c r="P209" s="100" t="s">
        <v>563</v>
      </c>
      <c r="Q209" s="100"/>
      <c r="R209" s="162" t="s">
        <v>563</v>
      </c>
      <c r="S209" s="100"/>
      <c r="T209" s="100"/>
      <c r="U209" s="100"/>
      <c r="V209" s="100"/>
      <c r="W209" s="57"/>
      <c r="X209" s="104" t="e">
        <v>#DIV/0!</v>
      </c>
      <c r="Y209" s="100"/>
      <c r="Z209" s="100"/>
      <c r="AA209" s="100"/>
      <c r="AB209" s="100"/>
      <c r="AC209" s="57"/>
      <c r="AD209" s="104" t="e">
        <v>#DIV/0!</v>
      </c>
      <c r="AE209" s="100"/>
      <c r="AF209" s="100"/>
      <c r="AG209" s="100"/>
      <c r="AH209" s="100"/>
      <c r="AI209" s="57"/>
      <c r="AJ209" s="104" t="e">
        <v>#DIV/0!</v>
      </c>
      <c r="AK209" s="56"/>
      <c r="AL209" s="56"/>
      <c r="AM209" s="100"/>
      <c r="AN209" s="56"/>
      <c r="AO209" s="57"/>
      <c r="AP209" s="104">
        <v>0</v>
      </c>
      <c r="AQ209" s="100"/>
      <c r="AR209" s="100"/>
      <c r="AS209" s="100"/>
      <c r="AT209" s="100"/>
      <c r="AU209" s="57"/>
      <c r="AV209" s="104" t="e">
        <v>#DIV/0!</v>
      </c>
      <c r="AW209" s="100"/>
      <c r="AX209" s="100"/>
      <c r="AY209" s="100" t="s">
        <v>563</v>
      </c>
      <c r="AZ209" s="100"/>
      <c r="BA209" s="100" t="s">
        <v>563</v>
      </c>
      <c r="BB209" s="162" t="s">
        <v>563</v>
      </c>
      <c r="BC209" s="100"/>
      <c r="BD209" s="100"/>
      <c r="BE209" s="100"/>
      <c r="BF209" s="56"/>
      <c r="BG209" s="74"/>
      <c r="BH209" s="104" t="e">
        <f>AVERAGE(Table12151654[[#This Row],[Column55]],Table12151654[[#This Row],[Column56]])</f>
        <v>#DIV/0!</v>
      </c>
    </row>
    <row r="210" spans="1:60" ht="23.1" customHeight="1" x14ac:dyDescent="0.3">
      <c r="A210" s="78">
        <v>208</v>
      </c>
      <c r="B210" s="61" t="s">
        <v>73</v>
      </c>
      <c r="C210" s="62" t="s">
        <v>493</v>
      </c>
      <c r="D210" s="61" t="s">
        <v>449</v>
      </c>
      <c r="E210" s="61" t="s">
        <v>288</v>
      </c>
      <c r="F210" s="61" t="s">
        <v>639</v>
      </c>
      <c r="G210" s="52"/>
      <c r="H210" s="52"/>
      <c r="I210" s="52"/>
      <c r="J210" s="52"/>
      <c r="K210" s="63"/>
      <c r="L210" s="104">
        <v>0</v>
      </c>
      <c r="M210" s="100">
        <v>0</v>
      </c>
      <c r="N210" s="100"/>
      <c r="O210" s="100">
        <v>0</v>
      </c>
      <c r="P210" s="100">
        <v>0</v>
      </c>
      <c r="Q210" s="100"/>
      <c r="R210" s="162">
        <v>0</v>
      </c>
      <c r="S210" s="99"/>
      <c r="T210" s="99"/>
      <c r="U210" s="99"/>
      <c r="V210" s="99"/>
      <c r="W210" s="63"/>
      <c r="X210" s="104" t="e">
        <v>#DIV/0!</v>
      </c>
      <c r="Y210" s="99"/>
      <c r="Z210" s="99"/>
      <c r="AA210" s="99"/>
      <c r="AB210" s="99"/>
      <c r="AC210" s="63"/>
      <c r="AD210" s="104" t="e">
        <v>#DIV/0!</v>
      </c>
      <c r="AE210" s="99"/>
      <c r="AF210" s="99"/>
      <c r="AG210" s="99"/>
      <c r="AH210" s="99"/>
      <c r="AI210" s="63"/>
      <c r="AJ210" s="104" t="e">
        <v>#DIV/0!</v>
      </c>
      <c r="AK210" s="52"/>
      <c r="AL210" s="52"/>
      <c r="AM210" s="99"/>
      <c r="AN210" s="52"/>
      <c r="AO210" s="63"/>
      <c r="AP210" s="104">
        <v>0</v>
      </c>
      <c r="AQ210" s="99"/>
      <c r="AR210" s="99"/>
      <c r="AS210" s="99"/>
      <c r="AT210" s="99"/>
      <c r="AU210" s="63"/>
      <c r="AV210" s="104" t="e">
        <v>#DIV/0!</v>
      </c>
      <c r="AW210" s="99"/>
      <c r="AX210" s="99"/>
      <c r="AY210" s="100">
        <v>0</v>
      </c>
      <c r="AZ210" s="100"/>
      <c r="BA210" s="100">
        <v>0</v>
      </c>
      <c r="BB210" s="162">
        <v>0</v>
      </c>
      <c r="BC210" s="99"/>
      <c r="BD210" s="99"/>
      <c r="BE210" s="99"/>
      <c r="BF210" s="52"/>
      <c r="BG210" s="79"/>
      <c r="BH210" s="104" t="e">
        <f>AVERAGE(Table12151654[[#This Row],[Column55]],Table12151654[[#This Row],[Column56]])</f>
        <v>#DIV/0!</v>
      </c>
    </row>
    <row r="211" spans="1:60" ht="23.1" customHeight="1" x14ac:dyDescent="0.3">
      <c r="A211" s="77">
        <v>209</v>
      </c>
      <c r="B211" s="54" t="s">
        <v>450</v>
      </c>
      <c r="C211" s="55" t="s">
        <v>451</v>
      </c>
      <c r="D211" s="54" t="s">
        <v>449</v>
      </c>
      <c r="E211" s="54" t="s">
        <v>288</v>
      </c>
      <c r="F211" s="54" t="s">
        <v>639</v>
      </c>
      <c r="G211" s="56"/>
      <c r="H211" s="56"/>
      <c r="I211" s="56"/>
      <c r="J211" s="56"/>
      <c r="K211" s="57"/>
      <c r="L211" s="104">
        <v>0</v>
      </c>
      <c r="M211" s="100" t="s">
        <v>563</v>
      </c>
      <c r="N211" s="100"/>
      <c r="O211" s="100" t="s">
        <v>563</v>
      </c>
      <c r="P211" s="100" t="s">
        <v>563</v>
      </c>
      <c r="Q211" s="100"/>
      <c r="R211" s="162" t="s">
        <v>563</v>
      </c>
      <c r="S211" s="100"/>
      <c r="T211" s="100"/>
      <c r="U211" s="100"/>
      <c r="V211" s="100"/>
      <c r="W211" s="57"/>
      <c r="X211" s="104" t="e">
        <v>#DIV/0!</v>
      </c>
      <c r="Y211" s="100"/>
      <c r="Z211" s="100"/>
      <c r="AA211" s="100"/>
      <c r="AB211" s="100"/>
      <c r="AC211" s="57"/>
      <c r="AD211" s="104" t="e">
        <v>#DIV/0!</v>
      </c>
      <c r="AE211" s="100"/>
      <c r="AF211" s="100"/>
      <c r="AG211" s="100"/>
      <c r="AH211" s="100"/>
      <c r="AI211" s="57"/>
      <c r="AJ211" s="104" t="e">
        <v>#DIV/0!</v>
      </c>
      <c r="AK211" s="56"/>
      <c r="AL211" s="56"/>
      <c r="AM211" s="100"/>
      <c r="AN211" s="56"/>
      <c r="AO211" s="57"/>
      <c r="AP211" s="104">
        <v>0</v>
      </c>
      <c r="AQ211" s="100"/>
      <c r="AR211" s="100"/>
      <c r="AS211" s="100"/>
      <c r="AT211" s="100"/>
      <c r="AU211" s="57"/>
      <c r="AV211" s="104" t="e">
        <v>#DIV/0!</v>
      </c>
      <c r="AW211" s="100"/>
      <c r="AX211" s="100"/>
      <c r="AY211" s="100" t="s">
        <v>563</v>
      </c>
      <c r="AZ211" s="100"/>
      <c r="BA211" s="100" t="s">
        <v>563</v>
      </c>
      <c r="BB211" s="162" t="s">
        <v>563</v>
      </c>
      <c r="BC211" s="100"/>
      <c r="BD211" s="100"/>
      <c r="BE211" s="100"/>
      <c r="BF211" s="56"/>
      <c r="BG211" s="74"/>
      <c r="BH211" s="104" t="e">
        <f>AVERAGE(Table12151654[[#This Row],[Column55]],Table12151654[[#This Row],[Column56]])</f>
        <v>#DIV/0!</v>
      </c>
    </row>
    <row r="212" spans="1:60" ht="23.1" customHeight="1" x14ac:dyDescent="0.3">
      <c r="A212" s="78">
        <v>210</v>
      </c>
      <c r="B212" s="61" t="s">
        <v>452</v>
      </c>
      <c r="C212" s="62" t="s">
        <v>453</v>
      </c>
      <c r="D212" s="61" t="s">
        <v>449</v>
      </c>
      <c r="E212" s="61" t="s">
        <v>288</v>
      </c>
      <c r="F212" s="61" t="s">
        <v>639</v>
      </c>
      <c r="G212" s="52"/>
      <c r="H212" s="52"/>
      <c r="I212" s="52"/>
      <c r="J212" s="52"/>
      <c r="K212" s="63"/>
      <c r="L212" s="104">
        <v>0</v>
      </c>
      <c r="M212" s="100" t="s">
        <v>563</v>
      </c>
      <c r="N212" s="100"/>
      <c r="O212" s="100" t="s">
        <v>563</v>
      </c>
      <c r="P212" s="100" t="s">
        <v>563</v>
      </c>
      <c r="Q212" s="100"/>
      <c r="R212" s="162" t="s">
        <v>563</v>
      </c>
      <c r="S212" s="99"/>
      <c r="T212" s="99"/>
      <c r="U212" s="99"/>
      <c r="V212" s="99"/>
      <c r="W212" s="63"/>
      <c r="X212" s="104" t="e">
        <v>#DIV/0!</v>
      </c>
      <c r="Y212" s="99"/>
      <c r="Z212" s="99"/>
      <c r="AA212" s="99"/>
      <c r="AB212" s="99"/>
      <c r="AC212" s="63"/>
      <c r="AD212" s="104" t="e">
        <v>#DIV/0!</v>
      </c>
      <c r="AE212" s="99"/>
      <c r="AF212" s="99"/>
      <c r="AG212" s="99"/>
      <c r="AH212" s="99"/>
      <c r="AI212" s="63"/>
      <c r="AJ212" s="104" t="e">
        <v>#DIV/0!</v>
      </c>
      <c r="AK212" s="52"/>
      <c r="AL212" s="52"/>
      <c r="AM212" s="99"/>
      <c r="AN212" s="52"/>
      <c r="AO212" s="63"/>
      <c r="AP212" s="104">
        <v>0</v>
      </c>
      <c r="AQ212" s="99"/>
      <c r="AR212" s="99"/>
      <c r="AS212" s="99"/>
      <c r="AT212" s="99"/>
      <c r="AU212" s="63"/>
      <c r="AV212" s="104" t="e">
        <v>#DIV/0!</v>
      </c>
      <c r="AW212" s="99"/>
      <c r="AX212" s="99"/>
      <c r="AY212" s="100" t="s">
        <v>563</v>
      </c>
      <c r="AZ212" s="100"/>
      <c r="BA212" s="100" t="s">
        <v>563</v>
      </c>
      <c r="BB212" s="162" t="s">
        <v>563</v>
      </c>
      <c r="BC212" s="99"/>
      <c r="BD212" s="99"/>
      <c r="BE212" s="99"/>
      <c r="BF212" s="52"/>
      <c r="BG212" s="79"/>
      <c r="BH212" s="104" t="e">
        <f>AVERAGE(Table12151654[[#This Row],[Column55]],Table12151654[[#This Row],[Column56]])</f>
        <v>#DIV/0!</v>
      </c>
    </row>
    <row r="213" spans="1:60" ht="23.1" customHeight="1" x14ac:dyDescent="0.3">
      <c r="A213" s="77">
        <v>211</v>
      </c>
      <c r="B213" s="54" t="s">
        <v>454</v>
      </c>
      <c r="C213" s="55" t="s">
        <v>455</v>
      </c>
      <c r="D213" s="54" t="s">
        <v>541</v>
      </c>
      <c r="E213" s="54" t="s">
        <v>288</v>
      </c>
      <c r="F213" s="54" t="s">
        <v>639</v>
      </c>
      <c r="G213" s="56"/>
      <c r="H213" s="56"/>
      <c r="I213" s="56"/>
      <c r="J213" s="56"/>
      <c r="K213" s="57"/>
      <c r="L213" s="104">
        <v>0</v>
      </c>
      <c r="M213" s="100" t="s">
        <v>563</v>
      </c>
      <c r="N213" s="100"/>
      <c r="O213" s="100" t="s">
        <v>563</v>
      </c>
      <c r="P213" s="100" t="s">
        <v>563</v>
      </c>
      <c r="Q213" s="100"/>
      <c r="R213" s="162" t="s">
        <v>563</v>
      </c>
      <c r="S213" s="100"/>
      <c r="T213" s="100"/>
      <c r="U213" s="100"/>
      <c r="V213" s="100"/>
      <c r="W213" s="57"/>
      <c r="X213" s="104" t="e">
        <v>#DIV/0!</v>
      </c>
      <c r="Y213" s="100"/>
      <c r="Z213" s="100"/>
      <c r="AA213" s="100"/>
      <c r="AB213" s="100"/>
      <c r="AC213" s="57"/>
      <c r="AD213" s="104" t="e">
        <v>#DIV/0!</v>
      </c>
      <c r="AE213" s="100"/>
      <c r="AF213" s="100"/>
      <c r="AG213" s="100"/>
      <c r="AH213" s="100"/>
      <c r="AI213" s="57"/>
      <c r="AJ213" s="104" t="e">
        <v>#DIV/0!</v>
      </c>
      <c r="AK213" s="56"/>
      <c r="AL213" s="56"/>
      <c r="AM213" s="100"/>
      <c r="AN213" s="56"/>
      <c r="AO213" s="57"/>
      <c r="AP213" s="104">
        <v>0</v>
      </c>
      <c r="AQ213" s="100"/>
      <c r="AR213" s="100"/>
      <c r="AS213" s="100"/>
      <c r="AT213" s="100"/>
      <c r="AU213" s="57"/>
      <c r="AV213" s="104" t="e">
        <v>#DIV/0!</v>
      </c>
      <c r="AW213" s="100"/>
      <c r="AX213" s="100"/>
      <c r="AY213" s="100" t="s">
        <v>563</v>
      </c>
      <c r="AZ213" s="100"/>
      <c r="BA213" s="100" t="s">
        <v>563</v>
      </c>
      <c r="BB213" s="162" t="s">
        <v>563</v>
      </c>
      <c r="BC213" s="100"/>
      <c r="BD213" s="100"/>
      <c r="BE213" s="100"/>
      <c r="BF213" s="56"/>
      <c r="BG213" s="74"/>
      <c r="BH213" s="104" t="e">
        <f>AVERAGE(Table12151654[[#This Row],[Column55]],Table12151654[[#This Row],[Column56]])</f>
        <v>#DIV/0!</v>
      </c>
    </row>
    <row r="214" spans="1:60" ht="23.1" customHeight="1" x14ac:dyDescent="0.3">
      <c r="A214" s="78">
        <v>212</v>
      </c>
      <c r="B214" s="61" t="s">
        <v>456</v>
      </c>
      <c r="C214" s="62" t="s">
        <v>457</v>
      </c>
      <c r="D214" s="61" t="s">
        <v>541</v>
      </c>
      <c r="E214" s="61" t="s">
        <v>288</v>
      </c>
      <c r="F214" s="61" t="s">
        <v>639</v>
      </c>
      <c r="G214" s="52"/>
      <c r="H214" s="52"/>
      <c r="I214" s="52"/>
      <c r="J214" s="52"/>
      <c r="K214" s="63"/>
      <c r="L214" s="104">
        <v>0</v>
      </c>
      <c r="M214" s="100" t="s">
        <v>563</v>
      </c>
      <c r="N214" s="100"/>
      <c r="O214" s="100" t="s">
        <v>563</v>
      </c>
      <c r="P214" s="100" t="s">
        <v>563</v>
      </c>
      <c r="Q214" s="100"/>
      <c r="R214" s="162" t="s">
        <v>563</v>
      </c>
      <c r="S214" s="99"/>
      <c r="T214" s="99"/>
      <c r="U214" s="99"/>
      <c r="V214" s="99"/>
      <c r="W214" s="63"/>
      <c r="X214" s="104" t="e">
        <v>#DIV/0!</v>
      </c>
      <c r="Y214" s="99"/>
      <c r="Z214" s="99"/>
      <c r="AA214" s="99"/>
      <c r="AB214" s="99"/>
      <c r="AC214" s="63"/>
      <c r="AD214" s="104" t="e">
        <v>#DIV/0!</v>
      </c>
      <c r="AE214" s="99"/>
      <c r="AF214" s="99"/>
      <c r="AG214" s="99"/>
      <c r="AH214" s="99"/>
      <c r="AI214" s="63"/>
      <c r="AJ214" s="104" t="e">
        <v>#DIV/0!</v>
      </c>
      <c r="AK214" s="52"/>
      <c r="AL214" s="52"/>
      <c r="AM214" s="99"/>
      <c r="AN214" s="52"/>
      <c r="AO214" s="63"/>
      <c r="AP214" s="104">
        <v>0</v>
      </c>
      <c r="AQ214" s="99"/>
      <c r="AR214" s="99"/>
      <c r="AS214" s="99"/>
      <c r="AT214" s="99"/>
      <c r="AU214" s="63"/>
      <c r="AV214" s="104" t="e">
        <v>#DIV/0!</v>
      </c>
      <c r="AW214" s="99"/>
      <c r="AX214" s="99"/>
      <c r="AY214" s="100" t="s">
        <v>563</v>
      </c>
      <c r="AZ214" s="100"/>
      <c r="BA214" s="100" t="s">
        <v>563</v>
      </c>
      <c r="BB214" s="162" t="s">
        <v>563</v>
      </c>
      <c r="BC214" s="99"/>
      <c r="BD214" s="99"/>
      <c r="BE214" s="99"/>
      <c r="BF214" s="52"/>
      <c r="BG214" s="79"/>
      <c r="BH214" s="104" t="e">
        <f>AVERAGE(Table12151654[[#This Row],[Column55]],Table12151654[[#This Row],[Column56]])</f>
        <v>#DIV/0!</v>
      </c>
    </row>
    <row r="215" spans="1:60" ht="23.1" customHeight="1" x14ac:dyDescent="0.3">
      <c r="A215" s="77">
        <v>213</v>
      </c>
      <c r="B215" s="54" t="s">
        <v>458</v>
      </c>
      <c r="C215" s="55" t="s">
        <v>459</v>
      </c>
      <c r="D215" s="54" t="s">
        <v>541</v>
      </c>
      <c r="E215" s="54" t="s">
        <v>288</v>
      </c>
      <c r="F215" s="54" t="s">
        <v>639</v>
      </c>
      <c r="G215" s="56"/>
      <c r="H215" s="56"/>
      <c r="I215" s="56"/>
      <c r="J215" s="56"/>
      <c r="K215" s="57"/>
      <c r="L215" s="104">
        <v>0</v>
      </c>
      <c r="M215" s="100" t="s">
        <v>563</v>
      </c>
      <c r="N215" s="100"/>
      <c r="O215" s="100" t="s">
        <v>563</v>
      </c>
      <c r="P215" s="100" t="s">
        <v>563</v>
      </c>
      <c r="Q215" s="100"/>
      <c r="R215" s="162" t="s">
        <v>563</v>
      </c>
      <c r="S215" s="100"/>
      <c r="T215" s="100"/>
      <c r="U215" s="100"/>
      <c r="V215" s="100"/>
      <c r="W215" s="57"/>
      <c r="X215" s="104" t="e">
        <v>#DIV/0!</v>
      </c>
      <c r="Y215" s="100"/>
      <c r="Z215" s="100"/>
      <c r="AA215" s="100"/>
      <c r="AB215" s="100"/>
      <c r="AC215" s="57"/>
      <c r="AD215" s="104" t="e">
        <v>#DIV/0!</v>
      </c>
      <c r="AE215" s="100"/>
      <c r="AF215" s="100"/>
      <c r="AG215" s="100"/>
      <c r="AH215" s="100"/>
      <c r="AI215" s="57"/>
      <c r="AJ215" s="104" t="e">
        <v>#DIV/0!</v>
      </c>
      <c r="AK215" s="56"/>
      <c r="AL215" s="56"/>
      <c r="AM215" s="100"/>
      <c r="AN215" s="56"/>
      <c r="AO215" s="57"/>
      <c r="AP215" s="104">
        <v>0</v>
      </c>
      <c r="AQ215" s="100"/>
      <c r="AR215" s="100"/>
      <c r="AS215" s="100"/>
      <c r="AT215" s="100"/>
      <c r="AU215" s="57"/>
      <c r="AV215" s="104" t="e">
        <v>#DIV/0!</v>
      </c>
      <c r="AW215" s="100"/>
      <c r="AX215" s="100"/>
      <c r="AY215" s="100" t="s">
        <v>563</v>
      </c>
      <c r="AZ215" s="100"/>
      <c r="BA215" s="100" t="s">
        <v>563</v>
      </c>
      <c r="BB215" s="162" t="s">
        <v>563</v>
      </c>
      <c r="BC215" s="100"/>
      <c r="BD215" s="100"/>
      <c r="BE215" s="100"/>
      <c r="BF215" s="56"/>
      <c r="BG215" s="74"/>
      <c r="BH215" s="104" t="e">
        <f>AVERAGE(Table12151654[[#This Row],[Column55]],Table12151654[[#This Row],[Column56]])</f>
        <v>#DIV/0!</v>
      </c>
    </row>
    <row r="216" spans="1:60" ht="23.1" customHeight="1" x14ac:dyDescent="0.3">
      <c r="A216" s="78">
        <v>214</v>
      </c>
      <c r="B216" s="61" t="s">
        <v>460</v>
      </c>
      <c r="C216" s="62" t="s">
        <v>461</v>
      </c>
      <c r="D216" s="61" t="s">
        <v>449</v>
      </c>
      <c r="E216" s="61" t="s">
        <v>288</v>
      </c>
      <c r="F216" s="61" t="s">
        <v>639</v>
      </c>
      <c r="G216" s="52"/>
      <c r="H216" s="52"/>
      <c r="I216" s="52"/>
      <c r="J216" s="52"/>
      <c r="K216" s="63"/>
      <c r="L216" s="104">
        <v>0</v>
      </c>
      <c r="M216" s="100" t="s">
        <v>563</v>
      </c>
      <c r="N216" s="100"/>
      <c r="O216" s="100" t="s">
        <v>563</v>
      </c>
      <c r="P216" s="100" t="s">
        <v>563</v>
      </c>
      <c r="Q216" s="100"/>
      <c r="R216" s="162" t="s">
        <v>563</v>
      </c>
      <c r="S216" s="99"/>
      <c r="T216" s="99"/>
      <c r="U216" s="99"/>
      <c r="V216" s="99"/>
      <c r="W216" s="63"/>
      <c r="X216" s="104" t="e">
        <v>#DIV/0!</v>
      </c>
      <c r="Y216" s="99"/>
      <c r="Z216" s="99"/>
      <c r="AA216" s="99"/>
      <c r="AB216" s="99"/>
      <c r="AC216" s="63"/>
      <c r="AD216" s="104" t="e">
        <v>#DIV/0!</v>
      </c>
      <c r="AE216" s="99"/>
      <c r="AF216" s="99"/>
      <c r="AG216" s="99"/>
      <c r="AH216" s="99"/>
      <c r="AI216" s="63"/>
      <c r="AJ216" s="104" t="e">
        <v>#DIV/0!</v>
      </c>
      <c r="AK216" s="52"/>
      <c r="AL216" s="52"/>
      <c r="AM216" s="99"/>
      <c r="AN216" s="52"/>
      <c r="AO216" s="63"/>
      <c r="AP216" s="104">
        <v>0</v>
      </c>
      <c r="AQ216" s="99"/>
      <c r="AR216" s="99"/>
      <c r="AS216" s="99"/>
      <c r="AT216" s="99"/>
      <c r="AU216" s="63"/>
      <c r="AV216" s="104" t="e">
        <v>#DIV/0!</v>
      </c>
      <c r="AW216" s="99"/>
      <c r="AX216" s="99"/>
      <c r="AY216" s="100" t="s">
        <v>563</v>
      </c>
      <c r="AZ216" s="100"/>
      <c r="BA216" s="100" t="s">
        <v>563</v>
      </c>
      <c r="BB216" s="162" t="s">
        <v>563</v>
      </c>
      <c r="BC216" s="99"/>
      <c r="BD216" s="99"/>
      <c r="BE216" s="99"/>
      <c r="BF216" s="52"/>
      <c r="BG216" s="79"/>
      <c r="BH216" s="104" t="e">
        <f>AVERAGE(Table12151654[[#This Row],[Column55]],Table12151654[[#This Row],[Column56]])</f>
        <v>#DIV/0!</v>
      </c>
    </row>
    <row r="217" spans="1:60" ht="23.1" customHeight="1" x14ac:dyDescent="0.3">
      <c r="A217" s="77">
        <v>215</v>
      </c>
      <c r="B217" s="54" t="s">
        <v>462</v>
      </c>
      <c r="C217" s="55" t="s">
        <v>463</v>
      </c>
      <c r="D217" s="54" t="s">
        <v>449</v>
      </c>
      <c r="E217" s="54" t="s">
        <v>288</v>
      </c>
      <c r="F217" s="54" t="s">
        <v>639</v>
      </c>
      <c r="G217" s="56"/>
      <c r="H217" s="56"/>
      <c r="I217" s="56"/>
      <c r="J217" s="56"/>
      <c r="K217" s="57"/>
      <c r="L217" s="104">
        <v>0</v>
      </c>
      <c r="M217" s="100" t="s">
        <v>563</v>
      </c>
      <c r="N217" s="100"/>
      <c r="O217" s="100" t="s">
        <v>563</v>
      </c>
      <c r="P217" s="100" t="s">
        <v>563</v>
      </c>
      <c r="Q217" s="100"/>
      <c r="R217" s="162" t="s">
        <v>563</v>
      </c>
      <c r="S217" s="100"/>
      <c r="T217" s="100"/>
      <c r="U217" s="100"/>
      <c r="V217" s="100"/>
      <c r="W217" s="57"/>
      <c r="X217" s="104" t="e">
        <v>#DIV/0!</v>
      </c>
      <c r="Y217" s="100"/>
      <c r="Z217" s="100"/>
      <c r="AA217" s="100"/>
      <c r="AB217" s="100"/>
      <c r="AC217" s="57"/>
      <c r="AD217" s="104" t="e">
        <v>#DIV/0!</v>
      </c>
      <c r="AE217" s="100"/>
      <c r="AF217" s="100"/>
      <c r="AG217" s="100"/>
      <c r="AH217" s="100"/>
      <c r="AI217" s="57"/>
      <c r="AJ217" s="104" t="e">
        <v>#DIV/0!</v>
      </c>
      <c r="AK217" s="56"/>
      <c r="AL217" s="56"/>
      <c r="AM217" s="100"/>
      <c r="AN217" s="56"/>
      <c r="AO217" s="57"/>
      <c r="AP217" s="104">
        <v>0</v>
      </c>
      <c r="AQ217" s="100"/>
      <c r="AR217" s="100"/>
      <c r="AS217" s="100"/>
      <c r="AT217" s="100"/>
      <c r="AU217" s="57"/>
      <c r="AV217" s="104" t="e">
        <v>#DIV/0!</v>
      </c>
      <c r="AW217" s="100"/>
      <c r="AX217" s="100"/>
      <c r="AY217" s="100" t="s">
        <v>563</v>
      </c>
      <c r="AZ217" s="100"/>
      <c r="BA217" s="100" t="s">
        <v>563</v>
      </c>
      <c r="BB217" s="162" t="s">
        <v>563</v>
      </c>
      <c r="BC217" s="100"/>
      <c r="BD217" s="100"/>
      <c r="BE217" s="100"/>
      <c r="BF217" s="56"/>
      <c r="BG217" s="74"/>
      <c r="BH217" s="104" t="e">
        <f>AVERAGE(Table12151654[[#This Row],[Column55]],Table12151654[[#This Row],[Column56]])</f>
        <v>#DIV/0!</v>
      </c>
    </row>
    <row r="218" spans="1:60" ht="23.1" customHeight="1" x14ac:dyDescent="0.3">
      <c r="A218" s="78">
        <v>216</v>
      </c>
      <c r="B218" s="61" t="s">
        <v>464</v>
      </c>
      <c r="C218" s="62" t="s">
        <v>465</v>
      </c>
      <c r="D218" s="61" t="s">
        <v>449</v>
      </c>
      <c r="E218" s="61" t="s">
        <v>288</v>
      </c>
      <c r="F218" s="61" t="s">
        <v>639</v>
      </c>
      <c r="G218" s="52"/>
      <c r="H218" s="52"/>
      <c r="I218" s="52"/>
      <c r="J218" s="52"/>
      <c r="K218" s="63"/>
      <c r="L218" s="104">
        <v>0</v>
      </c>
      <c r="M218" s="100">
        <v>3</v>
      </c>
      <c r="N218" s="100"/>
      <c r="O218" s="100">
        <v>3</v>
      </c>
      <c r="P218" s="100" t="s">
        <v>563</v>
      </c>
      <c r="Q218" s="100"/>
      <c r="R218" s="162">
        <v>3</v>
      </c>
      <c r="S218" s="99"/>
      <c r="T218" s="99"/>
      <c r="U218" s="99"/>
      <c r="V218" s="99"/>
      <c r="W218" s="63"/>
      <c r="X218" s="104" t="e">
        <v>#DIV/0!</v>
      </c>
      <c r="Y218" s="99"/>
      <c r="Z218" s="99"/>
      <c r="AA218" s="99"/>
      <c r="AB218" s="99"/>
      <c r="AC218" s="63"/>
      <c r="AD218" s="104" t="e">
        <v>#DIV/0!</v>
      </c>
      <c r="AE218" s="99"/>
      <c r="AF218" s="99"/>
      <c r="AG218" s="99"/>
      <c r="AH218" s="99"/>
      <c r="AI218" s="63"/>
      <c r="AJ218" s="104" t="e">
        <v>#DIV/0!</v>
      </c>
      <c r="AK218" s="52"/>
      <c r="AL218" s="52"/>
      <c r="AM218" s="99"/>
      <c r="AN218" s="52"/>
      <c r="AO218" s="63"/>
      <c r="AP218" s="104">
        <v>0</v>
      </c>
      <c r="AQ218" s="99"/>
      <c r="AR218" s="99"/>
      <c r="AS218" s="99"/>
      <c r="AT218" s="99"/>
      <c r="AU218" s="63"/>
      <c r="AV218" s="104" t="e">
        <v>#DIV/0!</v>
      </c>
      <c r="AW218" s="99"/>
      <c r="AX218" s="99"/>
      <c r="AY218" s="100">
        <v>4</v>
      </c>
      <c r="AZ218" s="100"/>
      <c r="BA218" s="100">
        <v>2</v>
      </c>
      <c r="BB218" s="162">
        <v>3</v>
      </c>
      <c r="BC218" s="99"/>
      <c r="BD218" s="99"/>
      <c r="BE218" s="99"/>
      <c r="BF218" s="52"/>
      <c r="BG218" s="79"/>
      <c r="BH218" s="104" t="e">
        <f>AVERAGE(Table12151654[[#This Row],[Column55]],Table12151654[[#This Row],[Column56]])</f>
        <v>#DIV/0!</v>
      </c>
    </row>
    <row r="219" spans="1:60" ht="23.1" customHeight="1" x14ac:dyDescent="0.3">
      <c r="A219" s="77">
        <v>217</v>
      </c>
      <c r="B219" s="54" t="s">
        <v>466</v>
      </c>
      <c r="C219" s="55" t="s">
        <v>467</v>
      </c>
      <c r="D219" s="54" t="s">
        <v>541</v>
      </c>
      <c r="E219" s="54" t="s">
        <v>288</v>
      </c>
      <c r="F219" s="54" t="s">
        <v>639</v>
      </c>
      <c r="G219" s="56"/>
      <c r="H219" s="56"/>
      <c r="I219" s="56"/>
      <c r="J219" s="56"/>
      <c r="K219" s="57"/>
      <c r="L219" s="104">
        <v>0</v>
      </c>
      <c r="M219" s="100">
        <v>2</v>
      </c>
      <c r="N219" s="100"/>
      <c r="O219" s="100">
        <v>2</v>
      </c>
      <c r="P219" s="100" t="s">
        <v>563</v>
      </c>
      <c r="Q219" s="100"/>
      <c r="R219" s="162">
        <v>2</v>
      </c>
      <c r="S219" s="100"/>
      <c r="T219" s="100"/>
      <c r="U219" s="100"/>
      <c r="V219" s="100"/>
      <c r="W219" s="57"/>
      <c r="X219" s="104" t="e">
        <v>#DIV/0!</v>
      </c>
      <c r="Y219" s="100"/>
      <c r="Z219" s="100"/>
      <c r="AA219" s="100"/>
      <c r="AB219" s="100"/>
      <c r="AC219" s="57"/>
      <c r="AD219" s="104" t="e">
        <v>#DIV/0!</v>
      </c>
      <c r="AE219" s="100"/>
      <c r="AF219" s="100"/>
      <c r="AG219" s="100"/>
      <c r="AH219" s="100"/>
      <c r="AI219" s="57"/>
      <c r="AJ219" s="104" t="e">
        <v>#DIV/0!</v>
      </c>
      <c r="AK219" s="56"/>
      <c r="AL219" s="56"/>
      <c r="AM219" s="100"/>
      <c r="AN219" s="56"/>
      <c r="AO219" s="57"/>
      <c r="AP219" s="104">
        <v>0</v>
      </c>
      <c r="AQ219" s="100"/>
      <c r="AR219" s="100"/>
      <c r="AS219" s="100"/>
      <c r="AT219" s="100"/>
      <c r="AU219" s="57"/>
      <c r="AV219" s="104" t="e">
        <v>#DIV/0!</v>
      </c>
      <c r="AW219" s="100"/>
      <c r="AX219" s="100"/>
      <c r="AY219" s="100">
        <v>2</v>
      </c>
      <c r="AZ219" s="100"/>
      <c r="BA219" s="100">
        <v>2</v>
      </c>
      <c r="BB219" s="162">
        <v>2</v>
      </c>
      <c r="BC219" s="100"/>
      <c r="BD219" s="100"/>
      <c r="BE219" s="100"/>
      <c r="BF219" s="56"/>
      <c r="BG219" s="74"/>
      <c r="BH219" s="104" t="e">
        <f>AVERAGE(Table12151654[[#This Row],[Column55]],Table12151654[[#This Row],[Column56]])</f>
        <v>#DIV/0!</v>
      </c>
    </row>
    <row r="220" spans="1:60" ht="23.1" customHeight="1" x14ac:dyDescent="0.3">
      <c r="A220" s="78">
        <v>218</v>
      </c>
      <c r="B220" s="61" t="s">
        <v>468</v>
      </c>
      <c r="C220" s="62" t="s">
        <v>469</v>
      </c>
      <c r="D220" s="61" t="s">
        <v>449</v>
      </c>
      <c r="E220" s="61" t="s">
        <v>288</v>
      </c>
      <c r="F220" s="61" t="s">
        <v>639</v>
      </c>
      <c r="G220" s="52"/>
      <c r="H220" s="52"/>
      <c r="I220" s="52"/>
      <c r="J220" s="52"/>
      <c r="K220" s="63"/>
      <c r="L220" s="104">
        <v>0</v>
      </c>
      <c r="M220" s="100">
        <v>2</v>
      </c>
      <c r="N220" s="100"/>
      <c r="O220" s="100">
        <v>2</v>
      </c>
      <c r="P220" s="100" t="s">
        <v>563</v>
      </c>
      <c r="Q220" s="100"/>
      <c r="R220" s="162">
        <v>2</v>
      </c>
      <c r="S220" s="99"/>
      <c r="T220" s="99"/>
      <c r="U220" s="99"/>
      <c r="V220" s="99"/>
      <c r="W220" s="63"/>
      <c r="X220" s="104" t="e">
        <v>#DIV/0!</v>
      </c>
      <c r="Y220" s="99"/>
      <c r="Z220" s="99"/>
      <c r="AA220" s="99"/>
      <c r="AB220" s="99"/>
      <c r="AC220" s="63"/>
      <c r="AD220" s="104" t="e">
        <v>#DIV/0!</v>
      </c>
      <c r="AE220" s="99"/>
      <c r="AF220" s="99"/>
      <c r="AG220" s="99"/>
      <c r="AH220" s="99"/>
      <c r="AI220" s="63"/>
      <c r="AJ220" s="104" t="e">
        <v>#DIV/0!</v>
      </c>
      <c r="AK220" s="52"/>
      <c r="AL220" s="52"/>
      <c r="AM220" s="99"/>
      <c r="AN220" s="52"/>
      <c r="AO220" s="63"/>
      <c r="AP220" s="104">
        <v>0</v>
      </c>
      <c r="AQ220" s="99"/>
      <c r="AR220" s="99"/>
      <c r="AS220" s="99"/>
      <c r="AT220" s="99"/>
      <c r="AU220" s="63"/>
      <c r="AV220" s="104" t="e">
        <v>#DIV/0!</v>
      </c>
      <c r="AW220" s="99"/>
      <c r="AX220" s="99"/>
      <c r="AY220" s="100">
        <v>2</v>
      </c>
      <c r="AZ220" s="100"/>
      <c r="BA220" s="100">
        <v>2</v>
      </c>
      <c r="BB220" s="162">
        <v>2</v>
      </c>
      <c r="BC220" s="99"/>
      <c r="BD220" s="99"/>
      <c r="BE220" s="99"/>
      <c r="BF220" s="52"/>
      <c r="BG220" s="79"/>
      <c r="BH220" s="104" t="e">
        <f>AVERAGE(Table12151654[[#This Row],[Column55]],Table12151654[[#This Row],[Column56]])</f>
        <v>#DIV/0!</v>
      </c>
    </row>
    <row r="221" spans="1:60" ht="23.1" customHeight="1" x14ac:dyDescent="0.3">
      <c r="A221" s="77">
        <v>219</v>
      </c>
      <c r="B221" s="54" t="s">
        <v>470</v>
      </c>
      <c r="C221" s="55" t="s">
        <v>471</v>
      </c>
      <c r="D221" s="54" t="s">
        <v>449</v>
      </c>
      <c r="E221" s="54" t="s">
        <v>288</v>
      </c>
      <c r="F221" s="54" t="s">
        <v>639</v>
      </c>
      <c r="G221" s="56"/>
      <c r="H221" s="56"/>
      <c r="I221" s="56"/>
      <c r="J221" s="56"/>
      <c r="K221" s="57"/>
      <c r="L221" s="104">
        <v>0</v>
      </c>
      <c r="M221" s="100">
        <v>3</v>
      </c>
      <c r="N221" s="100"/>
      <c r="O221" s="100">
        <v>2</v>
      </c>
      <c r="P221" s="100" t="s">
        <v>563</v>
      </c>
      <c r="Q221" s="100"/>
      <c r="R221" s="162">
        <v>2.5</v>
      </c>
      <c r="S221" s="100"/>
      <c r="T221" s="100"/>
      <c r="U221" s="100"/>
      <c r="V221" s="100"/>
      <c r="W221" s="57"/>
      <c r="X221" s="104" t="e">
        <v>#DIV/0!</v>
      </c>
      <c r="Y221" s="100"/>
      <c r="Z221" s="100"/>
      <c r="AA221" s="100"/>
      <c r="AB221" s="100"/>
      <c r="AC221" s="57"/>
      <c r="AD221" s="104" t="e">
        <v>#DIV/0!</v>
      </c>
      <c r="AE221" s="100"/>
      <c r="AF221" s="100"/>
      <c r="AG221" s="100"/>
      <c r="AH221" s="100"/>
      <c r="AI221" s="57"/>
      <c r="AJ221" s="104" t="e">
        <v>#DIV/0!</v>
      </c>
      <c r="AK221" s="56"/>
      <c r="AL221" s="56"/>
      <c r="AM221" s="100"/>
      <c r="AN221" s="56"/>
      <c r="AO221" s="57"/>
      <c r="AP221" s="104">
        <v>0</v>
      </c>
      <c r="AQ221" s="100"/>
      <c r="AR221" s="100"/>
      <c r="AS221" s="100"/>
      <c r="AT221" s="100"/>
      <c r="AU221" s="57"/>
      <c r="AV221" s="104" t="e">
        <v>#DIV/0!</v>
      </c>
      <c r="AW221" s="100"/>
      <c r="AX221" s="100"/>
      <c r="AY221" s="100">
        <v>4</v>
      </c>
      <c r="AZ221" s="100"/>
      <c r="BA221" s="100">
        <v>3</v>
      </c>
      <c r="BB221" s="162">
        <v>3.5</v>
      </c>
      <c r="BC221" s="100"/>
      <c r="BD221" s="100"/>
      <c r="BE221" s="100"/>
      <c r="BF221" s="56"/>
      <c r="BG221" s="74"/>
      <c r="BH221" s="104" t="e">
        <f>AVERAGE(Table12151654[[#This Row],[Column55]],Table12151654[[#This Row],[Column56]])</f>
        <v>#DIV/0!</v>
      </c>
    </row>
    <row r="222" spans="1:60" ht="23.1" customHeight="1" x14ac:dyDescent="0.3">
      <c r="A222" s="78">
        <v>220</v>
      </c>
      <c r="B222" s="61" t="s">
        <v>472</v>
      </c>
      <c r="C222" s="62" t="s">
        <v>473</v>
      </c>
      <c r="D222" s="61" t="s">
        <v>541</v>
      </c>
      <c r="E222" s="61" t="s">
        <v>288</v>
      </c>
      <c r="F222" s="61" t="s">
        <v>639</v>
      </c>
      <c r="G222" s="52"/>
      <c r="H222" s="52"/>
      <c r="I222" s="52"/>
      <c r="J222" s="52"/>
      <c r="K222" s="63"/>
      <c r="L222" s="104">
        <v>0</v>
      </c>
      <c r="M222" s="100">
        <v>2</v>
      </c>
      <c r="N222" s="100"/>
      <c r="O222" s="100">
        <v>2</v>
      </c>
      <c r="P222" s="100" t="s">
        <v>563</v>
      </c>
      <c r="Q222" s="100"/>
      <c r="R222" s="162">
        <v>2</v>
      </c>
      <c r="S222" s="99"/>
      <c r="T222" s="99"/>
      <c r="U222" s="99"/>
      <c r="V222" s="99"/>
      <c r="W222" s="63"/>
      <c r="X222" s="104" t="e">
        <v>#DIV/0!</v>
      </c>
      <c r="Y222" s="99"/>
      <c r="Z222" s="99"/>
      <c r="AA222" s="99"/>
      <c r="AB222" s="99"/>
      <c r="AC222" s="63"/>
      <c r="AD222" s="104" t="e">
        <v>#DIV/0!</v>
      </c>
      <c r="AE222" s="99"/>
      <c r="AF222" s="99"/>
      <c r="AG222" s="99"/>
      <c r="AH222" s="99"/>
      <c r="AI222" s="63"/>
      <c r="AJ222" s="104" t="e">
        <v>#DIV/0!</v>
      </c>
      <c r="AK222" s="52"/>
      <c r="AL222" s="52"/>
      <c r="AM222" s="99"/>
      <c r="AN222" s="52"/>
      <c r="AO222" s="63"/>
      <c r="AP222" s="104">
        <v>0</v>
      </c>
      <c r="AQ222" s="99"/>
      <c r="AR222" s="99"/>
      <c r="AS222" s="99"/>
      <c r="AT222" s="99"/>
      <c r="AU222" s="63"/>
      <c r="AV222" s="104" t="e">
        <v>#DIV/0!</v>
      </c>
      <c r="AW222" s="99"/>
      <c r="AX222" s="99"/>
      <c r="AY222" s="100">
        <v>4</v>
      </c>
      <c r="AZ222" s="100"/>
      <c r="BA222" s="100">
        <v>2</v>
      </c>
      <c r="BB222" s="162">
        <v>3</v>
      </c>
      <c r="BC222" s="99"/>
      <c r="BD222" s="99"/>
      <c r="BE222" s="99"/>
      <c r="BF222" s="52"/>
      <c r="BG222" s="79"/>
      <c r="BH222" s="104" t="e">
        <f>AVERAGE(Table12151654[[#This Row],[Column55]],Table12151654[[#This Row],[Column56]])</f>
        <v>#DIV/0!</v>
      </c>
    </row>
    <row r="223" spans="1:60" ht="23.1" customHeight="1" x14ac:dyDescent="0.3">
      <c r="A223" s="77">
        <v>221</v>
      </c>
      <c r="B223" s="54" t="s">
        <v>474</v>
      </c>
      <c r="C223" s="55" t="s">
        <v>475</v>
      </c>
      <c r="D223" s="54" t="s">
        <v>449</v>
      </c>
      <c r="E223" s="54" t="s">
        <v>288</v>
      </c>
      <c r="F223" s="54" t="s">
        <v>639</v>
      </c>
      <c r="G223" s="56"/>
      <c r="H223" s="56"/>
      <c r="I223" s="56"/>
      <c r="J223" s="56"/>
      <c r="K223" s="57"/>
      <c r="L223" s="104">
        <v>0</v>
      </c>
      <c r="M223" s="100" t="s">
        <v>563</v>
      </c>
      <c r="N223" s="100"/>
      <c r="O223" s="100" t="s">
        <v>563</v>
      </c>
      <c r="P223" s="100" t="s">
        <v>563</v>
      </c>
      <c r="Q223" s="100"/>
      <c r="R223" s="162" t="s">
        <v>563</v>
      </c>
      <c r="S223" s="100"/>
      <c r="T223" s="100"/>
      <c r="U223" s="100"/>
      <c r="V223" s="100"/>
      <c r="W223" s="57"/>
      <c r="X223" s="104" t="e">
        <v>#DIV/0!</v>
      </c>
      <c r="Y223" s="100"/>
      <c r="Z223" s="100"/>
      <c r="AA223" s="100"/>
      <c r="AB223" s="100"/>
      <c r="AC223" s="57"/>
      <c r="AD223" s="104" t="e">
        <v>#DIV/0!</v>
      </c>
      <c r="AE223" s="100"/>
      <c r="AF223" s="100"/>
      <c r="AG223" s="100"/>
      <c r="AH223" s="100"/>
      <c r="AI223" s="57"/>
      <c r="AJ223" s="104" t="e">
        <v>#DIV/0!</v>
      </c>
      <c r="AK223" s="56"/>
      <c r="AL223" s="56"/>
      <c r="AM223" s="100"/>
      <c r="AN223" s="56"/>
      <c r="AO223" s="57"/>
      <c r="AP223" s="104">
        <v>0</v>
      </c>
      <c r="AQ223" s="100"/>
      <c r="AR223" s="100"/>
      <c r="AS223" s="100"/>
      <c r="AT223" s="100"/>
      <c r="AU223" s="57"/>
      <c r="AV223" s="104" t="e">
        <v>#DIV/0!</v>
      </c>
      <c r="AW223" s="100"/>
      <c r="AX223" s="100"/>
      <c r="AY223" s="100" t="s">
        <v>563</v>
      </c>
      <c r="AZ223" s="100"/>
      <c r="BA223" s="100" t="s">
        <v>563</v>
      </c>
      <c r="BB223" s="162" t="s">
        <v>563</v>
      </c>
      <c r="BC223" s="100"/>
      <c r="BD223" s="100"/>
      <c r="BE223" s="100"/>
      <c r="BF223" s="56"/>
      <c r="BG223" s="74"/>
      <c r="BH223" s="104" t="e">
        <f>AVERAGE(Table12151654[[#This Row],[Column55]],Table12151654[[#This Row],[Column56]])</f>
        <v>#DIV/0!</v>
      </c>
    </row>
    <row r="224" spans="1:60" ht="23.1" customHeight="1" x14ac:dyDescent="0.3">
      <c r="A224" s="78">
        <v>222</v>
      </c>
      <c r="B224" s="61" t="s">
        <v>476</v>
      </c>
      <c r="C224" s="62" t="s">
        <v>477</v>
      </c>
      <c r="D224" s="61" t="s">
        <v>449</v>
      </c>
      <c r="E224" s="61" t="s">
        <v>288</v>
      </c>
      <c r="F224" s="61" t="s">
        <v>639</v>
      </c>
      <c r="G224" s="52"/>
      <c r="H224" s="52"/>
      <c r="I224" s="52"/>
      <c r="J224" s="52"/>
      <c r="K224" s="63"/>
      <c r="L224" s="104">
        <v>0</v>
      </c>
      <c r="M224" s="100">
        <v>4</v>
      </c>
      <c r="N224" s="100"/>
      <c r="O224" s="100">
        <v>3</v>
      </c>
      <c r="P224" s="100" t="s">
        <v>563</v>
      </c>
      <c r="Q224" s="100"/>
      <c r="R224" s="162">
        <v>3.5</v>
      </c>
      <c r="S224" s="99"/>
      <c r="T224" s="99"/>
      <c r="U224" s="99"/>
      <c r="V224" s="99"/>
      <c r="W224" s="63"/>
      <c r="X224" s="104" t="e">
        <v>#DIV/0!</v>
      </c>
      <c r="Y224" s="99"/>
      <c r="Z224" s="99"/>
      <c r="AA224" s="99"/>
      <c r="AB224" s="99"/>
      <c r="AC224" s="63"/>
      <c r="AD224" s="104" t="e">
        <v>#DIV/0!</v>
      </c>
      <c r="AE224" s="99"/>
      <c r="AF224" s="99"/>
      <c r="AG224" s="99"/>
      <c r="AH224" s="99"/>
      <c r="AI224" s="63"/>
      <c r="AJ224" s="104" t="e">
        <v>#DIV/0!</v>
      </c>
      <c r="AK224" s="52"/>
      <c r="AL224" s="52"/>
      <c r="AM224" s="99"/>
      <c r="AN224" s="52"/>
      <c r="AO224" s="63"/>
      <c r="AP224" s="104">
        <v>0</v>
      </c>
      <c r="AQ224" s="99"/>
      <c r="AR224" s="99"/>
      <c r="AS224" s="99"/>
      <c r="AT224" s="99"/>
      <c r="AU224" s="63"/>
      <c r="AV224" s="104" t="e">
        <v>#DIV/0!</v>
      </c>
      <c r="AW224" s="99"/>
      <c r="AX224" s="99"/>
      <c r="AY224" s="100">
        <v>4</v>
      </c>
      <c r="AZ224" s="100"/>
      <c r="BA224" s="100">
        <v>3</v>
      </c>
      <c r="BB224" s="162">
        <v>3.5</v>
      </c>
      <c r="BC224" s="99"/>
      <c r="BD224" s="99"/>
      <c r="BE224" s="99"/>
      <c r="BF224" s="52"/>
      <c r="BG224" s="79"/>
      <c r="BH224" s="104" t="e">
        <f>AVERAGE(Table12151654[[#This Row],[Column55]],Table12151654[[#This Row],[Column56]])</f>
        <v>#DIV/0!</v>
      </c>
    </row>
    <row r="225" spans="1:60" ht="23.1" customHeight="1" x14ac:dyDescent="0.3">
      <c r="A225" s="77">
        <v>223</v>
      </c>
      <c r="B225" s="54" t="s">
        <v>478</v>
      </c>
      <c r="C225" s="55" t="s">
        <v>479</v>
      </c>
      <c r="D225" s="54" t="s">
        <v>449</v>
      </c>
      <c r="E225" s="54" t="s">
        <v>288</v>
      </c>
      <c r="F225" s="54" t="s">
        <v>639</v>
      </c>
      <c r="G225" s="56"/>
      <c r="H225" s="56"/>
      <c r="I225" s="56"/>
      <c r="J225" s="56"/>
      <c r="K225" s="57"/>
      <c r="L225" s="104">
        <v>0</v>
      </c>
      <c r="M225" s="100">
        <v>4</v>
      </c>
      <c r="N225" s="100"/>
      <c r="O225" s="100">
        <v>4</v>
      </c>
      <c r="P225" s="100" t="s">
        <v>563</v>
      </c>
      <c r="Q225" s="100"/>
      <c r="R225" s="162">
        <v>4</v>
      </c>
      <c r="S225" s="100"/>
      <c r="T225" s="100"/>
      <c r="U225" s="100"/>
      <c r="V225" s="100"/>
      <c r="W225" s="57"/>
      <c r="X225" s="104" t="e">
        <v>#DIV/0!</v>
      </c>
      <c r="Y225" s="100"/>
      <c r="Z225" s="100"/>
      <c r="AA225" s="100"/>
      <c r="AB225" s="100"/>
      <c r="AC225" s="57"/>
      <c r="AD225" s="104" t="e">
        <v>#DIV/0!</v>
      </c>
      <c r="AE225" s="100"/>
      <c r="AF225" s="100"/>
      <c r="AG225" s="100"/>
      <c r="AH225" s="100"/>
      <c r="AI225" s="57"/>
      <c r="AJ225" s="104" t="e">
        <v>#DIV/0!</v>
      </c>
      <c r="AK225" s="56"/>
      <c r="AL225" s="56"/>
      <c r="AM225" s="100"/>
      <c r="AN225" s="56"/>
      <c r="AO225" s="57"/>
      <c r="AP225" s="104">
        <v>0</v>
      </c>
      <c r="AQ225" s="100"/>
      <c r="AR225" s="100"/>
      <c r="AS225" s="100"/>
      <c r="AT225" s="100"/>
      <c r="AU225" s="57"/>
      <c r="AV225" s="104" t="e">
        <v>#DIV/0!</v>
      </c>
      <c r="AW225" s="100"/>
      <c r="AX225" s="100"/>
      <c r="AY225" s="100">
        <v>4</v>
      </c>
      <c r="AZ225" s="100"/>
      <c r="BA225" s="100">
        <v>4</v>
      </c>
      <c r="BB225" s="162">
        <v>4</v>
      </c>
      <c r="BC225" s="100"/>
      <c r="BD225" s="100"/>
      <c r="BE225" s="100"/>
      <c r="BF225" s="56"/>
      <c r="BG225" s="74"/>
      <c r="BH225" s="104" t="e">
        <f>AVERAGE(Table12151654[[#This Row],[Column55]],Table12151654[[#This Row],[Column56]])</f>
        <v>#DIV/0!</v>
      </c>
    </row>
    <row r="226" spans="1:60" ht="23.1" customHeight="1" x14ac:dyDescent="0.3">
      <c r="A226" s="78">
        <v>224</v>
      </c>
      <c r="B226" s="61" t="s">
        <v>480</v>
      </c>
      <c r="C226" s="62" t="s">
        <v>481</v>
      </c>
      <c r="D226" s="61" t="s">
        <v>449</v>
      </c>
      <c r="E226" s="61" t="s">
        <v>288</v>
      </c>
      <c r="F226" s="61" t="s">
        <v>639</v>
      </c>
      <c r="G226" s="52"/>
      <c r="H226" s="52"/>
      <c r="I226" s="52"/>
      <c r="J226" s="52"/>
      <c r="K226" s="63"/>
      <c r="L226" s="104">
        <v>0</v>
      </c>
      <c r="M226" s="100">
        <v>1</v>
      </c>
      <c r="N226" s="100"/>
      <c r="O226" s="100">
        <v>1</v>
      </c>
      <c r="P226" s="100" t="s">
        <v>563</v>
      </c>
      <c r="Q226" s="100"/>
      <c r="R226" s="162">
        <v>1</v>
      </c>
      <c r="S226" s="99"/>
      <c r="T226" s="99"/>
      <c r="U226" s="99"/>
      <c r="V226" s="99"/>
      <c r="W226" s="63"/>
      <c r="X226" s="104" t="e">
        <v>#DIV/0!</v>
      </c>
      <c r="Y226" s="99"/>
      <c r="Z226" s="99"/>
      <c r="AA226" s="99"/>
      <c r="AB226" s="99"/>
      <c r="AC226" s="63"/>
      <c r="AD226" s="104" t="e">
        <v>#DIV/0!</v>
      </c>
      <c r="AE226" s="99"/>
      <c r="AF226" s="99"/>
      <c r="AG226" s="99"/>
      <c r="AH226" s="99"/>
      <c r="AI226" s="63"/>
      <c r="AJ226" s="104" t="e">
        <v>#DIV/0!</v>
      </c>
      <c r="AK226" s="52"/>
      <c r="AL226" s="52"/>
      <c r="AM226" s="99"/>
      <c r="AN226" s="52"/>
      <c r="AO226" s="63"/>
      <c r="AP226" s="104">
        <v>0</v>
      </c>
      <c r="AQ226" s="99"/>
      <c r="AR226" s="99"/>
      <c r="AS226" s="99"/>
      <c r="AT226" s="99"/>
      <c r="AU226" s="63"/>
      <c r="AV226" s="104" t="e">
        <v>#DIV/0!</v>
      </c>
      <c r="AW226" s="99"/>
      <c r="AX226" s="99"/>
      <c r="AY226" s="100">
        <v>4</v>
      </c>
      <c r="AZ226" s="100"/>
      <c r="BA226" s="100">
        <v>1</v>
      </c>
      <c r="BB226" s="162">
        <v>2.5</v>
      </c>
      <c r="BC226" s="99"/>
      <c r="BD226" s="99"/>
      <c r="BE226" s="99"/>
      <c r="BF226" s="52"/>
      <c r="BG226" s="79"/>
      <c r="BH226" s="104" t="e">
        <f>AVERAGE(Table12151654[[#This Row],[Column55]],Table12151654[[#This Row],[Column56]])</f>
        <v>#DIV/0!</v>
      </c>
    </row>
    <row r="227" spans="1:60" ht="23.1" customHeight="1" x14ac:dyDescent="0.3">
      <c r="A227" s="77">
        <v>225</v>
      </c>
      <c r="B227" s="54" t="s">
        <v>482</v>
      </c>
      <c r="C227" s="55" t="s">
        <v>539</v>
      </c>
      <c r="D227" s="54" t="s">
        <v>449</v>
      </c>
      <c r="E227" s="54" t="s">
        <v>288</v>
      </c>
      <c r="F227" s="54" t="s">
        <v>639</v>
      </c>
      <c r="G227" s="56"/>
      <c r="H227" s="56"/>
      <c r="I227" s="56"/>
      <c r="J227" s="56"/>
      <c r="K227" s="57"/>
      <c r="L227" s="104">
        <v>0</v>
      </c>
      <c r="M227" s="100">
        <v>2</v>
      </c>
      <c r="N227" s="100"/>
      <c r="O227" s="100">
        <v>2</v>
      </c>
      <c r="P227" s="100" t="s">
        <v>563</v>
      </c>
      <c r="Q227" s="100"/>
      <c r="R227" s="162">
        <v>2</v>
      </c>
      <c r="S227" s="100"/>
      <c r="T227" s="100"/>
      <c r="U227" s="100"/>
      <c r="V227" s="100"/>
      <c r="W227" s="57"/>
      <c r="X227" s="104" t="e">
        <v>#DIV/0!</v>
      </c>
      <c r="Y227" s="100"/>
      <c r="Z227" s="100"/>
      <c r="AA227" s="100"/>
      <c r="AB227" s="100"/>
      <c r="AC227" s="57"/>
      <c r="AD227" s="104" t="e">
        <v>#DIV/0!</v>
      </c>
      <c r="AE227" s="100"/>
      <c r="AF227" s="100"/>
      <c r="AG227" s="100"/>
      <c r="AH227" s="100"/>
      <c r="AI227" s="57"/>
      <c r="AJ227" s="104" t="e">
        <v>#DIV/0!</v>
      </c>
      <c r="AK227" s="56"/>
      <c r="AL227" s="56"/>
      <c r="AM227" s="100"/>
      <c r="AN227" s="56"/>
      <c r="AO227" s="57"/>
      <c r="AP227" s="104">
        <v>0</v>
      </c>
      <c r="AQ227" s="100"/>
      <c r="AR227" s="100"/>
      <c r="AS227" s="100"/>
      <c r="AT227" s="100"/>
      <c r="AU227" s="57"/>
      <c r="AV227" s="104" t="e">
        <v>#DIV/0!</v>
      </c>
      <c r="AW227" s="100"/>
      <c r="AX227" s="100"/>
      <c r="AY227" s="100">
        <v>2</v>
      </c>
      <c r="AZ227" s="100"/>
      <c r="BA227" s="100">
        <v>2</v>
      </c>
      <c r="BB227" s="162">
        <v>2</v>
      </c>
      <c r="BC227" s="100"/>
      <c r="BD227" s="100"/>
      <c r="BE227" s="100"/>
      <c r="BF227" s="56"/>
      <c r="BG227" s="74"/>
      <c r="BH227" s="104" t="e">
        <f>AVERAGE(Table12151654[[#This Row],[Column55]],Table12151654[[#This Row],[Column56]])</f>
        <v>#DIV/0!</v>
      </c>
    </row>
    <row r="228" spans="1:60" ht="23.1" customHeight="1" x14ac:dyDescent="0.3">
      <c r="A228" s="78">
        <v>226</v>
      </c>
      <c r="B228" s="61" t="s">
        <v>483</v>
      </c>
      <c r="C228" s="62" t="s">
        <v>484</v>
      </c>
      <c r="D228" s="61" t="s">
        <v>449</v>
      </c>
      <c r="E228" s="61" t="s">
        <v>288</v>
      </c>
      <c r="F228" s="61" t="s">
        <v>639</v>
      </c>
      <c r="G228" s="52"/>
      <c r="H228" s="52"/>
      <c r="I228" s="52"/>
      <c r="J228" s="52"/>
      <c r="K228" s="63"/>
      <c r="L228" s="104">
        <v>0</v>
      </c>
      <c r="M228" s="100">
        <v>2</v>
      </c>
      <c r="N228" s="100"/>
      <c r="O228" s="100">
        <v>2</v>
      </c>
      <c r="P228" s="100" t="s">
        <v>563</v>
      </c>
      <c r="Q228" s="100"/>
      <c r="R228" s="162">
        <v>2</v>
      </c>
      <c r="S228" s="99"/>
      <c r="T228" s="99"/>
      <c r="U228" s="99"/>
      <c r="V228" s="99"/>
      <c r="W228" s="63"/>
      <c r="X228" s="104" t="e">
        <v>#DIV/0!</v>
      </c>
      <c r="Y228" s="99"/>
      <c r="Z228" s="99"/>
      <c r="AA228" s="99"/>
      <c r="AB228" s="99"/>
      <c r="AC228" s="63"/>
      <c r="AD228" s="104" t="e">
        <v>#DIV/0!</v>
      </c>
      <c r="AE228" s="99"/>
      <c r="AF228" s="99"/>
      <c r="AG228" s="99"/>
      <c r="AH228" s="99"/>
      <c r="AI228" s="63"/>
      <c r="AJ228" s="104" t="e">
        <v>#DIV/0!</v>
      </c>
      <c r="AK228" s="52"/>
      <c r="AL228" s="52"/>
      <c r="AM228" s="99"/>
      <c r="AN228" s="52"/>
      <c r="AO228" s="63"/>
      <c r="AP228" s="104">
        <v>0</v>
      </c>
      <c r="AQ228" s="99"/>
      <c r="AR228" s="99"/>
      <c r="AS228" s="99"/>
      <c r="AT228" s="99"/>
      <c r="AU228" s="63"/>
      <c r="AV228" s="104" t="e">
        <v>#DIV/0!</v>
      </c>
      <c r="AW228" s="99"/>
      <c r="AX228" s="99"/>
      <c r="AY228" s="100">
        <v>2</v>
      </c>
      <c r="AZ228" s="100"/>
      <c r="BA228" s="100">
        <v>2</v>
      </c>
      <c r="BB228" s="162">
        <v>2</v>
      </c>
      <c r="BC228" s="99"/>
      <c r="BD228" s="99"/>
      <c r="BE228" s="99"/>
      <c r="BF228" s="52"/>
      <c r="BG228" s="79"/>
      <c r="BH228" s="104" t="e">
        <f>AVERAGE(Table12151654[[#This Row],[Column55]],Table12151654[[#This Row],[Column56]])</f>
        <v>#DIV/0!</v>
      </c>
    </row>
    <row r="229" spans="1:60" ht="23.1" customHeight="1" x14ac:dyDescent="0.3">
      <c r="A229" s="77">
        <v>227</v>
      </c>
      <c r="B229" s="54" t="s">
        <v>485</v>
      </c>
      <c r="C229" s="55" t="s">
        <v>486</v>
      </c>
      <c r="D229" s="54" t="s">
        <v>449</v>
      </c>
      <c r="E229" s="54" t="s">
        <v>288</v>
      </c>
      <c r="F229" s="54" t="s">
        <v>639</v>
      </c>
      <c r="G229" s="56"/>
      <c r="H229" s="56"/>
      <c r="I229" s="56"/>
      <c r="J229" s="56"/>
      <c r="K229" s="57"/>
      <c r="L229" s="104">
        <v>0</v>
      </c>
      <c r="M229" s="100">
        <v>4</v>
      </c>
      <c r="N229" s="100"/>
      <c r="O229" s="100">
        <v>4</v>
      </c>
      <c r="P229" s="100" t="s">
        <v>563</v>
      </c>
      <c r="Q229" s="100"/>
      <c r="R229" s="162">
        <v>4</v>
      </c>
      <c r="S229" s="100"/>
      <c r="T229" s="100"/>
      <c r="U229" s="100"/>
      <c r="V229" s="100"/>
      <c r="W229" s="57"/>
      <c r="X229" s="104" t="e">
        <v>#DIV/0!</v>
      </c>
      <c r="Y229" s="100"/>
      <c r="Z229" s="100"/>
      <c r="AA229" s="100"/>
      <c r="AB229" s="100"/>
      <c r="AC229" s="57"/>
      <c r="AD229" s="104" t="e">
        <v>#DIV/0!</v>
      </c>
      <c r="AE229" s="100"/>
      <c r="AF229" s="100"/>
      <c r="AG229" s="100"/>
      <c r="AH229" s="100"/>
      <c r="AI229" s="57"/>
      <c r="AJ229" s="104" t="e">
        <v>#DIV/0!</v>
      </c>
      <c r="AK229" s="56"/>
      <c r="AL229" s="56"/>
      <c r="AM229" s="100"/>
      <c r="AN229" s="56"/>
      <c r="AO229" s="57"/>
      <c r="AP229" s="104">
        <v>0</v>
      </c>
      <c r="AQ229" s="100"/>
      <c r="AR229" s="100"/>
      <c r="AS229" s="100"/>
      <c r="AT229" s="100"/>
      <c r="AU229" s="57"/>
      <c r="AV229" s="104" t="e">
        <v>#DIV/0!</v>
      </c>
      <c r="AW229" s="100"/>
      <c r="AX229" s="100"/>
      <c r="AY229" s="100">
        <v>4</v>
      </c>
      <c r="AZ229" s="100"/>
      <c r="BA229" s="100">
        <v>4</v>
      </c>
      <c r="BB229" s="162">
        <v>4</v>
      </c>
      <c r="BC229" s="100"/>
      <c r="BD229" s="100"/>
      <c r="BE229" s="100"/>
      <c r="BF229" s="56"/>
      <c r="BG229" s="74"/>
      <c r="BH229" s="104" t="e">
        <f>AVERAGE(Table12151654[[#This Row],[Column55]],Table12151654[[#This Row],[Column56]])</f>
        <v>#DIV/0!</v>
      </c>
    </row>
    <row r="230" spans="1:60" ht="23.1" customHeight="1" x14ac:dyDescent="0.3">
      <c r="A230" s="78">
        <v>228</v>
      </c>
      <c r="B230" s="61" t="s">
        <v>540</v>
      </c>
      <c r="C230" s="62" t="s">
        <v>487</v>
      </c>
      <c r="D230" s="61" t="s">
        <v>544</v>
      </c>
      <c r="E230" s="61" t="s">
        <v>288</v>
      </c>
      <c r="F230" s="61" t="s">
        <v>639</v>
      </c>
      <c r="G230" s="52"/>
      <c r="H230" s="52"/>
      <c r="I230" s="52"/>
      <c r="J230" s="52"/>
      <c r="K230" s="63"/>
      <c r="L230" s="104">
        <v>0</v>
      </c>
      <c r="M230" s="100">
        <v>2</v>
      </c>
      <c r="N230" s="100"/>
      <c r="O230" s="100">
        <v>2</v>
      </c>
      <c r="P230" s="100" t="s">
        <v>563</v>
      </c>
      <c r="Q230" s="100"/>
      <c r="R230" s="162">
        <v>2</v>
      </c>
      <c r="S230" s="99"/>
      <c r="T230" s="99"/>
      <c r="U230" s="99"/>
      <c r="V230" s="99"/>
      <c r="W230" s="63"/>
      <c r="X230" s="104" t="e">
        <v>#DIV/0!</v>
      </c>
      <c r="Y230" s="99"/>
      <c r="Z230" s="99"/>
      <c r="AA230" s="99"/>
      <c r="AB230" s="99"/>
      <c r="AC230" s="63"/>
      <c r="AD230" s="104" t="e">
        <v>#DIV/0!</v>
      </c>
      <c r="AE230" s="99"/>
      <c r="AF230" s="99"/>
      <c r="AG230" s="99"/>
      <c r="AH230" s="99"/>
      <c r="AI230" s="63"/>
      <c r="AJ230" s="104" t="e">
        <v>#DIV/0!</v>
      </c>
      <c r="AK230" s="52"/>
      <c r="AL230" s="52"/>
      <c r="AM230" s="99"/>
      <c r="AN230" s="52"/>
      <c r="AO230" s="63"/>
      <c r="AP230" s="104">
        <v>0</v>
      </c>
      <c r="AQ230" s="99"/>
      <c r="AR230" s="99"/>
      <c r="AS230" s="99"/>
      <c r="AT230" s="99"/>
      <c r="AU230" s="63"/>
      <c r="AV230" s="104" t="e">
        <v>#DIV/0!</v>
      </c>
      <c r="AW230" s="99"/>
      <c r="AX230" s="99"/>
      <c r="AY230" s="100">
        <v>2</v>
      </c>
      <c r="AZ230" s="100"/>
      <c r="BA230" s="100">
        <v>2</v>
      </c>
      <c r="BB230" s="162">
        <v>2</v>
      </c>
      <c r="BC230" s="99"/>
      <c r="BD230" s="99"/>
      <c r="BE230" s="99"/>
      <c r="BF230" s="52"/>
      <c r="BG230" s="79"/>
      <c r="BH230" s="104" t="e">
        <f>AVERAGE(Table12151654[[#This Row],[Column55]],Table12151654[[#This Row],[Column56]])</f>
        <v>#DIV/0!</v>
      </c>
    </row>
  </sheetData>
  <mergeCells count="24">
    <mergeCell ref="AW1:BA1"/>
    <mergeCell ref="BB1:BB2"/>
    <mergeCell ref="BC1:BG1"/>
    <mergeCell ref="BH1:BH2"/>
    <mergeCell ref="A1:A2"/>
    <mergeCell ref="B1:B2"/>
    <mergeCell ref="C1:C2"/>
    <mergeCell ref="D1:D2"/>
    <mergeCell ref="E1:E2"/>
    <mergeCell ref="F1:F2"/>
    <mergeCell ref="G1:K1"/>
    <mergeCell ref="L1:L2"/>
    <mergeCell ref="M1:Q1"/>
    <mergeCell ref="R1:R2"/>
    <mergeCell ref="S1:W1"/>
    <mergeCell ref="X1:X2"/>
    <mergeCell ref="Y1:AC1"/>
    <mergeCell ref="AD1:AD2"/>
    <mergeCell ref="AE1:AI1"/>
    <mergeCell ref="AJ1:AJ2"/>
    <mergeCell ref="AK1:AO1"/>
    <mergeCell ref="AP1:AP2"/>
    <mergeCell ref="AQ1:AU1"/>
    <mergeCell ref="AV1:AV2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1DC0-AE18-4DCA-95E3-436FA118579B}">
  <dimension ref="A1:CC231"/>
  <sheetViews>
    <sheetView topLeftCell="BG1" workbookViewId="0">
      <selection activeCell="D1" sqref="D1:CC1"/>
    </sheetView>
  </sheetViews>
  <sheetFormatPr defaultRowHeight="14.4" x14ac:dyDescent="0.3"/>
  <cols>
    <col min="1" max="1" width="10.33203125" style="8" customWidth="1"/>
    <col min="2" max="2" width="21.6640625" style="8" customWidth="1"/>
    <col min="3" max="3" width="22.77734375" style="2" customWidth="1"/>
    <col min="13" max="13" width="1.33203125" style="102" customWidth="1"/>
    <col min="23" max="23" width="1.33203125" style="102" customWidth="1"/>
    <col min="33" max="33" width="1.33203125" style="102" customWidth="1"/>
    <col min="43" max="43" width="1.33203125" style="102" customWidth="1"/>
    <col min="52" max="52" width="1.33203125" style="102" customWidth="1"/>
    <col min="61" max="61" width="1.33203125" style="102" customWidth="1"/>
    <col min="70" max="70" width="1.33203125" style="102" customWidth="1"/>
  </cols>
  <sheetData>
    <row r="1" spans="1:81" ht="36.6" customHeight="1" x14ac:dyDescent="0.3">
      <c r="A1" s="163" t="s">
        <v>23</v>
      </c>
      <c r="B1" s="163"/>
      <c r="C1" s="164" t="s">
        <v>491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</row>
    <row r="2" spans="1:81" s="2" customFormat="1" ht="21.6" customHeight="1" x14ac:dyDescent="0.3">
      <c r="A2" s="165" t="s">
        <v>0</v>
      </c>
      <c r="B2" s="165" t="s">
        <v>25</v>
      </c>
      <c r="C2" s="166" t="s">
        <v>26</v>
      </c>
      <c r="D2" s="121" t="s">
        <v>643</v>
      </c>
      <c r="E2" s="121"/>
      <c r="F2" s="121"/>
      <c r="G2" s="121"/>
      <c r="H2" s="121"/>
      <c r="I2" s="121"/>
      <c r="J2" s="121"/>
      <c r="K2" s="167"/>
      <c r="L2" s="167"/>
      <c r="M2" s="168"/>
      <c r="N2" s="121" t="s">
        <v>644</v>
      </c>
      <c r="O2" s="121"/>
      <c r="P2" s="121"/>
      <c r="Q2" s="121"/>
      <c r="R2" s="121"/>
      <c r="S2" s="121"/>
      <c r="T2" s="121"/>
      <c r="U2" s="106"/>
      <c r="V2" s="167"/>
      <c r="W2" s="168"/>
      <c r="X2" s="121" t="s">
        <v>645</v>
      </c>
      <c r="Y2" s="121"/>
      <c r="Z2" s="121"/>
      <c r="AA2" s="121"/>
      <c r="AB2" s="121"/>
      <c r="AC2" s="121"/>
      <c r="AD2" s="121"/>
      <c r="AE2" s="106"/>
      <c r="AF2" s="167"/>
      <c r="AG2" s="168"/>
      <c r="AH2" s="121" t="s">
        <v>646</v>
      </c>
      <c r="AI2" s="121"/>
      <c r="AJ2" s="121"/>
      <c r="AK2" s="121"/>
      <c r="AL2" s="121"/>
      <c r="AM2" s="121"/>
      <c r="AN2" s="121"/>
      <c r="AO2" s="106"/>
      <c r="AP2" s="167"/>
      <c r="AQ2" s="168"/>
      <c r="AR2" s="121" t="s">
        <v>635</v>
      </c>
      <c r="AS2" s="121"/>
      <c r="AT2" s="121"/>
      <c r="AU2" s="121"/>
      <c r="AV2" s="121"/>
      <c r="AW2" s="121"/>
      <c r="AX2" s="121"/>
      <c r="AY2" s="167"/>
      <c r="AZ2" s="168"/>
      <c r="BA2" s="121" t="s">
        <v>636</v>
      </c>
      <c r="BB2" s="121"/>
      <c r="BC2" s="121"/>
      <c r="BD2" s="121"/>
      <c r="BE2" s="121"/>
      <c r="BF2" s="121"/>
      <c r="BG2" s="121"/>
      <c r="BH2" s="167"/>
      <c r="BI2" s="168"/>
      <c r="BJ2" s="121" t="s">
        <v>637</v>
      </c>
      <c r="BK2" s="121"/>
      <c r="BL2" s="121"/>
      <c r="BM2" s="121"/>
      <c r="BN2" s="121"/>
      <c r="BO2" s="121"/>
      <c r="BP2" s="121"/>
      <c r="BQ2" s="167"/>
      <c r="BR2" s="168"/>
      <c r="BS2" s="121" t="s">
        <v>614</v>
      </c>
      <c r="BT2" s="121"/>
      <c r="BU2" s="121"/>
      <c r="BV2" s="121"/>
      <c r="BW2" s="121"/>
      <c r="BX2" s="121"/>
      <c r="BY2" s="121"/>
      <c r="BZ2" s="121" t="s">
        <v>27</v>
      </c>
      <c r="CA2" s="121">
        <v>100</v>
      </c>
      <c r="CB2" s="167" t="s">
        <v>28</v>
      </c>
      <c r="CC2" s="167" t="s">
        <v>630</v>
      </c>
    </row>
    <row r="3" spans="1:81" s="2" customFormat="1" ht="20.100000000000001" customHeight="1" x14ac:dyDescent="0.3">
      <c r="A3" s="165"/>
      <c r="B3" s="165"/>
      <c r="C3" s="166"/>
      <c r="D3" s="15" t="s">
        <v>34</v>
      </c>
      <c r="E3" s="15" t="s">
        <v>492</v>
      </c>
      <c r="F3" s="15" t="s">
        <v>609</v>
      </c>
      <c r="G3" s="15" t="s">
        <v>610</v>
      </c>
      <c r="H3" s="15" t="s">
        <v>611</v>
      </c>
      <c r="I3" s="15" t="s">
        <v>612</v>
      </c>
      <c r="J3" s="15" t="s">
        <v>613</v>
      </c>
      <c r="K3" s="15" t="s">
        <v>288</v>
      </c>
      <c r="L3" s="15" t="s">
        <v>160</v>
      </c>
      <c r="M3" s="101"/>
      <c r="N3" s="15" t="s">
        <v>34</v>
      </c>
      <c r="O3" s="15" t="s">
        <v>492</v>
      </c>
      <c r="P3" s="15" t="s">
        <v>609</v>
      </c>
      <c r="Q3" s="15" t="s">
        <v>610</v>
      </c>
      <c r="R3" s="15" t="s">
        <v>611</v>
      </c>
      <c r="S3" s="15" t="s">
        <v>612</v>
      </c>
      <c r="T3" s="15" t="s">
        <v>613</v>
      </c>
      <c r="U3" s="15" t="s">
        <v>288</v>
      </c>
      <c r="V3" s="15" t="s">
        <v>160</v>
      </c>
      <c r="W3" s="101"/>
      <c r="X3" s="15" t="s">
        <v>34</v>
      </c>
      <c r="Y3" s="15" t="s">
        <v>492</v>
      </c>
      <c r="Z3" s="15" t="s">
        <v>609</v>
      </c>
      <c r="AA3" s="15" t="s">
        <v>610</v>
      </c>
      <c r="AB3" s="15" t="s">
        <v>611</v>
      </c>
      <c r="AC3" s="15" t="s">
        <v>612</v>
      </c>
      <c r="AD3" s="15" t="s">
        <v>613</v>
      </c>
      <c r="AE3" s="15"/>
      <c r="AF3" s="15" t="s">
        <v>288</v>
      </c>
      <c r="AG3" s="101"/>
      <c r="AH3" s="15" t="s">
        <v>34</v>
      </c>
      <c r="AI3" s="15" t="s">
        <v>492</v>
      </c>
      <c r="AJ3" s="15" t="s">
        <v>609</v>
      </c>
      <c r="AK3" s="15" t="s">
        <v>610</v>
      </c>
      <c r="AL3" s="15" t="s">
        <v>611</v>
      </c>
      <c r="AM3" s="15" t="s">
        <v>612</v>
      </c>
      <c r="AN3" s="15" t="s">
        <v>613</v>
      </c>
      <c r="AO3" s="15" t="s">
        <v>288</v>
      </c>
      <c r="AP3" s="15" t="s">
        <v>160</v>
      </c>
      <c r="AQ3" s="101"/>
      <c r="AR3" s="15" t="s">
        <v>34</v>
      </c>
      <c r="AS3" s="15" t="s">
        <v>492</v>
      </c>
      <c r="AT3" s="15" t="s">
        <v>609</v>
      </c>
      <c r="AU3" s="15" t="s">
        <v>610</v>
      </c>
      <c r="AV3" s="15" t="s">
        <v>611</v>
      </c>
      <c r="AW3" s="15" t="s">
        <v>612</v>
      </c>
      <c r="AX3" s="15" t="s">
        <v>613</v>
      </c>
      <c r="AY3" s="15" t="s">
        <v>288</v>
      </c>
      <c r="AZ3" s="101"/>
      <c r="BA3" s="15" t="s">
        <v>34</v>
      </c>
      <c r="BB3" s="15" t="s">
        <v>492</v>
      </c>
      <c r="BC3" s="15" t="s">
        <v>609</v>
      </c>
      <c r="BD3" s="15" t="s">
        <v>610</v>
      </c>
      <c r="BE3" s="15" t="s">
        <v>611</v>
      </c>
      <c r="BF3" s="15" t="s">
        <v>612</v>
      </c>
      <c r="BG3" s="15" t="s">
        <v>613</v>
      </c>
      <c r="BH3" s="15" t="s">
        <v>288</v>
      </c>
      <c r="BI3" s="101"/>
      <c r="BJ3" s="15" t="s">
        <v>34</v>
      </c>
      <c r="BK3" s="15" t="s">
        <v>492</v>
      </c>
      <c r="BL3" s="15" t="s">
        <v>609</v>
      </c>
      <c r="BM3" s="15" t="s">
        <v>610</v>
      </c>
      <c r="BN3" s="15" t="s">
        <v>611</v>
      </c>
      <c r="BO3" s="15" t="s">
        <v>612</v>
      </c>
      <c r="BP3" s="15" t="s">
        <v>613</v>
      </c>
      <c r="BQ3" s="15" t="s">
        <v>288</v>
      </c>
      <c r="BR3" s="101"/>
      <c r="BS3" s="15" t="s">
        <v>34</v>
      </c>
      <c r="BT3" s="15" t="s">
        <v>492</v>
      </c>
      <c r="BU3" s="15" t="s">
        <v>609</v>
      </c>
      <c r="BV3" s="15" t="s">
        <v>610</v>
      </c>
      <c r="BW3" s="15" t="s">
        <v>611</v>
      </c>
      <c r="BX3" s="15" t="s">
        <v>612</v>
      </c>
      <c r="BY3" s="15" t="s">
        <v>613</v>
      </c>
      <c r="BZ3" s="121"/>
      <c r="CA3" s="121"/>
      <c r="CB3" s="15" t="s">
        <v>288</v>
      </c>
      <c r="CC3" s="15" t="s">
        <v>160</v>
      </c>
    </row>
    <row r="4" spans="1:81" s="102" customFormat="1" ht="23.1" customHeight="1" x14ac:dyDescent="0.3">
      <c r="A4" s="169">
        <v>1</v>
      </c>
      <c r="B4" s="169" t="s">
        <v>35</v>
      </c>
      <c r="C4" s="170" t="s">
        <v>36</v>
      </c>
      <c r="D4" s="171">
        <f>'Book Review'!K3</f>
        <v>4</v>
      </c>
      <c r="E4" s="171">
        <f>'Book Review'!Q3</f>
        <v>3.4</v>
      </c>
      <c r="F4" s="171">
        <f>'Book Review'!W3</f>
        <v>3</v>
      </c>
      <c r="G4" s="171"/>
      <c r="H4" s="171"/>
      <c r="I4" s="171">
        <f>'Book Review'!AO3</f>
        <v>3.3333333333333335</v>
      </c>
      <c r="J4" s="171">
        <f>'Book Review'!AU3</f>
        <v>3</v>
      </c>
      <c r="K4" s="171">
        <f>'Book Review'!BA3</f>
        <v>3</v>
      </c>
      <c r="L4" s="171"/>
      <c r="M4" s="171"/>
      <c r="N4" s="171">
        <f>Debate!K3</f>
        <v>3</v>
      </c>
      <c r="O4" s="171">
        <f>Debate!Q3</f>
        <v>3.5</v>
      </c>
      <c r="P4" s="171"/>
      <c r="Q4" s="171">
        <f>Debate!AC3</f>
        <v>3</v>
      </c>
      <c r="R4" s="171"/>
      <c r="S4" s="171">
        <f>Debate!AO3</f>
        <v>3.6666666666666665</v>
      </c>
      <c r="T4" s="171">
        <f>Debate!AU3</f>
        <v>3</v>
      </c>
      <c r="U4" s="171">
        <f>Debate!BA3</f>
        <v>3.5</v>
      </c>
      <c r="V4" s="171"/>
      <c r="W4" s="171"/>
      <c r="X4" s="171"/>
      <c r="Y4" s="171">
        <f>GD!Q3</f>
        <v>3</v>
      </c>
      <c r="Z4" s="171">
        <f>GD!W3</f>
        <v>2</v>
      </c>
      <c r="AA4" s="171"/>
      <c r="AB4" s="171"/>
      <c r="AC4" s="171"/>
      <c r="AD4" s="171"/>
      <c r="AE4" s="171"/>
      <c r="AF4" s="171"/>
      <c r="AG4" s="171"/>
      <c r="AH4" s="171">
        <f>'Case study'!K3</f>
        <v>2.5</v>
      </c>
      <c r="AI4" s="171">
        <f>'Case study'!Q3</f>
        <v>3.4</v>
      </c>
      <c r="AJ4" s="171">
        <f>'Case study'!W3</f>
        <v>2</v>
      </c>
      <c r="AK4" s="171"/>
      <c r="AL4" s="171"/>
      <c r="AM4" s="171">
        <f>'Case study'!AO3</f>
        <v>3</v>
      </c>
      <c r="AN4" s="171">
        <f>'Case study'!AU3</f>
        <v>3</v>
      </c>
      <c r="AO4" s="171">
        <f>'Case study'!BA3</f>
        <v>3</v>
      </c>
      <c r="AP4" s="171"/>
      <c r="AQ4" s="171"/>
      <c r="AR4" s="171"/>
      <c r="AS4" s="171">
        <f>'Reflection -1 '!R3</f>
        <v>4</v>
      </c>
      <c r="AT4" s="171"/>
      <c r="AU4" s="171"/>
      <c r="AV4" s="171"/>
      <c r="AW4" s="171"/>
      <c r="AX4" s="171"/>
      <c r="AY4" s="171">
        <f>'Reflection -1 '!BB3</f>
        <v>4.5</v>
      </c>
      <c r="AZ4" s="171"/>
      <c r="BA4" s="171"/>
      <c r="BB4" s="171">
        <f>'Reflection -2'!R3</f>
        <v>0</v>
      </c>
      <c r="BC4" s="171"/>
      <c r="BD4" s="171"/>
      <c r="BE4" s="171"/>
      <c r="BF4" s="171"/>
      <c r="BG4" s="171"/>
      <c r="BH4" s="171">
        <f>'Reflection -2'!BB3</f>
        <v>0</v>
      </c>
      <c r="BI4" s="171"/>
      <c r="BJ4" s="171"/>
      <c r="BK4" s="171">
        <f>'Reflection -3'!R3</f>
        <v>0</v>
      </c>
      <c r="BL4" s="171"/>
      <c r="BM4" s="171"/>
      <c r="BN4" s="171"/>
      <c r="BO4" s="171"/>
      <c r="BP4" s="171"/>
      <c r="BQ4" s="171">
        <f>'Reflection -3'!BB3</f>
        <v>0</v>
      </c>
      <c r="BR4" s="171"/>
      <c r="BS4" s="171">
        <f>IFERROR(AVERAGE(D4,N4,AH4),"0")</f>
        <v>3.1666666666666665</v>
      </c>
      <c r="BT4" s="171">
        <f>AVERAGE(E4,O4,Y4,AI4,AS4,BB4,BK4)</f>
        <v>2.4714285714285715</v>
      </c>
      <c r="BU4" s="171">
        <f>AVERAGE(F4,Z4,AJ4)</f>
        <v>2.3333333333333335</v>
      </c>
      <c r="BV4" s="171">
        <f>Q4</f>
        <v>3</v>
      </c>
      <c r="BW4" s="171"/>
      <c r="BX4" s="171">
        <f>AVERAGE(I4,S4,AM4)</f>
        <v>3.3333333333333335</v>
      </c>
      <c r="BY4" s="171">
        <f>AVERAGE(J4,T4,AN4)</f>
        <v>3</v>
      </c>
      <c r="BZ4" s="171">
        <f>BY4+BX4+BV4+BU4+BT4+BS4</f>
        <v>17.304761904761907</v>
      </c>
      <c r="CA4" s="171">
        <f>Internal!$BZ4/30*100</f>
        <v>57.682539682539691</v>
      </c>
      <c r="CB4" s="171">
        <f>AVERAGE(BQ4,BH4,AY4,AO4,U4,K4)</f>
        <v>2.3333333333333335</v>
      </c>
      <c r="CC4" s="171"/>
    </row>
    <row r="5" spans="1:81" s="102" customFormat="1" ht="23.1" customHeight="1" x14ac:dyDescent="0.3">
      <c r="A5" s="172">
        <v>2</v>
      </c>
      <c r="B5" s="172" t="s">
        <v>74</v>
      </c>
      <c r="C5" s="168" t="s">
        <v>75</v>
      </c>
      <c r="D5" s="171">
        <f>'Book Review'!K4</f>
        <v>2</v>
      </c>
      <c r="E5" s="171">
        <f>'Book Review'!Q4</f>
        <v>2</v>
      </c>
      <c r="F5" s="171">
        <f>'Book Review'!W4</f>
        <v>4</v>
      </c>
      <c r="G5" s="171"/>
      <c r="H5" s="171"/>
      <c r="I5" s="171">
        <f>'Book Review'!AO4</f>
        <v>3.3333333333333335</v>
      </c>
      <c r="J5" s="171">
        <f>'Book Review'!AU4</f>
        <v>3</v>
      </c>
      <c r="K5" s="171">
        <f>'Book Review'!BA4</f>
        <v>3</v>
      </c>
      <c r="L5" s="116"/>
      <c r="M5" s="116"/>
      <c r="N5" s="171">
        <f>Debate!K4</f>
        <v>3</v>
      </c>
      <c r="O5" s="171">
        <f>Debate!Q4</f>
        <v>2.8</v>
      </c>
      <c r="P5" s="116"/>
      <c r="Q5" s="171">
        <f>Debate!AC4</f>
        <v>3</v>
      </c>
      <c r="R5" s="116"/>
      <c r="S5" s="171">
        <f>Debate!AO4</f>
        <v>2.6666666666666665</v>
      </c>
      <c r="T5" s="171">
        <f>Debate!AU4</f>
        <v>3</v>
      </c>
      <c r="U5" s="171">
        <f>Debate!BA4</f>
        <v>3.5</v>
      </c>
      <c r="V5" s="116"/>
      <c r="W5" s="116"/>
      <c r="X5" s="116"/>
      <c r="Y5" s="116">
        <f>GD!Q4</f>
        <v>2.75</v>
      </c>
      <c r="Z5" s="116">
        <f>GD!W4</f>
        <v>0</v>
      </c>
      <c r="AA5" s="116"/>
      <c r="AB5" s="116"/>
      <c r="AC5" s="116"/>
      <c r="AD5" s="116"/>
      <c r="AE5" s="116"/>
      <c r="AF5" s="116"/>
      <c r="AG5" s="116"/>
      <c r="AH5" s="171">
        <f>'Case study'!K4</f>
        <v>2</v>
      </c>
      <c r="AI5" s="171">
        <f>'Case study'!Q4</f>
        <v>2.6</v>
      </c>
      <c r="AJ5" s="171">
        <f>'Case study'!W4</f>
        <v>4</v>
      </c>
      <c r="AK5" s="116"/>
      <c r="AL5" s="116"/>
      <c r="AM5" s="171">
        <f>'Case study'!AO4</f>
        <v>3.25</v>
      </c>
      <c r="AN5" s="171">
        <f>'Case study'!AU4</f>
        <v>3</v>
      </c>
      <c r="AO5" s="171">
        <f>'Case study'!BA4</f>
        <v>3</v>
      </c>
      <c r="AP5" s="116"/>
      <c r="AQ5" s="116"/>
      <c r="AR5" s="116"/>
      <c r="AS5" s="171">
        <f>'Reflection -1 '!R4</f>
        <v>2.6666666666666665</v>
      </c>
      <c r="AT5" s="116"/>
      <c r="AU5" s="116"/>
      <c r="AV5" s="116"/>
      <c r="AW5" s="116"/>
      <c r="AX5" s="116"/>
      <c r="AY5" s="171">
        <f>'Reflection -1 '!BB4</f>
        <v>3.5</v>
      </c>
      <c r="AZ5" s="116"/>
      <c r="BA5" s="116"/>
      <c r="BB5" s="171">
        <f>'Reflection -2'!R4</f>
        <v>3.3333333333333335</v>
      </c>
      <c r="BC5" s="116"/>
      <c r="BD5" s="116"/>
      <c r="BE5" s="116"/>
      <c r="BF5" s="116"/>
      <c r="BG5" s="116"/>
      <c r="BH5" s="171">
        <f>'Reflection -2'!BB4</f>
        <v>5</v>
      </c>
      <c r="BI5" s="116"/>
      <c r="BJ5" s="116"/>
      <c r="BK5" s="171">
        <f>'Reflection -3'!R4</f>
        <v>0</v>
      </c>
      <c r="BL5" s="116"/>
      <c r="BM5" s="116"/>
      <c r="BN5" s="116"/>
      <c r="BO5" s="116"/>
      <c r="BP5" s="116"/>
      <c r="BQ5" s="171">
        <f>'Reflection -3'!BB4</f>
        <v>0</v>
      </c>
      <c r="BR5" s="116"/>
      <c r="BS5" s="171">
        <f t="shared" ref="BS5:BS68" si="0">IFERROR(AVERAGE(D5,N5,AH5),"0")</f>
        <v>2.3333333333333335</v>
      </c>
      <c r="BT5" s="171">
        <f t="shared" ref="BT5:BT68" si="1">AVERAGE(E5,O5,Y5,AI5,AS5,BB5,BK5)</f>
        <v>2.3071428571428569</v>
      </c>
      <c r="BU5" s="171">
        <f t="shared" ref="BU5:BU68" si="2">AVERAGE(F5,Z5,AJ5)</f>
        <v>2.6666666666666665</v>
      </c>
      <c r="BV5" s="171">
        <f t="shared" ref="BV5:BV68" si="3">Q5</f>
        <v>3</v>
      </c>
      <c r="BW5" s="171"/>
      <c r="BX5" s="171">
        <f t="shared" ref="BX5:BX68" si="4">AVERAGE(I5,S5,AM5)</f>
        <v>3.0833333333333335</v>
      </c>
      <c r="BY5" s="171">
        <f t="shared" ref="BY5:BY68" si="5">AVERAGE(J5,T5,AN5)</f>
        <v>3</v>
      </c>
      <c r="BZ5" s="171">
        <f t="shared" ref="BZ5:BZ68" si="6">BY5+BX5+BV5+BU5+BT5+BS5</f>
        <v>16.390476190476189</v>
      </c>
      <c r="CA5" s="171">
        <f>Internal!$BZ5/30*100</f>
        <v>54.634920634920626</v>
      </c>
      <c r="CB5" s="171">
        <f t="shared" ref="CB5:CB68" si="7">AVERAGE(BQ5,BH5,AY5,AO5,U5,K5)</f>
        <v>3</v>
      </c>
      <c r="CC5" s="116"/>
    </row>
    <row r="6" spans="1:81" s="102" customFormat="1" ht="23.1" customHeight="1" x14ac:dyDescent="0.3">
      <c r="A6" s="169">
        <v>3</v>
      </c>
      <c r="B6" s="169" t="s">
        <v>63</v>
      </c>
      <c r="C6" s="170" t="s">
        <v>64</v>
      </c>
      <c r="D6" s="171">
        <f>'Book Review'!K5</f>
        <v>2.25</v>
      </c>
      <c r="E6" s="171">
        <f>'Book Review'!Q5</f>
        <v>2.2000000000000002</v>
      </c>
      <c r="F6" s="171">
        <f>'Book Review'!W5</f>
        <v>3</v>
      </c>
      <c r="G6" s="171"/>
      <c r="H6" s="171"/>
      <c r="I6" s="171">
        <f>'Book Review'!AO5</f>
        <v>3</v>
      </c>
      <c r="J6" s="171">
        <f>'Book Review'!AU5</f>
        <v>3</v>
      </c>
      <c r="K6" s="171">
        <f>'Book Review'!BA5</f>
        <v>3.5</v>
      </c>
      <c r="L6" s="171"/>
      <c r="M6" s="171"/>
      <c r="N6" s="171">
        <f>Debate!K5</f>
        <v>3</v>
      </c>
      <c r="O6" s="171">
        <f>Debate!Q5</f>
        <v>2.8</v>
      </c>
      <c r="P6" s="171"/>
      <c r="Q6" s="171">
        <f>Debate!AC5</f>
        <v>3</v>
      </c>
      <c r="R6" s="171"/>
      <c r="S6" s="171">
        <f>Debate!AO5</f>
        <v>2.6666666666666665</v>
      </c>
      <c r="T6" s="171">
        <f>Debate!AU5</f>
        <v>3</v>
      </c>
      <c r="U6" s="171">
        <f>Debate!BA5</f>
        <v>3</v>
      </c>
      <c r="V6" s="171"/>
      <c r="W6" s="171"/>
      <c r="X6" s="171"/>
      <c r="Y6" s="171">
        <f>GD!Q5</f>
        <v>2.75</v>
      </c>
      <c r="Z6" s="171">
        <f>GD!W5</f>
        <v>0</v>
      </c>
      <c r="AA6" s="171"/>
      <c r="AB6" s="171"/>
      <c r="AC6" s="171"/>
      <c r="AD6" s="171"/>
      <c r="AE6" s="171"/>
      <c r="AF6" s="171"/>
      <c r="AG6" s="171"/>
      <c r="AH6" s="171">
        <f>'Case study'!K5</f>
        <v>2.25</v>
      </c>
      <c r="AI6" s="171">
        <f>'Case study'!Q5</f>
        <v>2.8</v>
      </c>
      <c r="AJ6" s="171">
        <f>'Case study'!W5</f>
        <v>3</v>
      </c>
      <c r="AK6" s="171"/>
      <c r="AL6" s="171"/>
      <c r="AM6" s="171">
        <f>'Case study'!AO5</f>
        <v>3</v>
      </c>
      <c r="AN6" s="171">
        <f>'Case study'!AU5</f>
        <v>3</v>
      </c>
      <c r="AO6" s="171">
        <f>'Case study'!BA5</f>
        <v>4</v>
      </c>
      <c r="AP6" s="171"/>
      <c r="AQ6" s="171"/>
      <c r="AR6" s="171"/>
      <c r="AS6" s="171">
        <f>'Reflection -1 '!R5</f>
        <v>0</v>
      </c>
      <c r="AT6" s="171"/>
      <c r="AU6" s="171"/>
      <c r="AV6" s="171"/>
      <c r="AW6" s="171"/>
      <c r="AX6" s="171"/>
      <c r="AY6" s="171">
        <f>'Reflection -1 '!BB5</f>
        <v>0</v>
      </c>
      <c r="AZ6" s="171"/>
      <c r="BA6" s="171"/>
      <c r="BB6" s="171">
        <f>'Reflection -2'!R5</f>
        <v>2.3333333333333335</v>
      </c>
      <c r="BC6" s="171"/>
      <c r="BD6" s="171"/>
      <c r="BE6" s="171"/>
      <c r="BF6" s="171"/>
      <c r="BG6" s="171"/>
      <c r="BH6" s="171">
        <f>'Reflection -2'!BB5</f>
        <v>5</v>
      </c>
      <c r="BI6" s="171"/>
      <c r="BJ6" s="171"/>
      <c r="BK6" s="171">
        <f>'Reflection -3'!R5</f>
        <v>2.3333333333333335</v>
      </c>
      <c r="BL6" s="171"/>
      <c r="BM6" s="171"/>
      <c r="BN6" s="171"/>
      <c r="BO6" s="171"/>
      <c r="BP6" s="171"/>
      <c r="BQ6" s="171">
        <f>'Reflection -3'!BB5</f>
        <v>3.5</v>
      </c>
      <c r="BR6" s="171"/>
      <c r="BS6" s="171">
        <f t="shared" si="0"/>
        <v>2.5</v>
      </c>
      <c r="BT6" s="171">
        <f t="shared" si="1"/>
        <v>2.1738095238095241</v>
      </c>
      <c r="BU6" s="171">
        <f t="shared" si="2"/>
        <v>2</v>
      </c>
      <c r="BV6" s="171">
        <f t="shared" si="3"/>
        <v>3</v>
      </c>
      <c r="BW6" s="171"/>
      <c r="BX6" s="171">
        <f t="shared" si="4"/>
        <v>2.8888888888888888</v>
      </c>
      <c r="BY6" s="171">
        <f t="shared" si="5"/>
        <v>3</v>
      </c>
      <c r="BZ6" s="171">
        <f t="shared" si="6"/>
        <v>15.562698412698413</v>
      </c>
      <c r="CA6" s="171">
        <f>Internal!$BZ6/30*100</f>
        <v>51.875661375661373</v>
      </c>
      <c r="CB6" s="171">
        <f t="shared" si="7"/>
        <v>3.1666666666666665</v>
      </c>
      <c r="CC6" s="171"/>
    </row>
    <row r="7" spans="1:81" s="102" customFormat="1" ht="23.1" customHeight="1" x14ac:dyDescent="0.3">
      <c r="A7" s="172">
        <v>4</v>
      </c>
      <c r="B7" s="172" t="s">
        <v>98</v>
      </c>
      <c r="C7" s="168" t="s">
        <v>99</v>
      </c>
      <c r="D7" s="171">
        <f>'Book Review'!K6</f>
        <v>3</v>
      </c>
      <c r="E7" s="171">
        <f>'Book Review'!Q6</f>
        <v>2.2000000000000002</v>
      </c>
      <c r="F7" s="171">
        <f>'Book Review'!W6</f>
        <v>4</v>
      </c>
      <c r="G7" s="171"/>
      <c r="H7" s="171"/>
      <c r="I7" s="171">
        <f>'Book Review'!AO6</f>
        <v>3</v>
      </c>
      <c r="J7" s="171">
        <f>'Book Review'!AU6</f>
        <v>3</v>
      </c>
      <c r="K7" s="171">
        <f>'Book Review'!BA6</f>
        <v>3</v>
      </c>
      <c r="L7" s="116"/>
      <c r="M7" s="173"/>
      <c r="N7" s="171">
        <f>Debate!K6</f>
        <v>3</v>
      </c>
      <c r="O7" s="171">
        <f>Debate!Q6</f>
        <v>2.8</v>
      </c>
      <c r="P7" s="116"/>
      <c r="Q7" s="171">
        <f>Debate!AC6</f>
        <v>4</v>
      </c>
      <c r="R7" s="116"/>
      <c r="S7" s="171">
        <f>Debate!AO6</f>
        <v>3.3333333333333335</v>
      </c>
      <c r="T7" s="171">
        <f>Debate!AU6</f>
        <v>3</v>
      </c>
      <c r="U7" s="171">
        <f>Debate!BA6</f>
        <v>3</v>
      </c>
      <c r="V7" s="116"/>
      <c r="W7" s="173"/>
      <c r="X7" s="116"/>
      <c r="Y7" s="116">
        <f>GD!Q6</f>
        <v>3.25</v>
      </c>
      <c r="Z7" s="116">
        <f>GD!W6</f>
        <v>0</v>
      </c>
      <c r="AA7" s="116"/>
      <c r="AB7" s="116"/>
      <c r="AC7" s="116"/>
      <c r="AD7" s="173"/>
      <c r="AE7" s="173"/>
      <c r="AF7" s="116"/>
      <c r="AG7" s="173"/>
      <c r="AH7" s="171">
        <f>'Case study'!K6</f>
        <v>3</v>
      </c>
      <c r="AI7" s="171">
        <f>'Case study'!Q6</f>
        <v>3</v>
      </c>
      <c r="AJ7" s="171">
        <f>'Case study'!W6</f>
        <v>4</v>
      </c>
      <c r="AK7" s="116"/>
      <c r="AL7" s="116"/>
      <c r="AM7" s="171">
        <f>'Case study'!AO6</f>
        <v>3</v>
      </c>
      <c r="AN7" s="171">
        <f>'Case study'!AU6</f>
        <v>3</v>
      </c>
      <c r="AO7" s="171">
        <f>'Case study'!BA6</f>
        <v>2.5</v>
      </c>
      <c r="AP7" s="116"/>
      <c r="AQ7" s="173"/>
      <c r="AR7" s="116"/>
      <c r="AS7" s="171">
        <f>'Reflection -1 '!R6</f>
        <v>3.6666666666666665</v>
      </c>
      <c r="AT7" s="116"/>
      <c r="AU7" s="116"/>
      <c r="AV7" s="116"/>
      <c r="AW7" s="116"/>
      <c r="AX7" s="173"/>
      <c r="AY7" s="171">
        <f>'Reflection -1 '!BB6</f>
        <v>4.5</v>
      </c>
      <c r="AZ7" s="173"/>
      <c r="BA7" s="116"/>
      <c r="BB7" s="171">
        <f>'Reflection -2'!R6</f>
        <v>3</v>
      </c>
      <c r="BC7" s="116"/>
      <c r="BD7" s="116"/>
      <c r="BE7" s="116"/>
      <c r="BF7" s="116"/>
      <c r="BG7" s="116"/>
      <c r="BH7" s="171">
        <f>'Reflection -2'!BB6</f>
        <v>5</v>
      </c>
      <c r="BI7" s="173"/>
      <c r="BJ7" s="116"/>
      <c r="BK7" s="171">
        <f>'Reflection -3'!R6</f>
        <v>0</v>
      </c>
      <c r="BL7" s="116"/>
      <c r="BM7" s="116"/>
      <c r="BN7" s="116"/>
      <c r="BO7" s="116"/>
      <c r="BP7" s="116"/>
      <c r="BQ7" s="171">
        <f>'Reflection -3'!BB6</f>
        <v>0</v>
      </c>
      <c r="BR7" s="173"/>
      <c r="BS7" s="171">
        <f t="shared" si="0"/>
        <v>3</v>
      </c>
      <c r="BT7" s="171">
        <f t="shared" si="1"/>
        <v>2.5595238095238093</v>
      </c>
      <c r="BU7" s="171">
        <f t="shared" si="2"/>
        <v>2.6666666666666665</v>
      </c>
      <c r="BV7" s="171">
        <f t="shared" si="3"/>
        <v>4</v>
      </c>
      <c r="BW7" s="171"/>
      <c r="BX7" s="171">
        <f t="shared" si="4"/>
        <v>3.1111111111111112</v>
      </c>
      <c r="BY7" s="171">
        <f t="shared" si="5"/>
        <v>3</v>
      </c>
      <c r="BZ7" s="171">
        <f t="shared" si="6"/>
        <v>18.337301587301585</v>
      </c>
      <c r="CA7" s="171">
        <f>Internal!$BZ7/30*100</f>
        <v>61.124338624338613</v>
      </c>
      <c r="CB7" s="171">
        <f t="shared" si="7"/>
        <v>3</v>
      </c>
      <c r="CC7" s="173"/>
    </row>
    <row r="8" spans="1:81" s="102" customFormat="1" ht="23.1" customHeight="1" x14ac:dyDescent="0.3">
      <c r="A8" s="169">
        <v>5</v>
      </c>
      <c r="B8" s="169" t="s">
        <v>289</v>
      </c>
      <c r="C8" s="170" t="s">
        <v>537</v>
      </c>
      <c r="D8" s="171">
        <f>'Book Review'!K7</f>
        <v>1</v>
      </c>
      <c r="E8" s="171">
        <f>'Book Review'!Q7</f>
        <v>0.8</v>
      </c>
      <c r="F8" s="171">
        <f>'Book Review'!W7</f>
        <v>1</v>
      </c>
      <c r="G8" s="171"/>
      <c r="H8" s="171"/>
      <c r="I8" s="171">
        <f>'Book Review'!AO7</f>
        <v>1</v>
      </c>
      <c r="J8" s="171">
        <f>'Book Review'!AU7</f>
        <v>1</v>
      </c>
      <c r="K8" s="171">
        <f>'Book Review'!BA7</f>
        <v>2.5</v>
      </c>
      <c r="L8" s="171"/>
      <c r="M8" s="171"/>
      <c r="N8" s="171">
        <f>Debate!K7</f>
        <v>1</v>
      </c>
      <c r="O8" s="171">
        <f>Debate!Q7</f>
        <v>1</v>
      </c>
      <c r="P8" s="171"/>
      <c r="Q8" s="171">
        <f>Debate!AC7</f>
        <v>1</v>
      </c>
      <c r="R8" s="171"/>
      <c r="S8" s="171">
        <f>Debate!AO7</f>
        <v>1</v>
      </c>
      <c r="T8" s="171">
        <f>Debate!AU7</f>
        <v>1</v>
      </c>
      <c r="U8" s="171">
        <f>Debate!BA7</f>
        <v>1</v>
      </c>
      <c r="V8" s="171"/>
      <c r="W8" s="171"/>
      <c r="X8" s="171"/>
      <c r="Y8" s="171">
        <f>GD!Q7</f>
        <v>1</v>
      </c>
      <c r="Z8" s="171">
        <f>GD!W7</f>
        <v>0</v>
      </c>
      <c r="AA8" s="171"/>
      <c r="AB8" s="171"/>
      <c r="AC8" s="171"/>
      <c r="AD8" s="171"/>
      <c r="AE8" s="171"/>
      <c r="AF8" s="171"/>
      <c r="AG8" s="171"/>
      <c r="AH8" s="171">
        <f>'Case study'!K7</f>
        <v>1</v>
      </c>
      <c r="AI8" s="171">
        <f>'Case study'!Q7</f>
        <v>1</v>
      </c>
      <c r="AJ8" s="171">
        <f>'Case study'!W7</f>
        <v>1</v>
      </c>
      <c r="AK8" s="171"/>
      <c r="AL8" s="171"/>
      <c r="AM8" s="171">
        <f>'Case study'!AO7</f>
        <v>1</v>
      </c>
      <c r="AN8" s="171">
        <f>'Case study'!AU7</f>
        <v>3</v>
      </c>
      <c r="AO8" s="171">
        <f>'Case study'!BA7</f>
        <v>2.5</v>
      </c>
      <c r="AP8" s="171"/>
      <c r="AQ8" s="171"/>
      <c r="AR8" s="171"/>
      <c r="AS8" s="171" t="str">
        <f>'Reflection -1 '!R7</f>
        <v>0</v>
      </c>
      <c r="AT8" s="171"/>
      <c r="AU8" s="171"/>
      <c r="AV8" s="171"/>
      <c r="AW8" s="171"/>
      <c r="AX8" s="171"/>
      <c r="AY8" s="171" t="str">
        <f>'Reflection -1 '!BB7</f>
        <v>0</v>
      </c>
      <c r="AZ8" s="171"/>
      <c r="BA8" s="171"/>
      <c r="BB8" s="171" t="str">
        <f>'Reflection -2'!R7</f>
        <v>0</v>
      </c>
      <c r="BC8" s="171"/>
      <c r="BD8" s="171"/>
      <c r="BE8" s="171"/>
      <c r="BF8" s="171"/>
      <c r="BG8" s="171"/>
      <c r="BH8" s="171" t="str">
        <f>'Reflection -2'!BB7</f>
        <v>0</v>
      </c>
      <c r="BI8" s="171"/>
      <c r="BJ8" s="171"/>
      <c r="BK8" s="171" t="str">
        <f>'Reflection -3'!R7</f>
        <v>0</v>
      </c>
      <c r="BL8" s="171"/>
      <c r="BM8" s="171"/>
      <c r="BN8" s="171"/>
      <c r="BO8" s="171"/>
      <c r="BP8" s="171"/>
      <c r="BQ8" s="171" t="str">
        <f>'Reflection -3'!BB7</f>
        <v>0</v>
      </c>
      <c r="BR8" s="171"/>
      <c r="BS8" s="171">
        <f t="shared" si="0"/>
        <v>1</v>
      </c>
      <c r="BT8" s="171">
        <f t="shared" si="1"/>
        <v>0.95</v>
      </c>
      <c r="BU8" s="171">
        <f t="shared" si="2"/>
        <v>0.66666666666666663</v>
      </c>
      <c r="BV8" s="171">
        <f t="shared" si="3"/>
        <v>1</v>
      </c>
      <c r="BW8" s="171"/>
      <c r="BX8" s="171">
        <f t="shared" si="4"/>
        <v>1</v>
      </c>
      <c r="BY8" s="171">
        <f t="shared" si="5"/>
        <v>1.6666666666666667</v>
      </c>
      <c r="BZ8" s="171">
        <f t="shared" si="6"/>
        <v>6.2833333333333341</v>
      </c>
      <c r="CA8" s="171">
        <f>Internal!$BZ8/30*100</f>
        <v>20.944444444444446</v>
      </c>
      <c r="CB8" s="171">
        <f t="shared" si="7"/>
        <v>2</v>
      </c>
      <c r="CC8" s="171"/>
    </row>
    <row r="9" spans="1:81" s="102" customFormat="1" ht="23.1" customHeight="1" x14ac:dyDescent="0.3">
      <c r="A9" s="172">
        <v>6</v>
      </c>
      <c r="B9" s="172" t="s">
        <v>100</v>
      </c>
      <c r="C9" s="168" t="s">
        <v>101</v>
      </c>
      <c r="D9" s="171">
        <f>'Book Review'!K8</f>
        <v>3.25</v>
      </c>
      <c r="E9" s="171">
        <f>'Book Review'!Q8</f>
        <v>1.8</v>
      </c>
      <c r="F9" s="171">
        <f>'Book Review'!W8</f>
        <v>2</v>
      </c>
      <c r="G9" s="171"/>
      <c r="H9" s="171"/>
      <c r="I9" s="171">
        <f>'Book Review'!AO8</f>
        <v>3.3333333333333335</v>
      </c>
      <c r="J9" s="171">
        <f>'Book Review'!AU8</f>
        <v>3</v>
      </c>
      <c r="K9" s="171">
        <f>'Book Review'!BA8</f>
        <v>2.5</v>
      </c>
      <c r="L9" s="116"/>
      <c r="M9" s="116"/>
      <c r="N9" s="171">
        <f>Debate!K8</f>
        <v>3</v>
      </c>
      <c r="O9" s="171">
        <f>Debate!Q8</f>
        <v>3</v>
      </c>
      <c r="P9" s="116"/>
      <c r="Q9" s="171">
        <f>Debate!AC8</f>
        <v>3</v>
      </c>
      <c r="R9" s="116"/>
      <c r="S9" s="171">
        <f>Debate!AO8</f>
        <v>3.3333333333333335</v>
      </c>
      <c r="T9" s="171">
        <f>Debate!AU8</f>
        <v>3</v>
      </c>
      <c r="U9" s="171">
        <f>Debate!BA8</f>
        <v>4</v>
      </c>
      <c r="V9" s="116"/>
      <c r="W9" s="116"/>
      <c r="X9" s="116"/>
      <c r="Y9" s="116">
        <f>GD!Q8</f>
        <v>2.5</v>
      </c>
      <c r="Z9" s="116">
        <f>GD!W8</f>
        <v>0</v>
      </c>
      <c r="AA9" s="116"/>
      <c r="AB9" s="116"/>
      <c r="AC9" s="116"/>
      <c r="AD9" s="116"/>
      <c r="AE9" s="116"/>
      <c r="AF9" s="116"/>
      <c r="AG9" s="116"/>
      <c r="AH9" s="171">
        <f>'Case study'!K8</f>
        <v>3</v>
      </c>
      <c r="AI9" s="171">
        <f>'Case study'!Q8</f>
        <v>2.6</v>
      </c>
      <c r="AJ9" s="171">
        <f>'Case study'!W8</f>
        <v>2</v>
      </c>
      <c r="AK9" s="116"/>
      <c r="AL9" s="116"/>
      <c r="AM9" s="171">
        <f>'Case study'!AO8</f>
        <v>2.75</v>
      </c>
      <c r="AN9" s="171">
        <f>'Case study'!AU8</f>
        <v>3</v>
      </c>
      <c r="AO9" s="171">
        <f>'Case study'!BA8</f>
        <v>3</v>
      </c>
      <c r="AP9" s="116"/>
      <c r="AQ9" s="116"/>
      <c r="AR9" s="116"/>
      <c r="AS9" s="171">
        <f>'Reflection -1 '!R8</f>
        <v>3.6666666666666665</v>
      </c>
      <c r="AT9" s="116"/>
      <c r="AU9" s="116"/>
      <c r="AV9" s="116"/>
      <c r="AW9" s="116"/>
      <c r="AX9" s="116"/>
      <c r="AY9" s="171">
        <f>'Reflection -1 '!BB8</f>
        <v>4</v>
      </c>
      <c r="AZ9" s="116"/>
      <c r="BA9" s="116"/>
      <c r="BB9" s="171">
        <f>'Reflection -2'!R8</f>
        <v>2</v>
      </c>
      <c r="BC9" s="116"/>
      <c r="BD9" s="116"/>
      <c r="BE9" s="116"/>
      <c r="BF9" s="116"/>
      <c r="BG9" s="116"/>
      <c r="BH9" s="171">
        <f>'Reflection -2'!BB8</f>
        <v>5</v>
      </c>
      <c r="BI9" s="116"/>
      <c r="BJ9" s="116"/>
      <c r="BK9" s="171">
        <f>'Reflection -3'!R8</f>
        <v>0</v>
      </c>
      <c r="BL9" s="116"/>
      <c r="BM9" s="116"/>
      <c r="BN9" s="116"/>
      <c r="BO9" s="116"/>
      <c r="BP9" s="116"/>
      <c r="BQ9" s="171">
        <f>'Reflection -3'!BB8</f>
        <v>0</v>
      </c>
      <c r="BR9" s="116"/>
      <c r="BS9" s="171">
        <f t="shared" si="0"/>
        <v>3.0833333333333335</v>
      </c>
      <c r="BT9" s="171">
        <f t="shared" si="1"/>
        <v>2.2238095238095239</v>
      </c>
      <c r="BU9" s="171">
        <f t="shared" si="2"/>
        <v>1.3333333333333333</v>
      </c>
      <c r="BV9" s="171">
        <f t="shared" si="3"/>
        <v>3</v>
      </c>
      <c r="BW9" s="171"/>
      <c r="BX9" s="171">
        <f t="shared" si="4"/>
        <v>3.1388888888888893</v>
      </c>
      <c r="BY9" s="171">
        <f t="shared" si="5"/>
        <v>3</v>
      </c>
      <c r="BZ9" s="171">
        <f t="shared" si="6"/>
        <v>15.77936507936508</v>
      </c>
      <c r="CA9" s="171">
        <f>Internal!$BZ9/30*100</f>
        <v>52.597883597883602</v>
      </c>
      <c r="CB9" s="171">
        <f t="shared" si="7"/>
        <v>3.0833333333333335</v>
      </c>
      <c r="CC9" s="116"/>
    </row>
    <row r="10" spans="1:81" s="102" customFormat="1" ht="23.1" customHeight="1" x14ac:dyDescent="0.3">
      <c r="A10" s="169">
        <v>7</v>
      </c>
      <c r="B10" s="169" t="s">
        <v>71</v>
      </c>
      <c r="C10" s="170" t="s">
        <v>72</v>
      </c>
      <c r="D10" s="171">
        <f>'Book Review'!K9</f>
        <v>2.5</v>
      </c>
      <c r="E10" s="171">
        <f>'Book Review'!Q9</f>
        <v>2.2000000000000002</v>
      </c>
      <c r="F10" s="171">
        <f>'Book Review'!W9</f>
        <v>3</v>
      </c>
      <c r="G10" s="171"/>
      <c r="H10" s="171"/>
      <c r="I10" s="171">
        <f>'Book Review'!AO9</f>
        <v>3</v>
      </c>
      <c r="J10" s="171">
        <f>'Book Review'!AU9</f>
        <v>3</v>
      </c>
      <c r="K10" s="171">
        <f>'Book Review'!BA9</f>
        <v>3</v>
      </c>
      <c r="L10" s="171"/>
      <c r="M10" s="171"/>
      <c r="N10" s="171">
        <f>Debate!K9</f>
        <v>2</v>
      </c>
      <c r="O10" s="171">
        <f>Debate!Q9</f>
        <v>2.8</v>
      </c>
      <c r="P10" s="171"/>
      <c r="Q10" s="171">
        <f>Debate!AC9</f>
        <v>3</v>
      </c>
      <c r="R10" s="171"/>
      <c r="S10" s="171">
        <f>Debate!AO9</f>
        <v>2.3333333333333335</v>
      </c>
      <c r="T10" s="171">
        <f>Debate!AU9</f>
        <v>3</v>
      </c>
      <c r="U10" s="171">
        <f>Debate!BA9</f>
        <v>3.5</v>
      </c>
      <c r="V10" s="171"/>
      <c r="W10" s="171"/>
      <c r="X10" s="171"/>
      <c r="Y10" s="171">
        <f>GD!Q9</f>
        <v>2.5</v>
      </c>
      <c r="Z10" s="171">
        <f>GD!W9</f>
        <v>0</v>
      </c>
      <c r="AA10" s="171"/>
      <c r="AB10" s="171"/>
      <c r="AC10" s="171"/>
      <c r="AD10" s="171"/>
      <c r="AE10" s="171"/>
      <c r="AF10" s="171"/>
      <c r="AG10" s="171"/>
      <c r="AH10" s="171">
        <f>'Case study'!K9</f>
        <v>2.5</v>
      </c>
      <c r="AI10" s="171">
        <f>'Case study'!Q9</f>
        <v>2.6</v>
      </c>
      <c r="AJ10" s="171">
        <f>'Case study'!W9</f>
        <v>3</v>
      </c>
      <c r="AK10" s="171"/>
      <c r="AL10" s="171"/>
      <c r="AM10" s="171">
        <f>'Case study'!AO9</f>
        <v>3</v>
      </c>
      <c r="AN10" s="171">
        <f>'Case study'!AU9</f>
        <v>3</v>
      </c>
      <c r="AO10" s="171">
        <f>'Case study'!BA9</f>
        <v>3</v>
      </c>
      <c r="AP10" s="171"/>
      <c r="AQ10" s="171"/>
      <c r="AR10" s="171"/>
      <c r="AS10" s="171">
        <f>'Reflection -1 '!R9</f>
        <v>0</v>
      </c>
      <c r="AT10" s="171"/>
      <c r="AU10" s="171"/>
      <c r="AV10" s="171"/>
      <c r="AW10" s="171"/>
      <c r="AX10" s="171"/>
      <c r="AY10" s="171">
        <f>'Reflection -1 '!BB9</f>
        <v>0</v>
      </c>
      <c r="AZ10" s="171"/>
      <c r="BA10" s="171"/>
      <c r="BB10" s="171">
        <f>'Reflection -2'!R9</f>
        <v>0</v>
      </c>
      <c r="BC10" s="171"/>
      <c r="BD10" s="171"/>
      <c r="BE10" s="171"/>
      <c r="BF10" s="171"/>
      <c r="BG10" s="171"/>
      <c r="BH10" s="171">
        <f>'Reflection -2'!BB9</f>
        <v>0</v>
      </c>
      <c r="BI10" s="171"/>
      <c r="BJ10" s="171"/>
      <c r="BK10" s="171">
        <f>'Reflection -3'!R9</f>
        <v>0</v>
      </c>
      <c r="BL10" s="171"/>
      <c r="BM10" s="171"/>
      <c r="BN10" s="171"/>
      <c r="BO10" s="171"/>
      <c r="BP10" s="171"/>
      <c r="BQ10" s="171">
        <f>'Reflection -3'!BB9</f>
        <v>0</v>
      </c>
      <c r="BR10" s="171"/>
      <c r="BS10" s="171">
        <f t="shared" si="0"/>
        <v>2.3333333333333335</v>
      </c>
      <c r="BT10" s="171">
        <f t="shared" si="1"/>
        <v>1.4428571428571428</v>
      </c>
      <c r="BU10" s="171">
        <f t="shared" si="2"/>
        <v>2</v>
      </c>
      <c r="BV10" s="171">
        <f t="shared" si="3"/>
        <v>3</v>
      </c>
      <c r="BW10" s="171"/>
      <c r="BX10" s="171">
        <f t="shared" si="4"/>
        <v>2.7777777777777781</v>
      </c>
      <c r="BY10" s="171">
        <f t="shared" si="5"/>
        <v>3</v>
      </c>
      <c r="BZ10" s="171">
        <f t="shared" si="6"/>
        <v>14.553968253968256</v>
      </c>
      <c r="CA10" s="171">
        <f>Internal!$BZ10/30*100</f>
        <v>48.51322751322752</v>
      </c>
      <c r="CB10" s="171">
        <f t="shared" si="7"/>
        <v>1.5833333333333333</v>
      </c>
      <c r="CC10" s="171"/>
    </row>
    <row r="11" spans="1:81" s="102" customFormat="1" ht="23.1" customHeight="1" x14ac:dyDescent="0.3">
      <c r="A11" s="172">
        <v>8</v>
      </c>
      <c r="B11" s="172" t="s">
        <v>290</v>
      </c>
      <c r="C11" s="168" t="s">
        <v>291</v>
      </c>
      <c r="D11" s="171">
        <f>'Book Review'!K10</f>
        <v>2.75</v>
      </c>
      <c r="E11" s="171">
        <f>'Book Review'!Q10</f>
        <v>2.6</v>
      </c>
      <c r="F11" s="171">
        <f>'Book Review'!W10</f>
        <v>3</v>
      </c>
      <c r="G11" s="171"/>
      <c r="H11" s="171"/>
      <c r="I11" s="171">
        <f>'Book Review'!AO10</f>
        <v>3</v>
      </c>
      <c r="J11" s="171">
        <f>'Book Review'!AU10</f>
        <v>4</v>
      </c>
      <c r="K11" s="171">
        <f>'Book Review'!BA10</f>
        <v>2.5</v>
      </c>
      <c r="L11" s="116"/>
      <c r="M11" s="116"/>
      <c r="N11" s="171">
        <f>Debate!K10</f>
        <v>3</v>
      </c>
      <c r="O11" s="171">
        <f>Debate!Q10</f>
        <v>3.1</v>
      </c>
      <c r="P11" s="116"/>
      <c r="Q11" s="171">
        <f>Debate!AC10</f>
        <v>4</v>
      </c>
      <c r="R11" s="116"/>
      <c r="S11" s="171">
        <f>Debate!AO10</f>
        <v>3</v>
      </c>
      <c r="T11" s="171">
        <f>Debate!AU10</f>
        <v>3</v>
      </c>
      <c r="U11" s="171">
        <f>Debate!BA10</f>
        <v>3.5</v>
      </c>
      <c r="V11" s="116"/>
      <c r="W11" s="116"/>
      <c r="X11" s="116"/>
      <c r="Y11" s="116">
        <f>GD!Q10</f>
        <v>3</v>
      </c>
      <c r="Z11" s="116">
        <f>GD!W10</f>
        <v>0</v>
      </c>
      <c r="AA11" s="116"/>
      <c r="AB11" s="116"/>
      <c r="AC11" s="116"/>
      <c r="AD11" s="116"/>
      <c r="AE11" s="116"/>
      <c r="AF11" s="116"/>
      <c r="AG11" s="116"/>
      <c r="AH11" s="171">
        <f>'Case study'!K10</f>
        <v>2.75</v>
      </c>
      <c r="AI11" s="171">
        <f>'Case study'!Q10</f>
        <v>3.2</v>
      </c>
      <c r="AJ11" s="171">
        <f>'Case study'!W10</f>
        <v>3</v>
      </c>
      <c r="AK11" s="116"/>
      <c r="AL11" s="116"/>
      <c r="AM11" s="171">
        <f>'Case study'!AO10</f>
        <v>3.25</v>
      </c>
      <c r="AN11" s="171">
        <f>'Case study'!AU10</f>
        <v>3</v>
      </c>
      <c r="AO11" s="171">
        <f>'Case study'!BA10</f>
        <v>2.5</v>
      </c>
      <c r="AP11" s="116"/>
      <c r="AQ11" s="116"/>
      <c r="AR11" s="116"/>
      <c r="AS11" s="171" t="str">
        <f>'Reflection -1 '!R10</f>
        <v>0</v>
      </c>
      <c r="AT11" s="116"/>
      <c r="AU11" s="116"/>
      <c r="AV11" s="116"/>
      <c r="AW11" s="116"/>
      <c r="AX11" s="116"/>
      <c r="AY11" s="171" t="str">
        <f>'Reflection -1 '!BB10</f>
        <v>0</v>
      </c>
      <c r="AZ11" s="116"/>
      <c r="BA11" s="116"/>
      <c r="BB11" s="171" t="str">
        <f>'Reflection -2'!R10</f>
        <v>0</v>
      </c>
      <c r="BC11" s="116"/>
      <c r="BD11" s="116"/>
      <c r="BE11" s="116"/>
      <c r="BF11" s="116"/>
      <c r="BG11" s="116"/>
      <c r="BH11" s="171" t="str">
        <f>'Reflection -2'!BB10</f>
        <v>0</v>
      </c>
      <c r="BI11" s="116"/>
      <c r="BJ11" s="116"/>
      <c r="BK11" s="171" t="str">
        <f>'Reflection -3'!R10</f>
        <v>0</v>
      </c>
      <c r="BL11" s="116"/>
      <c r="BM11" s="116"/>
      <c r="BN11" s="116"/>
      <c r="BO11" s="116"/>
      <c r="BP11" s="116"/>
      <c r="BQ11" s="171" t="str">
        <f>'Reflection -3'!BB10</f>
        <v>0</v>
      </c>
      <c r="BR11" s="116"/>
      <c r="BS11" s="171">
        <f t="shared" si="0"/>
        <v>2.8333333333333335</v>
      </c>
      <c r="BT11" s="171">
        <f t="shared" si="1"/>
        <v>2.9749999999999996</v>
      </c>
      <c r="BU11" s="171">
        <f t="shared" si="2"/>
        <v>2</v>
      </c>
      <c r="BV11" s="171">
        <f t="shared" si="3"/>
        <v>4</v>
      </c>
      <c r="BW11" s="171"/>
      <c r="BX11" s="171">
        <f t="shared" si="4"/>
        <v>3.0833333333333335</v>
      </c>
      <c r="BY11" s="171">
        <f t="shared" si="5"/>
        <v>3.3333333333333335</v>
      </c>
      <c r="BZ11" s="171">
        <f t="shared" si="6"/>
        <v>18.225000000000001</v>
      </c>
      <c r="CA11" s="171">
        <f>Internal!$BZ11/30*100</f>
        <v>60.750000000000007</v>
      </c>
      <c r="CB11" s="171">
        <f t="shared" si="7"/>
        <v>2.8333333333333335</v>
      </c>
      <c r="CC11" s="116"/>
    </row>
    <row r="12" spans="1:81" s="102" customFormat="1" ht="23.1" customHeight="1" x14ac:dyDescent="0.3">
      <c r="A12" s="169">
        <v>9</v>
      </c>
      <c r="B12" s="169" t="s">
        <v>102</v>
      </c>
      <c r="C12" s="170" t="s">
        <v>103</v>
      </c>
      <c r="D12" s="171">
        <f>'Book Review'!K11</f>
        <v>3.375</v>
      </c>
      <c r="E12" s="171">
        <f>'Book Review'!Q11</f>
        <v>2.7</v>
      </c>
      <c r="F12" s="171">
        <f>'Book Review'!W11</f>
        <v>3.5</v>
      </c>
      <c r="G12" s="171"/>
      <c r="H12" s="171"/>
      <c r="I12" s="171">
        <f>'Book Review'!AO11</f>
        <v>3.3333333333333335</v>
      </c>
      <c r="J12" s="171">
        <f>'Book Review'!AU11</f>
        <v>3.5</v>
      </c>
      <c r="K12" s="171">
        <f>'Book Review'!BA11</f>
        <v>3</v>
      </c>
      <c r="L12" s="171"/>
      <c r="M12" s="171"/>
      <c r="N12" s="171">
        <f>Debate!K11</f>
        <v>3</v>
      </c>
      <c r="O12" s="171">
        <f>Debate!Q11</f>
        <v>3.3</v>
      </c>
      <c r="P12" s="171"/>
      <c r="Q12" s="171">
        <f>Debate!AC11</f>
        <v>3.5</v>
      </c>
      <c r="R12" s="171"/>
      <c r="S12" s="171">
        <f>Debate!AO11</f>
        <v>3.5</v>
      </c>
      <c r="T12" s="171">
        <f>Debate!AU11</f>
        <v>3.5</v>
      </c>
      <c r="U12" s="171">
        <f>Debate!BA11</f>
        <v>3.5</v>
      </c>
      <c r="V12" s="171"/>
      <c r="W12" s="171"/>
      <c r="X12" s="171"/>
      <c r="Y12" s="171">
        <f>GD!Q11</f>
        <v>3.375</v>
      </c>
      <c r="Z12" s="171">
        <f>GD!W11</f>
        <v>0</v>
      </c>
      <c r="AA12" s="171"/>
      <c r="AB12" s="171"/>
      <c r="AC12" s="171"/>
      <c r="AD12" s="171"/>
      <c r="AE12" s="171"/>
      <c r="AF12" s="171"/>
      <c r="AG12" s="171"/>
      <c r="AH12" s="171">
        <f>'Case study'!K11</f>
        <v>3.375</v>
      </c>
      <c r="AI12" s="171">
        <f>'Case study'!Q11</f>
        <v>3.4</v>
      </c>
      <c r="AJ12" s="171">
        <f>'Case study'!W11</f>
        <v>3.5</v>
      </c>
      <c r="AK12" s="171"/>
      <c r="AL12" s="171"/>
      <c r="AM12" s="171">
        <f>'Case study'!AO11</f>
        <v>3.5</v>
      </c>
      <c r="AN12" s="171">
        <f>'Case study'!AU11</f>
        <v>3.5</v>
      </c>
      <c r="AO12" s="171">
        <f>'Case study'!BA11</f>
        <v>3.25</v>
      </c>
      <c r="AP12" s="171"/>
      <c r="AQ12" s="171"/>
      <c r="AR12" s="171"/>
      <c r="AS12" s="171">
        <f>'Reflection -1 '!R11</f>
        <v>3.3333333333333335</v>
      </c>
      <c r="AT12" s="171"/>
      <c r="AU12" s="171"/>
      <c r="AV12" s="171"/>
      <c r="AW12" s="171"/>
      <c r="AX12" s="171"/>
      <c r="AY12" s="171">
        <f>'Reflection -1 '!BB11</f>
        <v>4.5</v>
      </c>
      <c r="AZ12" s="171"/>
      <c r="BA12" s="171"/>
      <c r="BB12" s="171">
        <f>'Reflection -2'!R11</f>
        <v>2.6666666666666665</v>
      </c>
      <c r="BC12" s="171"/>
      <c r="BD12" s="171"/>
      <c r="BE12" s="171"/>
      <c r="BF12" s="171"/>
      <c r="BG12" s="171"/>
      <c r="BH12" s="171">
        <f>'Reflection -2'!BB11</f>
        <v>5</v>
      </c>
      <c r="BI12" s="171"/>
      <c r="BJ12" s="171"/>
      <c r="BK12" s="171">
        <f>'Reflection -3'!R11</f>
        <v>3</v>
      </c>
      <c r="BL12" s="171"/>
      <c r="BM12" s="171"/>
      <c r="BN12" s="171"/>
      <c r="BO12" s="171"/>
      <c r="BP12" s="171"/>
      <c r="BQ12" s="171">
        <f>'Reflection -3'!BB11</f>
        <v>4</v>
      </c>
      <c r="BR12" s="171"/>
      <c r="BS12" s="171">
        <f t="shared" si="0"/>
        <v>3.25</v>
      </c>
      <c r="BT12" s="171">
        <f t="shared" si="1"/>
        <v>3.1107142857142862</v>
      </c>
      <c r="BU12" s="171">
        <f t="shared" si="2"/>
        <v>2.3333333333333335</v>
      </c>
      <c r="BV12" s="171">
        <f t="shared" si="3"/>
        <v>3.5</v>
      </c>
      <c r="BW12" s="171"/>
      <c r="BX12" s="171">
        <f t="shared" si="4"/>
        <v>3.4444444444444446</v>
      </c>
      <c r="BY12" s="171">
        <f t="shared" si="5"/>
        <v>3.5</v>
      </c>
      <c r="BZ12" s="171">
        <f t="shared" si="6"/>
        <v>19.138492063492066</v>
      </c>
      <c r="CA12" s="171">
        <f>Internal!$BZ12/30*100</f>
        <v>63.794973544973551</v>
      </c>
      <c r="CB12" s="171">
        <f t="shared" si="7"/>
        <v>3.875</v>
      </c>
      <c r="CC12" s="171"/>
    </row>
    <row r="13" spans="1:81" s="102" customFormat="1" ht="23.1" customHeight="1" x14ac:dyDescent="0.3">
      <c r="A13" s="172">
        <v>10</v>
      </c>
      <c r="B13" s="172" t="s">
        <v>67</v>
      </c>
      <c r="C13" s="168" t="s">
        <v>68</v>
      </c>
      <c r="D13" s="171">
        <f>'Book Review'!K12</f>
        <v>3.5</v>
      </c>
      <c r="E13" s="171">
        <f>'Book Review'!Q12</f>
        <v>3.2</v>
      </c>
      <c r="F13" s="171">
        <f>'Book Review'!W12</f>
        <v>2</v>
      </c>
      <c r="G13" s="171"/>
      <c r="H13" s="171"/>
      <c r="I13" s="171">
        <f>'Book Review'!AO12</f>
        <v>3.6666666666666665</v>
      </c>
      <c r="J13" s="171">
        <f>'Book Review'!AU12</f>
        <v>3</v>
      </c>
      <c r="K13" s="171">
        <f>'Book Review'!BA12</f>
        <v>3.5</v>
      </c>
      <c r="L13" s="116"/>
      <c r="M13" s="116"/>
      <c r="N13" s="171">
        <f>Debate!K12</f>
        <v>3</v>
      </c>
      <c r="O13" s="171">
        <f>Debate!Q12</f>
        <v>3.5</v>
      </c>
      <c r="P13" s="116"/>
      <c r="Q13" s="171">
        <f>Debate!AC12</f>
        <v>4</v>
      </c>
      <c r="R13" s="116"/>
      <c r="S13" s="171">
        <f>Debate!AO12</f>
        <v>3.3333333333333335</v>
      </c>
      <c r="T13" s="171">
        <f>Debate!AU12</f>
        <v>3</v>
      </c>
      <c r="U13" s="171">
        <f>Debate!BA12</f>
        <v>4</v>
      </c>
      <c r="V13" s="116"/>
      <c r="W13" s="116"/>
      <c r="X13" s="116"/>
      <c r="Y13" s="116">
        <f>GD!Q12</f>
        <v>3.5</v>
      </c>
      <c r="Z13" s="116">
        <f>GD!W12</f>
        <v>0</v>
      </c>
      <c r="AA13" s="116"/>
      <c r="AB13" s="116"/>
      <c r="AC13" s="116"/>
      <c r="AD13" s="116"/>
      <c r="AE13" s="116"/>
      <c r="AF13" s="116"/>
      <c r="AG13" s="116"/>
      <c r="AH13" s="171">
        <f>'Case study'!K12</f>
        <v>4</v>
      </c>
      <c r="AI13" s="171">
        <f>'Case study'!Q12</f>
        <v>4</v>
      </c>
      <c r="AJ13" s="171">
        <f>'Case study'!W12</f>
        <v>4</v>
      </c>
      <c r="AK13" s="116"/>
      <c r="AL13" s="116"/>
      <c r="AM13" s="171">
        <f>'Case study'!AO12</f>
        <v>4</v>
      </c>
      <c r="AN13" s="171">
        <f>'Case study'!AU12</f>
        <v>3</v>
      </c>
      <c r="AO13" s="171">
        <f>'Case study'!BA12</f>
        <v>4</v>
      </c>
      <c r="AP13" s="116"/>
      <c r="AQ13" s="116"/>
      <c r="AR13" s="116"/>
      <c r="AS13" s="171">
        <f>'Reflection -1 '!R12</f>
        <v>2.6666666666666665</v>
      </c>
      <c r="AT13" s="116"/>
      <c r="AU13" s="116"/>
      <c r="AV13" s="116"/>
      <c r="AW13" s="116"/>
      <c r="AX13" s="116"/>
      <c r="AY13" s="171">
        <f>'Reflection -1 '!BB12</f>
        <v>3.5</v>
      </c>
      <c r="AZ13" s="116"/>
      <c r="BA13" s="116"/>
      <c r="BB13" s="171">
        <f>'Reflection -2'!R12</f>
        <v>0</v>
      </c>
      <c r="BC13" s="116"/>
      <c r="BD13" s="116"/>
      <c r="BE13" s="116"/>
      <c r="BF13" s="116"/>
      <c r="BG13" s="116"/>
      <c r="BH13" s="171">
        <f>'Reflection -2'!BB12</f>
        <v>0</v>
      </c>
      <c r="BI13" s="116"/>
      <c r="BJ13" s="116"/>
      <c r="BK13" s="171">
        <f>'Reflection -3'!R12</f>
        <v>0</v>
      </c>
      <c r="BL13" s="116"/>
      <c r="BM13" s="116"/>
      <c r="BN13" s="116"/>
      <c r="BO13" s="116"/>
      <c r="BP13" s="116"/>
      <c r="BQ13" s="171">
        <f>'Reflection -3'!BB12</f>
        <v>0</v>
      </c>
      <c r="BR13" s="116"/>
      <c r="BS13" s="171">
        <f t="shared" si="0"/>
        <v>3.5</v>
      </c>
      <c r="BT13" s="171">
        <f t="shared" si="1"/>
        <v>2.4095238095238094</v>
      </c>
      <c r="BU13" s="171">
        <f t="shared" si="2"/>
        <v>2</v>
      </c>
      <c r="BV13" s="171">
        <f t="shared" si="3"/>
        <v>4</v>
      </c>
      <c r="BW13" s="171"/>
      <c r="BX13" s="171">
        <f t="shared" si="4"/>
        <v>3.6666666666666665</v>
      </c>
      <c r="BY13" s="171">
        <f t="shared" si="5"/>
        <v>3</v>
      </c>
      <c r="BZ13" s="171">
        <f t="shared" si="6"/>
        <v>18.576190476190476</v>
      </c>
      <c r="CA13" s="171">
        <f>Internal!$BZ13/30*100</f>
        <v>61.920634920634917</v>
      </c>
      <c r="CB13" s="171">
        <f t="shared" si="7"/>
        <v>2.5</v>
      </c>
      <c r="CC13" s="116"/>
    </row>
    <row r="14" spans="1:81" s="102" customFormat="1" ht="23.1" customHeight="1" x14ac:dyDescent="0.3">
      <c r="A14" s="169">
        <v>11</v>
      </c>
      <c r="B14" s="169" t="s">
        <v>161</v>
      </c>
      <c r="C14" s="170" t="s">
        <v>162</v>
      </c>
      <c r="D14" s="171">
        <f>'Book Review'!K13</f>
        <v>2.5</v>
      </c>
      <c r="E14" s="171">
        <f>'Book Review'!Q13</f>
        <v>2.4</v>
      </c>
      <c r="F14" s="171">
        <f>'Book Review'!W13</f>
        <v>2</v>
      </c>
      <c r="G14" s="171"/>
      <c r="H14" s="171"/>
      <c r="I14" s="171">
        <f>'Book Review'!AO13</f>
        <v>2.3333333333333335</v>
      </c>
      <c r="J14" s="171">
        <f>'Book Review'!AU13</f>
        <v>3</v>
      </c>
      <c r="K14" s="171">
        <f>'Book Review'!BA13</f>
        <v>3</v>
      </c>
      <c r="L14" s="171"/>
      <c r="M14" s="171"/>
      <c r="N14" s="171">
        <f>Debate!K13</f>
        <v>3</v>
      </c>
      <c r="O14" s="171">
        <f>Debate!Q13</f>
        <v>2.8</v>
      </c>
      <c r="P14" s="171"/>
      <c r="Q14" s="171">
        <f>Debate!AC13</f>
        <v>3</v>
      </c>
      <c r="R14" s="171"/>
      <c r="S14" s="171">
        <f>Debate!AO13</f>
        <v>2.6666666666666665</v>
      </c>
      <c r="T14" s="171">
        <f>Debate!AU13</f>
        <v>3</v>
      </c>
      <c r="U14" s="171">
        <f>Debate!BA13</f>
        <v>3</v>
      </c>
      <c r="V14" s="171"/>
      <c r="W14" s="171"/>
      <c r="X14" s="171"/>
      <c r="Y14" s="171">
        <f>GD!Q13</f>
        <v>3.5</v>
      </c>
      <c r="Z14" s="171">
        <f>GD!W13</f>
        <v>0</v>
      </c>
      <c r="AA14" s="171"/>
      <c r="AB14" s="171"/>
      <c r="AC14" s="171"/>
      <c r="AD14" s="171"/>
      <c r="AE14" s="171"/>
      <c r="AF14" s="171"/>
      <c r="AG14" s="171"/>
      <c r="AH14" s="171">
        <f>'Case study'!K13</f>
        <v>2</v>
      </c>
      <c r="AI14" s="171">
        <f>'Case study'!Q13</f>
        <v>2.8</v>
      </c>
      <c r="AJ14" s="171">
        <f>'Case study'!W13</f>
        <v>3</v>
      </c>
      <c r="AK14" s="171"/>
      <c r="AL14" s="171"/>
      <c r="AM14" s="171">
        <f>'Case study'!AO13</f>
        <v>2</v>
      </c>
      <c r="AN14" s="171">
        <f>'Case study'!AU13</f>
        <v>3</v>
      </c>
      <c r="AO14" s="171">
        <f>'Case study'!BA13</f>
        <v>2</v>
      </c>
      <c r="AP14" s="171"/>
      <c r="AQ14" s="171"/>
      <c r="AR14" s="171"/>
      <c r="AS14" s="171">
        <f>'Reflection -1 '!R13</f>
        <v>4</v>
      </c>
      <c r="AT14" s="171"/>
      <c r="AU14" s="171"/>
      <c r="AV14" s="171"/>
      <c r="AW14" s="171"/>
      <c r="AX14" s="171"/>
      <c r="AY14" s="171">
        <f>'Reflection -1 '!BB13</f>
        <v>4.5</v>
      </c>
      <c r="AZ14" s="171"/>
      <c r="BA14" s="171"/>
      <c r="BB14" s="171">
        <f>'Reflection -2'!R13</f>
        <v>0</v>
      </c>
      <c r="BC14" s="171"/>
      <c r="BD14" s="171"/>
      <c r="BE14" s="171"/>
      <c r="BF14" s="171"/>
      <c r="BG14" s="171"/>
      <c r="BH14" s="171">
        <f>'Reflection -2'!BB13</f>
        <v>0</v>
      </c>
      <c r="BI14" s="171"/>
      <c r="BJ14" s="171"/>
      <c r="BK14" s="171">
        <f>'Reflection -3'!R13</f>
        <v>0</v>
      </c>
      <c r="BL14" s="171"/>
      <c r="BM14" s="171"/>
      <c r="BN14" s="171"/>
      <c r="BO14" s="171"/>
      <c r="BP14" s="171"/>
      <c r="BQ14" s="171">
        <f>'Reflection -3'!BB13</f>
        <v>0</v>
      </c>
      <c r="BR14" s="171"/>
      <c r="BS14" s="171">
        <f t="shared" si="0"/>
        <v>2.5</v>
      </c>
      <c r="BT14" s="171">
        <f t="shared" si="1"/>
        <v>2.2142857142857144</v>
      </c>
      <c r="BU14" s="171">
        <f t="shared" si="2"/>
        <v>1.6666666666666667</v>
      </c>
      <c r="BV14" s="171">
        <f t="shared" si="3"/>
        <v>3</v>
      </c>
      <c r="BW14" s="171"/>
      <c r="BX14" s="171">
        <f t="shared" si="4"/>
        <v>2.3333333333333335</v>
      </c>
      <c r="BY14" s="171">
        <f t="shared" si="5"/>
        <v>3</v>
      </c>
      <c r="BZ14" s="171">
        <f t="shared" si="6"/>
        <v>14.714285714285715</v>
      </c>
      <c r="CA14" s="171">
        <f>Internal!$BZ14/30*100</f>
        <v>49.047619047619051</v>
      </c>
      <c r="CB14" s="171">
        <f t="shared" si="7"/>
        <v>2.0833333333333335</v>
      </c>
      <c r="CC14" s="171"/>
    </row>
    <row r="15" spans="1:81" s="102" customFormat="1" ht="23.1" customHeight="1" x14ac:dyDescent="0.3">
      <c r="A15" s="172">
        <v>12</v>
      </c>
      <c r="B15" s="172" t="s">
        <v>177</v>
      </c>
      <c r="C15" s="168" t="s">
        <v>178</v>
      </c>
      <c r="D15" s="171">
        <f>'Book Review'!K14</f>
        <v>2.875</v>
      </c>
      <c r="E15" s="171">
        <f>'Book Review'!Q14</f>
        <v>2.2999999999999998</v>
      </c>
      <c r="F15" s="171">
        <f>'Book Review'!W14</f>
        <v>2.5</v>
      </c>
      <c r="G15" s="171"/>
      <c r="H15" s="171"/>
      <c r="I15" s="171">
        <f>'Book Review'!AO14</f>
        <v>3</v>
      </c>
      <c r="J15" s="171">
        <f>'Book Review'!AU14</f>
        <v>3</v>
      </c>
      <c r="K15" s="171">
        <f>'Book Review'!BA14</f>
        <v>3</v>
      </c>
      <c r="L15" s="116"/>
      <c r="M15" s="116"/>
      <c r="N15" s="171">
        <f>Debate!K14</f>
        <v>3</v>
      </c>
      <c r="O15" s="171">
        <f>Debate!Q14</f>
        <v>3</v>
      </c>
      <c r="P15" s="116"/>
      <c r="Q15" s="171">
        <f>Debate!AC14</f>
        <v>3</v>
      </c>
      <c r="R15" s="116"/>
      <c r="S15" s="171">
        <f>Debate!AO14</f>
        <v>2.8333333333333335</v>
      </c>
      <c r="T15" s="171">
        <f>Debate!AU14</f>
        <v>3</v>
      </c>
      <c r="U15" s="171">
        <f>Debate!BA14</f>
        <v>3</v>
      </c>
      <c r="V15" s="116"/>
      <c r="W15" s="116"/>
      <c r="X15" s="116"/>
      <c r="Y15" s="116">
        <f>GD!Q14</f>
        <v>3</v>
      </c>
      <c r="Z15" s="116">
        <f>GD!W14</f>
        <v>0</v>
      </c>
      <c r="AA15" s="116"/>
      <c r="AB15" s="116"/>
      <c r="AC15" s="116"/>
      <c r="AD15" s="116"/>
      <c r="AE15" s="116"/>
      <c r="AF15" s="116"/>
      <c r="AG15" s="116"/>
      <c r="AH15" s="171">
        <f>'Case study'!K14</f>
        <v>2.875</v>
      </c>
      <c r="AI15" s="171">
        <f>'Case study'!Q14</f>
        <v>2.9</v>
      </c>
      <c r="AJ15" s="171">
        <f>'Case study'!W14</f>
        <v>3</v>
      </c>
      <c r="AK15" s="116"/>
      <c r="AL15" s="116"/>
      <c r="AM15" s="171">
        <f>'Case study'!AO14</f>
        <v>2.875</v>
      </c>
      <c r="AN15" s="171">
        <f>'Case study'!AU14</f>
        <v>3</v>
      </c>
      <c r="AO15" s="171">
        <f>'Case study'!BA14</f>
        <v>3</v>
      </c>
      <c r="AP15" s="116"/>
      <c r="AQ15" s="116"/>
      <c r="AR15" s="116"/>
      <c r="AS15" s="171">
        <f>'Reflection -1 '!R14</f>
        <v>3</v>
      </c>
      <c r="AT15" s="116"/>
      <c r="AU15" s="116"/>
      <c r="AV15" s="116"/>
      <c r="AW15" s="116"/>
      <c r="AX15" s="116"/>
      <c r="AY15" s="171">
        <f>'Reflection -1 '!BB14</f>
        <v>3.5</v>
      </c>
      <c r="AZ15" s="116"/>
      <c r="BA15" s="116"/>
      <c r="BB15" s="171">
        <f>'Reflection -2'!R14</f>
        <v>3.5</v>
      </c>
      <c r="BC15" s="116"/>
      <c r="BD15" s="116"/>
      <c r="BE15" s="116"/>
      <c r="BF15" s="116"/>
      <c r="BG15" s="116"/>
      <c r="BH15" s="171">
        <f>'Reflection -2'!BB14</f>
        <v>5</v>
      </c>
      <c r="BI15" s="116"/>
      <c r="BJ15" s="116"/>
      <c r="BK15" s="171">
        <f>'Reflection -3'!R14</f>
        <v>0</v>
      </c>
      <c r="BL15" s="116"/>
      <c r="BM15" s="116"/>
      <c r="BN15" s="116"/>
      <c r="BO15" s="116"/>
      <c r="BP15" s="116"/>
      <c r="BQ15" s="171">
        <f>'Reflection -3'!BB14</f>
        <v>0</v>
      </c>
      <c r="BR15" s="116"/>
      <c r="BS15" s="171">
        <f t="shared" si="0"/>
        <v>2.9166666666666665</v>
      </c>
      <c r="BT15" s="171">
        <f t="shared" si="1"/>
        <v>2.5285714285714289</v>
      </c>
      <c r="BU15" s="171">
        <f t="shared" si="2"/>
        <v>1.8333333333333333</v>
      </c>
      <c r="BV15" s="171">
        <f t="shared" si="3"/>
        <v>3</v>
      </c>
      <c r="BW15" s="171"/>
      <c r="BX15" s="171">
        <f t="shared" si="4"/>
        <v>2.9027777777777781</v>
      </c>
      <c r="BY15" s="171">
        <f t="shared" si="5"/>
        <v>3</v>
      </c>
      <c r="BZ15" s="171">
        <f t="shared" si="6"/>
        <v>16.181349206349207</v>
      </c>
      <c r="CA15" s="171">
        <f>Internal!$BZ15/30*100</f>
        <v>53.93783068783069</v>
      </c>
      <c r="CB15" s="171">
        <f t="shared" si="7"/>
        <v>2.9166666666666665</v>
      </c>
      <c r="CC15" s="116"/>
    </row>
    <row r="16" spans="1:81" s="102" customFormat="1" ht="23.1" customHeight="1" x14ac:dyDescent="0.3">
      <c r="A16" s="169">
        <v>13</v>
      </c>
      <c r="B16" s="169" t="s">
        <v>86</v>
      </c>
      <c r="C16" s="170" t="s">
        <v>87</v>
      </c>
      <c r="D16" s="171">
        <f>'Book Review'!K15</f>
        <v>3.75</v>
      </c>
      <c r="E16" s="171">
        <f>'Book Review'!Q15</f>
        <v>3.2</v>
      </c>
      <c r="F16" s="171">
        <f>'Book Review'!W15</f>
        <v>4</v>
      </c>
      <c r="G16" s="171"/>
      <c r="H16" s="171"/>
      <c r="I16" s="171">
        <f>'Book Review'!AO15</f>
        <v>3.3333333333333335</v>
      </c>
      <c r="J16" s="171">
        <f>'Book Review'!AU15</f>
        <v>4</v>
      </c>
      <c r="K16" s="171">
        <f>'Book Review'!BA15</f>
        <v>3.5</v>
      </c>
      <c r="L16" s="171"/>
      <c r="M16" s="171"/>
      <c r="N16" s="171">
        <f>Debate!K15</f>
        <v>3</v>
      </c>
      <c r="O16" s="171">
        <f>Debate!Q15</f>
        <v>3.8</v>
      </c>
      <c r="P16" s="171"/>
      <c r="Q16" s="171">
        <f>Debate!AC15</f>
        <v>4</v>
      </c>
      <c r="R16" s="171"/>
      <c r="S16" s="171">
        <f>Debate!AO15</f>
        <v>3.6666666666666665</v>
      </c>
      <c r="T16" s="171">
        <f>Debate!AU15</f>
        <v>3</v>
      </c>
      <c r="U16" s="171">
        <f>Debate!BA15</f>
        <v>4</v>
      </c>
      <c r="V16" s="171"/>
      <c r="W16" s="171"/>
      <c r="X16" s="171"/>
      <c r="Y16" s="171">
        <f>GD!Q15</f>
        <v>3.75</v>
      </c>
      <c r="Z16" s="171">
        <f>GD!W15</f>
        <v>0</v>
      </c>
      <c r="AA16" s="171"/>
      <c r="AB16" s="171"/>
      <c r="AC16" s="171"/>
      <c r="AD16" s="171"/>
      <c r="AE16" s="171"/>
      <c r="AF16" s="171"/>
      <c r="AG16" s="171"/>
      <c r="AH16" s="171">
        <f>'Case study'!K15</f>
        <v>3.75</v>
      </c>
      <c r="AI16" s="171">
        <f>'Case study'!Q15</f>
        <v>3.8</v>
      </c>
      <c r="AJ16" s="171">
        <f>'Case study'!W15</f>
        <v>4</v>
      </c>
      <c r="AK16" s="171"/>
      <c r="AL16" s="171"/>
      <c r="AM16" s="171">
        <f>'Case study'!AO15</f>
        <v>3.5</v>
      </c>
      <c r="AN16" s="171">
        <f>'Case study'!AU15</f>
        <v>3</v>
      </c>
      <c r="AO16" s="171">
        <f>'Case study'!BA15</f>
        <v>4</v>
      </c>
      <c r="AP16" s="171"/>
      <c r="AQ16" s="171"/>
      <c r="AR16" s="171"/>
      <c r="AS16" s="171">
        <f>'Reflection -1 '!R15</f>
        <v>3</v>
      </c>
      <c r="AT16" s="171"/>
      <c r="AU16" s="171"/>
      <c r="AV16" s="171"/>
      <c r="AW16" s="171"/>
      <c r="AX16" s="171"/>
      <c r="AY16" s="171">
        <f>'Reflection -1 '!BB15</f>
        <v>4</v>
      </c>
      <c r="AZ16" s="171"/>
      <c r="BA16" s="171"/>
      <c r="BB16" s="171">
        <f>'Reflection -2'!R15</f>
        <v>3</v>
      </c>
      <c r="BC16" s="171"/>
      <c r="BD16" s="171"/>
      <c r="BE16" s="171"/>
      <c r="BF16" s="171"/>
      <c r="BG16" s="171"/>
      <c r="BH16" s="171">
        <f>'Reflection -2'!BB15</f>
        <v>5</v>
      </c>
      <c r="BI16" s="171"/>
      <c r="BJ16" s="171"/>
      <c r="BK16" s="171">
        <f>'Reflection -3'!R15</f>
        <v>1.6666666666666667</v>
      </c>
      <c r="BL16" s="171"/>
      <c r="BM16" s="171"/>
      <c r="BN16" s="171"/>
      <c r="BO16" s="171"/>
      <c r="BP16" s="171"/>
      <c r="BQ16" s="171">
        <f>'Reflection -3'!BB15</f>
        <v>3</v>
      </c>
      <c r="BR16" s="171"/>
      <c r="BS16" s="171">
        <f t="shared" si="0"/>
        <v>3.5</v>
      </c>
      <c r="BT16" s="171">
        <f t="shared" si="1"/>
        <v>3.1738095238095241</v>
      </c>
      <c r="BU16" s="171">
        <f t="shared" si="2"/>
        <v>2.6666666666666665</v>
      </c>
      <c r="BV16" s="171">
        <f t="shared" si="3"/>
        <v>4</v>
      </c>
      <c r="BW16" s="171"/>
      <c r="BX16" s="171">
        <f t="shared" si="4"/>
        <v>3.5</v>
      </c>
      <c r="BY16" s="171">
        <f t="shared" si="5"/>
        <v>3.3333333333333335</v>
      </c>
      <c r="BZ16" s="171">
        <f t="shared" si="6"/>
        <v>20.173809523809524</v>
      </c>
      <c r="CA16" s="171">
        <f>Internal!$BZ16/30*100</f>
        <v>67.246031746031747</v>
      </c>
      <c r="CB16" s="171">
        <f t="shared" si="7"/>
        <v>3.9166666666666665</v>
      </c>
      <c r="CC16" s="171"/>
    </row>
    <row r="17" spans="1:81" s="102" customFormat="1" ht="23.1" customHeight="1" x14ac:dyDescent="0.3">
      <c r="A17" s="172">
        <v>14</v>
      </c>
      <c r="B17" s="172" t="s">
        <v>193</v>
      </c>
      <c r="C17" s="168" t="s">
        <v>194</v>
      </c>
      <c r="D17" s="171">
        <f>'Book Review'!K16</f>
        <v>3.5</v>
      </c>
      <c r="E17" s="171">
        <f>'Book Review'!Q16</f>
        <v>3</v>
      </c>
      <c r="F17" s="171">
        <f>'Book Review'!W16</f>
        <v>3.5</v>
      </c>
      <c r="G17" s="171"/>
      <c r="H17" s="171"/>
      <c r="I17" s="171">
        <f>'Book Review'!AO16</f>
        <v>3.5</v>
      </c>
      <c r="J17" s="171">
        <f>'Book Review'!AU16</f>
        <v>4</v>
      </c>
      <c r="K17" s="171">
        <f>'Book Review'!BA16</f>
        <v>3.5</v>
      </c>
      <c r="L17" s="116"/>
      <c r="M17" s="116"/>
      <c r="N17" s="171">
        <f>Debate!K16</f>
        <v>3.5</v>
      </c>
      <c r="O17" s="171">
        <f>Debate!Q16</f>
        <v>3.5</v>
      </c>
      <c r="P17" s="116"/>
      <c r="Q17" s="171">
        <f>Debate!AC16</f>
        <v>4</v>
      </c>
      <c r="R17" s="116"/>
      <c r="S17" s="171">
        <f>Debate!AO16</f>
        <v>3.5</v>
      </c>
      <c r="T17" s="171">
        <f>Debate!AU16</f>
        <v>4</v>
      </c>
      <c r="U17" s="171">
        <f>Debate!BA16</f>
        <v>4</v>
      </c>
      <c r="V17" s="116"/>
      <c r="W17" s="116"/>
      <c r="X17" s="116"/>
      <c r="Y17" s="116">
        <f>GD!Q16</f>
        <v>3.625</v>
      </c>
      <c r="Z17" s="116">
        <f>GD!W16</f>
        <v>0</v>
      </c>
      <c r="AA17" s="116"/>
      <c r="AB17" s="116"/>
      <c r="AC17" s="116"/>
      <c r="AD17" s="116"/>
      <c r="AE17" s="116"/>
      <c r="AF17" s="116"/>
      <c r="AG17" s="116"/>
      <c r="AH17" s="171">
        <f>'Case study'!K16</f>
        <v>3.5</v>
      </c>
      <c r="AI17" s="171">
        <f>'Case study'!Q16</f>
        <v>3.6</v>
      </c>
      <c r="AJ17" s="171">
        <f>'Case study'!W16</f>
        <v>3.5</v>
      </c>
      <c r="AK17" s="116"/>
      <c r="AL17" s="116"/>
      <c r="AM17" s="171">
        <f>'Case study'!AO16</f>
        <v>3.75</v>
      </c>
      <c r="AN17" s="171">
        <f>'Case study'!AU16</f>
        <v>3</v>
      </c>
      <c r="AO17" s="171">
        <f>'Case study'!BA16</f>
        <v>3.75</v>
      </c>
      <c r="AP17" s="116"/>
      <c r="AQ17" s="116"/>
      <c r="AR17" s="116"/>
      <c r="AS17" s="171">
        <f>'Reflection -1 '!R16</f>
        <v>0</v>
      </c>
      <c r="AT17" s="116"/>
      <c r="AU17" s="116"/>
      <c r="AV17" s="116"/>
      <c r="AW17" s="116"/>
      <c r="AX17" s="116"/>
      <c r="AY17" s="171">
        <f>'Reflection -1 '!BB16</f>
        <v>0</v>
      </c>
      <c r="AZ17" s="116"/>
      <c r="BA17" s="116"/>
      <c r="BB17" s="171">
        <f>'Reflection -2'!R16</f>
        <v>3</v>
      </c>
      <c r="BC17" s="116"/>
      <c r="BD17" s="116"/>
      <c r="BE17" s="116"/>
      <c r="BF17" s="116"/>
      <c r="BG17" s="116"/>
      <c r="BH17" s="171">
        <f>'Reflection -2'!BB16</f>
        <v>5</v>
      </c>
      <c r="BI17" s="116"/>
      <c r="BJ17" s="116"/>
      <c r="BK17" s="171">
        <f>'Reflection -3'!R16</f>
        <v>2.5</v>
      </c>
      <c r="BL17" s="116"/>
      <c r="BM17" s="116"/>
      <c r="BN17" s="116"/>
      <c r="BO17" s="116"/>
      <c r="BP17" s="116"/>
      <c r="BQ17" s="171">
        <f>'Reflection -3'!BB16</f>
        <v>3.5</v>
      </c>
      <c r="BR17" s="116"/>
      <c r="BS17" s="171">
        <f t="shared" si="0"/>
        <v>3.5</v>
      </c>
      <c r="BT17" s="171">
        <f t="shared" si="1"/>
        <v>2.7464285714285714</v>
      </c>
      <c r="BU17" s="171">
        <f t="shared" si="2"/>
        <v>2.3333333333333335</v>
      </c>
      <c r="BV17" s="171">
        <f t="shared" si="3"/>
        <v>4</v>
      </c>
      <c r="BW17" s="171"/>
      <c r="BX17" s="171">
        <f t="shared" si="4"/>
        <v>3.5833333333333335</v>
      </c>
      <c r="BY17" s="171">
        <f t="shared" si="5"/>
        <v>3.6666666666666665</v>
      </c>
      <c r="BZ17" s="171">
        <f t="shared" si="6"/>
        <v>19.829761904761906</v>
      </c>
      <c r="CA17" s="171">
        <f>Internal!$BZ17/30*100</f>
        <v>66.099206349206355</v>
      </c>
      <c r="CB17" s="171">
        <f t="shared" si="7"/>
        <v>3.2916666666666665</v>
      </c>
      <c r="CC17" s="116"/>
    </row>
    <row r="18" spans="1:81" s="102" customFormat="1" ht="23.1" customHeight="1" x14ac:dyDescent="0.3">
      <c r="A18" s="169">
        <v>15</v>
      </c>
      <c r="B18" s="169" t="s">
        <v>292</v>
      </c>
      <c r="C18" s="170" t="s">
        <v>293</v>
      </c>
      <c r="D18" s="171" t="str">
        <f>'Book Review'!K17</f>
        <v>0</v>
      </c>
      <c r="E18" s="171" t="str">
        <f>'Book Review'!Q17</f>
        <v>0</v>
      </c>
      <c r="F18" s="171" t="str">
        <f>'Book Review'!W17</f>
        <v>0</v>
      </c>
      <c r="G18" s="171"/>
      <c r="H18" s="171"/>
      <c r="I18" s="171" t="str">
        <f>'Book Review'!AO17</f>
        <v>0</v>
      </c>
      <c r="J18" s="171" t="str">
        <f>'Book Review'!AU17</f>
        <v>0</v>
      </c>
      <c r="K18" s="171" t="str">
        <f>'Book Review'!BA17</f>
        <v>0</v>
      </c>
      <c r="L18" s="171"/>
      <c r="M18" s="171"/>
      <c r="N18" s="171" t="str">
        <f>Debate!K17</f>
        <v>0</v>
      </c>
      <c r="O18" s="171" t="str">
        <f>Debate!Q17</f>
        <v>0</v>
      </c>
      <c r="P18" s="171"/>
      <c r="Q18" s="171" t="str">
        <f>Debate!AC17</f>
        <v>0</v>
      </c>
      <c r="R18" s="171"/>
      <c r="S18" s="171" t="str">
        <f>Debate!AO17</f>
        <v>0</v>
      </c>
      <c r="T18" s="171" t="str">
        <f>Debate!AU17</f>
        <v>0</v>
      </c>
      <c r="U18" s="171" t="str">
        <f>Debate!BA17</f>
        <v>0</v>
      </c>
      <c r="V18" s="171"/>
      <c r="W18" s="171"/>
      <c r="X18" s="171"/>
      <c r="Y18" s="171" t="str">
        <f>GD!Q17</f>
        <v>0</v>
      </c>
      <c r="Z18" s="171">
        <f>GD!W17</f>
        <v>0</v>
      </c>
      <c r="AA18" s="171"/>
      <c r="AB18" s="171"/>
      <c r="AC18" s="171"/>
      <c r="AD18" s="171"/>
      <c r="AE18" s="171"/>
      <c r="AF18" s="171"/>
      <c r="AG18" s="171"/>
      <c r="AH18" s="171" t="str">
        <f>'Case study'!K17</f>
        <v>0</v>
      </c>
      <c r="AI18" s="171" t="str">
        <f>'Case study'!Q17</f>
        <v>0</v>
      </c>
      <c r="AJ18" s="171" t="str">
        <f>'Case study'!W17</f>
        <v>0</v>
      </c>
      <c r="AK18" s="171"/>
      <c r="AL18" s="171"/>
      <c r="AM18" s="171" t="str">
        <f>'Case study'!AO17</f>
        <v>0</v>
      </c>
      <c r="AN18" s="171" t="str">
        <f>'Case study'!AU17</f>
        <v>0</v>
      </c>
      <c r="AO18" s="171" t="str">
        <f>'Case study'!BA17</f>
        <v>0</v>
      </c>
      <c r="AP18" s="171"/>
      <c r="AQ18" s="171"/>
      <c r="AR18" s="171"/>
      <c r="AS18" s="171" t="str">
        <f>'Reflection -1 '!R17</f>
        <v>0</v>
      </c>
      <c r="AT18" s="171"/>
      <c r="AU18" s="171"/>
      <c r="AV18" s="171"/>
      <c r="AW18" s="171"/>
      <c r="AX18" s="171"/>
      <c r="AY18" s="171" t="str">
        <f>'Reflection -1 '!BB17</f>
        <v>0</v>
      </c>
      <c r="AZ18" s="171"/>
      <c r="BA18" s="171"/>
      <c r="BB18" s="171" t="str">
        <f>'Reflection -2'!R17</f>
        <v>0</v>
      </c>
      <c r="BC18" s="171"/>
      <c r="BD18" s="171"/>
      <c r="BE18" s="171"/>
      <c r="BF18" s="171"/>
      <c r="BG18" s="171"/>
      <c r="BH18" s="171" t="str">
        <f>'Reflection -2'!BB17</f>
        <v>0</v>
      </c>
      <c r="BI18" s="171"/>
      <c r="BJ18" s="171"/>
      <c r="BK18" s="171" t="str">
        <f>'Reflection -3'!R17</f>
        <v>0</v>
      </c>
      <c r="BL18" s="171"/>
      <c r="BM18" s="171"/>
      <c r="BN18" s="171"/>
      <c r="BO18" s="171"/>
      <c r="BP18" s="171"/>
      <c r="BQ18" s="171" t="str">
        <f>'Reflection -3'!BB17</f>
        <v>0</v>
      </c>
      <c r="BR18" s="171"/>
      <c r="BS18" s="171" t="str">
        <f t="shared" si="0"/>
        <v>0</v>
      </c>
      <c r="BT18" s="171" t="e">
        <f t="shared" si="1"/>
        <v>#DIV/0!</v>
      </c>
      <c r="BU18" s="171">
        <f t="shared" si="2"/>
        <v>0</v>
      </c>
      <c r="BV18" s="171" t="str">
        <f t="shared" si="3"/>
        <v>0</v>
      </c>
      <c r="BW18" s="171"/>
      <c r="BX18" s="171" t="e">
        <f t="shared" si="4"/>
        <v>#DIV/0!</v>
      </c>
      <c r="BY18" s="171" t="e">
        <f t="shared" si="5"/>
        <v>#DIV/0!</v>
      </c>
      <c r="BZ18" s="171" t="e">
        <f t="shared" si="6"/>
        <v>#DIV/0!</v>
      </c>
      <c r="CA18" s="171" t="e">
        <f>Internal!$BZ18/30*100</f>
        <v>#DIV/0!</v>
      </c>
      <c r="CB18" s="171" t="e">
        <f t="shared" si="7"/>
        <v>#DIV/0!</v>
      </c>
      <c r="CC18" s="171"/>
    </row>
    <row r="19" spans="1:81" s="102" customFormat="1" ht="23.1" customHeight="1" x14ac:dyDescent="0.3">
      <c r="A19" s="172">
        <v>16</v>
      </c>
      <c r="B19" s="172" t="s">
        <v>104</v>
      </c>
      <c r="C19" s="168" t="s">
        <v>105</v>
      </c>
      <c r="D19" s="171">
        <f>'Book Review'!K18</f>
        <v>1</v>
      </c>
      <c r="E19" s="171">
        <f>'Book Review'!Q18</f>
        <v>1</v>
      </c>
      <c r="F19" s="171">
        <f>'Book Review'!W18</f>
        <v>1</v>
      </c>
      <c r="G19" s="171"/>
      <c r="H19" s="171"/>
      <c r="I19" s="171">
        <f>'Book Review'!AO18</f>
        <v>1</v>
      </c>
      <c r="J19" s="171">
        <f>'Book Review'!AU18</f>
        <v>2</v>
      </c>
      <c r="K19" s="171">
        <f>'Book Review'!BA18</f>
        <v>1</v>
      </c>
      <c r="L19" s="116"/>
      <c r="M19" s="116"/>
      <c r="N19" s="171">
        <f>Debate!K18</f>
        <v>0</v>
      </c>
      <c r="O19" s="171">
        <f>Debate!Q18</f>
        <v>0.6</v>
      </c>
      <c r="P19" s="116"/>
      <c r="Q19" s="171">
        <f>Debate!AC18</f>
        <v>0</v>
      </c>
      <c r="R19" s="116"/>
      <c r="S19" s="171">
        <f>Debate!AO18</f>
        <v>0</v>
      </c>
      <c r="T19" s="171">
        <f>Debate!AU18</f>
        <v>0</v>
      </c>
      <c r="U19" s="171">
        <f>Debate!BA18</f>
        <v>0</v>
      </c>
      <c r="V19" s="116"/>
      <c r="W19" s="116"/>
      <c r="X19" s="116"/>
      <c r="Y19" s="116" t="str">
        <f>GD!Q18</f>
        <v>0</v>
      </c>
      <c r="Z19" s="116">
        <f>GD!W18</f>
        <v>0</v>
      </c>
      <c r="AA19" s="116"/>
      <c r="AB19" s="116"/>
      <c r="AC19" s="116"/>
      <c r="AD19" s="116"/>
      <c r="AE19" s="116"/>
      <c r="AF19" s="116"/>
      <c r="AG19" s="116"/>
      <c r="AH19" s="171">
        <f>'Case study'!K18</f>
        <v>1.5</v>
      </c>
      <c r="AI19" s="171">
        <f>'Case study'!Q18</f>
        <v>2.2000000000000002</v>
      </c>
      <c r="AJ19" s="171">
        <f>'Case study'!W18</f>
        <v>1</v>
      </c>
      <c r="AK19" s="116"/>
      <c r="AL19" s="116"/>
      <c r="AM19" s="171">
        <f>'Case study'!AO18</f>
        <v>1.25</v>
      </c>
      <c r="AN19" s="171">
        <f>'Case study'!AU18</f>
        <v>3</v>
      </c>
      <c r="AO19" s="171">
        <f>'Case study'!BA18</f>
        <v>1.5</v>
      </c>
      <c r="AP19" s="116"/>
      <c r="AQ19" s="116"/>
      <c r="AR19" s="116"/>
      <c r="AS19" s="171">
        <f>'Reflection -1 '!R18</f>
        <v>2</v>
      </c>
      <c r="AT19" s="116"/>
      <c r="AU19" s="116"/>
      <c r="AV19" s="116"/>
      <c r="AW19" s="116"/>
      <c r="AX19" s="116"/>
      <c r="AY19" s="171">
        <f>'Reflection -1 '!BB18</f>
        <v>3</v>
      </c>
      <c r="AZ19" s="116"/>
      <c r="BA19" s="116"/>
      <c r="BB19" s="171">
        <f>'Reflection -2'!R18</f>
        <v>3.3333333333333335</v>
      </c>
      <c r="BC19" s="116"/>
      <c r="BD19" s="116"/>
      <c r="BE19" s="116"/>
      <c r="BF19" s="116"/>
      <c r="BG19" s="116"/>
      <c r="BH19" s="171">
        <f>'Reflection -2'!BB18</f>
        <v>5</v>
      </c>
      <c r="BI19" s="116"/>
      <c r="BJ19" s="116"/>
      <c r="BK19" s="171">
        <f>'Reflection -3'!R18</f>
        <v>3</v>
      </c>
      <c r="BL19" s="116"/>
      <c r="BM19" s="116"/>
      <c r="BN19" s="116"/>
      <c r="BO19" s="116"/>
      <c r="BP19" s="116"/>
      <c r="BQ19" s="171">
        <f>'Reflection -3'!BB18</f>
        <v>4</v>
      </c>
      <c r="BR19" s="116"/>
      <c r="BS19" s="171">
        <f t="shared" si="0"/>
        <v>0.83333333333333337</v>
      </c>
      <c r="BT19" s="171">
        <f t="shared" si="1"/>
        <v>2.0222222222222226</v>
      </c>
      <c r="BU19" s="171">
        <f t="shared" si="2"/>
        <v>0.66666666666666663</v>
      </c>
      <c r="BV19" s="171">
        <f t="shared" si="3"/>
        <v>0</v>
      </c>
      <c r="BW19" s="171"/>
      <c r="BX19" s="171">
        <f t="shared" si="4"/>
        <v>0.75</v>
      </c>
      <c r="BY19" s="171">
        <f t="shared" si="5"/>
        <v>1.6666666666666667</v>
      </c>
      <c r="BZ19" s="171">
        <f t="shared" si="6"/>
        <v>5.9388888888888891</v>
      </c>
      <c r="CA19" s="171">
        <f>Internal!$BZ19/30*100</f>
        <v>19.796296296296298</v>
      </c>
      <c r="CB19" s="171">
        <f t="shared" si="7"/>
        <v>2.4166666666666665</v>
      </c>
      <c r="CC19" s="116"/>
    </row>
    <row r="20" spans="1:81" s="102" customFormat="1" ht="23.1" customHeight="1" x14ac:dyDescent="0.3">
      <c r="A20" s="169">
        <v>17</v>
      </c>
      <c r="B20" s="169" t="s">
        <v>294</v>
      </c>
      <c r="C20" s="170" t="s">
        <v>295</v>
      </c>
      <c r="D20" s="171">
        <f>'Book Review'!K19</f>
        <v>3.5</v>
      </c>
      <c r="E20" s="171">
        <f>'Book Review'!Q19</f>
        <v>3.2</v>
      </c>
      <c r="F20" s="171">
        <f>'Book Review'!W19</f>
        <v>4</v>
      </c>
      <c r="G20" s="171"/>
      <c r="H20" s="171"/>
      <c r="I20" s="171">
        <f>'Book Review'!AO19</f>
        <v>2.6666666666666665</v>
      </c>
      <c r="J20" s="171">
        <f>'Book Review'!AU19</f>
        <v>3</v>
      </c>
      <c r="K20" s="171">
        <f>'Book Review'!BA19</f>
        <v>3</v>
      </c>
      <c r="L20" s="171"/>
      <c r="M20" s="171"/>
      <c r="N20" s="171">
        <f>Debate!K19</f>
        <v>2</v>
      </c>
      <c r="O20" s="171">
        <f>Debate!Q19</f>
        <v>4</v>
      </c>
      <c r="P20" s="171"/>
      <c r="Q20" s="171">
        <f>Debate!AC19</f>
        <v>4</v>
      </c>
      <c r="R20" s="171"/>
      <c r="S20" s="171">
        <f>Debate!AO19</f>
        <v>4</v>
      </c>
      <c r="T20" s="171">
        <f>Debate!AU19</f>
        <v>3</v>
      </c>
      <c r="U20" s="171">
        <f>Debate!BA19</f>
        <v>3</v>
      </c>
      <c r="V20" s="171"/>
      <c r="W20" s="171"/>
      <c r="X20" s="171"/>
      <c r="Y20" s="171">
        <f>GD!Q19</f>
        <v>4</v>
      </c>
      <c r="Z20" s="171">
        <f>GD!W19</f>
        <v>0</v>
      </c>
      <c r="AA20" s="171"/>
      <c r="AB20" s="171"/>
      <c r="AC20" s="171"/>
      <c r="AD20" s="171"/>
      <c r="AE20" s="171"/>
      <c r="AF20" s="171"/>
      <c r="AG20" s="171"/>
      <c r="AH20" s="171">
        <f>'Case study'!K19</f>
        <v>3.5</v>
      </c>
      <c r="AI20" s="171">
        <f>'Case study'!Q19</f>
        <v>4</v>
      </c>
      <c r="AJ20" s="171">
        <f>'Case study'!W19</f>
        <v>4</v>
      </c>
      <c r="AK20" s="171"/>
      <c r="AL20" s="171"/>
      <c r="AM20" s="171">
        <f>'Case study'!AO19</f>
        <v>2.75</v>
      </c>
      <c r="AN20" s="171">
        <f>'Case study'!AU19</f>
        <v>3</v>
      </c>
      <c r="AO20" s="171">
        <f>'Case study'!BA19</f>
        <v>3</v>
      </c>
      <c r="AP20" s="171"/>
      <c r="AQ20" s="171"/>
      <c r="AR20" s="171"/>
      <c r="AS20" s="171" t="str">
        <f>'Reflection -1 '!R19</f>
        <v>0</v>
      </c>
      <c r="AT20" s="171"/>
      <c r="AU20" s="171"/>
      <c r="AV20" s="171"/>
      <c r="AW20" s="171"/>
      <c r="AX20" s="171"/>
      <c r="AY20" s="171" t="str">
        <f>'Reflection -1 '!BB19</f>
        <v>0</v>
      </c>
      <c r="AZ20" s="171"/>
      <c r="BA20" s="171"/>
      <c r="BB20" s="171" t="str">
        <f>'Reflection -2'!R19</f>
        <v>0</v>
      </c>
      <c r="BC20" s="171"/>
      <c r="BD20" s="171"/>
      <c r="BE20" s="171"/>
      <c r="BF20" s="171"/>
      <c r="BG20" s="171"/>
      <c r="BH20" s="171" t="str">
        <f>'Reflection -2'!BB19</f>
        <v>0</v>
      </c>
      <c r="BI20" s="171"/>
      <c r="BJ20" s="171"/>
      <c r="BK20" s="171" t="str">
        <f>'Reflection -3'!R19</f>
        <v>0</v>
      </c>
      <c r="BL20" s="171"/>
      <c r="BM20" s="171"/>
      <c r="BN20" s="171"/>
      <c r="BO20" s="171"/>
      <c r="BP20" s="171"/>
      <c r="BQ20" s="171" t="str">
        <f>'Reflection -3'!BB19</f>
        <v>0</v>
      </c>
      <c r="BR20" s="171"/>
      <c r="BS20" s="171">
        <f t="shared" si="0"/>
        <v>3</v>
      </c>
      <c r="BT20" s="171">
        <f t="shared" si="1"/>
        <v>3.8</v>
      </c>
      <c r="BU20" s="171">
        <f t="shared" si="2"/>
        <v>2.6666666666666665</v>
      </c>
      <c r="BV20" s="171">
        <f t="shared" si="3"/>
        <v>4</v>
      </c>
      <c r="BW20" s="171"/>
      <c r="BX20" s="171">
        <f t="shared" si="4"/>
        <v>3.1388888888888888</v>
      </c>
      <c r="BY20" s="171">
        <f t="shared" si="5"/>
        <v>3</v>
      </c>
      <c r="BZ20" s="171">
        <f t="shared" si="6"/>
        <v>19.605555555555554</v>
      </c>
      <c r="CA20" s="171">
        <f>Internal!$BZ20/30*100</f>
        <v>65.351851851851848</v>
      </c>
      <c r="CB20" s="171">
        <f t="shared" si="7"/>
        <v>3</v>
      </c>
      <c r="CC20" s="171"/>
    </row>
    <row r="21" spans="1:81" s="102" customFormat="1" ht="23.1" customHeight="1" x14ac:dyDescent="0.3">
      <c r="A21" s="172">
        <v>18</v>
      </c>
      <c r="B21" s="172" t="s">
        <v>106</v>
      </c>
      <c r="C21" s="168" t="s">
        <v>107</v>
      </c>
      <c r="D21" s="171">
        <f>'Book Review'!K20</f>
        <v>3</v>
      </c>
      <c r="E21" s="171">
        <f>'Book Review'!Q20</f>
        <v>1.8</v>
      </c>
      <c r="F21" s="171">
        <f>'Book Review'!W20</f>
        <v>3</v>
      </c>
      <c r="G21" s="171"/>
      <c r="H21" s="171"/>
      <c r="I21" s="171">
        <f>'Book Review'!AO20</f>
        <v>2.6666666666666665</v>
      </c>
      <c r="J21" s="171">
        <f>'Book Review'!AU20</f>
        <v>3</v>
      </c>
      <c r="K21" s="171">
        <f>'Book Review'!BA20</f>
        <v>3.5</v>
      </c>
      <c r="L21" s="116"/>
      <c r="M21" s="116"/>
      <c r="N21" s="171">
        <f>Debate!K20</f>
        <v>3</v>
      </c>
      <c r="O21" s="171">
        <f>Debate!Q20</f>
        <v>2.2999999999999998</v>
      </c>
      <c r="P21" s="116"/>
      <c r="Q21" s="171">
        <f>Debate!AC20</f>
        <v>3</v>
      </c>
      <c r="R21" s="116"/>
      <c r="S21" s="171">
        <f>Debate!AO20</f>
        <v>3</v>
      </c>
      <c r="T21" s="171">
        <f>Debate!AU20</f>
        <v>3</v>
      </c>
      <c r="U21" s="171">
        <f>Debate!BA20</f>
        <v>2.5</v>
      </c>
      <c r="V21" s="116"/>
      <c r="W21" s="116"/>
      <c r="X21" s="116"/>
      <c r="Y21" s="116">
        <f>GD!Q20</f>
        <v>2.75</v>
      </c>
      <c r="Z21" s="116">
        <f>GD!W20</f>
        <v>0</v>
      </c>
      <c r="AA21" s="116"/>
      <c r="AB21" s="116"/>
      <c r="AC21" s="116"/>
      <c r="AD21" s="116"/>
      <c r="AE21" s="116"/>
      <c r="AF21" s="116"/>
      <c r="AG21" s="116"/>
      <c r="AH21" s="171">
        <f>'Case study'!K20</f>
        <v>3</v>
      </c>
      <c r="AI21" s="171">
        <f>'Case study'!Q20</f>
        <v>2.6</v>
      </c>
      <c r="AJ21" s="171">
        <f>'Case study'!W20</f>
        <v>3</v>
      </c>
      <c r="AK21" s="116"/>
      <c r="AL21" s="116"/>
      <c r="AM21" s="171">
        <f>'Case study'!AO20</f>
        <v>2.75</v>
      </c>
      <c r="AN21" s="171">
        <f>'Case study'!AU20</f>
        <v>3</v>
      </c>
      <c r="AO21" s="171">
        <f>'Case study'!BA20</f>
        <v>4</v>
      </c>
      <c r="AP21" s="116"/>
      <c r="AQ21" s="116"/>
      <c r="AR21" s="116"/>
      <c r="AS21" s="171">
        <f>'Reflection -1 '!R20</f>
        <v>3</v>
      </c>
      <c r="AT21" s="116"/>
      <c r="AU21" s="116"/>
      <c r="AV21" s="116"/>
      <c r="AW21" s="116"/>
      <c r="AX21" s="116"/>
      <c r="AY21" s="171">
        <f>'Reflection -1 '!BB20</f>
        <v>4</v>
      </c>
      <c r="AZ21" s="116"/>
      <c r="BA21" s="116"/>
      <c r="BB21" s="171">
        <f>'Reflection -2'!R20</f>
        <v>3.6666666666666665</v>
      </c>
      <c r="BC21" s="116"/>
      <c r="BD21" s="116"/>
      <c r="BE21" s="116"/>
      <c r="BF21" s="116"/>
      <c r="BG21" s="116"/>
      <c r="BH21" s="171">
        <f>'Reflection -2'!BB20</f>
        <v>5</v>
      </c>
      <c r="BI21" s="116"/>
      <c r="BJ21" s="116"/>
      <c r="BK21" s="171">
        <f>'Reflection -3'!R20</f>
        <v>2.6666666666666665</v>
      </c>
      <c r="BL21" s="116"/>
      <c r="BM21" s="116"/>
      <c r="BN21" s="116"/>
      <c r="BO21" s="116"/>
      <c r="BP21" s="116"/>
      <c r="BQ21" s="171">
        <f>'Reflection -3'!BB20</f>
        <v>3.5</v>
      </c>
      <c r="BR21" s="116"/>
      <c r="BS21" s="171">
        <f t="shared" si="0"/>
        <v>3</v>
      </c>
      <c r="BT21" s="171">
        <f t="shared" si="1"/>
        <v>2.6833333333333336</v>
      </c>
      <c r="BU21" s="171">
        <f t="shared" si="2"/>
        <v>2</v>
      </c>
      <c r="BV21" s="171">
        <f t="shared" si="3"/>
        <v>3</v>
      </c>
      <c r="BW21" s="171"/>
      <c r="BX21" s="171">
        <f t="shared" si="4"/>
        <v>2.8055555555555554</v>
      </c>
      <c r="BY21" s="171">
        <f t="shared" si="5"/>
        <v>3</v>
      </c>
      <c r="BZ21" s="171">
        <f t="shared" si="6"/>
        <v>16.488888888888887</v>
      </c>
      <c r="CA21" s="171">
        <f>Internal!$BZ21/30*100</f>
        <v>54.962962962962955</v>
      </c>
      <c r="CB21" s="171">
        <f t="shared" si="7"/>
        <v>3.75</v>
      </c>
      <c r="CC21" s="116"/>
    </row>
    <row r="22" spans="1:81" s="102" customFormat="1" ht="23.1" customHeight="1" x14ac:dyDescent="0.3">
      <c r="A22" s="169">
        <v>19</v>
      </c>
      <c r="B22" s="169" t="s">
        <v>49</v>
      </c>
      <c r="C22" s="170" t="s">
        <v>50</v>
      </c>
      <c r="D22" s="171">
        <f>'Book Review'!K21</f>
        <v>3.625</v>
      </c>
      <c r="E22" s="171">
        <f>'Book Review'!Q21</f>
        <v>2.9</v>
      </c>
      <c r="F22" s="171">
        <f>'Book Review'!W21</f>
        <v>4</v>
      </c>
      <c r="G22" s="171"/>
      <c r="H22" s="171"/>
      <c r="I22" s="171">
        <f>'Book Review'!AO21</f>
        <v>3.6666666666666665</v>
      </c>
      <c r="J22" s="171">
        <f>'Book Review'!AU21</f>
        <v>3.5</v>
      </c>
      <c r="K22" s="171">
        <f>'Book Review'!BA21</f>
        <v>3.75</v>
      </c>
      <c r="L22" s="171"/>
      <c r="M22" s="171"/>
      <c r="N22" s="171">
        <f>Debate!K21</f>
        <v>4</v>
      </c>
      <c r="O22" s="171">
        <f>Debate!Q21</f>
        <v>3.8</v>
      </c>
      <c r="P22" s="171"/>
      <c r="Q22" s="171">
        <f>Debate!AC21</f>
        <v>3.5</v>
      </c>
      <c r="R22" s="171"/>
      <c r="S22" s="171">
        <f>Debate!AO21</f>
        <v>3.6666666666666665</v>
      </c>
      <c r="T22" s="171">
        <f>Debate!AU21</f>
        <v>3.5</v>
      </c>
      <c r="U22" s="171">
        <f>Debate!BA21</f>
        <v>4</v>
      </c>
      <c r="V22" s="171"/>
      <c r="W22" s="171"/>
      <c r="X22" s="171"/>
      <c r="Y22" s="171">
        <f>GD!Q21</f>
        <v>3.75</v>
      </c>
      <c r="Z22" s="171">
        <f>GD!W21</f>
        <v>0</v>
      </c>
      <c r="AA22" s="171"/>
      <c r="AB22" s="171"/>
      <c r="AC22" s="171"/>
      <c r="AD22" s="171"/>
      <c r="AE22" s="171"/>
      <c r="AF22" s="171"/>
      <c r="AG22" s="171"/>
      <c r="AH22" s="171">
        <f>'Case study'!K21</f>
        <v>3.75</v>
      </c>
      <c r="AI22" s="171">
        <f>'Case study'!Q21</f>
        <v>3.7</v>
      </c>
      <c r="AJ22" s="171">
        <f>'Case study'!W21</f>
        <v>4</v>
      </c>
      <c r="AK22" s="171"/>
      <c r="AL22" s="171"/>
      <c r="AM22" s="171">
        <f>'Case study'!AO21</f>
        <v>3.75</v>
      </c>
      <c r="AN22" s="171">
        <f>'Case study'!AU21</f>
        <v>4</v>
      </c>
      <c r="AO22" s="171">
        <f>'Case study'!BA21</f>
        <v>3.5</v>
      </c>
      <c r="AP22" s="171"/>
      <c r="AQ22" s="171"/>
      <c r="AR22" s="171"/>
      <c r="AS22" s="171">
        <f>'Reflection -1 '!R21</f>
        <v>0</v>
      </c>
      <c r="AT22" s="171"/>
      <c r="AU22" s="171"/>
      <c r="AV22" s="171"/>
      <c r="AW22" s="171"/>
      <c r="AX22" s="171"/>
      <c r="AY22" s="171">
        <f>'Reflection -1 '!BB21</f>
        <v>0</v>
      </c>
      <c r="AZ22" s="171"/>
      <c r="BA22" s="171"/>
      <c r="BB22" s="171">
        <f>'Reflection -2'!R21</f>
        <v>0</v>
      </c>
      <c r="BC22" s="171"/>
      <c r="BD22" s="171"/>
      <c r="BE22" s="171"/>
      <c r="BF22" s="171"/>
      <c r="BG22" s="171"/>
      <c r="BH22" s="171">
        <f>'Reflection -2'!BB21</f>
        <v>0</v>
      </c>
      <c r="BI22" s="171"/>
      <c r="BJ22" s="171"/>
      <c r="BK22" s="171">
        <f>'Reflection -3'!R21</f>
        <v>0</v>
      </c>
      <c r="BL22" s="171"/>
      <c r="BM22" s="171"/>
      <c r="BN22" s="171"/>
      <c r="BO22" s="171"/>
      <c r="BP22" s="171"/>
      <c r="BQ22" s="171">
        <f>'Reflection -3'!BB21</f>
        <v>0</v>
      </c>
      <c r="BR22" s="171"/>
      <c r="BS22" s="171">
        <f t="shared" si="0"/>
        <v>3.7916666666666665</v>
      </c>
      <c r="BT22" s="171">
        <f t="shared" si="1"/>
        <v>2.0214285714285714</v>
      </c>
      <c r="BU22" s="171">
        <f t="shared" si="2"/>
        <v>2.6666666666666665</v>
      </c>
      <c r="BV22" s="171">
        <f t="shared" si="3"/>
        <v>3.5</v>
      </c>
      <c r="BW22" s="171"/>
      <c r="BX22" s="171">
        <f t="shared" si="4"/>
        <v>3.6944444444444442</v>
      </c>
      <c r="BY22" s="171">
        <f t="shared" si="5"/>
        <v>3.6666666666666665</v>
      </c>
      <c r="BZ22" s="171">
        <f t="shared" si="6"/>
        <v>19.340873015873015</v>
      </c>
      <c r="CA22" s="171">
        <f>Internal!$BZ22/30*100</f>
        <v>64.469576719576722</v>
      </c>
      <c r="CB22" s="171">
        <f t="shared" si="7"/>
        <v>1.875</v>
      </c>
      <c r="CC22" s="171"/>
    </row>
    <row r="23" spans="1:81" s="102" customFormat="1" ht="23.1" customHeight="1" x14ac:dyDescent="0.3">
      <c r="A23" s="172">
        <v>20</v>
      </c>
      <c r="B23" s="172" t="s">
        <v>195</v>
      </c>
      <c r="C23" s="168" t="s">
        <v>536</v>
      </c>
      <c r="D23" s="171">
        <f>'Book Review'!K22</f>
        <v>3.5</v>
      </c>
      <c r="E23" s="171">
        <f>'Book Review'!Q22</f>
        <v>3.2</v>
      </c>
      <c r="F23" s="171">
        <f>'Book Review'!W22</f>
        <v>4</v>
      </c>
      <c r="G23" s="171"/>
      <c r="H23" s="171"/>
      <c r="I23" s="171">
        <f>'Book Review'!AO22</f>
        <v>3.6666666666666665</v>
      </c>
      <c r="J23" s="171">
        <f>'Book Review'!AU22</f>
        <v>3</v>
      </c>
      <c r="K23" s="171">
        <f>'Book Review'!BA22</f>
        <v>2.5</v>
      </c>
      <c r="L23" s="116"/>
      <c r="M23" s="116"/>
      <c r="N23" s="171">
        <f>Debate!K22</f>
        <v>4</v>
      </c>
      <c r="O23" s="171">
        <f>Debate!Q22</f>
        <v>4</v>
      </c>
      <c r="P23" s="116"/>
      <c r="Q23" s="171">
        <f>Debate!AC22</f>
        <v>3</v>
      </c>
      <c r="R23" s="116"/>
      <c r="S23" s="171">
        <f>Debate!AO22</f>
        <v>4</v>
      </c>
      <c r="T23" s="171">
        <f>Debate!AU22</f>
        <v>3</v>
      </c>
      <c r="U23" s="171">
        <f>Debate!BA22</f>
        <v>3.5</v>
      </c>
      <c r="V23" s="116"/>
      <c r="W23" s="116"/>
      <c r="X23" s="116"/>
      <c r="Y23" s="116">
        <f>GD!Q22</f>
        <v>4</v>
      </c>
      <c r="Z23" s="116">
        <f>GD!W22</f>
        <v>0</v>
      </c>
      <c r="AA23" s="116"/>
      <c r="AB23" s="116"/>
      <c r="AC23" s="116"/>
      <c r="AD23" s="116"/>
      <c r="AE23" s="116"/>
      <c r="AF23" s="116"/>
      <c r="AG23" s="116"/>
      <c r="AH23" s="171">
        <f>'Case study'!K22</f>
        <v>3.5</v>
      </c>
      <c r="AI23" s="171">
        <f>'Case study'!Q22</f>
        <v>4</v>
      </c>
      <c r="AJ23" s="171">
        <f>'Case study'!W22</f>
        <v>4</v>
      </c>
      <c r="AK23" s="116"/>
      <c r="AL23" s="116"/>
      <c r="AM23" s="171">
        <f>'Case study'!AO22</f>
        <v>3.5</v>
      </c>
      <c r="AN23" s="171">
        <f>'Case study'!AU22</f>
        <v>3</v>
      </c>
      <c r="AO23" s="171">
        <f>'Case study'!BA22</f>
        <v>2</v>
      </c>
      <c r="AP23" s="116"/>
      <c r="AQ23" s="116"/>
      <c r="AR23" s="116"/>
      <c r="AS23" s="171">
        <f>'Reflection -1 '!R22</f>
        <v>3.5</v>
      </c>
      <c r="AT23" s="116"/>
      <c r="AU23" s="116"/>
      <c r="AV23" s="116"/>
      <c r="AW23" s="116"/>
      <c r="AX23" s="116"/>
      <c r="AY23" s="171">
        <f>'Reflection -1 '!BB22</f>
        <v>4.5</v>
      </c>
      <c r="AZ23" s="116"/>
      <c r="BA23" s="116"/>
      <c r="BB23" s="171">
        <f>'Reflection -2'!R22</f>
        <v>3</v>
      </c>
      <c r="BC23" s="116"/>
      <c r="BD23" s="116"/>
      <c r="BE23" s="116"/>
      <c r="BF23" s="116"/>
      <c r="BG23" s="116"/>
      <c r="BH23" s="171">
        <f>'Reflection -2'!BB22</f>
        <v>5</v>
      </c>
      <c r="BI23" s="116"/>
      <c r="BJ23" s="116"/>
      <c r="BK23" s="171">
        <f>'Reflection -3'!R22</f>
        <v>0</v>
      </c>
      <c r="BL23" s="116"/>
      <c r="BM23" s="116"/>
      <c r="BN23" s="116"/>
      <c r="BO23" s="116"/>
      <c r="BP23" s="116"/>
      <c r="BQ23" s="171">
        <f>'Reflection -3'!BB22</f>
        <v>0</v>
      </c>
      <c r="BR23" s="116"/>
      <c r="BS23" s="171">
        <f t="shared" si="0"/>
        <v>3.6666666666666665</v>
      </c>
      <c r="BT23" s="171">
        <f t="shared" si="1"/>
        <v>3.1</v>
      </c>
      <c r="BU23" s="171">
        <f t="shared" si="2"/>
        <v>2.6666666666666665</v>
      </c>
      <c r="BV23" s="171">
        <f t="shared" si="3"/>
        <v>3</v>
      </c>
      <c r="BW23" s="171"/>
      <c r="BX23" s="171">
        <f t="shared" si="4"/>
        <v>3.7222222222222219</v>
      </c>
      <c r="BY23" s="171">
        <f t="shared" si="5"/>
        <v>3</v>
      </c>
      <c r="BZ23" s="171">
        <f t="shared" si="6"/>
        <v>19.155555555555555</v>
      </c>
      <c r="CA23" s="171">
        <f>Internal!$BZ23/30*100</f>
        <v>63.851851851851848</v>
      </c>
      <c r="CB23" s="171">
        <f t="shared" si="7"/>
        <v>2.9166666666666665</v>
      </c>
      <c r="CC23" s="116"/>
    </row>
    <row r="24" spans="1:81" s="102" customFormat="1" ht="23.1" customHeight="1" x14ac:dyDescent="0.3">
      <c r="A24" s="169">
        <v>21</v>
      </c>
      <c r="B24" s="169" t="s">
        <v>208</v>
      </c>
      <c r="C24" s="170" t="s">
        <v>209</v>
      </c>
      <c r="D24" s="171">
        <f>'Book Review'!K23</f>
        <v>2.75</v>
      </c>
      <c r="E24" s="171">
        <f>'Book Review'!Q23</f>
        <v>1.8</v>
      </c>
      <c r="F24" s="171">
        <f>'Book Review'!W23</f>
        <v>3</v>
      </c>
      <c r="G24" s="171"/>
      <c r="H24" s="171"/>
      <c r="I24" s="171">
        <f>'Book Review'!AO23</f>
        <v>2.6666666666666665</v>
      </c>
      <c r="J24" s="171">
        <f>'Book Review'!AU23</f>
        <v>3</v>
      </c>
      <c r="K24" s="171">
        <f>'Book Review'!BA23</f>
        <v>3</v>
      </c>
      <c r="L24" s="171"/>
      <c r="M24" s="171"/>
      <c r="N24" s="171">
        <f>Debate!K23</f>
        <v>2</v>
      </c>
      <c r="O24" s="171">
        <f>Debate!Q23</f>
        <v>3</v>
      </c>
      <c r="P24" s="171"/>
      <c r="Q24" s="171">
        <f>Debate!AC23</f>
        <v>2</v>
      </c>
      <c r="R24" s="171"/>
      <c r="S24" s="171">
        <f>Debate!AO23</f>
        <v>2</v>
      </c>
      <c r="T24" s="171">
        <f>Debate!AU23</f>
        <v>3</v>
      </c>
      <c r="U24" s="171">
        <f>Debate!BA23</f>
        <v>3</v>
      </c>
      <c r="V24" s="171"/>
      <c r="W24" s="171"/>
      <c r="X24" s="171"/>
      <c r="Y24" s="171">
        <f>GD!Q23</f>
        <v>2</v>
      </c>
      <c r="Z24" s="171">
        <f>GD!W23</f>
        <v>0</v>
      </c>
      <c r="AA24" s="171"/>
      <c r="AB24" s="171"/>
      <c r="AC24" s="171"/>
      <c r="AD24" s="171"/>
      <c r="AE24" s="171"/>
      <c r="AF24" s="171"/>
      <c r="AG24" s="171"/>
      <c r="AH24" s="171">
        <f>'Case study'!K23</f>
        <v>2.75</v>
      </c>
      <c r="AI24" s="171">
        <f>'Case study'!Q23</f>
        <v>2.2000000000000002</v>
      </c>
      <c r="AJ24" s="171">
        <f>'Case study'!W23</f>
        <v>3</v>
      </c>
      <c r="AK24" s="171"/>
      <c r="AL24" s="171"/>
      <c r="AM24" s="171">
        <f>'Case study'!AO23</f>
        <v>2.75</v>
      </c>
      <c r="AN24" s="171">
        <f>'Case study'!AU23</f>
        <v>3</v>
      </c>
      <c r="AO24" s="171">
        <f>'Case study'!BA23</f>
        <v>3</v>
      </c>
      <c r="AP24" s="171"/>
      <c r="AQ24" s="171"/>
      <c r="AR24" s="171"/>
      <c r="AS24" s="171">
        <f>'Reflection -1 '!R23</f>
        <v>3.5</v>
      </c>
      <c r="AT24" s="171"/>
      <c r="AU24" s="171"/>
      <c r="AV24" s="171"/>
      <c r="AW24" s="171"/>
      <c r="AX24" s="171"/>
      <c r="AY24" s="171">
        <f>'Reflection -1 '!BB23</f>
        <v>4</v>
      </c>
      <c r="AZ24" s="171"/>
      <c r="BA24" s="171"/>
      <c r="BB24" s="171">
        <f>'Reflection -2'!R23</f>
        <v>2</v>
      </c>
      <c r="BC24" s="171"/>
      <c r="BD24" s="171"/>
      <c r="BE24" s="171"/>
      <c r="BF24" s="171"/>
      <c r="BG24" s="171"/>
      <c r="BH24" s="171">
        <f>'Reflection -2'!BB23</f>
        <v>5</v>
      </c>
      <c r="BI24" s="171"/>
      <c r="BJ24" s="171"/>
      <c r="BK24" s="171">
        <f>'Reflection -3'!R23</f>
        <v>0</v>
      </c>
      <c r="BL24" s="171"/>
      <c r="BM24" s="171"/>
      <c r="BN24" s="171"/>
      <c r="BO24" s="171"/>
      <c r="BP24" s="171"/>
      <c r="BQ24" s="171">
        <f>'Reflection -3'!BB23</f>
        <v>0</v>
      </c>
      <c r="BR24" s="171"/>
      <c r="BS24" s="171">
        <f t="shared" si="0"/>
        <v>2.5</v>
      </c>
      <c r="BT24" s="171">
        <f t="shared" si="1"/>
        <v>2.0714285714285716</v>
      </c>
      <c r="BU24" s="171">
        <f t="shared" si="2"/>
        <v>2</v>
      </c>
      <c r="BV24" s="171">
        <f t="shared" si="3"/>
        <v>2</v>
      </c>
      <c r="BW24" s="171"/>
      <c r="BX24" s="171">
        <f t="shared" si="4"/>
        <v>2.4722222222222219</v>
      </c>
      <c r="BY24" s="171">
        <f t="shared" si="5"/>
        <v>3</v>
      </c>
      <c r="BZ24" s="171">
        <f t="shared" si="6"/>
        <v>14.043650793650793</v>
      </c>
      <c r="CA24" s="171">
        <f>Internal!$BZ24/30*100</f>
        <v>46.81216931216931</v>
      </c>
      <c r="CB24" s="171">
        <f t="shared" si="7"/>
        <v>3</v>
      </c>
      <c r="CC24" s="171"/>
    </row>
    <row r="25" spans="1:81" s="102" customFormat="1" ht="23.1" customHeight="1" x14ac:dyDescent="0.3">
      <c r="A25" s="172">
        <v>22</v>
      </c>
      <c r="B25" s="172" t="s">
        <v>57</v>
      </c>
      <c r="C25" s="168" t="s">
        <v>58</v>
      </c>
      <c r="D25" s="171">
        <f>'Book Review'!K24</f>
        <v>3</v>
      </c>
      <c r="E25" s="171">
        <f>'Book Review'!Q24</f>
        <v>2.4</v>
      </c>
      <c r="F25" s="171">
        <f>'Book Review'!W24</f>
        <v>3</v>
      </c>
      <c r="G25" s="171"/>
      <c r="H25" s="171"/>
      <c r="I25" s="171">
        <f>'Book Review'!AO24</f>
        <v>3</v>
      </c>
      <c r="J25" s="171">
        <f>'Book Review'!AU24</f>
        <v>4</v>
      </c>
      <c r="K25" s="171">
        <f>'Book Review'!BA24</f>
        <v>3.5</v>
      </c>
      <c r="L25" s="116"/>
      <c r="M25" s="116"/>
      <c r="N25" s="171">
        <f>Debate!K24</f>
        <v>3</v>
      </c>
      <c r="O25" s="171">
        <f>Debate!Q24</f>
        <v>3</v>
      </c>
      <c r="P25" s="116"/>
      <c r="Q25" s="171">
        <f>Debate!AC24</f>
        <v>3</v>
      </c>
      <c r="R25" s="116"/>
      <c r="S25" s="171">
        <f>Debate!AO24</f>
        <v>3</v>
      </c>
      <c r="T25" s="171">
        <f>Debate!AU24</f>
        <v>3</v>
      </c>
      <c r="U25" s="171">
        <f>Debate!BA24</f>
        <v>3.5</v>
      </c>
      <c r="V25" s="116"/>
      <c r="W25" s="116"/>
      <c r="X25" s="116"/>
      <c r="Y25" s="116">
        <f>GD!Q24</f>
        <v>3</v>
      </c>
      <c r="Z25" s="116">
        <f>GD!W24</f>
        <v>0</v>
      </c>
      <c r="AA25" s="116"/>
      <c r="AB25" s="116"/>
      <c r="AC25" s="116"/>
      <c r="AD25" s="116"/>
      <c r="AE25" s="116"/>
      <c r="AF25" s="116"/>
      <c r="AG25" s="116"/>
      <c r="AH25" s="171">
        <f>'Case study'!K24</f>
        <v>3</v>
      </c>
      <c r="AI25" s="171">
        <f>'Case study'!Q24</f>
        <v>3</v>
      </c>
      <c r="AJ25" s="171">
        <f>'Case study'!W24</f>
        <v>3</v>
      </c>
      <c r="AK25" s="116"/>
      <c r="AL25" s="116"/>
      <c r="AM25" s="171">
        <f>'Case study'!AO24</f>
        <v>3.25</v>
      </c>
      <c r="AN25" s="171">
        <f>'Case study'!AU24</f>
        <v>3</v>
      </c>
      <c r="AO25" s="171">
        <f>'Case study'!BA24</f>
        <v>4</v>
      </c>
      <c r="AP25" s="116"/>
      <c r="AQ25" s="116"/>
      <c r="AR25" s="116"/>
      <c r="AS25" s="171">
        <f>'Reflection -1 '!R24</f>
        <v>2.6666666666666665</v>
      </c>
      <c r="AT25" s="116"/>
      <c r="AU25" s="116"/>
      <c r="AV25" s="116"/>
      <c r="AW25" s="116"/>
      <c r="AX25" s="116"/>
      <c r="AY25" s="171">
        <f>'Reflection -1 '!BB24</f>
        <v>4</v>
      </c>
      <c r="AZ25" s="116"/>
      <c r="BA25" s="116"/>
      <c r="BB25" s="171">
        <f>'Reflection -2'!R24</f>
        <v>1.6666666666666667</v>
      </c>
      <c r="BC25" s="116"/>
      <c r="BD25" s="116"/>
      <c r="BE25" s="116"/>
      <c r="BF25" s="116"/>
      <c r="BG25" s="116"/>
      <c r="BH25" s="171">
        <f>'Reflection -2'!BB24</f>
        <v>5</v>
      </c>
      <c r="BI25" s="116"/>
      <c r="BJ25" s="116"/>
      <c r="BK25" s="171">
        <f>'Reflection -3'!R24</f>
        <v>1</v>
      </c>
      <c r="BL25" s="116"/>
      <c r="BM25" s="116"/>
      <c r="BN25" s="116"/>
      <c r="BO25" s="116"/>
      <c r="BP25" s="116"/>
      <c r="BQ25" s="171">
        <f>'Reflection -3'!BB24</f>
        <v>3</v>
      </c>
      <c r="BR25" s="116"/>
      <c r="BS25" s="171">
        <f t="shared" si="0"/>
        <v>3</v>
      </c>
      <c r="BT25" s="171">
        <f t="shared" si="1"/>
        <v>2.3904761904761904</v>
      </c>
      <c r="BU25" s="171">
        <f t="shared" si="2"/>
        <v>2</v>
      </c>
      <c r="BV25" s="171">
        <f t="shared" si="3"/>
        <v>3</v>
      </c>
      <c r="BW25" s="171"/>
      <c r="BX25" s="171">
        <f t="shared" si="4"/>
        <v>3.0833333333333335</v>
      </c>
      <c r="BY25" s="171">
        <f t="shared" si="5"/>
        <v>3.3333333333333335</v>
      </c>
      <c r="BZ25" s="171">
        <f t="shared" si="6"/>
        <v>16.807142857142857</v>
      </c>
      <c r="CA25" s="171">
        <f>Internal!$BZ25/30*100</f>
        <v>56.023809523809518</v>
      </c>
      <c r="CB25" s="171">
        <f t="shared" si="7"/>
        <v>3.8333333333333335</v>
      </c>
      <c r="CC25" s="116"/>
    </row>
    <row r="26" spans="1:81" s="102" customFormat="1" ht="23.1" customHeight="1" x14ac:dyDescent="0.3">
      <c r="A26" s="169">
        <v>23</v>
      </c>
      <c r="B26" s="169" t="s">
        <v>224</v>
      </c>
      <c r="C26" s="170" t="s">
        <v>225</v>
      </c>
      <c r="D26" s="171">
        <f>'Book Review'!K25</f>
        <v>2.875</v>
      </c>
      <c r="E26" s="171">
        <f>'Book Review'!Q25</f>
        <v>2.2999999999999998</v>
      </c>
      <c r="F26" s="171">
        <f>'Book Review'!W25</f>
        <v>3</v>
      </c>
      <c r="G26" s="171"/>
      <c r="H26" s="171"/>
      <c r="I26" s="171">
        <f>'Book Review'!AO25</f>
        <v>2.8333333333333335</v>
      </c>
      <c r="J26" s="171">
        <f>'Book Review'!AU25</f>
        <v>3</v>
      </c>
      <c r="K26" s="171">
        <f>'Book Review'!BA25</f>
        <v>2.5</v>
      </c>
      <c r="L26" s="171"/>
      <c r="M26" s="171"/>
      <c r="N26" s="171">
        <f>Debate!K25</f>
        <v>2.5</v>
      </c>
      <c r="O26" s="171">
        <f>Debate!Q25</f>
        <v>2.8</v>
      </c>
      <c r="P26" s="171"/>
      <c r="Q26" s="171">
        <f>Debate!AC25</f>
        <v>3</v>
      </c>
      <c r="R26" s="171"/>
      <c r="S26" s="171">
        <f>Debate!AO25</f>
        <v>3</v>
      </c>
      <c r="T26" s="171">
        <f>Debate!AU25</f>
        <v>3</v>
      </c>
      <c r="U26" s="171">
        <f>Debate!BA25</f>
        <v>3</v>
      </c>
      <c r="V26" s="171"/>
      <c r="W26" s="171"/>
      <c r="X26" s="171"/>
      <c r="Y26" s="171">
        <f>GD!Q25</f>
        <v>2.875</v>
      </c>
      <c r="Z26" s="171">
        <f>GD!W25</f>
        <v>0</v>
      </c>
      <c r="AA26" s="171"/>
      <c r="AB26" s="171"/>
      <c r="AC26" s="171"/>
      <c r="AD26" s="171"/>
      <c r="AE26" s="171"/>
      <c r="AF26" s="171"/>
      <c r="AG26" s="171"/>
      <c r="AH26" s="171">
        <f>'Case study'!K25</f>
        <v>2.875</v>
      </c>
      <c r="AI26" s="171">
        <f>'Case study'!Q25</f>
        <v>2.9</v>
      </c>
      <c r="AJ26" s="171">
        <f>'Case study'!W25</f>
        <v>3</v>
      </c>
      <c r="AK26" s="171"/>
      <c r="AL26" s="171"/>
      <c r="AM26" s="171">
        <f>'Case study'!AO25</f>
        <v>3</v>
      </c>
      <c r="AN26" s="171">
        <f>'Case study'!AU25</f>
        <v>3</v>
      </c>
      <c r="AO26" s="171">
        <f>'Case study'!BA25</f>
        <v>2.75</v>
      </c>
      <c r="AP26" s="171"/>
      <c r="AQ26" s="171"/>
      <c r="AR26" s="171"/>
      <c r="AS26" s="171">
        <f>'Reflection -1 '!R25</f>
        <v>0</v>
      </c>
      <c r="AT26" s="171"/>
      <c r="AU26" s="171"/>
      <c r="AV26" s="171"/>
      <c r="AW26" s="171"/>
      <c r="AX26" s="171"/>
      <c r="AY26" s="171">
        <f>'Reflection -1 '!BB25</f>
        <v>0</v>
      </c>
      <c r="AZ26" s="171"/>
      <c r="BA26" s="171"/>
      <c r="BB26" s="171">
        <f>'Reflection -2'!R25</f>
        <v>0</v>
      </c>
      <c r="BC26" s="171"/>
      <c r="BD26" s="171"/>
      <c r="BE26" s="171"/>
      <c r="BF26" s="171"/>
      <c r="BG26" s="171"/>
      <c r="BH26" s="171">
        <f>'Reflection -2'!BB25</f>
        <v>0</v>
      </c>
      <c r="BI26" s="171"/>
      <c r="BJ26" s="171"/>
      <c r="BK26" s="171">
        <f>'Reflection -3'!R25</f>
        <v>0</v>
      </c>
      <c r="BL26" s="171"/>
      <c r="BM26" s="171"/>
      <c r="BN26" s="171"/>
      <c r="BO26" s="171"/>
      <c r="BP26" s="171"/>
      <c r="BQ26" s="171">
        <f>'Reflection -3'!BB25</f>
        <v>0</v>
      </c>
      <c r="BR26" s="171"/>
      <c r="BS26" s="171">
        <f t="shared" si="0"/>
        <v>2.75</v>
      </c>
      <c r="BT26" s="171">
        <f t="shared" si="1"/>
        <v>1.5535714285714286</v>
      </c>
      <c r="BU26" s="171">
        <f t="shared" si="2"/>
        <v>2</v>
      </c>
      <c r="BV26" s="171">
        <f t="shared" si="3"/>
        <v>3</v>
      </c>
      <c r="BW26" s="171"/>
      <c r="BX26" s="171">
        <f t="shared" si="4"/>
        <v>2.9444444444444446</v>
      </c>
      <c r="BY26" s="171">
        <f t="shared" si="5"/>
        <v>3</v>
      </c>
      <c r="BZ26" s="171">
        <f t="shared" si="6"/>
        <v>15.248015873015873</v>
      </c>
      <c r="CA26" s="171">
        <f>Internal!$BZ26/30*100</f>
        <v>50.826719576719583</v>
      </c>
      <c r="CB26" s="171">
        <f t="shared" si="7"/>
        <v>1.375</v>
      </c>
      <c r="CC26" s="171"/>
    </row>
    <row r="27" spans="1:81" s="102" customFormat="1" ht="23.1" customHeight="1" x14ac:dyDescent="0.3">
      <c r="A27" s="172">
        <v>24</v>
      </c>
      <c r="B27" s="172" t="s">
        <v>296</v>
      </c>
      <c r="C27" s="168" t="s">
        <v>108</v>
      </c>
      <c r="D27" s="171">
        <f>'Book Review'!K26</f>
        <v>2</v>
      </c>
      <c r="E27" s="171">
        <f>'Book Review'!Q26</f>
        <v>2</v>
      </c>
      <c r="F27" s="171">
        <f>'Book Review'!W26</f>
        <v>1</v>
      </c>
      <c r="G27" s="171"/>
      <c r="H27" s="171"/>
      <c r="I27" s="171">
        <f>'Book Review'!AO26</f>
        <v>1.6666666666666667</v>
      </c>
      <c r="J27" s="171">
        <f>'Book Review'!AU26</f>
        <v>3</v>
      </c>
      <c r="K27" s="171">
        <f>'Book Review'!BA26</f>
        <v>2</v>
      </c>
      <c r="L27" s="116"/>
      <c r="M27" s="116"/>
      <c r="N27" s="171">
        <f>Debate!K26</f>
        <v>1</v>
      </c>
      <c r="O27" s="171">
        <f>Debate!Q26</f>
        <v>2</v>
      </c>
      <c r="P27" s="116"/>
      <c r="Q27" s="171">
        <f>Debate!AC26</f>
        <v>2</v>
      </c>
      <c r="R27" s="116"/>
      <c r="S27" s="171">
        <f>Debate!AO26</f>
        <v>2</v>
      </c>
      <c r="T27" s="171">
        <f>Debate!AU26</f>
        <v>3</v>
      </c>
      <c r="U27" s="171">
        <f>Debate!BA26</f>
        <v>1.5</v>
      </c>
      <c r="V27" s="116"/>
      <c r="W27" s="116"/>
      <c r="X27" s="116"/>
      <c r="Y27" s="116">
        <f>GD!Q26</f>
        <v>3.25</v>
      </c>
      <c r="Z27" s="116">
        <f>GD!W26</f>
        <v>0</v>
      </c>
      <c r="AA27" s="116"/>
      <c r="AB27" s="116"/>
      <c r="AC27" s="116"/>
      <c r="AD27" s="116"/>
      <c r="AE27" s="116"/>
      <c r="AF27" s="116"/>
      <c r="AG27" s="116"/>
      <c r="AH27" s="171">
        <f>'Case study'!K26</f>
        <v>2.5</v>
      </c>
      <c r="AI27" s="171">
        <f>'Case study'!Q26</f>
        <v>2.6</v>
      </c>
      <c r="AJ27" s="171">
        <f>'Case study'!W26</f>
        <v>2</v>
      </c>
      <c r="AK27" s="116"/>
      <c r="AL27" s="116"/>
      <c r="AM27" s="171">
        <f>'Case study'!AO26</f>
        <v>2</v>
      </c>
      <c r="AN27" s="171">
        <f>'Case study'!AU26</f>
        <v>3</v>
      </c>
      <c r="AO27" s="171">
        <f>'Case study'!BA26</f>
        <v>2</v>
      </c>
      <c r="AP27" s="116"/>
      <c r="AQ27" s="116"/>
      <c r="AR27" s="116"/>
      <c r="AS27" s="171">
        <f>'Reflection -1 '!R26</f>
        <v>2.3333333333333335</v>
      </c>
      <c r="AT27" s="116"/>
      <c r="AU27" s="116"/>
      <c r="AV27" s="116"/>
      <c r="AW27" s="116"/>
      <c r="AX27" s="116"/>
      <c r="AY27" s="171">
        <f>'Reflection -1 '!BB26</f>
        <v>3.5</v>
      </c>
      <c r="AZ27" s="116"/>
      <c r="BA27" s="116"/>
      <c r="BB27" s="171">
        <f>'Reflection -2'!R26</f>
        <v>0</v>
      </c>
      <c r="BC27" s="116"/>
      <c r="BD27" s="116"/>
      <c r="BE27" s="116"/>
      <c r="BF27" s="116"/>
      <c r="BG27" s="116"/>
      <c r="BH27" s="171">
        <f>'Reflection -2'!BB26</f>
        <v>0</v>
      </c>
      <c r="BI27" s="116"/>
      <c r="BJ27" s="116"/>
      <c r="BK27" s="171">
        <f>'Reflection -3'!R26</f>
        <v>0</v>
      </c>
      <c r="BL27" s="116"/>
      <c r="BM27" s="116"/>
      <c r="BN27" s="116"/>
      <c r="BO27" s="116"/>
      <c r="BP27" s="116"/>
      <c r="BQ27" s="171">
        <f>'Reflection -3'!BB26</f>
        <v>0</v>
      </c>
      <c r="BR27" s="116"/>
      <c r="BS27" s="171">
        <f t="shared" si="0"/>
        <v>1.8333333333333333</v>
      </c>
      <c r="BT27" s="171">
        <f t="shared" si="1"/>
        <v>1.7404761904761905</v>
      </c>
      <c r="BU27" s="171">
        <f t="shared" si="2"/>
        <v>1</v>
      </c>
      <c r="BV27" s="171">
        <f t="shared" si="3"/>
        <v>2</v>
      </c>
      <c r="BW27" s="171"/>
      <c r="BX27" s="171">
        <f t="shared" si="4"/>
        <v>1.8888888888888891</v>
      </c>
      <c r="BY27" s="171">
        <f t="shared" si="5"/>
        <v>3</v>
      </c>
      <c r="BZ27" s="171">
        <f t="shared" si="6"/>
        <v>11.462698412698414</v>
      </c>
      <c r="CA27" s="171">
        <f>Internal!$BZ27/30*100</f>
        <v>38.208994708994716</v>
      </c>
      <c r="CB27" s="171">
        <f t="shared" si="7"/>
        <v>1.5</v>
      </c>
      <c r="CC27" s="116"/>
    </row>
    <row r="28" spans="1:81" s="102" customFormat="1" ht="23.1" customHeight="1" x14ac:dyDescent="0.3">
      <c r="A28" s="169">
        <v>25</v>
      </c>
      <c r="B28" s="169" t="s">
        <v>240</v>
      </c>
      <c r="C28" s="170" t="s">
        <v>241</v>
      </c>
      <c r="D28" s="171">
        <f>'Book Review'!K27</f>
        <v>2.25</v>
      </c>
      <c r="E28" s="171">
        <f>'Book Review'!Q27</f>
        <v>2.8</v>
      </c>
      <c r="F28" s="171">
        <f>'Book Review'!W27</f>
        <v>3</v>
      </c>
      <c r="G28" s="171"/>
      <c r="H28" s="171"/>
      <c r="I28" s="171">
        <f>'Book Review'!AO27</f>
        <v>3</v>
      </c>
      <c r="J28" s="171">
        <f>'Book Review'!AU27</f>
        <v>3</v>
      </c>
      <c r="K28" s="171">
        <f>'Book Review'!BA27</f>
        <v>3</v>
      </c>
      <c r="L28" s="171"/>
      <c r="M28" s="171"/>
      <c r="N28" s="171">
        <f>Debate!K27</f>
        <v>3</v>
      </c>
      <c r="O28" s="171">
        <f>Debate!Q27</f>
        <v>3</v>
      </c>
      <c r="P28" s="171"/>
      <c r="Q28" s="171">
        <f>Debate!AC27</f>
        <v>3</v>
      </c>
      <c r="R28" s="171"/>
      <c r="S28" s="171">
        <f>Debate!AO27</f>
        <v>4</v>
      </c>
      <c r="T28" s="171">
        <f>Debate!AU27</f>
        <v>3</v>
      </c>
      <c r="U28" s="171">
        <f>Debate!BA27</f>
        <v>3</v>
      </c>
      <c r="V28" s="171"/>
      <c r="W28" s="171"/>
      <c r="X28" s="171"/>
      <c r="Y28" s="171">
        <f>GD!Q27</f>
        <v>3.75</v>
      </c>
      <c r="Z28" s="171">
        <f>GD!W27</f>
        <v>0</v>
      </c>
      <c r="AA28" s="171"/>
      <c r="AB28" s="171"/>
      <c r="AC28" s="171"/>
      <c r="AD28" s="171"/>
      <c r="AE28" s="171"/>
      <c r="AF28" s="171"/>
      <c r="AG28" s="171"/>
      <c r="AH28" s="171">
        <f>'Case study'!K27</f>
        <v>2.25</v>
      </c>
      <c r="AI28" s="171">
        <f>'Case study'!Q27</f>
        <v>3.6</v>
      </c>
      <c r="AJ28" s="171">
        <f>'Case study'!W27</f>
        <v>3</v>
      </c>
      <c r="AK28" s="171"/>
      <c r="AL28" s="171"/>
      <c r="AM28" s="171">
        <f>'Case study'!AO27</f>
        <v>3</v>
      </c>
      <c r="AN28" s="171">
        <f>'Case study'!AU27</f>
        <v>3</v>
      </c>
      <c r="AO28" s="171">
        <f>'Case study'!BA27</f>
        <v>3</v>
      </c>
      <c r="AP28" s="171"/>
      <c r="AQ28" s="171"/>
      <c r="AR28" s="171"/>
      <c r="AS28" s="171">
        <f>'Reflection -1 '!R27</f>
        <v>3</v>
      </c>
      <c r="AT28" s="171"/>
      <c r="AU28" s="171"/>
      <c r="AV28" s="171"/>
      <c r="AW28" s="171"/>
      <c r="AX28" s="171"/>
      <c r="AY28" s="171">
        <f>'Reflection -1 '!BB27</f>
        <v>4.5</v>
      </c>
      <c r="AZ28" s="171"/>
      <c r="BA28" s="171"/>
      <c r="BB28" s="171">
        <f>'Reflection -2'!R27</f>
        <v>2.5</v>
      </c>
      <c r="BC28" s="171"/>
      <c r="BD28" s="171"/>
      <c r="BE28" s="171"/>
      <c r="BF28" s="171"/>
      <c r="BG28" s="171"/>
      <c r="BH28" s="171">
        <f>'Reflection -2'!BB27</f>
        <v>5</v>
      </c>
      <c r="BI28" s="171"/>
      <c r="BJ28" s="171"/>
      <c r="BK28" s="171">
        <f>'Reflection -3'!R27</f>
        <v>3</v>
      </c>
      <c r="BL28" s="171"/>
      <c r="BM28" s="171"/>
      <c r="BN28" s="171"/>
      <c r="BO28" s="171"/>
      <c r="BP28" s="171"/>
      <c r="BQ28" s="171">
        <f>'Reflection -3'!BB27</f>
        <v>4</v>
      </c>
      <c r="BR28" s="171"/>
      <c r="BS28" s="171">
        <f t="shared" si="0"/>
        <v>2.5</v>
      </c>
      <c r="BT28" s="171">
        <f t="shared" si="1"/>
        <v>3.0928571428571425</v>
      </c>
      <c r="BU28" s="171">
        <f t="shared" si="2"/>
        <v>2</v>
      </c>
      <c r="BV28" s="171">
        <f t="shared" si="3"/>
        <v>3</v>
      </c>
      <c r="BW28" s="171"/>
      <c r="BX28" s="171">
        <f t="shared" si="4"/>
        <v>3.3333333333333335</v>
      </c>
      <c r="BY28" s="171">
        <f t="shared" si="5"/>
        <v>3</v>
      </c>
      <c r="BZ28" s="171">
        <f t="shared" si="6"/>
        <v>16.926190476190477</v>
      </c>
      <c r="CA28" s="171">
        <f>Internal!$BZ28/30*100</f>
        <v>56.420634920634924</v>
      </c>
      <c r="CB28" s="171">
        <f t="shared" si="7"/>
        <v>3.75</v>
      </c>
      <c r="CC28" s="171"/>
    </row>
    <row r="29" spans="1:81" s="102" customFormat="1" ht="23.1" customHeight="1" x14ac:dyDescent="0.3">
      <c r="A29" s="172">
        <v>26</v>
      </c>
      <c r="B29" s="172" t="s">
        <v>297</v>
      </c>
      <c r="C29" s="168" t="s">
        <v>298</v>
      </c>
      <c r="D29" s="171">
        <f>'Book Review'!K28</f>
        <v>2</v>
      </c>
      <c r="E29" s="171">
        <f>'Book Review'!Q28</f>
        <v>2</v>
      </c>
      <c r="F29" s="171">
        <f>'Book Review'!W28</f>
        <v>3</v>
      </c>
      <c r="G29" s="171"/>
      <c r="H29" s="171"/>
      <c r="I29" s="171">
        <f>'Book Review'!AO28</f>
        <v>3</v>
      </c>
      <c r="J29" s="171">
        <f>'Book Review'!AU28</f>
        <v>3</v>
      </c>
      <c r="K29" s="171">
        <f>'Book Review'!BA28</f>
        <v>2.5</v>
      </c>
      <c r="L29" s="116"/>
      <c r="M29" s="116"/>
      <c r="N29" s="171">
        <f>Debate!K28</f>
        <v>3</v>
      </c>
      <c r="O29" s="171">
        <f>Debate!Q28</f>
        <v>2.5</v>
      </c>
      <c r="P29" s="116"/>
      <c r="Q29" s="171">
        <f>Debate!AC28</f>
        <v>2</v>
      </c>
      <c r="R29" s="116"/>
      <c r="S29" s="171">
        <f>Debate!AO28</f>
        <v>2.3333333333333335</v>
      </c>
      <c r="T29" s="171">
        <f>Debate!AU28</f>
        <v>3</v>
      </c>
      <c r="U29" s="171">
        <f>Debate!BA28</f>
        <v>3</v>
      </c>
      <c r="V29" s="116"/>
      <c r="W29" s="116"/>
      <c r="X29" s="116"/>
      <c r="Y29" s="116">
        <f>GD!Q28</f>
        <v>2.5</v>
      </c>
      <c r="Z29" s="116">
        <f>GD!W28</f>
        <v>0</v>
      </c>
      <c r="AA29" s="116"/>
      <c r="AB29" s="116"/>
      <c r="AC29" s="116"/>
      <c r="AD29" s="116"/>
      <c r="AE29" s="116"/>
      <c r="AF29" s="116"/>
      <c r="AG29" s="116"/>
      <c r="AH29" s="171">
        <f>'Case study'!K28</f>
        <v>2</v>
      </c>
      <c r="AI29" s="171">
        <f>'Case study'!Q28</f>
        <v>2.4</v>
      </c>
      <c r="AJ29" s="171">
        <f>'Case study'!W28</f>
        <v>3</v>
      </c>
      <c r="AK29" s="116"/>
      <c r="AL29" s="116"/>
      <c r="AM29" s="171">
        <f>'Case study'!AO28</f>
        <v>3</v>
      </c>
      <c r="AN29" s="171">
        <f>'Case study'!AU28</f>
        <v>3</v>
      </c>
      <c r="AO29" s="171">
        <f>'Case study'!BA28</f>
        <v>2</v>
      </c>
      <c r="AP29" s="116"/>
      <c r="AQ29" s="116"/>
      <c r="AR29" s="116"/>
      <c r="AS29" s="171" t="str">
        <f>'Reflection -1 '!R28</f>
        <v>0</v>
      </c>
      <c r="AT29" s="116"/>
      <c r="AU29" s="116"/>
      <c r="AV29" s="116"/>
      <c r="AW29" s="116"/>
      <c r="AX29" s="116"/>
      <c r="AY29" s="171" t="str">
        <f>'Reflection -1 '!BB28</f>
        <v>0</v>
      </c>
      <c r="AZ29" s="116"/>
      <c r="BA29" s="116"/>
      <c r="BB29" s="171" t="str">
        <f>'Reflection -2'!R28</f>
        <v>0</v>
      </c>
      <c r="BC29" s="116"/>
      <c r="BD29" s="116"/>
      <c r="BE29" s="116"/>
      <c r="BF29" s="116"/>
      <c r="BG29" s="116"/>
      <c r="BH29" s="171" t="str">
        <f>'Reflection -2'!BB28</f>
        <v>0</v>
      </c>
      <c r="BI29" s="116"/>
      <c r="BJ29" s="116"/>
      <c r="BK29" s="171" t="str">
        <f>'Reflection -3'!R28</f>
        <v>0</v>
      </c>
      <c r="BL29" s="116"/>
      <c r="BM29" s="116"/>
      <c r="BN29" s="116"/>
      <c r="BO29" s="116"/>
      <c r="BP29" s="116"/>
      <c r="BQ29" s="171" t="str">
        <f>'Reflection -3'!BB28</f>
        <v>0</v>
      </c>
      <c r="BR29" s="116"/>
      <c r="BS29" s="171">
        <f t="shared" si="0"/>
        <v>2.3333333333333335</v>
      </c>
      <c r="BT29" s="171">
        <f t="shared" si="1"/>
        <v>2.35</v>
      </c>
      <c r="BU29" s="171">
        <f t="shared" si="2"/>
        <v>2</v>
      </c>
      <c r="BV29" s="171">
        <f t="shared" si="3"/>
        <v>2</v>
      </c>
      <c r="BW29" s="171"/>
      <c r="BX29" s="171">
        <f t="shared" si="4"/>
        <v>2.7777777777777781</v>
      </c>
      <c r="BY29" s="171">
        <f t="shared" si="5"/>
        <v>3</v>
      </c>
      <c r="BZ29" s="171">
        <f t="shared" si="6"/>
        <v>14.461111111111112</v>
      </c>
      <c r="CA29" s="171">
        <f>Internal!$BZ29/30*100</f>
        <v>48.203703703703709</v>
      </c>
      <c r="CB29" s="171">
        <f t="shared" si="7"/>
        <v>2.5</v>
      </c>
      <c r="CC29" s="116"/>
    </row>
    <row r="30" spans="1:81" s="102" customFormat="1" ht="23.1" customHeight="1" x14ac:dyDescent="0.3">
      <c r="A30" s="169">
        <v>27</v>
      </c>
      <c r="B30" s="169" t="s">
        <v>256</v>
      </c>
      <c r="C30" s="170" t="s">
        <v>257</v>
      </c>
      <c r="D30" s="171">
        <f>'Book Review'!K29</f>
        <v>3.875</v>
      </c>
      <c r="E30" s="171">
        <f>'Book Review'!Q29</f>
        <v>3.1</v>
      </c>
      <c r="F30" s="171">
        <f>'Book Review'!W29</f>
        <v>3.5</v>
      </c>
      <c r="G30" s="171"/>
      <c r="H30" s="171"/>
      <c r="I30" s="171">
        <f>'Book Review'!AO29</f>
        <v>4</v>
      </c>
      <c r="J30" s="171">
        <f>'Book Review'!AU29</f>
        <v>4</v>
      </c>
      <c r="K30" s="171">
        <f>'Book Review'!BA29</f>
        <v>4</v>
      </c>
      <c r="L30" s="171"/>
      <c r="M30" s="171"/>
      <c r="N30" s="171">
        <f>Debate!K29</f>
        <v>4</v>
      </c>
      <c r="O30" s="171">
        <f>Debate!Q29</f>
        <v>4</v>
      </c>
      <c r="P30" s="171"/>
      <c r="Q30" s="171">
        <f>Debate!AC29</f>
        <v>4</v>
      </c>
      <c r="R30" s="171"/>
      <c r="S30" s="171">
        <f>Debate!AO29</f>
        <v>3.8333333333333335</v>
      </c>
      <c r="T30" s="171">
        <f>Debate!AU29</f>
        <v>4</v>
      </c>
      <c r="U30" s="171">
        <f>Debate!BA29</f>
        <v>4</v>
      </c>
      <c r="V30" s="171"/>
      <c r="W30" s="171"/>
      <c r="X30" s="171"/>
      <c r="Y30" s="171">
        <f>GD!Q29</f>
        <v>4</v>
      </c>
      <c r="Z30" s="171">
        <f>GD!W29</f>
        <v>0</v>
      </c>
      <c r="AA30" s="171"/>
      <c r="AB30" s="171"/>
      <c r="AC30" s="171"/>
      <c r="AD30" s="171"/>
      <c r="AE30" s="171"/>
      <c r="AF30" s="171"/>
      <c r="AG30" s="171"/>
      <c r="AH30" s="171">
        <f>'Case study'!K29</f>
        <v>3.875</v>
      </c>
      <c r="AI30" s="171">
        <f>'Case study'!Q29</f>
        <v>3.9</v>
      </c>
      <c r="AJ30" s="171">
        <f>'Case study'!W29</f>
        <v>3.5</v>
      </c>
      <c r="AK30" s="171"/>
      <c r="AL30" s="171"/>
      <c r="AM30" s="171">
        <f>'Case study'!AO29</f>
        <v>3.75</v>
      </c>
      <c r="AN30" s="171">
        <f>'Case study'!AU29</f>
        <v>4</v>
      </c>
      <c r="AO30" s="171">
        <f>'Case study'!BA29</f>
        <v>4</v>
      </c>
      <c r="AP30" s="171"/>
      <c r="AQ30" s="171"/>
      <c r="AR30" s="171"/>
      <c r="AS30" s="171">
        <f>'Reflection -1 '!R29</f>
        <v>3</v>
      </c>
      <c r="AT30" s="171"/>
      <c r="AU30" s="171"/>
      <c r="AV30" s="171"/>
      <c r="AW30" s="171"/>
      <c r="AX30" s="171"/>
      <c r="AY30" s="171">
        <f>'Reflection -1 '!BB29</f>
        <v>3.5</v>
      </c>
      <c r="AZ30" s="171"/>
      <c r="BA30" s="171"/>
      <c r="BB30" s="171">
        <f>'Reflection -2'!R29</f>
        <v>0</v>
      </c>
      <c r="BC30" s="171"/>
      <c r="BD30" s="171"/>
      <c r="BE30" s="171"/>
      <c r="BF30" s="171"/>
      <c r="BG30" s="171"/>
      <c r="BH30" s="171">
        <f>'Reflection -2'!BB29</f>
        <v>0</v>
      </c>
      <c r="BI30" s="171"/>
      <c r="BJ30" s="171"/>
      <c r="BK30" s="171">
        <f>'Reflection -3'!R29</f>
        <v>0</v>
      </c>
      <c r="BL30" s="171"/>
      <c r="BM30" s="171"/>
      <c r="BN30" s="171"/>
      <c r="BO30" s="171"/>
      <c r="BP30" s="171"/>
      <c r="BQ30" s="171">
        <f>'Reflection -3'!BB29</f>
        <v>0</v>
      </c>
      <c r="BR30" s="171"/>
      <c r="BS30" s="171">
        <f t="shared" si="0"/>
        <v>3.9166666666666665</v>
      </c>
      <c r="BT30" s="171">
        <f t="shared" si="1"/>
        <v>2.5714285714285716</v>
      </c>
      <c r="BU30" s="171">
        <f t="shared" si="2"/>
        <v>2.3333333333333335</v>
      </c>
      <c r="BV30" s="171">
        <f t="shared" si="3"/>
        <v>4</v>
      </c>
      <c r="BW30" s="171"/>
      <c r="BX30" s="171">
        <f t="shared" si="4"/>
        <v>3.8611111111111112</v>
      </c>
      <c r="BY30" s="171">
        <f t="shared" si="5"/>
        <v>4</v>
      </c>
      <c r="BZ30" s="171">
        <f t="shared" si="6"/>
        <v>20.682539682539684</v>
      </c>
      <c r="CA30" s="171">
        <f>Internal!$BZ30/30*100</f>
        <v>68.94179894179895</v>
      </c>
      <c r="CB30" s="171">
        <f t="shared" si="7"/>
        <v>2.5833333333333335</v>
      </c>
      <c r="CC30" s="171"/>
    </row>
    <row r="31" spans="1:81" s="102" customFormat="1" ht="23.1" customHeight="1" x14ac:dyDescent="0.3">
      <c r="A31" s="172">
        <v>28</v>
      </c>
      <c r="B31" s="172" t="s">
        <v>65</v>
      </c>
      <c r="C31" s="168" t="s">
        <v>66</v>
      </c>
      <c r="D31" s="171">
        <f>'Book Review'!K30</f>
        <v>2</v>
      </c>
      <c r="E31" s="171">
        <f>'Book Review'!Q30</f>
        <v>2</v>
      </c>
      <c r="F31" s="171">
        <f>'Book Review'!W30</f>
        <v>2</v>
      </c>
      <c r="G31" s="171"/>
      <c r="H31" s="171"/>
      <c r="I31" s="171">
        <f>'Book Review'!AO30</f>
        <v>2.3333333333333335</v>
      </c>
      <c r="J31" s="171">
        <f>'Book Review'!AU30</f>
        <v>3</v>
      </c>
      <c r="K31" s="171">
        <f>'Book Review'!BA30</f>
        <v>3</v>
      </c>
      <c r="L31" s="116"/>
      <c r="M31" s="116"/>
      <c r="N31" s="171">
        <f>Debate!K30</f>
        <v>2</v>
      </c>
      <c r="O31" s="171">
        <f>Debate!Q30</f>
        <v>2.2000000000000002</v>
      </c>
      <c r="P31" s="116"/>
      <c r="Q31" s="171">
        <f>Debate!AC30</f>
        <v>3</v>
      </c>
      <c r="R31" s="116"/>
      <c r="S31" s="171">
        <f>Debate!AO30</f>
        <v>2.6666666666666665</v>
      </c>
      <c r="T31" s="171">
        <f>Debate!AU30</f>
        <v>3</v>
      </c>
      <c r="U31" s="171">
        <f>Debate!BA30</f>
        <v>2.5</v>
      </c>
      <c r="V31" s="116"/>
      <c r="W31" s="116"/>
      <c r="X31" s="116"/>
      <c r="Y31" s="116">
        <f>GD!Q30</f>
        <v>2.75</v>
      </c>
      <c r="Z31" s="116">
        <f>GD!W30</f>
        <v>0</v>
      </c>
      <c r="AA31" s="116"/>
      <c r="AB31" s="116"/>
      <c r="AC31" s="116"/>
      <c r="AD31" s="116"/>
      <c r="AE31" s="116"/>
      <c r="AF31" s="116"/>
      <c r="AG31" s="116"/>
      <c r="AH31" s="171">
        <f>'Case study'!K30</f>
        <v>2</v>
      </c>
      <c r="AI31" s="171">
        <f>'Case study'!Q30</f>
        <v>2.6</v>
      </c>
      <c r="AJ31" s="171">
        <f>'Case study'!W30</f>
        <v>2</v>
      </c>
      <c r="AK31" s="116"/>
      <c r="AL31" s="116"/>
      <c r="AM31" s="171">
        <f>'Case study'!AO30</f>
        <v>2.5</v>
      </c>
      <c r="AN31" s="171">
        <f>'Case study'!AU30</f>
        <v>3</v>
      </c>
      <c r="AO31" s="171">
        <f>'Case study'!BA30</f>
        <v>3.5</v>
      </c>
      <c r="AP31" s="116"/>
      <c r="AQ31" s="116"/>
      <c r="AR31" s="116"/>
      <c r="AS31" s="171">
        <f>'Reflection -1 '!R30</f>
        <v>1</v>
      </c>
      <c r="AT31" s="116"/>
      <c r="AU31" s="116"/>
      <c r="AV31" s="116"/>
      <c r="AW31" s="116"/>
      <c r="AX31" s="116"/>
      <c r="AY31" s="171">
        <f>'Reflection -1 '!BB30</f>
        <v>3</v>
      </c>
      <c r="AZ31" s="116"/>
      <c r="BA31" s="116"/>
      <c r="BB31" s="171">
        <f>'Reflection -2'!R30</f>
        <v>1</v>
      </c>
      <c r="BC31" s="116"/>
      <c r="BD31" s="116"/>
      <c r="BE31" s="116"/>
      <c r="BF31" s="116"/>
      <c r="BG31" s="116"/>
      <c r="BH31" s="171">
        <f>'Reflection -2'!BB30</f>
        <v>5</v>
      </c>
      <c r="BI31" s="116"/>
      <c r="BJ31" s="116"/>
      <c r="BK31" s="171">
        <f>'Reflection -3'!R30</f>
        <v>1.3333333333333333</v>
      </c>
      <c r="BL31" s="116"/>
      <c r="BM31" s="116"/>
      <c r="BN31" s="116"/>
      <c r="BO31" s="116"/>
      <c r="BP31" s="116"/>
      <c r="BQ31" s="171">
        <f>'Reflection -3'!BB30</f>
        <v>3</v>
      </c>
      <c r="BR31" s="116"/>
      <c r="BS31" s="171">
        <f t="shared" si="0"/>
        <v>2</v>
      </c>
      <c r="BT31" s="171">
        <f t="shared" si="1"/>
        <v>1.8404761904761906</v>
      </c>
      <c r="BU31" s="171">
        <f t="shared" si="2"/>
        <v>1.3333333333333333</v>
      </c>
      <c r="BV31" s="171">
        <f t="shared" si="3"/>
        <v>3</v>
      </c>
      <c r="BW31" s="171"/>
      <c r="BX31" s="171">
        <f t="shared" si="4"/>
        <v>2.5</v>
      </c>
      <c r="BY31" s="171">
        <f t="shared" si="5"/>
        <v>3</v>
      </c>
      <c r="BZ31" s="171">
        <f t="shared" si="6"/>
        <v>13.673809523809524</v>
      </c>
      <c r="CA31" s="171">
        <f>Internal!$BZ31/30*100</f>
        <v>45.579365079365083</v>
      </c>
      <c r="CB31" s="171">
        <f t="shared" si="7"/>
        <v>3.3333333333333335</v>
      </c>
      <c r="CC31" s="116"/>
    </row>
    <row r="32" spans="1:81" s="102" customFormat="1" ht="23.1" customHeight="1" x14ac:dyDescent="0.3">
      <c r="A32" s="169">
        <v>29</v>
      </c>
      <c r="B32" s="169" t="s">
        <v>299</v>
      </c>
      <c r="C32" s="170" t="s">
        <v>300</v>
      </c>
      <c r="D32" s="171">
        <f>'Book Review'!K31</f>
        <v>2</v>
      </c>
      <c r="E32" s="171">
        <f>'Book Review'!Q31</f>
        <v>1.6</v>
      </c>
      <c r="F32" s="171">
        <f>'Book Review'!W31</f>
        <v>2</v>
      </c>
      <c r="G32" s="171"/>
      <c r="H32" s="171"/>
      <c r="I32" s="171">
        <f>'Book Review'!AO31</f>
        <v>2</v>
      </c>
      <c r="J32" s="171">
        <f>'Book Review'!AU31</f>
        <v>2</v>
      </c>
      <c r="K32" s="171">
        <f>'Book Review'!BA31</f>
        <v>3</v>
      </c>
      <c r="L32" s="171"/>
      <c r="M32" s="171"/>
      <c r="N32" s="171">
        <f>Debate!K31</f>
        <v>2</v>
      </c>
      <c r="O32" s="171">
        <f>Debate!Q31</f>
        <v>2</v>
      </c>
      <c r="P32" s="171"/>
      <c r="Q32" s="171">
        <f>Debate!AC31</f>
        <v>2</v>
      </c>
      <c r="R32" s="171"/>
      <c r="S32" s="171">
        <f>Debate!AO31</f>
        <v>1.6666666666666667</v>
      </c>
      <c r="T32" s="171">
        <f>Debate!AU31</f>
        <v>2</v>
      </c>
      <c r="U32" s="171">
        <f>Debate!BA31</f>
        <v>2</v>
      </c>
      <c r="V32" s="171"/>
      <c r="W32" s="171"/>
      <c r="X32" s="171"/>
      <c r="Y32" s="171">
        <f>GD!Q31</f>
        <v>1.75</v>
      </c>
      <c r="Z32" s="171">
        <f>GD!W31</f>
        <v>0</v>
      </c>
      <c r="AA32" s="171"/>
      <c r="AB32" s="171"/>
      <c r="AC32" s="171"/>
      <c r="AD32" s="171"/>
      <c r="AE32" s="171"/>
      <c r="AF32" s="171"/>
      <c r="AG32" s="171"/>
      <c r="AH32" s="171">
        <f>'Case study'!K31</f>
        <v>2</v>
      </c>
      <c r="AI32" s="171">
        <f>'Case study'!Q31</f>
        <v>1.8</v>
      </c>
      <c r="AJ32" s="171">
        <f>'Case study'!W31</f>
        <v>2</v>
      </c>
      <c r="AK32" s="171"/>
      <c r="AL32" s="171"/>
      <c r="AM32" s="171">
        <f>'Case study'!AO31</f>
        <v>2</v>
      </c>
      <c r="AN32" s="171">
        <f>'Case study'!AU31</f>
        <v>3</v>
      </c>
      <c r="AO32" s="171">
        <f>'Case study'!BA31</f>
        <v>3</v>
      </c>
      <c r="AP32" s="171"/>
      <c r="AQ32" s="171"/>
      <c r="AR32" s="171"/>
      <c r="AS32" s="171" t="str">
        <f>'Reflection -1 '!R31</f>
        <v>0</v>
      </c>
      <c r="AT32" s="171"/>
      <c r="AU32" s="171"/>
      <c r="AV32" s="171"/>
      <c r="AW32" s="171"/>
      <c r="AX32" s="171"/>
      <c r="AY32" s="171" t="str">
        <f>'Reflection -1 '!BB31</f>
        <v>0</v>
      </c>
      <c r="AZ32" s="171"/>
      <c r="BA32" s="171"/>
      <c r="BB32" s="171" t="str">
        <f>'Reflection -2'!R31</f>
        <v>0</v>
      </c>
      <c r="BC32" s="171"/>
      <c r="BD32" s="171"/>
      <c r="BE32" s="171"/>
      <c r="BF32" s="171"/>
      <c r="BG32" s="171"/>
      <c r="BH32" s="171" t="str">
        <f>'Reflection -2'!BB31</f>
        <v>0</v>
      </c>
      <c r="BI32" s="171"/>
      <c r="BJ32" s="171"/>
      <c r="BK32" s="171" t="str">
        <f>'Reflection -3'!R31</f>
        <v>0</v>
      </c>
      <c r="BL32" s="171"/>
      <c r="BM32" s="171"/>
      <c r="BN32" s="171"/>
      <c r="BO32" s="171"/>
      <c r="BP32" s="171"/>
      <c r="BQ32" s="171" t="str">
        <f>'Reflection -3'!BB31</f>
        <v>0</v>
      </c>
      <c r="BR32" s="171"/>
      <c r="BS32" s="171">
        <f t="shared" si="0"/>
        <v>2</v>
      </c>
      <c r="BT32" s="171">
        <f t="shared" si="1"/>
        <v>1.7874999999999999</v>
      </c>
      <c r="BU32" s="171">
        <f t="shared" si="2"/>
        <v>1.3333333333333333</v>
      </c>
      <c r="BV32" s="171">
        <f t="shared" si="3"/>
        <v>2</v>
      </c>
      <c r="BW32" s="171"/>
      <c r="BX32" s="171">
        <f t="shared" si="4"/>
        <v>1.8888888888888891</v>
      </c>
      <c r="BY32" s="171">
        <f t="shared" si="5"/>
        <v>2.3333333333333335</v>
      </c>
      <c r="BZ32" s="171">
        <f t="shared" si="6"/>
        <v>11.343055555555555</v>
      </c>
      <c r="CA32" s="171">
        <f>Internal!$BZ32/30*100</f>
        <v>37.810185185185183</v>
      </c>
      <c r="CB32" s="171">
        <f t="shared" si="7"/>
        <v>2.6666666666666665</v>
      </c>
      <c r="CC32" s="171"/>
    </row>
    <row r="33" spans="1:81" s="102" customFormat="1" ht="23.1" customHeight="1" x14ac:dyDescent="0.3">
      <c r="A33" s="172">
        <v>30</v>
      </c>
      <c r="B33" s="172" t="s">
        <v>39</v>
      </c>
      <c r="C33" s="168" t="s">
        <v>40</v>
      </c>
      <c r="D33" s="171">
        <f>'Book Review'!K32</f>
        <v>2.5</v>
      </c>
      <c r="E33" s="171">
        <f>'Book Review'!Q32</f>
        <v>2.6</v>
      </c>
      <c r="F33" s="171">
        <f>'Book Review'!W32</f>
        <v>2</v>
      </c>
      <c r="G33" s="171"/>
      <c r="H33" s="171"/>
      <c r="I33" s="171">
        <f>'Book Review'!AO32</f>
        <v>2.6666666666666665</v>
      </c>
      <c r="J33" s="171">
        <f>'Book Review'!AU32</f>
        <v>3</v>
      </c>
      <c r="K33" s="171">
        <f>'Book Review'!BA32</f>
        <v>2.5</v>
      </c>
      <c r="L33" s="116"/>
      <c r="M33" s="116"/>
      <c r="N33" s="171">
        <f>Debate!K32</f>
        <v>3</v>
      </c>
      <c r="O33" s="171">
        <f>Debate!Q32</f>
        <v>2.7</v>
      </c>
      <c r="P33" s="116"/>
      <c r="Q33" s="171">
        <f>Debate!AC32</f>
        <v>3</v>
      </c>
      <c r="R33" s="116"/>
      <c r="S33" s="171">
        <f>Debate!AO32</f>
        <v>3.6666666666666665</v>
      </c>
      <c r="T33" s="171">
        <f>Debate!AU32</f>
        <v>3</v>
      </c>
      <c r="U33" s="171">
        <f>Debate!BA32</f>
        <v>2.5</v>
      </c>
      <c r="V33" s="116"/>
      <c r="W33" s="116"/>
      <c r="X33" s="116"/>
      <c r="Y33" s="116">
        <f>GD!Q32</f>
        <v>3.5</v>
      </c>
      <c r="Z33" s="116">
        <f>GD!W32</f>
        <v>0</v>
      </c>
      <c r="AA33" s="116"/>
      <c r="AB33" s="116"/>
      <c r="AC33" s="116"/>
      <c r="AD33" s="116"/>
      <c r="AE33" s="116"/>
      <c r="AF33" s="116"/>
      <c r="AG33" s="116"/>
      <c r="AH33" s="171">
        <f>'Case study'!K32</f>
        <v>2.5</v>
      </c>
      <c r="AI33" s="171">
        <f>'Case study'!Q32</f>
        <v>3.4</v>
      </c>
      <c r="AJ33" s="171">
        <f>'Case study'!W32</f>
        <v>2</v>
      </c>
      <c r="AK33" s="116"/>
      <c r="AL33" s="116"/>
      <c r="AM33" s="171">
        <f>'Case study'!AO32</f>
        <v>2.75</v>
      </c>
      <c r="AN33" s="171">
        <f>'Case study'!AU32</f>
        <v>3</v>
      </c>
      <c r="AO33" s="171">
        <f>'Case study'!BA32</f>
        <v>2</v>
      </c>
      <c r="AP33" s="116"/>
      <c r="AQ33" s="116"/>
      <c r="AR33" s="116"/>
      <c r="AS33" s="171">
        <f>'Reflection -1 '!R32</f>
        <v>2.3333333333333335</v>
      </c>
      <c r="AT33" s="116"/>
      <c r="AU33" s="116"/>
      <c r="AV33" s="116"/>
      <c r="AW33" s="116"/>
      <c r="AX33" s="116"/>
      <c r="AY33" s="171">
        <f>'Reflection -1 '!BB32</f>
        <v>3</v>
      </c>
      <c r="AZ33" s="116"/>
      <c r="BA33" s="116"/>
      <c r="BB33" s="171">
        <f>'Reflection -2'!R32</f>
        <v>0</v>
      </c>
      <c r="BC33" s="116"/>
      <c r="BD33" s="116"/>
      <c r="BE33" s="116"/>
      <c r="BF33" s="116"/>
      <c r="BG33" s="116"/>
      <c r="BH33" s="171">
        <f>'Reflection -2'!BB32</f>
        <v>0</v>
      </c>
      <c r="BI33" s="116"/>
      <c r="BJ33" s="116"/>
      <c r="BK33" s="171">
        <f>'Reflection -3'!R32</f>
        <v>2.6666666666666665</v>
      </c>
      <c r="BL33" s="116"/>
      <c r="BM33" s="116"/>
      <c r="BN33" s="116"/>
      <c r="BO33" s="116"/>
      <c r="BP33" s="116"/>
      <c r="BQ33" s="171">
        <f>'Reflection -3'!BB32</f>
        <v>3.5</v>
      </c>
      <c r="BR33" s="116"/>
      <c r="BS33" s="171">
        <f t="shared" si="0"/>
        <v>2.6666666666666665</v>
      </c>
      <c r="BT33" s="171">
        <f t="shared" si="1"/>
        <v>2.4571428571428577</v>
      </c>
      <c r="BU33" s="171">
        <f t="shared" si="2"/>
        <v>1.3333333333333333</v>
      </c>
      <c r="BV33" s="171">
        <f t="shared" si="3"/>
        <v>3</v>
      </c>
      <c r="BW33" s="171"/>
      <c r="BX33" s="171">
        <f t="shared" si="4"/>
        <v>3.0277777777777772</v>
      </c>
      <c r="BY33" s="171">
        <f t="shared" si="5"/>
        <v>3</v>
      </c>
      <c r="BZ33" s="171">
        <f t="shared" si="6"/>
        <v>15.484920634920634</v>
      </c>
      <c r="CA33" s="171">
        <f>Internal!$BZ33/30*100</f>
        <v>51.616402116402114</v>
      </c>
      <c r="CB33" s="171">
        <f t="shared" si="7"/>
        <v>2.25</v>
      </c>
      <c r="CC33" s="116"/>
    </row>
    <row r="34" spans="1:81" s="102" customFormat="1" ht="23.1" customHeight="1" x14ac:dyDescent="0.3">
      <c r="A34" s="169">
        <v>31</v>
      </c>
      <c r="B34" s="169" t="s">
        <v>109</v>
      </c>
      <c r="C34" s="170" t="s">
        <v>110</v>
      </c>
      <c r="D34" s="171">
        <f>'Book Review'!K33</f>
        <v>3.25</v>
      </c>
      <c r="E34" s="171">
        <f>'Book Review'!Q33</f>
        <v>2.6</v>
      </c>
      <c r="F34" s="171">
        <f>'Book Review'!W33</f>
        <v>3</v>
      </c>
      <c r="G34" s="171"/>
      <c r="H34" s="171"/>
      <c r="I34" s="171">
        <f>'Book Review'!AO33</f>
        <v>3</v>
      </c>
      <c r="J34" s="171">
        <f>'Book Review'!AU33</f>
        <v>3</v>
      </c>
      <c r="K34" s="171">
        <f>'Book Review'!BA33</f>
        <v>3.5</v>
      </c>
      <c r="L34" s="171"/>
      <c r="M34" s="171"/>
      <c r="N34" s="171">
        <f>Debate!K33</f>
        <v>3</v>
      </c>
      <c r="O34" s="171">
        <f>Debate!Q33</f>
        <v>3.2</v>
      </c>
      <c r="P34" s="171"/>
      <c r="Q34" s="171">
        <f>Debate!AC33</f>
        <v>3</v>
      </c>
      <c r="R34" s="171"/>
      <c r="S34" s="171">
        <f>Debate!AO33</f>
        <v>3.3333333333333335</v>
      </c>
      <c r="T34" s="171">
        <f>Debate!AU33</f>
        <v>3</v>
      </c>
      <c r="U34" s="171">
        <f>Debate!BA33</f>
        <v>3</v>
      </c>
      <c r="V34" s="171"/>
      <c r="W34" s="171"/>
      <c r="X34" s="171"/>
      <c r="Y34" s="171">
        <f>GD!Q33</f>
        <v>3.25</v>
      </c>
      <c r="Z34" s="171">
        <f>GD!W33</f>
        <v>0</v>
      </c>
      <c r="AA34" s="171"/>
      <c r="AB34" s="171"/>
      <c r="AC34" s="171"/>
      <c r="AD34" s="171"/>
      <c r="AE34" s="171"/>
      <c r="AF34" s="171"/>
      <c r="AG34" s="171"/>
      <c r="AH34" s="171">
        <f>'Case study'!K33</f>
        <v>3.25</v>
      </c>
      <c r="AI34" s="171">
        <f>'Case study'!Q33</f>
        <v>3.2</v>
      </c>
      <c r="AJ34" s="171">
        <f>'Case study'!W33</f>
        <v>3</v>
      </c>
      <c r="AK34" s="171"/>
      <c r="AL34" s="171"/>
      <c r="AM34" s="171">
        <f>'Case study'!AO33</f>
        <v>3</v>
      </c>
      <c r="AN34" s="171">
        <f>'Case study'!AU33</f>
        <v>3</v>
      </c>
      <c r="AO34" s="171">
        <f>'Case study'!BA33</f>
        <v>4</v>
      </c>
      <c r="AP34" s="171"/>
      <c r="AQ34" s="171"/>
      <c r="AR34" s="171"/>
      <c r="AS34" s="171">
        <f>'Reflection -1 '!R33</f>
        <v>0</v>
      </c>
      <c r="AT34" s="171"/>
      <c r="AU34" s="171"/>
      <c r="AV34" s="171"/>
      <c r="AW34" s="171"/>
      <c r="AX34" s="171"/>
      <c r="AY34" s="171">
        <f>'Reflection -1 '!BB33</f>
        <v>0</v>
      </c>
      <c r="AZ34" s="171"/>
      <c r="BA34" s="171"/>
      <c r="BB34" s="171">
        <f>'Reflection -2'!R33</f>
        <v>2.6666666666666665</v>
      </c>
      <c r="BC34" s="171"/>
      <c r="BD34" s="171"/>
      <c r="BE34" s="171"/>
      <c r="BF34" s="171"/>
      <c r="BG34" s="171"/>
      <c r="BH34" s="171">
        <f>'Reflection -2'!BB33</f>
        <v>5</v>
      </c>
      <c r="BI34" s="171"/>
      <c r="BJ34" s="171"/>
      <c r="BK34" s="171">
        <f>'Reflection -3'!R33</f>
        <v>0</v>
      </c>
      <c r="BL34" s="171"/>
      <c r="BM34" s="171"/>
      <c r="BN34" s="171"/>
      <c r="BO34" s="171"/>
      <c r="BP34" s="171"/>
      <c r="BQ34" s="171">
        <f>'Reflection -3'!BB33</f>
        <v>0</v>
      </c>
      <c r="BR34" s="171"/>
      <c r="BS34" s="171">
        <f t="shared" si="0"/>
        <v>3.1666666666666665</v>
      </c>
      <c r="BT34" s="171">
        <f t="shared" si="1"/>
        <v>2.1309523809523809</v>
      </c>
      <c r="BU34" s="171">
        <f t="shared" si="2"/>
        <v>2</v>
      </c>
      <c r="BV34" s="171">
        <f t="shared" si="3"/>
        <v>3</v>
      </c>
      <c r="BW34" s="171"/>
      <c r="BX34" s="171">
        <f t="shared" si="4"/>
        <v>3.1111111111111112</v>
      </c>
      <c r="BY34" s="171">
        <f t="shared" si="5"/>
        <v>3</v>
      </c>
      <c r="BZ34" s="171">
        <f t="shared" si="6"/>
        <v>16.408730158730158</v>
      </c>
      <c r="CA34" s="171">
        <f>Internal!$BZ34/30*100</f>
        <v>54.695767195767196</v>
      </c>
      <c r="CB34" s="171">
        <f t="shared" si="7"/>
        <v>2.5833333333333335</v>
      </c>
      <c r="CC34" s="171"/>
    </row>
    <row r="35" spans="1:81" s="102" customFormat="1" ht="23.1" customHeight="1" x14ac:dyDescent="0.3">
      <c r="A35" s="172">
        <v>32</v>
      </c>
      <c r="B35" s="172" t="s">
        <v>242</v>
      </c>
      <c r="C35" s="168" t="s">
        <v>243</v>
      </c>
      <c r="D35" s="171">
        <f>'Book Review'!K34</f>
        <v>3</v>
      </c>
      <c r="E35" s="171">
        <f>'Book Review'!Q34</f>
        <v>2.2000000000000002</v>
      </c>
      <c r="F35" s="171">
        <f>'Book Review'!W34</f>
        <v>3</v>
      </c>
      <c r="G35" s="171"/>
      <c r="H35" s="171"/>
      <c r="I35" s="171">
        <f>'Book Review'!AO34</f>
        <v>3</v>
      </c>
      <c r="J35" s="171">
        <f>'Book Review'!AU34</f>
        <v>3</v>
      </c>
      <c r="K35" s="171">
        <f>'Book Review'!BA34</f>
        <v>3</v>
      </c>
      <c r="L35" s="116"/>
      <c r="M35" s="116"/>
      <c r="N35" s="171">
        <f>Debate!K34</f>
        <v>3</v>
      </c>
      <c r="O35" s="171">
        <f>Debate!Q34</f>
        <v>3</v>
      </c>
      <c r="P35" s="116"/>
      <c r="Q35" s="171">
        <f>Debate!AC34</f>
        <v>3</v>
      </c>
      <c r="R35" s="116"/>
      <c r="S35" s="171">
        <f>Debate!AO34</f>
        <v>3</v>
      </c>
      <c r="T35" s="171">
        <f>Debate!AU34</f>
        <v>3</v>
      </c>
      <c r="U35" s="171">
        <f>Debate!BA34</f>
        <v>3</v>
      </c>
      <c r="V35" s="116"/>
      <c r="W35" s="116"/>
      <c r="X35" s="116"/>
      <c r="Y35" s="116">
        <f>GD!Q34</f>
        <v>3</v>
      </c>
      <c r="Z35" s="116">
        <f>GD!W34</f>
        <v>0</v>
      </c>
      <c r="AA35" s="116"/>
      <c r="AB35" s="116"/>
      <c r="AC35" s="116"/>
      <c r="AD35" s="116"/>
      <c r="AE35" s="116"/>
      <c r="AF35" s="116"/>
      <c r="AG35" s="116"/>
      <c r="AH35" s="171">
        <f>'Case study'!K34</f>
        <v>3</v>
      </c>
      <c r="AI35" s="171">
        <f>'Case study'!Q34</f>
        <v>3</v>
      </c>
      <c r="AJ35" s="171">
        <f>'Case study'!W34</f>
        <v>3</v>
      </c>
      <c r="AK35" s="116"/>
      <c r="AL35" s="116"/>
      <c r="AM35" s="171">
        <f>'Case study'!AO34</f>
        <v>3</v>
      </c>
      <c r="AN35" s="171">
        <f>'Case study'!AU34</f>
        <v>3</v>
      </c>
      <c r="AO35" s="171">
        <f>'Case study'!BA34</f>
        <v>3.5</v>
      </c>
      <c r="AP35" s="116"/>
      <c r="AQ35" s="116"/>
      <c r="AR35" s="116"/>
      <c r="AS35" s="171">
        <f>'Reflection -1 '!R34</f>
        <v>3</v>
      </c>
      <c r="AT35" s="116"/>
      <c r="AU35" s="116"/>
      <c r="AV35" s="116"/>
      <c r="AW35" s="116"/>
      <c r="AX35" s="116"/>
      <c r="AY35" s="171">
        <f>'Reflection -1 '!BB34</f>
        <v>4</v>
      </c>
      <c r="AZ35" s="116"/>
      <c r="BA35" s="116"/>
      <c r="BB35" s="171">
        <f>'Reflection -2'!R34</f>
        <v>3</v>
      </c>
      <c r="BC35" s="116"/>
      <c r="BD35" s="116"/>
      <c r="BE35" s="116"/>
      <c r="BF35" s="116"/>
      <c r="BG35" s="116"/>
      <c r="BH35" s="171">
        <f>'Reflection -2'!BB34</f>
        <v>5</v>
      </c>
      <c r="BI35" s="116"/>
      <c r="BJ35" s="116"/>
      <c r="BK35" s="171">
        <f>'Reflection -3'!R34</f>
        <v>2</v>
      </c>
      <c r="BL35" s="116"/>
      <c r="BM35" s="116"/>
      <c r="BN35" s="116"/>
      <c r="BO35" s="116"/>
      <c r="BP35" s="116"/>
      <c r="BQ35" s="171">
        <f>'Reflection -3'!BB34</f>
        <v>3</v>
      </c>
      <c r="BR35" s="116"/>
      <c r="BS35" s="171">
        <f t="shared" si="0"/>
        <v>3</v>
      </c>
      <c r="BT35" s="171">
        <f t="shared" si="1"/>
        <v>2.7428571428571429</v>
      </c>
      <c r="BU35" s="171">
        <f t="shared" si="2"/>
        <v>2</v>
      </c>
      <c r="BV35" s="171">
        <f t="shared" si="3"/>
        <v>3</v>
      </c>
      <c r="BW35" s="171"/>
      <c r="BX35" s="171">
        <f t="shared" si="4"/>
        <v>3</v>
      </c>
      <c r="BY35" s="171">
        <f t="shared" si="5"/>
        <v>3</v>
      </c>
      <c r="BZ35" s="171">
        <f t="shared" si="6"/>
        <v>16.742857142857144</v>
      </c>
      <c r="CA35" s="171">
        <f>Internal!$BZ35/30*100</f>
        <v>55.80952380952381</v>
      </c>
      <c r="CB35" s="171">
        <f t="shared" si="7"/>
        <v>3.5833333333333335</v>
      </c>
      <c r="CC35" s="116"/>
    </row>
    <row r="36" spans="1:81" s="102" customFormat="1" ht="23.1" customHeight="1" x14ac:dyDescent="0.3">
      <c r="A36" s="169">
        <v>33</v>
      </c>
      <c r="B36" s="169" t="s">
        <v>210</v>
      </c>
      <c r="C36" s="170" t="s">
        <v>211</v>
      </c>
      <c r="D36" s="171">
        <f>'Book Review'!K35</f>
        <v>2.875</v>
      </c>
      <c r="E36" s="171">
        <f>'Book Review'!Q35</f>
        <v>2.4</v>
      </c>
      <c r="F36" s="171">
        <f>'Book Review'!W35</f>
        <v>3</v>
      </c>
      <c r="G36" s="171"/>
      <c r="H36" s="171"/>
      <c r="I36" s="171">
        <f>'Book Review'!AO35</f>
        <v>2.8333333333333335</v>
      </c>
      <c r="J36" s="171">
        <f>'Book Review'!AU35</f>
        <v>3</v>
      </c>
      <c r="K36" s="171">
        <f>'Book Review'!BA35</f>
        <v>3</v>
      </c>
      <c r="L36" s="171"/>
      <c r="M36" s="171"/>
      <c r="N36" s="171">
        <f>Debate!K35</f>
        <v>3</v>
      </c>
      <c r="O36" s="171">
        <f>Debate!Q35</f>
        <v>2.85</v>
      </c>
      <c r="P36" s="171"/>
      <c r="Q36" s="171">
        <f>Debate!AC35</f>
        <v>3</v>
      </c>
      <c r="R36" s="171"/>
      <c r="S36" s="171">
        <f>Debate!AO35</f>
        <v>2.8333333333333335</v>
      </c>
      <c r="T36" s="171">
        <f>Debate!AU35</f>
        <v>3</v>
      </c>
      <c r="U36" s="171">
        <f>Debate!BA35</f>
        <v>3</v>
      </c>
      <c r="V36" s="171"/>
      <c r="W36" s="171"/>
      <c r="X36" s="171"/>
      <c r="Y36" s="171">
        <f>GD!Q35</f>
        <v>2.875</v>
      </c>
      <c r="Z36" s="171">
        <f>GD!W35</f>
        <v>0</v>
      </c>
      <c r="AA36" s="171"/>
      <c r="AB36" s="171"/>
      <c r="AC36" s="171"/>
      <c r="AD36" s="171"/>
      <c r="AE36" s="171"/>
      <c r="AF36" s="171"/>
      <c r="AG36" s="171"/>
      <c r="AH36" s="171">
        <f>'Case study'!K35</f>
        <v>2.875</v>
      </c>
      <c r="AI36" s="171">
        <f>'Case study'!Q35</f>
        <v>2.9</v>
      </c>
      <c r="AJ36" s="171">
        <f>'Case study'!W35</f>
        <v>3</v>
      </c>
      <c r="AK36" s="171"/>
      <c r="AL36" s="171"/>
      <c r="AM36" s="171">
        <f>'Case study'!AO35</f>
        <v>3</v>
      </c>
      <c r="AN36" s="171">
        <f>'Case study'!AU35</f>
        <v>2.5</v>
      </c>
      <c r="AO36" s="171">
        <f>'Case study'!BA35</f>
        <v>3</v>
      </c>
      <c r="AP36" s="171"/>
      <c r="AQ36" s="171"/>
      <c r="AR36" s="171"/>
      <c r="AS36" s="171">
        <f>'Reflection -1 '!R35</f>
        <v>2.5</v>
      </c>
      <c r="AT36" s="171"/>
      <c r="AU36" s="171"/>
      <c r="AV36" s="171"/>
      <c r="AW36" s="171"/>
      <c r="AX36" s="171"/>
      <c r="AY36" s="171">
        <f>'Reflection -1 '!BB35</f>
        <v>3</v>
      </c>
      <c r="AZ36" s="171"/>
      <c r="BA36" s="171"/>
      <c r="BB36" s="171">
        <f>'Reflection -2'!R35</f>
        <v>3.5</v>
      </c>
      <c r="BC36" s="171"/>
      <c r="BD36" s="171"/>
      <c r="BE36" s="171"/>
      <c r="BF36" s="171"/>
      <c r="BG36" s="171"/>
      <c r="BH36" s="171">
        <f>'Reflection -2'!BB35</f>
        <v>5</v>
      </c>
      <c r="BI36" s="171"/>
      <c r="BJ36" s="171"/>
      <c r="BK36" s="171">
        <f>'Reflection -3'!R35</f>
        <v>3</v>
      </c>
      <c r="BL36" s="171"/>
      <c r="BM36" s="171"/>
      <c r="BN36" s="171"/>
      <c r="BO36" s="171"/>
      <c r="BP36" s="171"/>
      <c r="BQ36" s="171">
        <f>'Reflection -3'!BB35</f>
        <v>4</v>
      </c>
      <c r="BR36" s="171"/>
      <c r="BS36" s="171">
        <f t="shared" si="0"/>
        <v>2.9166666666666665</v>
      </c>
      <c r="BT36" s="171">
        <f t="shared" si="1"/>
        <v>2.8607142857142853</v>
      </c>
      <c r="BU36" s="171">
        <f t="shared" si="2"/>
        <v>2</v>
      </c>
      <c r="BV36" s="171">
        <f t="shared" si="3"/>
        <v>3</v>
      </c>
      <c r="BW36" s="171"/>
      <c r="BX36" s="171">
        <f t="shared" si="4"/>
        <v>2.8888888888888893</v>
      </c>
      <c r="BY36" s="171">
        <f t="shared" si="5"/>
        <v>2.8333333333333335</v>
      </c>
      <c r="BZ36" s="171">
        <f t="shared" si="6"/>
        <v>16.499603174603177</v>
      </c>
      <c r="CA36" s="171">
        <f>Internal!$BZ36/30*100</f>
        <v>54.998677248677254</v>
      </c>
      <c r="CB36" s="171">
        <f t="shared" si="7"/>
        <v>3.5</v>
      </c>
      <c r="CC36" s="171"/>
    </row>
    <row r="37" spans="1:81" s="102" customFormat="1" ht="23.1" customHeight="1" x14ac:dyDescent="0.3">
      <c r="A37" s="172">
        <v>34</v>
      </c>
      <c r="B37" s="172" t="s">
        <v>94</v>
      </c>
      <c r="C37" s="168" t="s">
        <v>95</v>
      </c>
      <c r="D37" s="171">
        <f>'Book Review'!K36</f>
        <v>2.75</v>
      </c>
      <c r="E37" s="171">
        <f>'Book Review'!Q36</f>
        <v>3.4</v>
      </c>
      <c r="F37" s="171">
        <f>'Book Review'!W36</f>
        <v>3</v>
      </c>
      <c r="G37" s="171"/>
      <c r="H37" s="171"/>
      <c r="I37" s="171">
        <f>'Book Review'!AO36</f>
        <v>3</v>
      </c>
      <c r="J37" s="171">
        <f>'Book Review'!AU36</f>
        <v>3</v>
      </c>
      <c r="K37" s="171">
        <f>'Book Review'!BA36</f>
        <v>3</v>
      </c>
      <c r="L37" s="116"/>
      <c r="M37" s="116"/>
      <c r="N37" s="171">
        <f>Debate!K36</f>
        <v>3</v>
      </c>
      <c r="O37" s="171">
        <f>Debate!Q36</f>
        <v>3.7</v>
      </c>
      <c r="P37" s="116"/>
      <c r="Q37" s="171">
        <f>Debate!AC36</f>
        <v>3</v>
      </c>
      <c r="R37" s="116"/>
      <c r="S37" s="171">
        <f>Debate!AO36</f>
        <v>3.6666666666666665</v>
      </c>
      <c r="T37" s="171">
        <f>Debate!AU36</f>
        <v>3</v>
      </c>
      <c r="U37" s="171">
        <f>Debate!BA36</f>
        <v>3</v>
      </c>
      <c r="V37" s="116"/>
      <c r="W37" s="116"/>
      <c r="X37" s="116"/>
      <c r="Y37" s="116">
        <f>GD!Q36</f>
        <v>4</v>
      </c>
      <c r="Z37" s="116">
        <f>GD!W36</f>
        <v>0</v>
      </c>
      <c r="AA37" s="116"/>
      <c r="AB37" s="116"/>
      <c r="AC37" s="116"/>
      <c r="AD37" s="116"/>
      <c r="AE37" s="116"/>
      <c r="AF37" s="116"/>
      <c r="AG37" s="116"/>
      <c r="AH37" s="171">
        <f>'Case study'!K36</f>
        <v>2.75</v>
      </c>
      <c r="AI37" s="171">
        <f>'Case study'!Q36</f>
        <v>4</v>
      </c>
      <c r="AJ37" s="171">
        <f>'Case study'!W36</f>
        <v>3</v>
      </c>
      <c r="AK37" s="116"/>
      <c r="AL37" s="116"/>
      <c r="AM37" s="171">
        <f>'Case study'!AO36</f>
        <v>3</v>
      </c>
      <c r="AN37" s="171">
        <f>'Case study'!AU36</f>
        <v>3</v>
      </c>
      <c r="AO37" s="171">
        <f>'Case study'!BA36</f>
        <v>3.5</v>
      </c>
      <c r="AP37" s="116"/>
      <c r="AQ37" s="116"/>
      <c r="AR37" s="116"/>
      <c r="AS37" s="171">
        <f>'Reflection -1 '!R36</f>
        <v>4</v>
      </c>
      <c r="AT37" s="116"/>
      <c r="AU37" s="116"/>
      <c r="AV37" s="116"/>
      <c r="AW37" s="116"/>
      <c r="AX37" s="116"/>
      <c r="AY37" s="171">
        <f>'Reflection -1 '!BB36</f>
        <v>4.5</v>
      </c>
      <c r="AZ37" s="116"/>
      <c r="BA37" s="116"/>
      <c r="BB37" s="171">
        <f>'Reflection -2'!R36</f>
        <v>4</v>
      </c>
      <c r="BC37" s="116"/>
      <c r="BD37" s="116"/>
      <c r="BE37" s="116"/>
      <c r="BF37" s="116"/>
      <c r="BG37" s="116"/>
      <c r="BH37" s="171">
        <f>'Reflection -2'!BB36</f>
        <v>5</v>
      </c>
      <c r="BI37" s="116"/>
      <c r="BJ37" s="116"/>
      <c r="BK37" s="171">
        <f>'Reflection -3'!R36</f>
        <v>0</v>
      </c>
      <c r="BL37" s="116"/>
      <c r="BM37" s="116"/>
      <c r="BN37" s="116"/>
      <c r="BO37" s="116"/>
      <c r="BP37" s="116"/>
      <c r="BQ37" s="171">
        <f>'Reflection -3'!BB36</f>
        <v>0</v>
      </c>
      <c r="BR37" s="116"/>
      <c r="BS37" s="171">
        <f t="shared" si="0"/>
        <v>2.8333333333333335</v>
      </c>
      <c r="BT37" s="171">
        <f t="shared" si="1"/>
        <v>3.3000000000000003</v>
      </c>
      <c r="BU37" s="171">
        <f t="shared" si="2"/>
        <v>2</v>
      </c>
      <c r="BV37" s="171">
        <f t="shared" si="3"/>
        <v>3</v>
      </c>
      <c r="BW37" s="171"/>
      <c r="BX37" s="171">
        <f t="shared" si="4"/>
        <v>3.2222222222222219</v>
      </c>
      <c r="BY37" s="171">
        <f t="shared" si="5"/>
        <v>3</v>
      </c>
      <c r="BZ37" s="171">
        <f t="shared" si="6"/>
        <v>17.355555555555554</v>
      </c>
      <c r="CA37" s="171">
        <f>Internal!$BZ37/30*100</f>
        <v>57.851851851851841</v>
      </c>
      <c r="CB37" s="171">
        <f t="shared" si="7"/>
        <v>3.1666666666666665</v>
      </c>
      <c r="CC37" s="116"/>
    </row>
    <row r="38" spans="1:81" s="102" customFormat="1" ht="23.1" customHeight="1" x14ac:dyDescent="0.3">
      <c r="A38" s="169">
        <v>35</v>
      </c>
      <c r="B38" s="169" t="s">
        <v>272</v>
      </c>
      <c r="C38" s="170" t="s">
        <v>273</v>
      </c>
      <c r="D38" s="171">
        <f>'Book Review'!K37</f>
        <v>4</v>
      </c>
      <c r="E38" s="171">
        <f>'Book Review'!Q37</f>
        <v>2.2000000000000002</v>
      </c>
      <c r="F38" s="171">
        <f>'Book Review'!W37</f>
        <v>3</v>
      </c>
      <c r="G38" s="171"/>
      <c r="H38" s="171"/>
      <c r="I38" s="171">
        <f>'Book Review'!AO37</f>
        <v>3.6666666666666665</v>
      </c>
      <c r="J38" s="171">
        <f>'Book Review'!AU37</f>
        <v>3</v>
      </c>
      <c r="K38" s="171">
        <f>'Book Review'!BA37</f>
        <v>3</v>
      </c>
      <c r="L38" s="171"/>
      <c r="M38" s="171"/>
      <c r="N38" s="171">
        <f>Debate!K37</f>
        <v>2</v>
      </c>
      <c r="O38" s="171">
        <f>Debate!Q37</f>
        <v>2.8</v>
      </c>
      <c r="P38" s="171"/>
      <c r="Q38" s="171">
        <f>Debate!AC37</f>
        <v>2</v>
      </c>
      <c r="R38" s="171"/>
      <c r="S38" s="171">
        <f>Debate!AO37</f>
        <v>3.3333333333333335</v>
      </c>
      <c r="T38" s="171">
        <f>Debate!AU37</f>
        <v>3</v>
      </c>
      <c r="U38" s="171">
        <f>Debate!BA37</f>
        <v>3</v>
      </c>
      <c r="V38" s="171"/>
      <c r="W38" s="171"/>
      <c r="X38" s="171"/>
      <c r="Y38" s="171">
        <f>GD!Q37</f>
        <v>3</v>
      </c>
      <c r="Z38" s="171">
        <f>GD!W37</f>
        <v>0</v>
      </c>
      <c r="AA38" s="171"/>
      <c r="AB38" s="171"/>
      <c r="AC38" s="171"/>
      <c r="AD38" s="171"/>
      <c r="AE38" s="171"/>
      <c r="AF38" s="171"/>
      <c r="AG38" s="171"/>
      <c r="AH38" s="171">
        <f>'Case study'!K37</f>
        <v>2</v>
      </c>
      <c r="AI38" s="171">
        <f>'Case study'!Q37</f>
        <v>2.6</v>
      </c>
      <c r="AJ38" s="171">
        <f>'Case study'!W37</f>
        <v>2</v>
      </c>
      <c r="AK38" s="171"/>
      <c r="AL38" s="171"/>
      <c r="AM38" s="171">
        <f>'Case study'!AO37</f>
        <v>2</v>
      </c>
      <c r="AN38" s="171">
        <f>'Case study'!AU37</f>
        <v>3</v>
      </c>
      <c r="AO38" s="171">
        <f>'Case study'!BA37</f>
        <v>2</v>
      </c>
      <c r="AP38" s="171"/>
      <c r="AQ38" s="171"/>
      <c r="AR38" s="171"/>
      <c r="AS38" s="171">
        <f>'Reflection -1 '!R37</f>
        <v>3</v>
      </c>
      <c r="AT38" s="171"/>
      <c r="AU38" s="171"/>
      <c r="AV38" s="171"/>
      <c r="AW38" s="171"/>
      <c r="AX38" s="171"/>
      <c r="AY38" s="171">
        <f>'Reflection -1 '!BB37</f>
        <v>4</v>
      </c>
      <c r="AZ38" s="171"/>
      <c r="BA38" s="171"/>
      <c r="BB38" s="171">
        <f>'Reflection -2'!R37</f>
        <v>3.5</v>
      </c>
      <c r="BC38" s="171"/>
      <c r="BD38" s="171"/>
      <c r="BE38" s="171"/>
      <c r="BF38" s="171"/>
      <c r="BG38" s="171"/>
      <c r="BH38" s="171">
        <f>'Reflection -2'!BB37</f>
        <v>5</v>
      </c>
      <c r="BI38" s="171"/>
      <c r="BJ38" s="171"/>
      <c r="BK38" s="171">
        <f>'Reflection -3'!R37</f>
        <v>3</v>
      </c>
      <c r="BL38" s="171"/>
      <c r="BM38" s="171"/>
      <c r="BN38" s="171"/>
      <c r="BO38" s="171"/>
      <c r="BP38" s="171"/>
      <c r="BQ38" s="171">
        <f>'Reflection -3'!BB37</f>
        <v>3.5</v>
      </c>
      <c r="BR38" s="171"/>
      <c r="BS38" s="171">
        <f t="shared" si="0"/>
        <v>2.6666666666666665</v>
      </c>
      <c r="BT38" s="171">
        <f t="shared" si="1"/>
        <v>2.8714285714285714</v>
      </c>
      <c r="BU38" s="171">
        <f t="shared" si="2"/>
        <v>1.6666666666666667</v>
      </c>
      <c r="BV38" s="171">
        <f t="shared" si="3"/>
        <v>2</v>
      </c>
      <c r="BW38" s="171"/>
      <c r="BX38" s="171">
        <f t="shared" si="4"/>
        <v>3</v>
      </c>
      <c r="BY38" s="171">
        <f t="shared" si="5"/>
        <v>3</v>
      </c>
      <c r="BZ38" s="171">
        <f t="shared" si="6"/>
        <v>15.204761904761904</v>
      </c>
      <c r="CA38" s="171">
        <f>Internal!$BZ38/30*100</f>
        <v>50.682539682539684</v>
      </c>
      <c r="CB38" s="171">
        <f t="shared" si="7"/>
        <v>3.4166666666666665</v>
      </c>
      <c r="CC38" s="171"/>
    </row>
    <row r="39" spans="1:81" s="102" customFormat="1" ht="23.1" customHeight="1" x14ac:dyDescent="0.3">
      <c r="A39" s="172">
        <v>36</v>
      </c>
      <c r="B39" s="172" t="s">
        <v>111</v>
      </c>
      <c r="C39" s="168" t="s">
        <v>112</v>
      </c>
      <c r="D39" s="171">
        <f>'Book Review'!K38</f>
        <v>3</v>
      </c>
      <c r="E39" s="171">
        <f>'Book Review'!Q38</f>
        <v>2.4</v>
      </c>
      <c r="F39" s="171">
        <f>'Book Review'!W38</f>
        <v>3</v>
      </c>
      <c r="G39" s="171"/>
      <c r="H39" s="171"/>
      <c r="I39" s="171">
        <f>'Book Review'!AO38</f>
        <v>3.3333333333333335</v>
      </c>
      <c r="J39" s="171">
        <f>'Book Review'!AU38</f>
        <v>3</v>
      </c>
      <c r="K39" s="171">
        <f>'Book Review'!BA38</f>
        <v>2</v>
      </c>
      <c r="L39" s="116"/>
      <c r="M39" s="116"/>
      <c r="N39" s="171">
        <f>Debate!K38</f>
        <v>3</v>
      </c>
      <c r="O39" s="171">
        <f>Debate!Q38</f>
        <v>3</v>
      </c>
      <c r="P39" s="116"/>
      <c r="Q39" s="171">
        <f>Debate!AC38</f>
        <v>3</v>
      </c>
      <c r="R39" s="116"/>
      <c r="S39" s="171">
        <f>Debate!AO38</f>
        <v>3</v>
      </c>
      <c r="T39" s="171">
        <f>Debate!AU38</f>
        <v>3</v>
      </c>
      <c r="U39" s="171">
        <f>Debate!BA38</f>
        <v>3.5</v>
      </c>
      <c r="V39" s="116"/>
      <c r="W39" s="116"/>
      <c r="X39" s="116"/>
      <c r="Y39" s="116">
        <f>GD!Q38</f>
        <v>3</v>
      </c>
      <c r="Z39" s="116">
        <f>GD!W38</f>
        <v>0</v>
      </c>
      <c r="AA39" s="116"/>
      <c r="AB39" s="116"/>
      <c r="AC39" s="116"/>
      <c r="AD39" s="116"/>
      <c r="AE39" s="116"/>
      <c r="AF39" s="116"/>
      <c r="AG39" s="116"/>
      <c r="AH39" s="171">
        <f>'Case study'!K38</f>
        <v>3</v>
      </c>
      <c r="AI39" s="171">
        <f>'Case study'!Q38</f>
        <v>3</v>
      </c>
      <c r="AJ39" s="171">
        <f>'Case study'!W38</f>
        <v>3</v>
      </c>
      <c r="AK39" s="116"/>
      <c r="AL39" s="116"/>
      <c r="AM39" s="171">
        <f>'Case study'!AO38</f>
        <v>3.25</v>
      </c>
      <c r="AN39" s="171">
        <f>'Case study'!AU38</f>
        <v>3</v>
      </c>
      <c r="AO39" s="171">
        <f>'Case study'!BA38</f>
        <v>1</v>
      </c>
      <c r="AP39" s="116"/>
      <c r="AQ39" s="116"/>
      <c r="AR39" s="116"/>
      <c r="AS39" s="171">
        <f>'Reflection -1 '!R38</f>
        <v>2.6666666666666665</v>
      </c>
      <c r="AT39" s="116"/>
      <c r="AU39" s="116"/>
      <c r="AV39" s="116"/>
      <c r="AW39" s="116"/>
      <c r="AX39" s="116"/>
      <c r="AY39" s="171">
        <f>'Reflection -1 '!BB38</f>
        <v>4</v>
      </c>
      <c r="AZ39" s="116"/>
      <c r="BA39" s="116"/>
      <c r="BB39" s="171">
        <f>'Reflection -2'!R38</f>
        <v>1.6666666666666667</v>
      </c>
      <c r="BC39" s="116"/>
      <c r="BD39" s="116"/>
      <c r="BE39" s="116"/>
      <c r="BF39" s="116"/>
      <c r="BG39" s="116"/>
      <c r="BH39" s="171">
        <f>'Reflection -2'!BB38</f>
        <v>5</v>
      </c>
      <c r="BI39" s="116"/>
      <c r="BJ39" s="116"/>
      <c r="BK39" s="171">
        <f>'Reflection -3'!R38</f>
        <v>2.6666666666666665</v>
      </c>
      <c r="BL39" s="116"/>
      <c r="BM39" s="116"/>
      <c r="BN39" s="116"/>
      <c r="BO39" s="116"/>
      <c r="BP39" s="116"/>
      <c r="BQ39" s="171">
        <f>'Reflection -3'!BB38</f>
        <v>4</v>
      </c>
      <c r="BR39" s="116"/>
      <c r="BS39" s="171">
        <f t="shared" si="0"/>
        <v>3</v>
      </c>
      <c r="BT39" s="171">
        <f t="shared" si="1"/>
        <v>2.6285714285714286</v>
      </c>
      <c r="BU39" s="171">
        <f t="shared" si="2"/>
        <v>2</v>
      </c>
      <c r="BV39" s="171">
        <f t="shared" si="3"/>
        <v>3</v>
      </c>
      <c r="BW39" s="171"/>
      <c r="BX39" s="171">
        <f t="shared" si="4"/>
        <v>3.1944444444444446</v>
      </c>
      <c r="BY39" s="171">
        <f t="shared" si="5"/>
        <v>3</v>
      </c>
      <c r="BZ39" s="171">
        <f t="shared" si="6"/>
        <v>16.823015873015873</v>
      </c>
      <c r="CA39" s="171">
        <f>Internal!$BZ39/30*100</f>
        <v>56.076719576719583</v>
      </c>
      <c r="CB39" s="171">
        <f t="shared" si="7"/>
        <v>3.25</v>
      </c>
      <c r="CC39" s="116"/>
    </row>
    <row r="40" spans="1:81" s="102" customFormat="1" ht="23.1" customHeight="1" x14ac:dyDescent="0.3">
      <c r="A40" s="169">
        <v>37</v>
      </c>
      <c r="B40" s="169" t="s">
        <v>301</v>
      </c>
      <c r="C40" s="170" t="s">
        <v>302</v>
      </c>
      <c r="D40" s="171">
        <f>'Book Review'!K39</f>
        <v>3</v>
      </c>
      <c r="E40" s="171">
        <f>'Book Review'!Q39</f>
        <v>2.4</v>
      </c>
      <c r="F40" s="171">
        <f>'Book Review'!W39</f>
        <v>2</v>
      </c>
      <c r="G40" s="171"/>
      <c r="H40" s="171"/>
      <c r="I40" s="171">
        <f>'Book Review'!AO39</f>
        <v>3</v>
      </c>
      <c r="J40" s="171">
        <f>'Book Review'!AU39</f>
        <v>2</v>
      </c>
      <c r="K40" s="171">
        <f>'Book Review'!BA39</f>
        <v>2.5</v>
      </c>
      <c r="L40" s="171"/>
      <c r="M40" s="171"/>
      <c r="N40" s="171">
        <f>Debate!K39</f>
        <v>3</v>
      </c>
      <c r="O40" s="171">
        <f>Debate!Q39</f>
        <v>3.1</v>
      </c>
      <c r="P40" s="171"/>
      <c r="Q40" s="171">
        <f>Debate!AC39</f>
        <v>4</v>
      </c>
      <c r="R40" s="171"/>
      <c r="S40" s="171">
        <f>Debate!AO39</f>
        <v>3</v>
      </c>
      <c r="T40" s="171">
        <f>Debate!AU39</f>
        <v>3</v>
      </c>
      <c r="U40" s="171">
        <f>Debate!BA39</f>
        <v>3.5</v>
      </c>
      <c r="V40" s="171"/>
      <c r="W40" s="171"/>
      <c r="X40" s="171"/>
      <c r="Y40" s="171">
        <f>GD!Q39</f>
        <v>3.25</v>
      </c>
      <c r="Z40" s="171">
        <f>GD!W39</f>
        <v>0</v>
      </c>
      <c r="AA40" s="171"/>
      <c r="AB40" s="171"/>
      <c r="AC40" s="171"/>
      <c r="AD40" s="171"/>
      <c r="AE40" s="171"/>
      <c r="AF40" s="171"/>
      <c r="AG40" s="171"/>
      <c r="AH40" s="171">
        <f>'Case study'!K39</f>
        <v>3.25</v>
      </c>
      <c r="AI40" s="171">
        <f>'Case study'!Q39</f>
        <v>2.8</v>
      </c>
      <c r="AJ40" s="171">
        <f>'Case study'!W39</f>
        <v>2</v>
      </c>
      <c r="AK40" s="171"/>
      <c r="AL40" s="171"/>
      <c r="AM40" s="171">
        <f>'Case study'!AO39</f>
        <v>3.25</v>
      </c>
      <c r="AN40" s="171">
        <f>'Case study'!AU39</f>
        <v>3</v>
      </c>
      <c r="AO40" s="171">
        <f>'Case study'!BA39</f>
        <v>2.5</v>
      </c>
      <c r="AP40" s="171"/>
      <c r="AQ40" s="171"/>
      <c r="AR40" s="171"/>
      <c r="AS40" s="171" t="str">
        <f>'Reflection -1 '!R39</f>
        <v>0</v>
      </c>
      <c r="AT40" s="171"/>
      <c r="AU40" s="171"/>
      <c r="AV40" s="171"/>
      <c r="AW40" s="171"/>
      <c r="AX40" s="171"/>
      <c r="AY40" s="171" t="str">
        <f>'Reflection -1 '!BB39</f>
        <v>0</v>
      </c>
      <c r="AZ40" s="171"/>
      <c r="BA40" s="171"/>
      <c r="BB40" s="171" t="str">
        <f>'Reflection -2'!R39</f>
        <v>0</v>
      </c>
      <c r="BC40" s="171"/>
      <c r="BD40" s="171"/>
      <c r="BE40" s="171"/>
      <c r="BF40" s="171"/>
      <c r="BG40" s="171"/>
      <c r="BH40" s="171" t="str">
        <f>'Reflection -2'!BB39</f>
        <v>0</v>
      </c>
      <c r="BI40" s="171"/>
      <c r="BJ40" s="171"/>
      <c r="BK40" s="171" t="str">
        <f>'Reflection -3'!R39</f>
        <v>0</v>
      </c>
      <c r="BL40" s="171"/>
      <c r="BM40" s="171"/>
      <c r="BN40" s="171"/>
      <c r="BO40" s="171"/>
      <c r="BP40" s="171"/>
      <c r="BQ40" s="171" t="str">
        <f>'Reflection -3'!BB39</f>
        <v>0</v>
      </c>
      <c r="BR40" s="171"/>
      <c r="BS40" s="171">
        <f t="shared" si="0"/>
        <v>3.0833333333333335</v>
      </c>
      <c r="BT40" s="171">
        <f t="shared" si="1"/>
        <v>2.8875000000000002</v>
      </c>
      <c r="BU40" s="171">
        <f t="shared" si="2"/>
        <v>1.3333333333333333</v>
      </c>
      <c r="BV40" s="171">
        <f t="shared" si="3"/>
        <v>4</v>
      </c>
      <c r="BW40" s="171"/>
      <c r="BX40" s="171">
        <f t="shared" si="4"/>
        <v>3.0833333333333335</v>
      </c>
      <c r="BY40" s="171">
        <f t="shared" si="5"/>
        <v>2.6666666666666665</v>
      </c>
      <c r="BZ40" s="171">
        <f t="shared" si="6"/>
        <v>17.054166666666667</v>
      </c>
      <c r="CA40" s="171">
        <f>Internal!$BZ40/30*100</f>
        <v>56.847222222222229</v>
      </c>
      <c r="CB40" s="171">
        <f t="shared" si="7"/>
        <v>2.8333333333333335</v>
      </c>
      <c r="CC40" s="171"/>
    </row>
    <row r="41" spans="1:81" s="102" customFormat="1" ht="23.1" customHeight="1" x14ac:dyDescent="0.3">
      <c r="A41" s="172">
        <v>38</v>
      </c>
      <c r="B41" s="172" t="s">
        <v>226</v>
      </c>
      <c r="C41" s="168" t="s">
        <v>227</v>
      </c>
      <c r="D41" s="171">
        <f>'Book Review'!K40</f>
        <v>3</v>
      </c>
      <c r="E41" s="171">
        <f>'Book Review'!Q40</f>
        <v>2.2999999999999998</v>
      </c>
      <c r="F41" s="171">
        <f>'Book Review'!W40</f>
        <v>3.5</v>
      </c>
      <c r="G41" s="171"/>
      <c r="H41" s="171"/>
      <c r="I41" s="171">
        <f>'Book Review'!AO40</f>
        <v>2.8333333333333335</v>
      </c>
      <c r="J41" s="171">
        <f>'Book Review'!AU40</f>
        <v>3</v>
      </c>
      <c r="K41" s="171">
        <f>'Book Review'!BA40</f>
        <v>3</v>
      </c>
      <c r="L41" s="116"/>
      <c r="M41" s="116"/>
      <c r="N41" s="171">
        <f>Debate!K40</f>
        <v>3.5</v>
      </c>
      <c r="O41" s="171">
        <f>Debate!Q40</f>
        <v>2.95</v>
      </c>
      <c r="P41" s="116"/>
      <c r="Q41" s="171">
        <f>Debate!AC40</f>
        <v>2.5</v>
      </c>
      <c r="R41" s="116"/>
      <c r="S41" s="171">
        <f>Debate!AO40</f>
        <v>3</v>
      </c>
      <c r="T41" s="171">
        <f>Debate!AU40</f>
        <v>3</v>
      </c>
      <c r="U41" s="171">
        <f>Debate!BA40</f>
        <v>3.5</v>
      </c>
      <c r="V41" s="116"/>
      <c r="W41" s="116"/>
      <c r="X41" s="116"/>
      <c r="Y41" s="116">
        <f>GD!Q40</f>
        <v>2.875</v>
      </c>
      <c r="Z41" s="116">
        <f>GD!W40</f>
        <v>0</v>
      </c>
      <c r="AA41" s="116"/>
      <c r="AB41" s="116"/>
      <c r="AC41" s="116"/>
      <c r="AD41" s="116"/>
      <c r="AE41" s="116"/>
      <c r="AF41" s="116"/>
      <c r="AG41" s="116"/>
      <c r="AH41" s="171">
        <f>'Case study'!K40</f>
        <v>3</v>
      </c>
      <c r="AI41" s="171">
        <f>'Case study'!Q40</f>
        <v>2.9</v>
      </c>
      <c r="AJ41" s="171">
        <f>'Case study'!W40</f>
        <v>3</v>
      </c>
      <c r="AK41" s="116"/>
      <c r="AL41" s="116"/>
      <c r="AM41" s="171">
        <f>'Case study'!AO40</f>
        <v>3</v>
      </c>
      <c r="AN41" s="171">
        <f>'Case study'!AU40</f>
        <v>3</v>
      </c>
      <c r="AO41" s="171">
        <f>'Case study'!BA40</f>
        <v>2.5</v>
      </c>
      <c r="AP41" s="116"/>
      <c r="AQ41" s="116"/>
      <c r="AR41" s="116"/>
      <c r="AS41" s="171">
        <f>'Reflection -1 '!R40</f>
        <v>0</v>
      </c>
      <c r="AT41" s="116"/>
      <c r="AU41" s="116"/>
      <c r="AV41" s="116"/>
      <c r="AW41" s="116"/>
      <c r="AX41" s="116"/>
      <c r="AY41" s="171">
        <f>'Reflection -1 '!BB40</f>
        <v>0</v>
      </c>
      <c r="AZ41" s="116"/>
      <c r="BA41" s="116"/>
      <c r="BB41" s="171">
        <f>'Reflection -2'!R40</f>
        <v>0</v>
      </c>
      <c r="BC41" s="116"/>
      <c r="BD41" s="116"/>
      <c r="BE41" s="116"/>
      <c r="BF41" s="116"/>
      <c r="BG41" s="116"/>
      <c r="BH41" s="171">
        <f>'Reflection -2'!BB40</f>
        <v>0</v>
      </c>
      <c r="BI41" s="116"/>
      <c r="BJ41" s="116"/>
      <c r="BK41" s="171">
        <f>'Reflection -3'!R40</f>
        <v>0</v>
      </c>
      <c r="BL41" s="116"/>
      <c r="BM41" s="116"/>
      <c r="BN41" s="116"/>
      <c r="BO41" s="116"/>
      <c r="BP41" s="116"/>
      <c r="BQ41" s="171">
        <f>'Reflection -3'!BB40</f>
        <v>0</v>
      </c>
      <c r="BR41" s="116"/>
      <c r="BS41" s="171">
        <f t="shared" si="0"/>
        <v>3.1666666666666665</v>
      </c>
      <c r="BT41" s="171">
        <f t="shared" si="1"/>
        <v>1.575</v>
      </c>
      <c r="BU41" s="171">
        <f t="shared" si="2"/>
        <v>2.1666666666666665</v>
      </c>
      <c r="BV41" s="171">
        <f t="shared" si="3"/>
        <v>2.5</v>
      </c>
      <c r="BW41" s="171"/>
      <c r="BX41" s="171">
        <f t="shared" si="4"/>
        <v>2.9444444444444446</v>
      </c>
      <c r="BY41" s="171">
        <f t="shared" si="5"/>
        <v>3</v>
      </c>
      <c r="BZ41" s="171">
        <f t="shared" si="6"/>
        <v>15.352777777777776</v>
      </c>
      <c r="CA41" s="171">
        <f>Internal!$BZ41/30*100</f>
        <v>51.175925925925924</v>
      </c>
      <c r="CB41" s="171">
        <f t="shared" si="7"/>
        <v>1.5</v>
      </c>
      <c r="CC41" s="116"/>
    </row>
    <row r="42" spans="1:81" s="102" customFormat="1" ht="23.1" customHeight="1" x14ac:dyDescent="0.3">
      <c r="A42" s="169">
        <v>39</v>
      </c>
      <c r="B42" s="169" t="s">
        <v>303</v>
      </c>
      <c r="C42" s="170" t="s">
        <v>304</v>
      </c>
      <c r="D42" s="171">
        <f>'Book Review'!K41</f>
        <v>3.5</v>
      </c>
      <c r="E42" s="171">
        <f>'Book Review'!Q41</f>
        <v>2.7</v>
      </c>
      <c r="F42" s="171">
        <f>'Book Review'!W41</f>
        <v>4</v>
      </c>
      <c r="G42" s="171"/>
      <c r="H42" s="171"/>
      <c r="I42" s="171">
        <f>'Book Review'!AO41</f>
        <v>3.3333333333333335</v>
      </c>
      <c r="J42" s="171">
        <f>'Book Review'!AU41</f>
        <v>3.5</v>
      </c>
      <c r="K42" s="171">
        <f>'Book Review'!BA41</f>
        <v>3.5</v>
      </c>
      <c r="L42" s="171"/>
      <c r="M42" s="171"/>
      <c r="N42" s="171">
        <f>Debate!K41</f>
        <v>4</v>
      </c>
      <c r="O42" s="171">
        <f>Debate!Q41</f>
        <v>3.45</v>
      </c>
      <c r="P42" s="171"/>
      <c r="Q42" s="171">
        <f>Debate!AC41</f>
        <v>3</v>
      </c>
      <c r="R42" s="171"/>
      <c r="S42" s="171">
        <f>Debate!AO41</f>
        <v>3.5</v>
      </c>
      <c r="T42" s="171">
        <f>Debate!AU41</f>
        <v>3.5</v>
      </c>
      <c r="U42" s="171">
        <f>Debate!BA41</f>
        <v>4</v>
      </c>
      <c r="V42" s="171"/>
      <c r="W42" s="171"/>
      <c r="X42" s="171"/>
      <c r="Y42" s="171">
        <f>GD!Q41</f>
        <v>3.375</v>
      </c>
      <c r="Z42" s="171">
        <f>GD!W41</f>
        <v>0</v>
      </c>
      <c r="AA42" s="171"/>
      <c r="AB42" s="171"/>
      <c r="AC42" s="171"/>
      <c r="AD42" s="171"/>
      <c r="AE42" s="171"/>
      <c r="AF42" s="171"/>
      <c r="AG42" s="171"/>
      <c r="AH42" s="171">
        <f>'Case study'!K41</f>
        <v>3.5</v>
      </c>
      <c r="AI42" s="171">
        <f>'Case study'!Q41</f>
        <v>3.4</v>
      </c>
      <c r="AJ42" s="171">
        <f>'Case study'!W41</f>
        <v>3</v>
      </c>
      <c r="AK42" s="171"/>
      <c r="AL42" s="171"/>
      <c r="AM42" s="171">
        <f>'Case study'!AO41</f>
        <v>3.375</v>
      </c>
      <c r="AN42" s="171">
        <f>'Case study'!AU41</f>
        <v>3.5</v>
      </c>
      <c r="AO42" s="171">
        <f>'Case study'!BA41</f>
        <v>3</v>
      </c>
      <c r="AP42" s="171"/>
      <c r="AQ42" s="171"/>
      <c r="AR42" s="171"/>
      <c r="AS42" s="171" t="str">
        <f>'Reflection -1 '!R41</f>
        <v>0</v>
      </c>
      <c r="AT42" s="171"/>
      <c r="AU42" s="171"/>
      <c r="AV42" s="171"/>
      <c r="AW42" s="171"/>
      <c r="AX42" s="171"/>
      <c r="AY42" s="171" t="str">
        <f>'Reflection -1 '!BB41</f>
        <v>0</v>
      </c>
      <c r="AZ42" s="171"/>
      <c r="BA42" s="171"/>
      <c r="BB42" s="171" t="str">
        <f>'Reflection -2'!R41</f>
        <v>0</v>
      </c>
      <c r="BC42" s="171"/>
      <c r="BD42" s="171"/>
      <c r="BE42" s="171"/>
      <c r="BF42" s="171"/>
      <c r="BG42" s="171"/>
      <c r="BH42" s="171" t="str">
        <f>'Reflection -2'!BB41</f>
        <v>0</v>
      </c>
      <c r="BI42" s="171"/>
      <c r="BJ42" s="171"/>
      <c r="BK42" s="171" t="str">
        <f>'Reflection -3'!R41</f>
        <v>0</v>
      </c>
      <c r="BL42" s="171"/>
      <c r="BM42" s="171"/>
      <c r="BN42" s="171"/>
      <c r="BO42" s="171"/>
      <c r="BP42" s="171"/>
      <c r="BQ42" s="171" t="str">
        <f>'Reflection -3'!BB41</f>
        <v>0</v>
      </c>
      <c r="BR42" s="171"/>
      <c r="BS42" s="171">
        <f t="shared" si="0"/>
        <v>3.6666666666666665</v>
      </c>
      <c r="BT42" s="171">
        <f t="shared" si="1"/>
        <v>3.2312500000000002</v>
      </c>
      <c r="BU42" s="171">
        <f t="shared" si="2"/>
        <v>2.3333333333333335</v>
      </c>
      <c r="BV42" s="171">
        <f t="shared" si="3"/>
        <v>3</v>
      </c>
      <c r="BW42" s="171"/>
      <c r="BX42" s="171">
        <f t="shared" si="4"/>
        <v>3.4027777777777781</v>
      </c>
      <c r="BY42" s="171">
        <f t="shared" si="5"/>
        <v>3.5</v>
      </c>
      <c r="BZ42" s="171">
        <f t="shared" si="6"/>
        <v>19.134027777777781</v>
      </c>
      <c r="CA42" s="171">
        <f>Internal!$BZ42/30*100</f>
        <v>63.780092592592609</v>
      </c>
      <c r="CB42" s="171">
        <f t="shared" si="7"/>
        <v>3.5</v>
      </c>
      <c r="CC42" s="171"/>
    </row>
    <row r="43" spans="1:81" s="102" customFormat="1" ht="23.1" customHeight="1" x14ac:dyDescent="0.3">
      <c r="A43" s="172">
        <v>40</v>
      </c>
      <c r="B43" s="172" t="s">
        <v>88</v>
      </c>
      <c r="C43" s="168" t="s">
        <v>89</v>
      </c>
      <c r="D43" s="171">
        <f>'Book Review'!K42</f>
        <v>4</v>
      </c>
      <c r="E43" s="171">
        <f>'Book Review'!Q42</f>
        <v>2.8</v>
      </c>
      <c r="F43" s="171">
        <f>'Book Review'!W42</f>
        <v>4</v>
      </c>
      <c r="G43" s="171"/>
      <c r="H43" s="171"/>
      <c r="I43" s="171">
        <f>'Book Review'!AO42</f>
        <v>4</v>
      </c>
      <c r="J43" s="171">
        <f>'Book Review'!AU42</f>
        <v>4</v>
      </c>
      <c r="K43" s="171">
        <f>'Book Review'!BA42</f>
        <v>3</v>
      </c>
      <c r="L43" s="116"/>
      <c r="M43" s="116"/>
      <c r="N43" s="171">
        <f>Debate!K42</f>
        <v>4</v>
      </c>
      <c r="O43" s="171">
        <f>Debate!Q42</f>
        <v>3.7</v>
      </c>
      <c r="P43" s="116"/>
      <c r="Q43" s="171">
        <f>Debate!AC42</f>
        <v>4</v>
      </c>
      <c r="R43" s="116"/>
      <c r="S43" s="171">
        <f>Debate!AO42</f>
        <v>3.3333333333333335</v>
      </c>
      <c r="T43" s="171">
        <f>Debate!AU42</f>
        <v>4</v>
      </c>
      <c r="U43" s="171">
        <f>Debate!BA42</f>
        <v>4</v>
      </c>
      <c r="V43" s="116"/>
      <c r="W43" s="116"/>
      <c r="X43" s="116"/>
      <c r="Y43" s="116">
        <f>GD!Q42</f>
        <v>3.5</v>
      </c>
      <c r="Z43" s="116">
        <f>GD!W42</f>
        <v>0</v>
      </c>
      <c r="AA43" s="116"/>
      <c r="AB43" s="116"/>
      <c r="AC43" s="116"/>
      <c r="AD43" s="116"/>
      <c r="AE43" s="116"/>
      <c r="AF43" s="116"/>
      <c r="AG43" s="116"/>
      <c r="AH43" s="171">
        <f>'Case study'!K42</f>
        <v>4</v>
      </c>
      <c r="AI43" s="171">
        <f>'Case study'!Q42</f>
        <v>3.4</v>
      </c>
      <c r="AJ43" s="171">
        <f>'Case study'!W42</f>
        <v>4</v>
      </c>
      <c r="AK43" s="116"/>
      <c r="AL43" s="116"/>
      <c r="AM43" s="171">
        <f>'Case study'!AO42</f>
        <v>4</v>
      </c>
      <c r="AN43" s="171">
        <f>'Case study'!AU42</f>
        <v>3</v>
      </c>
      <c r="AO43" s="171">
        <f>'Case study'!BA42</f>
        <v>2.5</v>
      </c>
      <c r="AP43" s="116"/>
      <c r="AQ43" s="116"/>
      <c r="AR43" s="116"/>
      <c r="AS43" s="171">
        <f>'Reflection -1 '!R42</f>
        <v>1</v>
      </c>
      <c r="AT43" s="116"/>
      <c r="AU43" s="116"/>
      <c r="AV43" s="116"/>
      <c r="AW43" s="116"/>
      <c r="AX43" s="116"/>
      <c r="AY43" s="171">
        <f>'Reflection -1 '!BB42</f>
        <v>3</v>
      </c>
      <c r="AZ43" s="116"/>
      <c r="BA43" s="116"/>
      <c r="BB43" s="171">
        <f>'Reflection -2'!R42</f>
        <v>4</v>
      </c>
      <c r="BC43" s="116"/>
      <c r="BD43" s="116"/>
      <c r="BE43" s="116"/>
      <c r="BF43" s="116"/>
      <c r="BG43" s="116"/>
      <c r="BH43" s="171">
        <f>'Reflection -2'!BB42</f>
        <v>5</v>
      </c>
      <c r="BI43" s="116"/>
      <c r="BJ43" s="116"/>
      <c r="BK43" s="171">
        <f>'Reflection -3'!R42</f>
        <v>2</v>
      </c>
      <c r="BL43" s="116"/>
      <c r="BM43" s="116"/>
      <c r="BN43" s="116"/>
      <c r="BO43" s="116"/>
      <c r="BP43" s="116"/>
      <c r="BQ43" s="171">
        <f>'Reflection -3'!BB42</f>
        <v>3.5</v>
      </c>
      <c r="BR43" s="116"/>
      <c r="BS43" s="171">
        <f t="shared" si="0"/>
        <v>4</v>
      </c>
      <c r="BT43" s="171">
        <f t="shared" si="1"/>
        <v>2.9142857142857141</v>
      </c>
      <c r="BU43" s="171">
        <f t="shared" si="2"/>
        <v>2.6666666666666665</v>
      </c>
      <c r="BV43" s="171">
        <f t="shared" si="3"/>
        <v>4</v>
      </c>
      <c r="BW43" s="171"/>
      <c r="BX43" s="171">
        <f t="shared" si="4"/>
        <v>3.7777777777777781</v>
      </c>
      <c r="BY43" s="171">
        <f t="shared" si="5"/>
        <v>3.6666666666666665</v>
      </c>
      <c r="BZ43" s="171">
        <f t="shared" si="6"/>
        <v>21.025396825396825</v>
      </c>
      <c r="CA43" s="171">
        <f>Internal!$BZ43/30*100</f>
        <v>70.084656084656089</v>
      </c>
      <c r="CB43" s="171">
        <f t="shared" si="7"/>
        <v>3.5</v>
      </c>
      <c r="CC43" s="116"/>
    </row>
    <row r="44" spans="1:81" s="102" customFormat="1" ht="23.1" customHeight="1" x14ac:dyDescent="0.3">
      <c r="A44" s="169">
        <v>41</v>
      </c>
      <c r="B44" s="169" t="s">
        <v>305</v>
      </c>
      <c r="C44" s="170" t="s">
        <v>306</v>
      </c>
      <c r="D44" s="171">
        <f>'Book Review'!K43</f>
        <v>3</v>
      </c>
      <c r="E44" s="171">
        <f>'Book Review'!Q43</f>
        <v>2.4</v>
      </c>
      <c r="F44" s="171">
        <f>'Book Review'!W43</f>
        <v>3</v>
      </c>
      <c r="G44" s="171"/>
      <c r="H44" s="171"/>
      <c r="I44" s="171">
        <f>'Book Review'!AO43</f>
        <v>3</v>
      </c>
      <c r="J44" s="171">
        <f>'Book Review'!AU43</f>
        <v>3</v>
      </c>
      <c r="K44" s="171">
        <f>'Book Review'!BA43</f>
        <v>3</v>
      </c>
      <c r="L44" s="171"/>
      <c r="M44" s="171"/>
      <c r="N44" s="171">
        <f>Debate!K43</f>
        <v>3</v>
      </c>
      <c r="O44" s="171">
        <f>Debate!Q43</f>
        <v>3.15</v>
      </c>
      <c r="P44" s="171"/>
      <c r="Q44" s="171">
        <f>Debate!AC43</f>
        <v>3</v>
      </c>
      <c r="R44" s="171"/>
      <c r="S44" s="171">
        <f>Debate!AO43</f>
        <v>3</v>
      </c>
      <c r="T44" s="171">
        <f>Debate!AU43</f>
        <v>3</v>
      </c>
      <c r="U44" s="171">
        <f>Debate!BA43</f>
        <v>3</v>
      </c>
      <c r="V44" s="171"/>
      <c r="W44" s="171"/>
      <c r="X44" s="171"/>
      <c r="Y44" s="171">
        <f>GD!Q43</f>
        <v>3.125</v>
      </c>
      <c r="Z44" s="171">
        <f>GD!W43</f>
        <v>0</v>
      </c>
      <c r="AA44" s="171"/>
      <c r="AB44" s="171"/>
      <c r="AC44" s="171"/>
      <c r="AD44" s="171"/>
      <c r="AE44" s="171"/>
      <c r="AF44" s="171"/>
      <c r="AG44" s="171"/>
      <c r="AH44" s="171">
        <f>'Case study'!K43</f>
        <v>3.125</v>
      </c>
      <c r="AI44" s="171">
        <f>'Case study'!Q43</f>
        <v>3.1</v>
      </c>
      <c r="AJ44" s="171">
        <f>'Case study'!W43</f>
        <v>3</v>
      </c>
      <c r="AK44" s="171"/>
      <c r="AL44" s="171"/>
      <c r="AM44" s="171">
        <f>'Case study'!AO43</f>
        <v>3</v>
      </c>
      <c r="AN44" s="171">
        <f>'Case study'!AU43</f>
        <v>3.5</v>
      </c>
      <c r="AO44" s="171">
        <f>'Case study'!BA43</f>
        <v>3</v>
      </c>
      <c r="AP44" s="171"/>
      <c r="AQ44" s="171"/>
      <c r="AR44" s="171"/>
      <c r="AS44" s="171" t="str">
        <f>'Reflection -1 '!R43</f>
        <v>0</v>
      </c>
      <c r="AT44" s="171"/>
      <c r="AU44" s="171"/>
      <c r="AV44" s="171"/>
      <c r="AW44" s="171"/>
      <c r="AX44" s="171"/>
      <c r="AY44" s="171" t="str">
        <f>'Reflection -1 '!BB43</f>
        <v>0</v>
      </c>
      <c r="AZ44" s="171"/>
      <c r="BA44" s="171"/>
      <c r="BB44" s="171" t="str">
        <f>'Reflection -2'!R43</f>
        <v>0</v>
      </c>
      <c r="BC44" s="171"/>
      <c r="BD44" s="171"/>
      <c r="BE44" s="171"/>
      <c r="BF44" s="171"/>
      <c r="BG44" s="171"/>
      <c r="BH44" s="171" t="str">
        <f>'Reflection -2'!BB43</f>
        <v>0</v>
      </c>
      <c r="BI44" s="171"/>
      <c r="BJ44" s="171"/>
      <c r="BK44" s="171" t="str">
        <f>'Reflection -3'!R43</f>
        <v>0</v>
      </c>
      <c r="BL44" s="171"/>
      <c r="BM44" s="171"/>
      <c r="BN44" s="171"/>
      <c r="BO44" s="171"/>
      <c r="BP44" s="171"/>
      <c r="BQ44" s="171" t="str">
        <f>'Reflection -3'!BB43</f>
        <v>0</v>
      </c>
      <c r="BR44" s="171"/>
      <c r="BS44" s="171">
        <f t="shared" si="0"/>
        <v>3.0416666666666665</v>
      </c>
      <c r="BT44" s="171">
        <f t="shared" si="1"/>
        <v>2.9437500000000001</v>
      </c>
      <c r="BU44" s="171">
        <f t="shared" si="2"/>
        <v>2</v>
      </c>
      <c r="BV44" s="171">
        <f t="shared" si="3"/>
        <v>3</v>
      </c>
      <c r="BW44" s="171"/>
      <c r="BX44" s="171">
        <f t="shared" si="4"/>
        <v>3</v>
      </c>
      <c r="BY44" s="171">
        <f t="shared" si="5"/>
        <v>3.1666666666666665</v>
      </c>
      <c r="BZ44" s="171">
        <f t="shared" si="6"/>
        <v>17.152083333333334</v>
      </c>
      <c r="CA44" s="171">
        <f>Internal!$BZ44/30*100</f>
        <v>57.173611111111114</v>
      </c>
      <c r="CB44" s="171">
        <f t="shared" si="7"/>
        <v>3</v>
      </c>
      <c r="CC44" s="171"/>
    </row>
    <row r="45" spans="1:81" s="102" customFormat="1" ht="23.1" customHeight="1" x14ac:dyDescent="0.3">
      <c r="A45" s="172">
        <v>42</v>
      </c>
      <c r="B45" s="172" t="s">
        <v>244</v>
      </c>
      <c r="C45" s="168" t="s">
        <v>245</v>
      </c>
      <c r="D45" s="171">
        <f>'Book Review'!K44</f>
        <v>2.625</v>
      </c>
      <c r="E45" s="171">
        <f>'Book Review'!Q44</f>
        <v>2.1</v>
      </c>
      <c r="F45" s="171">
        <f>'Book Review'!W44</f>
        <v>3</v>
      </c>
      <c r="G45" s="171"/>
      <c r="H45" s="171"/>
      <c r="I45" s="171">
        <f>'Book Review'!AO44</f>
        <v>2.6666666666666665</v>
      </c>
      <c r="J45" s="171">
        <f>'Book Review'!AU44</f>
        <v>2.5</v>
      </c>
      <c r="K45" s="171">
        <f>'Book Review'!BA44</f>
        <v>2.75</v>
      </c>
      <c r="L45" s="116"/>
      <c r="M45" s="116"/>
      <c r="N45" s="171">
        <f>Debate!K44</f>
        <v>3</v>
      </c>
      <c r="O45" s="171">
        <f>Debate!Q44</f>
        <v>2.8</v>
      </c>
      <c r="P45" s="116"/>
      <c r="Q45" s="171">
        <f>Debate!AC44</f>
        <v>2.5</v>
      </c>
      <c r="R45" s="116"/>
      <c r="S45" s="171">
        <f>Debate!AO44</f>
        <v>2.6666666666666665</v>
      </c>
      <c r="T45" s="171">
        <f>Debate!AU44</f>
        <v>2.5</v>
      </c>
      <c r="U45" s="171">
        <f>Debate!BA44</f>
        <v>3</v>
      </c>
      <c r="V45" s="116"/>
      <c r="W45" s="116"/>
      <c r="X45" s="116"/>
      <c r="Y45" s="116">
        <f>GD!Q44</f>
        <v>2.75</v>
      </c>
      <c r="Z45" s="116">
        <f>GD!W44</f>
        <v>0</v>
      </c>
      <c r="AA45" s="116"/>
      <c r="AB45" s="116"/>
      <c r="AC45" s="116"/>
      <c r="AD45" s="116"/>
      <c r="AE45" s="116"/>
      <c r="AF45" s="116"/>
      <c r="AG45" s="116"/>
      <c r="AH45" s="171">
        <f>'Case study'!K44</f>
        <v>2.75</v>
      </c>
      <c r="AI45" s="171">
        <f>'Case study'!Q44</f>
        <v>2.7</v>
      </c>
      <c r="AJ45" s="171">
        <f>'Case study'!W44</f>
        <v>3</v>
      </c>
      <c r="AK45" s="116"/>
      <c r="AL45" s="116"/>
      <c r="AM45" s="171">
        <f>'Case study'!AO44</f>
        <v>2.75</v>
      </c>
      <c r="AN45" s="171">
        <f>'Case study'!AU44</f>
        <v>3</v>
      </c>
      <c r="AO45" s="171">
        <f>'Case study'!BA44</f>
        <v>2.5</v>
      </c>
      <c r="AP45" s="116"/>
      <c r="AQ45" s="116"/>
      <c r="AR45" s="116"/>
      <c r="AS45" s="171">
        <f>'Reflection -1 '!R44</f>
        <v>1</v>
      </c>
      <c r="AT45" s="116"/>
      <c r="AU45" s="116"/>
      <c r="AV45" s="116"/>
      <c r="AW45" s="116"/>
      <c r="AX45" s="116"/>
      <c r="AY45" s="171">
        <f>'Reflection -1 '!BB44</f>
        <v>3</v>
      </c>
      <c r="AZ45" s="116"/>
      <c r="BA45" s="116"/>
      <c r="BB45" s="171">
        <f>'Reflection -2'!R44</f>
        <v>2</v>
      </c>
      <c r="BC45" s="116"/>
      <c r="BD45" s="116"/>
      <c r="BE45" s="116"/>
      <c r="BF45" s="116"/>
      <c r="BG45" s="116"/>
      <c r="BH45" s="171">
        <f>'Reflection -2'!BB44</f>
        <v>5</v>
      </c>
      <c r="BI45" s="116"/>
      <c r="BJ45" s="116"/>
      <c r="BK45" s="171">
        <f>'Reflection -3'!R44</f>
        <v>0</v>
      </c>
      <c r="BL45" s="116"/>
      <c r="BM45" s="116"/>
      <c r="BN45" s="116"/>
      <c r="BO45" s="116"/>
      <c r="BP45" s="116"/>
      <c r="BQ45" s="171">
        <f>'Reflection -3'!BB44</f>
        <v>0</v>
      </c>
      <c r="BR45" s="116"/>
      <c r="BS45" s="171">
        <f t="shared" si="0"/>
        <v>2.7916666666666665</v>
      </c>
      <c r="BT45" s="171">
        <f t="shared" si="1"/>
        <v>1.9071428571428573</v>
      </c>
      <c r="BU45" s="171">
        <f t="shared" si="2"/>
        <v>2</v>
      </c>
      <c r="BV45" s="171">
        <f t="shared" si="3"/>
        <v>2.5</v>
      </c>
      <c r="BW45" s="171"/>
      <c r="BX45" s="171">
        <f t="shared" si="4"/>
        <v>2.6944444444444442</v>
      </c>
      <c r="BY45" s="171">
        <f t="shared" si="5"/>
        <v>2.6666666666666665</v>
      </c>
      <c r="BZ45" s="171">
        <f t="shared" si="6"/>
        <v>14.559920634920633</v>
      </c>
      <c r="CA45" s="171">
        <f>Internal!$BZ45/30*100</f>
        <v>48.533068783068778</v>
      </c>
      <c r="CB45" s="171">
        <f t="shared" si="7"/>
        <v>2.7083333333333335</v>
      </c>
      <c r="CC45" s="116"/>
    </row>
    <row r="46" spans="1:81" s="102" customFormat="1" ht="23.1" customHeight="1" x14ac:dyDescent="0.3">
      <c r="A46" s="169">
        <v>43</v>
      </c>
      <c r="B46" s="169" t="s">
        <v>113</v>
      </c>
      <c r="C46" s="170" t="s">
        <v>114</v>
      </c>
      <c r="D46" s="171">
        <f>'Book Review'!K45</f>
        <v>3.25</v>
      </c>
      <c r="E46" s="171">
        <f>'Book Review'!Q45</f>
        <v>3.2</v>
      </c>
      <c r="F46" s="171">
        <f>'Book Review'!W45</f>
        <v>4</v>
      </c>
      <c r="G46" s="171"/>
      <c r="H46" s="171"/>
      <c r="I46" s="171">
        <f>'Book Review'!AO45</f>
        <v>3.3333333333333335</v>
      </c>
      <c r="J46" s="171">
        <f>'Book Review'!AU45</f>
        <v>2</v>
      </c>
      <c r="K46" s="171">
        <f>'Book Review'!BA45</f>
        <v>3</v>
      </c>
      <c r="L46" s="171"/>
      <c r="M46" s="171"/>
      <c r="N46" s="171">
        <f>Debate!K45</f>
        <v>3</v>
      </c>
      <c r="O46" s="171">
        <f>Debate!Q45</f>
        <v>4</v>
      </c>
      <c r="P46" s="171"/>
      <c r="Q46" s="171">
        <f>Debate!AC45</f>
        <v>3</v>
      </c>
      <c r="R46" s="171"/>
      <c r="S46" s="171">
        <f>Debate!AO45</f>
        <v>4</v>
      </c>
      <c r="T46" s="171">
        <f>Debate!AU45</f>
        <v>3</v>
      </c>
      <c r="U46" s="171">
        <f>Debate!BA45</f>
        <v>3</v>
      </c>
      <c r="V46" s="171"/>
      <c r="W46" s="171"/>
      <c r="X46" s="171"/>
      <c r="Y46" s="171">
        <f>GD!Q45</f>
        <v>4</v>
      </c>
      <c r="Z46" s="171">
        <f>GD!W45</f>
        <v>0</v>
      </c>
      <c r="AA46" s="171"/>
      <c r="AB46" s="171"/>
      <c r="AC46" s="171"/>
      <c r="AD46" s="171"/>
      <c r="AE46" s="171"/>
      <c r="AF46" s="171"/>
      <c r="AG46" s="171"/>
      <c r="AH46" s="171">
        <f>'Case study'!K45</f>
        <v>3.25</v>
      </c>
      <c r="AI46" s="171">
        <f>'Case study'!Q45</f>
        <v>4</v>
      </c>
      <c r="AJ46" s="171">
        <f>'Case study'!W45</f>
        <v>4</v>
      </c>
      <c r="AK46" s="171"/>
      <c r="AL46" s="171"/>
      <c r="AM46" s="171">
        <f>'Case study'!AO45</f>
        <v>3</v>
      </c>
      <c r="AN46" s="171">
        <f>'Case study'!AU45</f>
        <v>3</v>
      </c>
      <c r="AO46" s="171">
        <f>'Case study'!BA45</f>
        <v>2.5</v>
      </c>
      <c r="AP46" s="171"/>
      <c r="AQ46" s="171"/>
      <c r="AR46" s="171"/>
      <c r="AS46" s="171">
        <f>'Reflection -1 '!R45</f>
        <v>3.3333333333333335</v>
      </c>
      <c r="AT46" s="171"/>
      <c r="AU46" s="171"/>
      <c r="AV46" s="171"/>
      <c r="AW46" s="171"/>
      <c r="AX46" s="171"/>
      <c r="AY46" s="171">
        <f>'Reflection -1 '!BB45</f>
        <v>4</v>
      </c>
      <c r="AZ46" s="171"/>
      <c r="BA46" s="171"/>
      <c r="BB46" s="171">
        <f>'Reflection -2'!R45</f>
        <v>3.3333333333333335</v>
      </c>
      <c r="BC46" s="171"/>
      <c r="BD46" s="171"/>
      <c r="BE46" s="171"/>
      <c r="BF46" s="171"/>
      <c r="BG46" s="171"/>
      <c r="BH46" s="171">
        <f>'Reflection -2'!BB45</f>
        <v>5</v>
      </c>
      <c r="BI46" s="171"/>
      <c r="BJ46" s="171"/>
      <c r="BK46" s="171">
        <f>'Reflection -3'!R45</f>
        <v>3.3333333333333335</v>
      </c>
      <c r="BL46" s="171"/>
      <c r="BM46" s="171"/>
      <c r="BN46" s="171"/>
      <c r="BO46" s="171"/>
      <c r="BP46" s="171"/>
      <c r="BQ46" s="171">
        <f>'Reflection -3'!BB45</f>
        <v>4</v>
      </c>
      <c r="BR46" s="171"/>
      <c r="BS46" s="171">
        <f t="shared" si="0"/>
        <v>3.1666666666666665</v>
      </c>
      <c r="BT46" s="171">
        <f t="shared" si="1"/>
        <v>3.5999999999999992</v>
      </c>
      <c r="BU46" s="171">
        <f t="shared" si="2"/>
        <v>2.6666666666666665</v>
      </c>
      <c r="BV46" s="171">
        <f t="shared" si="3"/>
        <v>3</v>
      </c>
      <c r="BW46" s="171"/>
      <c r="BX46" s="171">
        <f t="shared" si="4"/>
        <v>3.4444444444444446</v>
      </c>
      <c r="BY46" s="171">
        <f t="shared" si="5"/>
        <v>2.6666666666666665</v>
      </c>
      <c r="BZ46" s="171">
        <f t="shared" si="6"/>
        <v>18.544444444444444</v>
      </c>
      <c r="CA46" s="171">
        <f>Internal!$BZ46/30*100</f>
        <v>61.81481481481481</v>
      </c>
      <c r="CB46" s="171">
        <f t="shared" si="7"/>
        <v>3.5833333333333335</v>
      </c>
      <c r="CC46" s="171"/>
    </row>
    <row r="47" spans="1:81" s="102" customFormat="1" ht="23.1" customHeight="1" x14ac:dyDescent="0.3">
      <c r="A47" s="172">
        <v>44</v>
      </c>
      <c r="B47" s="172" t="s">
        <v>115</v>
      </c>
      <c r="C47" s="168" t="s">
        <v>116</v>
      </c>
      <c r="D47" s="171">
        <f>'Book Review'!K46</f>
        <v>3.5</v>
      </c>
      <c r="E47" s="171">
        <f>'Book Review'!Q46</f>
        <v>2.8</v>
      </c>
      <c r="F47" s="171">
        <f>'Book Review'!W46</f>
        <v>2</v>
      </c>
      <c r="G47" s="171"/>
      <c r="H47" s="171"/>
      <c r="I47" s="171">
        <f>'Book Review'!AO46</f>
        <v>3.3333333333333335</v>
      </c>
      <c r="J47" s="171">
        <f>'Book Review'!AU46</f>
        <v>3</v>
      </c>
      <c r="K47" s="171">
        <f>'Book Review'!BA46</f>
        <v>3.5</v>
      </c>
      <c r="L47" s="116"/>
      <c r="M47" s="116"/>
      <c r="N47" s="171">
        <f>Debate!K46</f>
        <v>4</v>
      </c>
      <c r="O47" s="171">
        <f>Debate!Q46</f>
        <v>2.9</v>
      </c>
      <c r="P47" s="116"/>
      <c r="Q47" s="171">
        <f>Debate!AC46</f>
        <v>4</v>
      </c>
      <c r="R47" s="116"/>
      <c r="S47" s="171">
        <f>Debate!AO46</f>
        <v>3.6666666666666665</v>
      </c>
      <c r="T47" s="171">
        <f>Debate!AU46</f>
        <v>3</v>
      </c>
      <c r="U47" s="171">
        <f>Debate!BA46</f>
        <v>3</v>
      </c>
      <c r="V47" s="116"/>
      <c r="W47" s="116"/>
      <c r="X47" s="116"/>
      <c r="Y47" s="116">
        <f>GD!Q46</f>
        <v>3.75</v>
      </c>
      <c r="Z47" s="116">
        <f>GD!W46</f>
        <v>0</v>
      </c>
      <c r="AA47" s="116"/>
      <c r="AB47" s="116"/>
      <c r="AC47" s="116"/>
      <c r="AD47" s="116"/>
      <c r="AE47" s="116"/>
      <c r="AF47" s="116"/>
      <c r="AG47" s="116"/>
      <c r="AH47" s="171">
        <f>'Case study'!K46</f>
        <v>3.5</v>
      </c>
      <c r="AI47" s="171">
        <f>'Case study'!Q46</f>
        <v>3.6</v>
      </c>
      <c r="AJ47" s="171">
        <f>'Case study'!W46</f>
        <v>2</v>
      </c>
      <c r="AK47" s="116"/>
      <c r="AL47" s="116"/>
      <c r="AM47" s="171">
        <f>'Case study'!AO46</f>
        <v>3.25</v>
      </c>
      <c r="AN47" s="171">
        <f>'Case study'!AU46</f>
        <v>3</v>
      </c>
      <c r="AO47" s="171">
        <f>'Case study'!BA46</f>
        <v>4</v>
      </c>
      <c r="AP47" s="116"/>
      <c r="AQ47" s="116"/>
      <c r="AR47" s="116"/>
      <c r="AS47" s="171">
        <f>'Reflection -1 '!R46</f>
        <v>4</v>
      </c>
      <c r="AT47" s="116"/>
      <c r="AU47" s="116"/>
      <c r="AV47" s="116"/>
      <c r="AW47" s="116"/>
      <c r="AX47" s="116"/>
      <c r="AY47" s="171">
        <f>'Reflection -1 '!BB46</f>
        <v>5</v>
      </c>
      <c r="AZ47" s="116"/>
      <c r="BA47" s="116"/>
      <c r="BB47" s="171">
        <f>'Reflection -2'!R46</f>
        <v>0</v>
      </c>
      <c r="BC47" s="116"/>
      <c r="BD47" s="116"/>
      <c r="BE47" s="116"/>
      <c r="BF47" s="116"/>
      <c r="BG47" s="116"/>
      <c r="BH47" s="171">
        <f>'Reflection -2'!BB46</f>
        <v>0</v>
      </c>
      <c r="BI47" s="116"/>
      <c r="BJ47" s="116"/>
      <c r="BK47" s="171">
        <f>'Reflection -3'!R46</f>
        <v>4.333333333333333</v>
      </c>
      <c r="BL47" s="116"/>
      <c r="BM47" s="116"/>
      <c r="BN47" s="116"/>
      <c r="BO47" s="116"/>
      <c r="BP47" s="116"/>
      <c r="BQ47" s="171">
        <f>'Reflection -3'!BB46</f>
        <v>5</v>
      </c>
      <c r="BR47" s="116"/>
      <c r="BS47" s="171">
        <f t="shared" si="0"/>
        <v>3.6666666666666665</v>
      </c>
      <c r="BT47" s="171">
        <f t="shared" si="1"/>
        <v>3.0547619047619041</v>
      </c>
      <c r="BU47" s="171">
        <f t="shared" si="2"/>
        <v>1.3333333333333333</v>
      </c>
      <c r="BV47" s="171">
        <f t="shared" si="3"/>
        <v>4</v>
      </c>
      <c r="BW47" s="171"/>
      <c r="BX47" s="171">
        <f t="shared" si="4"/>
        <v>3.4166666666666665</v>
      </c>
      <c r="BY47" s="171">
        <f t="shared" si="5"/>
        <v>3</v>
      </c>
      <c r="BZ47" s="171">
        <f t="shared" si="6"/>
        <v>18.471428571428572</v>
      </c>
      <c r="CA47" s="171">
        <f>Internal!$BZ47/30*100</f>
        <v>61.571428571428577</v>
      </c>
      <c r="CB47" s="171">
        <f t="shared" si="7"/>
        <v>3.4166666666666665</v>
      </c>
      <c r="CC47" s="116"/>
    </row>
    <row r="48" spans="1:81" s="102" customFormat="1" ht="23.1" customHeight="1" x14ac:dyDescent="0.3">
      <c r="A48" s="169">
        <v>45</v>
      </c>
      <c r="B48" s="169" t="s">
        <v>179</v>
      </c>
      <c r="C48" s="170" t="s">
        <v>180</v>
      </c>
      <c r="D48" s="171" t="str">
        <f>'Book Review'!K47</f>
        <v>0</v>
      </c>
      <c r="E48" s="171" t="str">
        <f>'Book Review'!Q47</f>
        <v>0</v>
      </c>
      <c r="F48" s="171" t="str">
        <f>'Book Review'!W47</f>
        <v>0</v>
      </c>
      <c r="G48" s="171"/>
      <c r="H48" s="171"/>
      <c r="I48" s="171" t="str">
        <f>'Book Review'!AO47</f>
        <v>0</v>
      </c>
      <c r="J48" s="171" t="str">
        <f>'Book Review'!AU47</f>
        <v>0</v>
      </c>
      <c r="K48" s="171" t="str">
        <f>'Book Review'!BA47</f>
        <v>0</v>
      </c>
      <c r="L48" s="171"/>
      <c r="M48" s="171"/>
      <c r="N48" s="171" t="str">
        <f>Debate!K47</f>
        <v>0</v>
      </c>
      <c r="O48" s="171" t="str">
        <f>Debate!Q47</f>
        <v>0</v>
      </c>
      <c r="P48" s="171"/>
      <c r="Q48" s="171" t="str">
        <f>Debate!AC47</f>
        <v>0</v>
      </c>
      <c r="R48" s="171"/>
      <c r="S48" s="171" t="str">
        <f>Debate!AO47</f>
        <v>0</v>
      </c>
      <c r="T48" s="171" t="str">
        <f>Debate!AU47</f>
        <v>0</v>
      </c>
      <c r="U48" s="171" t="str">
        <f>Debate!BA47</f>
        <v>0</v>
      </c>
      <c r="V48" s="171"/>
      <c r="W48" s="171"/>
      <c r="X48" s="171"/>
      <c r="Y48" s="171" t="str">
        <f>GD!Q47</f>
        <v>0</v>
      </c>
      <c r="Z48" s="171">
        <f>GD!W47</f>
        <v>0</v>
      </c>
      <c r="AA48" s="171"/>
      <c r="AB48" s="171"/>
      <c r="AC48" s="171"/>
      <c r="AD48" s="171"/>
      <c r="AE48" s="171"/>
      <c r="AF48" s="171"/>
      <c r="AG48" s="171"/>
      <c r="AH48" s="171" t="str">
        <f>'Case study'!K47</f>
        <v>0</v>
      </c>
      <c r="AI48" s="171" t="str">
        <f>'Case study'!Q47</f>
        <v>0</v>
      </c>
      <c r="AJ48" s="171" t="str">
        <f>'Case study'!W47</f>
        <v>0</v>
      </c>
      <c r="AK48" s="171"/>
      <c r="AL48" s="171"/>
      <c r="AM48" s="171" t="str">
        <f>'Case study'!AO47</f>
        <v>0</v>
      </c>
      <c r="AN48" s="171" t="str">
        <f>'Case study'!AU47</f>
        <v>0</v>
      </c>
      <c r="AO48" s="171" t="str">
        <f>'Case study'!BA47</f>
        <v>0</v>
      </c>
      <c r="AP48" s="171"/>
      <c r="AQ48" s="171"/>
      <c r="AR48" s="171"/>
      <c r="AS48" s="171">
        <f>'Reflection -1 '!R47</f>
        <v>3</v>
      </c>
      <c r="AT48" s="171"/>
      <c r="AU48" s="171"/>
      <c r="AV48" s="171"/>
      <c r="AW48" s="171"/>
      <c r="AX48" s="171"/>
      <c r="AY48" s="171">
        <f>'Reflection -1 '!BB47</f>
        <v>4</v>
      </c>
      <c r="AZ48" s="171"/>
      <c r="BA48" s="171"/>
      <c r="BB48" s="171">
        <f>'Reflection -2'!R47</f>
        <v>2</v>
      </c>
      <c r="BC48" s="171"/>
      <c r="BD48" s="171"/>
      <c r="BE48" s="171"/>
      <c r="BF48" s="171"/>
      <c r="BG48" s="171"/>
      <c r="BH48" s="171">
        <f>'Reflection -2'!BB47</f>
        <v>5</v>
      </c>
      <c r="BI48" s="171"/>
      <c r="BJ48" s="171"/>
      <c r="BK48" s="171">
        <f>'Reflection -3'!R47</f>
        <v>1</v>
      </c>
      <c r="BL48" s="171"/>
      <c r="BM48" s="171"/>
      <c r="BN48" s="171"/>
      <c r="BO48" s="171"/>
      <c r="BP48" s="171"/>
      <c r="BQ48" s="171">
        <f>'Reflection -3'!BB47</f>
        <v>3</v>
      </c>
      <c r="BR48" s="171"/>
      <c r="BS48" s="171" t="str">
        <f t="shared" si="0"/>
        <v>0</v>
      </c>
      <c r="BT48" s="171">
        <f t="shared" si="1"/>
        <v>2</v>
      </c>
      <c r="BU48" s="171">
        <f t="shared" si="2"/>
        <v>0</v>
      </c>
      <c r="BV48" s="171" t="str">
        <f t="shared" si="3"/>
        <v>0</v>
      </c>
      <c r="BW48" s="171"/>
      <c r="BX48" s="171" t="e">
        <f t="shared" si="4"/>
        <v>#DIV/0!</v>
      </c>
      <c r="BY48" s="171" t="e">
        <f t="shared" si="5"/>
        <v>#DIV/0!</v>
      </c>
      <c r="BZ48" s="171" t="e">
        <f t="shared" si="6"/>
        <v>#DIV/0!</v>
      </c>
      <c r="CA48" s="171" t="e">
        <f>Internal!$BZ48/30*100</f>
        <v>#DIV/0!</v>
      </c>
      <c r="CB48" s="171">
        <f t="shared" si="7"/>
        <v>4</v>
      </c>
      <c r="CC48" s="171"/>
    </row>
    <row r="49" spans="1:81" s="102" customFormat="1" ht="23.1" customHeight="1" x14ac:dyDescent="0.3">
      <c r="A49" s="172">
        <v>46</v>
      </c>
      <c r="B49" s="172" t="s">
        <v>307</v>
      </c>
      <c r="C49" s="168" t="s">
        <v>308</v>
      </c>
      <c r="D49" s="171">
        <f>'Book Review'!K48</f>
        <v>1</v>
      </c>
      <c r="E49" s="171">
        <f>'Book Review'!Q48</f>
        <v>1.4</v>
      </c>
      <c r="F49" s="171">
        <f>'Book Review'!W48</f>
        <v>1</v>
      </c>
      <c r="G49" s="171"/>
      <c r="H49" s="171"/>
      <c r="I49" s="171">
        <f>'Book Review'!AO48</f>
        <v>1</v>
      </c>
      <c r="J49" s="171">
        <f>'Book Review'!AU48</f>
        <v>1</v>
      </c>
      <c r="K49" s="171">
        <f>'Book Review'!BA48</f>
        <v>1</v>
      </c>
      <c r="L49" s="116"/>
      <c r="M49" s="116"/>
      <c r="N49" s="171">
        <f>Debate!K48</f>
        <v>2</v>
      </c>
      <c r="O49" s="171">
        <f>Debate!Q48</f>
        <v>2.5</v>
      </c>
      <c r="P49" s="116"/>
      <c r="Q49" s="171">
        <f>Debate!AC48</f>
        <v>3</v>
      </c>
      <c r="R49" s="116"/>
      <c r="S49" s="171">
        <f>Debate!AO48</f>
        <v>2.3333333333333335</v>
      </c>
      <c r="T49" s="171">
        <f>Debate!AU48</f>
        <v>3</v>
      </c>
      <c r="U49" s="171">
        <f>Debate!BA48</f>
        <v>3</v>
      </c>
      <c r="V49" s="116"/>
      <c r="W49" s="116"/>
      <c r="X49" s="116"/>
      <c r="Y49" s="116">
        <f>GD!Q48</f>
        <v>3.5</v>
      </c>
      <c r="Z49" s="116">
        <f>GD!W48</f>
        <v>0</v>
      </c>
      <c r="AA49" s="116"/>
      <c r="AB49" s="116"/>
      <c r="AC49" s="116"/>
      <c r="AD49" s="116"/>
      <c r="AE49" s="116"/>
      <c r="AF49" s="116"/>
      <c r="AG49" s="116"/>
      <c r="AH49" s="171">
        <f>'Case study'!K48</f>
        <v>3</v>
      </c>
      <c r="AI49" s="171">
        <f>'Case study'!Q48</f>
        <v>3</v>
      </c>
      <c r="AJ49" s="171">
        <f>'Case study'!W48</f>
        <v>2</v>
      </c>
      <c r="AK49" s="116"/>
      <c r="AL49" s="116"/>
      <c r="AM49" s="171">
        <f>'Case study'!AO48</f>
        <v>3</v>
      </c>
      <c r="AN49" s="171">
        <f>'Case study'!AU48</f>
        <v>3</v>
      </c>
      <c r="AO49" s="171">
        <f>'Case study'!BA48</f>
        <v>3</v>
      </c>
      <c r="AP49" s="116"/>
      <c r="AQ49" s="116"/>
      <c r="AR49" s="116"/>
      <c r="AS49" s="171" t="str">
        <f>'Reflection -1 '!R48</f>
        <v>0</v>
      </c>
      <c r="AT49" s="116"/>
      <c r="AU49" s="116"/>
      <c r="AV49" s="116"/>
      <c r="AW49" s="116"/>
      <c r="AX49" s="116"/>
      <c r="AY49" s="171" t="str">
        <f>'Reflection -1 '!BB48</f>
        <v>0</v>
      </c>
      <c r="AZ49" s="116"/>
      <c r="BA49" s="116"/>
      <c r="BB49" s="171" t="str">
        <f>'Reflection -2'!R48</f>
        <v>0</v>
      </c>
      <c r="BC49" s="116"/>
      <c r="BD49" s="116"/>
      <c r="BE49" s="116"/>
      <c r="BF49" s="116"/>
      <c r="BG49" s="116"/>
      <c r="BH49" s="171" t="str">
        <f>'Reflection -2'!BB48</f>
        <v>0</v>
      </c>
      <c r="BI49" s="116"/>
      <c r="BJ49" s="116"/>
      <c r="BK49" s="171" t="str">
        <f>'Reflection -3'!R48</f>
        <v>0</v>
      </c>
      <c r="BL49" s="116"/>
      <c r="BM49" s="116"/>
      <c r="BN49" s="116"/>
      <c r="BO49" s="116"/>
      <c r="BP49" s="116"/>
      <c r="BQ49" s="171" t="str">
        <f>'Reflection -3'!BB48</f>
        <v>0</v>
      </c>
      <c r="BR49" s="116"/>
      <c r="BS49" s="171">
        <f t="shared" si="0"/>
        <v>2</v>
      </c>
      <c r="BT49" s="171">
        <f t="shared" si="1"/>
        <v>2.6</v>
      </c>
      <c r="BU49" s="171">
        <f t="shared" si="2"/>
        <v>1</v>
      </c>
      <c r="BV49" s="171">
        <f t="shared" si="3"/>
        <v>3</v>
      </c>
      <c r="BW49" s="171"/>
      <c r="BX49" s="171">
        <f t="shared" si="4"/>
        <v>2.1111111111111112</v>
      </c>
      <c r="BY49" s="171">
        <f t="shared" si="5"/>
        <v>2.3333333333333335</v>
      </c>
      <c r="BZ49" s="171">
        <f t="shared" si="6"/>
        <v>13.044444444444444</v>
      </c>
      <c r="CA49" s="171">
        <f>Internal!$BZ49/30*100</f>
        <v>43.481481481481481</v>
      </c>
      <c r="CB49" s="171">
        <f t="shared" si="7"/>
        <v>2.3333333333333335</v>
      </c>
      <c r="CC49" s="116"/>
    </row>
    <row r="50" spans="1:81" s="102" customFormat="1" ht="23.1" customHeight="1" x14ac:dyDescent="0.3">
      <c r="A50" s="169">
        <v>47</v>
      </c>
      <c r="B50" s="169" t="s">
        <v>117</v>
      </c>
      <c r="C50" s="170" t="s">
        <v>118</v>
      </c>
      <c r="D50" s="171">
        <f>'Book Review'!K49</f>
        <v>2</v>
      </c>
      <c r="E50" s="171">
        <f>'Book Review'!Q49</f>
        <v>1.8</v>
      </c>
      <c r="F50" s="171">
        <f>'Book Review'!W49</f>
        <v>2</v>
      </c>
      <c r="G50" s="171"/>
      <c r="H50" s="171"/>
      <c r="I50" s="171">
        <f>'Book Review'!AO49</f>
        <v>2.3333333333333335</v>
      </c>
      <c r="J50" s="171">
        <f>'Book Review'!AU49</f>
        <v>3</v>
      </c>
      <c r="K50" s="171">
        <f>'Book Review'!BA49</f>
        <v>2.5</v>
      </c>
      <c r="L50" s="171"/>
      <c r="M50" s="171"/>
      <c r="N50" s="171">
        <f>Debate!K49</f>
        <v>2</v>
      </c>
      <c r="O50" s="171">
        <f>Debate!Q49</f>
        <v>2.2000000000000002</v>
      </c>
      <c r="P50" s="171"/>
      <c r="Q50" s="171">
        <f>Debate!AC49</f>
        <v>3</v>
      </c>
      <c r="R50" s="171"/>
      <c r="S50" s="171">
        <f>Debate!AO49</f>
        <v>2</v>
      </c>
      <c r="T50" s="171">
        <f>Debate!AU49</f>
        <v>3</v>
      </c>
      <c r="U50" s="171">
        <f>Debate!BA49</f>
        <v>2.5</v>
      </c>
      <c r="V50" s="171"/>
      <c r="W50" s="171"/>
      <c r="X50" s="171"/>
      <c r="Y50" s="171">
        <f>GD!Q49</f>
        <v>2.25</v>
      </c>
      <c r="Z50" s="171">
        <f>GD!W49</f>
        <v>0</v>
      </c>
      <c r="AA50" s="171"/>
      <c r="AB50" s="171"/>
      <c r="AC50" s="171"/>
      <c r="AD50" s="171"/>
      <c r="AE50" s="171"/>
      <c r="AF50" s="171"/>
      <c r="AG50" s="171"/>
      <c r="AH50" s="171">
        <f>'Case study'!K49</f>
        <v>2</v>
      </c>
      <c r="AI50" s="171">
        <f>'Case study'!Q49</f>
        <v>2.2000000000000002</v>
      </c>
      <c r="AJ50" s="171">
        <f>'Case study'!W49</f>
        <v>2</v>
      </c>
      <c r="AK50" s="171"/>
      <c r="AL50" s="171"/>
      <c r="AM50" s="171">
        <f>'Case study'!AO49</f>
        <v>2.5</v>
      </c>
      <c r="AN50" s="171">
        <f>'Case study'!AU49</f>
        <v>3</v>
      </c>
      <c r="AO50" s="171">
        <f>'Case study'!BA49</f>
        <v>2.5</v>
      </c>
      <c r="AP50" s="171"/>
      <c r="AQ50" s="171"/>
      <c r="AR50" s="171"/>
      <c r="AS50" s="171">
        <f>'Reflection -1 '!R49</f>
        <v>2.6666666666666665</v>
      </c>
      <c r="AT50" s="171"/>
      <c r="AU50" s="171"/>
      <c r="AV50" s="171"/>
      <c r="AW50" s="171"/>
      <c r="AX50" s="171"/>
      <c r="AY50" s="171">
        <f>'Reflection -1 '!BB49</f>
        <v>4</v>
      </c>
      <c r="AZ50" s="171"/>
      <c r="BA50" s="171"/>
      <c r="BB50" s="171">
        <f>'Reflection -2'!R49</f>
        <v>2.6666666666666665</v>
      </c>
      <c r="BC50" s="171"/>
      <c r="BD50" s="171"/>
      <c r="BE50" s="171"/>
      <c r="BF50" s="171"/>
      <c r="BG50" s="171"/>
      <c r="BH50" s="171">
        <f>'Reflection -2'!BB49</f>
        <v>5</v>
      </c>
      <c r="BI50" s="171"/>
      <c r="BJ50" s="171"/>
      <c r="BK50" s="171">
        <f>'Reflection -3'!R49</f>
        <v>1</v>
      </c>
      <c r="BL50" s="171"/>
      <c r="BM50" s="171"/>
      <c r="BN50" s="171"/>
      <c r="BO50" s="171"/>
      <c r="BP50" s="171"/>
      <c r="BQ50" s="171">
        <f>'Reflection -3'!BB49</f>
        <v>3</v>
      </c>
      <c r="BR50" s="171"/>
      <c r="BS50" s="171">
        <f t="shared" si="0"/>
        <v>2</v>
      </c>
      <c r="BT50" s="171">
        <f t="shared" si="1"/>
        <v>2.1119047619047615</v>
      </c>
      <c r="BU50" s="171">
        <f t="shared" si="2"/>
        <v>1.3333333333333333</v>
      </c>
      <c r="BV50" s="171">
        <f t="shared" si="3"/>
        <v>3</v>
      </c>
      <c r="BW50" s="171"/>
      <c r="BX50" s="171">
        <f t="shared" si="4"/>
        <v>2.2777777777777781</v>
      </c>
      <c r="BY50" s="171">
        <f t="shared" si="5"/>
        <v>3</v>
      </c>
      <c r="BZ50" s="171">
        <f t="shared" si="6"/>
        <v>13.723015873015875</v>
      </c>
      <c r="CA50" s="171">
        <f>Internal!$BZ50/30*100</f>
        <v>45.743386243386247</v>
      </c>
      <c r="CB50" s="171">
        <f t="shared" si="7"/>
        <v>3.25</v>
      </c>
      <c r="CC50" s="171"/>
    </row>
    <row r="51" spans="1:81" s="102" customFormat="1" ht="23.1" customHeight="1" x14ac:dyDescent="0.3">
      <c r="A51" s="172">
        <v>48</v>
      </c>
      <c r="B51" s="172" t="s">
        <v>196</v>
      </c>
      <c r="C51" s="168" t="s">
        <v>197</v>
      </c>
      <c r="D51" s="171">
        <f>'Book Review'!K50</f>
        <v>2.25</v>
      </c>
      <c r="E51" s="171">
        <f>'Book Review'!Q50</f>
        <v>2</v>
      </c>
      <c r="F51" s="171">
        <f>'Book Review'!W50</f>
        <v>2.5</v>
      </c>
      <c r="G51" s="171"/>
      <c r="H51" s="171"/>
      <c r="I51" s="171">
        <f>'Book Review'!AO50</f>
        <v>2.6666666666666665</v>
      </c>
      <c r="J51" s="171">
        <f>'Book Review'!AU50</f>
        <v>2</v>
      </c>
      <c r="K51" s="171">
        <f>'Book Review'!BA50</f>
        <v>2.5</v>
      </c>
      <c r="L51" s="116"/>
      <c r="M51" s="116"/>
      <c r="N51" s="171">
        <f>Debate!K50</f>
        <v>2.5</v>
      </c>
      <c r="O51" s="171">
        <f>Debate!Q50</f>
        <v>2.65</v>
      </c>
      <c r="P51" s="116"/>
      <c r="Q51" s="171">
        <f>Debate!AC50</f>
        <v>2.5</v>
      </c>
      <c r="R51" s="116"/>
      <c r="S51" s="171">
        <f>Debate!AO50</f>
        <v>2.5</v>
      </c>
      <c r="T51" s="171">
        <f>Debate!AU50</f>
        <v>2</v>
      </c>
      <c r="U51" s="171">
        <f>Debate!BA50</f>
        <v>2.5</v>
      </c>
      <c r="V51" s="116"/>
      <c r="W51" s="116"/>
      <c r="X51" s="116"/>
      <c r="Y51" s="116">
        <f>GD!Q50</f>
        <v>2.75</v>
      </c>
      <c r="Z51" s="116">
        <f>GD!W50</f>
        <v>0</v>
      </c>
      <c r="AA51" s="116"/>
      <c r="AB51" s="116"/>
      <c r="AC51" s="116"/>
      <c r="AD51" s="116"/>
      <c r="AE51" s="116"/>
      <c r="AF51" s="116"/>
      <c r="AG51" s="116"/>
      <c r="AH51" s="171">
        <f>'Case study'!K50</f>
        <v>2.5</v>
      </c>
      <c r="AI51" s="171">
        <f>'Case study'!Q50</f>
        <v>2.6</v>
      </c>
      <c r="AJ51" s="171">
        <f>'Case study'!W50</f>
        <v>2.5</v>
      </c>
      <c r="AK51" s="116"/>
      <c r="AL51" s="116"/>
      <c r="AM51" s="171">
        <f>'Case study'!AO50</f>
        <v>2.5</v>
      </c>
      <c r="AN51" s="171">
        <f>'Case study'!AU50</f>
        <v>3</v>
      </c>
      <c r="AO51" s="171">
        <f>'Case study'!BA50</f>
        <v>2.75</v>
      </c>
      <c r="AP51" s="116"/>
      <c r="AQ51" s="116"/>
      <c r="AR51" s="116"/>
      <c r="AS51" s="171">
        <f>'Reflection -1 '!R50</f>
        <v>2.5</v>
      </c>
      <c r="AT51" s="116"/>
      <c r="AU51" s="116"/>
      <c r="AV51" s="116"/>
      <c r="AW51" s="116"/>
      <c r="AX51" s="116"/>
      <c r="AY51" s="171">
        <f>'Reflection -1 '!BB50</f>
        <v>3.5</v>
      </c>
      <c r="AZ51" s="116"/>
      <c r="BA51" s="116"/>
      <c r="BB51" s="171">
        <f>'Reflection -2'!R50</f>
        <v>0</v>
      </c>
      <c r="BC51" s="116"/>
      <c r="BD51" s="116"/>
      <c r="BE51" s="116"/>
      <c r="BF51" s="116"/>
      <c r="BG51" s="116"/>
      <c r="BH51" s="171">
        <f>'Reflection -2'!BB50</f>
        <v>0</v>
      </c>
      <c r="BI51" s="116"/>
      <c r="BJ51" s="116"/>
      <c r="BK51" s="171">
        <f>'Reflection -3'!R50</f>
        <v>0</v>
      </c>
      <c r="BL51" s="116"/>
      <c r="BM51" s="116"/>
      <c r="BN51" s="116"/>
      <c r="BO51" s="116"/>
      <c r="BP51" s="116"/>
      <c r="BQ51" s="171">
        <f>'Reflection -3'!BB50</f>
        <v>0</v>
      </c>
      <c r="BR51" s="116"/>
      <c r="BS51" s="171">
        <f t="shared" si="0"/>
        <v>2.4166666666666665</v>
      </c>
      <c r="BT51" s="171">
        <f t="shared" si="1"/>
        <v>1.7857142857142858</v>
      </c>
      <c r="BU51" s="171">
        <f t="shared" si="2"/>
        <v>1.6666666666666667</v>
      </c>
      <c r="BV51" s="171">
        <f t="shared" si="3"/>
        <v>2.5</v>
      </c>
      <c r="BW51" s="171"/>
      <c r="BX51" s="171">
        <f t="shared" si="4"/>
        <v>2.5555555555555554</v>
      </c>
      <c r="BY51" s="171">
        <f t="shared" si="5"/>
        <v>2.3333333333333335</v>
      </c>
      <c r="BZ51" s="171">
        <f t="shared" si="6"/>
        <v>13.257936507936508</v>
      </c>
      <c r="CA51" s="171">
        <f>Internal!$BZ51/30*100</f>
        <v>44.193121693121697</v>
      </c>
      <c r="CB51" s="171">
        <f t="shared" si="7"/>
        <v>1.875</v>
      </c>
      <c r="CC51" s="116"/>
    </row>
    <row r="52" spans="1:81" s="102" customFormat="1" ht="23.1" customHeight="1" x14ac:dyDescent="0.3">
      <c r="A52" s="169">
        <v>49</v>
      </c>
      <c r="B52" s="169" t="s">
        <v>309</v>
      </c>
      <c r="C52" s="170" t="s">
        <v>310</v>
      </c>
      <c r="D52" s="171">
        <f>'Book Review'!K51</f>
        <v>4.75</v>
      </c>
      <c r="E52" s="171">
        <f>'Book Review'!Q51</f>
        <v>3.8</v>
      </c>
      <c r="F52" s="171">
        <f>'Book Review'!W51</f>
        <v>5</v>
      </c>
      <c r="G52" s="171"/>
      <c r="H52" s="171"/>
      <c r="I52" s="171">
        <f>'Book Review'!AO51</f>
        <v>4.666666666666667</v>
      </c>
      <c r="J52" s="171">
        <f>'Book Review'!AU51</f>
        <v>4</v>
      </c>
      <c r="K52" s="171">
        <f>'Book Review'!BA51</f>
        <v>3</v>
      </c>
      <c r="L52" s="171"/>
      <c r="M52" s="171"/>
      <c r="N52" s="171">
        <f>Debate!K51</f>
        <v>5</v>
      </c>
      <c r="O52" s="171">
        <f>Debate!Q51</f>
        <v>4.8</v>
      </c>
      <c r="P52" s="171"/>
      <c r="Q52" s="171">
        <f>Debate!AC51</f>
        <v>5</v>
      </c>
      <c r="R52" s="171"/>
      <c r="S52" s="171">
        <f>Debate!AO51</f>
        <v>4.666666666666667</v>
      </c>
      <c r="T52" s="171">
        <f>Debate!AU51</f>
        <v>5</v>
      </c>
      <c r="U52" s="171">
        <f>Debate!BA51</f>
        <v>4</v>
      </c>
      <c r="V52" s="171"/>
      <c r="W52" s="171"/>
      <c r="X52" s="171"/>
      <c r="Y52" s="171">
        <f>GD!Q51</f>
        <v>4.75</v>
      </c>
      <c r="Z52" s="171">
        <f>GD!W51</f>
        <v>0</v>
      </c>
      <c r="AA52" s="171"/>
      <c r="AB52" s="171"/>
      <c r="AC52" s="171"/>
      <c r="AD52" s="171"/>
      <c r="AE52" s="171"/>
      <c r="AF52" s="171"/>
      <c r="AG52" s="171"/>
      <c r="AH52" s="171">
        <f>'Case study'!K51</f>
        <v>4.75</v>
      </c>
      <c r="AI52" s="171">
        <f>'Case study'!Q51</f>
        <v>4.8</v>
      </c>
      <c r="AJ52" s="171">
        <f>'Case study'!W51</f>
        <v>5</v>
      </c>
      <c r="AK52" s="171"/>
      <c r="AL52" s="171"/>
      <c r="AM52" s="171">
        <f>'Case study'!AO51</f>
        <v>4.5</v>
      </c>
      <c r="AN52" s="171">
        <f>'Case study'!AU51</f>
        <v>3</v>
      </c>
      <c r="AO52" s="171">
        <f>'Case study'!BA51</f>
        <v>3</v>
      </c>
      <c r="AP52" s="171"/>
      <c r="AQ52" s="171"/>
      <c r="AR52" s="171"/>
      <c r="AS52" s="171" t="str">
        <f>'Reflection -1 '!R51</f>
        <v>0</v>
      </c>
      <c r="AT52" s="171"/>
      <c r="AU52" s="171"/>
      <c r="AV52" s="171"/>
      <c r="AW52" s="171"/>
      <c r="AX52" s="171"/>
      <c r="AY52" s="171" t="str">
        <f>'Reflection -1 '!BB51</f>
        <v>0</v>
      </c>
      <c r="AZ52" s="171"/>
      <c r="BA52" s="171"/>
      <c r="BB52" s="171" t="str">
        <f>'Reflection -2'!R51</f>
        <v>0</v>
      </c>
      <c r="BC52" s="171"/>
      <c r="BD52" s="171"/>
      <c r="BE52" s="171"/>
      <c r="BF52" s="171"/>
      <c r="BG52" s="171"/>
      <c r="BH52" s="171" t="str">
        <f>'Reflection -2'!BB51</f>
        <v>0</v>
      </c>
      <c r="BI52" s="171"/>
      <c r="BJ52" s="171"/>
      <c r="BK52" s="171" t="str">
        <f>'Reflection -3'!R51</f>
        <v>0</v>
      </c>
      <c r="BL52" s="171"/>
      <c r="BM52" s="171"/>
      <c r="BN52" s="171"/>
      <c r="BO52" s="171"/>
      <c r="BP52" s="171"/>
      <c r="BQ52" s="171" t="str">
        <f>'Reflection -3'!BB51</f>
        <v>0</v>
      </c>
      <c r="BR52" s="171"/>
      <c r="BS52" s="171">
        <f t="shared" si="0"/>
        <v>4.833333333333333</v>
      </c>
      <c r="BT52" s="171">
        <f t="shared" si="1"/>
        <v>4.5374999999999996</v>
      </c>
      <c r="BU52" s="171">
        <f t="shared" si="2"/>
        <v>3.3333333333333335</v>
      </c>
      <c r="BV52" s="171">
        <f t="shared" si="3"/>
        <v>5</v>
      </c>
      <c r="BW52" s="171"/>
      <c r="BX52" s="171">
        <f t="shared" si="4"/>
        <v>4.6111111111111116</v>
      </c>
      <c r="BY52" s="171">
        <f t="shared" si="5"/>
        <v>4</v>
      </c>
      <c r="BZ52" s="171">
        <f t="shared" si="6"/>
        <v>26.315277777777776</v>
      </c>
      <c r="CA52" s="171">
        <f>Internal!$BZ52/30*100</f>
        <v>87.717592592592581</v>
      </c>
      <c r="CB52" s="171">
        <f t="shared" si="7"/>
        <v>3.3333333333333335</v>
      </c>
      <c r="CC52" s="171"/>
    </row>
    <row r="53" spans="1:81" s="102" customFormat="1" ht="23.1" customHeight="1" x14ac:dyDescent="0.3">
      <c r="A53" s="172">
        <v>50</v>
      </c>
      <c r="B53" s="172" t="s">
        <v>121</v>
      </c>
      <c r="C53" s="168" t="s">
        <v>122</v>
      </c>
      <c r="D53" s="171">
        <f>'Book Review'!K52</f>
        <v>2</v>
      </c>
      <c r="E53" s="171">
        <f>'Book Review'!Q52</f>
        <v>1.8</v>
      </c>
      <c r="F53" s="171">
        <f>'Book Review'!W52</f>
        <v>2</v>
      </c>
      <c r="G53" s="171"/>
      <c r="H53" s="171"/>
      <c r="I53" s="171">
        <f>'Book Review'!AO52</f>
        <v>2</v>
      </c>
      <c r="J53" s="171">
        <f>'Book Review'!AU52</f>
        <v>2.5</v>
      </c>
      <c r="K53" s="171">
        <f>'Book Review'!BA52</f>
        <v>2</v>
      </c>
      <c r="L53" s="116"/>
      <c r="M53" s="116"/>
      <c r="N53" s="171">
        <f>Debate!K52</f>
        <v>2</v>
      </c>
      <c r="O53" s="171">
        <f>Debate!Q52</f>
        <v>2</v>
      </c>
      <c r="P53" s="116"/>
      <c r="Q53" s="171">
        <f>Debate!AC52</f>
        <v>2.5</v>
      </c>
      <c r="R53" s="116"/>
      <c r="S53" s="171">
        <f>Debate!AO52</f>
        <v>2</v>
      </c>
      <c r="T53" s="171">
        <f>Debate!AU52</f>
        <v>2.5</v>
      </c>
      <c r="U53" s="171">
        <f>Debate!BA52</f>
        <v>2.5</v>
      </c>
      <c r="V53" s="116"/>
      <c r="W53" s="116"/>
      <c r="X53" s="116"/>
      <c r="Y53" s="116">
        <f>GD!Q52</f>
        <v>2.125</v>
      </c>
      <c r="Z53" s="116">
        <f>GD!W52</f>
        <v>0</v>
      </c>
      <c r="AA53" s="116"/>
      <c r="AB53" s="116"/>
      <c r="AC53" s="116"/>
      <c r="AD53" s="116"/>
      <c r="AE53" s="116"/>
      <c r="AF53" s="116"/>
      <c r="AG53" s="116"/>
      <c r="AH53" s="171">
        <f>'Case study'!K52</f>
        <v>2</v>
      </c>
      <c r="AI53" s="171">
        <f>'Case study'!Q52</f>
        <v>2.1</v>
      </c>
      <c r="AJ53" s="171">
        <f>'Case study'!W52</f>
        <v>2</v>
      </c>
      <c r="AK53" s="116"/>
      <c r="AL53" s="116"/>
      <c r="AM53" s="171">
        <f>'Case study'!AO52</f>
        <v>2.25</v>
      </c>
      <c r="AN53" s="171">
        <f>'Case study'!AU52</f>
        <v>1.5</v>
      </c>
      <c r="AO53" s="171">
        <f>'Case study'!BA52</f>
        <v>2.25</v>
      </c>
      <c r="AP53" s="116"/>
      <c r="AQ53" s="116"/>
      <c r="AR53" s="116"/>
      <c r="AS53" s="171">
        <f>'Reflection -1 '!R52</f>
        <v>2.6666666666666665</v>
      </c>
      <c r="AT53" s="116"/>
      <c r="AU53" s="116"/>
      <c r="AV53" s="116"/>
      <c r="AW53" s="116"/>
      <c r="AX53" s="116"/>
      <c r="AY53" s="171">
        <f>'Reflection -1 '!BB52</f>
        <v>3.5</v>
      </c>
      <c r="AZ53" s="116"/>
      <c r="BA53" s="116"/>
      <c r="BB53" s="171">
        <f>'Reflection -2'!R52</f>
        <v>0</v>
      </c>
      <c r="BC53" s="116"/>
      <c r="BD53" s="116"/>
      <c r="BE53" s="116"/>
      <c r="BF53" s="116"/>
      <c r="BG53" s="116"/>
      <c r="BH53" s="171">
        <f>'Reflection -2'!BB52</f>
        <v>0</v>
      </c>
      <c r="BI53" s="116"/>
      <c r="BJ53" s="116"/>
      <c r="BK53" s="171">
        <f>'Reflection -3'!R52</f>
        <v>0</v>
      </c>
      <c r="BL53" s="116"/>
      <c r="BM53" s="116"/>
      <c r="BN53" s="116"/>
      <c r="BO53" s="116"/>
      <c r="BP53" s="116"/>
      <c r="BQ53" s="171">
        <f>'Reflection -3'!BB52</f>
        <v>0</v>
      </c>
      <c r="BR53" s="116"/>
      <c r="BS53" s="171">
        <f t="shared" si="0"/>
        <v>2</v>
      </c>
      <c r="BT53" s="171">
        <f t="shared" si="1"/>
        <v>1.5273809523809523</v>
      </c>
      <c r="BU53" s="171">
        <f t="shared" si="2"/>
        <v>1.3333333333333333</v>
      </c>
      <c r="BV53" s="171">
        <f t="shared" si="3"/>
        <v>2.5</v>
      </c>
      <c r="BW53" s="171"/>
      <c r="BX53" s="171">
        <f t="shared" si="4"/>
        <v>2.0833333333333335</v>
      </c>
      <c r="BY53" s="171">
        <f t="shared" si="5"/>
        <v>2.1666666666666665</v>
      </c>
      <c r="BZ53" s="171">
        <f t="shared" si="6"/>
        <v>11.610714285714286</v>
      </c>
      <c r="CA53" s="171">
        <f>Internal!$BZ53/30*100</f>
        <v>38.702380952380956</v>
      </c>
      <c r="CB53" s="171">
        <f t="shared" si="7"/>
        <v>1.7083333333333333</v>
      </c>
      <c r="CC53" s="116"/>
    </row>
    <row r="54" spans="1:81" s="102" customFormat="1" ht="23.1" customHeight="1" x14ac:dyDescent="0.3">
      <c r="A54" s="169">
        <v>51</v>
      </c>
      <c r="B54" s="169" t="s">
        <v>258</v>
      </c>
      <c r="C54" s="170" t="s">
        <v>259</v>
      </c>
      <c r="D54" s="171">
        <f>'Book Review'!K53</f>
        <v>3.25</v>
      </c>
      <c r="E54" s="171">
        <f>'Book Review'!Q53</f>
        <v>2.4</v>
      </c>
      <c r="F54" s="171">
        <f>'Book Review'!W53</f>
        <v>3</v>
      </c>
      <c r="G54" s="171"/>
      <c r="H54" s="171"/>
      <c r="I54" s="171">
        <f>'Book Review'!AO53</f>
        <v>3.3333333333333335</v>
      </c>
      <c r="J54" s="171">
        <f>'Book Review'!AU53</f>
        <v>3</v>
      </c>
      <c r="K54" s="171">
        <f>'Book Review'!BA53</f>
        <v>4</v>
      </c>
      <c r="L54" s="171"/>
      <c r="M54" s="171"/>
      <c r="N54" s="171">
        <f>Debate!K53</f>
        <v>3</v>
      </c>
      <c r="O54" s="171">
        <f>Debate!Q53</f>
        <v>2.8</v>
      </c>
      <c r="P54" s="171"/>
      <c r="Q54" s="171">
        <f>Debate!AC53</f>
        <v>4</v>
      </c>
      <c r="R54" s="171"/>
      <c r="S54" s="171">
        <f>Debate!AO53</f>
        <v>3</v>
      </c>
      <c r="T54" s="171">
        <f>Debate!AU53</f>
        <v>3</v>
      </c>
      <c r="U54" s="171">
        <f>Debate!BA53</f>
        <v>4</v>
      </c>
      <c r="V54" s="171"/>
      <c r="W54" s="171"/>
      <c r="X54" s="171"/>
      <c r="Y54" s="171">
        <f>GD!Q53</f>
        <v>3.25</v>
      </c>
      <c r="Z54" s="171">
        <f>GD!W53</f>
        <v>0</v>
      </c>
      <c r="AA54" s="171"/>
      <c r="AB54" s="171"/>
      <c r="AC54" s="171"/>
      <c r="AD54" s="171"/>
      <c r="AE54" s="171"/>
      <c r="AF54" s="171"/>
      <c r="AG54" s="171"/>
      <c r="AH54" s="171">
        <f>'Case study'!K53</f>
        <v>2.5</v>
      </c>
      <c r="AI54" s="171">
        <f>'Case study'!Q53</f>
        <v>3</v>
      </c>
      <c r="AJ54" s="171">
        <f>'Case study'!W53</f>
        <v>3</v>
      </c>
      <c r="AK54" s="171"/>
      <c r="AL54" s="171"/>
      <c r="AM54" s="171">
        <f>'Case study'!AO53</f>
        <v>2.5</v>
      </c>
      <c r="AN54" s="171">
        <f>'Case study'!AU53</f>
        <v>3</v>
      </c>
      <c r="AO54" s="171">
        <f>'Case study'!BA53</f>
        <v>3</v>
      </c>
      <c r="AP54" s="171"/>
      <c r="AQ54" s="171"/>
      <c r="AR54" s="171"/>
      <c r="AS54" s="171">
        <f>'Reflection -1 '!R53</f>
        <v>1</v>
      </c>
      <c r="AT54" s="171"/>
      <c r="AU54" s="171"/>
      <c r="AV54" s="171"/>
      <c r="AW54" s="171"/>
      <c r="AX54" s="171"/>
      <c r="AY54" s="171">
        <f>'Reflection -1 '!BB53</f>
        <v>3</v>
      </c>
      <c r="AZ54" s="171"/>
      <c r="BA54" s="171"/>
      <c r="BB54" s="171">
        <f>'Reflection -2'!R53</f>
        <v>1</v>
      </c>
      <c r="BC54" s="171"/>
      <c r="BD54" s="171"/>
      <c r="BE54" s="171"/>
      <c r="BF54" s="171"/>
      <c r="BG54" s="171"/>
      <c r="BH54" s="171">
        <f>'Reflection -2'!BB53</f>
        <v>5</v>
      </c>
      <c r="BI54" s="171"/>
      <c r="BJ54" s="171"/>
      <c r="BK54" s="171">
        <f>'Reflection -3'!R53</f>
        <v>1.5</v>
      </c>
      <c r="BL54" s="171"/>
      <c r="BM54" s="171"/>
      <c r="BN54" s="171"/>
      <c r="BO54" s="171"/>
      <c r="BP54" s="171"/>
      <c r="BQ54" s="171">
        <f>'Reflection -3'!BB53</f>
        <v>3</v>
      </c>
      <c r="BR54" s="171"/>
      <c r="BS54" s="171">
        <f t="shared" si="0"/>
        <v>2.9166666666666665</v>
      </c>
      <c r="BT54" s="171">
        <f t="shared" si="1"/>
        <v>2.1357142857142857</v>
      </c>
      <c r="BU54" s="171">
        <f t="shared" si="2"/>
        <v>2</v>
      </c>
      <c r="BV54" s="171">
        <f t="shared" si="3"/>
        <v>4</v>
      </c>
      <c r="BW54" s="171"/>
      <c r="BX54" s="171">
        <f t="shared" si="4"/>
        <v>2.9444444444444446</v>
      </c>
      <c r="BY54" s="171">
        <f t="shared" si="5"/>
        <v>3</v>
      </c>
      <c r="BZ54" s="171">
        <f t="shared" si="6"/>
        <v>16.996825396825397</v>
      </c>
      <c r="CA54" s="171">
        <f>Internal!$BZ54/30*100</f>
        <v>56.656084656084658</v>
      </c>
      <c r="CB54" s="171">
        <f t="shared" si="7"/>
        <v>3.6666666666666665</v>
      </c>
      <c r="CC54" s="171"/>
    </row>
    <row r="55" spans="1:81" s="102" customFormat="1" ht="23.1" customHeight="1" x14ac:dyDescent="0.3">
      <c r="A55" s="172">
        <v>52</v>
      </c>
      <c r="B55" s="172" t="s">
        <v>212</v>
      </c>
      <c r="C55" s="168" t="s">
        <v>213</v>
      </c>
      <c r="D55" s="171">
        <f>'Book Review'!K54</f>
        <v>3</v>
      </c>
      <c r="E55" s="171">
        <f>'Book Review'!Q54</f>
        <v>2.8</v>
      </c>
      <c r="F55" s="171">
        <f>'Book Review'!W54</f>
        <v>3</v>
      </c>
      <c r="G55" s="171"/>
      <c r="H55" s="171"/>
      <c r="I55" s="171">
        <f>'Book Review'!AO54</f>
        <v>3</v>
      </c>
      <c r="J55" s="171">
        <f>'Book Review'!AU54</f>
        <v>3</v>
      </c>
      <c r="K55" s="171">
        <f>'Book Review'!BA54</f>
        <v>2</v>
      </c>
      <c r="L55" s="116"/>
      <c r="M55" s="116"/>
      <c r="N55" s="171">
        <f>Debate!K54</f>
        <v>3</v>
      </c>
      <c r="O55" s="171">
        <f>Debate!Q54</f>
        <v>3.2</v>
      </c>
      <c r="P55" s="116"/>
      <c r="Q55" s="171">
        <f>Debate!AC54</f>
        <v>3</v>
      </c>
      <c r="R55" s="116"/>
      <c r="S55" s="171">
        <f>Debate!AO54</f>
        <v>3.3333333333333335</v>
      </c>
      <c r="T55" s="171">
        <f>Debate!AU54</f>
        <v>3</v>
      </c>
      <c r="U55" s="171">
        <f>Debate!BA54</f>
        <v>3</v>
      </c>
      <c r="V55" s="116"/>
      <c r="W55" s="116"/>
      <c r="X55" s="116"/>
      <c r="Y55" s="116">
        <f>GD!Q54</f>
        <v>3.5</v>
      </c>
      <c r="Z55" s="116">
        <f>GD!W54</f>
        <v>0</v>
      </c>
      <c r="AA55" s="116"/>
      <c r="AB55" s="116"/>
      <c r="AC55" s="116"/>
      <c r="AD55" s="116"/>
      <c r="AE55" s="116"/>
      <c r="AF55" s="116"/>
      <c r="AG55" s="116"/>
      <c r="AH55" s="171">
        <f>'Case study'!K54</f>
        <v>3</v>
      </c>
      <c r="AI55" s="171">
        <f>'Case study'!Q54</f>
        <v>3.4</v>
      </c>
      <c r="AJ55" s="171">
        <f>'Case study'!W54</f>
        <v>3</v>
      </c>
      <c r="AK55" s="116"/>
      <c r="AL55" s="116"/>
      <c r="AM55" s="171">
        <f>'Case study'!AO54</f>
        <v>3</v>
      </c>
      <c r="AN55" s="171">
        <f>'Case study'!AU54</f>
        <v>3</v>
      </c>
      <c r="AO55" s="171">
        <f>'Case study'!BA54</f>
        <v>1</v>
      </c>
      <c r="AP55" s="116"/>
      <c r="AQ55" s="116"/>
      <c r="AR55" s="116"/>
      <c r="AS55" s="171">
        <f>'Reflection -1 '!R54</f>
        <v>3</v>
      </c>
      <c r="AT55" s="116"/>
      <c r="AU55" s="116"/>
      <c r="AV55" s="116"/>
      <c r="AW55" s="116"/>
      <c r="AX55" s="116"/>
      <c r="AY55" s="171">
        <f>'Reflection -1 '!BB54</f>
        <v>3</v>
      </c>
      <c r="AZ55" s="116"/>
      <c r="BA55" s="116"/>
      <c r="BB55" s="171">
        <f>'Reflection -2'!R54</f>
        <v>0</v>
      </c>
      <c r="BC55" s="116"/>
      <c r="BD55" s="116"/>
      <c r="BE55" s="116"/>
      <c r="BF55" s="116"/>
      <c r="BG55" s="116"/>
      <c r="BH55" s="171">
        <f>'Reflection -2'!BB54</f>
        <v>0</v>
      </c>
      <c r="BI55" s="116"/>
      <c r="BJ55" s="116"/>
      <c r="BK55" s="171">
        <f>'Reflection -3'!R54</f>
        <v>3</v>
      </c>
      <c r="BL55" s="116"/>
      <c r="BM55" s="116"/>
      <c r="BN55" s="116"/>
      <c r="BO55" s="116"/>
      <c r="BP55" s="116"/>
      <c r="BQ55" s="171">
        <f>'Reflection -3'!BB54</f>
        <v>3.5</v>
      </c>
      <c r="BR55" s="116"/>
      <c r="BS55" s="171">
        <f t="shared" si="0"/>
        <v>3</v>
      </c>
      <c r="BT55" s="171">
        <f t="shared" si="1"/>
        <v>2.6999999999999997</v>
      </c>
      <c r="BU55" s="171">
        <f t="shared" si="2"/>
        <v>2</v>
      </c>
      <c r="BV55" s="171">
        <f t="shared" si="3"/>
        <v>3</v>
      </c>
      <c r="BW55" s="171"/>
      <c r="BX55" s="171">
        <f t="shared" si="4"/>
        <v>3.1111111111111112</v>
      </c>
      <c r="BY55" s="171">
        <f t="shared" si="5"/>
        <v>3</v>
      </c>
      <c r="BZ55" s="171">
        <f t="shared" si="6"/>
        <v>16.81111111111111</v>
      </c>
      <c r="CA55" s="171">
        <f>Internal!$BZ55/30*100</f>
        <v>56.037037037037031</v>
      </c>
      <c r="CB55" s="171">
        <f t="shared" si="7"/>
        <v>2.0833333333333335</v>
      </c>
      <c r="CC55" s="116"/>
    </row>
    <row r="56" spans="1:81" s="102" customFormat="1" ht="23.1" customHeight="1" x14ac:dyDescent="0.3">
      <c r="A56" s="169">
        <v>53</v>
      </c>
      <c r="B56" s="169" t="s">
        <v>228</v>
      </c>
      <c r="C56" s="170" t="s">
        <v>229</v>
      </c>
      <c r="D56" s="171">
        <f>'Book Review'!K55</f>
        <v>1.75</v>
      </c>
      <c r="E56" s="171">
        <f>'Book Review'!Q55</f>
        <v>1.8</v>
      </c>
      <c r="F56" s="171">
        <f>'Book Review'!W55</f>
        <v>1</v>
      </c>
      <c r="G56" s="171"/>
      <c r="H56" s="171"/>
      <c r="I56" s="171">
        <f>'Book Review'!AO55</f>
        <v>1.3333333333333333</v>
      </c>
      <c r="J56" s="171">
        <f>'Book Review'!AU55</f>
        <v>3</v>
      </c>
      <c r="K56" s="171">
        <f>'Book Review'!BA55</f>
        <v>1.5</v>
      </c>
      <c r="L56" s="171"/>
      <c r="M56" s="171"/>
      <c r="N56" s="171">
        <f>Debate!K55</f>
        <v>2</v>
      </c>
      <c r="O56" s="171">
        <f>Debate!Q55</f>
        <v>1.8</v>
      </c>
      <c r="P56" s="171"/>
      <c r="Q56" s="171">
        <f>Debate!AC55</f>
        <v>2</v>
      </c>
      <c r="R56" s="171"/>
      <c r="S56" s="171">
        <f>Debate!AO55</f>
        <v>2.6666666666666665</v>
      </c>
      <c r="T56" s="171">
        <f>Debate!AU55</f>
        <v>3</v>
      </c>
      <c r="U56" s="171">
        <f>Debate!BA55</f>
        <v>3</v>
      </c>
      <c r="V56" s="171"/>
      <c r="W56" s="171"/>
      <c r="X56" s="171"/>
      <c r="Y56" s="171">
        <f>GD!Q55</f>
        <v>2</v>
      </c>
      <c r="Z56" s="171">
        <f>GD!W55</f>
        <v>0</v>
      </c>
      <c r="AA56" s="171"/>
      <c r="AB56" s="171"/>
      <c r="AC56" s="171"/>
      <c r="AD56" s="171"/>
      <c r="AE56" s="171"/>
      <c r="AF56" s="171"/>
      <c r="AG56" s="171"/>
      <c r="AH56" s="171">
        <f>'Case study'!K55</f>
        <v>2.25</v>
      </c>
      <c r="AI56" s="171">
        <f>'Case study'!Q55</f>
        <v>2.6</v>
      </c>
      <c r="AJ56" s="171">
        <f>'Case study'!W55</f>
        <v>2</v>
      </c>
      <c r="AK56" s="171"/>
      <c r="AL56" s="171"/>
      <c r="AM56" s="171">
        <f>'Case study'!AO55</f>
        <v>2.75</v>
      </c>
      <c r="AN56" s="171">
        <f>'Case study'!AU55</f>
        <v>3</v>
      </c>
      <c r="AO56" s="171">
        <f>'Case study'!BA55</f>
        <v>3</v>
      </c>
      <c r="AP56" s="171"/>
      <c r="AQ56" s="171"/>
      <c r="AR56" s="171"/>
      <c r="AS56" s="171">
        <f>'Reflection -1 '!R55</f>
        <v>0</v>
      </c>
      <c r="AT56" s="171"/>
      <c r="AU56" s="171"/>
      <c r="AV56" s="171"/>
      <c r="AW56" s="171"/>
      <c r="AX56" s="171"/>
      <c r="AY56" s="171">
        <f>'Reflection -1 '!BB55</f>
        <v>0</v>
      </c>
      <c r="AZ56" s="171"/>
      <c r="BA56" s="171"/>
      <c r="BB56" s="171">
        <f>'Reflection -2'!R55</f>
        <v>3</v>
      </c>
      <c r="BC56" s="171"/>
      <c r="BD56" s="171"/>
      <c r="BE56" s="171"/>
      <c r="BF56" s="171"/>
      <c r="BG56" s="171"/>
      <c r="BH56" s="171">
        <f>'Reflection -2'!BB55</f>
        <v>5</v>
      </c>
      <c r="BI56" s="171"/>
      <c r="BJ56" s="171"/>
      <c r="BK56" s="171">
        <f>'Reflection -3'!R55</f>
        <v>0</v>
      </c>
      <c r="BL56" s="171"/>
      <c r="BM56" s="171"/>
      <c r="BN56" s="171"/>
      <c r="BO56" s="171"/>
      <c r="BP56" s="171"/>
      <c r="BQ56" s="171">
        <f>'Reflection -3'!BB55</f>
        <v>0</v>
      </c>
      <c r="BR56" s="171"/>
      <c r="BS56" s="171">
        <f t="shared" si="0"/>
        <v>2</v>
      </c>
      <c r="BT56" s="171">
        <f t="shared" si="1"/>
        <v>1.5999999999999999</v>
      </c>
      <c r="BU56" s="171">
        <f t="shared" si="2"/>
        <v>1</v>
      </c>
      <c r="BV56" s="171">
        <f t="shared" si="3"/>
        <v>2</v>
      </c>
      <c r="BW56" s="171"/>
      <c r="BX56" s="171">
        <f t="shared" si="4"/>
        <v>2.25</v>
      </c>
      <c r="BY56" s="171">
        <f t="shared" si="5"/>
        <v>3</v>
      </c>
      <c r="BZ56" s="171">
        <f t="shared" si="6"/>
        <v>11.85</v>
      </c>
      <c r="CA56" s="171">
        <f>Internal!$BZ56/30*100</f>
        <v>39.499999999999993</v>
      </c>
      <c r="CB56" s="171">
        <f t="shared" si="7"/>
        <v>2.0833333333333335</v>
      </c>
      <c r="CC56" s="171"/>
    </row>
    <row r="57" spans="1:81" s="102" customFormat="1" ht="23.1" customHeight="1" x14ac:dyDescent="0.3">
      <c r="A57" s="172">
        <v>54</v>
      </c>
      <c r="B57" s="172" t="s">
        <v>311</v>
      </c>
      <c r="C57" s="168" t="s">
        <v>312</v>
      </c>
      <c r="D57" s="171">
        <f>'Book Review'!K56</f>
        <v>2.25</v>
      </c>
      <c r="E57" s="171">
        <f>'Book Review'!Q56</f>
        <v>2.2000000000000002</v>
      </c>
      <c r="F57" s="171">
        <f>'Book Review'!W56</f>
        <v>2</v>
      </c>
      <c r="G57" s="171"/>
      <c r="H57" s="171"/>
      <c r="I57" s="171">
        <f>'Book Review'!AO56</f>
        <v>2.3333333333333335</v>
      </c>
      <c r="J57" s="171">
        <f>'Book Review'!AU56</f>
        <v>3</v>
      </c>
      <c r="K57" s="171">
        <f>'Book Review'!BA56</f>
        <v>3</v>
      </c>
      <c r="L57" s="116"/>
      <c r="M57" s="173"/>
      <c r="N57" s="171">
        <f>Debate!K56</f>
        <v>2</v>
      </c>
      <c r="O57" s="171">
        <f>Debate!Q56</f>
        <v>1.8</v>
      </c>
      <c r="P57" s="116"/>
      <c r="Q57" s="171">
        <f>Debate!AC56</f>
        <v>2</v>
      </c>
      <c r="R57" s="116"/>
      <c r="S57" s="171">
        <f>Debate!AO56</f>
        <v>3.3333333333333335</v>
      </c>
      <c r="T57" s="171">
        <f>Debate!AU56</f>
        <v>3</v>
      </c>
      <c r="U57" s="171">
        <f>Debate!BA56</f>
        <v>2.5</v>
      </c>
      <c r="V57" s="116"/>
      <c r="W57" s="173"/>
      <c r="X57" s="116"/>
      <c r="Y57" s="116">
        <f>GD!Q56</f>
        <v>3</v>
      </c>
      <c r="Z57" s="116">
        <f>GD!W56</f>
        <v>0</v>
      </c>
      <c r="AA57" s="116"/>
      <c r="AB57" s="116"/>
      <c r="AC57" s="116"/>
      <c r="AD57" s="173"/>
      <c r="AE57" s="173"/>
      <c r="AF57" s="116"/>
      <c r="AG57" s="173"/>
      <c r="AH57" s="171">
        <f>'Case study'!K56</f>
        <v>2.25</v>
      </c>
      <c r="AI57" s="171">
        <f>'Case study'!Q56</f>
        <v>2.8</v>
      </c>
      <c r="AJ57" s="171">
        <f>'Case study'!W56</f>
        <v>2</v>
      </c>
      <c r="AK57" s="116"/>
      <c r="AL57" s="116"/>
      <c r="AM57" s="171">
        <f>'Case study'!AO56</f>
        <v>2.5</v>
      </c>
      <c r="AN57" s="171">
        <f>'Case study'!AU56</f>
        <v>3</v>
      </c>
      <c r="AO57" s="171">
        <f>'Case study'!BA56</f>
        <v>3</v>
      </c>
      <c r="AP57" s="116"/>
      <c r="AQ57" s="173"/>
      <c r="AR57" s="116"/>
      <c r="AS57" s="171" t="str">
        <f>'Reflection -1 '!R56</f>
        <v>0</v>
      </c>
      <c r="AT57" s="116"/>
      <c r="AU57" s="116"/>
      <c r="AV57" s="116"/>
      <c r="AW57" s="116"/>
      <c r="AX57" s="173"/>
      <c r="AY57" s="171" t="str">
        <f>'Reflection -1 '!BB56</f>
        <v>0</v>
      </c>
      <c r="AZ57" s="173"/>
      <c r="BA57" s="116"/>
      <c r="BB57" s="171" t="str">
        <f>'Reflection -2'!R56</f>
        <v>0</v>
      </c>
      <c r="BC57" s="116"/>
      <c r="BD57" s="116"/>
      <c r="BE57" s="116"/>
      <c r="BF57" s="116"/>
      <c r="BG57" s="116"/>
      <c r="BH57" s="171" t="str">
        <f>'Reflection -2'!BB56</f>
        <v>0</v>
      </c>
      <c r="BI57" s="173"/>
      <c r="BJ57" s="116"/>
      <c r="BK57" s="171" t="str">
        <f>'Reflection -3'!R56</f>
        <v>0</v>
      </c>
      <c r="BL57" s="116"/>
      <c r="BM57" s="116"/>
      <c r="BN57" s="116"/>
      <c r="BO57" s="116"/>
      <c r="BP57" s="116"/>
      <c r="BQ57" s="171" t="str">
        <f>'Reflection -3'!BB56</f>
        <v>0</v>
      </c>
      <c r="BR57" s="173"/>
      <c r="BS57" s="171">
        <f t="shared" si="0"/>
        <v>2.1666666666666665</v>
      </c>
      <c r="BT57" s="171">
        <f t="shared" si="1"/>
        <v>2.4500000000000002</v>
      </c>
      <c r="BU57" s="171">
        <f t="shared" si="2"/>
        <v>1.3333333333333333</v>
      </c>
      <c r="BV57" s="171">
        <f t="shared" si="3"/>
        <v>2</v>
      </c>
      <c r="BW57" s="171"/>
      <c r="BX57" s="171">
        <f t="shared" si="4"/>
        <v>2.7222222222222228</v>
      </c>
      <c r="BY57" s="171">
        <f t="shared" si="5"/>
        <v>3</v>
      </c>
      <c r="BZ57" s="171">
        <f t="shared" si="6"/>
        <v>13.672222222222222</v>
      </c>
      <c r="CA57" s="171">
        <f>Internal!$BZ57/30*100</f>
        <v>45.574074074074069</v>
      </c>
      <c r="CB57" s="171">
        <f t="shared" si="7"/>
        <v>2.8333333333333335</v>
      </c>
      <c r="CC57" s="173"/>
    </row>
    <row r="58" spans="1:81" s="102" customFormat="1" ht="23.1" customHeight="1" x14ac:dyDescent="0.3">
      <c r="A58" s="169">
        <v>55</v>
      </c>
      <c r="B58" s="169" t="s">
        <v>246</v>
      </c>
      <c r="C58" s="170" t="s">
        <v>247</v>
      </c>
      <c r="D58" s="171">
        <f>'Book Review'!K57</f>
        <v>2.25</v>
      </c>
      <c r="E58" s="171">
        <f>'Book Review'!Q57</f>
        <v>2.8</v>
      </c>
      <c r="F58" s="171">
        <f>'Book Review'!W57</f>
        <v>4</v>
      </c>
      <c r="G58" s="171"/>
      <c r="H58" s="171"/>
      <c r="I58" s="171">
        <f>'Book Review'!AO57</f>
        <v>2.6666666666666665</v>
      </c>
      <c r="J58" s="171">
        <f>'Book Review'!AU57</f>
        <v>3</v>
      </c>
      <c r="K58" s="171">
        <f>'Book Review'!BA57</f>
        <v>3</v>
      </c>
      <c r="L58" s="171"/>
      <c r="M58" s="171"/>
      <c r="N58" s="171">
        <f>Debate!K57</f>
        <v>2</v>
      </c>
      <c r="O58" s="171">
        <f>Debate!Q57</f>
        <v>3</v>
      </c>
      <c r="P58" s="171"/>
      <c r="Q58" s="171">
        <f>Debate!AC57</f>
        <v>2</v>
      </c>
      <c r="R58" s="171"/>
      <c r="S58" s="171">
        <f>Debate!AO57</f>
        <v>3.6666666666666665</v>
      </c>
      <c r="T58" s="171">
        <f>Debate!AU57</f>
        <v>3</v>
      </c>
      <c r="U58" s="171">
        <f>Debate!BA57</f>
        <v>3</v>
      </c>
      <c r="V58" s="171"/>
      <c r="W58" s="171"/>
      <c r="X58" s="171"/>
      <c r="Y58" s="171">
        <f>GD!Q57</f>
        <v>3.75</v>
      </c>
      <c r="Z58" s="171">
        <f>GD!W57</f>
        <v>0</v>
      </c>
      <c r="AA58" s="171"/>
      <c r="AB58" s="171"/>
      <c r="AC58" s="171"/>
      <c r="AD58" s="171"/>
      <c r="AE58" s="171"/>
      <c r="AF58" s="171"/>
      <c r="AG58" s="171"/>
      <c r="AH58" s="171">
        <f>'Case study'!K57</f>
        <v>2.25</v>
      </c>
      <c r="AI58" s="171">
        <f>'Case study'!Q57</f>
        <v>3.4</v>
      </c>
      <c r="AJ58" s="171">
        <f>'Case study'!W57</f>
        <v>4</v>
      </c>
      <c r="AK58" s="171"/>
      <c r="AL58" s="171"/>
      <c r="AM58" s="171">
        <f>'Case study'!AO57</f>
        <v>2.75</v>
      </c>
      <c r="AN58" s="171">
        <f>'Case study'!AU57</f>
        <v>3</v>
      </c>
      <c r="AO58" s="171">
        <f>'Case study'!BA57</f>
        <v>3</v>
      </c>
      <c r="AP58" s="171"/>
      <c r="AQ58" s="171"/>
      <c r="AR58" s="171"/>
      <c r="AS58" s="171">
        <f>'Reflection -1 '!R57</f>
        <v>4</v>
      </c>
      <c r="AT58" s="171"/>
      <c r="AU58" s="171"/>
      <c r="AV58" s="171"/>
      <c r="AW58" s="171"/>
      <c r="AX58" s="171"/>
      <c r="AY58" s="171">
        <f>'Reflection -1 '!BB57</f>
        <v>4.5</v>
      </c>
      <c r="AZ58" s="171"/>
      <c r="BA58" s="171"/>
      <c r="BB58" s="171">
        <f>'Reflection -2'!R57</f>
        <v>4</v>
      </c>
      <c r="BC58" s="171"/>
      <c r="BD58" s="171"/>
      <c r="BE58" s="171"/>
      <c r="BF58" s="171"/>
      <c r="BG58" s="171"/>
      <c r="BH58" s="171">
        <f>'Reflection -2'!BB57</f>
        <v>5</v>
      </c>
      <c r="BI58" s="171"/>
      <c r="BJ58" s="171"/>
      <c r="BK58" s="171">
        <f>'Reflection -3'!R57</f>
        <v>0</v>
      </c>
      <c r="BL58" s="171"/>
      <c r="BM58" s="171"/>
      <c r="BN58" s="171"/>
      <c r="BO58" s="171"/>
      <c r="BP58" s="171"/>
      <c r="BQ58" s="171">
        <f>'Reflection -3'!BB57</f>
        <v>0</v>
      </c>
      <c r="BR58" s="171"/>
      <c r="BS58" s="171">
        <f t="shared" si="0"/>
        <v>2.1666666666666665</v>
      </c>
      <c r="BT58" s="171">
        <f t="shared" si="1"/>
        <v>2.9928571428571433</v>
      </c>
      <c r="BU58" s="171">
        <f t="shared" si="2"/>
        <v>2.6666666666666665</v>
      </c>
      <c r="BV58" s="171">
        <f t="shared" si="3"/>
        <v>2</v>
      </c>
      <c r="BW58" s="171"/>
      <c r="BX58" s="171">
        <f t="shared" si="4"/>
        <v>3.0277777777777772</v>
      </c>
      <c r="BY58" s="171">
        <f t="shared" si="5"/>
        <v>3</v>
      </c>
      <c r="BZ58" s="171">
        <f t="shared" si="6"/>
        <v>15.853968253968253</v>
      </c>
      <c r="CA58" s="171">
        <f>Internal!$BZ58/30*100</f>
        <v>52.846560846560841</v>
      </c>
      <c r="CB58" s="171">
        <f t="shared" si="7"/>
        <v>3.0833333333333335</v>
      </c>
      <c r="CC58" s="171"/>
    </row>
    <row r="59" spans="1:81" s="102" customFormat="1" ht="23.1" customHeight="1" x14ac:dyDescent="0.3">
      <c r="A59" s="172">
        <v>56</v>
      </c>
      <c r="B59" s="172" t="s">
        <v>123</v>
      </c>
      <c r="C59" s="168" t="s">
        <v>124</v>
      </c>
      <c r="D59" s="171">
        <f>'Book Review'!K58</f>
        <v>3</v>
      </c>
      <c r="E59" s="171">
        <f>'Book Review'!Q58</f>
        <v>2.2000000000000002</v>
      </c>
      <c r="F59" s="171">
        <f>'Book Review'!W58</f>
        <v>4</v>
      </c>
      <c r="G59" s="171"/>
      <c r="H59" s="171"/>
      <c r="I59" s="171">
        <f>'Book Review'!AO58</f>
        <v>3</v>
      </c>
      <c r="J59" s="171">
        <f>'Book Review'!AU58</f>
        <v>3</v>
      </c>
      <c r="K59" s="171">
        <f>'Book Review'!BA58</f>
        <v>3</v>
      </c>
      <c r="L59" s="116"/>
      <c r="M59" s="116"/>
      <c r="N59" s="171">
        <f>Debate!K58</f>
        <v>3</v>
      </c>
      <c r="O59" s="171">
        <f>Debate!Q58</f>
        <v>2.8</v>
      </c>
      <c r="P59" s="116"/>
      <c r="Q59" s="171">
        <f>Debate!AC58</f>
        <v>4</v>
      </c>
      <c r="R59" s="116"/>
      <c r="S59" s="171">
        <f>Debate!AO58</f>
        <v>3.3333333333333335</v>
      </c>
      <c r="T59" s="171">
        <f>Debate!AU58</f>
        <v>3</v>
      </c>
      <c r="U59" s="171">
        <f>Debate!BA58</f>
        <v>3</v>
      </c>
      <c r="V59" s="116"/>
      <c r="W59" s="116"/>
      <c r="X59" s="116"/>
      <c r="Y59" s="116">
        <f>GD!Q58</f>
        <v>3.25</v>
      </c>
      <c r="Z59" s="116">
        <f>GD!W58</f>
        <v>0</v>
      </c>
      <c r="AA59" s="116"/>
      <c r="AB59" s="116"/>
      <c r="AC59" s="116"/>
      <c r="AD59" s="116"/>
      <c r="AE59" s="116"/>
      <c r="AF59" s="116"/>
      <c r="AG59" s="116"/>
      <c r="AH59" s="171">
        <f>'Case study'!K58</f>
        <v>3</v>
      </c>
      <c r="AI59" s="171">
        <f>'Case study'!Q58</f>
        <v>3</v>
      </c>
      <c r="AJ59" s="171">
        <f>'Case study'!W58</f>
        <v>4</v>
      </c>
      <c r="AK59" s="116"/>
      <c r="AL59" s="116"/>
      <c r="AM59" s="171">
        <f>'Case study'!AO58</f>
        <v>3</v>
      </c>
      <c r="AN59" s="171">
        <f>'Case study'!AU58</f>
        <v>3</v>
      </c>
      <c r="AO59" s="171">
        <f>'Case study'!BA58</f>
        <v>3</v>
      </c>
      <c r="AP59" s="116"/>
      <c r="AQ59" s="116"/>
      <c r="AR59" s="116"/>
      <c r="AS59" s="171">
        <f>'Reflection -1 '!R58</f>
        <v>4</v>
      </c>
      <c r="AT59" s="116"/>
      <c r="AU59" s="116"/>
      <c r="AV59" s="116"/>
      <c r="AW59" s="116"/>
      <c r="AX59" s="116"/>
      <c r="AY59" s="171">
        <f>'Reflection -1 '!BB58</f>
        <v>4.5</v>
      </c>
      <c r="AZ59" s="116"/>
      <c r="BA59" s="116"/>
      <c r="BB59" s="171">
        <f>'Reflection -2'!R58</f>
        <v>4.666666666666667</v>
      </c>
      <c r="BC59" s="116"/>
      <c r="BD59" s="116"/>
      <c r="BE59" s="116"/>
      <c r="BF59" s="116"/>
      <c r="BG59" s="116"/>
      <c r="BH59" s="171">
        <f>'Reflection -2'!BB58</f>
        <v>5</v>
      </c>
      <c r="BI59" s="116"/>
      <c r="BJ59" s="116"/>
      <c r="BK59" s="171">
        <f>'Reflection -3'!R58</f>
        <v>4</v>
      </c>
      <c r="BL59" s="116"/>
      <c r="BM59" s="116"/>
      <c r="BN59" s="116"/>
      <c r="BO59" s="116"/>
      <c r="BP59" s="116"/>
      <c r="BQ59" s="171">
        <f>'Reflection -3'!BB58</f>
        <v>5</v>
      </c>
      <c r="BR59" s="116"/>
      <c r="BS59" s="171">
        <f t="shared" si="0"/>
        <v>3</v>
      </c>
      <c r="BT59" s="171">
        <f t="shared" si="1"/>
        <v>3.416666666666667</v>
      </c>
      <c r="BU59" s="171">
        <f t="shared" si="2"/>
        <v>2.6666666666666665</v>
      </c>
      <c r="BV59" s="171">
        <f t="shared" si="3"/>
        <v>4</v>
      </c>
      <c r="BW59" s="171"/>
      <c r="BX59" s="171">
        <f t="shared" si="4"/>
        <v>3.1111111111111112</v>
      </c>
      <c r="BY59" s="171">
        <f t="shared" si="5"/>
        <v>3</v>
      </c>
      <c r="BZ59" s="171">
        <f t="shared" si="6"/>
        <v>19.194444444444443</v>
      </c>
      <c r="CA59" s="171">
        <f>Internal!$BZ59/30*100</f>
        <v>63.981481481481474</v>
      </c>
      <c r="CB59" s="171">
        <f t="shared" si="7"/>
        <v>3.9166666666666665</v>
      </c>
      <c r="CC59" s="116"/>
    </row>
    <row r="60" spans="1:81" s="102" customFormat="1" ht="23.1" customHeight="1" x14ac:dyDescent="0.3">
      <c r="A60" s="169">
        <v>57</v>
      </c>
      <c r="B60" s="169" t="s">
        <v>313</v>
      </c>
      <c r="C60" s="170" t="s">
        <v>314</v>
      </c>
      <c r="D60" s="171">
        <f>'Book Review'!K59</f>
        <v>3</v>
      </c>
      <c r="E60" s="171">
        <f>'Book Review'!Q59</f>
        <v>2.2000000000000002</v>
      </c>
      <c r="F60" s="171">
        <f>'Book Review'!W59</f>
        <v>4</v>
      </c>
      <c r="G60" s="171"/>
      <c r="H60" s="171"/>
      <c r="I60" s="171">
        <f>'Book Review'!AO59</f>
        <v>2.3333333333333335</v>
      </c>
      <c r="J60" s="171">
        <f>'Book Review'!AU59</f>
        <v>4</v>
      </c>
      <c r="K60" s="171">
        <f>'Book Review'!BA59</f>
        <v>4</v>
      </c>
      <c r="L60" s="171"/>
      <c r="M60" s="171"/>
      <c r="N60" s="171">
        <f>Debate!K59</f>
        <v>3</v>
      </c>
      <c r="O60" s="171">
        <f>Debate!Q59</f>
        <v>2.8</v>
      </c>
      <c r="P60" s="171"/>
      <c r="Q60" s="171">
        <f>Debate!AC59</f>
        <v>3</v>
      </c>
      <c r="R60" s="171"/>
      <c r="S60" s="171">
        <f>Debate!AO59</f>
        <v>2.6666666666666665</v>
      </c>
      <c r="T60" s="171">
        <f>Debate!AU59</f>
        <v>3</v>
      </c>
      <c r="U60" s="171">
        <f>Debate!BA59</f>
        <v>3.5</v>
      </c>
      <c r="V60" s="171"/>
      <c r="W60" s="171"/>
      <c r="X60" s="171"/>
      <c r="Y60" s="171">
        <f>GD!Q59</f>
        <v>3.5</v>
      </c>
      <c r="Z60" s="171">
        <f>GD!W59</f>
        <v>0</v>
      </c>
      <c r="AA60" s="171"/>
      <c r="AB60" s="171"/>
      <c r="AC60" s="171"/>
      <c r="AD60" s="171"/>
      <c r="AE60" s="171"/>
      <c r="AF60" s="171"/>
      <c r="AG60" s="171"/>
      <c r="AH60" s="171" t="str">
        <f>'Case study'!K59</f>
        <v>0</v>
      </c>
      <c r="AI60" s="171" t="str">
        <f>'Case study'!Q59</f>
        <v>0</v>
      </c>
      <c r="AJ60" s="171">
        <f>'Case study'!W59</f>
        <v>0</v>
      </c>
      <c r="AK60" s="171"/>
      <c r="AL60" s="171"/>
      <c r="AM60" s="171" t="str">
        <f>'Case study'!AO59</f>
        <v>0</v>
      </c>
      <c r="AN60" s="171">
        <f>'Case study'!AU59</f>
        <v>0</v>
      </c>
      <c r="AO60" s="171" t="str">
        <f>'Case study'!BA59</f>
        <v>0</v>
      </c>
      <c r="AP60" s="171"/>
      <c r="AQ60" s="171"/>
      <c r="AR60" s="171"/>
      <c r="AS60" s="171" t="str">
        <f>'Reflection -1 '!R59</f>
        <v>0</v>
      </c>
      <c r="AT60" s="171"/>
      <c r="AU60" s="171"/>
      <c r="AV60" s="171"/>
      <c r="AW60" s="171"/>
      <c r="AX60" s="171"/>
      <c r="AY60" s="171" t="str">
        <f>'Reflection -1 '!BB59</f>
        <v>0</v>
      </c>
      <c r="AZ60" s="171"/>
      <c r="BA60" s="171"/>
      <c r="BB60" s="171" t="str">
        <f>'Reflection -2'!R59</f>
        <v>0</v>
      </c>
      <c r="BC60" s="171"/>
      <c r="BD60" s="171"/>
      <c r="BE60" s="171"/>
      <c r="BF60" s="171"/>
      <c r="BG60" s="171"/>
      <c r="BH60" s="171" t="str">
        <f>'Reflection -2'!BB59</f>
        <v>0</v>
      </c>
      <c r="BI60" s="171"/>
      <c r="BJ60" s="171"/>
      <c r="BK60" s="171" t="str">
        <f>'Reflection -3'!R59</f>
        <v>0</v>
      </c>
      <c r="BL60" s="171"/>
      <c r="BM60" s="171"/>
      <c r="BN60" s="171"/>
      <c r="BO60" s="171"/>
      <c r="BP60" s="171"/>
      <c r="BQ60" s="171" t="str">
        <f>'Reflection -3'!BB59</f>
        <v>0</v>
      </c>
      <c r="BR60" s="171"/>
      <c r="BS60" s="171">
        <f t="shared" si="0"/>
        <v>3</v>
      </c>
      <c r="BT60" s="171">
        <f t="shared" si="1"/>
        <v>2.8333333333333335</v>
      </c>
      <c r="BU60" s="171">
        <f t="shared" si="2"/>
        <v>1.3333333333333333</v>
      </c>
      <c r="BV60" s="171">
        <f t="shared" si="3"/>
        <v>3</v>
      </c>
      <c r="BW60" s="171"/>
      <c r="BX60" s="171">
        <f t="shared" si="4"/>
        <v>2.5</v>
      </c>
      <c r="BY60" s="171">
        <f t="shared" si="5"/>
        <v>2.3333333333333335</v>
      </c>
      <c r="BZ60" s="171">
        <f t="shared" si="6"/>
        <v>15.000000000000002</v>
      </c>
      <c r="CA60" s="171">
        <f>Internal!$BZ60/30*100</f>
        <v>50.000000000000014</v>
      </c>
      <c r="CB60" s="171">
        <f t="shared" si="7"/>
        <v>3.75</v>
      </c>
      <c r="CC60" s="171"/>
    </row>
    <row r="61" spans="1:81" s="102" customFormat="1" ht="23.1" customHeight="1" x14ac:dyDescent="0.3">
      <c r="A61" s="172">
        <v>58</v>
      </c>
      <c r="B61" s="172" t="s">
        <v>315</v>
      </c>
      <c r="C61" s="168" t="s">
        <v>316</v>
      </c>
      <c r="D61" s="171">
        <f>'Book Review'!K60</f>
        <v>2</v>
      </c>
      <c r="E61" s="171">
        <f>'Book Review'!Q60</f>
        <v>1.6</v>
      </c>
      <c r="F61" s="171">
        <f>'Book Review'!W60</f>
        <v>2</v>
      </c>
      <c r="G61" s="171"/>
      <c r="H61" s="171"/>
      <c r="I61" s="171">
        <f>'Book Review'!AO60</f>
        <v>2.3333333333333335</v>
      </c>
      <c r="J61" s="171">
        <f>'Book Review'!AU60</f>
        <v>3</v>
      </c>
      <c r="K61" s="171">
        <f>'Book Review'!BA60</f>
        <v>2.5</v>
      </c>
      <c r="L61" s="116"/>
      <c r="M61" s="116"/>
      <c r="N61" s="171">
        <f>Debate!K60</f>
        <v>2</v>
      </c>
      <c r="O61" s="171">
        <f>Debate!Q60</f>
        <v>2</v>
      </c>
      <c r="P61" s="116"/>
      <c r="Q61" s="171">
        <f>Debate!AC60</f>
        <v>2</v>
      </c>
      <c r="R61" s="116"/>
      <c r="S61" s="171">
        <f>Debate!AO60</f>
        <v>2</v>
      </c>
      <c r="T61" s="171">
        <f>Debate!AU60</f>
        <v>2</v>
      </c>
      <c r="U61" s="171">
        <f>Debate!BA60</f>
        <v>3</v>
      </c>
      <c r="V61" s="116"/>
      <c r="W61" s="116"/>
      <c r="X61" s="116"/>
      <c r="Y61" s="116">
        <f>GD!Q60</f>
        <v>2</v>
      </c>
      <c r="Z61" s="116">
        <f>GD!W60</f>
        <v>0</v>
      </c>
      <c r="AA61" s="116"/>
      <c r="AB61" s="116"/>
      <c r="AC61" s="116"/>
      <c r="AD61" s="116"/>
      <c r="AE61" s="116"/>
      <c r="AF61" s="116"/>
      <c r="AG61" s="116"/>
      <c r="AH61" s="171">
        <f>'Case study'!K60</f>
        <v>2</v>
      </c>
      <c r="AI61" s="171">
        <f>'Case study'!Q60</f>
        <v>2</v>
      </c>
      <c r="AJ61" s="171">
        <f>'Case study'!W60</f>
        <v>2</v>
      </c>
      <c r="AK61" s="116"/>
      <c r="AL61" s="116"/>
      <c r="AM61" s="171">
        <f>'Case study'!AO60</f>
        <v>2.5</v>
      </c>
      <c r="AN61" s="171">
        <f>'Case study'!AU60</f>
        <v>3</v>
      </c>
      <c r="AO61" s="171">
        <f>'Case study'!BA60</f>
        <v>2.5</v>
      </c>
      <c r="AP61" s="116"/>
      <c r="AQ61" s="116"/>
      <c r="AR61" s="116"/>
      <c r="AS61" s="171" t="str">
        <f>'Reflection -1 '!R60</f>
        <v>0</v>
      </c>
      <c r="AT61" s="116"/>
      <c r="AU61" s="116"/>
      <c r="AV61" s="116"/>
      <c r="AW61" s="116"/>
      <c r="AX61" s="116"/>
      <c r="AY61" s="171" t="str">
        <f>'Reflection -1 '!BB60</f>
        <v>0</v>
      </c>
      <c r="AZ61" s="116"/>
      <c r="BA61" s="116"/>
      <c r="BB61" s="171" t="str">
        <f>'Reflection -2'!R60</f>
        <v>0</v>
      </c>
      <c r="BC61" s="116"/>
      <c r="BD61" s="116"/>
      <c r="BE61" s="116"/>
      <c r="BF61" s="116"/>
      <c r="BG61" s="116"/>
      <c r="BH61" s="171" t="str">
        <f>'Reflection -2'!BB60</f>
        <v>0</v>
      </c>
      <c r="BI61" s="116"/>
      <c r="BJ61" s="116"/>
      <c r="BK61" s="171" t="str">
        <f>'Reflection -3'!R60</f>
        <v>0</v>
      </c>
      <c r="BL61" s="116"/>
      <c r="BM61" s="116"/>
      <c r="BN61" s="116"/>
      <c r="BO61" s="116"/>
      <c r="BP61" s="116"/>
      <c r="BQ61" s="171" t="str">
        <f>'Reflection -3'!BB60</f>
        <v>0</v>
      </c>
      <c r="BR61" s="116"/>
      <c r="BS61" s="171">
        <f t="shared" si="0"/>
        <v>2</v>
      </c>
      <c r="BT61" s="171">
        <f t="shared" si="1"/>
        <v>1.9</v>
      </c>
      <c r="BU61" s="171">
        <f t="shared" si="2"/>
        <v>1.3333333333333333</v>
      </c>
      <c r="BV61" s="171">
        <f t="shared" si="3"/>
        <v>2</v>
      </c>
      <c r="BW61" s="171"/>
      <c r="BX61" s="171">
        <f t="shared" si="4"/>
        <v>2.2777777777777781</v>
      </c>
      <c r="BY61" s="171">
        <f t="shared" si="5"/>
        <v>2.6666666666666665</v>
      </c>
      <c r="BZ61" s="171">
        <f t="shared" si="6"/>
        <v>12.177777777777779</v>
      </c>
      <c r="CA61" s="171">
        <f>Internal!$BZ61/30*100</f>
        <v>40.592592592592595</v>
      </c>
      <c r="CB61" s="171">
        <f t="shared" si="7"/>
        <v>2.6666666666666665</v>
      </c>
      <c r="CC61" s="116"/>
    </row>
    <row r="62" spans="1:81" s="102" customFormat="1" ht="23.1" customHeight="1" x14ac:dyDescent="0.3">
      <c r="A62" s="169">
        <v>59</v>
      </c>
      <c r="B62" s="169" t="s">
        <v>125</v>
      </c>
      <c r="C62" s="170" t="s">
        <v>126</v>
      </c>
      <c r="D62" s="171">
        <f>'Book Review'!K61</f>
        <v>2.75</v>
      </c>
      <c r="E62" s="171">
        <f>'Book Review'!Q61</f>
        <v>2.8</v>
      </c>
      <c r="F62" s="171">
        <f>'Book Review'!W61</f>
        <v>2</v>
      </c>
      <c r="G62" s="171"/>
      <c r="H62" s="171"/>
      <c r="I62" s="171">
        <f>'Book Review'!AO61</f>
        <v>2.6666666666666665</v>
      </c>
      <c r="J62" s="171">
        <f>'Book Review'!AU61</f>
        <v>4</v>
      </c>
      <c r="K62" s="171">
        <f>'Book Review'!BA61</f>
        <v>2.5</v>
      </c>
      <c r="L62" s="171"/>
      <c r="M62" s="171"/>
      <c r="N62" s="171">
        <f>Debate!K61</f>
        <v>3</v>
      </c>
      <c r="O62" s="171">
        <f>Debate!Q61</f>
        <v>2.9</v>
      </c>
      <c r="P62" s="171"/>
      <c r="Q62" s="171">
        <f>Debate!AC61</f>
        <v>3</v>
      </c>
      <c r="R62" s="171"/>
      <c r="S62" s="171">
        <f>Debate!AO61</f>
        <v>3.6666666666666665</v>
      </c>
      <c r="T62" s="171">
        <f>Debate!AU61</f>
        <v>3</v>
      </c>
      <c r="U62" s="171">
        <f>Debate!BA61</f>
        <v>3</v>
      </c>
      <c r="V62" s="171"/>
      <c r="W62" s="171"/>
      <c r="X62" s="171"/>
      <c r="Y62" s="171">
        <f>GD!Q61</f>
        <v>3.75</v>
      </c>
      <c r="Z62" s="171">
        <f>GD!W61</f>
        <v>0</v>
      </c>
      <c r="AA62" s="171"/>
      <c r="AB62" s="171"/>
      <c r="AC62" s="171"/>
      <c r="AD62" s="171"/>
      <c r="AE62" s="171"/>
      <c r="AF62" s="171"/>
      <c r="AG62" s="171"/>
      <c r="AH62" s="171">
        <f>'Case study'!K61</f>
        <v>2.75</v>
      </c>
      <c r="AI62" s="171">
        <f>'Case study'!Q61</f>
        <v>3.6</v>
      </c>
      <c r="AJ62" s="171">
        <f>'Case study'!W61</f>
        <v>2</v>
      </c>
      <c r="AK62" s="171"/>
      <c r="AL62" s="171"/>
      <c r="AM62" s="171">
        <f>'Case study'!AO61</f>
        <v>3</v>
      </c>
      <c r="AN62" s="171">
        <f>'Case study'!AU61</f>
        <v>3</v>
      </c>
      <c r="AO62" s="171">
        <f>'Case study'!BA61</f>
        <v>2</v>
      </c>
      <c r="AP62" s="171"/>
      <c r="AQ62" s="171"/>
      <c r="AR62" s="171"/>
      <c r="AS62" s="171">
        <f>'Reflection -1 '!R61</f>
        <v>2.3333333333333335</v>
      </c>
      <c r="AT62" s="171"/>
      <c r="AU62" s="171"/>
      <c r="AV62" s="171"/>
      <c r="AW62" s="171"/>
      <c r="AX62" s="171"/>
      <c r="AY62" s="171">
        <f>'Reflection -1 '!BB61</f>
        <v>3.5</v>
      </c>
      <c r="AZ62" s="171"/>
      <c r="BA62" s="171"/>
      <c r="BB62" s="171">
        <f>'Reflection -2'!R61</f>
        <v>3</v>
      </c>
      <c r="BC62" s="171"/>
      <c r="BD62" s="171"/>
      <c r="BE62" s="171"/>
      <c r="BF62" s="171"/>
      <c r="BG62" s="171"/>
      <c r="BH62" s="171">
        <f>'Reflection -2'!BB61</f>
        <v>5</v>
      </c>
      <c r="BI62" s="171"/>
      <c r="BJ62" s="171"/>
      <c r="BK62" s="171">
        <f>'Reflection -3'!R61</f>
        <v>0</v>
      </c>
      <c r="BL62" s="171"/>
      <c r="BM62" s="171"/>
      <c r="BN62" s="171"/>
      <c r="BO62" s="171"/>
      <c r="BP62" s="171"/>
      <c r="BQ62" s="171">
        <f>'Reflection -3'!BB61</f>
        <v>0</v>
      </c>
      <c r="BR62" s="171"/>
      <c r="BS62" s="171">
        <f t="shared" si="0"/>
        <v>2.8333333333333335</v>
      </c>
      <c r="BT62" s="171">
        <f t="shared" si="1"/>
        <v>2.6261904761904762</v>
      </c>
      <c r="BU62" s="171">
        <f t="shared" si="2"/>
        <v>1.3333333333333333</v>
      </c>
      <c r="BV62" s="171">
        <f t="shared" si="3"/>
        <v>3</v>
      </c>
      <c r="BW62" s="171"/>
      <c r="BX62" s="171">
        <f t="shared" si="4"/>
        <v>3.1111111111111107</v>
      </c>
      <c r="BY62" s="171">
        <f t="shared" si="5"/>
        <v>3.3333333333333335</v>
      </c>
      <c r="BZ62" s="171">
        <f t="shared" si="6"/>
        <v>16.237301587301587</v>
      </c>
      <c r="CA62" s="171">
        <f>Internal!$BZ62/30*100</f>
        <v>54.12433862433862</v>
      </c>
      <c r="CB62" s="171">
        <f t="shared" si="7"/>
        <v>2.6666666666666665</v>
      </c>
      <c r="CC62" s="171"/>
    </row>
    <row r="63" spans="1:81" s="102" customFormat="1" ht="23.1" customHeight="1" x14ac:dyDescent="0.3">
      <c r="A63" s="172">
        <v>60</v>
      </c>
      <c r="B63" s="172" t="s">
        <v>41</v>
      </c>
      <c r="C63" s="168" t="s">
        <v>42</v>
      </c>
      <c r="D63" s="171">
        <f>'Book Review'!K62</f>
        <v>2.875</v>
      </c>
      <c r="E63" s="171">
        <f>'Book Review'!Q62</f>
        <v>2.2999999999999998</v>
      </c>
      <c r="F63" s="171">
        <f>'Book Review'!W62</f>
        <v>3</v>
      </c>
      <c r="G63" s="171"/>
      <c r="H63" s="171"/>
      <c r="I63" s="171">
        <f>'Book Review'!AO62</f>
        <v>2.8333333333333335</v>
      </c>
      <c r="J63" s="171">
        <f>'Book Review'!AU62</f>
        <v>3</v>
      </c>
      <c r="K63" s="171">
        <f>'Book Review'!BA62</f>
        <v>2.5</v>
      </c>
      <c r="L63" s="116"/>
      <c r="M63" s="116"/>
      <c r="N63" s="171">
        <f>Debate!K62</f>
        <v>2.5</v>
      </c>
      <c r="O63" s="171">
        <f>Debate!Q62</f>
        <v>2.8</v>
      </c>
      <c r="P63" s="116"/>
      <c r="Q63" s="171">
        <f>Debate!AC62</f>
        <v>3</v>
      </c>
      <c r="R63" s="116"/>
      <c r="S63" s="171">
        <f>Debate!AO62</f>
        <v>3</v>
      </c>
      <c r="T63" s="171">
        <f>Debate!AU62</f>
        <v>3</v>
      </c>
      <c r="U63" s="171">
        <f>Debate!BA62</f>
        <v>3</v>
      </c>
      <c r="V63" s="116"/>
      <c r="W63" s="116"/>
      <c r="X63" s="116"/>
      <c r="Y63" s="116">
        <f>GD!Q62</f>
        <v>2.875</v>
      </c>
      <c r="Z63" s="116">
        <f>GD!W62</f>
        <v>0</v>
      </c>
      <c r="AA63" s="116"/>
      <c r="AB63" s="116"/>
      <c r="AC63" s="116"/>
      <c r="AD63" s="116"/>
      <c r="AE63" s="116"/>
      <c r="AF63" s="116"/>
      <c r="AG63" s="116"/>
      <c r="AH63" s="171">
        <f>'Case study'!K62</f>
        <v>2.875</v>
      </c>
      <c r="AI63" s="171">
        <f>'Case study'!Q62</f>
        <v>2.9</v>
      </c>
      <c r="AJ63" s="171">
        <f>'Case study'!W62</f>
        <v>3</v>
      </c>
      <c r="AK63" s="116"/>
      <c r="AL63" s="116"/>
      <c r="AM63" s="171">
        <f>'Case study'!AO62</f>
        <v>3</v>
      </c>
      <c r="AN63" s="171">
        <f>'Case study'!AU62</f>
        <v>3</v>
      </c>
      <c r="AO63" s="171">
        <f>'Case study'!BA62</f>
        <v>2.75</v>
      </c>
      <c r="AP63" s="116"/>
      <c r="AQ63" s="116"/>
      <c r="AR63" s="116"/>
      <c r="AS63" s="171">
        <f>'Reflection -1 '!R62</f>
        <v>0</v>
      </c>
      <c r="AT63" s="116"/>
      <c r="AU63" s="116"/>
      <c r="AV63" s="116"/>
      <c r="AW63" s="116"/>
      <c r="AX63" s="116"/>
      <c r="AY63" s="171">
        <f>'Reflection -1 '!BB62</f>
        <v>0</v>
      </c>
      <c r="AZ63" s="116"/>
      <c r="BA63" s="116"/>
      <c r="BB63" s="171">
        <f>'Reflection -2'!R62</f>
        <v>0</v>
      </c>
      <c r="BC63" s="116"/>
      <c r="BD63" s="116"/>
      <c r="BE63" s="116"/>
      <c r="BF63" s="116"/>
      <c r="BG63" s="116"/>
      <c r="BH63" s="171">
        <f>'Reflection -2'!BB62</f>
        <v>0</v>
      </c>
      <c r="BI63" s="116"/>
      <c r="BJ63" s="116"/>
      <c r="BK63" s="171">
        <f>'Reflection -3'!R62</f>
        <v>0</v>
      </c>
      <c r="BL63" s="116"/>
      <c r="BM63" s="116"/>
      <c r="BN63" s="116"/>
      <c r="BO63" s="116"/>
      <c r="BP63" s="116"/>
      <c r="BQ63" s="171">
        <f>'Reflection -3'!BB62</f>
        <v>0</v>
      </c>
      <c r="BR63" s="116"/>
      <c r="BS63" s="171">
        <f t="shared" si="0"/>
        <v>2.75</v>
      </c>
      <c r="BT63" s="171">
        <f t="shared" si="1"/>
        <v>1.5535714285714286</v>
      </c>
      <c r="BU63" s="171">
        <f t="shared" si="2"/>
        <v>2</v>
      </c>
      <c r="BV63" s="171">
        <f t="shared" si="3"/>
        <v>3</v>
      </c>
      <c r="BW63" s="171"/>
      <c r="BX63" s="171">
        <f t="shared" si="4"/>
        <v>2.9444444444444446</v>
      </c>
      <c r="BY63" s="171">
        <f t="shared" si="5"/>
        <v>3</v>
      </c>
      <c r="BZ63" s="171">
        <f t="shared" si="6"/>
        <v>15.248015873015873</v>
      </c>
      <c r="CA63" s="171">
        <f>Internal!$BZ63/30*100</f>
        <v>50.826719576719583</v>
      </c>
      <c r="CB63" s="171">
        <f t="shared" si="7"/>
        <v>1.375</v>
      </c>
      <c r="CC63" s="116"/>
    </row>
    <row r="64" spans="1:81" s="102" customFormat="1" ht="23.1" customHeight="1" x14ac:dyDescent="0.3">
      <c r="A64" s="169">
        <v>61</v>
      </c>
      <c r="B64" s="169" t="s">
        <v>127</v>
      </c>
      <c r="C64" s="170" t="s">
        <v>128</v>
      </c>
      <c r="D64" s="171">
        <f>'Book Review'!K63</f>
        <v>1</v>
      </c>
      <c r="E64" s="171">
        <f>'Book Review'!Q63</f>
        <v>1.4</v>
      </c>
      <c r="F64" s="171">
        <f>'Book Review'!W63</f>
        <v>1</v>
      </c>
      <c r="G64" s="171"/>
      <c r="H64" s="171"/>
      <c r="I64" s="171">
        <f>'Book Review'!AO63</f>
        <v>1</v>
      </c>
      <c r="J64" s="171">
        <f>'Book Review'!AU63</f>
        <v>1</v>
      </c>
      <c r="K64" s="171">
        <f>'Book Review'!BA63</f>
        <v>1</v>
      </c>
      <c r="L64" s="171"/>
      <c r="M64" s="171"/>
      <c r="N64" s="171">
        <f>Debate!K63</f>
        <v>2</v>
      </c>
      <c r="O64" s="171">
        <f>Debate!Q63</f>
        <v>3</v>
      </c>
      <c r="P64" s="171"/>
      <c r="Q64" s="171">
        <f>Debate!AC63</f>
        <v>3</v>
      </c>
      <c r="R64" s="171"/>
      <c r="S64" s="171">
        <f>Debate!AO63</f>
        <v>2</v>
      </c>
      <c r="T64" s="171">
        <f>Debate!AU63</f>
        <v>3</v>
      </c>
      <c r="U64" s="171">
        <f>Debate!BA63</f>
        <v>3</v>
      </c>
      <c r="V64" s="171"/>
      <c r="W64" s="171"/>
      <c r="X64" s="171"/>
      <c r="Y64" s="171">
        <f>GD!Q63</f>
        <v>2.25</v>
      </c>
      <c r="Z64" s="171">
        <f>GD!W63</f>
        <v>0</v>
      </c>
      <c r="AA64" s="171"/>
      <c r="AB64" s="171"/>
      <c r="AC64" s="171"/>
      <c r="AD64" s="171"/>
      <c r="AE64" s="171"/>
      <c r="AF64" s="171"/>
      <c r="AG64" s="171"/>
      <c r="AH64" s="171">
        <f>'Case study'!K63</f>
        <v>2</v>
      </c>
      <c r="AI64" s="171">
        <f>'Case study'!Q63</f>
        <v>3</v>
      </c>
      <c r="AJ64" s="171">
        <f>'Case study'!W63</f>
        <v>2</v>
      </c>
      <c r="AK64" s="171"/>
      <c r="AL64" s="171"/>
      <c r="AM64" s="171">
        <f>'Case study'!AO63</f>
        <v>2.75</v>
      </c>
      <c r="AN64" s="171">
        <f>'Case study'!AU63</f>
        <v>3</v>
      </c>
      <c r="AO64" s="171">
        <f>'Case study'!BA63</f>
        <v>3</v>
      </c>
      <c r="AP64" s="171"/>
      <c r="AQ64" s="171"/>
      <c r="AR64" s="171"/>
      <c r="AS64" s="171">
        <f>'Reflection -1 '!R63</f>
        <v>4</v>
      </c>
      <c r="AT64" s="171"/>
      <c r="AU64" s="171"/>
      <c r="AV64" s="171"/>
      <c r="AW64" s="171"/>
      <c r="AX64" s="171"/>
      <c r="AY64" s="171">
        <f>'Reflection -1 '!BB63</f>
        <v>4.5</v>
      </c>
      <c r="AZ64" s="171"/>
      <c r="BA64" s="171"/>
      <c r="BB64" s="171">
        <f>'Reflection -2'!R63</f>
        <v>2.6666666666666665</v>
      </c>
      <c r="BC64" s="171"/>
      <c r="BD64" s="171"/>
      <c r="BE64" s="171"/>
      <c r="BF64" s="171"/>
      <c r="BG64" s="171"/>
      <c r="BH64" s="171">
        <f>'Reflection -2'!BB63</f>
        <v>5</v>
      </c>
      <c r="BI64" s="171"/>
      <c r="BJ64" s="171"/>
      <c r="BK64" s="171">
        <f>'Reflection -3'!R63</f>
        <v>3.3333333333333335</v>
      </c>
      <c r="BL64" s="171"/>
      <c r="BM64" s="171"/>
      <c r="BN64" s="171"/>
      <c r="BO64" s="171"/>
      <c r="BP64" s="171"/>
      <c r="BQ64" s="171">
        <f>'Reflection -3'!BB63</f>
        <v>4.5</v>
      </c>
      <c r="BR64" s="171"/>
      <c r="BS64" s="171">
        <f t="shared" si="0"/>
        <v>1.6666666666666667</v>
      </c>
      <c r="BT64" s="171">
        <f t="shared" si="1"/>
        <v>2.8071428571428569</v>
      </c>
      <c r="BU64" s="171">
        <f t="shared" si="2"/>
        <v>1</v>
      </c>
      <c r="BV64" s="171">
        <f t="shared" si="3"/>
        <v>3</v>
      </c>
      <c r="BW64" s="171"/>
      <c r="BX64" s="171">
        <f t="shared" si="4"/>
        <v>1.9166666666666667</v>
      </c>
      <c r="BY64" s="171">
        <f t="shared" si="5"/>
        <v>2.3333333333333335</v>
      </c>
      <c r="BZ64" s="171">
        <f t="shared" si="6"/>
        <v>12.723809523809523</v>
      </c>
      <c r="CA64" s="171">
        <f>Internal!$BZ64/30*100</f>
        <v>42.412698412698404</v>
      </c>
      <c r="CB64" s="171">
        <f t="shared" si="7"/>
        <v>3.5</v>
      </c>
      <c r="CC64" s="171"/>
    </row>
    <row r="65" spans="1:81" s="102" customFormat="1" ht="23.1" customHeight="1" x14ac:dyDescent="0.3">
      <c r="A65" s="172">
        <v>62</v>
      </c>
      <c r="B65" s="172" t="s">
        <v>274</v>
      </c>
      <c r="C65" s="168" t="s">
        <v>275</v>
      </c>
      <c r="D65" s="171">
        <f>'Book Review'!K64</f>
        <v>1.5</v>
      </c>
      <c r="E65" s="171">
        <f>'Book Review'!Q64</f>
        <v>2.2000000000000002</v>
      </c>
      <c r="F65" s="171">
        <f>'Book Review'!W64</f>
        <v>1</v>
      </c>
      <c r="G65" s="171"/>
      <c r="H65" s="171"/>
      <c r="I65" s="171">
        <f>'Book Review'!AO64</f>
        <v>2.6666666666666665</v>
      </c>
      <c r="J65" s="171">
        <f>'Book Review'!AU64</f>
        <v>3</v>
      </c>
      <c r="K65" s="171">
        <f>'Book Review'!BA64</f>
        <v>3</v>
      </c>
      <c r="L65" s="116"/>
      <c r="M65" s="116"/>
      <c r="N65" s="171">
        <f>Debate!K64</f>
        <v>2</v>
      </c>
      <c r="O65" s="171">
        <f>Debate!Q64</f>
        <v>1.8</v>
      </c>
      <c r="P65" s="116"/>
      <c r="Q65" s="171">
        <f>Debate!AC64</f>
        <v>2</v>
      </c>
      <c r="R65" s="116"/>
      <c r="S65" s="171">
        <f>Debate!AO64</f>
        <v>2.6666666666666665</v>
      </c>
      <c r="T65" s="171">
        <f>Debate!AU64</f>
        <v>3</v>
      </c>
      <c r="U65" s="171">
        <f>Debate!BA64</f>
        <v>3</v>
      </c>
      <c r="V65" s="116"/>
      <c r="W65" s="116"/>
      <c r="X65" s="116"/>
      <c r="Y65" s="116">
        <f>GD!Q64</f>
        <v>2.5</v>
      </c>
      <c r="Z65" s="116">
        <f>GD!W64</f>
        <v>0</v>
      </c>
      <c r="AA65" s="116"/>
      <c r="AB65" s="116"/>
      <c r="AC65" s="116"/>
      <c r="AD65" s="116"/>
      <c r="AE65" s="116"/>
      <c r="AF65" s="116"/>
      <c r="AG65" s="116"/>
      <c r="AH65" s="171">
        <f>'Case study'!K64</f>
        <v>1.5</v>
      </c>
      <c r="AI65" s="171">
        <f>'Case study'!Q64</f>
        <v>2.6</v>
      </c>
      <c r="AJ65" s="171">
        <f>'Case study'!W64</f>
        <v>1</v>
      </c>
      <c r="AK65" s="116"/>
      <c r="AL65" s="116"/>
      <c r="AM65" s="171">
        <f>'Case study'!AO64</f>
        <v>2.75</v>
      </c>
      <c r="AN65" s="171">
        <f>'Case study'!AU64</f>
        <v>3</v>
      </c>
      <c r="AO65" s="171">
        <f>'Case study'!BA64</f>
        <v>3</v>
      </c>
      <c r="AP65" s="116"/>
      <c r="AQ65" s="116"/>
      <c r="AR65" s="116"/>
      <c r="AS65" s="171">
        <f>'Reflection -1 '!R64</f>
        <v>3</v>
      </c>
      <c r="AT65" s="116"/>
      <c r="AU65" s="116"/>
      <c r="AV65" s="116"/>
      <c r="AW65" s="116"/>
      <c r="AX65" s="116"/>
      <c r="AY65" s="171">
        <f>'Reflection -1 '!BB64</f>
        <v>4</v>
      </c>
      <c r="AZ65" s="116"/>
      <c r="BA65" s="116"/>
      <c r="BB65" s="171">
        <f>'Reflection -2'!R64</f>
        <v>2</v>
      </c>
      <c r="BC65" s="116"/>
      <c r="BD65" s="116"/>
      <c r="BE65" s="116"/>
      <c r="BF65" s="116"/>
      <c r="BG65" s="116"/>
      <c r="BH65" s="171">
        <f>'Reflection -2'!BB64</f>
        <v>5</v>
      </c>
      <c r="BI65" s="116"/>
      <c r="BJ65" s="116"/>
      <c r="BK65" s="171">
        <f>'Reflection -3'!R64</f>
        <v>2.5</v>
      </c>
      <c r="BL65" s="116"/>
      <c r="BM65" s="116"/>
      <c r="BN65" s="116"/>
      <c r="BO65" s="116"/>
      <c r="BP65" s="116"/>
      <c r="BQ65" s="171">
        <f>'Reflection -3'!BB64</f>
        <v>4</v>
      </c>
      <c r="BR65" s="116"/>
      <c r="BS65" s="171">
        <f t="shared" si="0"/>
        <v>1.6666666666666667</v>
      </c>
      <c r="BT65" s="171">
        <f t="shared" si="1"/>
        <v>2.3714285714285714</v>
      </c>
      <c r="BU65" s="171">
        <f t="shared" si="2"/>
        <v>0.66666666666666663</v>
      </c>
      <c r="BV65" s="171">
        <f t="shared" si="3"/>
        <v>2</v>
      </c>
      <c r="BW65" s="171"/>
      <c r="BX65" s="171">
        <f t="shared" si="4"/>
        <v>2.6944444444444442</v>
      </c>
      <c r="BY65" s="171">
        <f t="shared" si="5"/>
        <v>3</v>
      </c>
      <c r="BZ65" s="171">
        <f t="shared" si="6"/>
        <v>12.399206349206349</v>
      </c>
      <c r="CA65" s="171">
        <f>Internal!$BZ65/30*100</f>
        <v>41.330687830687829</v>
      </c>
      <c r="CB65" s="171">
        <f t="shared" si="7"/>
        <v>3.6666666666666665</v>
      </c>
      <c r="CC65" s="116"/>
    </row>
    <row r="66" spans="1:81" s="102" customFormat="1" ht="23.1" customHeight="1" x14ac:dyDescent="0.3">
      <c r="A66" s="169">
        <v>63</v>
      </c>
      <c r="B66" s="169" t="s">
        <v>59</v>
      </c>
      <c r="C66" s="170" t="s">
        <v>60</v>
      </c>
      <c r="D66" s="171">
        <f>'Book Review'!K65</f>
        <v>3.75</v>
      </c>
      <c r="E66" s="171">
        <f>'Book Review'!Q65</f>
        <v>3.4</v>
      </c>
      <c r="F66" s="171">
        <f>'Book Review'!W65</f>
        <v>4</v>
      </c>
      <c r="G66" s="171"/>
      <c r="H66" s="171"/>
      <c r="I66" s="171">
        <f>'Book Review'!AO65</f>
        <v>3.3333333333333335</v>
      </c>
      <c r="J66" s="171">
        <f>'Book Review'!AU65</f>
        <v>3</v>
      </c>
      <c r="K66" s="171">
        <f>'Book Review'!BA65</f>
        <v>5</v>
      </c>
      <c r="L66" s="171"/>
      <c r="M66" s="171"/>
      <c r="N66" s="171">
        <f>Debate!K65</f>
        <v>2</v>
      </c>
      <c r="O66" s="171">
        <f>Debate!Q65</f>
        <v>2.5</v>
      </c>
      <c r="P66" s="171"/>
      <c r="Q66" s="171">
        <f>Debate!AC65</f>
        <v>3</v>
      </c>
      <c r="R66" s="171"/>
      <c r="S66" s="171">
        <f>Debate!AO65</f>
        <v>3</v>
      </c>
      <c r="T66" s="171">
        <f>Debate!AU65</f>
        <v>3</v>
      </c>
      <c r="U66" s="171">
        <f>Debate!BA65</f>
        <v>4</v>
      </c>
      <c r="V66" s="171"/>
      <c r="W66" s="171"/>
      <c r="X66" s="171"/>
      <c r="Y66" s="171">
        <f>GD!Q65</f>
        <v>3.25</v>
      </c>
      <c r="Z66" s="171">
        <f>GD!W65</f>
        <v>0</v>
      </c>
      <c r="AA66" s="171"/>
      <c r="AB66" s="171"/>
      <c r="AC66" s="171"/>
      <c r="AD66" s="171"/>
      <c r="AE66" s="171"/>
      <c r="AF66" s="171"/>
      <c r="AG66" s="171"/>
      <c r="AH66" s="171">
        <f>'Case study'!K65</f>
        <v>4</v>
      </c>
      <c r="AI66" s="171">
        <f>'Case study'!Q65</f>
        <v>3.8</v>
      </c>
      <c r="AJ66" s="171">
        <f>'Case study'!W65</f>
        <v>4</v>
      </c>
      <c r="AK66" s="171"/>
      <c r="AL66" s="171"/>
      <c r="AM66" s="171">
        <f>'Case study'!AO65</f>
        <v>4</v>
      </c>
      <c r="AN66" s="171">
        <f>'Case study'!AU65</f>
        <v>3</v>
      </c>
      <c r="AO66" s="171">
        <f>'Case study'!BA65</f>
        <v>4.5</v>
      </c>
      <c r="AP66" s="171"/>
      <c r="AQ66" s="171"/>
      <c r="AR66" s="171"/>
      <c r="AS66" s="171">
        <f>'Reflection -1 '!R65</f>
        <v>3.6666666666666665</v>
      </c>
      <c r="AT66" s="171"/>
      <c r="AU66" s="171"/>
      <c r="AV66" s="171"/>
      <c r="AW66" s="171"/>
      <c r="AX66" s="171"/>
      <c r="AY66" s="171">
        <f>'Reflection -1 '!BB65</f>
        <v>4.5</v>
      </c>
      <c r="AZ66" s="171"/>
      <c r="BA66" s="171"/>
      <c r="BB66" s="171">
        <f>'Reflection -2'!R65</f>
        <v>0</v>
      </c>
      <c r="BC66" s="171"/>
      <c r="BD66" s="171"/>
      <c r="BE66" s="171"/>
      <c r="BF66" s="171"/>
      <c r="BG66" s="171"/>
      <c r="BH66" s="171">
        <f>'Reflection -2'!BB65</f>
        <v>0</v>
      </c>
      <c r="BI66" s="171"/>
      <c r="BJ66" s="171"/>
      <c r="BK66" s="171">
        <f>'Reflection -3'!R65</f>
        <v>3</v>
      </c>
      <c r="BL66" s="171"/>
      <c r="BM66" s="171"/>
      <c r="BN66" s="171"/>
      <c r="BO66" s="171"/>
      <c r="BP66" s="171"/>
      <c r="BQ66" s="171">
        <f>'Reflection -3'!BB65</f>
        <v>4</v>
      </c>
      <c r="BR66" s="171"/>
      <c r="BS66" s="171">
        <f t="shared" si="0"/>
        <v>3.25</v>
      </c>
      <c r="BT66" s="171">
        <f t="shared" si="1"/>
        <v>2.8023809523809526</v>
      </c>
      <c r="BU66" s="171">
        <f t="shared" si="2"/>
        <v>2.6666666666666665</v>
      </c>
      <c r="BV66" s="171">
        <f t="shared" si="3"/>
        <v>3</v>
      </c>
      <c r="BW66" s="171"/>
      <c r="BX66" s="171">
        <f t="shared" si="4"/>
        <v>3.4444444444444446</v>
      </c>
      <c r="BY66" s="171">
        <f t="shared" si="5"/>
        <v>3</v>
      </c>
      <c r="BZ66" s="171">
        <f t="shared" si="6"/>
        <v>18.163492063492065</v>
      </c>
      <c r="CA66" s="171">
        <f>Internal!$BZ66/30*100</f>
        <v>60.544973544973544</v>
      </c>
      <c r="CB66" s="171">
        <f t="shared" si="7"/>
        <v>3.6666666666666665</v>
      </c>
      <c r="CC66" s="171"/>
    </row>
    <row r="67" spans="1:81" s="102" customFormat="1" ht="23.1" customHeight="1" x14ac:dyDescent="0.3">
      <c r="A67" s="172">
        <v>64</v>
      </c>
      <c r="B67" s="172" t="s">
        <v>317</v>
      </c>
      <c r="C67" s="168" t="s">
        <v>318</v>
      </c>
      <c r="D67" s="171">
        <f>'Book Review'!K66</f>
        <v>4</v>
      </c>
      <c r="E67" s="171">
        <f>'Book Review'!Q66</f>
        <v>3.2</v>
      </c>
      <c r="F67" s="171">
        <f>'Book Review'!W66</f>
        <v>2</v>
      </c>
      <c r="G67" s="171"/>
      <c r="H67" s="171"/>
      <c r="I67" s="171">
        <f>'Book Review'!AO66</f>
        <v>4</v>
      </c>
      <c r="J67" s="171">
        <f>'Book Review'!AU66</f>
        <v>3</v>
      </c>
      <c r="K67" s="171">
        <f>'Book Review'!BA66</f>
        <v>4</v>
      </c>
      <c r="L67" s="116"/>
      <c r="M67" s="116"/>
      <c r="N67" s="171">
        <f>Debate!K66</f>
        <v>2</v>
      </c>
      <c r="O67" s="171">
        <f>Debate!Q66</f>
        <v>2</v>
      </c>
      <c r="P67" s="116"/>
      <c r="Q67" s="171">
        <f>Debate!AC66</f>
        <v>2</v>
      </c>
      <c r="R67" s="116"/>
      <c r="S67" s="171">
        <f>Debate!AO66</f>
        <v>2</v>
      </c>
      <c r="T67" s="171">
        <f>Debate!AU66</f>
        <v>2</v>
      </c>
      <c r="U67" s="171">
        <f>Debate!BA66</f>
        <v>2</v>
      </c>
      <c r="V67" s="116"/>
      <c r="W67" s="116"/>
      <c r="X67" s="116"/>
      <c r="Y67" s="116">
        <f>GD!Q66</f>
        <v>3.75</v>
      </c>
      <c r="Z67" s="116">
        <f>GD!W66</f>
        <v>0</v>
      </c>
      <c r="AA67" s="116"/>
      <c r="AB67" s="116"/>
      <c r="AC67" s="116"/>
      <c r="AD67" s="116"/>
      <c r="AE67" s="116"/>
      <c r="AF67" s="116"/>
      <c r="AG67" s="116"/>
      <c r="AH67" s="171">
        <f>'Case study'!K66</f>
        <v>2.25</v>
      </c>
      <c r="AI67" s="171">
        <f>'Case study'!Q66</f>
        <v>2.8</v>
      </c>
      <c r="AJ67" s="171">
        <f>'Case study'!W66</f>
        <v>2</v>
      </c>
      <c r="AK67" s="116"/>
      <c r="AL67" s="116"/>
      <c r="AM67" s="171">
        <f>'Case study'!AO66</f>
        <v>2</v>
      </c>
      <c r="AN67" s="171">
        <f>'Case study'!AU66</f>
        <v>3</v>
      </c>
      <c r="AO67" s="171">
        <f>'Case study'!BA66</f>
        <v>2.5</v>
      </c>
      <c r="AP67" s="116"/>
      <c r="AQ67" s="116"/>
      <c r="AR67" s="116"/>
      <c r="AS67" s="171" t="str">
        <f>'Reflection -1 '!R66</f>
        <v>0</v>
      </c>
      <c r="AT67" s="116"/>
      <c r="AU67" s="116"/>
      <c r="AV67" s="116"/>
      <c r="AW67" s="116"/>
      <c r="AX67" s="116"/>
      <c r="AY67" s="171" t="str">
        <f>'Reflection -1 '!BB66</f>
        <v>0</v>
      </c>
      <c r="AZ67" s="116"/>
      <c r="BA67" s="116"/>
      <c r="BB67" s="171" t="str">
        <f>'Reflection -2'!R66</f>
        <v>0</v>
      </c>
      <c r="BC67" s="116"/>
      <c r="BD67" s="116"/>
      <c r="BE67" s="116"/>
      <c r="BF67" s="116"/>
      <c r="BG67" s="116"/>
      <c r="BH67" s="171" t="str">
        <f>'Reflection -2'!BB66</f>
        <v>0</v>
      </c>
      <c r="BI67" s="116"/>
      <c r="BJ67" s="116"/>
      <c r="BK67" s="171" t="str">
        <f>'Reflection -3'!R66</f>
        <v>0</v>
      </c>
      <c r="BL67" s="116"/>
      <c r="BM67" s="116"/>
      <c r="BN67" s="116"/>
      <c r="BO67" s="116"/>
      <c r="BP67" s="116"/>
      <c r="BQ67" s="171" t="str">
        <f>'Reflection -3'!BB66</f>
        <v>0</v>
      </c>
      <c r="BR67" s="116"/>
      <c r="BS67" s="171">
        <f t="shared" si="0"/>
        <v>2.75</v>
      </c>
      <c r="BT67" s="171">
        <f t="shared" si="1"/>
        <v>2.9375</v>
      </c>
      <c r="BU67" s="171">
        <f t="shared" si="2"/>
        <v>1.3333333333333333</v>
      </c>
      <c r="BV67" s="171">
        <f t="shared" si="3"/>
        <v>2</v>
      </c>
      <c r="BW67" s="171"/>
      <c r="BX67" s="171">
        <f t="shared" si="4"/>
        <v>2.6666666666666665</v>
      </c>
      <c r="BY67" s="171">
        <f t="shared" si="5"/>
        <v>2.6666666666666665</v>
      </c>
      <c r="BZ67" s="171">
        <f t="shared" si="6"/>
        <v>14.354166666666666</v>
      </c>
      <c r="CA67" s="171">
        <f>Internal!$BZ67/30*100</f>
        <v>47.847222222222221</v>
      </c>
      <c r="CB67" s="171">
        <f t="shared" si="7"/>
        <v>2.8333333333333335</v>
      </c>
      <c r="CC67" s="116"/>
    </row>
    <row r="68" spans="1:81" s="102" customFormat="1" ht="23.1" customHeight="1" x14ac:dyDescent="0.3">
      <c r="A68" s="169">
        <v>65</v>
      </c>
      <c r="B68" s="169" t="s">
        <v>90</v>
      </c>
      <c r="C68" s="170" t="s">
        <v>91</v>
      </c>
      <c r="D68" s="171">
        <f>'Book Review'!K67</f>
        <v>3</v>
      </c>
      <c r="E68" s="171">
        <f>'Book Review'!Q67</f>
        <v>3</v>
      </c>
      <c r="F68" s="171">
        <f>'Book Review'!W67</f>
        <v>4</v>
      </c>
      <c r="G68" s="171"/>
      <c r="H68" s="171"/>
      <c r="I68" s="171">
        <f>'Book Review'!AO67</f>
        <v>3.3333333333333335</v>
      </c>
      <c r="J68" s="171">
        <f>'Book Review'!AU67</f>
        <v>4</v>
      </c>
      <c r="K68" s="171">
        <f>'Book Review'!BA67</f>
        <v>3.5</v>
      </c>
      <c r="L68" s="171"/>
      <c r="M68" s="171"/>
      <c r="N68" s="171">
        <f>Debate!K67</f>
        <v>3</v>
      </c>
      <c r="O68" s="171">
        <f>Debate!Q67</f>
        <v>4.4000000000000004</v>
      </c>
      <c r="P68" s="171"/>
      <c r="Q68" s="171">
        <f>Debate!AC67</f>
        <v>3</v>
      </c>
      <c r="R68" s="171"/>
      <c r="S68" s="171">
        <f>Debate!AO67</f>
        <v>3</v>
      </c>
      <c r="T68" s="171">
        <f>Debate!AU67</f>
        <v>3</v>
      </c>
      <c r="U68" s="171">
        <f>Debate!BA67</f>
        <v>4</v>
      </c>
      <c r="V68" s="171"/>
      <c r="W68" s="171"/>
      <c r="X68" s="171"/>
      <c r="Y68" s="171">
        <f>GD!Q67</f>
        <v>3.5</v>
      </c>
      <c r="Z68" s="171">
        <f>GD!W67</f>
        <v>0</v>
      </c>
      <c r="AA68" s="171"/>
      <c r="AB68" s="171"/>
      <c r="AC68" s="171"/>
      <c r="AD68" s="171"/>
      <c r="AE68" s="171"/>
      <c r="AF68" s="171"/>
      <c r="AG68" s="171"/>
      <c r="AH68" s="171">
        <f>'Case study'!K67</f>
        <v>3</v>
      </c>
      <c r="AI68" s="171">
        <f>'Case study'!Q67</f>
        <v>3.6</v>
      </c>
      <c r="AJ68" s="171">
        <f>'Case study'!W67</f>
        <v>4</v>
      </c>
      <c r="AK68" s="171"/>
      <c r="AL68" s="171"/>
      <c r="AM68" s="171">
        <f>'Case study'!AO67</f>
        <v>3.5</v>
      </c>
      <c r="AN68" s="171">
        <f>'Case study'!AU67</f>
        <v>3</v>
      </c>
      <c r="AO68" s="171">
        <f>'Case study'!BA67</f>
        <v>4</v>
      </c>
      <c r="AP68" s="171"/>
      <c r="AQ68" s="171"/>
      <c r="AR68" s="171"/>
      <c r="AS68" s="171">
        <f>'Reflection -1 '!R67</f>
        <v>3.3333333333333335</v>
      </c>
      <c r="AT68" s="171"/>
      <c r="AU68" s="171"/>
      <c r="AV68" s="171"/>
      <c r="AW68" s="171"/>
      <c r="AX68" s="171"/>
      <c r="AY68" s="171">
        <f>'Reflection -1 '!BB67</f>
        <v>4.5</v>
      </c>
      <c r="AZ68" s="171"/>
      <c r="BA68" s="171"/>
      <c r="BB68" s="171">
        <f>'Reflection -2'!R67</f>
        <v>3</v>
      </c>
      <c r="BC68" s="171"/>
      <c r="BD68" s="171"/>
      <c r="BE68" s="171"/>
      <c r="BF68" s="171"/>
      <c r="BG68" s="171"/>
      <c r="BH68" s="171">
        <f>'Reflection -2'!BB67</f>
        <v>5</v>
      </c>
      <c r="BI68" s="171"/>
      <c r="BJ68" s="171"/>
      <c r="BK68" s="171">
        <f>'Reflection -3'!R67</f>
        <v>0</v>
      </c>
      <c r="BL68" s="171"/>
      <c r="BM68" s="171"/>
      <c r="BN68" s="171"/>
      <c r="BO68" s="171"/>
      <c r="BP68" s="171"/>
      <c r="BQ68" s="171">
        <f>'Reflection -3'!BB67</f>
        <v>0</v>
      </c>
      <c r="BR68" s="171"/>
      <c r="BS68" s="171">
        <f t="shared" si="0"/>
        <v>3</v>
      </c>
      <c r="BT68" s="171">
        <f t="shared" si="1"/>
        <v>2.9761904761904758</v>
      </c>
      <c r="BU68" s="171">
        <f t="shared" si="2"/>
        <v>2.6666666666666665</v>
      </c>
      <c r="BV68" s="171">
        <f t="shared" si="3"/>
        <v>3</v>
      </c>
      <c r="BW68" s="171"/>
      <c r="BX68" s="171">
        <f t="shared" si="4"/>
        <v>3.2777777777777781</v>
      </c>
      <c r="BY68" s="171">
        <f t="shared" si="5"/>
        <v>3.3333333333333335</v>
      </c>
      <c r="BZ68" s="171">
        <f t="shared" si="6"/>
        <v>18.253968253968253</v>
      </c>
      <c r="CA68" s="171">
        <f>Internal!$BZ68/30*100</f>
        <v>60.846560846560848</v>
      </c>
      <c r="CB68" s="171">
        <f t="shared" si="7"/>
        <v>3.5</v>
      </c>
      <c r="CC68" s="171"/>
    </row>
    <row r="69" spans="1:81" s="102" customFormat="1" ht="23.1" customHeight="1" x14ac:dyDescent="0.3">
      <c r="A69" s="172">
        <v>66</v>
      </c>
      <c r="B69" s="172" t="s">
        <v>260</v>
      </c>
      <c r="C69" s="168" t="s">
        <v>261</v>
      </c>
      <c r="D69" s="171" t="str">
        <f>'Book Review'!K68</f>
        <v>0</v>
      </c>
      <c r="E69" s="171" t="str">
        <f>'Book Review'!Q68</f>
        <v>0</v>
      </c>
      <c r="F69" s="171" t="str">
        <f>'Book Review'!W68</f>
        <v>0</v>
      </c>
      <c r="G69" s="171"/>
      <c r="H69" s="171"/>
      <c r="I69" s="171" t="str">
        <f>'Book Review'!AO68</f>
        <v>0</v>
      </c>
      <c r="J69" s="171" t="str">
        <f>'Book Review'!AU68</f>
        <v>0</v>
      </c>
      <c r="K69" s="171" t="str">
        <f>'Book Review'!BA68</f>
        <v>0</v>
      </c>
      <c r="L69" s="116"/>
      <c r="M69" s="116"/>
      <c r="N69" s="171" t="str">
        <f>Debate!K68</f>
        <v>0</v>
      </c>
      <c r="O69" s="171" t="str">
        <f>Debate!Q68</f>
        <v>0</v>
      </c>
      <c r="P69" s="116"/>
      <c r="Q69" s="171" t="str">
        <f>Debate!AC68</f>
        <v>0</v>
      </c>
      <c r="R69" s="116"/>
      <c r="S69" s="171" t="str">
        <f>Debate!AO68</f>
        <v>0</v>
      </c>
      <c r="T69" s="171" t="str">
        <f>Debate!AU68</f>
        <v>0</v>
      </c>
      <c r="U69" s="171" t="str">
        <f>Debate!BA68</f>
        <v>0</v>
      </c>
      <c r="V69" s="116"/>
      <c r="W69" s="116"/>
      <c r="X69" s="116"/>
      <c r="Y69" s="116" t="str">
        <f>GD!Q68</f>
        <v>0</v>
      </c>
      <c r="Z69" s="116">
        <f>GD!W68</f>
        <v>0</v>
      </c>
      <c r="AA69" s="116"/>
      <c r="AB69" s="116"/>
      <c r="AC69" s="116"/>
      <c r="AD69" s="116"/>
      <c r="AE69" s="116"/>
      <c r="AF69" s="116"/>
      <c r="AG69" s="116"/>
      <c r="AH69" s="171" t="str">
        <f>'Case study'!K68</f>
        <v>0</v>
      </c>
      <c r="AI69" s="171" t="str">
        <f>'Case study'!Q68</f>
        <v>0</v>
      </c>
      <c r="AJ69" s="171" t="str">
        <f>'Case study'!W68</f>
        <v>0</v>
      </c>
      <c r="AK69" s="116"/>
      <c r="AL69" s="116"/>
      <c r="AM69" s="171" t="str">
        <f>'Case study'!AO68</f>
        <v>0</v>
      </c>
      <c r="AN69" s="171" t="str">
        <f>'Case study'!AU68</f>
        <v>0</v>
      </c>
      <c r="AO69" s="171" t="str">
        <f>'Case study'!BA68</f>
        <v>0</v>
      </c>
      <c r="AP69" s="116"/>
      <c r="AQ69" s="116"/>
      <c r="AR69" s="116"/>
      <c r="AS69" s="171">
        <f>'Reflection -1 '!R68</f>
        <v>1</v>
      </c>
      <c r="AT69" s="116"/>
      <c r="AU69" s="116"/>
      <c r="AV69" s="116"/>
      <c r="AW69" s="116"/>
      <c r="AX69" s="116"/>
      <c r="AY69" s="171">
        <f>'Reflection -1 '!BB68</f>
        <v>3</v>
      </c>
      <c r="AZ69" s="116"/>
      <c r="BA69" s="116"/>
      <c r="BB69" s="171">
        <f>'Reflection -2'!R68</f>
        <v>4</v>
      </c>
      <c r="BC69" s="116"/>
      <c r="BD69" s="116"/>
      <c r="BE69" s="116"/>
      <c r="BF69" s="116"/>
      <c r="BG69" s="116"/>
      <c r="BH69" s="171">
        <f>'Reflection -2'!BB68</f>
        <v>5</v>
      </c>
      <c r="BI69" s="116"/>
      <c r="BJ69" s="116"/>
      <c r="BK69" s="171">
        <f>'Reflection -3'!R68</f>
        <v>2</v>
      </c>
      <c r="BL69" s="116"/>
      <c r="BM69" s="116"/>
      <c r="BN69" s="116"/>
      <c r="BO69" s="116"/>
      <c r="BP69" s="116"/>
      <c r="BQ69" s="171">
        <f>'Reflection -3'!BB68</f>
        <v>3.5</v>
      </c>
      <c r="BR69" s="116"/>
      <c r="BS69" s="171" t="str">
        <f t="shared" ref="BS69:BS132" si="8">IFERROR(AVERAGE(D69,N69,AH69),"0")</f>
        <v>0</v>
      </c>
      <c r="BT69" s="171">
        <f t="shared" ref="BT69:BT132" si="9">AVERAGE(E69,O69,Y69,AI69,AS69,BB69,BK69)</f>
        <v>2.3333333333333335</v>
      </c>
      <c r="BU69" s="171">
        <f t="shared" ref="BU69:BU132" si="10">AVERAGE(F69,Z69,AJ69)</f>
        <v>0</v>
      </c>
      <c r="BV69" s="171" t="str">
        <f t="shared" ref="BV69:BV132" si="11">Q69</f>
        <v>0</v>
      </c>
      <c r="BW69" s="171"/>
      <c r="BX69" s="171" t="e">
        <f t="shared" ref="BX69:BX132" si="12">AVERAGE(I69,S69,AM69)</f>
        <v>#DIV/0!</v>
      </c>
      <c r="BY69" s="171" t="e">
        <f t="shared" ref="BY69:BY132" si="13">AVERAGE(J69,T69,AN69)</f>
        <v>#DIV/0!</v>
      </c>
      <c r="BZ69" s="171" t="e">
        <f t="shared" ref="BZ69:BZ132" si="14">BY69+BX69+BV69+BU69+BT69+BS69</f>
        <v>#DIV/0!</v>
      </c>
      <c r="CA69" s="171" t="e">
        <f>Internal!$BZ69/30*100</f>
        <v>#DIV/0!</v>
      </c>
      <c r="CB69" s="171">
        <f t="shared" ref="CB69:CB132" si="15">AVERAGE(BQ69,BH69,AY69,AO69,U69,K69)</f>
        <v>3.8333333333333335</v>
      </c>
      <c r="CC69" s="116"/>
    </row>
    <row r="70" spans="1:81" s="102" customFormat="1" ht="23.1" customHeight="1" x14ac:dyDescent="0.3">
      <c r="A70" s="169">
        <v>67</v>
      </c>
      <c r="B70" s="169" t="s">
        <v>276</v>
      </c>
      <c r="C70" s="170" t="s">
        <v>277</v>
      </c>
      <c r="D70" s="171">
        <f>'Book Review'!K69</f>
        <v>4</v>
      </c>
      <c r="E70" s="171">
        <f>'Book Review'!Q69</f>
        <v>2.8</v>
      </c>
      <c r="F70" s="171">
        <f>'Book Review'!W69</f>
        <v>2</v>
      </c>
      <c r="G70" s="171"/>
      <c r="H70" s="171"/>
      <c r="I70" s="171">
        <f>'Book Review'!AO69</f>
        <v>3.6666666666666665</v>
      </c>
      <c r="J70" s="171">
        <f>'Book Review'!AU69</f>
        <v>3</v>
      </c>
      <c r="K70" s="171">
        <f>'Book Review'!BA69</f>
        <v>4</v>
      </c>
      <c r="L70" s="171"/>
      <c r="M70" s="171"/>
      <c r="N70" s="171">
        <f>Debate!K69</f>
        <v>3</v>
      </c>
      <c r="O70" s="171">
        <f>Debate!Q69</f>
        <v>3.8</v>
      </c>
      <c r="P70" s="171"/>
      <c r="Q70" s="171">
        <f>Debate!AC69</f>
        <v>4</v>
      </c>
      <c r="R70" s="171"/>
      <c r="S70" s="171">
        <f>Debate!AO69</f>
        <v>2.6666666666666665</v>
      </c>
      <c r="T70" s="171">
        <f>Debate!AU69</f>
        <v>3</v>
      </c>
      <c r="U70" s="171">
        <f>Debate!BA69</f>
        <v>4</v>
      </c>
      <c r="V70" s="171"/>
      <c r="W70" s="171"/>
      <c r="X70" s="171"/>
      <c r="Y70" s="171">
        <f>GD!Q69</f>
        <v>3.5</v>
      </c>
      <c r="Z70" s="171">
        <f>GD!W69</f>
        <v>0</v>
      </c>
      <c r="AA70" s="171"/>
      <c r="AB70" s="171"/>
      <c r="AC70" s="171"/>
      <c r="AD70" s="171"/>
      <c r="AE70" s="171"/>
      <c r="AF70" s="171"/>
      <c r="AG70" s="171"/>
      <c r="AH70" s="171">
        <f>'Case study'!K69</f>
        <v>2.75</v>
      </c>
      <c r="AI70" s="171">
        <f>'Case study'!Q69</f>
        <v>3.6</v>
      </c>
      <c r="AJ70" s="171">
        <f>'Case study'!W69</f>
        <v>2</v>
      </c>
      <c r="AK70" s="171"/>
      <c r="AL70" s="171"/>
      <c r="AM70" s="171">
        <f>'Case study'!AO69</f>
        <v>2.75</v>
      </c>
      <c r="AN70" s="171">
        <f>'Case study'!AU69</f>
        <v>3</v>
      </c>
      <c r="AO70" s="171">
        <f>'Case study'!BA69</f>
        <v>2.5</v>
      </c>
      <c r="AP70" s="171"/>
      <c r="AQ70" s="171"/>
      <c r="AR70" s="171"/>
      <c r="AS70" s="171">
        <f>'Reflection -1 '!R69</f>
        <v>4</v>
      </c>
      <c r="AT70" s="171"/>
      <c r="AU70" s="171"/>
      <c r="AV70" s="171"/>
      <c r="AW70" s="171"/>
      <c r="AX70" s="171"/>
      <c r="AY70" s="171">
        <f>'Reflection -1 '!BB69</f>
        <v>5</v>
      </c>
      <c r="AZ70" s="171"/>
      <c r="BA70" s="171"/>
      <c r="BB70" s="171">
        <f>'Reflection -2'!R69</f>
        <v>4</v>
      </c>
      <c r="BC70" s="171"/>
      <c r="BD70" s="171"/>
      <c r="BE70" s="171"/>
      <c r="BF70" s="171"/>
      <c r="BG70" s="171"/>
      <c r="BH70" s="171">
        <f>'Reflection -2'!BB69</f>
        <v>5</v>
      </c>
      <c r="BI70" s="171"/>
      <c r="BJ70" s="171"/>
      <c r="BK70" s="171">
        <f>'Reflection -3'!R69</f>
        <v>4</v>
      </c>
      <c r="BL70" s="171"/>
      <c r="BM70" s="171"/>
      <c r="BN70" s="171"/>
      <c r="BO70" s="171"/>
      <c r="BP70" s="171"/>
      <c r="BQ70" s="171">
        <f>'Reflection -3'!BB69</f>
        <v>4.5</v>
      </c>
      <c r="BR70" s="171"/>
      <c r="BS70" s="171">
        <f t="shared" si="8"/>
        <v>3.25</v>
      </c>
      <c r="BT70" s="171">
        <f t="shared" si="9"/>
        <v>3.6714285714285713</v>
      </c>
      <c r="BU70" s="171">
        <f t="shared" si="10"/>
        <v>1.3333333333333333</v>
      </c>
      <c r="BV70" s="171">
        <f t="shared" si="11"/>
        <v>4</v>
      </c>
      <c r="BW70" s="171"/>
      <c r="BX70" s="171">
        <f t="shared" si="12"/>
        <v>3.0277777777777772</v>
      </c>
      <c r="BY70" s="171">
        <f t="shared" si="13"/>
        <v>3</v>
      </c>
      <c r="BZ70" s="171">
        <f t="shared" si="14"/>
        <v>18.282539682539682</v>
      </c>
      <c r="CA70" s="171">
        <f>Internal!$BZ70/30*100</f>
        <v>60.941798941798943</v>
      </c>
      <c r="CB70" s="171">
        <f t="shared" si="15"/>
        <v>4.166666666666667</v>
      </c>
      <c r="CC70" s="171"/>
    </row>
    <row r="71" spans="1:81" s="102" customFormat="1" ht="23.1" customHeight="1" x14ac:dyDescent="0.3">
      <c r="A71" s="172">
        <v>68</v>
      </c>
      <c r="B71" s="172" t="s">
        <v>163</v>
      </c>
      <c r="C71" s="168" t="s">
        <v>164</v>
      </c>
      <c r="D71" s="171">
        <f>'Book Review'!K70</f>
        <v>4</v>
      </c>
      <c r="E71" s="171">
        <f>'Book Review'!Q70</f>
        <v>2.4</v>
      </c>
      <c r="F71" s="171">
        <f>'Book Review'!W70</f>
        <v>3</v>
      </c>
      <c r="G71" s="171"/>
      <c r="H71" s="171"/>
      <c r="I71" s="171">
        <f>'Book Review'!AO70</f>
        <v>3.3333333333333335</v>
      </c>
      <c r="J71" s="171">
        <f>'Book Review'!AU70</f>
        <v>3</v>
      </c>
      <c r="K71" s="171">
        <f>'Book Review'!BA70</f>
        <v>3</v>
      </c>
      <c r="L71" s="116"/>
      <c r="M71" s="173"/>
      <c r="N71" s="171">
        <f>Debate!K70</f>
        <v>2</v>
      </c>
      <c r="O71" s="171">
        <f>Debate!Q70</f>
        <v>2.5</v>
      </c>
      <c r="P71" s="116"/>
      <c r="Q71" s="171">
        <f>Debate!AC70</f>
        <v>2</v>
      </c>
      <c r="R71" s="116"/>
      <c r="S71" s="171">
        <f>Debate!AO70</f>
        <v>3.3333333333333335</v>
      </c>
      <c r="T71" s="171">
        <f>Debate!AU70</f>
        <v>3</v>
      </c>
      <c r="U71" s="171">
        <f>Debate!BA70</f>
        <v>2</v>
      </c>
      <c r="V71" s="116"/>
      <c r="W71" s="173"/>
      <c r="X71" s="116"/>
      <c r="Y71" s="116">
        <f>GD!Q70</f>
        <v>2</v>
      </c>
      <c r="Z71" s="116">
        <f>GD!W70</f>
        <v>0</v>
      </c>
      <c r="AA71" s="116"/>
      <c r="AB71" s="116"/>
      <c r="AC71" s="116"/>
      <c r="AD71" s="173"/>
      <c r="AE71" s="173"/>
      <c r="AF71" s="116"/>
      <c r="AG71" s="173"/>
      <c r="AH71" s="171">
        <f>'Case study'!K70</f>
        <v>2.75</v>
      </c>
      <c r="AI71" s="171">
        <f>'Case study'!Q70</f>
        <v>3.6</v>
      </c>
      <c r="AJ71" s="171">
        <f>'Case study'!W70</f>
        <v>2</v>
      </c>
      <c r="AK71" s="116"/>
      <c r="AL71" s="116"/>
      <c r="AM71" s="171">
        <f>'Case study'!AO70</f>
        <v>2.5</v>
      </c>
      <c r="AN71" s="171">
        <f>'Case study'!AU70</f>
        <v>3</v>
      </c>
      <c r="AO71" s="171">
        <f>'Case study'!BA70</f>
        <v>3</v>
      </c>
      <c r="AP71" s="116"/>
      <c r="AQ71" s="173"/>
      <c r="AR71" s="116"/>
      <c r="AS71" s="171">
        <f>'Reflection -1 '!R70</f>
        <v>3.5</v>
      </c>
      <c r="AT71" s="116"/>
      <c r="AU71" s="116"/>
      <c r="AV71" s="116"/>
      <c r="AW71" s="116"/>
      <c r="AX71" s="173"/>
      <c r="AY71" s="171">
        <f>'Reflection -1 '!BB70</f>
        <v>4</v>
      </c>
      <c r="AZ71" s="173"/>
      <c r="BA71" s="116"/>
      <c r="BB71" s="171">
        <f>'Reflection -2'!R70</f>
        <v>3.5</v>
      </c>
      <c r="BC71" s="116"/>
      <c r="BD71" s="116"/>
      <c r="BE71" s="116"/>
      <c r="BF71" s="116"/>
      <c r="BG71" s="116"/>
      <c r="BH71" s="171">
        <f>'Reflection -2'!BB70</f>
        <v>5</v>
      </c>
      <c r="BI71" s="173"/>
      <c r="BJ71" s="116"/>
      <c r="BK71" s="171">
        <f>'Reflection -3'!R70</f>
        <v>3.5</v>
      </c>
      <c r="BL71" s="116"/>
      <c r="BM71" s="116"/>
      <c r="BN71" s="116"/>
      <c r="BO71" s="116"/>
      <c r="BP71" s="116"/>
      <c r="BQ71" s="171">
        <f>'Reflection -3'!BB70</f>
        <v>4</v>
      </c>
      <c r="BR71" s="173"/>
      <c r="BS71" s="171">
        <f t="shared" si="8"/>
        <v>2.9166666666666665</v>
      </c>
      <c r="BT71" s="171">
        <f t="shared" si="9"/>
        <v>3</v>
      </c>
      <c r="BU71" s="171">
        <f t="shared" si="10"/>
        <v>1.6666666666666667</v>
      </c>
      <c r="BV71" s="171">
        <f t="shared" si="11"/>
        <v>2</v>
      </c>
      <c r="BW71" s="171"/>
      <c r="BX71" s="171">
        <f t="shared" si="12"/>
        <v>3.0555555555555558</v>
      </c>
      <c r="BY71" s="171">
        <f t="shared" si="13"/>
        <v>3</v>
      </c>
      <c r="BZ71" s="171">
        <f t="shared" si="14"/>
        <v>15.638888888888888</v>
      </c>
      <c r="CA71" s="171">
        <f>Internal!$BZ71/30*100</f>
        <v>52.129629629629626</v>
      </c>
      <c r="CB71" s="171">
        <f t="shared" si="15"/>
        <v>3.5</v>
      </c>
      <c r="CC71" s="173"/>
    </row>
    <row r="72" spans="1:81" s="102" customFormat="1" ht="23.1" customHeight="1" x14ac:dyDescent="0.3">
      <c r="A72" s="169">
        <v>69</v>
      </c>
      <c r="B72" s="169" t="s">
        <v>129</v>
      </c>
      <c r="C72" s="170" t="s">
        <v>130</v>
      </c>
      <c r="D72" s="171">
        <f>'Book Review'!K71</f>
        <v>2.25</v>
      </c>
      <c r="E72" s="171">
        <f>'Book Review'!Q71</f>
        <v>2.6</v>
      </c>
      <c r="F72" s="171">
        <f>'Book Review'!W71</f>
        <v>3</v>
      </c>
      <c r="G72" s="171"/>
      <c r="H72" s="171"/>
      <c r="I72" s="171">
        <f>'Book Review'!AO71</f>
        <v>3</v>
      </c>
      <c r="J72" s="171">
        <f>'Book Review'!AU71</f>
        <v>2</v>
      </c>
      <c r="K72" s="171">
        <f>'Book Review'!BA71</f>
        <v>3</v>
      </c>
      <c r="L72" s="171"/>
      <c r="M72" s="171"/>
      <c r="N72" s="171">
        <f>Debate!K71</f>
        <v>3</v>
      </c>
      <c r="O72" s="171">
        <f>Debate!Q71</f>
        <v>2.8</v>
      </c>
      <c r="P72" s="171"/>
      <c r="Q72" s="171">
        <f>Debate!AC71</f>
        <v>3</v>
      </c>
      <c r="R72" s="171"/>
      <c r="S72" s="171">
        <f>Debate!AO71</f>
        <v>3</v>
      </c>
      <c r="T72" s="171">
        <f>Debate!AU71</f>
        <v>3</v>
      </c>
      <c r="U72" s="171">
        <f>Debate!BA71</f>
        <v>2.5</v>
      </c>
      <c r="V72" s="171"/>
      <c r="W72" s="171"/>
      <c r="X72" s="171"/>
      <c r="Y72" s="171">
        <f>GD!Q71</f>
        <v>3</v>
      </c>
      <c r="Z72" s="171">
        <f>GD!W71</f>
        <v>0</v>
      </c>
      <c r="AA72" s="171"/>
      <c r="AB72" s="171"/>
      <c r="AC72" s="171"/>
      <c r="AD72" s="171"/>
      <c r="AE72" s="171"/>
      <c r="AF72" s="171"/>
      <c r="AG72" s="171"/>
      <c r="AH72" s="171">
        <f>'Case study'!K71</f>
        <v>2.25</v>
      </c>
      <c r="AI72" s="171">
        <f>'Case study'!Q71</f>
        <v>3</v>
      </c>
      <c r="AJ72" s="171">
        <f>'Case study'!W71</f>
        <v>3</v>
      </c>
      <c r="AK72" s="171"/>
      <c r="AL72" s="171"/>
      <c r="AM72" s="171">
        <f>'Case study'!AO71</f>
        <v>2.75</v>
      </c>
      <c r="AN72" s="171">
        <f>'Case study'!AU71</f>
        <v>3</v>
      </c>
      <c r="AO72" s="171">
        <f>'Case study'!BA71</f>
        <v>2.5</v>
      </c>
      <c r="AP72" s="171"/>
      <c r="AQ72" s="171"/>
      <c r="AR72" s="171"/>
      <c r="AS72" s="171">
        <f>'Reflection -1 '!R71</f>
        <v>3</v>
      </c>
      <c r="AT72" s="171"/>
      <c r="AU72" s="171"/>
      <c r="AV72" s="171"/>
      <c r="AW72" s="171"/>
      <c r="AX72" s="171"/>
      <c r="AY72" s="171">
        <f>'Reflection -1 '!BB71</f>
        <v>3.5</v>
      </c>
      <c r="AZ72" s="171"/>
      <c r="BA72" s="171"/>
      <c r="BB72" s="171">
        <f>'Reflection -2'!R71</f>
        <v>2</v>
      </c>
      <c r="BC72" s="171"/>
      <c r="BD72" s="171"/>
      <c r="BE72" s="171"/>
      <c r="BF72" s="171"/>
      <c r="BG72" s="171"/>
      <c r="BH72" s="171">
        <f>'Reflection -2'!BB71</f>
        <v>5</v>
      </c>
      <c r="BI72" s="171"/>
      <c r="BJ72" s="171"/>
      <c r="BK72" s="171">
        <f>'Reflection -3'!R71</f>
        <v>1.6666666666666667</v>
      </c>
      <c r="BL72" s="171"/>
      <c r="BM72" s="171"/>
      <c r="BN72" s="171"/>
      <c r="BO72" s="171"/>
      <c r="BP72" s="171"/>
      <c r="BQ72" s="171">
        <f>'Reflection -3'!BB71</f>
        <v>3</v>
      </c>
      <c r="BR72" s="171"/>
      <c r="BS72" s="171">
        <f t="shared" si="8"/>
        <v>2.5</v>
      </c>
      <c r="BT72" s="171">
        <f t="shared" si="9"/>
        <v>2.5809523809523811</v>
      </c>
      <c r="BU72" s="171">
        <f t="shared" si="10"/>
        <v>2</v>
      </c>
      <c r="BV72" s="171">
        <f t="shared" si="11"/>
        <v>3</v>
      </c>
      <c r="BW72" s="171"/>
      <c r="BX72" s="171">
        <f t="shared" si="12"/>
        <v>2.9166666666666665</v>
      </c>
      <c r="BY72" s="171">
        <f t="shared" si="13"/>
        <v>2.6666666666666665</v>
      </c>
      <c r="BZ72" s="171">
        <f t="shared" si="14"/>
        <v>15.664285714285713</v>
      </c>
      <c r="CA72" s="171">
        <f>Internal!$BZ72/30*100</f>
        <v>52.214285714285715</v>
      </c>
      <c r="CB72" s="171">
        <f t="shared" si="15"/>
        <v>3.25</v>
      </c>
      <c r="CC72" s="171"/>
    </row>
    <row r="73" spans="1:81" s="102" customFormat="1" ht="23.1" customHeight="1" x14ac:dyDescent="0.3">
      <c r="A73" s="172">
        <v>70</v>
      </c>
      <c r="B73" s="172" t="s">
        <v>319</v>
      </c>
      <c r="C73" s="168" t="s">
        <v>320</v>
      </c>
      <c r="D73" s="171">
        <f>'Book Review'!K72</f>
        <v>3</v>
      </c>
      <c r="E73" s="171">
        <f>'Book Review'!Q72</f>
        <v>2.4</v>
      </c>
      <c r="F73" s="171">
        <f>'Book Review'!W72</f>
        <v>4</v>
      </c>
      <c r="G73" s="171"/>
      <c r="H73" s="171"/>
      <c r="I73" s="171">
        <f>'Book Review'!AO72</f>
        <v>3</v>
      </c>
      <c r="J73" s="171">
        <f>'Book Review'!AU72</f>
        <v>3</v>
      </c>
      <c r="K73" s="171">
        <f>'Book Review'!BA72</f>
        <v>4</v>
      </c>
      <c r="L73" s="116"/>
      <c r="M73" s="116"/>
      <c r="N73" s="171">
        <f>Debate!K72</f>
        <v>2</v>
      </c>
      <c r="O73" s="171">
        <f>Debate!Q72</f>
        <v>2.8</v>
      </c>
      <c r="P73" s="116"/>
      <c r="Q73" s="171">
        <f>Debate!AC72</f>
        <v>2</v>
      </c>
      <c r="R73" s="116"/>
      <c r="S73" s="171">
        <f>Debate!AO72</f>
        <v>2</v>
      </c>
      <c r="T73" s="171">
        <f>Debate!AU72</f>
        <v>3</v>
      </c>
      <c r="U73" s="171">
        <f>Debate!BA72</f>
        <v>3</v>
      </c>
      <c r="V73" s="116"/>
      <c r="W73" s="116"/>
      <c r="X73" s="116"/>
      <c r="Y73" s="116">
        <f>GD!Q72</f>
        <v>2.5</v>
      </c>
      <c r="Z73" s="116">
        <f>GD!W72</f>
        <v>0</v>
      </c>
      <c r="AA73" s="116"/>
      <c r="AB73" s="116"/>
      <c r="AC73" s="116"/>
      <c r="AD73" s="116"/>
      <c r="AE73" s="116"/>
      <c r="AF73" s="116"/>
      <c r="AG73" s="116"/>
      <c r="AH73" s="171">
        <f>'Case study'!K72</f>
        <v>3.5</v>
      </c>
      <c r="AI73" s="171">
        <f>'Case study'!Q72</f>
        <v>3.2</v>
      </c>
      <c r="AJ73" s="171">
        <f>'Case study'!W72</f>
        <v>3</v>
      </c>
      <c r="AK73" s="116"/>
      <c r="AL73" s="116"/>
      <c r="AM73" s="171">
        <f>'Case study'!AO72</f>
        <v>3.5</v>
      </c>
      <c r="AN73" s="171">
        <f>'Case study'!AU72</f>
        <v>3</v>
      </c>
      <c r="AO73" s="171">
        <f>'Case study'!BA72</f>
        <v>4</v>
      </c>
      <c r="AP73" s="116"/>
      <c r="AQ73" s="116"/>
      <c r="AR73" s="116"/>
      <c r="AS73" s="171" t="str">
        <f>'Reflection -1 '!R72</f>
        <v>0</v>
      </c>
      <c r="AT73" s="116"/>
      <c r="AU73" s="116"/>
      <c r="AV73" s="116"/>
      <c r="AW73" s="116"/>
      <c r="AX73" s="116"/>
      <c r="AY73" s="171" t="str">
        <f>'Reflection -1 '!BB72</f>
        <v>0</v>
      </c>
      <c r="AZ73" s="116"/>
      <c r="BA73" s="116"/>
      <c r="BB73" s="171" t="str">
        <f>'Reflection -2'!R72</f>
        <v>0</v>
      </c>
      <c r="BC73" s="116"/>
      <c r="BD73" s="116"/>
      <c r="BE73" s="116"/>
      <c r="BF73" s="116"/>
      <c r="BG73" s="116"/>
      <c r="BH73" s="171" t="str">
        <f>'Reflection -2'!BB72</f>
        <v>0</v>
      </c>
      <c r="BI73" s="116"/>
      <c r="BJ73" s="116"/>
      <c r="BK73" s="171" t="str">
        <f>'Reflection -3'!R72</f>
        <v>0</v>
      </c>
      <c r="BL73" s="116"/>
      <c r="BM73" s="116"/>
      <c r="BN73" s="116"/>
      <c r="BO73" s="116"/>
      <c r="BP73" s="116"/>
      <c r="BQ73" s="171" t="str">
        <f>'Reflection -3'!BB72</f>
        <v>0</v>
      </c>
      <c r="BR73" s="116"/>
      <c r="BS73" s="171">
        <f t="shared" si="8"/>
        <v>2.8333333333333335</v>
      </c>
      <c r="BT73" s="171">
        <f t="shared" si="9"/>
        <v>2.7249999999999996</v>
      </c>
      <c r="BU73" s="171">
        <f t="shared" si="10"/>
        <v>2.3333333333333335</v>
      </c>
      <c r="BV73" s="171">
        <f t="shared" si="11"/>
        <v>2</v>
      </c>
      <c r="BW73" s="171"/>
      <c r="BX73" s="171">
        <f t="shared" si="12"/>
        <v>2.8333333333333335</v>
      </c>
      <c r="BY73" s="171">
        <f t="shared" si="13"/>
        <v>3</v>
      </c>
      <c r="BZ73" s="171">
        <f t="shared" si="14"/>
        <v>15.725000000000001</v>
      </c>
      <c r="CA73" s="171">
        <f>Internal!$BZ73/30*100</f>
        <v>52.416666666666664</v>
      </c>
      <c r="CB73" s="171">
        <f t="shared" si="15"/>
        <v>3.6666666666666665</v>
      </c>
      <c r="CC73" s="116"/>
    </row>
    <row r="74" spans="1:81" s="102" customFormat="1" ht="23.1" customHeight="1" x14ac:dyDescent="0.3">
      <c r="A74" s="169">
        <v>71</v>
      </c>
      <c r="B74" s="169" t="s">
        <v>131</v>
      </c>
      <c r="C74" s="170" t="s">
        <v>132</v>
      </c>
      <c r="D74" s="171">
        <f>'Book Review'!K73</f>
        <v>0</v>
      </c>
      <c r="E74" s="171">
        <f>'Book Review'!Q73</f>
        <v>0</v>
      </c>
      <c r="F74" s="171">
        <f>'Book Review'!W73</f>
        <v>0</v>
      </c>
      <c r="G74" s="171"/>
      <c r="H74" s="171"/>
      <c r="I74" s="171">
        <f>'Book Review'!AO73</f>
        <v>0</v>
      </c>
      <c r="J74" s="171">
        <f>'Book Review'!AU73</f>
        <v>0</v>
      </c>
      <c r="K74" s="171">
        <f>'Book Review'!BA73</f>
        <v>2.5</v>
      </c>
      <c r="L74" s="171"/>
      <c r="M74" s="171"/>
      <c r="N74" s="171">
        <f>Debate!K73</f>
        <v>0</v>
      </c>
      <c r="O74" s="171">
        <f>Debate!Q73</f>
        <v>0</v>
      </c>
      <c r="P74" s="171"/>
      <c r="Q74" s="171">
        <f>Debate!AC73</f>
        <v>0</v>
      </c>
      <c r="R74" s="171"/>
      <c r="S74" s="171">
        <f>Debate!AO73</f>
        <v>0</v>
      </c>
      <c r="T74" s="171">
        <f>Debate!AU73</f>
        <v>0</v>
      </c>
      <c r="U74" s="171">
        <f>Debate!BA73</f>
        <v>0</v>
      </c>
      <c r="V74" s="171"/>
      <c r="W74" s="171"/>
      <c r="X74" s="171"/>
      <c r="Y74" s="171">
        <f>GD!Q73</f>
        <v>0</v>
      </c>
      <c r="Z74" s="171">
        <f>GD!W73</f>
        <v>0</v>
      </c>
      <c r="AA74" s="171"/>
      <c r="AB74" s="171"/>
      <c r="AC74" s="171"/>
      <c r="AD74" s="171"/>
      <c r="AE74" s="171"/>
      <c r="AF74" s="171"/>
      <c r="AG74" s="171"/>
      <c r="AH74" s="171">
        <f>'Case study'!K73</f>
        <v>0</v>
      </c>
      <c r="AI74" s="171">
        <f>'Case study'!Q73</f>
        <v>0</v>
      </c>
      <c r="AJ74" s="171">
        <f>'Case study'!W73</f>
        <v>0</v>
      </c>
      <c r="AK74" s="171"/>
      <c r="AL74" s="171"/>
      <c r="AM74" s="171">
        <f>'Case study'!AO73</f>
        <v>0</v>
      </c>
      <c r="AN74" s="171">
        <f>'Case study'!AU73</f>
        <v>3</v>
      </c>
      <c r="AO74" s="171">
        <f>'Case study'!BA73</f>
        <v>2</v>
      </c>
      <c r="AP74" s="171"/>
      <c r="AQ74" s="171"/>
      <c r="AR74" s="171"/>
      <c r="AS74" s="171">
        <f>'Reflection -1 '!R73</f>
        <v>3.3333333333333335</v>
      </c>
      <c r="AT74" s="171"/>
      <c r="AU74" s="171"/>
      <c r="AV74" s="171"/>
      <c r="AW74" s="171"/>
      <c r="AX74" s="171"/>
      <c r="AY74" s="171">
        <f>'Reflection -1 '!BB73</f>
        <v>4</v>
      </c>
      <c r="AZ74" s="171"/>
      <c r="BA74" s="171"/>
      <c r="BB74" s="171">
        <f>'Reflection -2'!R73</f>
        <v>1</v>
      </c>
      <c r="BC74" s="171"/>
      <c r="BD74" s="171"/>
      <c r="BE74" s="171"/>
      <c r="BF74" s="171"/>
      <c r="BG74" s="171"/>
      <c r="BH74" s="171">
        <f>'Reflection -2'!BB73</f>
        <v>5</v>
      </c>
      <c r="BI74" s="171"/>
      <c r="BJ74" s="171"/>
      <c r="BK74" s="171">
        <f>'Reflection -3'!R73</f>
        <v>3</v>
      </c>
      <c r="BL74" s="171"/>
      <c r="BM74" s="171"/>
      <c r="BN74" s="171"/>
      <c r="BO74" s="171"/>
      <c r="BP74" s="171"/>
      <c r="BQ74" s="171">
        <f>'Reflection -3'!BB73</f>
        <v>4</v>
      </c>
      <c r="BR74" s="171"/>
      <c r="BS74" s="171">
        <f t="shared" si="8"/>
        <v>0</v>
      </c>
      <c r="BT74" s="171">
        <f t="shared" si="9"/>
        <v>1.0476190476190477</v>
      </c>
      <c r="BU74" s="171">
        <f t="shared" si="10"/>
        <v>0</v>
      </c>
      <c r="BV74" s="171">
        <f t="shared" si="11"/>
        <v>0</v>
      </c>
      <c r="BW74" s="171"/>
      <c r="BX74" s="171">
        <f t="shared" si="12"/>
        <v>0</v>
      </c>
      <c r="BY74" s="171">
        <f t="shared" si="13"/>
        <v>1</v>
      </c>
      <c r="BZ74" s="171">
        <f t="shared" si="14"/>
        <v>2.0476190476190474</v>
      </c>
      <c r="CA74" s="171">
        <f>Internal!$BZ74/30*100</f>
        <v>6.8253968253968251</v>
      </c>
      <c r="CB74" s="171">
        <f t="shared" si="15"/>
        <v>2.9166666666666665</v>
      </c>
      <c r="CC74" s="171"/>
    </row>
    <row r="75" spans="1:81" s="102" customFormat="1" ht="23.1" customHeight="1" x14ac:dyDescent="0.3">
      <c r="A75" s="172">
        <v>72</v>
      </c>
      <c r="B75" s="172" t="s">
        <v>165</v>
      </c>
      <c r="C75" s="168" t="s">
        <v>166</v>
      </c>
      <c r="D75" s="171">
        <f>'Book Review'!K74</f>
        <v>2.125</v>
      </c>
      <c r="E75" s="171">
        <f>'Book Review'!Q74</f>
        <v>1.8</v>
      </c>
      <c r="F75" s="171">
        <f>'Book Review'!W74</f>
        <v>2</v>
      </c>
      <c r="G75" s="171"/>
      <c r="H75" s="171"/>
      <c r="I75" s="171">
        <f>'Book Review'!AO74</f>
        <v>2.1666666666666665</v>
      </c>
      <c r="J75" s="171">
        <f>'Book Review'!AU74</f>
        <v>2.5</v>
      </c>
      <c r="K75" s="171">
        <f>'Book Review'!BA74</f>
        <v>2</v>
      </c>
      <c r="L75" s="116"/>
      <c r="M75" s="116"/>
      <c r="N75" s="171">
        <f>Debate!K74</f>
        <v>2</v>
      </c>
      <c r="O75" s="171">
        <f>Debate!Q74</f>
        <v>2.15</v>
      </c>
      <c r="P75" s="116"/>
      <c r="Q75" s="171">
        <f>Debate!AC74</f>
        <v>2.5</v>
      </c>
      <c r="R75" s="116"/>
      <c r="S75" s="171">
        <f>Debate!AO74</f>
        <v>2.1666666666666665</v>
      </c>
      <c r="T75" s="171">
        <f>Debate!AU74</f>
        <v>2.5</v>
      </c>
      <c r="U75" s="171">
        <f>Debate!BA74</f>
        <v>2.5</v>
      </c>
      <c r="V75" s="116"/>
      <c r="W75" s="116"/>
      <c r="X75" s="116"/>
      <c r="Y75" s="116">
        <f>GD!Q74</f>
        <v>2.25</v>
      </c>
      <c r="Z75" s="116">
        <f>GD!W74</f>
        <v>0</v>
      </c>
      <c r="AA75" s="116"/>
      <c r="AB75" s="116"/>
      <c r="AC75" s="116"/>
      <c r="AD75" s="116"/>
      <c r="AE75" s="116"/>
      <c r="AF75" s="116"/>
      <c r="AG75" s="116"/>
      <c r="AH75" s="171">
        <f>'Case study'!K74</f>
        <v>2.125</v>
      </c>
      <c r="AI75" s="171">
        <f>'Case study'!Q74</f>
        <v>2.2000000000000002</v>
      </c>
      <c r="AJ75" s="171">
        <f>'Case study'!W74</f>
        <v>2.5</v>
      </c>
      <c r="AK75" s="116"/>
      <c r="AL75" s="116"/>
      <c r="AM75" s="171">
        <f>'Case study'!AO74</f>
        <v>2.375</v>
      </c>
      <c r="AN75" s="171">
        <f>'Case study'!AU74</f>
        <v>2</v>
      </c>
      <c r="AO75" s="171">
        <f>'Case study'!BA74</f>
        <v>2.25</v>
      </c>
      <c r="AP75" s="116"/>
      <c r="AQ75" s="116"/>
      <c r="AR75" s="116"/>
      <c r="AS75" s="171">
        <f>'Reflection -1 '!R74</f>
        <v>4</v>
      </c>
      <c r="AT75" s="116"/>
      <c r="AU75" s="116"/>
      <c r="AV75" s="116"/>
      <c r="AW75" s="116"/>
      <c r="AX75" s="116"/>
      <c r="AY75" s="171">
        <f>'Reflection -1 '!BB74</f>
        <v>5</v>
      </c>
      <c r="AZ75" s="116"/>
      <c r="BA75" s="116"/>
      <c r="BB75" s="171">
        <f>'Reflection -2'!R74</f>
        <v>0</v>
      </c>
      <c r="BC75" s="116"/>
      <c r="BD75" s="116"/>
      <c r="BE75" s="116"/>
      <c r="BF75" s="116"/>
      <c r="BG75" s="116"/>
      <c r="BH75" s="171">
        <f>'Reflection -2'!BB74</f>
        <v>0</v>
      </c>
      <c r="BI75" s="116"/>
      <c r="BJ75" s="116"/>
      <c r="BK75" s="171">
        <f>'Reflection -3'!R74</f>
        <v>4.5</v>
      </c>
      <c r="BL75" s="116"/>
      <c r="BM75" s="116"/>
      <c r="BN75" s="116"/>
      <c r="BO75" s="116"/>
      <c r="BP75" s="116"/>
      <c r="BQ75" s="171">
        <f>'Reflection -3'!BB74</f>
        <v>5</v>
      </c>
      <c r="BR75" s="116"/>
      <c r="BS75" s="171">
        <f t="shared" si="8"/>
        <v>2.0833333333333335</v>
      </c>
      <c r="BT75" s="171">
        <f t="shared" si="9"/>
        <v>2.4142857142857141</v>
      </c>
      <c r="BU75" s="171">
        <f t="shared" si="10"/>
        <v>1.5</v>
      </c>
      <c r="BV75" s="171">
        <f t="shared" si="11"/>
        <v>2.5</v>
      </c>
      <c r="BW75" s="171"/>
      <c r="BX75" s="171">
        <f t="shared" si="12"/>
        <v>2.2361111111111112</v>
      </c>
      <c r="BY75" s="171">
        <f t="shared" si="13"/>
        <v>2.3333333333333335</v>
      </c>
      <c r="BZ75" s="171">
        <f t="shared" si="14"/>
        <v>13.067063492063493</v>
      </c>
      <c r="CA75" s="171">
        <f>Internal!$BZ75/30*100</f>
        <v>43.556878306878311</v>
      </c>
      <c r="CB75" s="171">
        <f t="shared" si="15"/>
        <v>2.7916666666666665</v>
      </c>
      <c r="CC75" s="116"/>
    </row>
    <row r="76" spans="1:81" s="102" customFormat="1" ht="23.1" customHeight="1" x14ac:dyDescent="0.3">
      <c r="A76" s="169">
        <v>73</v>
      </c>
      <c r="B76" s="169" t="s">
        <v>181</v>
      </c>
      <c r="C76" s="170" t="s">
        <v>182</v>
      </c>
      <c r="D76" s="171">
        <f>'Book Review'!K75</f>
        <v>3.25</v>
      </c>
      <c r="E76" s="171">
        <f>'Book Review'!Q75</f>
        <v>2.4</v>
      </c>
      <c r="F76" s="171">
        <f>'Book Review'!W75</f>
        <v>3</v>
      </c>
      <c r="G76" s="171"/>
      <c r="H76" s="171"/>
      <c r="I76" s="171">
        <f>'Book Review'!AO75</f>
        <v>3.3333333333333335</v>
      </c>
      <c r="J76" s="171">
        <f>'Book Review'!AU75</f>
        <v>4</v>
      </c>
      <c r="K76" s="171">
        <f>'Book Review'!BA75</f>
        <v>3</v>
      </c>
      <c r="L76" s="171"/>
      <c r="M76" s="171"/>
      <c r="N76" s="171">
        <f>Debate!K75</f>
        <v>3</v>
      </c>
      <c r="O76" s="171">
        <f>Debate!Q75</f>
        <v>2.8</v>
      </c>
      <c r="P76" s="171"/>
      <c r="Q76" s="171">
        <f>Debate!AC75</f>
        <v>4</v>
      </c>
      <c r="R76" s="171"/>
      <c r="S76" s="171">
        <f>Debate!AO75</f>
        <v>3</v>
      </c>
      <c r="T76" s="171">
        <f>Debate!AU75</f>
        <v>3</v>
      </c>
      <c r="U76" s="171">
        <f>Debate!BA75</f>
        <v>4</v>
      </c>
      <c r="V76" s="171"/>
      <c r="W76" s="171"/>
      <c r="X76" s="171"/>
      <c r="Y76" s="171">
        <f>GD!Q75</f>
        <v>3</v>
      </c>
      <c r="Z76" s="171">
        <f>GD!W75</f>
        <v>0</v>
      </c>
      <c r="AA76" s="171"/>
      <c r="AB76" s="171"/>
      <c r="AC76" s="171"/>
      <c r="AD76" s="171"/>
      <c r="AE76" s="171"/>
      <c r="AF76" s="171"/>
      <c r="AG76" s="171"/>
      <c r="AH76" s="171">
        <f>'Case study'!K75</f>
        <v>3.25</v>
      </c>
      <c r="AI76" s="171">
        <f>'Case study'!Q75</f>
        <v>3</v>
      </c>
      <c r="AJ76" s="171">
        <f>'Case study'!W75</f>
        <v>3</v>
      </c>
      <c r="AK76" s="171"/>
      <c r="AL76" s="171"/>
      <c r="AM76" s="171">
        <f>'Case study'!AO75</f>
        <v>3.5</v>
      </c>
      <c r="AN76" s="171">
        <f>'Case study'!AU75</f>
        <v>3</v>
      </c>
      <c r="AO76" s="171">
        <f>'Case study'!BA75</f>
        <v>3</v>
      </c>
      <c r="AP76" s="171"/>
      <c r="AQ76" s="171"/>
      <c r="AR76" s="171"/>
      <c r="AS76" s="171">
        <f>'Reflection -1 '!R75</f>
        <v>2.5</v>
      </c>
      <c r="AT76" s="171"/>
      <c r="AU76" s="171"/>
      <c r="AV76" s="171"/>
      <c r="AW76" s="171"/>
      <c r="AX76" s="171"/>
      <c r="AY76" s="171">
        <f>'Reflection -1 '!BB75</f>
        <v>4</v>
      </c>
      <c r="AZ76" s="171"/>
      <c r="BA76" s="171"/>
      <c r="BB76" s="171">
        <f>'Reflection -2'!R75</f>
        <v>3</v>
      </c>
      <c r="BC76" s="171"/>
      <c r="BD76" s="171"/>
      <c r="BE76" s="171"/>
      <c r="BF76" s="171"/>
      <c r="BG76" s="171"/>
      <c r="BH76" s="171">
        <f>'Reflection -2'!BB75</f>
        <v>5</v>
      </c>
      <c r="BI76" s="171"/>
      <c r="BJ76" s="171"/>
      <c r="BK76" s="171">
        <f>'Reflection -3'!R75</f>
        <v>1</v>
      </c>
      <c r="BL76" s="171"/>
      <c r="BM76" s="171"/>
      <c r="BN76" s="171"/>
      <c r="BO76" s="171"/>
      <c r="BP76" s="171"/>
      <c r="BQ76" s="171">
        <f>'Reflection -3'!BB75</f>
        <v>3</v>
      </c>
      <c r="BR76" s="171"/>
      <c r="BS76" s="171">
        <f t="shared" si="8"/>
        <v>3.1666666666666665</v>
      </c>
      <c r="BT76" s="171">
        <f t="shared" si="9"/>
        <v>2.5285714285714285</v>
      </c>
      <c r="BU76" s="171">
        <f t="shared" si="10"/>
        <v>2</v>
      </c>
      <c r="BV76" s="171">
        <f t="shared" si="11"/>
        <v>4</v>
      </c>
      <c r="BW76" s="171"/>
      <c r="BX76" s="171">
        <f t="shared" si="12"/>
        <v>3.2777777777777781</v>
      </c>
      <c r="BY76" s="171">
        <f t="shared" si="13"/>
        <v>3.3333333333333335</v>
      </c>
      <c r="BZ76" s="171">
        <f t="shared" si="14"/>
        <v>18.306349206349207</v>
      </c>
      <c r="CA76" s="171">
        <f>Internal!$BZ76/30*100</f>
        <v>61.021164021164019</v>
      </c>
      <c r="CB76" s="171">
        <f t="shared" si="15"/>
        <v>3.6666666666666665</v>
      </c>
      <c r="CC76" s="171"/>
    </row>
    <row r="77" spans="1:81" s="102" customFormat="1" ht="23.1" customHeight="1" x14ac:dyDescent="0.3">
      <c r="A77" s="172">
        <v>74</v>
      </c>
      <c r="B77" s="172" t="s">
        <v>321</v>
      </c>
      <c r="C77" s="168" t="s">
        <v>322</v>
      </c>
      <c r="D77" s="171">
        <f>'Book Review'!K76</f>
        <v>2</v>
      </c>
      <c r="E77" s="171">
        <f>'Book Review'!Q76</f>
        <v>1.6</v>
      </c>
      <c r="F77" s="171">
        <f>'Book Review'!W76</f>
        <v>1</v>
      </c>
      <c r="G77" s="171"/>
      <c r="H77" s="171"/>
      <c r="I77" s="171">
        <f>'Book Review'!AO76</f>
        <v>2.3333333333333335</v>
      </c>
      <c r="J77" s="171">
        <f>'Book Review'!AU76</f>
        <v>2</v>
      </c>
      <c r="K77" s="171">
        <f>'Book Review'!BA76</f>
        <v>3</v>
      </c>
      <c r="L77" s="116"/>
      <c r="M77" s="116"/>
      <c r="N77" s="171">
        <f>Debate!K76</f>
        <v>2</v>
      </c>
      <c r="O77" s="171">
        <f>Debate!Q76</f>
        <v>2.8</v>
      </c>
      <c r="P77" s="116"/>
      <c r="Q77" s="171">
        <f>Debate!AC76</f>
        <v>3</v>
      </c>
      <c r="R77" s="116"/>
      <c r="S77" s="171">
        <f>Debate!AO76</f>
        <v>2.3333333333333335</v>
      </c>
      <c r="T77" s="171">
        <f>Debate!AU76</f>
        <v>3</v>
      </c>
      <c r="U77" s="171">
        <f>Debate!BA76</f>
        <v>3</v>
      </c>
      <c r="V77" s="116"/>
      <c r="W77" s="116"/>
      <c r="X77" s="116"/>
      <c r="Y77" s="116">
        <f>GD!Q76</f>
        <v>2.5</v>
      </c>
      <c r="Z77" s="116">
        <f>GD!W76</f>
        <v>0</v>
      </c>
      <c r="AA77" s="116"/>
      <c r="AB77" s="116"/>
      <c r="AC77" s="116"/>
      <c r="AD77" s="116"/>
      <c r="AE77" s="116"/>
      <c r="AF77" s="116"/>
      <c r="AG77" s="116"/>
      <c r="AH77" s="171">
        <f>'Case study'!K76</f>
        <v>2.5</v>
      </c>
      <c r="AI77" s="171">
        <f>'Case study'!Q76</f>
        <v>2.6</v>
      </c>
      <c r="AJ77" s="171">
        <f>'Case study'!W76</f>
        <v>2</v>
      </c>
      <c r="AK77" s="116"/>
      <c r="AL77" s="116"/>
      <c r="AM77" s="171">
        <f>'Case study'!AO76</f>
        <v>2.5</v>
      </c>
      <c r="AN77" s="171">
        <f>'Case study'!AU76</f>
        <v>3</v>
      </c>
      <c r="AO77" s="171">
        <f>'Case study'!BA76</f>
        <v>3.5</v>
      </c>
      <c r="AP77" s="116"/>
      <c r="AQ77" s="116"/>
      <c r="AR77" s="116"/>
      <c r="AS77" s="171" t="str">
        <f>'Reflection -1 '!R76</f>
        <v>0</v>
      </c>
      <c r="AT77" s="116"/>
      <c r="AU77" s="116"/>
      <c r="AV77" s="116"/>
      <c r="AW77" s="116"/>
      <c r="AX77" s="116"/>
      <c r="AY77" s="171" t="str">
        <f>'Reflection -1 '!BB76</f>
        <v>0</v>
      </c>
      <c r="AZ77" s="116"/>
      <c r="BA77" s="116"/>
      <c r="BB77" s="171" t="str">
        <f>'Reflection -2'!R76</f>
        <v>0</v>
      </c>
      <c r="BC77" s="116"/>
      <c r="BD77" s="116"/>
      <c r="BE77" s="116"/>
      <c r="BF77" s="116"/>
      <c r="BG77" s="116"/>
      <c r="BH77" s="171" t="str">
        <f>'Reflection -2'!BB76</f>
        <v>0</v>
      </c>
      <c r="BI77" s="116"/>
      <c r="BJ77" s="116"/>
      <c r="BK77" s="171" t="str">
        <f>'Reflection -3'!R76</f>
        <v>0</v>
      </c>
      <c r="BL77" s="116"/>
      <c r="BM77" s="116"/>
      <c r="BN77" s="116"/>
      <c r="BO77" s="116"/>
      <c r="BP77" s="116"/>
      <c r="BQ77" s="171" t="str">
        <f>'Reflection -3'!BB76</f>
        <v>0</v>
      </c>
      <c r="BR77" s="116"/>
      <c r="BS77" s="171">
        <f t="shared" si="8"/>
        <v>2.1666666666666665</v>
      </c>
      <c r="BT77" s="171">
        <f t="shared" si="9"/>
        <v>2.375</v>
      </c>
      <c r="BU77" s="171">
        <f t="shared" si="10"/>
        <v>1</v>
      </c>
      <c r="BV77" s="171">
        <f t="shared" si="11"/>
        <v>3</v>
      </c>
      <c r="BW77" s="171"/>
      <c r="BX77" s="171">
        <f t="shared" si="12"/>
        <v>2.3888888888888888</v>
      </c>
      <c r="BY77" s="171">
        <f t="shared" si="13"/>
        <v>2.6666666666666665</v>
      </c>
      <c r="BZ77" s="171">
        <f t="shared" si="14"/>
        <v>13.597222222222221</v>
      </c>
      <c r="CA77" s="171">
        <f>Internal!$BZ77/30*100</f>
        <v>45.324074074074069</v>
      </c>
      <c r="CB77" s="171">
        <f t="shared" si="15"/>
        <v>3.1666666666666665</v>
      </c>
      <c r="CC77" s="116"/>
    </row>
    <row r="78" spans="1:81" s="102" customFormat="1" ht="23.1" customHeight="1" x14ac:dyDescent="0.3">
      <c r="A78" s="169">
        <v>75</v>
      </c>
      <c r="B78" s="169" t="s">
        <v>323</v>
      </c>
      <c r="C78" s="170" t="s">
        <v>324</v>
      </c>
      <c r="D78" s="171">
        <f>'Book Review'!K77</f>
        <v>2.125</v>
      </c>
      <c r="E78" s="171">
        <f>'Book Review'!Q77</f>
        <v>1.7</v>
      </c>
      <c r="F78" s="171">
        <f>'Book Review'!W77</f>
        <v>2.5</v>
      </c>
      <c r="G78" s="171"/>
      <c r="H78" s="171"/>
      <c r="I78" s="171">
        <f>'Book Review'!AO77</f>
        <v>2.1666666666666665</v>
      </c>
      <c r="J78" s="171">
        <f>'Book Review'!AU77</f>
        <v>2</v>
      </c>
      <c r="K78" s="171">
        <f>'Book Review'!BA77</f>
        <v>2.25</v>
      </c>
      <c r="L78" s="171"/>
      <c r="M78" s="171"/>
      <c r="N78" s="171">
        <f>Debate!K77</f>
        <v>2.5</v>
      </c>
      <c r="O78" s="171">
        <f>Debate!Q77</f>
        <v>2.2999999999999998</v>
      </c>
      <c r="P78" s="171"/>
      <c r="Q78" s="171">
        <f>Debate!AC77</f>
        <v>2</v>
      </c>
      <c r="R78" s="171"/>
      <c r="S78" s="171">
        <f>Debate!AO77</f>
        <v>2.1666666666666665</v>
      </c>
      <c r="T78" s="171">
        <f>Debate!AU77</f>
        <v>2</v>
      </c>
      <c r="U78" s="171">
        <f>Debate!BA77</f>
        <v>2.5</v>
      </c>
      <c r="V78" s="171"/>
      <c r="W78" s="171"/>
      <c r="X78" s="171"/>
      <c r="Y78" s="171">
        <f>GD!Q77</f>
        <v>2.25</v>
      </c>
      <c r="Z78" s="171">
        <f>GD!W77</f>
        <v>0</v>
      </c>
      <c r="AA78" s="171"/>
      <c r="AB78" s="171"/>
      <c r="AC78" s="171"/>
      <c r="AD78" s="171"/>
      <c r="AE78" s="171"/>
      <c r="AF78" s="171"/>
      <c r="AG78" s="171"/>
      <c r="AH78" s="171">
        <f>'Case study'!K77</f>
        <v>2.25</v>
      </c>
      <c r="AI78" s="171">
        <f>'Case study'!Q77</f>
        <v>2.2000000000000002</v>
      </c>
      <c r="AJ78" s="171">
        <f>'Case study'!W77</f>
        <v>2</v>
      </c>
      <c r="AK78" s="171"/>
      <c r="AL78" s="171"/>
      <c r="AM78" s="171">
        <f>'Case study'!AO77</f>
        <v>2.125</v>
      </c>
      <c r="AN78" s="171">
        <f>'Case study'!AU77</f>
        <v>2.5</v>
      </c>
      <c r="AO78" s="171">
        <f>'Case study'!BA77</f>
        <v>2</v>
      </c>
      <c r="AP78" s="171"/>
      <c r="AQ78" s="171"/>
      <c r="AR78" s="171"/>
      <c r="AS78" s="171" t="str">
        <f>'Reflection -1 '!R77</f>
        <v>0</v>
      </c>
      <c r="AT78" s="171"/>
      <c r="AU78" s="171"/>
      <c r="AV78" s="171"/>
      <c r="AW78" s="171"/>
      <c r="AX78" s="171"/>
      <c r="AY78" s="171" t="str">
        <f>'Reflection -1 '!BB77</f>
        <v>0</v>
      </c>
      <c r="AZ78" s="171"/>
      <c r="BA78" s="171"/>
      <c r="BB78" s="171" t="str">
        <f>'Reflection -2'!R77</f>
        <v>0</v>
      </c>
      <c r="BC78" s="171"/>
      <c r="BD78" s="171"/>
      <c r="BE78" s="171"/>
      <c r="BF78" s="171"/>
      <c r="BG78" s="171"/>
      <c r="BH78" s="171" t="str">
        <f>'Reflection -2'!BB77</f>
        <v>0</v>
      </c>
      <c r="BI78" s="171"/>
      <c r="BJ78" s="171"/>
      <c r="BK78" s="171" t="str">
        <f>'Reflection -3'!R77</f>
        <v>0</v>
      </c>
      <c r="BL78" s="171"/>
      <c r="BM78" s="171"/>
      <c r="BN78" s="171"/>
      <c r="BO78" s="171"/>
      <c r="BP78" s="171"/>
      <c r="BQ78" s="171" t="str">
        <f>'Reflection -3'!BB77</f>
        <v>0</v>
      </c>
      <c r="BR78" s="171"/>
      <c r="BS78" s="171">
        <f t="shared" si="8"/>
        <v>2.2916666666666665</v>
      </c>
      <c r="BT78" s="171">
        <f t="shared" si="9"/>
        <v>2.1124999999999998</v>
      </c>
      <c r="BU78" s="171">
        <f t="shared" si="10"/>
        <v>1.5</v>
      </c>
      <c r="BV78" s="171">
        <f t="shared" si="11"/>
        <v>2</v>
      </c>
      <c r="BW78" s="171"/>
      <c r="BX78" s="171">
        <f t="shared" si="12"/>
        <v>2.1527777777777777</v>
      </c>
      <c r="BY78" s="171">
        <f t="shared" si="13"/>
        <v>2.1666666666666665</v>
      </c>
      <c r="BZ78" s="171">
        <f t="shared" si="14"/>
        <v>12.22361111111111</v>
      </c>
      <c r="CA78" s="171">
        <f>Internal!$BZ78/30*100</f>
        <v>40.745370370370367</v>
      </c>
      <c r="CB78" s="171">
        <f t="shared" si="15"/>
        <v>2.25</v>
      </c>
      <c r="CC78" s="171"/>
    </row>
    <row r="79" spans="1:81" s="102" customFormat="1" ht="23.1" customHeight="1" x14ac:dyDescent="0.3">
      <c r="A79" s="172">
        <v>76</v>
      </c>
      <c r="B79" s="172" t="s">
        <v>325</v>
      </c>
      <c r="C79" s="168" t="s">
        <v>326</v>
      </c>
      <c r="D79" s="171">
        <f>'Book Review'!K78</f>
        <v>3.5</v>
      </c>
      <c r="E79" s="171">
        <f>'Book Review'!Q78</f>
        <v>3.4</v>
      </c>
      <c r="F79" s="171">
        <f>'Book Review'!W78</f>
        <v>4</v>
      </c>
      <c r="G79" s="171"/>
      <c r="H79" s="171"/>
      <c r="I79" s="171">
        <f>'Book Review'!AO78</f>
        <v>3.3333333333333335</v>
      </c>
      <c r="J79" s="171">
        <f>'Book Review'!AU78</f>
        <v>4</v>
      </c>
      <c r="K79" s="171">
        <f>'Book Review'!BA78</f>
        <v>3</v>
      </c>
      <c r="L79" s="116"/>
      <c r="M79" s="116"/>
      <c r="N79" s="171">
        <f>Debate!K78</f>
        <v>3</v>
      </c>
      <c r="O79" s="171">
        <f>Debate!Q78</f>
        <v>4.2</v>
      </c>
      <c r="P79" s="116"/>
      <c r="Q79" s="171">
        <f>Debate!AC78</f>
        <v>4</v>
      </c>
      <c r="R79" s="116"/>
      <c r="S79" s="171">
        <f>Debate!AO78</f>
        <v>4</v>
      </c>
      <c r="T79" s="171">
        <f>Debate!AU78</f>
        <v>3</v>
      </c>
      <c r="U79" s="171">
        <f>Debate!BA78</f>
        <v>4</v>
      </c>
      <c r="V79" s="116"/>
      <c r="W79" s="116"/>
      <c r="X79" s="116"/>
      <c r="Y79" s="116">
        <f>GD!Q78</f>
        <v>4.25</v>
      </c>
      <c r="Z79" s="116">
        <f>GD!W78</f>
        <v>0</v>
      </c>
      <c r="AA79" s="116"/>
      <c r="AB79" s="116"/>
      <c r="AC79" s="116"/>
      <c r="AD79" s="116"/>
      <c r="AE79" s="116"/>
      <c r="AF79" s="116"/>
      <c r="AG79" s="116"/>
      <c r="AH79" s="171">
        <f>'Case study'!K78</f>
        <v>3.5</v>
      </c>
      <c r="AI79" s="171">
        <f>'Case study'!Q78</f>
        <v>4.2</v>
      </c>
      <c r="AJ79" s="171">
        <f>'Case study'!W78</f>
        <v>4</v>
      </c>
      <c r="AK79" s="116"/>
      <c r="AL79" s="116"/>
      <c r="AM79" s="171">
        <f>'Case study'!AO78</f>
        <v>3.5</v>
      </c>
      <c r="AN79" s="171">
        <f>'Case study'!AU78</f>
        <v>3</v>
      </c>
      <c r="AO79" s="171">
        <f>'Case study'!BA78</f>
        <v>3</v>
      </c>
      <c r="AP79" s="116"/>
      <c r="AQ79" s="116"/>
      <c r="AR79" s="116"/>
      <c r="AS79" s="171" t="str">
        <f>'Reflection -1 '!R78</f>
        <v>0</v>
      </c>
      <c r="AT79" s="116"/>
      <c r="AU79" s="116"/>
      <c r="AV79" s="116"/>
      <c r="AW79" s="116"/>
      <c r="AX79" s="116"/>
      <c r="AY79" s="171" t="str">
        <f>'Reflection -1 '!BB78</f>
        <v>0</v>
      </c>
      <c r="AZ79" s="116"/>
      <c r="BA79" s="116"/>
      <c r="BB79" s="171" t="str">
        <f>'Reflection -2'!R78</f>
        <v>0</v>
      </c>
      <c r="BC79" s="116"/>
      <c r="BD79" s="116"/>
      <c r="BE79" s="116"/>
      <c r="BF79" s="116"/>
      <c r="BG79" s="116"/>
      <c r="BH79" s="171" t="str">
        <f>'Reflection -2'!BB78</f>
        <v>0</v>
      </c>
      <c r="BI79" s="116"/>
      <c r="BJ79" s="116"/>
      <c r="BK79" s="171" t="str">
        <f>'Reflection -3'!R78</f>
        <v>0</v>
      </c>
      <c r="BL79" s="116"/>
      <c r="BM79" s="116"/>
      <c r="BN79" s="116"/>
      <c r="BO79" s="116"/>
      <c r="BP79" s="116"/>
      <c r="BQ79" s="171" t="str">
        <f>'Reflection -3'!BB78</f>
        <v>0</v>
      </c>
      <c r="BR79" s="116"/>
      <c r="BS79" s="171">
        <f t="shared" si="8"/>
        <v>3.3333333333333335</v>
      </c>
      <c r="BT79" s="171">
        <f t="shared" si="9"/>
        <v>4.0125000000000002</v>
      </c>
      <c r="BU79" s="171">
        <f t="shared" si="10"/>
        <v>2.6666666666666665</v>
      </c>
      <c r="BV79" s="171">
        <f t="shared" si="11"/>
        <v>4</v>
      </c>
      <c r="BW79" s="171"/>
      <c r="BX79" s="171">
        <f t="shared" si="12"/>
        <v>3.6111111111111112</v>
      </c>
      <c r="BY79" s="171">
        <f t="shared" si="13"/>
        <v>3.3333333333333335</v>
      </c>
      <c r="BZ79" s="171">
        <f t="shared" si="14"/>
        <v>20.956944444444442</v>
      </c>
      <c r="CA79" s="171">
        <f>Internal!$BZ79/30*100</f>
        <v>69.856481481481467</v>
      </c>
      <c r="CB79" s="171">
        <f t="shared" si="15"/>
        <v>3.3333333333333335</v>
      </c>
      <c r="CC79" s="116"/>
    </row>
    <row r="80" spans="1:81" s="102" customFormat="1" ht="23.1" customHeight="1" x14ac:dyDescent="0.3">
      <c r="A80" s="169">
        <v>77</v>
      </c>
      <c r="B80" s="169" t="s">
        <v>327</v>
      </c>
      <c r="C80" s="170" t="s">
        <v>328</v>
      </c>
      <c r="D80" s="171">
        <f>'Book Review'!K79</f>
        <v>2.75</v>
      </c>
      <c r="E80" s="171">
        <f>'Book Review'!Q79</f>
        <v>2.2000000000000002</v>
      </c>
      <c r="F80" s="171">
        <f>'Book Review'!W79</f>
        <v>2</v>
      </c>
      <c r="G80" s="171"/>
      <c r="H80" s="171"/>
      <c r="I80" s="171">
        <f>'Book Review'!AO79</f>
        <v>3</v>
      </c>
      <c r="J80" s="171">
        <f>'Book Review'!AU79</f>
        <v>3</v>
      </c>
      <c r="K80" s="171">
        <f>'Book Review'!BA79</f>
        <v>3</v>
      </c>
      <c r="L80" s="171"/>
      <c r="M80" s="171"/>
      <c r="N80" s="171">
        <f>Debate!K79</f>
        <v>3</v>
      </c>
      <c r="O80" s="171">
        <f>Debate!Q79</f>
        <v>2.2000000000000002</v>
      </c>
      <c r="P80" s="171"/>
      <c r="Q80" s="171">
        <f>Debate!AC79</f>
        <v>3</v>
      </c>
      <c r="R80" s="171"/>
      <c r="S80" s="171">
        <f>Debate!AO79</f>
        <v>3</v>
      </c>
      <c r="T80" s="171">
        <f>Debate!AU79</f>
        <v>3</v>
      </c>
      <c r="U80" s="171">
        <f>Debate!BA79</f>
        <v>3</v>
      </c>
      <c r="V80" s="171"/>
      <c r="W80" s="171"/>
      <c r="X80" s="171"/>
      <c r="Y80" s="171">
        <f>GD!Q79</f>
        <v>3</v>
      </c>
      <c r="Z80" s="171">
        <f>GD!W79</f>
        <v>0</v>
      </c>
      <c r="AA80" s="171"/>
      <c r="AB80" s="171"/>
      <c r="AC80" s="171"/>
      <c r="AD80" s="171"/>
      <c r="AE80" s="171"/>
      <c r="AF80" s="171"/>
      <c r="AG80" s="171"/>
      <c r="AH80" s="171">
        <f>'Case study'!K79</f>
        <v>2.75</v>
      </c>
      <c r="AI80" s="171">
        <f>'Case study'!Q79</f>
        <v>2.8</v>
      </c>
      <c r="AJ80" s="171">
        <f>'Case study'!W79</f>
        <v>2</v>
      </c>
      <c r="AK80" s="171"/>
      <c r="AL80" s="171"/>
      <c r="AM80" s="171">
        <f>'Case study'!AO79</f>
        <v>3</v>
      </c>
      <c r="AN80" s="171">
        <f>'Case study'!AU79</f>
        <v>3</v>
      </c>
      <c r="AO80" s="171">
        <f>'Case study'!BA79</f>
        <v>3</v>
      </c>
      <c r="AP80" s="171"/>
      <c r="AQ80" s="171"/>
      <c r="AR80" s="171"/>
      <c r="AS80" s="171" t="str">
        <f>'Reflection -1 '!R79</f>
        <v>0</v>
      </c>
      <c r="AT80" s="171"/>
      <c r="AU80" s="171"/>
      <c r="AV80" s="171"/>
      <c r="AW80" s="171"/>
      <c r="AX80" s="171"/>
      <c r="AY80" s="171" t="str">
        <f>'Reflection -1 '!BB79</f>
        <v>0</v>
      </c>
      <c r="AZ80" s="171"/>
      <c r="BA80" s="171"/>
      <c r="BB80" s="171" t="str">
        <f>'Reflection -2'!R79</f>
        <v>0</v>
      </c>
      <c r="BC80" s="171"/>
      <c r="BD80" s="171"/>
      <c r="BE80" s="171"/>
      <c r="BF80" s="171"/>
      <c r="BG80" s="171"/>
      <c r="BH80" s="171" t="str">
        <f>'Reflection -2'!BB79</f>
        <v>0</v>
      </c>
      <c r="BI80" s="171"/>
      <c r="BJ80" s="171"/>
      <c r="BK80" s="171" t="str">
        <f>'Reflection -3'!R79</f>
        <v>0</v>
      </c>
      <c r="BL80" s="171"/>
      <c r="BM80" s="171"/>
      <c r="BN80" s="171"/>
      <c r="BO80" s="171"/>
      <c r="BP80" s="171"/>
      <c r="BQ80" s="171" t="str">
        <f>'Reflection -3'!BB79</f>
        <v>0</v>
      </c>
      <c r="BR80" s="171"/>
      <c r="BS80" s="171">
        <f t="shared" si="8"/>
        <v>2.8333333333333335</v>
      </c>
      <c r="BT80" s="171">
        <f t="shared" si="9"/>
        <v>2.5499999999999998</v>
      </c>
      <c r="BU80" s="171">
        <f t="shared" si="10"/>
        <v>1.3333333333333333</v>
      </c>
      <c r="BV80" s="171">
        <f t="shared" si="11"/>
        <v>3</v>
      </c>
      <c r="BW80" s="171"/>
      <c r="BX80" s="171">
        <f t="shared" si="12"/>
        <v>3</v>
      </c>
      <c r="BY80" s="171">
        <f t="shared" si="13"/>
        <v>3</v>
      </c>
      <c r="BZ80" s="171">
        <f t="shared" si="14"/>
        <v>15.716666666666667</v>
      </c>
      <c r="CA80" s="171">
        <f>Internal!$BZ80/30*100</f>
        <v>52.388888888888886</v>
      </c>
      <c r="CB80" s="171">
        <f t="shared" si="15"/>
        <v>3</v>
      </c>
      <c r="CC80" s="171"/>
    </row>
    <row r="81" spans="1:81" s="102" customFormat="1" ht="23.1" customHeight="1" x14ac:dyDescent="0.3">
      <c r="A81" s="172">
        <v>78</v>
      </c>
      <c r="B81" s="172" t="s">
        <v>329</v>
      </c>
      <c r="C81" s="168" t="s">
        <v>330</v>
      </c>
      <c r="D81" s="171">
        <f>'Book Review'!K80</f>
        <v>2.25</v>
      </c>
      <c r="E81" s="171">
        <f>'Book Review'!Q80</f>
        <v>2.4</v>
      </c>
      <c r="F81" s="171">
        <f>'Book Review'!W80</f>
        <v>3</v>
      </c>
      <c r="G81" s="171"/>
      <c r="H81" s="171"/>
      <c r="I81" s="171">
        <f>'Book Review'!AO80</f>
        <v>3</v>
      </c>
      <c r="J81" s="171">
        <f>'Book Review'!AU80</f>
        <v>3</v>
      </c>
      <c r="K81" s="171">
        <f>'Book Review'!BA80</f>
        <v>1.5</v>
      </c>
      <c r="L81" s="116"/>
      <c r="M81" s="173"/>
      <c r="N81" s="171">
        <f>Debate!K80</f>
        <v>3</v>
      </c>
      <c r="O81" s="171">
        <f>Debate!Q80</f>
        <v>3</v>
      </c>
      <c r="P81" s="116"/>
      <c r="Q81" s="171">
        <f>Debate!AC80</f>
        <v>3</v>
      </c>
      <c r="R81" s="116"/>
      <c r="S81" s="171">
        <f>Debate!AO80</f>
        <v>3</v>
      </c>
      <c r="T81" s="171">
        <f>Debate!AU80</f>
        <v>3</v>
      </c>
      <c r="U81" s="171">
        <f>Debate!BA80</f>
        <v>3</v>
      </c>
      <c r="V81" s="116"/>
      <c r="W81" s="173"/>
      <c r="X81" s="116"/>
      <c r="Y81" s="116">
        <f>GD!Q80</f>
        <v>3</v>
      </c>
      <c r="Z81" s="116">
        <f>GD!W80</f>
        <v>0</v>
      </c>
      <c r="AA81" s="116"/>
      <c r="AB81" s="116"/>
      <c r="AC81" s="116"/>
      <c r="AD81" s="173"/>
      <c r="AE81" s="173"/>
      <c r="AF81" s="116"/>
      <c r="AG81" s="173"/>
      <c r="AH81" s="171">
        <f>'Case study'!K80</f>
        <v>2.25</v>
      </c>
      <c r="AI81" s="171">
        <f>'Case study'!Q80</f>
        <v>3</v>
      </c>
      <c r="AJ81" s="171">
        <f>'Case study'!W80</f>
        <v>3</v>
      </c>
      <c r="AK81" s="116"/>
      <c r="AL81" s="116"/>
      <c r="AM81" s="171">
        <f>'Case study'!AO80</f>
        <v>3</v>
      </c>
      <c r="AN81" s="171">
        <f>'Case study'!AU80</f>
        <v>2</v>
      </c>
      <c r="AO81" s="171">
        <f>'Case study'!BA80</f>
        <v>1.5</v>
      </c>
      <c r="AP81" s="116"/>
      <c r="AQ81" s="173"/>
      <c r="AR81" s="116"/>
      <c r="AS81" s="171" t="str">
        <f>'Reflection -1 '!R80</f>
        <v>0</v>
      </c>
      <c r="AT81" s="116"/>
      <c r="AU81" s="116"/>
      <c r="AV81" s="116"/>
      <c r="AW81" s="116"/>
      <c r="AX81" s="173"/>
      <c r="AY81" s="171" t="str">
        <f>'Reflection -1 '!BB80</f>
        <v>0</v>
      </c>
      <c r="AZ81" s="173"/>
      <c r="BA81" s="116"/>
      <c r="BB81" s="171" t="str">
        <f>'Reflection -2'!R80</f>
        <v>0</v>
      </c>
      <c r="BC81" s="116"/>
      <c r="BD81" s="116"/>
      <c r="BE81" s="116"/>
      <c r="BF81" s="116"/>
      <c r="BG81" s="116"/>
      <c r="BH81" s="171" t="str">
        <f>'Reflection -2'!BB80</f>
        <v>0</v>
      </c>
      <c r="BI81" s="173"/>
      <c r="BJ81" s="116"/>
      <c r="BK81" s="171" t="str">
        <f>'Reflection -3'!R80</f>
        <v>0</v>
      </c>
      <c r="BL81" s="116"/>
      <c r="BM81" s="116"/>
      <c r="BN81" s="116"/>
      <c r="BO81" s="116"/>
      <c r="BP81" s="116"/>
      <c r="BQ81" s="171" t="str">
        <f>'Reflection -3'!BB80</f>
        <v>0</v>
      </c>
      <c r="BR81" s="173"/>
      <c r="BS81" s="171">
        <f t="shared" si="8"/>
        <v>2.5</v>
      </c>
      <c r="BT81" s="171">
        <f t="shared" si="9"/>
        <v>2.85</v>
      </c>
      <c r="BU81" s="171">
        <f t="shared" si="10"/>
        <v>2</v>
      </c>
      <c r="BV81" s="171">
        <f t="shared" si="11"/>
        <v>3</v>
      </c>
      <c r="BW81" s="171"/>
      <c r="BX81" s="171">
        <f t="shared" si="12"/>
        <v>3</v>
      </c>
      <c r="BY81" s="171">
        <f t="shared" si="13"/>
        <v>2.6666666666666665</v>
      </c>
      <c r="BZ81" s="171">
        <f t="shared" si="14"/>
        <v>16.016666666666666</v>
      </c>
      <c r="CA81" s="171">
        <f>Internal!$BZ81/30*100</f>
        <v>53.388888888888886</v>
      </c>
      <c r="CB81" s="171">
        <f t="shared" si="15"/>
        <v>2</v>
      </c>
      <c r="CC81" s="173"/>
    </row>
    <row r="82" spans="1:81" s="102" customFormat="1" ht="23.1" customHeight="1" x14ac:dyDescent="0.3">
      <c r="A82" s="169">
        <v>79</v>
      </c>
      <c r="B82" s="169" t="s">
        <v>198</v>
      </c>
      <c r="C82" s="170" t="s">
        <v>199</v>
      </c>
      <c r="D82" s="171">
        <f>'Book Review'!K81</f>
        <v>2</v>
      </c>
      <c r="E82" s="171">
        <f>'Book Review'!Q81</f>
        <v>1.8</v>
      </c>
      <c r="F82" s="171">
        <f>'Book Review'!W81</f>
        <v>2</v>
      </c>
      <c r="G82" s="171"/>
      <c r="H82" s="171"/>
      <c r="I82" s="171">
        <f>'Book Review'!AO81</f>
        <v>2</v>
      </c>
      <c r="J82" s="171">
        <f>'Book Review'!AU81</f>
        <v>3</v>
      </c>
      <c r="K82" s="171">
        <f>'Book Review'!BA81</f>
        <v>2.5</v>
      </c>
      <c r="L82" s="171"/>
      <c r="M82" s="171"/>
      <c r="N82" s="171">
        <f>Debate!K81</f>
        <v>2</v>
      </c>
      <c r="O82" s="171">
        <f>Debate!Q81</f>
        <v>1.8</v>
      </c>
      <c r="P82" s="171"/>
      <c r="Q82" s="171">
        <f>Debate!AC81</f>
        <v>2</v>
      </c>
      <c r="R82" s="171"/>
      <c r="S82" s="171">
        <f>Debate!AO81</f>
        <v>3.3333333333333335</v>
      </c>
      <c r="T82" s="171">
        <f>Debate!AU81</f>
        <v>3</v>
      </c>
      <c r="U82" s="171">
        <f>Debate!BA81</f>
        <v>2.5</v>
      </c>
      <c r="V82" s="171"/>
      <c r="W82" s="171"/>
      <c r="X82" s="171"/>
      <c r="Y82" s="171">
        <f>GD!Q81</f>
        <v>2.25</v>
      </c>
      <c r="Z82" s="171">
        <f>GD!W81</f>
        <v>0</v>
      </c>
      <c r="AA82" s="171"/>
      <c r="AB82" s="171"/>
      <c r="AC82" s="171"/>
      <c r="AD82" s="171"/>
      <c r="AE82" s="171"/>
      <c r="AF82" s="171"/>
      <c r="AG82" s="171"/>
      <c r="AH82" s="171">
        <f>'Case study'!K81</f>
        <v>2.25</v>
      </c>
      <c r="AI82" s="171">
        <f>'Case study'!Q81</f>
        <v>2.6</v>
      </c>
      <c r="AJ82" s="171">
        <f>'Case study'!W81</f>
        <v>2</v>
      </c>
      <c r="AK82" s="171"/>
      <c r="AL82" s="171"/>
      <c r="AM82" s="171">
        <f>'Case study'!AO81</f>
        <v>2.75</v>
      </c>
      <c r="AN82" s="171">
        <f>'Case study'!AU81</f>
        <v>3</v>
      </c>
      <c r="AO82" s="171">
        <f>'Case study'!BA81</f>
        <v>3</v>
      </c>
      <c r="AP82" s="171"/>
      <c r="AQ82" s="171"/>
      <c r="AR82" s="171"/>
      <c r="AS82" s="171">
        <f>'Reflection -1 '!R81</f>
        <v>3</v>
      </c>
      <c r="AT82" s="171"/>
      <c r="AU82" s="171"/>
      <c r="AV82" s="171"/>
      <c r="AW82" s="171"/>
      <c r="AX82" s="171"/>
      <c r="AY82" s="171">
        <f>'Reflection -1 '!BB81</f>
        <v>3.5</v>
      </c>
      <c r="AZ82" s="171"/>
      <c r="BA82" s="171"/>
      <c r="BB82" s="171">
        <f>'Reflection -2'!R81</f>
        <v>0</v>
      </c>
      <c r="BC82" s="171"/>
      <c r="BD82" s="171"/>
      <c r="BE82" s="171"/>
      <c r="BF82" s="171"/>
      <c r="BG82" s="171"/>
      <c r="BH82" s="171">
        <f>'Reflection -2'!BB81</f>
        <v>0</v>
      </c>
      <c r="BI82" s="171"/>
      <c r="BJ82" s="171"/>
      <c r="BK82" s="171">
        <f>'Reflection -3'!R81</f>
        <v>0</v>
      </c>
      <c r="BL82" s="171"/>
      <c r="BM82" s="171"/>
      <c r="BN82" s="171"/>
      <c r="BO82" s="171"/>
      <c r="BP82" s="171"/>
      <c r="BQ82" s="171">
        <f>'Reflection -3'!BB81</f>
        <v>0</v>
      </c>
      <c r="BR82" s="171"/>
      <c r="BS82" s="171">
        <f t="shared" si="8"/>
        <v>2.0833333333333335</v>
      </c>
      <c r="BT82" s="171">
        <f t="shared" si="9"/>
        <v>1.6357142857142857</v>
      </c>
      <c r="BU82" s="171">
        <f t="shared" si="10"/>
        <v>1.3333333333333333</v>
      </c>
      <c r="BV82" s="171">
        <f t="shared" si="11"/>
        <v>2</v>
      </c>
      <c r="BW82" s="171"/>
      <c r="BX82" s="171">
        <f t="shared" si="12"/>
        <v>2.6944444444444446</v>
      </c>
      <c r="BY82" s="171">
        <f t="shared" si="13"/>
        <v>3</v>
      </c>
      <c r="BZ82" s="171">
        <f t="shared" si="14"/>
        <v>12.746825396825399</v>
      </c>
      <c r="CA82" s="171">
        <f>Internal!$BZ82/30*100</f>
        <v>42.489417989417994</v>
      </c>
      <c r="CB82" s="171">
        <f t="shared" si="15"/>
        <v>1.9166666666666667</v>
      </c>
      <c r="CC82" s="171"/>
    </row>
    <row r="83" spans="1:81" s="102" customFormat="1" ht="23.1" customHeight="1" x14ac:dyDescent="0.3">
      <c r="A83" s="172">
        <v>80</v>
      </c>
      <c r="B83" s="172" t="s">
        <v>331</v>
      </c>
      <c r="C83" s="168" t="s">
        <v>332</v>
      </c>
      <c r="D83" s="171">
        <f>'Book Review'!K82</f>
        <v>2.5</v>
      </c>
      <c r="E83" s="171">
        <f>'Book Review'!Q82</f>
        <v>2.4</v>
      </c>
      <c r="F83" s="171">
        <f>'Book Review'!W82</f>
        <v>3</v>
      </c>
      <c r="G83" s="171"/>
      <c r="H83" s="171"/>
      <c r="I83" s="171">
        <f>'Book Review'!AO82</f>
        <v>2.6666666666666665</v>
      </c>
      <c r="J83" s="171">
        <f>'Book Review'!AU82</f>
        <v>4</v>
      </c>
      <c r="K83" s="171">
        <f>'Book Review'!BA82</f>
        <v>4</v>
      </c>
      <c r="L83" s="116"/>
      <c r="M83" s="116"/>
      <c r="N83" s="171">
        <f>Debate!K82</f>
        <v>3</v>
      </c>
      <c r="O83" s="171">
        <f>Debate!Q82</f>
        <v>2.8</v>
      </c>
      <c r="P83" s="116"/>
      <c r="Q83" s="171">
        <f>Debate!AC82</f>
        <v>3</v>
      </c>
      <c r="R83" s="116"/>
      <c r="S83" s="171">
        <f>Debate!AO82</f>
        <v>2.6666666666666665</v>
      </c>
      <c r="T83" s="171">
        <f>Debate!AU82</f>
        <v>3</v>
      </c>
      <c r="U83" s="171">
        <f>Debate!BA82</f>
        <v>3</v>
      </c>
      <c r="V83" s="116"/>
      <c r="W83" s="116"/>
      <c r="X83" s="116"/>
      <c r="Y83" s="116">
        <f>GD!Q82</f>
        <v>2.75</v>
      </c>
      <c r="Z83" s="116">
        <f>GD!W82</f>
        <v>0</v>
      </c>
      <c r="AA83" s="116"/>
      <c r="AB83" s="116"/>
      <c r="AC83" s="116"/>
      <c r="AD83" s="116"/>
      <c r="AE83" s="116"/>
      <c r="AF83" s="116"/>
      <c r="AG83" s="116"/>
      <c r="AH83" s="171">
        <f>'Case study'!K82</f>
        <v>2</v>
      </c>
      <c r="AI83" s="171">
        <f>'Case study'!Q82</f>
        <v>2.6</v>
      </c>
      <c r="AJ83" s="171">
        <f>'Case study'!W82</f>
        <v>2</v>
      </c>
      <c r="AK83" s="116"/>
      <c r="AL83" s="116"/>
      <c r="AM83" s="171">
        <f>'Case study'!AO82</f>
        <v>2</v>
      </c>
      <c r="AN83" s="171">
        <f>'Case study'!AU82</f>
        <v>3</v>
      </c>
      <c r="AO83" s="171">
        <f>'Case study'!BA82</f>
        <v>2</v>
      </c>
      <c r="AP83" s="116"/>
      <c r="AQ83" s="116"/>
      <c r="AR83" s="116"/>
      <c r="AS83" s="171" t="str">
        <f>'Reflection -1 '!R82</f>
        <v>0</v>
      </c>
      <c r="AT83" s="116"/>
      <c r="AU83" s="116"/>
      <c r="AV83" s="116"/>
      <c r="AW83" s="116"/>
      <c r="AX83" s="116"/>
      <c r="AY83" s="171" t="str">
        <f>'Reflection -1 '!BB82</f>
        <v>0</v>
      </c>
      <c r="AZ83" s="116"/>
      <c r="BA83" s="116"/>
      <c r="BB83" s="171" t="str">
        <f>'Reflection -2'!R82</f>
        <v>0</v>
      </c>
      <c r="BC83" s="116"/>
      <c r="BD83" s="116"/>
      <c r="BE83" s="116"/>
      <c r="BF83" s="116"/>
      <c r="BG83" s="116"/>
      <c r="BH83" s="171" t="str">
        <f>'Reflection -2'!BB82</f>
        <v>0</v>
      </c>
      <c r="BI83" s="116"/>
      <c r="BJ83" s="116"/>
      <c r="BK83" s="171" t="str">
        <f>'Reflection -3'!R82</f>
        <v>0</v>
      </c>
      <c r="BL83" s="116"/>
      <c r="BM83" s="116"/>
      <c r="BN83" s="116"/>
      <c r="BO83" s="116"/>
      <c r="BP83" s="116"/>
      <c r="BQ83" s="171" t="str">
        <f>'Reflection -3'!BB82</f>
        <v>0</v>
      </c>
      <c r="BR83" s="116"/>
      <c r="BS83" s="171">
        <f t="shared" si="8"/>
        <v>2.5</v>
      </c>
      <c r="BT83" s="171">
        <f t="shared" si="9"/>
        <v>2.6374999999999997</v>
      </c>
      <c r="BU83" s="171">
        <f t="shared" si="10"/>
        <v>1.6666666666666667</v>
      </c>
      <c r="BV83" s="171">
        <f t="shared" si="11"/>
        <v>3</v>
      </c>
      <c r="BW83" s="171"/>
      <c r="BX83" s="171">
        <f t="shared" si="12"/>
        <v>2.4444444444444442</v>
      </c>
      <c r="BY83" s="171">
        <f t="shared" si="13"/>
        <v>3.3333333333333335</v>
      </c>
      <c r="BZ83" s="171">
        <f t="shared" si="14"/>
        <v>15.581944444444444</v>
      </c>
      <c r="CA83" s="171">
        <f>Internal!$BZ83/30*100</f>
        <v>51.93981481481481</v>
      </c>
      <c r="CB83" s="171">
        <f t="shared" si="15"/>
        <v>3</v>
      </c>
      <c r="CC83" s="116"/>
    </row>
    <row r="84" spans="1:81" s="102" customFormat="1" ht="23.1" customHeight="1" x14ac:dyDescent="0.3">
      <c r="A84" s="169">
        <v>81</v>
      </c>
      <c r="B84" s="169" t="s">
        <v>333</v>
      </c>
      <c r="C84" s="170" t="s">
        <v>334</v>
      </c>
      <c r="D84" s="171">
        <f>'Book Review'!K83</f>
        <v>3</v>
      </c>
      <c r="E84" s="171">
        <f>'Book Review'!Q83</f>
        <v>1.8</v>
      </c>
      <c r="F84" s="171">
        <f>'Book Review'!W83</f>
        <v>3</v>
      </c>
      <c r="G84" s="171"/>
      <c r="H84" s="171"/>
      <c r="I84" s="171">
        <f>'Book Review'!AO83</f>
        <v>2.3333333333333335</v>
      </c>
      <c r="J84" s="171">
        <f>'Book Review'!AU83</f>
        <v>3</v>
      </c>
      <c r="K84" s="171">
        <f>'Book Review'!BA83</f>
        <v>2.5</v>
      </c>
      <c r="L84" s="171"/>
      <c r="M84" s="171"/>
      <c r="N84" s="171">
        <f>Debate!K83</f>
        <v>2</v>
      </c>
      <c r="O84" s="171">
        <f>Debate!Q83</f>
        <v>2.2999999999999998</v>
      </c>
      <c r="P84" s="171"/>
      <c r="Q84" s="171">
        <f>Debate!AC83</f>
        <v>2</v>
      </c>
      <c r="R84" s="171"/>
      <c r="S84" s="171">
        <f>Debate!AO83</f>
        <v>2.6666666666666665</v>
      </c>
      <c r="T84" s="171">
        <f>Debate!AU83</f>
        <v>3</v>
      </c>
      <c r="U84" s="171">
        <f>Debate!BA83</f>
        <v>2.5</v>
      </c>
      <c r="V84" s="171"/>
      <c r="W84" s="171"/>
      <c r="X84" s="171"/>
      <c r="Y84" s="171">
        <f>GD!Q83</f>
        <v>2.5</v>
      </c>
      <c r="Z84" s="171">
        <f>GD!W83</f>
        <v>0</v>
      </c>
      <c r="AA84" s="171"/>
      <c r="AB84" s="171"/>
      <c r="AC84" s="171"/>
      <c r="AD84" s="171"/>
      <c r="AE84" s="171"/>
      <c r="AF84" s="171"/>
      <c r="AG84" s="171"/>
      <c r="AH84" s="171">
        <f>'Case study'!K83</f>
        <v>3</v>
      </c>
      <c r="AI84" s="171">
        <f>'Case study'!Q83</f>
        <v>2.4</v>
      </c>
      <c r="AJ84" s="171">
        <f>'Case study'!W83</f>
        <v>3</v>
      </c>
      <c r="AK84" s="171"/>
      <c r="AL84" s="171"/>
      <c r="AM84" s="171">
        <f>'Case study'!AO83</f>
        <v>2.5</v>
      </c>
      <c r="AN84" s="171">
        <f>'Case study'!AU83</f>
        <v>3</v>
      </c>
      <c r="AO84" s="171">
        <f>'Case study'!BA83</f>
        <v>2</v>
      </c>
      <c r="AP84" s="171"/>
      <c r="AQ84" s="171"/>
      <c r="AR84" s="171"/>
      <c r="AS84" s="171" t="str">
        <f>'Reflection -1 '!R83</f>
        <v>0</v>
      </c>
      <c r="AT84" s="171"/>
      <c r="AU84" s="171"/>
      <c r="AV84" s="171"/>
      <c r="AW84" s="171"/>
      <c r="AX84" s="171"/>
      <c r="AY84" s="171" t="str">
        <f>'Reflection -1 '!BB83</f>
        <v>0</v>
      </c>
      <c r="AZ84" s="171"/>
      <c r="BA84" s="171"/>
      <c r="BB84" s="171" t="str">
        <f>'Reflection -2'!R83</f>
        <v>0</v>
      </c>
      <c r="BC84" s="171"/>
      <c r="BD84" s="171"/>
      <c r="BE84" s="171"/>
      <c r="BF84" s="171"/>
      <c r="BG84" s="171"/>
      <c r="BH84" s="171" t="str">
        <f>'Reflection -2'!BB83</f>
        <v>0</v>
      </c>
      <c r="BI84" s="171"/>
      <c r="BJ84" s="171"/>
      <c r="BK84" s="171" t="str">
        <f>'Reflection -3'!R83</f>
        <v>0</v>
      </c>
      <c r="BL84" s="171"/>
      <c r="BM84" s="171"/>
      <c r="BN84" s="171"/>
      <c r="BO84" s="171"/>
      <c r="BP84" s="171"/>
      <c r="BQ84" s="171" t="str">
        <f>'Reflection -3'!BB83</f>
        <v>0</v>
      </c>
      <c r="BR84" s="171"/>
      <c r="BS84" s="171">
        <f t="shared" si="8"/>
        <v>2.6666666666666665</v>
      </c>
      <c r="BT84" s="171">
        <f t="shared" si="9"/>
        <v>2.25</v>
      </c>
      <c r="BU84" s="171">
        <f t="shared" si="10"/>
        <v>2</v>
      </c>
      <c r="BV84" s="171">
        <f t="shared" si="11"/>
        <v>2</v>
      </c>
      <c r="BW84" s="171"/>
      <c r="BX84" s="171">
        <f t="shared" si="12"/>
        <v>2.5</v>
      </c>
      <c r="BY84" s="171">
        <f t="shared" si="13"/>
        <v>3</v>
      </c>
      <c r="BZ84" s="171">
        <f t="shared" si="14"/>
        <v>14.416666666666666</v>
      </c>
      <c r="CA84" s="171">
        <f>Internal!$BZ84/30*100</f>
        <v>48.05555555555555</v>
      </c>
      <c r="CB84" s="171">
        <f t="shared" si="15"/>
        <v>2.3333333333333335</v>
      </c>
      <c r="CC84" s="171"/>
    </row>
    <row r="85" spans="1:81" s="102" customFormat="1" ht="23.1" customHeight="1" x14ac:dyDescent="0.3">
      <c r="A85" s="172">
        <v>82</v>
      </c>
      <c r="B85" s="172" t="s">
        <v>80</v>
      </c>
      <c r="C85" s="168" t="s">
        <v>81</v>
      </c>
      <c r="D85" s="171">
        <f>'Book Review'!K84</f>
        <v>3.875</v>
      </c>
      <c r="E85" s="171">
        <f>'Book Review'!Q84</f>
        <v>2.8</v>
      </c>
      <c r="F85" s="171">
        <f>'Book Review'!W84</f>
        <v>4.5</v>
      </c>
      <c r="G85" s="171"/>
      <c r="H85" s="171"/>
      <c r="I85" s="171">
        <f>'Book Review'!AO84</f>
        <v>3.3333333333333335</v>
      </c>
      <c r="J85" s="171">
        <f>'Book Review'!AU84</f>
        <v>4</v>
      </c>
      <c r="K85" s="171">
        <f>'Book Review'!BA84</f>
        <v>3.75</v>
      </c>
      <c r="L85" s="116"/>
      <c r="M85" s="173"/>
      <c r="N85" s="171">
        <f>Debate!K84</f>
        <v>4.5</v>
      </c>
      <c r="O85" s="171">
        <f>Debate!Q84</f>
        <v>3.6</v>
      </c>
      <c r="P85" s="116"/>
      <c r="Q85" s="171">
        <f>Debate!AC84</f>
        <v>3</v>
      </c>
      <c r="R85" s="116"/>
      <c r="S85" s="171">
        <f>Debate!AO84</f>
        <v>3.6666666666666665</v>
      </c>
      <c r="T85" s="171">
        <f>Debate!AU84</f>
        <v>4</v>
      </c>
      <c r="U85" s="171">
        <f>Debate!BA84</f>
        <v>4.5</v>
      </c>
      <c r="V85" s="116"/>
      <c r="W85" s="173"/>
      <c r="X85" s="116"/>
      <c r="Y85" s="116">
        <f>GD!Q84</f>
        <v>3.375</v>
      </c>
      <c r="Z85" s="116">
        <f>GD!W84</f>
        <v>0</v>
      </c>
      <c r="AA85" s="116"/>
      <c r="AB85" s="116"/>
      <c r="AC85" s="116"/>
      <c r="AD85" s="173"/>
      <c r="AE85" s="173"/>
      <c r="AF85" s="116"/>
      <c r="AG85" s="173"/>
      <c r="AH85" s="171">
        <f>'Case study'!K84</f>
        <v>3.75</v>
      </c>
      <c r="AI85" s="171">
        <f>'Case study'!Q84</f>
        <v>3.8</v>
      </c>
      <c r="AJ85" s="171">
        <f>'Case study'!W84</f>
        <v>4</v>
      </c>
      <c r="AK85" s="116"/>
      <c r="AL85" s="116"/>
      <c r="AM85" s="171">
        <f>'Case study'!AO84</f>
        <v>4.125</v>
      </c>
      <c r="AN85" s="171">
        <f>'Case study'!AU84</f>
        <v>3.5</v>
      </c>
      <c r="AO85" s="171">
        <f>'Case study'!BA84</f>
        <v>3.5</v>
      </c>
      <c r="AP85" s="116"/>
      <c r="AQ85" s="173"/>
      <c r="AR85" s="116"/>
      <c r="AS85" s="171">
        <f>'Reflection -1 '!R84</f>
        <v>0</v>
      </c>
      <c r="AT85" s="116"/>
      <c r="AU85" s="116"/>
      <c r="AV85" s="116"/>
      <c r="AW85" s="116"/>
      <c r="AX85" s="173"/>
      <c r="AY85" s="171">
        <f>'Reflection -1 '!BB84</f>
        <v>0</v>
      </c>
      <c r="AZ85" s="173"/>
      <c r="BA85" s="116"/>
      <c r="BB85" s="171">
        <f>'Reflection -2'!R84</f>
        <v>0</v>
      </c>
      <c r="BC85" s="116"/>
      <c r="BD85" s="116"/>
      <c r="BE85" s="116"/>
      <c r="BF85" s="116"/>
      <c r="BG85" s="116"/>
      <c r="BH85" s="171">
        <f>'Reflection -2'!BB84</f>
        <v>5</v>
      </c>
      <c r="BI85" s="173"/>
      <c r="BJ85" s="116"/>
      <c r="BK85" s="171">
        <f>'Reflection -3'!R84</f>
        <v>4</v>
      </c>
      <c r="BL85" s="116"/>
      <c r="BM85" s="116"/>
      <c r="BN85" s="116"/>
      <c r="BO85" s="116"/>
      <c r="BP85" s="116"/>
      <c r="BQ85" s="171">
        <f>'Reflection -3'!BB84</f>
        <v>4.5</v>
      </c>
      <c r="BR85" s="173"/>
      <c r="BS85" s="171">
        <f t="shared" si="8"/>
        <v>4.041666666666667</v>
      </c>
      <c r="BT85" s="171">
        <f t="shared" si="9"/>
        <v>2.5107142857142857</v>
      </c>
      <c r="BU85" s="171">
        <f t="shared" si="10"/>
        <v>2.8333333333333335</v>
      </c>
      <c r="BV85" s="171">
        <f t="shared" si="11"/>
        <v>3</v>
      </c>
      <c r="BW85" s="171"/>
      <c r="BX85" s="171">
        <f t="shared" si="12"/>
        <v>3.7083333333333335</v>
      </c>
      <c r="BY85" s="171">
        <f t="shared" si="13"/>
        <v>3.8333333333333335</v>
      </c>
      <c r="BZ85" s="171">
        <f t="shared" si="14"/>
        <v>19.927380952380954</v>
      </c>
      <c r="CA85" s="171">
        <f>Internal!$BZ85/30*100</f>
        <v>66.424603174603178</v>
      </c>
      <c r="CB85" s="171">
        <f t="shared" si="15"/>
        <v>3.5416666666666665</v>
      </c>
      <c r="CC85" s="173"/>
    </row>
    <row r="86" spans="1:81" s="102" customFormat="1" ht="23.1" customHeight="1" x14ac:dyDescent="0.3">
      <c r="A86" s="169">
        <v>83</v>
      </c>
      <c r="B86" s="169" t="s">
        <v>69</v>
      </c>
      <c r="C86" s="170" t="s">
        <v>70</v>
      </c>
      <c r="D86" s="171">
        <f>'Book Review'!K85</f>
        <v>2.25</v>
      </c>
      <c r="E86" s="171">
        <f>'Book Review'!Q85</f>
        <v>2</v>
      </c>
      <c r="F86" s="171">
        <f>'Book Review'!W85</f>
        <v>2</v>
      </c>
      <c r="G86" s="171"/>
      <c r="H86" s="171"/>
      <c r="I86" s="171">
        <f>'Book Review'!AO85</f>
        <v>2.6666666666666665</v>
      </c>
      <c r="J86" s="171">
        <f>'Book Review'!AU85</f>
        <v>2</v>
      </c>
      <c r="K86" s="171">
        <f>'Book Review'!BA85</f>
        <v>3.5</v>
      </c>
      <c r="L86" s="171"/>
      <c r="M86" s="171"/>
      <c r="N86" s="171">
        <f>Debate!K85</f>
        <v>3</v>
      </c>
      <c r="O86" s="171">
        <f>Debate!Q85</f>
        <v>2</v>
      </c>
      <c r="P86" s="171"/>
      <c r="Q86" s="171">
        <f>Debate!AC85</f>
        <v>3</v>
      </c>
      <c r="R86" s="171"/>
      <c r="S86" s="171">
        <f>Debate!AO85</f>
        <v>2.6666666666666665</v>
      </c>
      <c r="T86" s="171">
        <f>Debate!AU85</f>
        <v>3</v>
      </c>
      <c r="U86" s="171">
        <f>Debate!BA85</f>
        <v>2</v>
      </c>
      <c r="V86" s="171"/>
      <c r="W86" s="171"/>
      <c r="X86" s="171"/>
      <c r="Y86" s="171">
        <f>GD!Q85</f>
        <v>2.5</v>
      </c>
      <c r="Z86" s="171">
        <f>GD!W85</f>
        <v>0</v>
      </c>
      <c r="AA86" s="171"/>
      <c r="AB86" s="171"/>
      <c r="AC86" s="171"/>
      <c r="AD86" s="171"/>
      <c r="AE86" s="171"/>
      <c r="AF86" s="171"/>
      <c r="AG86" s="171"/>
      <c r="AH86" s="171">
        <f>'Case study'!K85</f>
        <v>2.25</v>
      </c>
      <c r="AI86" s="171">
        <f>'Case study'!Q85</f>
        <v>2.4</v>
      </c>
      <c r="AJ86" s="171">
        <f>'Case study'!W85</f>
        <v>2</v>
      </c>
      <c r="AK86" s="171"/>
      <c r="AL86" s="171"/>
      <c r="AM86" s="171">
        <f>'Case study'!AO85</f>
        <v>2.5</v>
      </c>
      <c r="AN86" s="171">
        <f>'Case study'!AU85</f>
        <v>3</v>
      </c>
      <c r="AO86" s="171">
        <f>'Case study'!BA85</f>
        <v>4</v>
      </c>
      <c r="AP86" s="171"/>
      <c r="AQ86" s="171"/>
      <c r="AR86" s="171"/>
      <c r="AS86" s="171">
        <f>'Reflection -1 '!R85</f>
        <v>3</v>
      </c>
      <c r="AT86" s="171"/>
      <c r="AU86" s="171"/>
      <c r="AV86" s="171"/>
      <c r="AW86" s="171"/>
      <c r="AX86" s="171"/>
      <c r="AY86" s="171">
        <f>'Reflection -1 '!BB85</f>
        <v>4.5</v>
      </c>
      <c r="AZ86" s="171"/>
      <c r="BA86" s="171"/>
      <c r="BB86" s="171">
        <f>'Reflection -2'!R85</f>
        <v>2</v>
      </c>
      <c r="BC86" s="171"/>
      <c r="BD86" s="171"/>
      <c r="BE86" s="171"/>
      <c r="BF86" s="171"/>
      <c r="BG86" s="171"/>
      <c r="BH86" s="171">
        <f>'Reflection -2'!BB85</f>
        <v>5</v>
      </c>
      <c r="BI86" s="171"/>
      <c r="BJ86" s="171"/>
      <c r="BK86" s="171">
        <f>'Reflection -3'!R85</f>
        <v>0</v>
      </c>
      <c r="BL86" s="171"/>
      <c r="BM86" s="171"/>
      <c r="BN86" s="171"/>
      <c r="BO86" s="171"/>
      <c r="BP86" s="171"/>
      <c r="BQ86" s="171">
        <f>'Reflection -3'!BB85</f>
        <v>0</v>
      </c>
      <c r="BR86" s="171"/>
      <c r="BS86" s="171">
        <f t="shared" si="8"/>
        <v>2.5</v>
      </c>
      <c r="BT86" s="171">
        <f t="shared" si="9"/>
        <v>1.9857142857142858</v>
      </c>
      <c r="BU86" s="171">
        <f t="shared" si="10"/>
        <v>1.3333333333333333</v>
      </c>
      <c r="BV86" s="171">
        <f t="shared" si="11"/>
        <v>3</v>
      </c>
      <c r="BW86" s="171"/>
      <c r="BX86" s="171">
        <f t="shared" si="12"/>
        <v>2.6111111111111112</v>
      </c>
      <c r="BY86" s="171">
        <f t="shared" si="13"/>
        <v>2.6666666666666665</v>
      </c>
      <c r="BZ86" s="171">
        <f t="shared" si="14"/>
        <v>14.096825396825398</v>
      </c>
      <c r="CA86" s="171">
        <f>Internal!$BZ86/30*100</f>
        <v>46.989417989417994</v>
      </c>
      <c r="CB86" s="171">
        <f t="shared" si="15"/>
        <v>3.1666666666666665</v>
      </c>
      <c r="CC86" s="171"/>
    </row>
    <row r="87" spans="1:81" s="102" customFormat="1" ht="23.1" customHeight="1" x14ac:dyDescent="0.3">
      <c r="A87" s="172">
        <v>84</v>
      </c>
      <c r="B87" s="172" t="s">
        <v>335</v>
      </c>
      <c r="C87" s="168" t="s">
        <v>336</v>
      </c>
      <c r="D87" s="171">
        <f>'Book Review'!K86</f>
        <v>3</v>
      </c>
      <c r="E87" s="171">
        <f>'Book Review'!Q86</f>
        <v>2.4</v>
      </c>
      <c r="F87" s="171">
        <f>'Book Review'!W86</f>
        <v>3</v>
      </c>
      <c r="G87" s="171"/>
      <c r="H87" s="171"/>
      <c r="I87" s="171">
        <f>'Book Review'!AO86</f>
        <v>3</v>
      </c>
      <c r="J87" s="171">
        <f>'Book Review'!AU86</f>
        <v>3</v>
      </c>
      <c r="K87" s="171">
        <f>'Book Review'!BA86</f>
        <v>2.5</v>
      </c>
      <c r="L87" s="116"/>
      <c r="M87" s="116"/>
      <c r="N87" s="171">
        <f>Debate!K86</f>
        <v>3</v>
      </c>
      <c r="O87" s="171">
        <f>Debate!Q86</f>
        <v>3</v>
      </c>
      <c r="P87" s="116"/>
      <c r="Q87" s="171">
        <f>Debate!AC86</f>
        <v>3</v>
      </c>
      <c r="R87" s="116"/>
      <c r="S87" s="171">
        <f>Debate!AO86</f>
        <v>3</v>
      </c>
      <c r="T87" s="171">
        <f>Debate!AU86</f>
        <v>3</v>
      </c>
      <c r="U87" s="171">
        <f>Debate!BA86</f>
        <v>3</v>
      </c>
      <c r="V87" s="116"/>
      <c r="W87" s="116"/>
      <c r="X87" s="116"/>
      <c r="Y87" s="116">
        <f>GD!Q86</f>
        <v>3</v>
      </c>
      <c r="Z87" s="116">
        <f>GD!W86</f>
        <v>0</v>
      </c>
      <c r="AA87" s="116"/>
      <c r="AB87" s="116"/>
      <c r="AC87" s="116"/>
      <c r="AD87" s="116"/>
      <c r="AE87" s="116"/>
      <c r="AF87" s="116"/>
      <c r="AG87" s="116"/>
      <c r="AH87" s="171">
        <f>'Case study'!K86</f>
        <v>3</v>
      </c>
      <c r="AI87" s="171">
        <f>'Case study'!Q86</f>
        <v>3</v>
      </c>
      <c r="AJ87" s="171">
        <f>'Case study'!W86</f>
        <v>3</v>
      </c>
      <c r="AK87" s="116"/>
      <c r="AL87" s="116"/>
      <c r="AM87" s="171">
        <f>'Case study'!AO86</f>
        <v>3</v>
      </c>
      <c r="AN87" s="171">
        <f>'Case study'!AU86</f>
        <v>3</v>
      </c>
      <c r="AO87" s="171">
        <f>'Case study'!BA86</f>
        <v>1.5</v>
      </c>
      <c r="AP87" s="116"/>
      <c r="AQ87" s="116"/>
      <c r="AR87" s="116"/>
      <c r="AS87" s="171" t="str">
        <f>'Reflection -1 '!R86</f>
        <v>0</v>
      </c>
      <c r="AT87" s="116"/>
      <c r="AU87" s="116"/>
      <c r="AV87" s="116"/>
      <c r="AW87" s="116"/>
      <c r="AX87" s="116"/>
      <c r="AY87" s="171" t="str">
        <f>'Reflection -1 '!BB86</f>
        <v>0</v>
      </c>
      <c r="AZ87" s="116"/>
      <c r="BA87" s="116"/>
      <c r="BB87" s="171" t="str">
        <f>'Reflection -2'!R86</f>
        <v>0</v>
      </c>
      <c r="BC87" s="116"/>
      <c r="BD87" s="116"/>
      <c r="BE87" s="116"/>
      <c r="BF87" s="116"/>
      <c r="BG87" s="116"/>
      <c r="BH87" s="171" t="str">
        <f>'Reflection -2'!BB86</f>
        <v>0</v>
      </c>
      <c r="BI87" s="116"/>
      <c r="BJ87" s="116"/>
      <c r="BK87" s="171" t="str">
        <f>'Reflection -3'!R86</f>
        <v>0</v>
      </c>
      <c r="BL87" s="116"/>
      <c r="BM87" s="116"/>
      <c r="BN87" s="116"/>
      <c r="BO87" s="116"/>
      <c r="BP87" s="116"/>
      <c r="BQ87" s="171" t="str">
        <f>'Reflection -3'!BB86</f>
        <v>0</v>
      </c>
      <c r="BR87" s="116"/>
      <c r="BS87" s="171">
        <f t="shared" si="8"/>
        <v>3</v>
      </c>
      <c r="BT87" s="171">
        <f t="shared" si="9"/>
        <v>2.85</v>
      </c>
      <c r="BU87" s="171">
        <f t="shared" si="10"/>
        <v>2</v>
      </c>
      <c r="BV87" s="171">
        <f t="shared" si="11"/>
        <v>3</v>
      </c>
      <c r="BW87" s="171"/>
      <c r="BX87" s="171">
        <f t="shared" si="12"/>
        <v>3</v>
      </c>
      <c r="BY87" s="171">
        <f t="shared" si="13"/>
        <v>3</v>
      </c>
      <c r="BZ87" s="171">
        <f t="shared" si="14"/>
        <v>16.850000000000001</v>
      </c>
      <c r="CA87" s="171">
        <f>Internal!$BZ87/30*100</f>
        <v>56.166666666666679</v>
      </c>
      <c r="CB87" s="171">
        <f t="shared" si="15"/>
        <v>2.3333333333333335</v>
      </c>
      <c r="CC87" s="116"/>
    </row>
    <row r="88" spans="1:81" s="102" customFormat="1" ht="23.1" customHeight="1" x14ac:dyDescent="0.3">
      <c r="A88" s="169">
        <v>85</v>
      </c>
      <c r="B88" s="169" t="s">
        <v>133</v>
      </c>
      <c r="C88" s="170" t="s">
        <v>134</v>
      </c>
      <c r="D88" s="171">
        <f>'Book Review'!K87</f>
        <v>4</v>
      </c>
      <c r="E88" s="171">
        <f>'Book Review'!Q87</f>
        <v>3.2</v>
      </c>
      <c r="F88" s="171">
        <f>'Book Review'!W87</f>
        <v>4</v>
      </c>
      <c r="G88" s="171"/>
      <c r="H88" s="171"/>
      <c r="I88" s="171">
        <f>'Book Review'!AO87</f>
        <v>4</v>
      </c>
      <c r="J88" s="171">
        <f>'Book Review'!AU87</f>
        <v>4</v>
      </c>
      <c r="K88" s="171">
        <f>'Book Review'!BA87</f>
        <v>3</v>
      </c>
      <c r="L88" s="171"/>
      <c r="M88" s="171"/>
      <c r="N88" s="171">
        <f>Debate!K87</f>
        <v>4</v>
      </c>
      <c r="O88" s="171">
        <f>Debate!Q87</f>
        <v>4</v>
      </c>
      <c r="P88" s="171"/>
      <c r="Q88" s="171">
        <f>Debate!AC87</f>
        <v>4</v>
      </c>
      <c r="R88" s="171"/>
      <c r="S88" s="171">
        <f>Debate!AO87</f>
        <v>4</v>
      </c>
      <c r="T88" s="171">
        <f>Debate!AU87</f>
        <v>4</v>
      </c>
      <c r="U88" s="171">
        <f>Debate!BA87</f>
        <v>4</v>
      </c>
      <c r="V88" s="171"/>
      <c r="W88" s="171"/>
      <c r="X88" s="171"/>
      <c r="Y88" s="171">
        <f>GD!Q87</f>
        <v>4</v>
      </c>
      <c r="Z88" s="171">
        <f>GD!W87</f>
        <v>0</v>
      </c>
      <c r="AA88" s="171"/>
      <c r="AB88" s="171"/>
      <c r="AC88" s="171"/>
      <c r="AD88" s="171"/>
      <c r="AE88" s="171"/>
      <c r="AF88" s="171"/>
      <c r="AG88" s="171"/>
      <c r="AH88" s="171">
        <f>'Case study'!K87</f>
        <v>4</v>
      </c>
      <c r="AI88" s="171">
        <f>'Case study'!Q87</f>
        <v>4</v>
      </c>
      <c r="AJ88" s="171">
        <f>'Case study'!W87</f>
        <v>4</v>
      </c>
      <c r="AK88" s="171"/>
      <c r="AL88" s="171"/>
      <c r="AM88" s="171">
        <f>'Case study'!AO87</f>
        <v>4</v>
      </c>
      <c r="AN88" s="171">
        <f>'Case study'!AU87</f>
        <v>3</v>
      </c>
      <c r="AO88" s="171">
        <f>'Case study'!BA87</f>
        <v>3</v>
      </c>
      <c r="AP88" s="171"/>
      <c r="AQ88" s="171"/>
      <c r="AR88" s="171"/>
      <c r="AS88" s="171">
        <f>'Reflection -1 '!R87</f>
        <v>0</v>
      </c>
      <c r="AT88" s="171"/>
      <c r="AU88" s="171"/>
      <c r="AV88" s="171"/>
      <c r="AW88" s="171"/>
      <c r="AX88" s="171"/>
      <c r="AY88" s="171">
        <f>'Reflection -1 '!BB87</f>
        <v>0</v>
      </c>
      <c r="AZ88" s="171"/>
      <c r="BA88" s="171"/>
      <c r="BB88" s="171">
        <f>'Reflection -2'!R87</f>
        <v>0</v>
      </c>
      <c r="BC88" s="171"/>
      <c r="BD88" s="171"/>
      <c r="BE88" s="171"/>
      <c r="BF88" s="171"/>
      <c r="BG88" s="171"/>
      <c r="BH88" s="171">
        <f>'Reflection -2'!BB87</f>
        <v>0</v>
      </c>
      <c r="BI88" s="171"/>
      <c r="BJ88" s="171"/>
      <c r="BK88" s="171">
        <f>'Reflection -3'!R87</f>
        <v>0</v>
      </c>
      <c r="BL88" s="171"/>
      <c r="BM88" s="171"/>
      <c r="BN88" s="171"/>
      <c r="BO88" s="171"/>
      <c r="BP88" s="171"/>
      <c r="BQ88" s="171">
        <f>'Reflection -3'!BB87</f>
        <v>0</v>
      </c>
      <c r="BR88" s="171"/>
      <c r="BS88" s="171">
        <f t="shared" si="8"/>
        <v>4</v>
      </c>
      <c r="BT88" s="171">
        <f t="shared" si="9"/>
        <v>2.1714285714285713</v>
      </c>
      <c r="BU88" s="171">
        <f t="shared" si="10"/>
        <v>2.6666666666666665</v>
      </c>
      <c r="BV88" s="171">
        <f t="shared" si="11"/>
        <v>4</v>
      </c>
      <c r="BW88" s="171"/>
      <c r="BX88" s="171">
        <f t="shared" si="12"/>
        <v>4</v>
      </c>
      <c r="BY88" s="171">
        <f t="shared" si="13"/>
        <v>3.6666666666666665</v>
      </c>
      <c r="BZ88" s="171">
        <f t="shared" si="14"/>
        <v>20.504761904761903</v>
      </c>
      <c r="CA88" s="171">
        <f>Internal!$BZ88/30*100</f>
        <v>68.349206349206355</v>
      </c>
      <c r="CB88" s="171">
        <f t="shared" si="15"/>
        <v>1.6666666666666667</v>
      </c>
      <c r="CC88" s="171"/>
    </row>
    <row r="89" spans="1:81" s="102" customFormat="1" ht="23.1" customHeight="1" x14ac:dyDescent="0.3">
      <c r="A89" s="172">
        <v>86</v>
      </c>
      <c r="B89" s="172" t="s">
        <v>214</v>
      </c>
      <c r="C89" s="168" t="s">
        <v>215</v>
      </c>
      <c r="D89" s="171">
        <f>'Book Review'!K88</f>
        <v>3.25</v>
      </c>
      <c r="E89" s="171">
        <f>'Book Review'!Q88</f>
        <v>2.6</v>
      </c>
      <c r="F89" s="171">
        <f>'Book Review'!W88</f>
        <v>3</v>
      </c>
      <c r="G89" s="171"/>
      <c r="H89" s="171"/>
      <c r="I89" s="171">
        <f>'Book Review'!AO88</f>
        <v>3.3333333333333335</v>
      </c>
      <c r="J89" s="171">
        <f>'Book Review'!AU88</f>
        <v>4</v>
      </c>
      <c r="K89" s="171">
        <f>'Book Review'!BA88</f>
        <v>4</v>
      </c>
      <c r="L89" s="116"/>
      <c r="M89" s="116"/>
      <c r="N89" s="171">
        <f>Debate!K88</f>
        <v>2</v>
      </c>
      <c r="O89" s="171">
        <f>Debate!Q88</f>
        <v>2.5</v>
      </c>
      <c r="P89" s="116"/>
      <c r="Q89" s="171">
        <f>Debate!AC88</f>
        <v>2</v>
      </c>
      <c r="R89" s="116"/>
      <c r="S89" s="171">
        <f>Debate!AO88</f>
        <v>2.6666666666666665</v>
      </c>
      <c r="T89" s="171">
        <f>Debate!AU88</f>
        <v>3</v>
      </c>
      <c r="U89" s="171">
        <f>Debate!BA88</f>
        <v>3</v>
      </c>
      <c r="V89" s="116"/>
      <c r="W89" s="116"/>
      <c r="X89" s="116"/>
      <c r="Y89" s="116">
        <f>GD!Q88</f>
        <v>3.25</v>
      </c>
      <c r="Z89" s="116">
        <f>GD!W88</f>
        <v>0</v>
      </c>
      <c r="AA89" s="116"/>
      <c r="AB89" s="116"/>
      <c r="AC89" s="116"/>
      <c r="AD89" s="116"/>
      <c r="AE89" s="116"/>
      <c r="AF89" s="116"/>
      <c r="AG89" s="116"/>
      <c r="AH89" s="171">
        <f>'Case study'!K88</f>
        <v>3.25</v>
      </c>
      <c r="AI89" s="171">
        <f>'Case study'!Q88</f>
        <v>3</v>
      </c>
      <c r="AJ89" s="171">
        <f>'Case study'!W88</f>
        <v>3</v>
      </c>
      <c r="AK89" s="116"/>
      <c r="AL89" s="116"/>
      <c r="AM89" s="171">
        <f>'Case study'!AO88</f>
        <v>2.75</v>
      </c>
      <c r="AN89" s="171">
        <f>'Case study'!AU88</f>
        <v>3</v>
      </c>
      <c r="AO89" s="171">
        <f>'Case study'!BA88</f>
        <v>4</v>
      </c>
      <c r="AP89" s="116"/>
      <c r="AQ89" s="116"/>
      <c r="AR89" s="116"/>
      <c r="AS89" s="171">
        <f>'Reflection -1 '!R88</f>
        <v>3</v>
      </c>
      <c r="AT89" s="116"/>
      <c r="AU89" s="116"/>
      <c r="AV89" s="116"/>
      <c r="AW89" s="116"/>
      <c r="AX89" s="116"/>
      <c r="AY89" s="171">
        <f>'Reflection -1 '!BB88</f>
        <v>4</v>
      </c>
      <c r="AZ89" s="116"/>
      <c r="BA89" s="116"/>
      <c r="BB89" s="171">
        <f>'Reflection -2'!R88</f>
        <v>3</v>
      </c>
      <c r="BC89" s="116"/>
      <c r="BD89" s="116"/>
      <c r="BE89" s="116"/>
      <c r="BF89" s="116"/>
      <c r="BG89" s="116"/>
      <c r="BH89" s="171">
        <f>'Reflection -2'!BB88</f>
        <v>5</v>
      </c>
      <c r="BI89" s="116"/>
      <c r="BJ89" s="116"/>
      <c r="BK89" s="171">
        <f>'Reflection -3'!R88</f>
        <v>0</v>
      </c>
      <c r="BL89" s="116"/>
      <c r="BM89" s="116"/>
      <c r="BN89" s="116"/>
      <c r="BO89" s="116"/>
      <c r="BP89" s="116"/>
      <c r="BQ89" s="171">
        <f>'Reflection -3'!BB88</f>
        <v>0</v>
      </c>
      <c r="BR89" s="116"/>
      <c r="BS89" s="171">
        <f t="shared" si="8"/>
        <v>2.8333333333333335</v>
      </c>
      <c r="BT89" s="171">
        <f t="shared" si="9"/>
        <v>2.4785714285714286</v>
      </c>
      <c r="BU89" s="171">
        <f t="shared" si="10"/>
        <v>2</v>
      </c>
      <c r="BV89" s="171">
        <f t="shared" si="11"/>
        <v>2</v>
      </c>
      <c r="BW89" s="171"/>
      <c r="BX89" s="171">
        <f t="shared" si="12"/>
        <v>2.9166666666666665</v>
      </c>
      <c r="BY89" s="171">
        <f t="shared" si="13"/>
        <v>3.3333333333333335</v>
      </c>
      <c r="BZ89" s="171">
        <f t="shared" si="14"/>
        <v>15.561904761904762</v>
      </c>
      <c r="CA89" s="171">
        <f>Internal!$BZ89/30*100</f>
        <v>51.873015873015873</v>
      </c>
      <c r="CB89" s="171">
        <f t="shared" si="15"/>
        <v>3.3333333333333335</v>
      </c>
      <c r="CC89" s="116"/>
    </row>
    <row r="90" spans="1:81" s="102" customFormat="1" ht="23.1" customHeight="1" x14ac:dyDescent="0.3">
      <c r="A90" s="169">
        <v>87</v>
      </c>
      <c r="B90" s="169" t="s">
        <v>337</v>
      </c>
      <c r="C90" s="170" t="s">
        <v>338</v>
      </c>
      <c r="D90" s="171">
        <f>'Book Review'!K89</f>
        <v>3</v>
      </c>
      <c r="E90" s="171">
        <f>'Book Review'!Q89</f>
        <v>2.8</v>
      </c>
      <c r="F90" s="171">
        <f>'Book Review'!W89</f>
        <v>4</v>
      </c>
      <c r="G90" s="171"/>
      <c r="H90" s="171"/>
      <c r="I90" s="171">
        <f>'Book Review'!AO89</f>
        <v>4</v>
      </c>
      <c r="J90" s="171">
        <f>'Book Review'!AU89</f>
        <v>4</v>
      </c>
      <c r="K90" s="171">
        <f>'Book Review'!BA89</f>
        <v>2</v>
      </c>
      <c r="L90" s="171"/>
      <c r="M90" s="171"/>
      <c r="N90" s="171">
        <f>Debate!K89</f>
        <v>4</v>
      </c>
      <c r="O90" s="171">
        <f>Debate!Q89</f>
        <v>3.5</v>
      </c>
      <c r="P90" s="171"/>
      <c r="Q90" s="171">
        <f>Debate!AC89</f>
        <v>4</v>
      </c>
      <c r="R90" s="171"/>
      <c r="S90" s="171">
        <f>Debate!AO89</f>
        <v>3.3333333333333335</v>
      </c>
      <c r="T90" s="171">
        <f>Debate!AU89</f>
        <v>4</v>
      </c>
      <c r="U90" s="171">
        <f>Debate!BA89</f>
        <v>4</v>
      </c>
      <c r="V90" s="171"/>
      <c r="W90" s="171"/>
      <c r="X90" s="171"/>
      <c r="Y90" s="171">
        <f>GD!Q89</f>
        <v>3.5</v>
      </c>
      <c r="Z90" s="171">
        <f>GD!W89</f>
        <v>0</v>
      </c>
      <c r="AA90" s="171"/>
      <c r="AB90" s="171"/>
      <c r="AC90" s="171"/>
      <c r="AD90" s="171"/>
      <c r="AE90" s="171"/>
      <c r="AF90" s="171"/>
      <c r="AG90" s="171"/>
      <c r="AH90" s="171">
        <f>'Case study'!K89</f>
        <v>3</v>
      </c>
      <c r="AI90" s="171">
        <f>'Case study'!Q89</f>
        <v>3.4</v>
      </c>
      <c r="AJ90" s="171">
        <f>'Case study'!W89</f>
        <v>4</v>
      </c>
      <c r="AK90" s="171"/>
      <c r="AL90" s="171"/>
      <c r="AM90" s="171">
        <f>'Case study'!AO89</f>
        <v>4</v>
      </c>
      <c r="AN90" s="171">
        <f>'Case study'!AU89</f>
        <v>2</v>
      </c>
      <c r="AO90" s="171">
        <f>'Case study'!BA89</f>
        <v>2</v>
      </c>
      <c r="AP90" s="171"/>
      <c r="AQ90" s="171"/>
      <c r="AR90" s="171"/>
      <c r="AS90" s="171" t="str">
        <f>'Reflection -1 '!R89</f>
        <v>0</v>
      </c>
      <c r="AT90" s="171"/>
      <c r="AU90" s="171"/>
      <c r="AV90" s="171"/>
      <c r="AW90" s="171"/>
      <c r="AX90" s="171"/>
      <c r="AY90" s="171" t="str">
        <f>'Reflection -1 '!BB89</f>
        <v>0</v>
      </c>
      <c r="AZ90" s="171"/>
      <c r="BA90" s="171"/>
      <c r="BB90" s="171" t="str">
        <f>'Reflection -2'!R89</f>
        <v>0</v>
      </c>
      <c r="BC90" s="171"/>
      <c r="BD90" s="171"/>
      <c r="BE90" s="171"/>
      <c r="BF90" s="171"/>
      <c r="BG90" s="171"/>
      <c r="BH90" s="171" t="str">
        <f>'Reflection -2'!BB89</f>
        <v>0</v>
      </c>
      <c r="BI90" s="171"/>
      <c r="BJ90" s="171"/>
      <c r="BK90" s="171" t="str">
        <f>'Reflection -3'!R89</f>
        <v>0</v>
      </c>
      <c r="BL90" s="171"/>
      <c r="BM90" s="171"/>
      <c r="BN90" s="171"/>
      <c r="BO90" s="171"/>
      <c r="BP90" s="171"/>
      <c r="BQ90" s="171" t="str">
        <f>'Reflection -3'!BB89</f>
        <v>0</v>
      </c>
      <c r="BR90" s="171"/>
      <c r="BS90" s="171">
        <f t="shared" si="8"/>
        <v>3.3333333333333335</v>
      </c>
      <c r="BT90" s="171">
        <f t="shared" si="9"/>
        <v>3.3000000000000003</v>
      </c>
      <c r="BU90" s="171">
        <f t="shared" si="10"/>
        <v>2.6666666666666665</v>
      </c>
      <c r="BV90" s="171">
        <f t="shared" si="11"/>
        <v>4</v>
      </c>
      <c r="BW90" s="171"/>
      <c r="BX90" s="171">
        <f t="shared" si="12"/>
        <v>3.7777777777777781</v>
      </c>
      <c r="BY90" s="171">
        <f t="shared" si="13"/>
        <v>3.3333333333333335</v>
      </c>
      <c r="BZ90" s="171">
        <f t="shared" si="14"/>
        <v>20.411111111111108</v>
      </c>
      <c r="CA90" s="171">
        <f>Internal!$BZ90/30*100</f>
        <v>68.037037037037024</v>
      </c>
      <c r="CB90" s="171">
        <f t="shared" si="15"/>
        <v>2.6666666666666665</v>
      </c>
      <c r="CC90" s="171"/>
    </row>
    <row r="91" spans="1:81" s="102" customFormat="1" ht="23.1" customHeight="1" x14ac:dyDescent="0.3">
      <c r="A91" s="172">
        <v>88</v>
      </c>
      <c r="B91" s="172" t="s">
        <v>135</v>
      </c>
      <c r="C91" s="168" t="s">
        <v>136</v>
      </c>
      <c r="D91" s="171">
        <f>'Book Review'!K90</f>
        <v>3</v>
      </c>
      <c r="E91" s="171">
        <f>'Book Review'!Q90</f>
        <v>2.8</v>
      </c>
      <c r="F91" s="171">
        <f>'Book Review'!W90</f>
        <v>3</v>
      </c>
      <c r="G91" s="171"/>
      <c r="H91" s="171"/>
      <c r="I91" s="171">
        <f>'Book Review'!AO90</f>
        <v>3.3333333333333335</v>
      </c>
      <c r="J91" s="171">
        <f>'Book Review'!AU90</f>
        <v>3</v>
      </c>
      <c r="K91" s="171">
        <f>'Book Review'!BA90</f>
        <v>3.5</v>
      </c>
      <c r="L91" s="116"/>
      <c r="M91" s="116"/>
      <c r="N91" s="171">
        <f>Debate!K90</f>
        <v>3</v>
      </c>
      <c r="O91" s="171">
        <f>Debate!Q90</f>
        <v>3.2</v>
      </c>
      <c r="P91" s="116"/>
      <c r="Q91" s="171">
        <f>Debate!AC90</f>
        <v>4</v>
      </c>
      <c r="R91" s="116"/>
      <c r="S91" s="171">
        <f>Debate!AO90</f>
        <v>3.6666666666666665</v>
      </c>
      <c r="T91" s="171">
        <f>Debate!AU90</f>
        <v>3</v>
      </c>
      <c r="U91" s="171">
        <f>Debate!BA90</f>
        <v>3.5</v>
      </c>
      <c r="V91" s="116"/>
      <c r="W91" s="116"/>
      <c r="X91" s="116"/>
      <c r="Y91" s="116">
        <f>GD!Q90</f>
        <v>3.75</v>
      </c>
      <c r="Z91" s="116">
        <f>GD!W90</f>
        <v>0</v>
      </c>
      <c r="AA91" s="116"/>
      <c r="AB91" s="116"/>
      <c r="AC91" s="116"/>
      <c r="AD91" s="116"/>
      <c r="AE91" s="116"/>
      <c r="AF91" s="116"/>
      <c r="AG91" s="116"/>
      <c r="AH91" s="171">
        <f>'Case study'!K90</f>
        <v>3</v>
      </c>
      <c r="AI91" s="171">
        <f>'Case study'!Q90</f>
        <v>3.6</v>
      </c>
      <c r="AJ91" s="171">
        <f>'Case study'!W90</f>
        <v>3</v>
      </c>
      <c r="AK91" s="116"/>
      <c r="AL91" s="116"/>
      <c r="AM91" s="171">
        <f>'Case study'!AO90</f>
        <v>3.25</v>
      </c>
      <c r="AN91" s="171">
        <f>'Case study'!AU90</f>
        <v>3</v>
      </c>
      <c r="AO91" s="171">
        <f>'Case study'!BA90</f>
        <v>3.5</v>
      </c>
      <c r="AP91" s="116"/>
      <c r="AQ91" s="116"/>
      <c r="AR91" s="116"/>
      <c r="AS91" s="171">
        <f>'Reflection -1 '!R90</f>
        <v>4</v>
      </c>
      <c r="AT91" s="116"/>
      <c r="AU91" s="116"/>
      <c r="AV91" s="116"/>
      <c r="AW91" s="116"/>
      <c r="AX91" s="116"/>
      <c r="AY91" s="171">
        <f>'Reflection -1 '!BB90</f>
        <v>4.5</v>
      </c>
      <c r="AZ91" s="116"/>
      <c r="BA91" s="116"/>
      <c r="BB91" s="171">
        <f>'Reflection -2'!R90</f>
        <v>0</v>
      </c>
      <c r="BC91" s="116"/>
      <c r="BD91" s="116"/>
      <c r="BE91" s="116"/>
      <c r="BF91" s="116"/>
      <c r="BG91" s="116"/>
      <c r="BH91" s="171">
        <f>'Reflection -2'!BB90</f>
        <v>5</v>
      </c>
      <c r="BI91" s="116"/>
      <c r="BJ91" s="116"/>
      <c r="BK91" s="171">
        <f>'Reflection -3'!R90</f>
        <v>0</v>
      </c>
      <c r="BL91" s="116"/>
      <c r="BM91" s="116"/>
      <c r="BN91" s="116"/>
      <c r="BO91" s="116"/>
      <c r="BP91" s="116"/>
      <c r="BQ91" s="171">
        <f>'Reflection -3'!BB90</f>
        <v>0</v>
      </c>
      <c r="BR91" s="116"/>
      <c r="BS91" s="171">
        <f t="shared" si="8"/>
        <v>3</v>
      </c>
      <c r="BT91" s="171">
        <f t="shared" si="9"/>
        <v>2.4785714285714286</v>
      </c>
      <c r="BU91" s="171">
        <f t="shared" si="10"/>
        <v>2</v>
      </c>
      <c r="BV91" s="171">
        <f t="shared" si="11"/>
        <v>4</v>
      </c>
      <c r="BW91" s="171"/>
      <c r="BX91" s="171">
        <f t="shared" si="12"/>
        <v>3.4166666666666665</v>
      </c>
      <c r="BY91" s="171">
        <f t="shared" si="13"/>
        <v>3</v>
      </c>
      <c r="BZ91" s="171">
        <f t="shared" si="14"/>
        <v>17.895238095238096</v>
      </c>
      <c r="CA91" s="171">
        <f>Internal!$BZ91/30*100</f>
        <v>59.650793650793652</v>
      </c>
      <c r="CB91" s="171">
        <f t="shared" si="15"/>
        <v>3.3333333333333335</v>
      </c>
      <c r="CC91" s="116"/>
    </row>
    <row r="92" spans="1:81" s="102" customFormat="1" ht="23.1" customHeight="1" x14ac:dyDescent="0.3">
      <c r="A92" s="169">
        <v>89</v>
      </c>
      <c r="B92" s="169" t="s">
        <v>61</v>
      </c>
      <c r="C92" s="170" t="s">
        <v>62</v>
      </c>
      <c r="D92" s="171">
        <f>'Book Review'!K91</f>
        <v>4</v>
      </c>
      <c r="E92" s="171">
        <f>'Book Review'!Q91</f>
        <v>3.2</v>
      </c>
      <c r="F92" s="171">
        <f>'Book Review'!W91</f>
        <v>4</v>
      </c>
      <c r="G92" s="171"/>
      <c r="H92" s="171"/>
      <c r="I92" s="171">
        <f>'Book Review'!AO91</f>
        <v>4</v>
      </c>
      <c r="J92" s="171">
        <f>'Book Review'!AU91</f>
        <v>3</v>
      </c>
      <c r="K92" s="171">
        <f>'Book Review'!BA91</f>
        <v>3</v>
      </c>
      <c r="L92" s="171"/>
      <c r="M92" s="171"/>
      <c r="N92" s="171">
        <f>Debate!K91</f>
        <v>4</v>
      </c>
      <c r="O92" s="171">
        <f>Debate!Q91</f>
        <v>4</v>
      </c>
      <c r="P92" s="171"/>
      <c r="Q92" s="171">
        <f>Debate!AC91</f>
        <v>4</v>
      </c>
      <c r="R92" s="171"/>
      <c r="S92" s="171">
        <f>Debate!AO91</f>
        <v>4</v>
      </c>
      <c r="T92" s="171">
        <f>Debate!AU91</f>
        <v>4</v>
      </c>
      <c r="U92" s="171">
        <f>Debate!BA91</f>
        <v>3.5</v>
      </c>
      <c r="V92" s="171"/>
      <c r="W92" s="171"/>
      <c r="X92" s="171"/>
      <c r="Y92" s="171">
        <f>GD!Q91</f>
        <v>4</v>
      </c>
      <c r="Z92" s="171">
        <f>GD!W91</f>
        <v>0</v>
      </c>
      <c r="AA92" s="171"/>
      <c r="AB92" s="171"/>
      <c r="AC92" s="171"/>
      <c r="AD92" s="171"/>
      <c r="AE92" s="171"/>
      <c r="AF92" s="171"/>
      <c r="AG92" s="171"/>
      <c r="AH92" s="171">
        <f>'Case study'!K91</f>
        <v>4</v>
      </c>
      <c r="AI92" s="171">
        <f>'Case study'!Q91</f>
        <v>4</v>
      </c>
      <c r="AJ92" s="171">
        <f>'Case study'!W91</f>
        <v>4</v>
      </c>
      <c r="AK92" s="171"/>
      <c r="AL92" s="171"/>
      <c r="AM92" s="171">
        <f>'Case study'!AO91</f>
        <v>3.75</v>
      </c>
      <c r="AN92" s="171">
        <f>'Case study'!AU91</f>
        <v>3</v>
      </c>
      <c r="AO92" s="171">
        <f>'Case study'!BA91</f>
        <v>3.5</v>
      </c>
      <c r="AP92" s="171"/>
      <c r="AQ92" s="171"/>
      <c r="AR92" s="171"/>
      <c r="AS92" s="171">
        <f>'Reflection -1 '!R91</f>
        <v>3.6666666666666665</v>
      </c>
      <c r="AT92" s="171"/>
      <c r="AU92" s="171"/>
      <c r="AV92" s="171"/>
      <c r="AW92" s="171"/>
      <c r="AX92" s="171"/>
      <c r="AY92" s="171">
        <f>'Reflection -1 '!BB91</f>
        <v>5</v>
      </c>
      <c r="AZ92" s="171"/>
      <c r="BA92" s="171"/>
      <c r="BB92" s="171">
        <f>'Reflection -2'!R91</f>
        <v>3</v>
      </c>
      <c r="BC92" s="171"/>
      <c r="BD92" s="171"/>
      <c r="BE92" s="171"/>
      <c r="BF92" s="171"/>
      <c r="BG92" s="171"/>
      <c r="BH92" s="171">
        <f>'Reflection -2'!BB91</f>
        <v>5</v>
      </c>
      <c r="BI92" s="171"/>
      <c r="BJ92" s="171"/>
      <c r="BK92" s="171">
        <f>'Reflection -3'!R91</f>
        <v>2</v>
      </c>
      <c r="BL92" s="171"/>
      <c r="BM92" s="171"/>
      <c r="BN92" s="171"/>
      <c r="BO92" s="171"/>
      <c r="BP92" s="171"/>
      <c r="BQ92" s="171">
        <f>'Reflection -3'!BB91</f>
        <v>2</v>
      </c>
      <c r="BR92" s="171"/>
      <c r="BS92" s="171">
        <f t="shared" si="8"/>
        <v>4</v>
      </c>
      <c r="BT92" s="171">
        <f t="shared" si="9"/>
        <v>3.4095238095238094</v>
      </c>
      <c r="BU92" s="171">
        <f t="shared" si="10"/>
        <v>2.6666666666666665</v>
      </c>
      <c r="BV92" s="171">
        <f t="shared" si="11"/>
        <v>4</v>
      </c>
      <c r="BW92" s="171"/>
      <c r="BX92" s="171">
        <f t="shared" si="12"/>
        <v>3.9166666666666665</v>
      </c>
      <c r="BY92" s="171">
        <f t="shared" si="13"/>
        <v>3.3333333333333335</v>
      </c>
      <c r="BZ92" s="171">
        <f t="shared" si="14"/>
        <v>21.326190476190476</v>
      </c>
      <c r="CA92" s="171">
        <f>Internal!$BZ92/30*100</f>
        <v>71.087301587301582</v>
      </c>
      <c r="CB92" s="171">
        <f t="shared" si="15"/>
        <v>3.6666666666666665</v>
      </c>
      <c r="CC92" s="171"/>
    </row>
    <row r="93" spans="1:81" s="102" customFormat="1" ht="23.1" customHeight="1" x14ac:dyDescent="0.3">
      <c r="A93" s="172">
        <v>90</v>
      </c>
      <c r="B93" s="172" t="s">
        <v>37</v>
      </c>
      <c r="C93" s="168" t="s">
        <v>38</v>
      </c>
      <c r="D93" s="171">
        <f>'Book Review'!K92</f>
        <v>3.25</v>
      </c>
      <c r="E93" s="171">
        <f>'Book Review'!Q92</f>
        <v>2.8</v>
      </c>
      <c r="F93" s="171">
        <f>'Book Review'!W92</f>
        <v>3</v>
      </c>
      <c r="G93" s="171"/>
      <c r="H93" s="171"/>
      <c r="I93" s="171">
        <f>'Book Review'!AO92</f>
        <v>2.6666666666666665</v>
      </c>
      <c r="J93" s="171">
        <f>'Book Review'!AU92</f>
        <v>4</v>
      </c>
      <c r="K93" s="171">
        <f>'Book Review'!BA92</f>
        <v>4</v>
      </c>
      <c r="L93" s="116"/>
      <c r="M93" s="116"/>
      <c r="N93" s="171">
        <f>Debate!K92</f>
        <v>3</v>
      </c>
      <c r="O93" s="171">
        <f>Debate!Q92</f>
        <v>3</v>
      </c>
      <c r="P93" s="116"/>
      <c r="Q93" s="171">
        <f>Debate!AC92</f>
        <v>3</v>
      </c>
      <c r="R93" s="116"/>
      <c r="S93" s="171">
        <f>Debate!AO92</f>
        <v>2.3333333333333335</v>
      </c>
      <c r="T93" s="171">
        <f>Debate!AU92</f>
        <v>3</v>
      </c>
      <c r="U93" s="171">
        <f>Debate!BA92</f>
        <v>3</v>
      </c>
      <c r="V93" s="116"/>
      <c r="W93" s="116"/>
      <c r="X93" s="116"/>
      <c r="Y93" s="116">
        <f>GD!Q92</f>
        <v>1</v>
      </c>
      <c r="Z93" s="116">
        <f>GD!W92</f>
        <v>0</v>
      </c>
      <c r="AA93" s="116"/>
      <c r="AB93" s="116"/>
      <c r="AC93" s="116"/>
      <c r="AD93" s="116"/>
      <c r="AE93" s="116"/>
      <c r="AF93" s="116"/>
      <c r="AG93" s="116"/>
      <c r="AH93" s="171">
        <f>'Case study'!K92</f>
        <v>2.75</v>
      </c>
      <c r="AI93" s="171">
        <f>'Case study'!Q92</f>
        <v>3.2</v>
      </c>
      <c r="AJ93" s="171">
        <f>'Case study'!W92</f>
        <v>2</v>
      </c>
      <c r="AK93" s="116"/>
      <c r="AL93" s="116"/>
      <c r="AM93" s="171">
        <f>'Case study'!AO92</f>
        <v>3</v>
      </c>
      <c r="AN93" s="171">
        <f>'Case study'!AU92</f>
        <v>3</v>
      </c>
      <c r="AO93" s="171">
        <f>'Case study'!BA92</f>
        <v>3</v>
      </c>
      <c r="AP93" s="116"/>
      <c r="AQ93" s="116"/>
      <c r="AR93" s="116"/>
      <c r="AS93" s="171">
        <f>'Reflection -1 '!R92</f>
        <v>0</v>
      </c>
      <c r="AT93" s="116"/>
      <c r="AU93" s="116"/>
      <c r="AV93" s="116"/>
      <c r="AW93" s="116"/>
      <c r="AX93" s="116"/>
      <c r="AY93" s="171">
        <f>'Reflection -1 '!BB92</f>
        <v>0</v>
      </c>
      <c r="AZ93" s="116"/>
      <c r="BA93" s="116"/>
      <c r="BB93" s="171">
        <f>'Reflection -2'!R92</f>
        <v>0</v>
      </c>
      <c r="BC93" s="116"/>
      <c r="BD93" s="116"/>
      <c r="BE93" s="116"/>
      <c r="BF93" s="116"/>
      <c r="BG93" s="116"/>
      <c r="BH93" s="171">
        <f>'Reflection -2'!BB92</f>
        <v>0</v>
      </c>
      <c r="BI93" s="116"/>
      <c r="BJ93" s="116"/>
      <c r="BK93" s="171">
        <f>'Reflection -3'!R92</f>
        <v>0</v>
      </c>
      <c r="BL93" s="116"/>
      <c r="BM93" s="116"/>
      <c r="BN93" s="116"/>
      <c r="BO93" s="116"/>
      <c r="BP93" s="116"/>
      <c r="BQ93" s="171">
        <f>'Reflection -3'!BB92</f>
        <v>0</v>
      </c>
      <c r="BR93" s="116"/>
      <c r="BS93" s="171">
        <f t="shared" si="8"/>
        <v>3</v>
      </c>
      <c r="BT93" s="171">
        <f t="shared" si="9"/>
        <v>1.4285714285714286</v>
      </c>
      <c r="BU93" s="171">
        <f t="shared" si="10"/>
        <v>1.6666666666666667</v>
      </c>
      <c r="BV93" s="171">
        <f t="shared" si="11"/>
        <v>3</v>
      </c>
      <c r="BW93" s="171"/>
      <c r="BX93" s="171">
        <f t="shared" si="12"/>
        <v>2.6666666666666665</v>
      </c>
      <c r="BY93" s="171">
        <f t="shared" si="13"/>
        <v>3.3333333333333335</v>
      </c>
      <c r="BZ93" s="171">
        <f t="shared" si="14"/>
        <v>15.095238095238095</v>
      </c>
      <c r="CA93" s="171">
        <f>Internal!$BZ93/30*100</f>
        <v>50.317460317460316</v>
      </c>
      <c r="CB93" s="171">
        <f t="shared" si="15"/>
        <v>1.6666666666666667</v>
      </c>
      <c r="CC93" s="116"/>
    </row>
    <row r="94" spans="1:81" s="102" customFormat="1" ht="23.1" customHeight="1" x14ac:dyDescent="0.3">
      <c r="A94" s="169">
        <v>91</v>
      </c>
      <c r="B94" s="169" t="s">
        <v>137</v>
      </c>
      <c r="C94" s="170" t="s">
        <v>138</v>
      </c>
      <c r="D94" s="171">
        <f>'Book Review'!K93</f>
        <v>1</v>
      </c>
      <c r="E94" s="171">
        <f>'Book Review'!Q93</f>
        <v>1.4</v>
      </c>
      <c r="F94" s="171">
        <f>'Book Review'!W93</f>
        <v>1</v>
      </c>
      <c r="G94" s="171"/>
      <c r="H94" s="171"/>
      <c r="I94" s="171">
        <f>'Book Review'!AO93</f>
        <v>1</v>
      </c>
      <c r="J94" s="171">
        <f>'Book Review'!AU93</f>
        <v>1</v>
      </c>
      <c r="K94" s="171">
        <f>'Book Review'!BA93</f>
        <v>1</v>
      </c>
      <c r="L94" s="171"/>
      <c r="M94" s="171"/>
      <c r="N94" s="171">
        <f>Debate!K93</f>
        <v>2</v>
      </c>
      <c r="O94" s="171">
        <f>Debate!Q93</f>
        <v>1.9</v>
      </c>
      <c r="P94" s="171"/>
      <c r="Q94" s="171">
        <f>Debate!AC93</f>
        <v>1</v>
      </c>
      <c r="R94" s="171"/>
      <c r="S94" s="171">
        <f>Debate!AO93</f>
        <v>1</v>
      </c>
      <c r="T94" s="171">
        <f>Debate!AU93</f>
        <v>3</v>
      </c>
      <c r="U94" s="171">
        <f>Debate!BA93</f>
        <v>1</v>
      </c>
      <c r="V94" s="171"/>
      <c r="W94" s="171"/>
      <c r="X94" s="171"/>
      <c r="Y94" s="171" t="str">
        <f>GD!Q93</f>
        <v>0</v>
      </c>
      <c r="Z94" s="171">
        <f>GD!W93</f>
        <v>0</v>
      </c>
      <c r="AA94" s="171"/>
      <c r="AB94" s="171"/>
      <c r="AC94" s="171"/>
      <c r="AD94" s="171"/>
      <c r="AE94" s="171"/>
      <c r="AF94" s="171"/>
      <c r="AG94" s="171"/>
      <c r="AH94" s="171">
        <f>'Case study'!K93</f>
        <v>1</v>
      </c>
      <c r="AI94" s="171">
        <f>'Case study'!Q93</f>
        <v>2.6</v>
      </c>
      <c r="AJ94" s="171">
        <f>'Case study'!W93</f>
        <v>1</v>
      </c>
      <c r="AK94" s="171"/>
      <c r="AL94" s="171"/>
      <c r="AM94" s="171">
        <f>'Case study'!AO93</f>
        <v>1.5</v>
      </c>
      <c r="AN94" s="171">
        <f>'Case study'!AU93</f>
        <v>3</v>
      </c>
      <c r="AO94" s="171">
        <f>'Case study'!BA93</f>
        <v>1.5</v>
      </c>
      <c r="AP94" s="171"/>
      <c r="AQ94" s="171"/>
      <c r="AR94" s="171"/>
      <c r="AS94" s="171">
        <f>'Reflection -1 '!R93</f>
        <v>0</v>
      </c>
      <c r="AT94" s="171"/>
      <c r="AU94" s="171"/>
      <c r="AV94" s="171"/>
      <c r="AW94" s="171"/>
      <c r="AX94" s="171"/>
      <c r="AY94" s="171">
        <f>'Reflection -1 '!BB93</f>
        <v>0</v>
      </c>
      <c r="AZ94" s="171"/>
      <c r="BA94" s="171"/>
      <c r="BB94" s="171">
        <f>'Reflection -2'!R93</f>
        <v>0</v>
      </c>
      <c r="BC94" s="171"/>
      <c r="BD94" s="171"/>
      <c r="BE94" s="171"/>
      <c r="BF94" s="171"/>
      <c r="BG94" s="171"/>
      <c r="BH94" s="171">
        <f>'Reflection -2'!BB93</f>
        <v>0</v>
      </c>
      <c r="BI94" s="171"/>
      <c r="BJ94" s="171"/>
      <c r="BK94" s="171">
        <f>'Reflection -3'!R93</f>
        <v>0</v>
      </c>
      <c r="BL94" s="171"/>
      <c r="BM94" s="171"/>
      <c r="BN94" s="171"/>
      <c r="BO94" s="171"/>
      <c r="BP94" s="171"/>
      <c r="BQ94" s="171">
        <f>'Reflection -3'!BB93</f>
        <v>0</v>
      </c>
      <c r="BR94" s="171"/>
      <c r="BS94" s="171">
        <f t="shared" si="8"/>
        <v>1.3333333333333333</v>
      </c>
      <c r="BT94" s="171">
        <f t="shared" si="9"/>
        <v>0.98333333333333339</v>
      </c>
      <c r="BU94" s="171">
        <f t="shared" si="10"/>
        <v>0.66666666666666663</v>
      </c>
      <c r="BV94" s="171">
        <f t="shared" si="11"/>
        <v>1</v>
      </c>
      <c r="BW94" s="171"/>
      <c r="BX94" s="171">
        <f t="shared" si="12"/>
        <v>1.1666666666666667</v>
      </c>
      <c r="BY94" s="171">
        <f t="shared" si="13"/>
        <v>2.3333333333333335</v>
      </c>
      <c r="BZ94" s="171">
        <f t="shared" si="14"/>
        <v>7.4833333333333334</v>
      </c>
      <c r="CA94" s="171">
        <f>Internal!$BZ94/30*100</f>
        <v>24.944444444444443</v>
      </c>
      <c r="CB94" s="171">
        <f t="shared" si="15"/>
        <v>0.58333333333333337</v>
      </c>
      <c r="CC94" s="171"/>
    </row>
    <row r="95" spans="1:81" s="102" customFormat="1" ht="23.1" customHeight="1" x14ac:dyDescent="0.3">
      <c r="A95" s="172">
        <v>92</v>
      </c>
      <c r="B95" s="172" t="s">
        <v>230</v>
      </c>
      <c r="C95" s="168" t="s">
        <v>231</v>
      </c>
      <c r="D95" s="171">
        <f>'Book Review'!K94</f>
        <v>3.5</v>
      </c>
      <c r="E95" s="171">
        <f>'Book Review'!Q94</f>
        <v>2.2000000000000002</v>
      </c>
      <c r="F95" s="171">
        <f>'Book Review'!W94</f>
        <v>4</v>
      </c>
      <c r="G95" s="171"/>
      <c r="H95" s="171"/>
      <c r="I95" s="171">
        <f>'Book Review'!AO94</f>
        <v>3</v>
      </c>
      <c r="J95" s="171">
        <f>'Book Review'!AU94</f>
        <v>4</v>
      </c>
      <c r="K95" s="171">
        <f>'Book Review'!BA94</f>
        <v>4</v>
      </c>
      <c r="L95" s="116"/>
      <c r="M95" s="173"/>
      <c r="N95" s="171">
        <f>Debate!K94</f>
        <v>3</v>
      </c>
      <c r="O95" s="171">
        <f>Debate!Q94</f>
        <v>2.2999999999999998</v>
      </c>
      <c r="P95" s="116"/>
      <c r="Q95" s="171">
        <f>Debate!AC94</f>
        <v>3</v>
      </c>
      <c r="R95" s="116"/>
      <c r="S95" s="171">
        <f>Debate!AO94</f>
        <v>3</v>
      </c>
      <c r="T95" s="171">
        <f>Debate!AU94</f>
        <v>3</v>
      </c>
      <c r="U95" s="171">
        <f>Debate!BA94</f>
        <v>2.5</v>
      </c>
      <c r="V95" s="116"/>
      <c r="W95" s="173"/>
      <c r="X95" s="116"/>
      <c r="Y95" s="116">
        <f>GD!Q94</f>
        <v>3.25</v>
      </c>
      <c r="Z95" s="116">
        <f>GD!W94</f>
        <v>0</v>
      </c>
      <c r="AA95" s="116"/>
      <c r="AB95" s="116"/>
      <c r="AC95" s="116"/>
      <c r="AD95" s="173"/>
      <c r="AE95" s="173"/>
      <c r="AF95" s="116"/>
      <c r="AG95" s="173"/>
      <c r="AH95" s="171">
        <f>'Case study'!K94</f>
        <v>3.5</v>
      </c>
      <c r="AI95" s="171">
        <f>'Case study'!Q94</f>
        <v>2.8</v>
      </c>
      <c r="AJ95" s="171">
        <f>'Case study'!W94</f>
        <v>3</v>
      </c>
      <c r="AK95" s="116"/>
      <c r="AL95" s="116"/>
      <c r="AM95" s="171">
        <f>'Case study'!AO94</f>
        <v>3.5</v>
      </c>
      <c r="AN95" s="171">
        <f>'Case study'!AU94</f>
        <v>3</v>
      </c>
      <c r="AO95" s="171">
        <f>'Case study'!BA94</f>
        <v>4</v>
      </c>
      <c r="AP95" s="116"/>
      <c r="AQ95" s="173"/>
      <c r="AR95" s="116"/>
      <c r="AS95" s="171">
        <f>'Reflection -1 '!R94</f>
        <v>4</v>
      </c>
      <c r="AT95" s="116"/>
      <c r="AU95" s="116"/>
      <c r="AV95" s="116"/>
      <c r="AW95" s="116"/>
      <c r="AX95" s="173"/>
      <c r="AY95" s="171">
        <f>'Reflection -1 '!BB94</f>
        <v>4.5</v>
      </c>
      <c r="AZ95" s="173"/>
      <c r="BA95" s="116"/>
      <c r="BB95" s="171">
        <f>'Reflection -2'!R94</f>
        <v>5</v>
      </c>
      <c r="BC95" s="116"/>
      <c r="BD95" s="116"/>
      <c r="BE95" s="116"/>
      <c r="BF95" s="116"/>
      <c r="BG95" s="116"/>
      <c r="BH95" s="171">
        <f>'Reflection -2'!BB94</f>
        <v>5</v>
      </c>
      <c r="BI95" s="173"/>
      <c r="BJ95" s="116"/>
      <c r="BK95" s="171">
        <f>'Reflection -3'!R94</f>
        <v>4</v>
      </c>
      <c r="BL95" s="116"/>
      <c r="BM95" s="116"/>
      <c r="BN95" s="116"/>
      <c r="BO95" s="116"/>
      <c r="BP95" s="116"/>
      <c r="BQ95" s="171">
        <f>'Reflection -3'!BB94</f>
        <v>5</v>
      </c>
      <c r="BR95" s="173"/>
      <c r="BS95" s="171">
        <f t="shared" si="8"/>
        <v>3.3333333333333335</v>
      </c>
      <c r="BT95" s="171">
        <f t="shared" si="9"/>
        <v>3.3642857142857143</v>
      </c>
      <c r="BU95" s="171">
        <f t="shared" si="10"/>
        <v>2.3333333333333335</v>
      </c>
      <c r="BV95" s="171">
        <f t="shared" si="11"/>
        <v>3</v>
      </c>
      <c r="BW95" s="171"/>
      <c r="BX95" s="171">
        <f t="shared" si="12"/>
        <v>3.1666666666666665</v>
      </c>
      <c r="BY95" s="171">
        <f t="shared" si="13"/>
        <v>3.3333333333333335</v>
      </c>
      <c r="BZ95" s="171">
        <f t="shared" si="14"/>
        <v>18.530952380952382</v>
      </c>
      <c r="CA95" s="171">
        <f>Internal!$BZ95/30*100</f>
        <v>61.769841269841272</v>
      </c>
      <c r="CB95" s="171">
        <f t="shared" si="15"/>
        <v>4.166666666666667</v>
      </c>
      <c r="CC95" s="173"/>
    </row>
    <row r="96" spans="1:81" s="102" customFormat="1" ht="23.1" customHeight="1" x14ac:dyDescent="0.3">
      <c r="A96" s="169">
        <v>93</v>
      </c>
      <c r="B96" s="169" t="s">
        <v>339</v>
      </c>
      <c r="C96" s="170" t="s">
        <v>340</v>
      </c>
      <c r="D96" s="171">
        <f>'Book Review'!K95</f>
        <v>2.25</v>
      </c>
      <c r="E96" s="171">
        <f>'Book Review'!Q95</f>
        <v>1.6</v>
      </c>
      <c r="F96" s="171">
        <f>'Book Review'!W95</f>
        <v>2</v>
      </c>
      <c r="G96" s="171"/>
      <c r="H96" s="171"/>
      <c r="I96" s="171">
        <f>'Book Review'!AO95</f>
        <v>2.3333333333333335</v>
      </c>
      <c r="J96" s="171">
        <f>'Book Review'!AU95</f>
        <v>2</v>
      </c>
      <c r="K96" s="171">
        <f>'Book Review'!BA95</f>
        <v>2</v>
      </c>
      <c r="L96" s="171"/>
      <c r="M96" s="171"/>
      <c r="N96" s="171">
        <f>Debate!K95</f>
        <v>2</v>
      </c>
      <c r="O96" s="171">
        <f>Debate!Q95</f>
        <v>2.2000000000000002</v>
      </c>
      <c r="P96" s="171"/>
      <c r="Q96" s="171">
        <f>Debate!AC95</f>
        <v>2</v>
      </c>
      <c r="R96" s="171"/>
      <c r="S96" s="171">
        <f>Debate!AO95</f>
        <v>2</v>
      </c>
      <c r="T96" s="171">
        <f>Debate!AU95</f>
        <v>3</v>
      </c>
      <c r="U96" s="171">
        <f>Debate!BA95</f>
        <v>2</v>
      </c>
      <c r="V96" s="171"/>
      <c r="W96" s="171"/>
      <c r="X96" s="171"/>
      <c r="Y96" s="171">
        <f>GD!Q95</f>
        <v>2</v>
      </c>
      <c r="Z96" s="171">
        <f>GD!W95</f>
        <v>0</v>
      </c>
      <c r="AA96" s="171"/>
      <c r="AB96" s="171"/>
      <c r="AC96" s="171"/>
      <c r="AD96" s="171"/>
      <c r="AE96" s="171"/>
      <c r="AF96" s="171"/>
      <c r="AG96" s="171"/>
      <c r="AH96" s="171">
        <f>'Case study'!K95</f>
        <v>2.25</v>
      </c>
      <c r="AI96" s="171">
        <f>'Case study'!Q95</f>
        <v>2</v>
      </c>
      <c r="AJ96" s="171">
        <f>'Case study'!W95</f>
        <v>2</v>
      </c>
      <c r="AK96" s="171"/>
      <c r="AL96" s="171"/>
      <c r="AM96" s="171">
        <f>'Case study'!AO95</f>
        <v>2.25</v>
      </c>
      <c r="AN96" s="171">
        <f>'Case study'!AU95</f>
        <v>3</v>
      </c>
      <c r="AO96" s="171">
        <f>'Case study'!BA95</f>
        <v>1.5</v>
      </c>
      <c r="AP96" s="171"/>
      <c r="AQ96" s="171"/>
      <c r="AR96" s="171"/>
      <c r="AS96" s="171" t="str">
        <f>'Reflection -1 '!R95</f>
        <v>0</v>
      </c>
      <c r="AT96" s="171"/>
      <c r="AU96" s="171"/>
      <c r="AV96" s="171"/>
      <c r="AW96" s="171"/>
      <c r="AX96" s="171"/>
      <c r="AY96" s="171" t="str">
        <f>'Reflection -1 '!BB95</f>
        <v>0</v>
      </c>
      <c r="AZ96" s="171"/>
      <c r="BA96" s="171"/>
      <c r="BB96" s="171" t="str">
        <f>'Reflection -2'!R95</f>
        <v>0</v>
      </c>
      <c r="BC96" s="171"/>
      <c r="BD96" s="171"/>
      <c r="BE96" s="171"/>
      <c r="BF96" s="171"/>
      <c r="BG96" s="171"/>
      <c r="BH96" s="171" t="str">
        <f>'Reflection -2'!BB95</f>
        <v>0</v>
      </c>
      <c r="BI96" s="171"/>
      <c r="BJ96" s="171"/>
      <c r="BK96" s="171" t="str">
        <f>'Reflection -3'!R95</f>
        <v>0</v>
      </c>
      <c r="BL96" s="171"/>
      <c r="BM96" s="171"/>
      <c r="BN96" s="171"/>
      <c r="BO96" s="171"/>
      <c r="BP96" s="171"/>
      <c r="BQ96" s="171" t="str">
        <f>'Reflection -3'!BB95</f>
        <v>0</v>
      </c>
      <c r="BR96" s="171"/>
      <c r="BS96" s="171">
        <f t="shared" si="8"/>
        <v>2.1666666666666665</v>
      </c>
      <c r="BT96" s="171">
        <f t="shared" si="9"/>
        <v>1.9500000000000002</v>
      </c>
      <c r="BU96" s="171">
        <f t="shared" si="10"/>
        <v>1.3333333333333333</v>
      </c>
      <c r="BV96" s="171">
        <f t="shared" si="11"/>
        <v>2</v>
      </c>
      <c r="BW96" s="171"/>
      <c r="BX96" s="171">
        <f t="shared" si="12"/>
        <v>2.1944444444444446</v>
      </c>
      <c r="BY96" s="171">
        <f t="shared" si="13"/>
        <v>2.6666666666666665</v>
      </c>
      <c r="BZ96" s="171">
        <f t="shared" si="14"/>
        <v>12.311111111111112</v>
      </c>
      <c r="CA96" s="171">
        <f>Internal!$BZ96/30*100</f>
        <v>41.037037037037038</v>
      </c>
      <c r="CB96" s="171">
        <f t="shared" si="15"/>
        <v>1.8333333333333333</v>
      </c>
      <c r="CC96" s="171"/>
    </row>
    <row r="97" spans="1:81" s="102" customFormat="1" ht="23.1" customHeight="1" x14ac:dyDescent="0.3">
      <c r="A97" s="172">
        <v>94</v>
      </c>
      <c r="B97" s="172" t="s">
        <v>96</v>
      </c>
      <c r="C97" s="168" t="s">
        <v>97</v>
      </c>
      <c r="D97" s="171">
        <f>'Book Review'!K96</f>
        <v>2.5</v>
      </c>
      <c r="E97" s="171">
        <f>'Book Review'!Q96</f>
        <v>2.8</v>
      </c>
      <c r="F97" s="171">
        <f>'Book Review'!W96</f>
        <v>2</v>
      </c>
      <c r="G97" s="171"/>
      <c r="H97" s="171"/>
      <c r="I97" s="171">
        <f>'Book Review'!AO96</f>
        <v>2.6666666666666665</v>
      </c>
      <c r="J97" s="171">
        <f>'Book Review'!AU96</f>
        <v>4</v>
      </c>
      <c r="K97" s="171">
        <f>'Book Review'!BA96</f>
        <v>4</v>
      </c>
      <c r="L97" s="116"/>
      <c r="M97" s="116"/>
      <c r="N97" s="171">
        <f>Debate!K96</f>
        <v>3</v>
      </c>
      <c r="O97" s="171">
        <f>Debate!Q96</f>
        <v>2.9</v>
      </c>
      <c r="P97" s="116"/>
      <c r="Q97" s="171">
        <f>Debate!AC96</f>
        <v>3</v>
      </c>
      <c r="R97" s="116"/>
      <c r="S97" s="171">
        <f>Debate!AO96</f>
        <v>3.3333333333333335</v>
      </c>
      <c r="T97" s="171">
        <f>Debate!AU96</f>
        <v>3</v>
      </c>
      <c r="U97" s="171">
        <f>Debate!BA96</f>
        <v>3</v>
      </c>
      <c r="V97" s="116"/>
      <c r="W97" s="116"/>
      <c r="X97" s="116"/>
      <c r="Y97" s="116">
        <f>GD!Q96</f>
        <v>3.5</v>
      </c>
      <c r="Z97" s="116">
        <f>GD!W96</f>
        <v>0</v>
      </c>
      <c r="AA97" s="116"/>
      <c r="AB97" s="116"/>
      <c r="AC97" s="116"/>
      <c r="AD97" s="116"/>
      <c r="AE97" s="116"/>
      <c r="AF97" s="116"/>
      <c r="AG97" s="116"/>
      <c r="AH97" s="171">
        <f>'Case study'!K96</f>
        <v>2.5</v>
      </c>
      <c r="AI97" s="171">
        <f>'Case study'!Q96</f>
        <v>3.4</v>
      </c>
      <c r="AJ97" s="171">
        <f>'Case study'!W96</f>
        <v>2</v>
      </c>
      <c r="AK97" s="116"/>
      <c r="AL97" s="116"/>
      <c r="AM97" s="171">
        <f>'Case study'!AO96</f>
        <v>3</v>
      </c>
      <c r="AN97" s="171">
        <f>'Case study'!AU96</f>
        <v>3</v>
      </c>
      <c r="AO97" s="171">
        <f>'Case study'!BA96</f>
        <v>5</v>
      </c>
      <c r="AP97" s="116"/>
      <c r="AQ97" s="116"/>
      <c r="AR97" s="116"/>
      <c r="AS97" s="171">
        <f>'Reflection -1 '!R96</f>
        <v>3</v>
      </c>
      <c r="AT97" s="116"/>
      <c r="AU97" s="116"/>
      <c r="AV97" s="116"/>
      <c r="AW97" s="116"/>
      <c r="AX97" s="116"/>
      <c r="AY97" s="171">
        <f>'Reflection -1 '!BB96</f>
        <v>4</v>
      </c>
      <c r="AZ97" s="116"/>
      <c r="BA97" s="116"/>
      <c r="BB97" s="171">
        <f>'Reflection -2'!R96</f>
        <v>2.6666666666666665</v>
      </c>
      <c r="BC97" s="116"/>
      <c r="BD97" s="116"/>
      <c r="BE97" s="116"/>
      <c r="BF97" s="116"/>
      <c r="BG97" s="116"/>
      <c r="BH97" s="171">
        <f>'Reflection -2'!BB96</f>
        <v>5</v>
      </c>
      <c r="BI97" s="116"/>
      <c r="BJ97" s="116"/>
      <c r="BK97" s="171">
        <f>'Reflection -3'!R96</f>
        <v>2.6666666666666665</v>
      </c>
      <c r="BL97" s="116"/>
      <c r="BM97" s="116"/>
      <c r="BN97" s="116"/>
      <c r="BO97" s="116"/>
      <c r="BP97" s="116"/>
      <c r="BQ97" s="171">
        <f>'Reflection -3'!BB96</f>
        <v>4</v>
      </c>
      <c r="BR97" s="116"/>
      <c r="BS97" s="171">
        <f t="shared" si="8"/>
        <v>2.6666666666666665</v>
      </c>
      <c r="BT97" s="171">
        <f t="shared" si="9"/>
        <v>2.9904761904761905</v>
      </c>
      <c r="BU97" s="171">
        <f t="shared" si="10"/>
        <v>1.3333333333333333</v>
      </c>
      <c r="BV97" s="171">
        <f t="shared" si="11"/>
        <v>3</v>
      </c>
      <c r="BW97" s="171"/>
      <c r="BX97" s="171">
        <f t="shared" si="12"/>
        <v>3</v>
      </c>
      <c r="BY97" s="171">
        <f t="shared" si="13"/>
        <v>3.3333333333333335</v>
      </c>
      <c r="BZ97" s="171">
        <f t="shared" si="14"/>
        <v>16.323809523809526</v>
      </c>
      <c r="CA97" s="171">
        <f>Internal!$BZ97/30*100</f>
        <v>54.412698412698425</v>
      </c>
      <c r="CB97" s="171">
        <f t="shared" si="15"/>
        <v>4.166666666666667</v>
      </c>
      <c r="CC97" s="116"/>
    </row>
    <row r="98" spans="1:81" s="102" customFormat="1" ht="23.1" customHeight="1" x14ac:dyDescent="0.3">
      <c r="A98" s="169">
        <v>95</v>
      </c>
      <c r="B98" s="169" t="s">
        <v>248</v>
      </c>
      <c r="C98" s="170" t="s">
        <v>249</v>
      </c>
      <c r="D98" s="171">
        <f>'Book Review'!K97</f>
        <v>2.25</v>
      </c>
      <c r="E98" s="171">
        <f>'Book Review'!Q97</f>
        <v>2.4</v>
      </c>
      <c r="F98" s="171">
        <f>'Book Review'!W97</f>
        <v>3</v>
      </c>
      <c r="G98" s="171"/>
      <c r="H98" s="171"/>
      <c r="I98" s="171">
        <f>'Book Review'!AO97</f>
        <v>2.6666666666666665</v>
      </c>
      <c r="J98" s="171">
        <f>'Book Review'!AU97</f>
        <v>3</v>
      </c>
      <c r="K98" s="171">
        <f>'Book Review'!BA97</f>
        <v>3</v>
      </c>
      <c r="L98" s="171"/>
      <c r="M98" s="171"/>
      <c r="N98" s="171">
        <f>Debate!K97</f>
        <v>2</v>
      </c>
      <c r="O98" s="171">
        <f>Debate!Q97</f>
        <v>3</v>
      </c>
      <c r="P98" s="171"/>
      <c r="Q98" s="171">
        <f>Debate!AC97</f>
        <v>3</v>
      </c>
      <c r="R98" s="171"/>
      <c r="S98" s="171">
        <f>Debate!AO97</f>
        <v>3</v>
      </c>
      <c r="T98" s="171">
        <f>Debate!AU97</f>
        <v>3</v>
      </c>
      <c r="U98" s="171">
        <f>Debate!BA97</f>
        <v>3</v>
      </c>
      <c r="V98" s="171"/>
      <c r="W98" s="171"/>
      <c r="X98" s="171"/>
      <c r="Y98" s="171">
        <f>GD!Q97</f>
        <v>3</v>
      </c>
      <c r="Z98" s="171">
        <f>GD!W97</f>
        <v>0</v>
      </c>
      <c r="AA98" s="171"/>
      <c r="AB98" s="171"/>
      <c r="AC98" s="171"/>
      <c r="AD98" s="171"/>
      <c r="AE98" s="171"/>
      <c r="AF98" s="171"/>
      <c r="AG98" s="171"/>
      <c r="AH98" s="171">
        <f>'Case study'!K97</f>
        <v>2.25</v>
      </c>
      <c r="AI98" s="171">
        <f>'Case study'!Q97</f>
        <v>3</v>
      </c>
      <c r="AJ98" s="171">
        <f>'Case study'!W97</f>
        <v>3</v>
      </c>
      <c r="AK98" s="171"/>
      <c r="AL98" s="171"/>
      <c r="AM98" s="171">
        <f>'Case study'!AO97</f>
        <v>2.75</v>
      </c>
      <c r="AN98" s="171">
        <f>'Case study'!AU97</f>
        <v>3</v>
      </c>
      <c r="AO98" s="171">
        <f>'Case study'!BA97</f>
        <v>3</v>
      </c>
      <c r="AP98" s="171"/>
      <c r="AQ98" s="171"/>
      <c r="AR98" s="171"/>
      <c r="AS98" s="171">
        <f>'Reflection -1 '!R97</f>
        <v>2.5</v>
      </c>
      <c r="AT98" s="171"/>
      <c r="AU98" s="171"/>
      <c r="AV98" s="171"/>
      <c r="AW98" s="171"/>
      <c r="AX98" s="171"/>
      <c r="AY98" s="171">
        <f>'Reflection -1 '!BB97</f>
        <v>3.5</v>
      </c>
      <c r="AZ98" s="171"/>
      <c r="BA98" s="171"/>
      <c r="BB98" s="171">
        <f>'Reflection -2'!R97</f>
        <v>3</v>
      </c>
      <c r="BC98" s="171"/>
      <c r="BD98" s="171"/>
      <c r="BE98" s="171"/>
      <c r="BF98" s="171"/>
      <c r="BG98" s="171"/>
      <c r="BH98" s="171">
        <f>'Reflection -2'!BB97</f>
        <v>5</v>
      </c>
      <c r="BI98" s="171"/>
      <c r="BJ98" s="171"/>
      <c r="BK98" s="171">
        <f>'Reflection -3'!R97</f>
        <v>0</v>
      </c>
      <c r="BL98" s="171"/>
      <c r="BM98" s="171"/>
      <c r="BN98" s="171"/>
      <c r="BO98" s="171"/>
      <c r="BP98" s="171"/>
      <c r="BQ98" s="171">
        <f>'Reflection -3'!BB97</f>
        <v>0</v>
      </c>
      <c r="BR98" s="171"/>
      <c r="BS98" s="171">
        <f t="shared" si="8"/>
        <v>2.1666666666666665</v>
      </c>
      <c r="BT98" s="171">
        <f t="shared" si="9"/>
        <v>2.4142857142857141</v>
      </c>
      <c r="BU98" s="171">
        <f t="shared" si="10"/>
        <v>2</v>
      </c>
      <c r="BV98" s="171">
        <f t="shared" si="11"/>
        <v>3</v>
      </c>
      <c r="BW98" s="171"/>
      <c r="BX98" s="171">
        <f t="shared" si="12"/>
        <v>2.8055555555555554</v>
      </c>
      <c r="BY98" s="171">
        <f t="shared" si="13"/>
        <v>3</v>
      </c>
      <c r="BZ98" s="171">
        <f t="shared" si="14"/>
        <v>15.386507936507936</v>
      </c>
      <c r="CA98" s="171">
        <f>Internal!$BZ98/30*100</f>
        <v>51.288359788359784</v>
      </c>
      <c r="CB98" s="171">
        <f t="shared" si="15"/>
        <v>2.9166666666666665</v>
      </c>
      <c r="CC98" s="171"/>
    </row>
    <row r="99" spans="1:81" s="102" customFormat="1" ht="23.1" customHeight="1" x14ac:dyDescent="0.3">
      <c r="A99" s="172">
        <v>96</v>
      </c>
      <c r="B99" s="172" t="s">
        <v>341</v>
      </c>
      <c r="C99" s="168" t="s">
        <v>342</v>
      </c>
      <c r="D99" s="171">
        <f>'Book Review'!K98</f>
        <v>2.25</v>
      </c>
      <c r="E99" s="171">
        <f>'Book Review'!Q98</f>
        <v>2.4</v>
      </c>
      <c r="F99" s="171">
        <f>'Book Review'!W98</f>
        <v>3</v>
      </c>
      <c r="G99" s="171"/>
      <c r="H99" s="171"/>
      <c r="I99" s="171">
        <f>'Book Review'!AO98</f>
        <v>2.3333333333333335</v>
      </c>
      <c r="J99" s="171">
        <f>'Book Review'!AU98</f>
        <v>2</v>
      </c>
      <c r="K99" s="171">
        <f>'Book Review'!BA98</f>
        <v>3</v>
      </c>
      <c r="L99" s="116"/>
      <c r="M99" s="173"/>
      <c r="N99" s="171">
        <f>Debate!K98</f>
        <v>2</v>
      </c>
      <c r="O99" s="171">
        <f>Debate!Q98</f>
        <v>2.5</v>
      </c>
      <c r="P99" s="116"/>
      <c r="Q99" s="171">
        <f>Debate!AC98</f>
        <v>2</v>
      </c>
      <c r="R99" s="116"/>
      <c r="S99" s="171">
        <f>Debate!AO98</f>
        <v>3.3333333333333335</v>
      </c>
      <c r="T99" s="171">
        <f>Debate!AU98</f>
        <v>3</v>
      </c>
      <c r="U99" s="171">
        <f>Debate!BA98</f>
        <v>2</v>
      </c>
      <c r="V99" s="116"/>
      <c r="W99" s="173"/>
      <c r="X99" s="116"/>
      <c r="Y99" s="116">
        <f>GD!Q98</f>
        <v>3.25</v>
      </c>
      <c r="Z99" s="116">
        <f>GD!W98</f>
        <v>0</v>
      </c>
      <c r="AA99" s="116"/>
      <c r="AB99" s="116"/>
      <c r="AC99" s="116"/>
      <c r="AD99" s="173"/>
      <c r="AE99" s="173"/>
      <c r="AF99" s="116"/>
      <c r="AG99" s="173"/>
      <c r="AH99" s="171">
        <f>'Case study'!K98</f>
        <v>2.25</v>
      </c>
      <c r="AI99" s="171">
        <f>'Case study'!Q98</f>
        <v>3</v>
      </c>
      <c r="AJ99" s="171">
        <f>'Case study'!W98</f>
        <v>3</v>
      </c>
      <c r="AK99" s="116"/>
      <c r="AL99" s="116"/>
      <c r="AM99" s="171">
        <f>'Case study'!AO98</f>
        <v>2.25</v>
      </c>
      <c r="AN99" s="171">
        <f>'Case study'!AU98</f>
        <v>3</v>
      </c>
      <c r="AO99" s="171">
        <f>'Case study'!BA98</f>
        <v>3</v>
      </c>
      <c r="AP99" s="116"/>
      <c r="AQ99" s="173"/>
      <c r="AR99" s="116"/>
      <c r="AS99" s="171" t="str">
        <f>'Reflection -1 '!R98</f>
        <v>0</v>
      </c>
      <c r="AT99" s="116"/>
      <c r="AU99" s="116"/>
      <c r="AV99" s="116"/>
      <c r="AW99" s="116"/>
      <c r="AX99" s="173"/>
      <c r="AY99" s="171" t="str">
        <f>'Reflection -1 '!BB98</f>
        <v>0</v>
      </c>
      <c r="AZ99" s="173"/>
      <c r="BA99" s="116"/>
      <c r="BB99" s="171" t="str">
        <f>'Reflection -2'!R98</f>
        <v>0</v>
      </c>
      <c r="BC99" s="116"/>
      <c r="BD99" s="116"/>
      <c r="BE99" s="116"/>
      <c r="BF99" s="116"/>
      <c r="BG99" s="116"/>
      <c r="BH99" s="171" t="str">
        <f>'Reflection -2'!BB98</f>
        <v>0</v>
      </c>
      <c r="BI99" s="173"/>
      <c r="BJ99" s="116"/>
      <c r="BK99" s="171" t="str">
        <f>'Reflection -3'!R98</f>
        <v>0</v>
      </c>
      <c r="BL99" s="116"/>
      <c r="BM99" s="116"/>
      <c r="BN99" s="116"/>
      <c r="BO99" s="116"/>
      <c r="BP99" s="116"/>
      <c r="BQ99" s="171" t="str">
        <f>'Reflection -3'!BB98</f>
        <v>0</v>
      </c>
      <c r="BR99" s="173"/>
      <c r="BS99" s="171">
        <f t="shared" si="8"/>
        <v>2.1666666666666665</v>
      </c>
      <c r="BT99" s="171">
        <f t="shared" si="9"/>
        <v>2.7875000000000001</v>
      </c>
      <c r="BU99" s="171">
        <f t="shared" si="10"/>
        <v>2</v>
      </c>
      <c r="BV99" s="171">
        <f t="shared" si="11"/>
        <v>2</v>
      </c>
      <c r="BW99" s="171"/>
      <c r="BX99" s="171">
        <f t="shared" si="12"/>
        <v>2.6388888888888888</v>
      </c>
      <c r="BY99" s="171">
        <f t="shared" si="13"/>
        <v>2.6666666666666665</v>
      </c>
      <c r="BZ99" s="171">
        <f t="shared" si="14"/>
        <v>14.259722222222221</v>
      </c>
      <c r="CA99" s="171">
        <f>Internal!$BZ99/30*100</f>
        <v>47.532407407407398</v>
      </c>
      <c r="CB99" s="171">
        <f t="shared" si="15"/>
        <v>2.6666666666666665</v>
      </c>
      <c r="CC99" s="173"/>
    </row>
    <row r="100" spans="1:81" s="102" customFormat="1" ht="23.1" customHeight="1" x14ac:dyDescent="0.3">
      <c r="A100" s="169">
        <v>97</v>
      </c>
      <c r="B100" s="169" t="s">
        <v>183</v>
      </c>
      <c r="C100" s="170" t="s">
        <v>184</v>
      </c>
      <c r="D100" s="171">
        <f>'Book Review'!K99</f>
        <v>3.125</v>
      </c>
      <c r="E100" s="171">
        <f>'Book Review'!Q99</f>
        <v>2.5</v>
      </c>
      <c r="F100" s="171">
        <f>'Book Review'!W99</f>
        <v>3.5</v>
      </c>
      <c r="G100" s="171"/>
      <c r="H100" s="171"/>
      <c r="I100" s="171">
        <f>'Book Review'!AO99</f>
        <v>3.1666666666666665</v>
      </c>
      <c r="J100" s="171">
        <f>'Book Review'!AU99</f>
        <v>3</v>
      </c>
      <c r="K100" s="171">
        <f>'Book Review'!BA99</f>
        <v>3.25</v>
      </c>
      <c r="L100" s="171"/>
      <c r="M100" s="171"/>
      <c r="N100" s="171">
        <f>Debate!K99</f>
        <v>3.5</v>
      </c>
      <c r="O100" s="171">
        <f>Debate!Q99</f>
        <v>3.3</v>
      </c>
      <c r="P100" s="171"/>
      <c r="Q100" s="171">
        <f>Debate!AC99</f>
        <v>3</v>
      </c>
      <c r="R100" s="171"/>
      <c r="S100" s="171">
        <f>Debate!AO99</f>
        <v>3.1666666666666665</v>
      </c>
      <c r="T100" s="171">
        <f>Debate!AU99</f>
        <v>3</v>
      </c>
      <c r="U100" s="171">
        <f>Debate!BA99</f>
        <v>3.5</v>
      </c>
      <c r="V100" s="171"/>
      <c r="W100" s="171"/>
      <c r="X100" s="171"/>
      <c r="Y100" s="171">
        <f>GD!Q99</f>
        <v>3.25</v>
      </c>
      <c r="Z100" s="171">
        <f>GD!W99</f>
        <v>0</v>
      </c>
      <c r="AA100" s="171"/>
      <c r="AB100" s="171"/>
      <c r="AC100" s="171"/>
      <c r="AD100" s="171"/>
      <c r="AE100" s="171"/>
      <c r="AF100" s="171"/>
      <c r="AG100" s="171"/>
      <c r="AH100" s="171">
        <f>'Case study'!K99</f>
        <v>3.25</v>
      </c>
      <c r="AI100" s="171">
        <f>'Case study'!Q99</f>
        <v>3.2</v>
      </c>
      <c r="AJ100" s="171">
        <f>'Case study'!W99</f>
        <v>3.5</v>
      </c>
      <c r="AK100" s="171"/>
      <c r="AL100" s="171"/>
      <c r="AM100" s="171">
        <f>'Case study'!AO99</f>
        <v>3.25</v>
      </c>
      <c r="AN100" s="171">
        <f>'Case study'!AU99</f>
        <v>3.5</v>
      </c>
      <c r="AO100" s="171">
        <f>'Case study'!BA99</f>
        <v>3</v>
      </c>
      <c r="AP100" s="171"/>
      <c r="AQ100" s="171"/>
      <c r="AR100" s="171"/>
      <c r="AS100" s="171">
        <f>'Reflection -1 '!R99</f>
        <v>0</v>
      </c>
      <c r="AT100" s="171"/>
      <c r="AU100" s="171"/>
      <c r="AV100" s="171"/>
      <c r="AW100" s="171"/>
      <c r="AX100" s="171"/>
      <c r="AY100" s="171">
        <f>'Reflection -1 '!BB99</f>
        <v>0</v>
      </c>
      <c r="AZ100" s="171"/>
      <c r="BA100" s="171"/>
      <c r="BB100" s="171">
        <f>'Reflection -2'!R99</f>
        <v>0</v>
      </c>
      <c r="BC100" s="171"/>
      <c r="BD100" s="171"/>
      <c r="BE100" s="171"/>
      <c r="BF100" s="171"/>
      <c r="BG100" s="171"/>
      <c r="BH100" s="171">
        <f>'Reflection -2'!BB99</f>
        <v>0</v>
      </c>
      <c r="BI100" s="171"/>
      <c r="BJ100" s="171"/>
      <c r="BK100" s="171">
        <f>'Reflection -3'!R99</f>
        <v>0</v>
      </c>
      <c r="BL100" s="171"/>
      <c r="BM100" s="171"/>
      <c r="BN100" s="171"/>
      <c r="BO100" s="171"/>
      <c r="BP100" s="171"/>
      <c r="BQ100" s="171">
        <f>'Reflection -3'!BB99</f>
        <v>0</v>
      </c>
      <c r="BR100" s="171"/>
      <c r="BS100" s="171">
        <f t="shared" si="8"/>
        <v>3.2916666666666665</v>
      </c>
      <c r="BT100" s="171">
        <f t="shared" si="9"/>
        <v>1.75</v>
      </c>
      <c r="BU100" s="171">
        <f t="shared" si="10"/>
        <v>2.3333333333333335</v>
      </c>
      <c r="BV100" s="171">
        <f t="shared" si="11"/>
        <v>3</v>
      </c>
      <c r="BW100" s="171"/>
      <c r="BX100" s="171">
        <f t="shared" si="12"/>
        <v>3.1944444444444442</v>
      </c>
      <c r="BY100" s="171">
        <f t="shared" si="13"/>
        <v>3.1666666666666665</v>
      </c>
      <c r="BZ100" s="171">
        <f t="shared" si="14"/>
        <v>16.736111111111111</v>
      </c>
      <c r="CA100" s="171">
        <f>Internal!$BZ100/30*100</f>
        <v>55.787037037037038</v>
      </c>
      <c r="CB100" s="171">
        <f t="shared" si="15"/>
        <v>1.625</v>
      </c>
      <c r="CC100" s="171"/>
    </row>
    <row r="101" spans="1:81" s="102" customFormat="1" ht="23.1" customHeight="1" x14ac:dyDescent="0.3">
      <c r="A101" s="172">
        <v>98</v>
      </c>
      <c r="B101" s="172" t="s">
        <v>343</v>
      </c>
      <c r="C101" s="168" t="s">
        <v>344</v>
      </c>
      <c r="D101" s="171">
        <f>'Book Review'!K100</f>
        <v>2</v>
      </c>
      <c r="E101" s="171">
        <f>'Book Review'!Q100</f>
        <v>2</v>
      </c>
      <c r="F101" s="171">
        <f>'Book Review'!W100</f>
        <v>2</v>
      </c>
      <c r="G101" s="171"/>
      <c r="H101" s="171"/>
      <c r="I101" s="171">
        <f>'Book Review'!AO100</f>
        <v>2.6666666666666665</v>
      </c>
      <c r="J101" s="171">
        <f>'Book Review'!AU100</f>
        <v>3</v>
      </c>
      <c r="K101" s="171">
        <f>'Book Review'!BA100</f>
        <v>2</v>
      </c>
      <c r="L101" s="116"/>
      <c r="M101" s="116"/>
      <c r="N101" s="171">
        <f>Debate!K100</f>
        <v>3</v>
      </c>
      <c r="O101" s="171">
        <f>Debate!Q100</f>
        <v>2.6</v>
      </c>
      <c r="P101" s="116"/>
      <c r="Q101" s="171">
        <f>Debate!AC100</f>
        <v>3</v>
      </c>
      <c r="R101" s="116"/>
      <c r="S101" s="171">
        <f>Debate!AO100</f>
        <v>2.3333333333333335</v>
      </c>
      <c r="T101" s="171">
        <f>Debate!AU100</f>
        <v>3</v>
      </c>
      <c r="U101" s="171">
        <f>Debate!BA100</f>
        <v>3</v>
      </c>
      <c r="V101" s="116"/>
      <c r="W101" s="116"/>
      <c r="X101" s="116"/>
      <c r="Y101" s="116">
        <f>GD!Q100</f>
        <v>3</v>
      </c>
      <c r="Z101" s="116">
        <f>GD!W100</f>
        <v>0</v>
      </c>
      <c r="AA101" s="116"/>
      <c r="AB101" s="116"/>
      <c r="AC101" s="116"/>
      <c r="AD101" s="116"/>
      <c r="AE101" s="116"/>
      <c r="AF101" s="116"/>
      <c r="AG101" s="116"/>
      <c r="AH101" s="171">
        <f>'Case study'!K100</f>
        <v>2.25</v>
      </c>
      <c r="AI101" s="171">
        <f>'Case study'!Q100</f>
        <v>3.2</v>
      </c>
      <c r="AJ101" s="171">
        <f>'Case study'!W100</f>
        <v>3</v>
      </c>
      <c r="AK101" s="116"/>
      <c r="AL101" s="116"/>
      <c r="AM101" s="171">
        <f>'Case study'!AO100</f>
        <v>2.75</v>
      </c>
      <c r="AN101" s="171">
        <f>'Case study'!AU100</f>
        <v>3</v>
      </c>
      <c r="AO101" s="171">
        <f>'Case study'!BA100</f>
        <v>3</v>
      </c>
      <c r="AP101" s="116"/>
      <c r="AQ101" s="116"/>
      <c r="AR101" s="116"/>
      <c r="AS101" s="171" t="str">
        <f>'Reflection -1 '!R100</f>
        <v>0</v>
      </c>
      <c r="AT101" s="116"/>
      <c r="AU101" s="116"/>
      <c r="AV101" s="116"/>
      <c r="AW101" s="116"/>
      <c r="AX101" s="116"/>
      <c r="AY101" s="171" t="str">
        <f>'Reflection -1 '!BB100</f>
        <v>0</v>
      </c>
      <c r="AZ101" s="116"/>
      <c r="BA101" s="116"/>
      <c r="BB101" s="171" t="str">
        <f>'Reflection -2'!R100</f>
        <v>0</v>
      </c>
      <c r="BC101" s="116"/>
      <c r="BD101" s="116"/>
      <c r="BE101" s="116"/>
      <c r="BF101" s="116"/>
      <c r="BG101" s="116"/>
      <c r="BH101" s="171" t="str">
        <f>'Reflection -2'!BB100</f>
        <v>0</v>
      </c>
      <c r="BI101" s="116"/>
      <c r="BJ101" s="116"/>
      <c r="BK101" s="171" t="str">
        <f>'Reflection -3'!R100</f>
        <v>0</v>
      </c>
      <c r="BL101" s="116"/>
      <c r="BM101" s="116"/>
      <c r="BN101" s="116"/>
      <c r="BO101" s="116"/>
      <c r="BP101" s="116"/>
      <c r="BQ101" s="171" t="str">
        <f>'Reflection -3'!BB100</f>
        <v>0</v>
      </c>
      <c r="BR101" s="116"/>
      <c r="BS101" s="171">
        <f t="shared" si="8"/>
        <v>2.4166666666666665</v>
      </c>
      <c r="BT101" s="171">
        <f t="shared" si="9"/>
        <v>2.7</v>
      </c>
      <c r="BU101" s="171">
        <f t="shared" si="10"/>
        <v>1.6666666666666667</v>
      </c>
      <c r="BV101" s="171">
        <f t="shared" si="11"/>
        <v>3</v>
      </c>
      <c r="BW101" s="171"/>
      <c r="BX101" s="171">
        <f t="shared" si="12"/>
        <v>2.5833333333333335</v>
      </c>
      <c r="BY101" s="171">
        <f t="shared" si="13"/>
        <v>3</v>
      </c>
      <c r="BZ101" s="171">
        <f t="shared" si="14"/>
        <v>15.366666666666665</v>
      </c>
      <c r="CA101" s="171">
        <f>Internal!$BZ101/30*100</f>
        <v>51.222222222222214</v>
      </c>
      <c r="CB101" s="171">
        <f t="shared" si="15"/>
        <v>2.6666666666666665</v>
      </c>
      <c r="CC101" s="116"/>
    </row>
    <row r="102" spans="1:81" s="102" customFormat="1" ht="23.1" customHeight="1" x14ac:dyDescent="0.3">
      <c r="A102" s="169">
        <v>99</v>
      </c>
      <c r="B102" s="169" t="s">
        <v>262</v>
      </c>
      <c r="C102" s="170" t="s">
        <v>263</v>
      </c>
      <c r="D102" s="171">
        <f>'Book Review'!K101</f>
        <v>0</v>
      </c>
      <c r="E102" s="171">
        <f>'Book Review'!Q101</f>
        <v>0</v>
      </c>
      <c r="F102" s="171">
        <f>'Book Review'!W101</f>
        <v>0</v>
      </c>
      <c r="G102" s="171"/>
      <c r="H102" s="171"/>
      <c r="I102" s="171" t="str">
        <f>'Book Review'!AO101</f>
        <v>0</v>
      </c>
      <c r="J102" s="171">
        <f>'Book Review'!AU101</f>
        <v>0</v>
      </c>
      <c r="K102" s="171" t="str">
        <f>'Book Review'!BA101</f>
        <v>0</v>
      </c>
      <c r="L102" s="171"/>
      <c r="M102" s="171"/>
      <c r="N102" s="171">
        <f>Debate!K101</f>
        <v>1</v>
      </c>
      <c r="O102" s="171">
        <f>Debate!Q101</f>
        <v>1.2</v>
      </c>
      <c r="P102" s="171"/>
      <c r="Q102" s="171">
        <f>Debate!AC101</f>
        <v>1</v>
      </c>
      <c r="R102" s="171"/>
      <c r="S102" s="171">
        <f>Debate!AO101</f>
        <v>1</v>
      </c>
      <c r="T102" s="171">
        <f>Debate!AU101</f>
        <v>3</v>
      </c>
      <c r="U102" s="171">
        <f>Debate!BA101</f>
        <v>1.5</v>
      </c>
      <c r="V102" s="171"/>
      <c r="W102" s="171"/>
      <c r="X102" s="171"/>
      <c r="Y102" s="171">
        <f>GD!Q101</f>
        <v>1.5</v>
      </c>
      <c r="Z102" s="171">
        <f>GD!W101</f>
        <v>0</v>
      </c>
      <c r="AA102" s="171"/>
      <c r="AB102" s="171"/>
      <c r="AC102" s="171"/>
      <c r="AD102" s="171"/>
      <c r="AE102" s="171"/>
      <c r="AF102" s="171"/>
      <c r="AG102" s="171"/>
      <c r="AH102" s="171">
        <f>'Case study'!K101</f>
        <v>1</v>
      </c>
      <c r="AI102" s="171">
        <f>'Case study'!Q101</f>
        <v>2</v>
      </c>
      <c r="AJ102" s="171">
        <f>'Case study'!W101</f>
        <v>1</v>
      </c>
      <c r="AK102" s="171"/>
      <c r="AL102" s="171"/>
      <c r="AM102" s="171">
        <f>'Case study'!AO101</f>
        <v>1</v>
      </c>
      <c r="AN102" s="171">
        <f>'Case study'!AU101</f>
        <v>3</v>
      </c>
      <c r="AO102" s="171">
        <f>'Case study'!BA101</f>
        <v>1</v>
      </c>
      <c r="AP102" s="171"/>
      <c r="AQ102" s="171"/>
      <c r="AR102" s="171"/>
      <c r="AS102" s="171">
        <f>'Reflection -1 '!R101</f>
        <v>4</v>
      </c>
      <c r="AT102" s="171"/>
      <c r="AU102" s="171"/>
      <c r="AV102" s="171"/>
      <c r="AW102" s="171"/>
      <c r="AX102" s="171"/>
      <c r="AY102" s="171">
        <f>'Reflection -1 '!BB101</f>
        <v>4.5</v>
      </c>
      <c r="AZ102" s="171"/>
      <c r="BA102" s="171"/>
      <c r="BB102" s="171">
        <f>'Reflection -2'!R101</f>
        <v>3</v>
      </c>
      <c r="BC102" s="171"/>
      <c r="BD102" s="171"/>
      <c r="BE102" s="171"/>
      <c r="BF102" s="171"/>
      <c r="BG102" s="171"/>
      <c r="BH102" s="171">
        <f>'Reflection -2'!BB101</f>
        <v>5</v>
      </c>
      <c r="BI102" s="171"/>
      <c r="BJ102" s="171"/>
      <c r="BK102" s="171">
        <f>'Reflection -3'!R101</f>
        <v>3</v>
      </c>
      <c r="BL102" s="171"/>
      <c r="BM102" s="171"/>
      <c r="BN102" s="171"/>
      <c r="BO102" s="171"/>
      <c r="BP102" s="171"/>
      <c r="BQ102" s="171">
        <f>'Reflection -3'!BB101</f>
        <v>4.5</v>
      </c>
      <c r="BR102" s="171"/>
      <c r="BS102" s="171">
        <f t="shared" si="8"/>
        <v>0.66666666666666663</v>
      </c>
      <c r="BT102" s="171">
        <f t="shared" si="9"/>
        <v>2.1</v>
      </c>
      <c r="BU102" s="171">
        <f t="shared" si="10"/>
        <v>0.33333333333333331</v>
      </c>
      <c r="BV102" s="171">
        <f t="shared" si="11"/>
        <v>1</v>
      </c>
      <c r="BW102" s="171"/>
      <c r="BX102" s="171">
        <f t="shared" si="12"/>
        <v>1</v>
      </c>
      <c r="BY102" s="171">
        <f t="shared" si="13"/>
        <v>2</v>
      </c>
      <c r="BZ102" s="171">
        <f t="shared" si="14"/>
        <v>7.1000000000000005</v>
      </c>
      <c r="CA102" s="171">
        <f>Internal!$BZ102/30*100</f>
        <v>23.666666666666668</v>
      </c>
      <c r="CB102" s="171">
        <f t="shared" si="15"/>
        <v>3.3</v>
      </c>
      <c r="CC102" s="171"/>
    </row>
    <row r="103" spans="1:81" s="102" customFormat="1" ht="23.1" customHeight="1" x14ac:dyDescent="0.3">
      <c r="A103" s="172">
        <v>100</v>
      </c>
      <c r="B103" s="172" t="s">
        <v>139</v>
      </c>
      <c r="C103" s="168" t="s">
        <v>140</v>
      </c>
      <c r="D103" s="171">
        <f>'Book Review'!K102</f>
        <v>0</v>
      </c>
      <c r="E103" s="171">
        <f>'Book Review'!Q102</f>
        <v>0</v>
      </c>
      <c r="F103" s="171">
        <f>'Book Review'!W102</f>
        <v>0</v>
      </c>
      <c r="G103" s="171"/>
      <c r="H103" s="171"/>
      <c r="I103" s="171" t="str">
        <f>'Book Review'!AO102</f>
        <v>0</v>
      </c>
      <c r="J103" s="171">
        <f>'Book Review'!AU102</f>
        <v>0</v>
      </c>
      <c r="K103" s="171" t="str">
        <f>'Book Review'!BA102</f>
        <v>0</v>
      </c>
      <c r="L103" s="116"/>
      <c r="M103" s="116"/>
      <c r="N103" s="171">
        <f>Debate!K102</f>
        <v>1</v>
      </c>
      <c r="O103" s="171">
        <f>Debate!Q102</f>
        <v>1.7</v>
      </c>
      <c r="P103" s="116"/>
      <c r="Q103" s="171">
        <f>Debate!AC102</f>
        <v>1</v>
      </c>
      <c r="R103" s="116"/>
      <c r="S103" s="171">
        <f>Debate!AO102</f>
        <v>1.6666666666666667</v>
      </c>
      <c r="T103" s="171">
        <f>Debate!AU102</f>
        <v>3</v>
      </c>
      <c r="U103" s="171">
        <f>Debate!BA102</f>
        <v>1</v>
      </c>
      <c r="V103" s="116"/>
      <c r="W103" s="116"/>
      <c r="X103" s="116"/>
      <c r="Y103" s="116">
        <f>GD!Q102</f>
        <v>1</v>
      </c>
      <c r="Z103" s="116">
        <f>GD!W102</f>
        <v>0</v>
      </c>
      <c r="AA103" s="116"/>
      <c r="AB103" s="116"/>
      <c r="AC103" s="116"/>
      <c r="AD103" s="116"/>
      <c r="AE103" s="116"/>
      <c r="AF103" s="116"/>
      <c r="AG103" s="116"/>
      <c r="AH103" s="171">
        <f>'Case study'!K102</f>
        <v>1</v>
      </c>
      <c r="AI103" s="171">
        <f>'Case study'!Q102</f>
        <v>2</v>
      </c>
      <c r="AJ103" s="171">
        <f>'Case study'!W102</f>
        <v>1</v>
      </c>
      <c r="AK103" s="116"/>
      <c r="AL103" s="116"/>
      <c r="AM103" s="171">
        <f>'Case study'!AO102</f>
        <v>1</v>
      </c>
      <c r="AN103" s="171">
        <f>'Case study'!AU102</f>
        <v>3</v>
      </c>
      <c r="AO103" s="171">
        <f>'Case study'!BA102</f>
        <v>1</v>
      </c>
      <c r="AP103" s="116"/>
      <c r="AQ103" s="116"/>
      <c r="AR103" s="116"/>
      <c r="AS103" s="171">
        <f>'Reflection -1 '!R102</f>
        <v>3.3333333333333335</v>
      </c>
      <c r="AT103" s="116"/>
      <c r="AU103" s="116"/>
      <c r="AV103" s="116"/>
      <c r="AW103" s="116"/>
      <c r="AX103" s="116"/>
      <c r="AY103" s="171">
        <f>'Reflection -1 '!BB102</f>
        <v>4</v>
      </c>
      <c r="AZ103" s="116"/>
      <c r="BA103" s="116"/>
      <c r="BB103" s="171">
        <f>'Reflection -2'!R102</f>
        <v>0</v>
      </c>
      <c r="BC103" s="116"/>
      <c r="BD103" s="116"/>
      <c r="BE103" s="116"/>
      <c r="BF103" s="116"/>
      <c r="BG103" s="116"/>
      <c r="BH103" s="171">
        <f>'Reflection -2'!BB102</f>
        <v>0</v>
      </c>
      <c r="BI103" s="116"/>
      <c r="BJ103" s="116"/>
      <c r="BK103" s="171">
        <f>'Reflection -3'!R102</f>
        <v>1</v>
      </c>
      <c r="BL103" s="116"/>
      <c r="BM103" s="116"/>
      <c r="BN103" s="116"/>
      <c r="BO103" s="116"/>
      <c r="BP103" s="116"/>
      <c r="BQ103" s="171">
        <f>'Reflection -3'!BB102</f>
        <v>3</v>
      </c>
      <c r="BR103" s="116"/>
      <c r="BS103" s="171">
        <f t="shared" si="8"/>
        <v>0.66666666666666663</v>
      </c>
      <c r="BT103" s="171">
        <f t="shared" si="9"/>
        <v>1.2904761904761906</v>
      </c>
      <c r="BU103" s="171">
        <f t="shared" si="10"/>
        <v>0.33333333333333331</v>
      </c>
      <c r="BV103" s="171">
        <f t="shared" si="11"/>
        <v>1</v>
      </c>
      <c r="BW103" s="171"/>
      <c r="BX103" s="171">
        <f t="shared" si="12"/>
        <v>1.3333333333333335</v>
      </c>
      <c r="BY103" s="171">
        <f t="shared" si="13"/>
        <v>2</v>
      </c>
      <c r="BZ103" s="171">
        <f t="shared" si="14"/>
        <v>6.6238095238095243</v>
      </c>
      <c r="CA103" s="171">
        <f>Internal!$BZ103/30*100</f>
        <v>22.079365079365083</v>
      </c>
      <c r="CB103" s="171">
        <f t="shared" si="15"/>
        <v>1.8</v>
      </c>
      <c r="CC103" s="116"/>
    </row>
    <row r="104" spans="1:81" s="102" customFormat="1" ht="23.1" customHeight="1" x14ac:dyDescent="0.3">
      <c r="A104" s="169">
        <v>101</v>
      </c>
      <c r="B104" s="169" t="s">
        <v>345</v>
      </c>
      <c r="C104" s="170" t="s">
        <v>346</v>
      </c>
      <c r="D104" s="171">
        <f>'Book Review'!K103</f>
        <v>3.5</v>
      </c>
      <c r="E104" s="171">
        <f>'Book Review'!Q103</f>
        <v>2.8</v>
      </c>
      <c r="F104" s="171">
        <f>'Book Review'!W103</f>
        <v>4</v>
      </c>
      <c r="G104" s="171"/>
      <c r="H104" s="171"/>
      <c r="I104" s="171">
        <f>'Book Review'!AO103</f>
        <v>3.6666666666666665</v>
      </c>
      <c r="J104" s="171">
        <f>'Book Review'!AU103</f>
        <v>4</v>
      </c>
      <c r="K104" s="171">
        <f>'Book Review'!BA103</f>
        <v>3</v>
      </c>
      <c r="L104" s="171"/>
      <c r="M104" s="171"/>
      <c r="N104" s="171">
        <f>Debate!K103</f>
        <v>4</v>
      </c>
      <c r="O104" s="171">
        <f>Debate!Q103</f>
        <v>3.7</v>
      </c>
      <c r="P104" s="171"/>
      <c r="Q104" s="171">
        <f>Debate!AC103</f>
        <v>2</v>
      </c>
      <c r="R104" s="171"/>
      <c r="S104" s="171">
        <f>Debate!AO103</f>
        <v>3.3333333333333335</v>
      </c>
      <c r="T104" s="171">
        <f>Debate!AU103</f>
        <v>3</v>
      </c>
      <c r="U104" s="171">
        <f>Debate!BA103</f>
        <v>4</v>
      </c>
      <c r="V104" s="171"/>
      <c r="W104" s="171"/>
      <c r="X104" s="171"/>
      <c r="Y104" s="171">
        <f>GD!Q103</f>
        <v>3.5</v>
      </c>
      <c r="Z104" s="171">
        <f>GD!W103</f>
        <v>0</v>
      </c>
      <c r="AA104" s="171"/>
      <c r="AB104" s="171"/>
      <c r="AC104" s="171"/>
      <c r="AD104" s="171"/>
      <c r="AE104" s="171"/>
      <c r="AF104" s="171"/>
      <c r="AG104" s="171"/>
      <c r="AH104" s="171">
        <f>'Case study'!K103</f>
        <v>3.5</v>
      </c>
      <c r="AI104" s="171">
        <f>'Case study'!Q103</f>
        <v>3.4</v>
      </c>
      <c r="AJ104" s="171">
        <f>'Case study'!W103</f>
        <v>4</v>
      </c>
      <c r="AK104" s="171"/>
      <c r="AL104" s="171"/>
      <c r="AM104" s="171">
        <f>'Case study'!AO103</f>
        <v>3.75</v>
      </c>
      <c r="AN104" s="171">
        <f>'Case study'!AU103</f>
        <v>3</v>
      </c>
      <c r="AO104" s="171">
        <f>'Case study'!BA103</f>
        <v>3</v>
      </c>
      <c r="AP104" s="171"/>
      <c r="AQ104" s="171"/>
      <c r="AR104" s="171"/>
      <c r="AS104" s="171" t="str">
        <f>'Reflection -1 '!R103</f>
        <v>0</v>
      </c>
      <c r="AT104" s="171"/>
      <c r="AU104" s="171"/>
      <c r="AV104" s="171"/>
      <c r="AW104" s="171"/>
      <c r="AX104" s="171"/>
      <c r="AY104" s="171" t="str">
        <f>'Reflection -1 '!BB103</f>
        <v>0</v>
      </c>
      <c r="AZ104" s="171"/>
      <c r="BA104" s="171"/>
      <c r="BB104" s="171" t="str">
        <f>'Reflection -2'!R103</f>
        <v>0</v>
      </c>
      <c r="BC104" s="171"/>
      <c r="BD104" s="171"/>
      <c r="BE104" s="171"/>
      <c r="BF104" s="171"/>
      <c r="BG104" s="171"/>
      <c r="BH104" s="171" t="str">
        <f>'Reflection -2'!BB103</f>
        <v>0</v>
      </c>
      <c r="BI104" s="171"/>
      <c r="BJ104" s="171"/>
      <c r="BK104" s="171" t="str">
        <f>'Reflection -3'!R103</f>
        <v>0</v>
      </c>
      <c r="BL104" s="171"/>
      <c r="BM104" s="171"/>
      <c r="BN104" s="171"/>
      <c r="BO104" s="171"/>
      <c r="BP104" s="171"/>
      <c r="BQ104" s="171" t="str">
        <f>'Reflection -3'!BB103</f>
        <v>0</v>
      </c>
      <c r="BR104" s="171"/>
      <c r="BS104" s="171">
        <f t="shared" si="8"/>
        <v>3.6666666666666665</v>
      </c>
      <c r="BT104" s="171">
        <f t="shared" si="9"/>
        <v>3.35</v>
      </c>
      <c r="BU104" s="171">
        <f t="shared" si="10"/>
        <v>2.6666666666666665</v>
      </c>
      <c r="BV104" s="171">
        <f t="shared" si="11"/>
        <v>2</v>
      </c>
      <c r="BW104" s="171"/>
      <c r="BX104" s="171">
        <f t="shared" si="12"/>
        <v>3.5833333333333335</v>
      </c>
      <c r="BY104" s="171">
        <f t="shared" si="13"/>
        <v>3.3333333333333335</v>
      </c>
      <c r="BZ104" s="171">
        <f t="shared" si="14"/>
        <v>18.600000000000001</v>
      </c>
      <c r="CA104" s="171">
        <f>Internal!$BZ104/30*100</f>
        <v>62</v>
      </c>
      <c r="CB104" s="171">
        <f t="shared" si="15"/>
        <v>3.3333333333333335</v>
      </c>
      <c r="CC104" s="171"/>
    </row>
    <row r="105" spans="1:81" s="102" customFormat="1" ht="23.1" customHeight="1" x14ac:dyDescent="0.3">
      <c r="A105" s="172">
        <v>102</v>
      </c>
      <c r="B105" s="172" t="s">
        <v>347</v>
      </c>
      <c r="C105" s="168" t="s">
        <v>348</v>
      </c>
      <c r="D105" s="171">
        <f>'Book Review'!K104</f>
        <v>2.5</v>
      </c>
      <c r="E105" s="171">
        <f>'Book Review'!Q104</f>
        <v>2.4</v>
      </c>
      <c r="F105" s="171">
        <f>'Book Review'!W104</f>
        <v>2</v>
      </c>
      <c r="G105" s="171"/>
      <c r="H105" s="171"/>
      <c r="I105" s="171">
        <f>'Book Review'!AO104</f>
        <v>3</v>
      </c>
      <c r="J105" s="171">
        <f>'Book Review'!AU104</f>
        <v>3</v>
      </c>
      <c r="K105" s="171">
        <f>'Book Review'!BA104</f>
        <v>3</v>
      </c>
      <c r="L105" s="116"/>
      <c r="M105" s="116"/>
      <c r="N105" s="171">
        <f>Debate!K104</f>
        <v>3</v>
      </c>
      <c r="O105" s="171">
        <f>Debate!Q104</f>
        <v>3</v>
      </c>
      <c r="P105" s="116"/>
      <c r="Q105" s="171">
        <f>Debate!AC104</f>
        <v>3</v>
      </c>
      <c r="R105" s="116"/>
      <c r="S105" s="171">
        <f>Debate!AO104</f>
        <v>3.6666666666666665</v>
      </c>
      <c r="T105" s="171">
        <f>Debate!AU104</f>
        <v>3</v>
      </c>
      <c r="U105" s="171">
        <f>Debate!BA104</f>
        <v>3.5</v>
      </c>
      <c r="V105" s="116"/>
      <c r="W105" s="116"/>
      <c r="X105" s="116"/>
      <c r="Y105" s="116">
        <f>GD!Q104</f>
        <v>3.5</v>
      </c>
      <c r="Z105" s="116">
        <f>GD!W104</f>
        <v>0</v>
      </c>
      <c r="AA105" s="116"/>
      <c r="AB105" s="116"/>
      <c r="AC105" s="116"/>
      <c r="AD105" s="116"/>
      <c r="AE105" s="116"/>
      <c r="AF105" s="116"/>
      <c r="AG105" s="116"/>
      <c r="AH105" s="171">
        <f>'Case study'!K104</f>
        <v>3</v>
      </c>
      <c r="AI105" s="171">
        <f>'Case study'!Q104</f>
        <v>3.6</v>
      </c>
      <c r="AJ105" s="171">
        <f>'Case study'!W104</f>
        <v>3</v>
      </c>
      <c r="AK105" s="116"/>
      <c r="AL105" s="116"/>
      <c r="AM105" s="171">
        <f>'Case study'!AO104</f>
        <v>3</v>
      </c>
      <c r="AN105" s="171">
        <f>'Case study'!AU104</f>
        <v>3</v>
      </c>
      <c r="AO105" s="171">
        <f>'Case study'!BA104</f>
        <v>3.5</v>
      </c>
      <c r="AP105" s="116"/>
      <c r="AQ105" s="116"/>
      <c r="AR105" s="116"/>
      <c r="AS105" s="171" t="str">
        <f>'Reflection -1 '!R104</f>
        <v>0</v>
      </c>
      <c r="AT105" s="116"/>
      <c r="AU105" s="116"/>
      <c r="AV105" s="116"/>
      <c r="AW105" s="116"/>
      <c r="AX105" s="116"/>
      <c r="AY105" s="171" t="str">
        <f>'Reflection -1 '!BB104</f>
        <v>0</v>
      </c>
      <c r="AZ105" s="116"/>
      <c r="BA105" s="116"/>
      <c r="BB105" s="171" t="str">
        <f>'Reflection -2'!R104</f>
        <v>0</v>
      </c>
      <c r="BC105" s="116"/>
      <c r="BD105" s="116"/>
      <c r="BE105" s="116"/>
      <c r="BF105" s="116"/>
      <c r="BG105" s="116"/>
      <c r="BH105" s="171" t="str">
        <f>'Reflection -2'!BB104</f>
        <v>0</v>
      </c>
      <c r="BI105" s="116"/>
      <c r="BJ105" s="116"/>
      <c r="BK105" s="171" t="str">
        <f>'Reflection -3'!R104</f>
        <v>0</v>
      </c>
      <c r="BL105" s="116"/>
      <c r="BM105" s="116"/>
      <c r="BN105" s="116"/>
      <c r="BO105" s="116"/>
      <c r="BP105" s="116"/>
      <c r="BQ105" s="171" t="str">
        <f>'Reflection -3'!BB104</f>
        <v>0</v>
      </c>
      <c r="BR105" s="116"/>
      <c r="BS105" s="171">
        <f t="shared" si="8"/>
        <v>2.8333333333333335</v>
      </c>
      <c r="BT105" s="171">
        <f t="shared" si="9"/>
        <v>3.125</v>
      </c>
      <c r="BU105" s="171">
        <f t="shared" si="10"/>
        <v>1.6666666666666667</v>
      </c>
      <c r="BV105" s="171">
        <f t="shared" si="11"/>
        <v>3</v>
      </c>
      <c r="BW105" s="171"/>
      <c r="BX105" s="171">
        <f t="shared" si="12"/>
        <v>3.2222222222222219</v>
      </c>
      <c r="BY105" s="171">
        <f t="shared" si="13"/>
        <v>3</v>
      </c>
      <c r="BZ105" s="171">
        <f t="shared" si="14"/>
        <v>16.847222222222221</v>
      </c>
      <c r="CA105" s="171">
        <f>Internal!$BZ105/30*100</f>
        <v>56.157407407407398</v>
      </c>
      <c r="CB105" s="171">
        <f t="shared" si="15"/>
        <v>3.3333333333333335</v>
      </c>
      <c r="CC105" s="116"/>
    </row>
    <row r="106" spans="1:81" s="102" customFormat="1" ht="23.1" customHeight="1" x14ac:dyDescent="0.3">
      <c r="A106" s="169">
        <v>103</v>
      </c>
      <c r="B106" s="169" t="s">
        <v>141</v>
      </c>
      <c r="C106" s="170" t="s">
        <v>142</v>
      </c>
      <c r="D106" s="171">
        <f>'Book Review'!K105</f>
        <v>2.5</v>
      </c>
      <c r="E106" s="171">
        <f>'Book Review'!Q105</f>
        <v>2.4</v>
      </c>
      <c r="F106" s="171">
        <f>'Book Review'!W105</f>
        <v>2</v>
      </c>
      <c r="G106" s="171"/>
      <c r="H106" s="171"/>
      <c r="I106" s="171">
        <f>'Book Review'!AO105</f>
        <v>2.3333333333333335</v>
      </c>
      <c r="J106" s="171">
        <f>'Book Review'!AU105</f>
        <v>2</v>
      </c>
      <c r="K106" s="171">
        <f>'Book Review'!BA105</f>
        <v>3</v>
      </c>
      <c r="L106" s="171"/>
      <c r="M106" s="171"/>
      <c r="N106" s="171">
        <f>Debate!K105</f>
        <v>2</v>
      </c>
      <c r="O106" s="171">
        <f>Debate!Q105</f>
        <v>2.2000000000000002</v>
      </c>
      <c r="P106" s="171"/>
      <c r="Q106" s="171">
        <f>Debate!AC105</f>
        <v>3</v>
      </c>
      <c r="R106" s="171"/>
      <c r="S106" s="171">
        <f>Debate!AO105</f>
        <v>2.3333333333333335</v>
      </c>
      <c r="T106" s="171">
        <f>Debate!AU105</f>
        <v>3</v>
      </c>
      <c r="U106" s="171">
        <f>Debate!BA105</f>
        <v>3</v>
      </c>
      <c r="V106" s="171"/>
      <c r="W106" s="171"/>
      <c r="X106" s="171"/>
      <c r="Y106" s="171">
        <f>GD!Q105</f>
        <v>2.75</v>
      </c>
      <c r="Z106" s="171">
        <f>GD!W105</f>
        <v>0</v>
      </c>
      <c r="AA106" s="171"/>
      <c r="AB106" s="171"/>
      <c r="AC106" s="171"/>
      <c r="AD106" s="171"/>
      <c r="AE106" s="171"/>
      <c r="AF106" s="171"/>
      <c r="AG106" s="171"/>
      <c r="AH106" s="171">
        <f>'Case study'!K105</f>
        <v>2</v>
      </c>
      <c r="AI106" s="171">
        <f>'Case study'!Q105</f>
        <v>2.8</v>
      </c>
      <c r="AJ106" s="171">
        <f>'Case study'!W105</f>
        <v>2</v>
      </c>
      <c r="AK106" s="171"/>
      <c r="AL106" s="171"/>
      <c r="AM106" s="171">
        <f>'Case study'!AO105</f>
        <v>2</v>
      </c>
      <c r="AN106" s="171">
        <f>'Case study'!AU105</f>
        <v>3</v>
      </c>
      <c r="AO106" s="171">
        <f>'Case study'!BA105</f>
        <v>2.5</v>
      </c>
      <c r="AP106" s="171"/>
      <c r="AQ106" s="171"/>
      <c r="AR106" s="171"/>
      <c r="AS106" s="171">
        <f>'Reflection -1 '!R105</f>
        <v>2.6666666666666665</v>
      </c>
      <c r="AT106" s="171"/>
      <c r="AU106" s="171"/>
      <c r="AV106" s="171"/>
      <c r="AW106" s="171"/>
      <c r="AX106" s="171"/>
      <c r="AY106" s="171">
        <f>'Reflection -1 '!BB105</f>
        <v>4</v>
      </c>
      <c r="AZ106" s="171"/>
      <c r="BA106" s="171"/>
      <c r="BB106" s="171">
        <f>'Reflection -2'!R105</f>
        <v>2.6666666666666665</v>
      </c>
      <c r="BC106" s="171"/>
      <c r="BD106" s="171"/>
      <c r="BE106" s="171"/>
      <c r="BF106" s="171"/>
      <c r="BG106" s="171"/>
      <c r="BH106" s="171">
        <f>'Reflection -2'!BB105</f>
        <v>5</v>
      </c>
      <c r="BI106" s="171"/>
      <c r="BJ106" s="171"/>
      <c r="BK106" s="171">
        <f>'Reflection -3'!R105</f>
        <v>0</v>
      </c>
      <c r="BL106" s="171"/>
      <c r="BM106" s="171"/>
      <c r="BN106" s="171"/>
      <c r="BO106" s="171"/>
      <c r="BP106" s="171"/>
      <c r="BQ106" s="171">
        <f>'Reflection -3'!BB105</f>
        <v>0</v>
      </c>
      <c r="BR106" s="171"/>
      <c r="BS106" s="171">
        <f t="shared" si="8"/>
        <v>2.1666666666666665</v>
      </c>
      <c r="BT106" s="171">
        <f t="shared" si="9"/>
        <v>2.2119047619047616</v>
      </c>
      <c r="BU106" s="171">
        <f t="shared" si="10"/>
        <v>1.3333333333333333</v>
      </c>
      <c r="BV106" s="171">
        <f t="shared" si="11"/>
        <v>3</v>
      </c>
      <c r="BW106" s="171"/>
      <c r="BX106" s="171">
        <f t="shared" si="12"/>
        <v>2.2222222222222223</v>
      </c>
      <c r="BY106" s="171">
        <f t="shared" si="13"/>
        <v>2.6666666666666665</v>
      </c>
      <c r="BZ106" s="171">
        <f t="shared" si="14"/>
        <v>13.600793650793651</v>
      </c>
      <c r="CA106" s="171">
        <f>Internal!$BZ106/30*100</f>
        <v>45.335978835978835</v>
      </c>
      <c r="CB106" s="171">
        <f t="shared" si="15"/>
        <v>2.9166666666666665</v>
      </c>
      <c r="CC106" s="171"/>
    </row>
    <row r="107" spans="1:81" s="102" customFormat="1" ht="23.1" customHeight="1" x14ac:dyDescent="0.3">
      <c r="A107" s="172">
        <v>104</v>
      </c>
      <c r="B107" s="172" t="s">
        <v>76</v>
      </c>
      <c r="C107" s="168" t="s">
        <v>77</v>
      </c>
      <c r="D107" s="171">
        <f>'Book Review'!K106</f>
        <v>3.75</v>
      </c>
      <c r="E107" s="171">
        <f>'Book Review'!Q106</f>
        <v>3.4</v>
      </c>
      <c r="F107" s="171">
        <f>'Book Review'!W106</f>
        <v>4</v>
      </c>
      <c r="G107" s="171"/>
      <c r="H107" s="171"/>
      <c r="I107" s="171">
        <f>'Book Review'!AO106</f>
        <v>3.6666666666666665</v>
      </c>
      <c r="J107" s="171">
        <f>'Book Review'!AU106</f>
        <v>4</v>
      </c>
      <c r="K107" s="171">
        <f>'Book Review'!BA106</f>
        <v>4</v>
      </c>
      <c r="L107" s="116"/>
      <c r="M107" s="116"/>
      <c r="N107" s="171">
        <f>Debate!K106</f>
        <v>3</v>
      </c>
      <c r="O107" s="171">
        <f>Debate!Q106</f>
        <v>4.4000000000000004</v>
      </c>
      <c r="P107" s="116"/>
      <c r="Q107" s="171">
        <f>Debate!AC106</f>
        <v>3</v>
      </c>
      <c r="R107" s="116"/>
      <c r="S107" s="171">
        <f>Debate!AO106</f>
        <v>3.6666666666666665</v>
      </c>
      <c r="T107" s="171">
        <f>Debate!AU106</f>
        <v>3</v>
      </c>
      <c r="U107" s="171">
        <f>Debate!BA106</f>
        <v>4</v>
      </c>
      <c r="V107" s="116"/>
      <c r="W107" s="116"/>
      <c r="X107" s="116"/>
      <c r="Y107" s="116">
        <f>GD!Q106</f>
        <v>3</v>
      </c>
      <c r="Z107" s="116">
        <f>GD!W106</f>
        <v>0</v>
      </c>
      <c r="AA107" s="116"/>
      <c r="AB107" s="116"/>
      <c r="AC107" s="116"/>
      <c r="AD107" s="116"/>
      <c r="AE107" s="116"/>
      <c r="AF107" s="116"/>
      <c r="AG107" s="116"/>
      <c r="AH107" s="171">
        <f>'Case study'!K106</f>
        <v>4</v>
      </c>
      <c r="AI107" s="171">
        <f>'Case study'!Q106</f>
        <v>4.5999999999999996</v>
      </c>
      <c r="AJ107" s="171">
        <f>'Case study'!W106</f>
        <v>3</v>
      </c>
      <c r="AK107" s="116"/>
      <c r="AL107" s="116"/>
      <c r="AM107" s="171">
        <f>'Case study'!AO106</f>
        <v>4</v>
      </c>
      <c r="AN107" s="171">
        <f>'Case study'!AU106</f>
        <v>3</v>
      </c>
      <c r="AO107" s="171">
        <f>'Case study'!BA106</f>
        <v>4</v>
      </c>
      <c r="AP107" s="116"/>
      <c r="AQ107" s="116"/>
      <c r="AR107" s="116"/>
      <c r="AS107" s="171">
        <f>'Reflection -1 '!R106</f>
        <v>1</v>
      </c>
      <c r="AT107" s="116"/>
      <c r="AU107" s="116"/>
      <c r="AV107" s="116"/>
      <c r="AW107" s="116"/>
      <c r="AX107" s="116"/>
      <c r="AY107" s="171">
        <f>'Reflection -1 '!BB106</f>
        <v>3</v>
      </c>
      <c r="AZ107" s="116"/>
      <c r="BA107" s="116"/>
      <c r="BB107" s="171">
        <f>'Reflection -2'!R106</f>
        <v>0</v>
      </c>
      <c r="BC107" s="116"/>
      <c r="BD107" s="116"/>
      <c r="BE107" s="116"/>
      <c r="BF107" s="116"/>
      <c r="BG107" s="116"/>
      <c r="BH107" s="171">
        <f>'Reflection -2'!BB106</f>
        <v>0</v>
      </c>
      <c r="BI107" s="116"/>
      <c r="BJ107" s="116"/>
      <c r="BK107" s="171">
        <f>'Reflection -3'!R106</f>
        <v>0</v>
      </c>
      <c r="BL107" s="116"/>
      <c r="BM107" s="116"/>
      <c r="BN107" s="116"/>
      <c r="BO107" s="116"/>
      <c r="BP107" s="116"/>
      <c r="BQ107" s="171">
        <f>'Reflection -3'!BB106</f>
        <v>0</v>
      </c>
      <c r="BR107" s="116"/>
      <c r="BS107" s="171">
        <f t="shared" si="8"/>
        <v>3.5833333333333335</v>
      </c>
      <c r="BT107" s="171">
        <f t="shared" si="9"/>
        <v>2.3428571428571425</v>
      </c>
      <c r="BU107" s="171">
        <f t="shared" si="10"/>
        <v>2.3333333333333335</v>
      </c>
      <c r="BV107" s="171">
        <f t="shared" si="11"/>
        <v>3</v>
      </c>
      <c r="BW107" s="171"/>
      <c r="BX107" s="171">
        <f t="shared" si="12"/>
        <v>3.7777777777777772</v>
      </c>
      <c r="BY107" s="171">
        <f t="shared" si="13"/>
        <v>3.3333333333333335</v>
      </c>
      <c r="BZ107" s="171">
        <f t="shared" si="14"/>
        <v>18.37063492063492</v>
      </c>
      <c r="CA107" s="171">
        <f>Internal!$BZ107/30*100</f>
        <v>61.235449735449734</v>
      </c>
      <c r="CB107" s="171">
        <f t="shared" si="15"/>
        <v>2.5</v>
      </c>
      <c r="CC107" s="116"/>
    </row>
    <row r="108" spans="1:81" s="102" customFormat="1" ht="23.1" customHeight="1" x14ac:dyDescent="0.3">
      <c r="A108" s="169">
        <v>105</v>
      </c>
      <c r="B108" s="169" t="s">
        <v>143</v>
      </c>
      <c r="C108" s="170" t="s">
        <v>144</v>
      </c>
      <c r="D108" s="171">
        <f>'Book Review'!K107</f>
        <v>3.25</v>
      </c>
      <c r="E108" s="171">
        <f>'Book Review'!Q107</f>
        <v>3.4</v>
      </c>
      <c r="F108" s="171">
        <f>'Book Review'!W107</f>
        <v>4</v>
      </c>
      <c r="G108" s="171"/>
      <c r="H108" s="171"/>
      <c r="I108" s="171">
        <f>'Book Review'!AO107</f>
        <v>3</v>
      </c>
      <c r="J108" s="171">
        <f>'Book Review'!AU107</f>
        <v>3</v>
      </c>
      <c r="K108" s="171">
        <f>'Book Review'!BA107</f>
        <v>4</v>
      </c>
      <c r="L108" s="171"/>
      <c r="M108" s="171"/>
      <c r="N108" s="171">
        <f>Debate!K107</f>
        <v>3</v>
      </c>
      <c r="O108" s="171">
        <f>Debate!Q107</f>
        <v>4.2</v>
      </c>
      <c r="P108" s="171"/>
      <c r="Q108" s="171">
        <f>Debate!AC107</f>
        <v>3</v>
      </c>
      <c r="R108" s="171"/>
      <c r="S108" s="171">
        <f>Debate!AO107</f>
        <v>3.6666666666666665</v>
      </c>
      <c r="T108" s="171">
        <f>Debate!AU107</f>
        <v>3</v>
      </c>
      <c r="U108" s="171">
        <f>Debate!BA107</f>
        <v>3</v>
      </c>
      <c r="V108" s="171"/>
      <c r="W108" s="171"/>
      <c r="X108" s="171"/>
      <c r="Y108" s="171">
        <f>GD!Q107</f>
        <v>4</v>
      </c>
      <c r="Z108" s="171">
        <f>GD!W107</f>
        <v>0</v>
      </c>
      <c r="AA108" s="171"/>
      <c r="AB108" s="171"/>
      <c r="AC108" s="171"/>
      <c r="AD108" s="171"/>
      <c r="AE108" s="171"/>
      <c r="AF108" s="171"/>
      <c r="AG108" s="171"/>
      <c r="AH108" s="171">
        <f>'Case study'!K107</f>
        <v>3.25</v>
      </c>
      <c r="AI108" s="171">
        <f>'Case study'!Q107</f>
        <v>4</v>
      </c>
      <c r="AJ108" s="171">
        <f>'Case study'!W107</f>
        <v>4</v>
      </c>
      <c r="AK108" s="171"/>
      <c r="AL108" s="171"/>
      <c r="AM108" s="171">
        <f>'Case study'!AO107</f>
        <v>3</v>
      </c>
      <c r="AN108" s="171">
        <f>'Case study'!AU107</f>
        <v>3</v>
      </c>
      <c r="AO108" s="171">
        <f>'Case study'!BA107</f>
        <v>4.5</v>
      </c>
      <c r="AP108" s="171"/>
      <c r="AQ108" s="171"/>
      <c r="AR108" s="171"/>
      <c r="AS108" s="171">
        <f>'Reflection -1 '!R107</f>
        <v>4</v>
      </c>
      <c r="AT108" s="171"/>
      <c r="AU108" s="171"/>
      <c r="AV108" s="171"/>
      <c r="AW108" s="171"/>
      <c r="AX108" s="171"/>
      <c r="AY108" s="171">
        <f>'Reflection -1 '!BB107</f>
        <v>4.5</v>
      </c>
      <c r="AZ108" s="171"/>
      <c r="BA108" s="171"/>
      <c r="BB108" s="171">
        <f>'Reflection -2'!R107</f>
        <v>4</v>
      </c>
      <c r="BC108" s="171"/>
      <c r="BD108" s="171"/>
      <c r="BE108" s="171"/>
      <c r="BF108" s="171"/>
      <c r="BG108" s="171"/>
      <c r="BH108" s="171">
        <f>'Reflection -2'!BB107</f>
        <v>5</v>
      </c>
      <c r="BI108" s="171"/>
      <c r="BJ108" s="171"/>
      <c r="BK108" s="171">
        <f>'Reflection -3'!R107</f>
        <v>4</v>
      </c>
      <c r="BL108" s="171"/>
      <c r="BM108" s="171"/>
      <c r="BN108" s="171"/>
      <c r="BO108" s="171"/>
      <c r="BP108" s="171"/>
      <c r="BQ108" s="171">
        <f>'Reflection -3'!BB107</f>
        <v>4.5</v>
      </c>
      <c r="BR108" s="171"/>
      <c r="BS108" s="171">
        <f t="shared" si="8"/>
        <v>3.1666666666666665</v>
      </c>
      <c r="BT108" s="171">
        <f t="shared" si="9"/>
        <v>3.9428571428571431</v>
      </c>
      <c r="BU108" s="171">
        <f t="shared" si="10"/>
        <v>2.6666666666666665</v>
      </c>
      <c r="BV108" s="171">
        <f t="shared" si="11"/>
        <v>3</v>
      </c>
      <c r="BW108" s="171"/>
      <c r="BX108" s="171">
        <f t="shared" si="12"/>
        <v>3.2222222222222219</v>
      </c>
      <c r="BY108" s="171">
        <f t="shared" si="13"/>
        <v>3</v>
      </c>
      <c r="BZ108" s="171">
        <f t="shared" si="14"/>
        <v>18.998412698412697</v>
      </c>
      <c r="CA108" s="171">
        <f>Internal!$BZ108/30*100</f>
        <v>63.328042328042322</v>
      </c>
      <c r="CB108" s="171">
        <f t="shared" si="15"/>
        <v>4.25</v>
      </c>
      <c r="CC108" s="171"/>
    </row>
    <row r="109" spans="1:81" s="102" customFormat="1" ht="23.1" customHeight="1" x14ac:dyDescent="0.3">
      <c r="A109" s="172">
        <v>106</v>
      </c>
      <c r="B109" s="172" t="s">
        <v>349</v>
      </c>
      <c r="C109" s="168" t="s">
        <v>350</v>
      </c>
      <c r="D109" s="171">
        <f>'Book Review'!K108</f>
        <v>2.25</v>
      </c>
      <c r="E109" s="171">
        <f>'Book Review'!Q108</f>
        <v>2.4</v>
      </c>
      <c r="F109" s="171">
        <f>'Book Review'!W108</f>
        <v>3</v>
      </c>
      <c r="G109" s="171"/>
      <c r="H109" s="171"/>
      <c r="I109" s="171">
        <f>'Book Review'!AO108</f>
        <v>3.3333333333333335</v>
      </c>
      <c r="J109" s="171">
        <f>'Book Review'!AU108</f>
        <v>4</v>
      </c>
      <c r="K109" s="171">
        <f>'Book Review'!BA108</f>
        <v>3.5</v>
      </c>
      <c r="L109" s="116"/>
      <c r="M109" s="173"/>
      <c r="N109" s="171">
        <f>Debate!K108</f>
        <v>3</v>
      </c>
      <c r="O109" s="171">
        <f>Debate!Q108</f>
        <v>3</v>
      </c>
      <c r="P109" s="116"/>
      <c r="Q109" s="171">
        <f>Debate!AC108</f>
        <v>3</v>
      </c>
      <c r="R109" s="116"/>
      <c r="S109" s="171">
        <f>Debate!AO108</f>
        <v>3</v>
      </c>
      <c r="T109" s="171">
        <f>Debate!AU108</f>
        <v>3</v>
      </c>
      <c r="U109" s="171">
        <f>Debate!BA108</f>
        <v>4</v>
      </c>
      <c r="V109" s="116"/>
      <c r="W109" s="173"/>
      <c r="X109" s="116"/>
      <c r="Y109" s="116">
        <f>GD!Q108</f>
        <v>3</v>
      </c>
      <c r="Z109" s="116">
        <f>GD!W108</f>
        <v>0</v>
      </c>
      <c r="AA109" s="116"/>
      <c r="AB109" s="116"/>
      <c r="AC109" s="116"/>
      <c r="AD109" s="173"/>
      <c r="AE109" s="173"/>
      <c r="AF109" s="116"/>
      <c r="AG109" s="173"/>
      <c r="AH109" s="171">
        <f>'Case study'!K108</f>
        <v>2.25</v>
      </c>
      <c r="AI109" s="171">
        <f>'Case study'!Q108</f>
        <v>3</v>
      </c>
      <c r="AJ109" s="171">
        <f>'Case study'!W108</f>
        <v>3</v>
      </c>
      <c r="AK109" s="116"/>
      <c r="AL109" s="116"/>
      <c r="AM109" s="171">
        <f>'Case study'!AO108</f>
        <v>3.5</v>
      </c>
      <c r="AN109" s="171">
        <f>'Case study'!AU108</f>
        <v>3</v>
      </c>
      <c r="AO109" s="171">
        <f>'Case study'!BA108</f>
        <v>3.5</v>
      </c>
      <c r="AP109" s="116"/>
      <c r="AQ109" s="173"/>
      <c r="AR109" s="116"/>
      <c r="AS109" s="171" t="str">
        <f>'Reflection -1 '!R108</f>
        <v>0</v>
      </c>
      <c r="AT109" s="116"/>
      <c r="AU109" s="116"/>
      <c r="AV109" s="116"/>
      <c r="AW109" s="116"/>
      <c r="AX109" s="173"/>
      <c r="AY109" s="171" t="str">
        <f>'Reflection -1 '!BB108</f>
        <v>0</v>
      </c>
      <c r="AZ109" s="173"/>
      <c r="BA109" s="116"/>
      <c r="BB109" s="171" t="str">
        <f>'Reflection -2'!R108</f>
        <v>0</v>
      </c>
      <c r="BC109" s="116"/>
      <c r="BD109" s="116"/>
      <c r="BE109" s="116"/>
      <c r="BF109" s="116"/>
      <c r="BG109" s="116"/>
      <c r="BH109" s="171" t="str">
        <f>'Reflection -2'!BB108</f>
        <v>0</v>
      </c>
      <c r="BI109" s="173"/>
      <c r="BJ109" s="116"/>
      <c r="BK109" s="171" t="str">
        <f>'Reflection -3'!R108</f>
        <v>0</v>
      </c>
      <c r="BL109" s="116"/>
      <c r="BM109" s="116"/>
      <c r="BN109" s="116"/>
      <c r="BO109" s="116"/>
      <c r="BP109" s="116"/>
      <c r="BQ109" s="171" t="str">
        <f>'Reflection -3'!BB108</f>
        <v>0</v>
      </c>
      <c r="BR109" s="173"/>
      <c r="BS109" s="171">
        <f t="shared" si="8"/>
        <v>2.5</v>
      </c>
      <c r="BT109" s="171">
        <f t="shared" si="9"/>
        <v>2.85</v>
      </c>
      <c r="BU109" s="171">
        <f t="shared" si="10"/>
        <v>2</v>
      </c>
      <c r="BV109" s="171">
        <f t="shared" si="11"/>
        <v>3</v>
      </c>
      <c r="BW109" s="171"/>
      <c r="BX109" s="171">
        <f t="shared" si="12"/>
        <v>3.2777777777777781</v>
      </c>
      <c r="BY109" s="171">
        <f t="shared" si="13"/>
        <v>3.3333333333333335</v>
      </c>
      <c r="BZ109" s="171">
        <f t="shared" si="14"/>
        <v>16.961111111111109</v>
      </c>
      <c r="CA109" s="171">
        <f>Internal!$BZ109/30*100</f>
        <v>56.537037037037031</v>
      </c>
      <c r="CB109" s="171">
        <f t="shared" si="15"/>
        <v>3.6666666666666665</v>
      </c>
      <c r="CC109" s="173"/>
    </row>
    <row r="110" spans="1:81" s="102" customFormat="1" ht="23.1" customHeight="1" x14ac:dyDescent="0.3">
      <c r="A110" s="169">
        <v>107</v>
      </c>
      <c r="B110" s="169" t="s">
        <v>351</v>
      </c>
      <c r="C110" s="170" t="s">
        <v>352</v>
      </c>
      <c r="D110" s="171">
        <f>'Book Review'!K109</f>
        <v>3.25</v>
      </c>
      <c r="E110" s="171">
        <f>'Book Review'!Q109</f>
        <v>3.6</v>
      </c>
      <c r="F110" s="171">
        <f>'Book Review'!W109</f>
        <v>4</v>
      </c>
      <c r="G110" s="171"/>
      <c r="H110" s="171"/>
      <c r="I110" s="171">
        <f>'Book Review'!AO109</f>
        <v>3</v>
      </c>
      <c r="J110" s="171">
        <f>'Book Review'!AU109</f>
        <v>3</v>
      </c>
      <c r="K110" s="171">
        <f>'Book Review'!BA109</f>
        <v>4</v>
      </c>
      <c r="L110" s="171"/>
      <c r="M110" s="171"/>
      <c r="N110" s="171">
        <f>Debate!K109</f>
        <v>2</v>
      </c>
      <c r="O110" s="171">
        <f>Debate!Q109</f>
        <v>4.2</v>
      </c>
      <c r="P110" s="171"/>
      <c r="Q110" s="171">
        <f>Debate!AC109</f>
        <v>2</v>
      </c>
      <c r="R110" s="171"/>
      <c r="S110" s="171">
        <f>Debate!AO109</f>
        <v>3.3333333333333335</v>
      </c>
      <c r="T110" s="171">
        <f>Debate!AU109</f>
        <v>3</v>
      </c>
      <c r="U110" s="171">
        <f>Debate!BA109</f>
        <v>3</v>
      </c>
      <c r="V110" s="171"/>
      <c r="W110" s="171"/>
      <c r="X110" s="171"/>
      <c r="Y110" s="171">
        <f>GD!Q109</f>
        <v>3.75</v>
      </c>
      <c r="Z110" s="171">
        <f>GD!W109</f>
        <v>0</v>
      </c>
      <c r="AA110" s="171"/>
      <c r="AB110" s="171"/>
      <c r="AC110" s="171"/>
      <c r="AD110" s="171"/>
      <c r="AE110" s="171"/>
      <c r="AF110" s="171"/>
      <c r="AG110" s="171"/>
      <c r="AH110" s="171">
        <f>'Case study'!K109</f>
        <v>2</v>
      </c>
      <c r="AI110" s="171">
        <f>'Case study'!Q109</f>
        <v>4.4000000000000004</v>
      </c>
      <c r="AJ110" s="171">
        <f>'Case study'!W109</f>
        <v>3</v>
      </c>
      <c r="AK110" s="171"/>
      <c r="AL110" s="171"/>
      <c r="AM110" s="171">
        <f>'Case study'!AO109</f>
        <v>2</v>
      </c>
      <c r="AN110" s="171">
        <f>'Case study'!AU109</f>
        <v>3</v>
      </c>
      <c r="AO110" s="171">
        <f>'Case study'!BA109</f>
        <v>2.5</v>
      </c>
      <c r="AP110" s="171"/>
      <c r="AQ110" s="171"/>
      <c r="AR110" s="171"/>
      <c r="AS110" s="171" t="str">
        <f>'Reflection -1 '!R109</f>
        <v>0</v>
      </c>
      <c r="AT110" s="171"/>
      <c r="AU110" s="171"/>
      <c r="AV110" s="171"/>
      <c r="AW110" s="171"/>
      <c r="AX110" s="171"/>
      <c r="AY110" s="171" t="str">
        <f>'Reflection -1 '!BB109</f>
        <v>0</v>
      </c>
      <c r="AZ110" s="171"/>
      <c r="BA110" s="171"/>
      <c r="BB110" s="171" t="str">
        <f>'Reflection -2'!R109</f>
        <v>0</v>
      </c>
      <c r="BC110" s="171"/>
      <c r="BD110" s="171"/>
      <c r="BE110" s="171"/>
      <c r="BF110" s="171"/>
      <c r="BG110" s="171"/>
      <c r="BH110" s="171" t="str">
        <f>'Reflection -2'!BB109</f>
        <v>0</v>
      </c>
      <c r="BI110" s="171"/>
      <c r="BJ110" s="171"/>
      <c r="BK110" s="171" t="str">
        <f>'Reflection -3'!R109</f>
        <v>0</v>
      </c>
      <c r="BL110" s="171"/>
      <c r="BM110" s="171"/>
      <c r="BN110" s="171"/>
      <c r="BO110" s="171"/>
      <c r="BP110" s="171"/>
      <c r="BQ110" s="171" t="str">
        <f>'Reflection -3'!BB109</f>
        <v>0</v>
      </c>
      <c r="BR110" s="171"/>
      <c r="BS110" s="171">
        <f t="shared" si="8"/>
        <v>2.4166666666666665</v>
      </c>
      <c r="BT110" s="171">
        <f t="shared" si="9"/>
        <v>3.9875000000000003</v>
      </c>
      <c r="BU110" s="171">
        <f t="shared" si="10"/>
        <v>2.3333333333333335</v>
      </c>
      <c r="BV110" s="171">
        <f t="shared" si="11"/>
        <v>2</v>
      </c>
      <c r="BW110" s="171"/>
      <c r="BX110" s="171">
        <f t="shared" si="12"/>
        <v>2.7777777777777781</v>
      </c>
      <c r="BY110" s="171">
        <f t="shared" si="13"/>
        <v>3</v>
      </c>
      <c r="BZ110" s="171">
        <f t="shared" si="14"/>
        <v>16.515277777777779</v>
      </c>
      <c r="CA110" s="171">
        <f>Internal!$BZ110/30*100</f>
        <v>55.050925925925931</v>
      </c>
      <c r="CB110" s="171">
        <f t="shared" si="15"/>
        <v>3.1666666666666665</v>
      </c>
      <c r="CC110" s="171"/>
    </row>
    <row r="111" spans="1:81" s="102" customFormat="1" ht="23.1" customHeight="1" x14ac:dyDescent="0.3">
      <c r="A111" s="172">
        <v>108</v>
      </c>
      <c r="B111" s="172" t="s">
        <v>278</v>
      </c>
      <c r="C111" s="168" t="s">
        <v>279</v>
      </c>
      <c r="D111" s="171">
        <f>'Book Review'!K110</f>
        <v>3</v>
      </c>
      <c r="E111" s="171">
        <f>'Book Review'!Q110</f>
        <v>2</v>
      </c>
      <c r="F111" s="171">
        <f>'Book Review'!W110</f>
        <v>3</v>
      </c>
      <c r="G111" s="171"/>
      <c r="H111" s="171"/>
      <c r="I111" s="171">
        <f>'Book Review'!AO110</f>
        <v>2.3333333333333335</v>
      </c>
      <c r="J111" s="171">
        <f>'Book Review'!AU110</f>
        <v>4</v>
      </c>
      <c r="K111" s="171">
        <f>'Book Review'!BA110</f>
        <v>3.5</v>
      </c>
      <c r="L111" s="116"/>
      <c r="M111" s="116"/>
      <c r="N111" s="171">
        <f>Debate!K110</f>
        <v>2</v>
      </c>
      <c r="O111" s="171">
        <f>Debate!Q110</f>
        <v>2</v>
      </c>
      <c r="P111" s="116"/>
      <c r="Q111" s="171">
        <f>Debate!AC110</f>
        <v>2</v>
      </c>
      <c r="R111" s="116"/>
      <c r="S111" s="171">
        <f>Debate!AO110</f>
        <v>2.6666666666666665</v>
      </c>
      <c r="T111" s="171">
        <f>Debate!AU110</f>
        <v>3</v>
      </c>
      <c r="U111" s="171">
        <f>Debate!BA110</f>
        <v>2.5</v>
      </c>
      <c r="V111" s="116"/>
      <c r="W111" s="116"/>
      <c r="X111" s="116"/>
      <c r="Y111" s="116">
        <f>GD!Q110</f>
        <v>2</v>
      </c>
      <c r="Z111" s="116">
        <f>GD!W110</f>
        <v>0</v>
      </c>
      <c r="AA111" s="116"/>
      <c r="AB111" s="116"/>
      <c r="AC111" s="116"/>
      <c r="AD111" s="116"/>
      <c r="AE111" s="116"/>
      <c r="AF111" s="116"/>
      <c r="AG111" s="116"/>
      <c r="AH111" s="171">
        <f>'Case study'!K110</f>
        <v>1.75</v>
      </c>
      <c r="AI111" s="171">
        <f>'Case study'!Q110</f>
        <v>2.4</v>
      </c>
      <c r="AJ111" s="171">
        <f>'Case study'!W110</f>
        <v>2</v>
      </c>
      <c r="AK111" s="116"/>
      <c r="AL111" s="116"/>
      <c r="AM111" s="171">
        <f>'Case study'!AO110</f>
        <v>2.25</v>
      </c>
      <c r="AN111" s="171">
        <f>'Case study'!AU110</f>
        <v>3</v>
      </c>
      <c r="AO111" s="171">
        <f>'Case study'!BA110</f>
        <v>2</v>
      </c>
      <c r="AP111" s="116"/>
      <c r="AQ111" s="116"/>
      <c r="AR111" s="116"/>
      <c r="AS111" s="171">
        <f>'Reflection -1 '!R110</f>
        <v>3.5</v>
      </c>
      <c r="AT111" s="116"/>
      <c r="AU111" s="116"/>
      <c r="AV111" s="116"/>
      <c r="AW111" s="116"/>
      <c r="AX111" s="116"/>
      <c r="AY111" s="171">
        <f>'Reflection -1 '!BB110</f>
        <v>4.5</v>
      </c>
      <c r="AZ111" s="116"/>
      <c r="BA111" s="116"/>
      <c r="BB111" s="171">
        <f>'Reflection -2'!R110</f>
        <v>0</v>
      </c>
      <c r="BC111" s="116"/>
      <c r="BD111" s="116"/>
      <c r="BE111" s="116"/>
      <c r="BF111" s="116"/>
      <c r="BG111" s="116"/>
      <c r="BH111" s="171">
        <f>'Reflection -2'!BB110</f>
        <v>0</v>
      </c>
      <c r="BI111" s="116"/>
      <c r="BJ111" s="116"/>
      <c r="BK111" s="171">
        <f>'Reflection -3'!R110</f>
        <v>3</v>
      </c>
      <c r="BL111" s="116"/>
      <c r="BM111" s="116"/>
      <c r="BN111" s="116"/>
      <c r="BO111" s="116"/>
      <c r="BP111" s="116"/>
      <c r="BQ111" s="171">
        <f>'Reflection -3'!BB110</f>
        <v>4</v>
      </c>
      <c r="BR111" s="116"/>
      <c r="BS111" s="171">
        <f t="shared" si="8"/>
        <v>2.25</v>
      </c>
      <c r="BT111" s="171">
        <f t="shared" si="9"/>
        <v>2.1285714285714286</v>
      </c>
      <c r="BU111" s="171">
        <f t="shared" si="10"/>
        <v>1.6666666666666667</v>
      </c>
      <c r="BV111" s="171">
        <f t="shared" si="11"/>
        <v>2</v>
      </c>
      <c r="BW111" s="171"/>
      <c r="BX111" s="171">
        <f t="shared" si="12"/>
        <v>2.4166666666666665</v>
      </c>
      <c r="BY111" s="171">
        <f t="shared" si="13"/>
        <v>3.3333333333333335</v>
      </c>
      <c r="BZ111" s="171">
        <f t="shared" si="14"/>
        <v>13.795238095238094</v>
      </c>
      <c r="CA111" s="171">
        <f>Internal!$BZ111/30*100</f>
        <v>45.984126984126981</v>
      </c>
      <c r="CB111" s="171">
        <f t="shared" si="15"/>
        <v>2.75</v>
      </c>
      <c r="CC111" s="116"/>
    </row>
    <row r="112" spans="1:81" s="102" customFormat="1" ht="23.1" customHeight="1" x14ac:dyDescent="0.3">
      <c r="A112" s="169">
        <v>109</v>
      </c>
      <c r="B112" s="169" t="s">
        <v>167</v>
      </c>
      <c r="C112" s="170" t="s">
        <v>168</v>
      </c>
      <c r="D112" s="171">
        <f>'Book Review'!K111</f>
        <v>2.75</v>
      </c>
      <c r="E112" s="171">
        <f>'Book Review'!Q111</f>
        <v>2.4</v>
      </c>
      <c r="F112" s="171">
        <f>'Book Review'!W111</f>
        <v>4</v>
      </c>
      <c r="G112" s="171"/>
      <c r="H112" s="171"/>
      <c r="I112" s="171">
        <f>'Book Review'!AO111</f>
        <v>2.6666666666666665</v>
      </c>
      <c r="J112" s="171">
        <f>'Book Review'!AU111</f>
        <v>3</v>
      </c>
      <c r="K112" s="171">
        <f>'Book Review'!BA111</f>
        <v>2.5</v>
      </c>
      <c r="L112" s="171"/>
      <c r="M112" s="171"/>
      <c r="N112" s="171">
        <f>Debate!K111</f>
        <v>2</v>
      </c>
      <c r="O112" s="171">
        <f>Debate!Q111</f>
        <v>2.8</v>
      </c>
      <c r="P112" s="171"/>
      <c r="Q112" s="171">
        <f>Debate!AC111</f>
        <v>2</v>
      </c>
      <c r="R112" s="171"/>
      <c r="S112" s="171">
        <f>Debate!AO111</f>
        <v>3.3333333333333335</v>
      </c>
      <c r="T112" s="171">
        <f>Debate!AU111</f>
        <v>3</v>
      </c>
      <c r="U112" s="171">
        <f>Debate!BA111</f>
        <v>3</v>
      </c>
      <c r="V112" s="171"/>
      <c r="W112" s="171"/>
      <c r="X112" s="171"/>
      <c r="Y112" s="171">
        <f>GD!Q111</f>
        <v>3.25</v>
      </c>
      <c r="Z112" s="171">
        <f>GD!W111</f>
        <v>0</v>
      </c>
      <c r="AA112" s="171"/>
      <c r="AB112" s="171"/>
      <c r="AC112" s="171"/>
      <c r="AD112" s="171"/>
      <c r="AE112" s="171"/>
      <c r="AF112" s="171"/>
      <c r="AG112" s="171"/>
      <c r="AH112" s="171">
        <f>'Case study'!K111</f>
        <v>2.75</v>
      </c>
      <c r="AI112" s="171">
        <f>'Case study'!Q111</f>
        <v>3</v>
      </c>
      <c r="AJ112" s="171">
        <f>'Case study'!W111</f>
        <v>4</v>
      </c>
      <c r="AK112" s="171"/>
      <c r="AL112" s="171"/>
      <c r="AM112" s="171">
        <f>'Case study'!AO111</f>
        <v>2.75</v>
      </c>
      <c r="AN112" s="171">
        <f>'Case study'!AU111</f>
        <v>3</v>
      </c>
      <c r="AO112" s="171">
        <f>'Case study'!BA111</f>
        <v>2</v>
      </c>
      <c r="AP112" s="171"/>
      <c r="AQ112" s="171"/>
      <c r="AR112" s="171"/>
      <c r="AS112" s="171">
        <f>'Reflection -1 '!R111</f>
        <v>3.5</v>
      </c>
      <c r="AT112" s="171"/>
      <c r="AU112" s="171"/>
      <c r="AV112" s="171"/>
      <c r="AW112" s="171"/>
      <c r="AX112" s="171"/>
      <c r="AY112" s="171">
        <f>'Reflection -1 '!BB111</f>
        <v>4.5</v>
      </c>
      <c r="AZ112" s="171"/>
      <c r="BA112" s="171"/>
      <c r="BB112" s="171">
        <f>'Reflection -2'!R111</f>
        <v>3</v>
      </c>
      <c r="BC112" s="171"/>
      <c r="BD112" s="171"/>
      <c r="BE112" s="171"/>
      <c r="BF112" s="171"/>
      <c r="BG112" s="171"/>
      <c r="BH112" s="171">
        <f>'Reflection -2'!BB111</f>
        <v>5</v>
      </c>
      <c r="BI112" s="171"/>
      <c r="BJ112" s="171"/>
      <c r="BK112" s="171">
        <f>'Reflection -3'!R111</f>
        <v>0</v>
      </c>
      <c r="BL112" s="171"/>
      <c r="BM112" s="171"/>
      <c r="BN112" s="171"/>
      <c r="BO112" s="171"/>
      <c r="BP112" s="171"/>
      <c r="BQ112" s="171">
        <f>'Reflection -3'!BB111</f>
        <v>0</v>
      </c>
      <c r="BR112" s="171"/>
      <c r="BS112" s="171">
        <f t="shared" si="8"/>
        <v>2.5</v>
      </c>
      <c r="BT112" s="171">
        <f t="shared" si="9"/>
        <v>2.5642857142857141</v>
      </c>
      <c r="BU112" s="171">
        <f t="shared" si="10"/>
        <v>2.6666666666666665</v>
      </c>
      <c r="BV112" s="171">
        <f t="shared" si="11"/>
        <v>2</v>
      </c>
      <c r="BW112" s="171"/>
      <c r="BX112" s="171">
        <f t="shared" si="12"/>
        <v>2.9166666666666665</v>
      </c>
      <c r="BY112" s="171">
        <f t="shared" si="13"/>
        <v>3</v>
      </c>
      <c r="BZ112" s="171">
        <f t="shared" si="14"/>
        <v>15.647619047619045</v>
      </c>
      <c r="CA112" s="171">
        <f>Internal!$BZ112/30*100</f>
        <v>52.158730158730151</v>
      </c>
      <c r="CB112" s="171">
        <f t="shared" si="15"/>
        <v>2.8333333333333335</v>
      </c>
      <c r="CC112" s="171"/>
    </row>
    <row r="113" spans="1:81" s="102" customFormat="1" ht="23.1" customHeight="1" x14ac:dyDescent="0.3">
      <c r="A113" s="172">
        <v>110</v>
      </c>
      <c r="B113" s="172" t="s">
        <v>185</v>
      </c>
      <c r="C113" s="168" t="s">
        <v>186</v>
      </c>
      <c r="D113" s="171">
        <f>'Book Review'!K112</f>
        <v>1.75</v>
      </c>
      <c r="E113" s="171">
        <f>'Book Review'!Q112</f>
        <v>1.8</v>
      </c>
      <c r="F113" s="171">
        <f>'Book Review'!W112</f>
        <v>2</v>
      </c>
      <c r="G113" s="171"/>
      <c r="H113" s="171"/>
      <c r="I113" s="171">
        <f>'Book Review'!AO112</f>
        <v>2</v>
      </c>
      <c r="J113" s="171">
        <f>'Book Review'!AU112</f>
        <v>2</v>
      </c>
      <c r="K113" s="171">
        <f>'Book Review'!BA112</f>
        <v>2.5</v>
      </c>
      <c r="L113" s="116"/>
      <c r="M113" s="173"/>
      <c r="N113" s="171">
        <f>Debate!K112</f>
        <v>2</v>
      </c>
      <c r="O113" s="171">
        <f>Debate!Q112</f>
        <v>2</v>
      </c>
      <c r="P113" s="116"/>
      <c r="Q113" s="171">
        <f>Debate!AC112</f>
        <v>2</v>
      </c>
      <c r="R113" s="116"/>
      <c r="S113" s="171">
        <f>Debate!AO112</f>
        <v>2.3333333333333335</v>
      </c>
      <c r="T113" s="171">
        <f>Debate!AU112</f>
        <v>2</v>
      </c>
      <c r="U113" s="171">
        <f>Debate!BA112</f>
        <v>2</v>
      </c>
      <c r="V113" s="116"/>
      <c r="W113" s="173"/>
      <c r="X113" s="116"/>
      <c r="Y113" s="116">
        <f>GD!Q112</f>
        <v>2.25</v>
      </c>
      <c r="Z113" s="116">
        <f>GD!W112</f>
        <v>0</v>
      </c>
      <c r="AA113" s="116"/>
      <c r="AB113" s="116"/>
      <c r="AC113" s="116"/>
      <c r="AD113" s="173"/>
      <c r="AE113" s="173"/>
      <c r="AF113" s="116"/>
      <c r="AG113" s="173"/>
      <c r="AH113" s="171">
        <f>'Case study'!K112</f>
        <v>1.75</v>
      </c>
      <c r="AI113" s="171">
        <f>'Case study'!Q112</f>
        <v>2.2000000000000002</v>
      </c>
      <c r="AJ113" s="171">
        <f>'Case study'!W112</f>
        <v>2</v>
      </c>
      <c r="AK113" s="116"/>
      <c r="AL113" s="116"/>
      <c r="AM113" s="171">
        <f>'Case study'!AO112</f>
        <v>2</v>
      </c>
      <c r="AN113" s="171">
        <f>'Case study'!AU112</f>
        <v>3</v>
      </c>
      <c r="AO113" s="171">
        <f>'Case study'!BA112</f>
        <v>2</v>
      </c>
      <c r="AP113" s="116"/>
      <c r="AQ113" s="173"/>
      <c r="AR113" s="116"/>
      <c r="AS113" s="171">
        <f>'Reflection -1 '!R112</f>
        <v>3</v>
      </c>
      <c r="AT113" s="116"/>
      <c r="AU113" s="116"/>
      <c r="AV113" s="116"/>
      <c r="AW113" s="116"/>
      <c r="AX113" s="173"/>
      <c r="AY113" s="171">
        <f>'Reflection -1 '!BB112</f>
        <v>3.5</v>
      </c>
      <c r="AZ113" s="173"/>
      <c r="BA113" s="116"/>
      <c r="BB113" s="171">
        <f>'Reflection -2'!R112</f>
        <v>2</v>
      </c>
      <c r="BC113" s="116"/>
      <c r="BD113" s="116"/>
      <c r="BE113" s="116"/>
      <c r="BF113" s="116"/>
      <c r="BG113" s="116"/>
      <c r="BH113" s="171">
        <f>'Reflection -2'!BB112</f>
        <v>5</v>
      </c>
      <c r="BI113" s="173"/>
      <c r="BJ113" s="116"/>
      <c r="BK113" s="171">
        <f>'Reflection -3'!R112</f>
        <v>2</v>
      </c>
      <c r="BL113" s="116"/>
      <c r="BM113" s="116"/>
      <c r="BN113" s="116"/>
      <c r="BO113" s="116"/>
      <c r="BP113" s="116"/>
      <c r="BQ113" s="171">
        <f>'Reflection -3'!BB112</f>
        <v>3</v>
      </c>
      <c r="BR113" s="173"/>
      <c r="BS113" s="171">
        <f t="shared" si="8"/>
        <v>1.8333333333333333</v>
      </c>
      <c r="BT113" s="171">
        <f t="shared" si="9"/>
        <v>2.1785714285714284</v>
      </c>
      <c r="BU113" s="171">
        <f t="shared" si="10"/>
        <v>1.3333333333333333</v>
      </c>
      <c r="BV113" s="171">
        <f t="shared" si="11"/>
        <v>2</v>
      </c>
      <c r="BW113" s="171"/>
      <c r="BX113" s="171">
        <f t="shared" si="12"/>
        <v>2.1111111111111112</v>
      </c>
      <c r="BY113" s="171">
        <f t="shared" si="13"/>
        <v>2.3333333333333335</v>
      </c>
      <c r="BZ113" s="171">
        <f t="shared" si="14"/>
        <v>11.78968253968254</v>
      </c>
      <c r="CA113" s="171">
        <f>Internal!$BZ113/30*100</f>
        <v>39.298941798941797</v>
      </c>
      <c r="CB113" s="171">
        <f t="shared" si="15"/>
        <v>3</v>
      </c>
      <c r="CC113" s="173"/>
    </row>
    <row r="114" spans="1:81" s="102" customFormat="1" ht="23.1" customHeight="1" x14ac:dyDescent="0.3">
      <c r="A114" s="169">
        <v>111</v>
      </c>
      <c r="B114" s="169" t="s">
        <v>232</v>
      </c>
      <c r="C114" s="170" t="s">
        <v>233</v>
      </c>
      <c r="D114" s="171">
        <f>'Book Review'!K113</f>
        <v>2.25</v>
      </c>
      <c r="E114" s="171">
        <f>'Book Review'!Q113</f>
        <v>2</v>
      </c>
      <c r="F114" s="171">
        <f>'Book Review'!W113</f>
        <v>2</v>
      </c>
      <c r="G114" s="171"/>
      <c r="H114" s="171"/>
      <c r="I114" s="171">
        <f>'Book Review'!AO113</f>
        <v>2</v>
      </c>
      <c r="J114" s="171">
        <f>'Book Review'!AU113</f>
        <v>2</v>
      </c>
      <c r="K114" s="171">
        <f>'Book Review'!BA113</f>
        <v>1</v>
      </c>
      <c r="L114" s="171"/>
      <c r="M114" s="171"/>
      <c r="N114" s="171">
        <f>Debate!K113</f>
        <v>2</v>
      </c>
      <c r="O114" s="171">
        <f>Debate!Q113</f>
        <v>2.2000000000000002</v>
      </c>
      <c r="P114" s="171"/>
      <c r="Q114" s="171">
        <f>Debate!AC113</f>
        <v>3</v>
      </c>
      <c r="R114" s="171"/>
      <c r="S114" s="171">
        <f>Debate!AO113</f>
        <v>2.3333333333333335</v>
      </c>
      <c r="T114" s="171">
        <f>Debate!AU113</f>
        <v>2</v>
      </c>
      <c r="U114" s="171">
        <f>Debate!BA113</f>
        <v>2</v>
      </c>
      <c r="V114" s="171"/>
      <c r="W114" s="171"/>
      <c r="X114" s="171"/>
      <c r="Y114" s="171">
        <f>GD!Q113</f>
        <v>2.5</v>
      </c>
      <c r="Z114" s="171">
        <f>GD!W113</f>
        <v>0</v>
      </c>
      <c r="AA114" s="171"/>
      <c r="AB114" s="171"/>
      <c r="AC114" s="171"/>
      <c r="AD114" s="171"/>
      <c r="AE114" s="171"/>
      <c r="AF114" s="171"/>
      <c r="AG114" s="171"/>
      <c r="AH114" s="171">
        <f>'Case study'!K113</f>
        <v>2.25</v>
      </c>
      <c r="AI114" s="171">
        <f>'Case study'!Q113</f>
        <v>2.4</v>
      </c>
      <c r="AJ114" s="171">
        <f>'Case study'!W113</f>
        <v>2</v>
      </c>
      <c r="AK114" s="171"/>
      <c r="AL114" s="171"/>
      <c r="AM114" s="171">
        <f>'Case study'!AO113</f>
        <v>2</v>
      </c>
      <c r="AN114" s="171">
        <f>'Case study'!AU113</f>
        <v>1</v>
      </c>
      <c r="AO114" s="171">
        <f>'Case study'!BA113</f>
        <v>1</v>
      </c>
      <c r="AP114" s="171"/>
      <c r="AQ114" s="171"/>
      <c r="AR114" s="171"/>
      <c r="AS114" s="171">
        <f>'Reflection -1 '!R113</f>
        <v>3</v>
      </c>
      <c r="AT114" s="171"/>
      <c r="AU114" s="171"/>
      <c r="AV114" s="171"/>
      <c r="AW114" s="171"/>
      <c r="AX114" s="171"/>
      <c r="AY114" s="171">
        <f>'Reflection -1 '!BB113</f>
        <v>4</v>
      </c>
      <c r="AZ114" s="171"/>
      <c r="BA114" s="171"/>
      <c r="BB114" s="171">
        <f>'Reflection -2'!R113</f>
        <v>1</v>
      </c>
      <c r="BC114" s="171"/>
      <c r="BD114" s="171"/>
      <c r="BE114" s="171"/>
      <c r="BF114" s="171"/>
      <c r="BG114" s="171"/>
      <c r="BH114" s="171">
        <f>'Reflection -2'!BB113</f>
        <v>5</v>
      </c>
      <c r="BI114" s="171"/>
      <c r="BJ114" s="171"/>
      <c r="BK114" s="171">
        <f>'Reflection -3'!R113</f>
        <v>3</v>
      </c>
      <c r="BL114" s="171"/>
      <c r="BM114" s="171"/>
      <c r="BN114" s="171"/>
      <c r="BO114" s="171"/>
      <c r="BP114" s="171"/>
      <c r="BQ114" s="171">
        <f>'Reflection -3'!BB113</f>
        <v>4</v>
      </c>
      <c r="BR114" s="171"/>
      <c r="BS114" s="171">
        <f t="shared" si="8"/>
        <v>2.1666666666666665</v>
      </c>
      <c r="BT114" s="171">
        <f t="shared" si="9"/>
        <v>2.3000000000000003</v>
      </c>
      <c r="BU114" s="171">
        <f t="shared" si="10"/>
        <v>1.3333333333333333</v>
      </c>
      <c r="BV114" s="171">
        <f t="shared" si="11"/>
        <v>3</v>
      </c>
      <c r="BW114" s="171"/>
      <c r="BX114" s="171">
        <f t="shared" si="12"/>
        <v>2.1111111111111112</v>
      </c>
      <c r="BY114" s="171">
        <f t="shared" si="13"/>
        <v>1.6666666666666667</v>
      </c>
      <c r="BZ114" s="171">
        <f t="shared" si="14"/>
        <v>12.577777777777778</v>
      </c>
      <c r="CA114" s="171">
        <f>Internal!$BZ114/30*100</f>
        <v>41.925925925925931</v>
      </c>
      <c r="CB114" s="171">
        <f t="shared" si="15"/>
        <v>2.8333333333333335</v>
      </c>
      <c r="CC114" s="171"/>
    </row>
    <row r="115" spans="1:81" s="102" customFormat="1" ht="23.1" customHeight="1" x14ac:dyDescent="0.3">
      <c r="A115" s="172">
        <v>112</v>
      </c>
      <c r="B115" s="172" t="s">
        <v>145</v>
      </c>
      <c r="C115" s="168" t="s">
        <v>146</v>
      </c>
      <c r="D115" s="171">
        <f>'Book Review'!K114</f>
        <v>2</v>
      </c>
      <c r="E115" s="171">
        <f>'Book Review'!Q114</f>
        <v>2.4</v>
      </c>
      <c r="F115" s="171">
        <f>'Book Review'!W114</f>
        <v>2</v>
      </c>
      <c r="G115" s="171"/>
      <c r="H115" s="171"/>
      <c r="I115" s="171">
        <f>'Book Review'!AO114</f>
        <v>2</v>
      </c>
      <c r="J115" s="171">
        <f>'Book Review'!AU114</f>
        <v>3</v>
      </c>
      <c r="K115" s="171">
        <f>'Book Review'!BA114</f>
        <v>2</v>
      </c>
      <c r="L115" s="116"/>
      <c r="M115" s="116"/>
      <c r="N115" s="171">
        <f>Debate!K114</f>
        <v>2</v>
      </c>
      <c r="O115" s="171">
        <f>Debate!Q114</f>
        <v>2.2999999999999998</v>
      </c>
      <c r="P115" s="116"/>
      <c r="Q115" s="171">
        <f>Debate!AC114</f>
        <v>2</v>
      </c>
      <c r="R115" s="116"/>
      <c r="S115" s="171">
        <f>Debate!AO114</f>
        <v>2</v>
      </c>
      <c r="T115" s="171">
        <f>Debate!AU114</f>
        <v>3</v>
      </c>
      <c r="U115" s="171">
        <f>Debate!BA114</f>
        <v>3</v>
      </c>
      <c r="V115" s="116"/>
      <c r="W115" s="116"/>
      <c r="X115" s="116"/>
      <c r="Y115" s="116">
        <f>GD!Q114</f>
        <v>2.75</v>
      </c>
      <c r="Z115" s="116">
        <f>GD!W114</f>
        <v>0</v>
      </c>
      <c r="AA115" s="116"/>
      <c r="AB115" s="116"/>
      <c r="AC115" s="116"/>
      <c r="AD115" s="116"/>
      <c r="AE115" s="116"/>
      <c r="AF115" s="116"/>
      <c r="AG115" s="116"/>
      <c r="AH115" s="171">
        <f>'Case study'!K114</f>
        <v>3</v>
      </c>
      <c r="AI115" s="171">
        <f>'Case study'!Q114</f>
        <v>3</v>
      </c>
      <c r="AJ115" s="171">
        <f>'Case study'!W114</f>
        <v>3</v>
      </c>
      <c r="AK115" s="116"/>
      <c r="AL115" s="116"/>
      <c r="AM115" s="171">
        <f>'Case study'!AO114</f>
        <v>2.5</v>
      </c>
      <c r="AN115" s="171">
        <f>'Case study'!AU114</f>
        <v>3</v>
      </c>
      <c r="AO115" s="171">
        <f>'Case study'!BA114</f>
        <v>3</v>
      </c>
      <c r="AP115" s="116"/>
      <c r="AQ115" s="116"/>
      <c r="AR115" s="116"/>
      <c r="AS115" s="171">
        <f>'Reflection -1 '!R114</f>
        <v>4</v>
      </c>
      <c r="AT115" s="116"/>
      <c r="AU115" s="116"/>
      <c r="AV115" s="116"/>
      <c r="AW115" s="116"/>
      <c r="AX115" s="116"/>
      <c r="AY115" s="171">
        <f>'Reflection -1 '!BB114</f>
        <v>4.5</v>
      </c>
      <c r="AZ115" s="116"/>
      <c r="BA115" s="116"/>
      <c r="BB115" s="171">
        <f>'Reflection -2'!R114</f>
        <v>3.6666666666666665</v>
      </c>
      <c r="BC115" s="116"/>
      <c r="BD115" s="116"/>
      <c r="BE115" s="116"/>
      <c r="BF115" s="116"/>
      <c r="BG115" s="116"/>
      <c r="BH115" s="171">
        <f>'Reflection -2'!BB114</f>
        <v>5</v>
      </c>
      <c r="BI115" s="116"/>
      <c r="BJ115" s="116"/>
      <c r="BK115" s="171">
        <f>'Reflection -3'!R114</f>
        <v>3</v>
      </c>
      <c r="BL115" s="116"/>
      <c r="BM115" s="116"/>
      <c r="BN115" s="116"/>
      <c r="BO115" s="116"/>
      <c r="BP115" s="116"/>
      <c r="BQ115" s="171">
        <f>'Reflection -3'!BB114</f>
        <v>3.5</v>
      </c>
      <c r="BR115" s="116"/>
      <c r="BS115" s="171">
        <f t="shared" si="8"/>
        <v>2.3333333333333335</v>
      </c>
      <c r="BT115" s="171">
        <f t="shared" si="9"/>
        <v>3.0166666666666666</v>
      </c>
      <c r="BU115" s="171">
        <f t="shared" si="10"/>
        <v>1.6666666666666667</v>
      </c>
      <c r="BV115" s="171">
        <f t="shared" si="11"/>
        <v>2</v>
      </c>
      <c r="BW115" s="171"/>
      <c r="BX115" s="171">
        <f t="shared" si="12"/>
        <v>2.1666666666666665</v>
      </c>
      <c r="BY115" s="171">
        <f t="shared" si="13"/>
        <v>3</v>
      </c>
      <c r="BZ115" s="171">
        <f t="shared" si="14"/>
        <v>14.183333333333332</v>
      </c>
      <c r="CA115" s="171">
        <f>Internal!$BZ115/30*100</f>
        <v>47.277777777777771</v>
      </c>
      <c r="CB115" s="171">
        <f t="shared" si="15"/>
        <v>3.5</v>
      </c>
      <c r="CC115" s="116"/>
    </row>
    <row r="116" spans="1:81" s="102" customFormat="1" ht="23.1" customHeight="1" x14ac:dyDescent="0.3">
      <c r="A116" s="169">
        <v>113</v>
      </c>
      <c r="B116" s="169" t="s">
        <v>200</v>
      </c>
      <c r="C116" s="170" t="s">
        <v>201</v>
      </c>
      <c r="D116" s="171">
        <f>'Book Review'!K115</f>
        <v>3.25</v>
      </c>
      <c r="E116" s="171">
        <f>'Book Review'!Q115</f>
        <v>2.4</v>
      </c>
      <c r="F116" s="171">
        <f>'Book Review'!W115</f>
        <v>2</v>
      </c>
      <c r="G116" s="171"/>
      <c r="H116" s="171"/>
      <c r="I116" s="171">
        <f>'Book Review'!AO115</f>
        <v>2.3333333333333335</v>
      </c>
      <c r="J116" s="171">
        <f>'Book Review'!AU115</f>
        <v>3</v>
      </c>
      <c r="K116" s="171">
        <f>'Book Review'!BA115</f>
        <v>3.5</v>
      </c>
      <c r="L116" s="171"/>
      <c r="M116" s="171"/>
      <c r="N116" s="171">
        <f>Debate!K115</f>
        <v>2</v>
      </c>
      <c r="O116" s="171">
        <f>Debate!Q115</f>
        <v>3</v>
      </c>
      <c r="P116" s="171"/>
      <c r="Q116" s="171">
        <f>Debate!AC115</f>
        <v>3</v>
      </c>
      <c r="R116" s="171"/>
      <c r="S116" s="171">
        <f>Debate!AO115</f>
        <v>3</v>
      </c>
      <c r="T116" s="171">
        <f>Debate!AU115</f>
        <v>3</v>
      </c>
      <c r="U116" s="171">
        <f>Debate!BA115</f>
        <v>3</v>
      </c>
      <c r="V116" s="171"/>
      <c r="W116" s="171"/>
      <c r="X116" s="171"/>
      <c r="Y116" s="171">
        <f>GD!Q115</f>
        <v>3</v>
      </c>
      <c r="Z116" s="171">
        <f>GD!W115</f>
        <v>0</v>
      </c>
      <c r="AA116" s="171"/>
      <c r="AB116" s="171"/>
      <c r="AC116" s="171"/>
      <c r="AD116" s="171"/>
      <c r="AE116" s="171"/>
      <c r="AF116" s="171"/>
      <c r="AG116" s="171"/>
      <c r="AH116" s="171">
        <f>'Case study'!K115</f>
        <v>4</v>
      </c>
      <c r="AI116" s="171">
        <f>'Case study'!Q115</f>
        <v>3</v>
      </c>
      <c r="AJ116" s="171">
        <f>'Case study'!W115</f>
        <v>3</v>
      </c>
      <c r="AK116" s="171"/>
      <c r="AL116" s="171"/>
      <c r="AM116" s="171">
        <f>'Case study'!AO115</f>
        <v>3.5</v>
      </c>
      <c r="AN116" s="171">
        <f>'Case study'!AU115</f>
        <v>3</v>
      </c>
      <c r="AO116" s="171">
        <f>'Case study'!BA115</f>
        <v>4</v>
      </c>
      <c r="AP116" s="171"/>
      <c r="AQ116" s="171"/>
      <c r="AR116" s="171"/>
      <c r="AS116" s="171">
        <f>'Reflection -1 '!R115</f>
        <v>4</v>
      </c>
      <c r="AT116" s="171"/>
      <c r="AU116" s="171"/>
      <c r="AV116" s="171"/>
      <c r="AW116" s="171"/>
      <c r="AX116" s="171"/>
      <c r="AY116" s="171">
        <f>'Reflection -1 '!BB115</f>
        <v>4.5</v>
      </c>
      <c r="AZ116" s="171"/>
      <c r="BA116" s="171"/>
      <c r="BB116" s="171">
        <f>'Reflection -2'!R115</f>
        <v>0</v>
      </c>
      <c r="BC116" s="171"/>
      <c r="BD116" s="171"/>
      <c r="BE116" s="171"/>
      <c r="BF116" s="171"/>
      <c r="BG116" s="171"/>
      <c r="BH116" s="171">
        <f>'Reflection -2'!BB115</f>
        <v>0</v>
      </c>
      <c r="BI116" s="171"/>
      <c r="BJ116" s="171"/>
      <c r="BK116" s="171">
        <f>'Reflection -3'!R115</f>
        <v>0</v>
      </c>
      <c r="BL116" s="171"/>
      <c r="BM116" s="171"/>
      <c r="BN116" s="171"/>
      <c r="BO116" s="171"/>
      <c r="BP116" s="171"/>
      <c r="BQ116" s="171">
        <f>'Reflection -3'!BB115</f>
        <v>0</v>
      </c>
      <c r="BR116" s="171"/>
      <c r="BS116" s="171">
        <f t="shared" si="8"/>
        <v>3.0833333333333335</v>
      </c>
      <c r="BT116" s="171">
        <f t="shared" si="9"/>
        <v>2.2000000000000002</v>
      </c>
      <c r="BU116" s="171">
        <f t="shared" si="10"/>
        <v>1.6666666666666667</v>
      </c>
      <c r="BV116" s="171">
        <f t="shared" si="11"/>
        <v>3</v>
      </c>
      <c r="BW116" s="171"/>
      <c r="BX116" s="171">
        <f t="shared" si="12"/>
        <v>2.9444444444444446</v>
      </c>
      <c r="BY116" s="171">
        <f t="shared" si="13"/>
        <v>3</v>
      </c>
      <c r="BZ116" s="171">
        <f t="shared" si="14"/>
        <v>15.894444444444444</v>
      </c>
      <c r="CA116" s="171">
        <f>Internal!$BZ116/30*100</f>
        <v>52.981481481481488</v>
      </c>
      <c r="CB116" s="171">
        <f t="shared" si="15"/>
        <v>2.5</v>
      </c>
      <c r="CC116" s="171"/>
    </row>
    <row r="117" spans="1:81" s="102" customFormat="1" ht="23.1" customHeight="1" x14ac:dyDescent="0.3">
      <c r="A117" s="172">
        <v>114</v>
      </c>
      <c r="B117" s="172" t="s">
        <v>216</v>
      </c>
      <c r="C117" s="168" t="s">
        <v>217</v>
      </c>
      <c r="D117" s="171">
        <f>'Book Review'!K116</f>
        <v>1.5</v>
      </c>
      <c r="E117" s="171">
        <f>'Book Review'!Q116</f>
        <v>1.6</v>
      </c>
      <c r="F117" s="171">
        <f>'Book Review'!W116</f>
        <v>2</v>
      </c>
      <c r="G117" s="171"/>
      <c r="H117" s="171"/>
      <c r="I117" s="171">
        <f>'Book Review'!AO116</f>
        <v>2</v>
      </c>
      <c r="J117" s="171">
        <f>'Book Review'!AU116</f>
        <v>2</v>
      </c>
      <c r="K117" s="171">
        <f>'Book Review'!BA116</f>
        <v>2.5</v>
      </c>
      <c r="L117" s="116"/>
      <c r="M117" s="116"/>
      <c r="N117" s="171">
        <f>Debate!K116</f>
        <v>2</v>
      </c>
      <c r="O117" s="171">
        <f>Debate!Q116</f>
        <v>2</v>
      </c>
      <c r="P117" s="116"/>
      <c r="Q117" s="171">
        <f>Debate!AC116</f>
        <v>2</v>
      </c>
      <c r="R117" s="116"/>
      <c r="S117" s="171">
        <f>Debate!AO116</f>
        <v>2</v>
      </c>
      <c r="T117" s="171">
        <f>Debate!AU116</f>
        <v>2</v>
      </c>
      <c r="U117" s="171">
        <f>Debate!BA116</f>
        <v>2</v>
      </c>
      <c r="V117" s="116"/>
      <c r="W117" s="116"/>
      <c r="X117" s="116"/>
      <c r="Y117" s="116">
        <f>GD!Q116</f>
        <v>2</v>
      </c>
      <c r="Z117" s="116">
        <f>GD!W116</f>
        <v>0</v>
      </c>
      <c r="AA117" s="116"/>
      <c r="AB117" s="116"/>
      <c r="AC117" s="116"/>
      <c r="AD117" s="116"/>
      <c r="AE117" s="116"/>
      <c r="AF117" s="116"/>
      <c r="AG117" s="116"/>
      <c r="AH117" s="171">
        <f>'Case study'!K116</f>
        <v>1.5</v>
      </c>
      <c r="AI117" s="171">
        <f>'Case study'!Q116</f>
        <v>2</v>
      </c>
      <c r="AJ117" s="171">
        <f>'Case study'!W116</f>
        <v>2</v>
      </c>
      <c r="AK117" s="116"/>
      <c r="AL117" s="116"/>
      <c r="AM117" s="171">
        <f>'Case study'!AO116</f>
        <v>2</v>
      </c>
      <c r="AN117" s="171">
        <f>'Case study'!AU116</f>
        <v>3</v>
      </c>
      <c r="AO117" s="171">
        <f>'Case study'!BA116</f>
        <v>2</v>
      </c>
      <c r="AP117" s="116"/>
      <c r="AQ117" s="116"/>
      <c r="AR117" s="116"/>
      <c r="AS117" s="171">
        <f>'Reflection -1 '!R116</f>
        <v>0</v>
      </c>
      <c r="AT117" s="116"/>
      <c r="AU117" s="116"/>
      <c r="AV117" s="116"/>
      <c r="AW117" s="116"/>
      <c r="AX117" s="116"/>
      <c r="AY117" s="171">
        <f>'Reflection -1 '!BB116</f>
        <v>0</v>
      </c>
      <c r="AZ117" s="116"/>
      <c r="BA117" s="116"/>
      <c r="BB117" s="171">
        <f>'Reflection -2'!R116</f>
        <v>0</v>
      </c>
      <c r="BC117" s="116"/>
      <c r="BD117" s="116"/>
      <c r="BE117" s="116"/>
      <c r="BF117" s="116"/>
      <c r="BG117" s="116"/>
      <c r="BH117" s="171">
        <f>'Reflection -2'!BB116</f>
        <v>5</v>
      </c>
      <c r="BI117" s="116"/>
      <c r="BJ117" s="116"/>
      <c r="BK117" s="171">
        <f>'Reflection -3'!R116</f>
        <v>4</v>
      </c>
      <c r="BL117" s="116"/>
      <c r="BM117" s="116"/>
      <c r="BN117" s="116"/>
      <c r="BO117" s="116"/>
      <c r="BP117" s="116"/>
      <c r="BQ117" s="171">
        <f>'Reflection -3'!BB116</f>
        <v>4.5</v>
      </c>
      <c r="BR117" s="116"/>
      <c r="BS117" s="171">
        <f t="shared" si="8"/>
        <v>1.6666666666666667</v>
      </c>
      <c r="BT117" s="171">
        <f t="shared" si="9"/>
        <v>1.657142857142857</v>
      </c>
      <c r="BU117" s="171">
        <f t="shared" si="10"/>
        <v>1.3333333333333333</v>
      </c>
      <c r="BV117" s="171">
        <f t="shared" si="11"/>
        <v>2</v>
      </c>
      <c r="BW117" s="171"/>
      <c r="BX117" s="171">
        <f t="shared" si="12"/>
        <v>2</v>
      </c>
      <c r="BY117" s="171">
        <f t="shared" si="13"/>
        <v>2.3333333333333335</v>
      </c>
      <c r="BZ117" s="171">
        <f t="shared" si="14"/>
        <v>10.990476190476191</v>
      </c>
      <c r="CA117" s="171">
        <f>Internal!$BZ117/30*100</f>
        <v>36.63492063492064</v>
      </c>
      <c r="CB117" s="171">
        <f t="shared" si="15"/>
        <v>2.6666666666666665</v>
      </c>
      <c r="CC117" s="116"/>
    </row>
    <row r="118" spans="1:81" s="102" customFormat="1" ht="23.1" customHeight="1" x14ac:dyDescent="0.3">
      <c r="A118" s="169">
        <v>115</v>
      </c>
      <c r="B118" s="169" t="s">
        <v>234</v>
      </c>
      <c r="C118" s="170" t="s">
        <v>235</v>
      </c>
      <c r="D118" s="171">
        <f>'Book Review'!K117</f>
        <v>2.5</v>
      </c>
      <c r="E118" s="171">
        <f>'Book Review'!Q117</f>
        <v>2</v>
      </c>
      <c r="F118" s="171">
        <f>'Book Review'!W117</f>
        <v>2.5</v>
      </c>
      <c r="G118" s="171"/>
      <c r="H118" s="171"/>
      <c r="I118" s="171">
        <f>'Book Review'!AO117</f>
        <v>2.5</v>
      </c>
      <c r="J118" s="171">
        <f>'Book Review'!AU117</f>
        <v>2.5</v>
      </c>
      <c r="K118" s="171">
        <f>'Book Review'!BA117</f>
        <v>2.5</v>
      </c>
      <c r="L118" s="171"/>
      <c r="M118" s="171"/>
      <c r="N118" s="171">
        <f>Debate!K117</f>
        <v>2.5</v>
      </c>
      <c r="O118" s="171">
        <f>Debate!Q117</f>
        <v>2.5</v>
      </c>
      <c r="P118" s="171"/>
      <c r="Q118" s="171">
        <f>Debate!AC117</f>
        <v>2.5</v>
      </c>
      <c r="R118" s="171"/>
      <c r="S118" s="171">
        <f>Debate!AO117</f>
        <v>2.5</v>
      </c>
      <c r="T118" s="171">
        <f>Debate!AU117</f>
        <v>2.5</v>
      </c>
      <c r="U118" s="171">
        <f>Debate!BA117</f>
        <v>2.5</v>
      </c>
      <c r="V118" s="171"/>
      <c r="W118" s="171"/>
      <c r="X118" s="171"/>
      <c r="Y118" s="171">
        <f>GD!Q117</f>
        <v>2.5</v>
      </c>
      <c r="Z118" s="171">
        <f>GD!W117</f>
        <v>0</v>
      </c>
      <c r="AA118" s="171"/>
      <c r="AB118" s="171"/>
      <c r="AC118" s="171"/>
      <c r="AD118" s="171"/>
      <c r="AE118" s="171"/>
      <c r="AF118" s="171"/>
      <c r="AG118" s="171"/>
      <c r="AH118" s="171">
        <f>'Case study'!K117</f>
        <v>2.5</v>
      </c>
      <c r="AI118" s="171">
        <f>'Case study'!Q117</f>
        <v>2.5</v>
      </c>
      <c r="AJ118" s="171">
        <f>'Case study'!W117</f>
        <v>2.5</v>
      </c>
      <c r="AK118" s="171"/>
      <c r="AL118" s="171"/>
      <c r="AM118" s="171">
        <f>'Case study'!AO117</f>
        <v>2.5</v>
      </c>
      <c r="AN118" s="171">
        <f>'Case study'!AU117</f>
        <v>2.5</v>
      </c>
      <c r="AO118" s="171">
        <f>'Case study'!BA117</f>
        <v>2.5</v>
      </c>
      <c r="AP118" s="171"/>
      <c r="AQ118" s="171"/>
      <c r="AR118" s="171"/>
      <c r="AS118" s="171">
        <f>'Reflection -1 '!R117</f>
        <v>3</v>
      </c>
      <c r="AT118" s="171"/>
      <c r="AU118" s="171"/>
      <c r="AV118" s="171"/>
      <c r="AW118" s="171"/>
      <c r="AX118" s="171"/>
      <c r="AY118" s="171">
        <f>'Reflection -1 '!BB117</f>
        <v>4.5</v>
      </c>
      <c r="AZ118" s="171"/>
      <c r="BA118" s="171"/>
      <c r="BB118" s="171">
        <f>'Reflection -2'!R117</f>
        <v>2</v>
      </c>
      <c r="BC118" s="171"/>
      <c r="BD118" s="171"/>
      <c r="BE118" s="171"/>
      <c r="BF118" s="171"/>
      <c r="BG118" s="171"/>
      <c r="BH118" s="171">
        <f>'Reflection -2'!BB117</f>
        <v>5</v>
      </c>
      <c r="BI118" s="171"/>
      <c r="BJ118" s="171"/>
      <c r="BK118" s="171">
        <f>'Reflection -3'!R117</f>
        <v>0</v>
      </c>
      <c r="BL118" s="171"/>
      <c r="BM118" s="171"/>
      <c r="BN118" s="171"/>
      <c r="BO118" s="171"/>
      <c r="BP118" s="171"/>
      <c r="BQ118" s="171">
        <f>'Reflection -3'!BB117</f>
        <v>0</v>
      </c>
      <c r="BR118" s="171"/>
      <c r="BS118" s="171">
        <f t="shared" si="8"/>
        <v>2.5</v>
      </c>
      <c r="BT118" s="171">
        <f t="shared" si="9"/>
        <v>2.0714285714285716</v>
      </c>
      <c r="BU118" s="171">
        <f t="shared" si="10"/>
        <v>1.6666666666666667</v>
      </c>
      <c r="BV118" s="171">
        <f t="shared" si="11"/>
        <v>2.5</v>
      </c>
      <c r="BW118" s="171"/>
      <c r="BX118" s="171">
        <f t="shared" si="12"/>
        <v>2.5</v>
      </c>
      <c r="BY118" s="171">
        <f t="shared" si="13"/>
        <v>2.5</v>
      </c>
      <c r="BZ118" s="171">
        <f t="shared" si="14"/>
        <v>13.738095238095237</v>
      </c>
      <c r="CA118" s="171">
        <f>Internal!$BZ118/30*100</f>
        <v>45.793650793650791</v>
      </c>
      <c r="CB118" s="171">
        <f t="shared" si="15"/>
        <v>2.8333333333333335</v>
      </c>
      <c r="CC118" s="171"/>
    </row>
    <row r="119" spans="1:81" s="102" customFormat="1" ht="23.1" customHeight="1" x14ac:dyDescent="0.3">
      <c r="A119" s="172">
        <v>116</v>
      </c>
      <c r="B119" s="172" t="s">
        <v>353</v>
      </c>
      <c r="C119" s="168" t="s">
        <v>354</v>
      </c>
      <c r="D119" s="171">
        <f>'Book Review'!K118</f>
        <v>4</v>
      </c>
      <c r="E119" s="171">
        <f>'Book Review'!Q118</f>
        <v>3</v>
      </c>
      <c r="F119" s="171">
        <f>'Book Review'!W118</f>
        <v>2</v>
      </c>
      <c r="G119" s="171"/>
      <c r="H119" s="171"/>
      <c r="I119" s="171">
        <f>'Book Review'!AO118</f>
        <v>3.6666666666666665</v>
      </c>
      <c r="J119" s="171">
        <f>'Book Review'!AU118</f>
        <v>3</v>
      </c>
      <c r="K119" s="171">
        <f>'Book Review'!BA118</f>
        <v>4</v>
      </c>
      <c r="L119" s="116"/>
      <c r="M119" s="116"/>
      <c r="N119" s="171">
        <f>Debate!K118</f>
        <v>4</v>
      </c>
      <c r="O119" s="171">
        <f>Debate!Q118</f>
        <v>4</v>
      </c>
      <c r="P119" s="116"/>
      <c r="Q119" s="171">
        <f>Debate!AC118</f>
        <v>4</v>
      </c>
      <c r="R119" s="116"/>
      <c r="S119" s="171">
        <f>Debate!AO118</f>
        <v>4</v>
      </c>
      <c r="T119" s="171">
        <f>Debate!AU118</f>
        <v>3</v>
      </c>
      <c r="U119" s="171">
        <f>Debate!BA118</f>
        <v>4</v>
      </c>
      <c r="V119" s="116"/>
      <c r="W119" s="116"/>
      <c r="X119" s="116"/>
      <c r="Y119" s="116">
        <f>GD!Q118</f>
        <v>4</v>
      </c>
      <c r="Z119" s="116">
        <f>GD!W118</f>
        <v>0</v>
      </c>
      <c r="AA119" s="116"/>
      <c r="AB119" s="116"/>
      <c r="AC119" s="116"/>
      <c r="AD119" s="116"/>
      <c r="AE119" s="116"/>
      <c r="AF119" s="116"/>
      <c r="AG119" s="116"/>
      <c r="AH119" s="171">
        <f>'Case study'!K118</f>
        <v>4</v>
      </c>
      <c r="AI119" s="171">
        <f>'Case study'!Q118</f>
        <v>4</v>
      </c>
      <c r="AJ119" s="171">
        <f>'Case study'!W118</f>
        <v>4</v>
      </c>
      <c r="AK119" s="116"/>
      <c r="AL119" s="116"/>
      <c r="AM119" s="171">
        <f>'Case study'!AO118</f>
        <v>4</v>
      </c>
      <c r="AN119" s="171">
        <f>'Case study'!AU118</f>
        <v>3</v>
      </c>
      <c r="AO119" s="171">
        <f>'Case study'!BA118</f>
        <v>4</v>
      </c>
      <c r="AP119" s="116"/>
      <c r="AQ119" s="116"/>
      <c r="AR119" s="116"/>
      <c r="AS119" s="171" t="str">
        <f>'Reflection -1 '!R118</f>
        <v>0</v>
      </c>
      <c r="AT119" s="116"/>
      <c r="AU119" s="116"/>
      <c r="AV119" s="116"/>
      <c r="AW119" s="116"/>
      <c r="AX119" s="116"/>
      <c r="AY119" s="171" t="str">
        <f>'Reflection -1 '!BB118</f>
        <v>0</v>
      </c>
      <c r="AZ119" s="116"/>
      <c r="BA119" s="116"/>
      <c r="BB119" s="171" t="str">
        <f>'Reflection -2'!R118</f>
        <v>0</v>
      </c>
      <c r="BC119" s="116"/>
      <c r="BD119" s="116"/>
      <c r="BE119" s="116"/>
      <c r="BF119" s="116"/>
      <c r="BG119" s="116"/>
      <c r="BH119" s="171" t="str">
        <f>'Reflection -2'!BB118</f>
        <v>0</v>
      </c>
      <c r="BI119" s="116"/>
      <c r="BJ119" s="116"/>
      <c r="BK119" s="171" t="str">
        <f>'Reflection -3'!R118</f>
        <v>0</v>
      </c>
      <c r="BL119" s="116"/>
      <c r="BM119" s="116"/>
      <c r="BN119" s="116"/>
      <c r="BO119" s="116"/>
      <c r="BP119" s="116"/>
      <c r="BQ119" s="171" t="str">
        <f>'Reflection -3'!BB118</f>
        <v>0</v>
      </c>
      <c r="BR119" s="116"/>
      <c r="BS119" s="171">
        <f t="shared" si="8"/>
        <v>4</v>
      </c>
      <c r="BT119" s="171">
        <f t="shared" si="9"/>
        <v>3.75</v>
      </c>
      <c r="BU119" s="171">
        <f t="shared" si="10"/>
        <v>2</v>
      </c>
      <c r="BV119" s="171">
        <f t="shared" si="11"/>
        <v>4</v>
      </c>
      <c r="BW119" s="171"/>
      <c r="BX119" s="171">
        <f t="shared" si="12"/>
        <v>3.8888888888888888</v>
      </c>
      <c r="BY119" s="171">
        <f t="shared" si="13"/>
        <v>3</v>
      </c>
      <c r="BZ119" s="171">
        <f t="shared" si="14"/>
        <v>20.638888888888889</v>
      </c>
      <c r="CA119" s="171">
        <f>Internal!$BZ119/30*100</f>
        <v>68.796296296296305</v>
      </c>
      <c r="CB119" s="171">
        <f t="shared" si="15"/>
        <v>4</v>
      </c>
      <c r="CC119" s="116"/>
    </row>
    <row r="120" spans="1:81" s="102" customFormat="1" ht="23.1" customHeight="1" x14ac:dyDescent="0.3">
      <c r="A120" s="169">
        <v>117</v>
      </c>
      <c r="B120" s="169" t="s">
        <v>202</v>
      </c>
      <c r="C120" s="170" t="s">
        <v>203</v>
      </c>
      <c r="D120" s="171">
        <f>'Book Review'!K119</f>
        <v>3.5</v>
      </c>
      <c r="E120" s="171">
        <f>'Book Review'!Q119</f>
        <v>2.8</v>
      </c>
      <c r="F120" s="171">
        <f>'Book Review'!W119</f>
        <v>4</v>
      </c>
      <c r="G120" s="171"/>
      <c r="H120" s="171"/>
      <c r="I120" s="171">
        <f>'Book Review'!AO119</f>
        <v>3.3333333333333335</v>
      </c>
      <c r="J120" s="171">
        <f>'Book Review'!AU119</f>
        <v>4</v>
      </c>
      <c r="K120" s="171">
        <f>'Book Review'!BA119</f>
        <v>4</v>
      </c>
      <c r="L120" s="171"/>
      <c r="M120" s="171"/>
      <c r="N120" s="171">
        <f>Debate!K119</f>
        <v>3</v>
      </c>
      <c r="O120" s="171">
        <f>Debate!Q119</f>
        <v>3.8</v>
      </c>
      <c r="P120" s="171"/>
      <c r="Q120" s="171">
        <f>Debate!AC119</f>
        <v>4</v>
      </c>
      <c r="R120" s="171"/>
      <c r="S120" s="171">
        <f>Debate!AO119</f>
        <v>3.6666666666666665</v>
      </c>
      <c r="T120" s="171">
        <f>Debate!AU119</f>
        <v>3</v>
      </c>
      <c r="U120" s="171">
        <f>Debate!BA119</f>
        <v>4</v>
      </c>
      <c r="V120" s="171"/>
      <c r="W120" s="171"/>
      <c r="X120" s="171"/>
      <c r="Y120" s="171">
        <f>GD!Q119</f>
        <v>3.75</v>
      </c>
      <c r="Z120" s="171">
        <f>GD!W119</f>
        <v>0</v>
      </c>
      <c r="AA120" s="171"/>
      <c r="AB120" s="171"/>
      <c r="AC120" s="171"/>
      <c r="AD120" s="171"/>
      <c r="AE120" s="171"/>
      <c r="AF120" s="171"/>
      <c r="AG120" s="171"/>
      <c r="AH120" s="171">
        <f>'Case study'!K119</f>
        <v>4</v>
      </c>
      <c r="AI120" s="171">
        <f>'Case study'!Q119</f>
        <v>3.6</v>
      </c>
      <c r="AJ120" s="171">
        <f>'Case study'!W119</f>
        <v>4</v>
      </c>
      <c r="AK120" s="171"/>
      <c r="AL120" s="171"/>
      <c r="AM120" s="171">
        <f>'Case study'!AO119</f>
        <v>4</v>
      </c>
      <c r="AN120" s="171">
        <f>'Case study'!AU119</f>
        <v>3</v>
      </c>
      <c r="AO120" s="171">
        <f>'Case study'!BA119</f>
        <v>4</v>
      </c>
      <c r="AP120" s="171"/>
      <c r="AQ120" s="171"/>
      <c r="AR120" s="171"/>
      <c r="AS120" s="171">
        <f>'Reflection -1 '!R119</f>
        <v>0</v>
      </c>
      <c r="AT120" s="171"/>
      <c r="AU120" s="171"/>
      <c r="AV120" s="171"/>
      <c r="AW120" s="171"/>
      <c r="AX120" s="171"/>
      <c r="AY120" s="171">
        <f>'Reflection -1 '!BB119</f>
        <v>0</v>
      </c>
      <c r="AZ120" s="171"/>
      <c r="BA120" s="171"/>
      <c r="BB120" s="171">
        <f>'Reflection -2'!R119</f>
        <v>0</v>
      </c>
      <c r="BC120" s="171"/>
      <c r="BD120" s="171"/>
      <c r="BE120" s="171"/>
      <c r="BF120" s="171"/>
      <c r="BG120" s="171"/>
      <c r="BH120" s="171">
        <f>'Reflection -2'!BB119</f>
        <v>0</v>
      </c>
      <c r="BI120" s="171"/>
      <c r="BJ120" s="171"/>
      <c r="BK120" s="171">
        <f>'Reflection -3'!R119</f>
        <v>0</v>
      </c>
      <c r="BL120" s="171"/>
      <c r="BM120" s="171"/>
      <c r="BN120" s="171"/>
      <c r="BO120" s="171"/>
      <c r="BP120" s="171"/>
      <c r="BQ120" s="171">
        <f>'Reflection -3'!BB119</f>
        <v>0</v>
      </c>
      <c r="BR120" s="171"/>
      <c r="BS120" s="171">
        <f t="shared" si="8"/>
        <v>3.5</v>
      </c>
      <c r="BT120" s="171">
        <f t="shared" si="9"/>
        <v>1.9928571428571427</v>
      </c>
      <c r="BU120" s="171">
        <f t="shared" si="10"/>
        <v>2.6666666666666665</v>
      </c>
      <c r="BV120" s="171">
        <f t="shared" si="11"/>
        <v>4</v>
      </c>
      <c r="BW120" s="171"/>
      <c r="BX120" s="171">
        <f t="shared" si="12"/>
        <v>3.6666666666666665</v>
      </c>
      <c r="BY120" s="171">
        <f t="shared" si="13"/>
        <v>3.3333333333333335</v>
      </c>
      <c r="BZ120" s="171">
        <f t="shared" si="14"/>
        <v>19.159523809523808</v>
      </c>
      <c r="CA120" s="171">
        <f>Internal!$BZ120/30*100</f>
        <v>63.86507936507936</v>
      </c>
      <c r="CB120" s="171">
        <f t="shared" si="15"/>
        <v>2</v>
      </c>
      <c r="CC120" s="171"/>
    </row>
    <row r="121" spans="1:81" s="102" customFormat="1" ht="23.1" customHeight="1" x14ac:dyDescent="0.3">
      <c r="A121" s="172">
        <v>118</v>
      </c>
      <c r="B121" s="172" t="s">
        <v>355</v>
      </c>
      <c r="C121" s="168" t="s">
        <v>356</v>
      </c>
      <c r="D121" s="171">
        <f>'Book Review'!K120</f>
        <v>2.5</v>
      </c>
      <c r="E121" s="171">
        <f>'Book Review'!Q120</f>
        <v>2.2000000000000002</v>
      </c>
      <c r="F121" s="171">
        <f>'Book Review'!W120</f>
        <v>2</v>
      </c>
      <c r="G121" s="171"/>
      <c r="H121" s="171"/>
      <c r="I121" s="171">
        <f>'Book Review'!AO120</f>
        <v>2.3333333333333335</v>
      </c>
      <c r="J121" s="171">
        <f>'Book Review'!AU120</f>
        <v>2</v>
      </c>
      <c r="K121" s="171">
        <f>'Book Review'!BA120</f>
        <v>2.5</v>
      </c>
      <c r="L121" s="116"/>
      <c r="M121" s="116"/>
      <c r="N121" s="171">
        <f>Debate!K120</f>
        <v>2</v>
      </c>
      <c r="O121" s="171">
        <f>Debate!Q120</f>
        <v>2.5</v>
      </c>
      <c r="P121" s="116"/>
      <c r="Q121" s="171">
        <f>Debate!AC120</f>
        <v>3</v>
      </c>
      <c r="R121" s="116"/>
      <c r="S121" s="171">
        <f>Debate!AO120</f>
        <v>2.6666666666666665</v>
      </c>
      <c r="T121" s="171">
        <f>Debate!AU120</f>
        <v>3</v>
      </c>
      <c r="U121" s="171">
        <f>Debate!BA120</f>
        <v>2</v>
      </c>
      <c r="V121" s="116"/>
      <c r="W121" s="116"/>
      <c r="X121" s="116"/>
      <c r="Y121" s="116">
        <f>GD!Q120</f>
        <v>2.75</v>
      </c>
      <c r="Z121" s="116">
        <f>GD!W120</f>
        <v>0</v>
      </c>
      <c r="AA121" s="116"/>
      <c r="AB121" s="116"/>
      <c r="AC121" s="116"/>
      <c r="AD121" s="116"/>
      <c r="AE121" s="116"/>
      <c r="AF121" s="116"/>
      <c r="AG121" s="116"/>
      <c r="AH121" s="171">
        <f>'Case study'!K120</f>
        <v>2.5</v>
      </c>
      <c r="AI121" s="171">
        <f>'Case study'!Q120</f>
        <v>2.8</v>
      </c>
      <c r="AJ121" s="171">
        <f>'Case study'!W120</f>
        <v>2</v>
      </c>
      <c r="AK121" s="116"/>
      <c r="AL121" s="116"/>
      <c r="AM121" s="171">
        <f>'Case study'!AO120</f>
        <v>2.25</v>
      </c>
      <c r="AN121" s="171">
        <f>'Case study'!AU120</f>
        <v>3</v>
      </c>
      <c r="AO121" s="171">
        <f>'Case study'!BA120</f>
        <v>2.5</v>
      </c>
      <c r="AP121" s="116"/>
      <c r="AQ121" s="116"/>
      <c r="AR121" s="116"/>
      <c r="AS121" s="171" t="str">
        <f>'Reflection -1 '!R120</f>
        <v>0</v>
      </c>
      <c r="AT121" s="116"/>
      <c r="AU121" s="116"/>
      <c r="AV121" s="116"/>
      <c r="AW121" s="116"/>
      <c r="AX121" s="116"/>
      <c r="AY121" s="171" t="str">
        <f>'Reflection -1 '!BB120</f>
        <v>0</v>
      </c>
      <c r="AZ121" s="116"/>
      <c r="BA121" s="116"/>
      <c r="BB121" s="171" t="str">
        <f>'Reflection -2'!R120</f>
        <v>0</v>
      </c>
      <c r="BC121" s="116"/>
      <c r="BD121" s="116"/>
      <c r="BE121" s="116"/>
      <c r="BF121" s="116"/>
      <c r="BG121" s="116"/>
      <c r="BH121" s="171" t="str">
        <f>'Reflection -2'!BB120</f>
        <v>0</v>
      </c>
      <c r="BI121" s="116"/>
      <c r="BJ121" s="116"/>
      <c r="BK121" s="171" t="str">
        <f>'Reflection -3'!R120</f>
        <v>0</v>
      </c>
      <c r="BL121" s="116"/>
      <c r="BM121" s="116"/>
      <c r="BN121" s="116"/>
      <c r="BO121" s="116"/>
      <c r="BP121" s="116"/>
      <c r="BQ121" s="171" t="str">
        <f>'Reflection -3'!BB120</f>
        <v>0</v>
      </c>
      <c r="BR121" s="116"/>
      <c r="BS121" s="171">
        <f t="shared" si="8"/>
        <v>2.3333333333333335</v>
      </c>
      <c r="BT121" s="171">
        <f t="shared" si="9"/>
        <v>2.5625</v>
      </c>
      <c r="BU121" s="171">
        <f t="shared" si="10"/>
        <v>1.3333333333333333</v>
      </c>
      <c r="BV121" s="171">
        <f t="shared" si="11"/>
        <v>3</v>
      </c>
      <c r="BW121" s="171"/>
      <c r="BX121" s="171">
        <f t="shared" si="12"/>
        <v>2.4166666666666665</v>
      </c>
      <c r="BY121" s="171">
        <f t="shared" si="13"/>
        <v>2.6666666666666665</v>
      </c>
      <c r="BZ121" s="171">
        <f t="shared" si="14"/>
        <v>14.3125</v>
      </c>
      <c r="CA121" s="171">
        <f>Internal!$BZ121/30*100</f>
        <v>47.708333333333336</v>
      </c>
      <c r="CB121" s="171">
        <f t="shared" si="15"/>
        <v>2.3333333333333335</v>
      </c>
      <c r="CC121" s="116"/>
    </row>
    <row r="122" spans="1:81" s="102" customFormat="1" ht="23.1" customHeight="1" x14ac:dyDescent="0.3">
      <c r="A122" s="169">
        <v>119</v>
      </c>
      <c r="B122" s="169" t="s">
        <v>357</v>
      </c>
      <c r="C122" s="170" t="s">
        <v>358</v>
      </c>
      <c r="D122" s="171">
        <f>'Book Review'!K121</f>
        <v>3.625</v>
      </c>
      <c r="E122" s="171">
        <f>'Book Review'!Q121</f>
        <v>2.9</v>
      </c>
      <c r="F122" s="171">
        <f>'Book Review'!W121</f>
        <v>4</v>
      </c>
      <c r="G122" s="171"/>
      <c r="H122" s="171"/>
      <c r="I122" s="171">
        <f>'Book Review'!AO121</f>
        <v>3.6666666666666665</v>
      </c>
      <c r="J122" s="171">
        <f>'Book Review'!AU121</f>
        <v>3.5</v>
      </c>
      <c r="K122" s="171">
        <f>'Book Review'!BA121</f>
        <v>3.75</v>
      </c>
      <c r="L122" s="171"/>
      <c r="M122" s="171"/>
      <c r="N122" s="171">
        <f>Debate!K121</f>
        <v>4</v>
      </c>
      <c r="O122" s="171">
        <f>Debate!Q121</f>
        <v>3.8</v>
      </c>
      <c r="P122" s="171"/>
      <c r="Q122" s="171">
        <f>Debate!AC121</f>
        <v>3.5</v>
      </c>
      <c r="R122" s="171"/>
      <c r="S122" s="171">
        <f>Debate!AO121</f>
        <v>3.6666666666666665</v>
      </c>
      <c r="T122" s="171">
        <f>Debate!AU121</f>
        <v>3.5</v>
      </c>
      <c r="U122" s="171">
        <f>Debate!BA121</f>
        <v>4</v>
      </c>
      <c r="V122" s="171"/>
      <c r="W122" s="171"/>
      <c r="X122" s="171"/>
      <c r="Y122" s="171">
        <f>GD!Q121</f>
        <v>3.75</v>
      </c>
      <c r="Z122" s="171">
        <f>GD!W121</f>
        <v>0</v>
      </c>
      <c r="AA122" s="171"/>
      <c r="AB122" s="171"/>
      <c r="AC122" s="171"/>
      <c r="AD122" s="171"/>
      <c r="AE122" s="171"/>
      <c r="AF122" s="171"/>
      <c r="AG122" s="171"/>
      <c r="AH122" s="171">
        <f>'Case study'!K121</f>
        <v>3.75</v>
      </c>
      <c r="AI122" s="171">
        <f>'Case study'!Q121</f>
        <v>3.7</v>
      </c>
      <c r="AJ122" s="171">
        <f>'Case study'!W121</f>
        <v>4</v>
      </c>
      <c r="AK122" s="171"/>
      <c r="AL122" s="171"/>
      <c r="AM122" s="171">
        <f>'Case study'!AO121</f>
        <v>3.75</v>
      </c>
      <c r="AN122" s="171">
        <f>'Case study'!AU121</f>
        <v>4</v>
      </c>
      <c r="AO122" s="171">
        <f>'Case study'!BA121</f>
        <v>3.5</v>
      </c>
      <c r="AP122" s="171"/>
      <c r="AQ122" s="171"/>
      <c r="AR122" s="171"/>
      <c r="AS122" s="171" t="str">
        <f>'Reflection -1 '!R121</f>
        <v>0</v>
      </c>
      <c r="AT122" s="171"/>
      <c r="AU122" s="171"/>
      <c r="AV122" s="171"/>
      <c r="AW122" s="171"/>
      <c r="AX122" s="171"/>
      <c r="AY122" s="171" t="str">
        <f>'Reflection -1 '!BB121</f>
        <v>0</v>
      </c>
      <c r="AZ122" s="171"/>
      <c r="BA122" s="171"/>
      <c r="BB122" s="171" t="str">
        <f>'Reflection -2'!R121</f>
        <v>0</v>
      </c>
      <c r="BC122" s="171"/>
      <c r="BD122" s="171"/>
      <c r="BE122" s="171"/>
      <c r="BF122" s="171"/>
      <c r="BG122" s="171"/>
      <c r="BH122" s="171" t="str">
        <f>'Reflection -2'!BB121</f>
        <v>0</v>
      </c>
      <c r="BI122" s="171"/>
      <c r="BJ122" s="171"/>
      <c r="BK122" s="171" t="str">
        <f>'Reflection -3'!R121</f>
        <v>0</v>
      </c>
      <c r="BL122" s="171"/>
      <c r="BM122" s="171"/>
      <c r="BN122" s="171"/>
      <c r="BO122" s="171"/>
      <c r="BP122" s="171"/>
      <c r="BQ122" s="171" t="str">
        <f>'Reflection -3'!BB121</f>
        <v>0</v>
      </c>
      <c r="BR122" s="171"/>
      <c r="BS122" s="171">
        <f t="shared" si="8"/>
        <v>3.7916666666666665</v>
      </c>
      <c r="BT122" s="171">
        <f t="shared" si="9"/>
        <v>3.5374999999999996</v>
      </c>
      <c r="BU122" s="171">
        <f t="shared" si="10"/>
        <v>2.6666666666666665</v>
      </c>
      <c r="BV122" s="171">
        <f t="shared" si="11"/>
        <v>3.5</v>
      </c>
      <c r="BW122" s="171"/>
      <c r="BX122" s="171">
        <f t="shared" si="12"/>
        <v>3.6944444444444442</v>
      </c>
      <c r="BY122" s="171">
        <f t="shared" si="13"/>
        <v>3.6666666666666665</v>
      </c>
      <c r="BZ122" s="171">
        <f t="shared" si="14"/>
        <v>20.856944444444444</v>
      </c>
      <c r="CA122" s="171">
        <f>Internal!$BZ122/30*100</f>
        <v>69.523148148148152</v>
      </c>
      <c r="CB122" s="171">
        <f t="shared" si="15"/>
        <v>3.75</v>
      </c>
      <c r="CC122" s="171"/>
    </row>
    <row r="123" spans="1:81" s="102" customFormat="1" ht="23.1" customHeight="1" x14ac:dyDescent="0.3">
      <c r="A123" s="172">
        <v>120</v>
      </c>
      <c r="B123" s="172" t="s">
        <v>149</v>
      </c>
      <c r="C123" s="168" t="s">
        <v>150</v>
      </c>
      <c r="D123" s="171">
        <f>'Book Review'!K122</f>
        <v>1</v>
      </c>
      <c r="E123" s="171">
        <f>'Book Review'!Q122</f>
        <v>2</v>
      </c>
      <c r="F123" s="171">
        <f>'Book Review'!W122</f>
        <v>1</v>
      </c>
      <c r="G123" s="171"/>
      <c r="H123" s="171"/>
      <c r="I123" s="171">
        <f>'Book Review'!AO122</f>
        <v>1</v>
      </c>
      <c r="J123" s="171">
        <f>'Book Review'!AU122</f>
        <v>2</v>
      </c>
      <c r="K123" s="171">
        <f>'Book Review'!BA122</f>
        <v>1</v>
      </c>
      <c r="L123" s="116"/>
      <c r="M123" s="173"/>
      <c r="N123" s="171">
        <f>Debate!K122</f>
        <v>2</v>
      </c>
      <c r="O123" s="171">
        <f>Debate!Q122</f>
        <v>2</v>
      </c>
      <c r="P123" s="116"/>
      <c r="Q123" s="171">
        <f>Debate!AC122</f>
        <v>3</v>
      </c>
      <c r="R123" s="116"/>
      <c r="S123" s="171">
        <f>Debate!AO122</f>
        <v>3</v>
      </c>
      <c r="T123" s="171">
        <f>Debate!AU122</f>
        <v>3</v>
      </c>
      <c r="U123" s="171">
        <f>Debate!BA122</f>
        <v>2</v>
      </c>
      <c r="V123" s="116"/>
      <c r="W123" s="173"/>
      <c r="X123" s="116"/>
      <c r="Y123" s="116">
        <f>GD!Q122</f>
        <v>2</v>
      </c>
      <c r="Z123" s="116">
        <f>GD!W122</f>
        <v>0</v>
      </c>
      <c r="AA123" s="116"/>
      <c r="AB123" s="116"/>
      <c r="AC123" s="116"/>
      <c r="AD123" s="173"/>
      <c r="AE123" s="173"/>
      <c r="AF123" s="116"/>
      <c r="AG123" s="173"/>
      <c r="AH123" s="171">
        <f>'Case study'!K122</f>
        <v>2.5</v>
      </c>
      <c r="AI123" s="171">
        <f>'Case study'!Q122</f>
        <v>2.8</v>
      </c>
      <c r="AJ123" s="171">
        <f>'Case study'!W122</f>
        <v>2</v>
      </c>
      <c r="AK123" s="116"/>
      <c r="AL123" s="116"/>
      <c r="AM123" s="171">
        <f>'Case study'!AO122</f>
        <v>2.25</v>
      </c>
      <c r="AN123" s="171">
        <f>'Case study'!AU122</f>
        <v>3</v>
      </c>
      <c r="AO123" s="171">
        <f>'Case study'!BA122</f>
        <v>2.5</v>
      </c>
      <c r="AP123" s="116"/>
      <c r="AQ123" s="173"/>
      <c r="AR123" s="116"/>
      <c r="AS123" s="171">
        <f>'Reflection -1 '!R122</f>
        <v>0</v>
      </c>
      <c r="AT123" s="116"/>
      <c r="AU123" s="116"/>
      <c r="AV123" s="116"/>
      <c r="AW123" s="116"/>
      <c r="AX123" s="173"/>
      <c r="AY123" s="171">
        <f>'Reflection -1 '!BB122</f>
        <v>0</v>
      </c>
      <c r="AZ123" s="173"/>
      <c r="BA123" s="116"/>
      <c r="BB123" s="171">
        <f>'Reflection -2'!R122</f>
        <v>0</v>
      </c>
      <c r="BC123" s="116"/>
      <c r="BD123" s="116"/>
      <c r="BE123" s="116"/>
      <c r="BF123" s="116"/>
      <c r="BG123" s="116"/>
      <c r="BH123" s="171">
        <f>'Reflection -2'!BB122</f>
        <v>0</v>
      </c>
      <c r="BI123" s="173"/>
      <c r="BJ123" s="116"/>
      <c r="BK123" s="171">
        <f>'Reflection -3'!R122</f>
        <v>0</v>
      </c>
      <c r="BL123" s="116"/>
      <c r="BM123" s="116"/>
      <c r="BN123" s="116"/>
      <c r="BO123" s="116"/>
      <c r="BP123" s="116"/>
      <c r="BQ123" s="171">
        <f>'Reflection -3'!BB122</f>
        <v>0</v>
      </c>
      <c r="BR123" s="173"/>
      <c r="BS123" s="171">
        <f t="shared" si="8"/>
        <v>1.8333333333333333</v>
      </c>
      <c r="BT123" s="171">
        <f t="shared" si="9"/>
        <v>1.2571428571428573</v>
      </c>
      <c r="BU123" s="171">
        <f t="shared" si="10"/>
        <v>1</v>
      </c>
      <c r="BV123" s="171">
        <f t="shared" si="11"/>
        <v>3</v>
      </c>
      <c r="BW123" s="171"/>
      <c r="BX123" s="171">
        <f t="shared" si="12"/>
        <v>2.0833333333333335</v>
      </c>
      <c r="BY123" s="171">
        <f t="shared" si="13"/>
        <v>2.6666666666666665</v>
      </c>
      <c r="BZ123" s="171">
        <f t="shared" si="14"/>
        <v>11.840476190476192</v>
      </c>
      <c r="CA123" s="171">
        <f>Internal!$BZ123/30*100</f>
        <v>39.468253968253975</v>
      </c>
      <c r="CB123" s="171">
        <f t="shared" si="15"/>
        <v>0.91666666666666663</v>
      </c>
      <c r="CC123" s="173"/>
    </row>
    <row r="124" spans="1:81" s="102" customFormat="1" ht="23.1" customHeight="1" x14ac:dyDescent="0.3">
      <c r="A124" s="169">
        <v>121</v>
      </c>
      <c r="B124" s="169" t="s">
        <v>359</v>
      </c>
      <c r="C124" s="170" t="s">
        <v>360</v>
      </c>
      <c r="D124" s="171">
        <f>'Book Review'!K123</f>
        <v>1.25</v>
      </c>
      <c r="E124" s="171">
        <f>'Book Review'!Q123</f>
        <v>1.4</v>
      </c>
      <c r="F124" s="171">
        <f>'Book Review'!W123</f>
        <v>1</v>
      </c>
      <c r="G124" s="171"/>
      <c r="H124" s="171"/>
      <c r="I124" s="171">
        <f>'Book Review'!AO123</f>
        <v>2.3333333333333335</v>
      </c>
      <c r="J124" s="171">
        <f>'Book Review'!AU123</f>
        <v>2</v>
      </c>
      <c r="K124" s="171">
        <f>'Book Review'!BA123</f>
        <v>2.5</v>
      </c>
      <c r="L124" s="171"/>
      <c r="M124" s="171"/>
      <c r="N124" s="171">
        <f>Debate!K123</f>
        <v>2</v>
      </c>
      <c r="O124" s="171">
        <f>Debate!Q123</f>
        <v>1.7</v>
      </c>
      <c r="P124" s="171"/>
      <c r="Q124" s="171">
        <f>Debate!AC123</f>
        <v>2</v>
      </c>
      <c r="R124" s="171"/>
      <c r="S124" s="171">
        <f>Debate!AO123</f>
        <v>1.6666666666666667</v>
      </c>
      <c r="T124" s="171">
        <f>Debate!AU123</f>
        <v>3</v>
      </c>
      <c r="U124" s="171">
        <f>Debate!BA123</f>
        <v>2</v>
      </c>
      <c r="V124" s="171"/>
      <c r="W124" s="171"/>
      <c r="X124" s="171"/>
      <c r="Y124" s="171">
        <f>GD!Q123</f>
        <v>1.75</v>
      </c>
      <c r="Z124" s="171">
        <f>GD!W123</f>
        <v>0</v>
      </c>
      <c r="AA124" s="171"/>
      <c r="AB124" s="171"/>
      <c r="AC124" s="171"/>
      <c r="AD124" s="171"/>
      <c r="AE124" s="171"/>
      <c r="AF124" s="171"/>
      <c r="AG124" s="171"/>
      <c r="AH124" s="171">
        <f>'Case study'!K123</f>
        <v>1.25</v>
      </c>
      <c r="AI124" s="171">
        <f>'Case study'!Q123</f>
        <v>1.8</v>
      </c>
      <c r="AJ124" s="171">
        <f>'Case study'!W123</f>
        <v>1</v>
      </c>
      <c r="AK124" s="171"/>
      <c r="AL124" s="171"/>
      <c r="AM124" s="171">
        <f>'Case study'!AO123</f>
        <v>2.25</v>
      </c>
      <c r="AN124" s="171">
        <f>'Case study'!AU123</f>
        <v>3</v>
      </c>
      <c r="AO124" s="171">
        <f>'Case study'!BA123</f>
        <v>2</v>
      </c>
      <c r="AP124" s="171"/>
      <c r="AQ124" s="171"/>
      <c r="AR124" s="171"/>
      <c r="AS124" s="171" t="str">
        <f>'Reflection -1 '!R123</f>
        <v>0</v>
      </c>
      <c r="AT124" s="171"/>
      <c r="AU124" s="171"/>
      <c r="AV124" s="171"/>
      <c r="AW124" s="171"/>
      <c r="AX124" s="171"/>
      <c r="AY124" s="171" t="str">
        <f>'Reflection -1 '!BB123</f>
        <v>0</v>
      </c>
      <c r="AZ124" s="171"/>
      <c r="BA124" s="171"/>
      <c r="BB124" s="171" t="str">
        <f>'Reflection -2'!R123</f>
        <v>0</v>
      </c>
      <c r="BC124" s="171"/>
      <c r="BD124" s="171"/>
      <c r="BE124" s="171"/>
      <c r="BF124" s="171"/>
      <c r="BG124" s="171"/>
      <c r="BH124" s="171" t="str">
        <f>'Reflection -2'!BB123</f>
        <v>0</v>
      </c>
      <c r="BI124" s="171"/>
      <c r="BJ124" s="171"/>
      <c r="BK124" s="171" t="str">
        <f>'Reflection -3'!R123</f>
        <v>0</v>
      </c>
      <c r="BL124" s="171"/>
      <c r="BM124" s="171"/>
      <c r="BN124" s="171"/>
      <c r="BO124" s="171"/>
      <c r="BP124" s="171"/>
      <c r="BQ124" s="171" t="str">
        <f>'Reflection -3'!BB123</f>
        <v>0</v>
      </c>
      <c r="BR124" s="171"/>
      <c r="BS124" s="171">
        <f t="shared" si="8"/>
        <v>1.5</v>
      </c>
      <c r="BT124" s="171">
        <f t="shared" si="9"/>
        <v>1.6624999999999999</v>
      </c>
      <c r="BU124" s="171">
        <f t="shared" si="10"/>
        <v>0.66666666666666663</v>
      </c>
      <c r="BV124" s="171">
        <f t="shared" si="11"/>
        <v>2</v>
      </c>
      <c r="BW124" s="171"/>
      <c r="BX124" s="171">
        <f t="shared" si="12"/>
        <v>2.0833333333333335</v>
      </c>
      <c r="BY124" s="171">
        <f t="shared" si="13"/>
        <v>2.6666666666666665</v>
      </c>
      <c r="BZ124" s="171">
        <f t="shared" si="14"/>
        <v>10.579166666666667</v>
      </c>
      <c r="CA124" s="171">
        <f>Internal!$BZ124/30*100</f>
        <v>35.263888888888886</v>
      </c>
      <c r="CB124" s="171">
        <f t="shared" si="15"/>
        <v>2.1666666666666665</v>
      </c>
      <c r="CC124" s="171"/>
    </row>
    <row r="125" spans="1:81" s="102" customFormat="1" ht="23.1" customHeight="1" x14ac:dyDescent="0.3">
      <c r="A125" s="172">
        <v>122</v>
      </c>
      <c r="B125" s="172" t="s">
        <v>361</v>
      </c>
      <c r="C125" s="168" t="s">
        <v>362</v>
      </c>
      <c r="D125" s="171">
        <f>'Book Review'!K124</f>
        <v>3.5</v>
      </c>
      <c r="E125" s="171">
        <f>'Book Review'!Q124</f>
        <v>3.2</v>
      </c>
      <c r="F125" s="171">
        <f>'Book Review'!W124</f>
        <v>4</v>
      </c>
      <c r="G125" s="171"/>
      <c r="H125" s="171"/>
      <c r="I125" s="171">
        <f>'Book Review'!AO124</f>
        <v>3</v>
      </c>
      <c r="J125" s="171">
        <f>'Book Review'!AU124</f>
        <v>4</v>
      </c>
      <c r="K125" s="171">
        <f>'Book Review'!BA124</f>
        <v>4</v>
      </c>
      <c r="L125" s="116"/>
      <c r="M125" s="116"/>
      <c r="N125" s="171">
        <f>Debate!K124</f>
        <v>3</v>
      </c>
      <c r="O125" s="171">
        <f>Debate!Q124</f>
        <v>4</v>
      </c>
      <c r="P125" s="116"/>
      <c r="Q125" s="171">
        <f>Debate!AC124</f>
        <v>3</v>
      </c>
      <c r="R125" s="116"/>
      <c r="S125" s="171">
        <f>Debate!AO124</f>
        <v>4</v>
      </c>
      <c r="T125" s="171">
        <f>Debate!AU124</f>
        <v>3</v>
      </c>
      <c r="U125" s="171">
        <f>Debate!BA124</f>
        <v>3.5</v>
      </c>
      <c r="V125" s="116"/>
      <c r="W125" s="116"/>
      <c r="X125" s="116"/>
      <c r="Y125" s="116">
        <f>GD!Q124</f>
        <v>4</v>
      </c>
      <c r="Z125" s="116">
        <f>GD!W124</f>
        <v>0</v>
      </c>
      <c r="AA125" s="116"/>
      <c r="AB125" s="116"/>
      <c r="AC125" s="116"/>
      <c r="AD125" s="116"/>
      <c r="AE125" s="116"/>
      <c r="AF125" s="116"/>
      <c r="AG125" s="116"/>
      <c r="AH125" s="171">
        <f>'Case study'!K124</f>
        <v>3.5</v>
      </c>
      <c r="AI125" s="171">
        <f>'Case study'!Q124</f>
        <v>4</v>
      </c>
      <c r="AJ125" s="171">
        <f>'Case study'!W124</f>
        <v>4</v>
      </c>
      <c r="AK125" s="116"/>
      <c r="AL125" s="116"/>
      <c r="AM125" s="171">
        <f>'Case study'!AO124</f>
        <v>3.25</v>
      </c>
      <c r="AN125" s="171">
        <f>'Case study'!AU124</f>
        <v>3</v>
      </c>
      <c r="AO125" s="171">
        <f>'Case study'!BA124</f>
        <v>4.5</v>
      </c>
      <c r="AP125" s="116"/>
      <c r="AQ125" s="116"/>
      <c r="AR125" s="116"/>
      <c r="AS125" s="171" t="str">
        <f>'Reflection -1 '!R124</f>
        <v>0</v>
      </c>
      <c r="AT125" s="116"/>
      <c r="AU125" s="116"/>
      <c r="AV125" s="116"/>
      <c r="AW125" s="116"/>
      <c r="AX125" s="116"/>
      <c r="AY125" s="171" t="str">
        <f>'Reflection -1 '!BB124</f>
        <v>0</v>
      </c>
      <c r="AZ125" s="116"/>
      <c r="BA125" s="116"/>
      <c r="BB125" s="171" t="str">
        <f>'Reflection -2'!R124</f>
        <v>0</v>
      </c>
      <c r="BC125" s="116"/>
      <c r="BD125" s="116"/>
      <c r="BE125" s="116"/>
      <c r="BF125" s="116"/>
      <c r="BG125" s="116"/>
      <c r="BH125" s="171" t="str">
        <f>'Reflection -2'!BB124</f>
        <v>0</v>
      </c>
      <c r="BI125" s="116"/>
      <c r="BJ125" s="116"/>
      <c r="BK125" s="171" t="str">
        <f>'Reflection -3'!R124</f>
        <v>0</v>
      </c>
      <c r="BL125" s="116"/>
      <c r="BM125" s="116"/>
      <c r="BN125" s="116"/>
      <c r="BO125" s="116"/>
      <c r="BP125" s="116"/>
      <c r="BQ125" s="171" t="str">
        <f>'Reflection -3'!BB124</f>
        <v>0</v>
      </c>
      <c r="BR125" s="116"/>
      <c r="BS125" s="171">
        <f t="shared" si="8"/>
        <v>3.3333333333333335</v>
      </c>
      <c r="BT125" s="171">
        <f t="shared" si="9"/>
        <v>3.8</v>
      </c>
      <c r="BU125" s="171">
        <f t="shared" si="10"/>
        <v>2.6666666666666665</v>
      </c>
      <c r="BV125" s="171">
        <f t="shared" si="11"/>
        <v>3</v>
      </c>
      <c r="BW125" s="171"/>
      <c r="BX125" s="171">
        <f t="shared" si="12"/>
        <v>3.4166666666666665</v>
      </c>
      <c r="BY125" s="171">
        <f t="shared" si="13"/>
        <v>3.3333333333333335</v>
      </c>
      <c r="BZ125" s="171">
        <f t="shared" si="14"/>
        <v>19.549999999999997</v>
      </c>
      <c r="CA125" s="171">
        <f>Internal!$BZ125/30*100</f>
        <v>65.166666666666657</v>
      </c>
      <c r="CB125" s="171">
        <f t="shared" si="15"/>
        <v>4</v>
      </c>
      <c r="CC125" s="116"/>
    </row>
    <row r="126" spans="1:81" s="102" customFormat="1" ht="23.1" customHeight="1" x14ac:dyDescent="0.3">
      <c r="A126" s="169">
        <v>123</v>
      </c>
      <c r="B126" s="169" t="s">
        <v>363</v>
      </c>
      <c r="C126" s="170" t="s">
        <v>364</v>
      </c>
      <c r="D126" s="171">
        <f>'Book Review'!K125</f>
        <v>3</v>
      </c>
      <c r="E126" s="171">
        <f>'Book Review'!Q125</f>
        <v>3</v>
      </c>
      <c r="F126" s="171">
        <f>'Book Review'!W125</f>
        <v>3</v>
      </c>
      <c r="G126" s="171"/>
      <c r="H126" s="171"/>
      <c r="I126" s="171">
        <f>'Book Review'!AO125</f>
        <v>3.3333333333333335</v>
      </c>
      <c r="J126" s="171">
        <f>'Book Review'!AU125</f>
        <v>4</v>
      </c>
      <c r="K126" s="171">
        <f>'Book Review'!BA125</f>
        <v>3.5</v>
      </c>
      <c r="L126" s="171"/>
      <c r="M126" s="171"/>
      <c r="N126" s="171">
        <f>Debate!K125</f>
        <v>3</v>
      </c>
      <c r="O126" s="171">
        <f>Debate!Q125</f>
        <v>2.9</v>
      </c>
      <c r="P126" s="171"/>
      <c r="Q126" s="171">
        <f>Debate!AC125</f>
        <v>3</v>
      </c>
      <c r="R126" s="171"/>
      <c r="S126" s="171">
        <f>Debate!AO125</f>
        <v>3.3333333333333335</v>
      </c>
      <c r="T126" s="171">
        <f>Debate!AU125</f>
        <v>3</v>
      </c>
      <c r="U126" s="171">
        <f>Debate!BA125</f>
        <v>3</v>
      </c>
      <c r="V126" s="171"/>
      <c r="W126" s="171"/>
      <c r="X126" s="171"/>
      <c r="Y126" s="171">
        <f>GD!Q125</f>
        <v>3.75</v>
      </c>
      <c r="Z126" s="171">
        <f>GD!W125</f>
        <v>0</v>
      </c>
      <c r="AA126" s="171"/>
      <c r="AB126" s="171"/>
      <c r="AC126" s="171"/>
      <c r="AD126" s="171"/>
      <c r="AE126" s="171"/>
      <c r="AF126" s="171"/>
      <c r="AG126" s="171"/>
      <c r="AH126" s="171">
        <f>'Case study'!K125</f>
        <v>5</v>
      </c>
      <c r="AI126" s="171">
        <f>'Case study'!Q125</f>
        <v>3.4</v>
      </c>
      <c r="AJ126" s="171">
        <f>'Case study'!W125</f>
        <v>4</v>
      </c>
      <c r="AK126" s="171"/>
      <c r="AL126" s="171"/>
      <c r="AM126" s="171">
        <f>'Case study'!AO125</f>
        <v>4.75</v>
      </c>
      <c r="AN126" s="171">
        <f>'Case study'!AU125</f>
        <v>3</v>
      </c>
      <c r="AO126" s="171">
        <f>'Case study'!BA125</f>
        <v>5</v>
      </c>
      <c r="AP126" s="171"/>
      <c r="AQ126" s="171"/>
      <c r="AR126" s="171"/>
      <c r="AS126" s="171" t="str">
        <f>'Reflection -1 '!R125</f>
        <v>0</v>
      </c>
      <c r="AT126" s="171"/>
      <c r="AU126" s="171"/>
      <c r="AV126" s="171"/>
      <c r="AW126" s="171"/>
      <c r="AX126" s="171"/>
      <c r="AY126" s="171" t="str">
        <f>'Reflection -1 '!BB125</f>
        <v>0</v>
      </c>
      <c r="AZ126" s="171"/>
      <c r="BA126" s="171"/>
      <c r="BB126" s="171" t="str">
        <f>'Reflection -2'!R125</f>
        <v>0</v>
      </c>
      <c r="BC126" s="171"/>
      <c r="BD126" s="171"/>
      <c r="BE126" s="171"/>
      <c r="BF126" s="171"/>
      <c r="BG126" s="171"/>
      <c r="BH126" s="171" t="str">
        <f>'Reflection -2'!BB125</f>
        <v>0</v>
      </c>
      <c r="BI126" s="171"/>
      <c r="BJ126" s="171"/>
      <c r="BK126" s="171" t="str">
        <f>'Reflection -3'!R125</f>
        <v>0</v>
      </c>
      <c r="BL126" s="171"/>
      <c r="BM126" s="171"/>
      <c r="BN126" s="171"/>
      <c r="BO126" s="171"/>
      <c r="BP126" s="171"/>
      <c r="BQ126" s="171" t="str">
        <f>'Reflection -3'!BB125</f>
        <v>0</v>
      </c>
      <c r="BR126" s="171"/>
      <c r="BS126" s="171">
        <f t="shared" si="8"/>
        <v>3.6666666666666665</v>
      </c>
      <c r="BT126" s="171">
        <f t="shared" si="9"/>
        <v>3.2625000000000002</v>
      </c>
      <c r="BU126" s="171">
        <f t="shared" si="10"/>
        <v>2.3333333333333335</v>
      </c>
      <c r="BV126" s="171">
        <f t="shared" si="11"/>
        <v>3</v>
      </c>
      <c r="BW126" s="171"/>
      <c r="BX126" s="171">
        <f t="shared" si="12"/>
        <v>3.8055555555555558</v>
      </c>
      <c r="BY126" s="171">
        <f t="shared" si="13"/>
        <v>3.3333333333333335</v>
      </c>
      <c r="BZ126" s="171">
        <f t="shared" si="14"/>
        <v>19.401388888888892</v>
      </c>
      <c r="CA126" s="171">
        <f>Internal!$BZ126/30*100</f>
        <v>64.671296296296305</v>
      </c>
      <c r="CB126" s="171">
        <f t="shared" si="15"/>
        <v>3.8333333333333335</v>
      </c>
      <c r="CC126" s="171"/>
    </row>
    <row r="127" spans="1:81" s="102" customFormat="1" ht="23.1" customHeight="1" x14ac:dyDescent="0.3">
      <c r="A127" s="172">
        <v>124</v>
      </c>
      <c r="B127" s="172" t="s">
        <v>53</v>
      </c>
      <c r="C127" s="168" t="s">
        <v>54</v>
      </c>
      <c r="D127" s="171">
        <f>'Book Review'!K126</f>
        <v>3.25</v>
      </c>
      <c r="E127" s="171">
        <f>'Book Review'!Q126</f>
        <v>2.7</v>
      </c>
      <c r="F127" s="171">
        <f>'Book Review'!W126</f>
        <v>3.5</v>
      </c>
      <c r="G127" s="171"/>
      <c r="H127" s="171"/>
      <c r="I127" s="171">
        <f>'Book Review'!AO126</f>
        <v>3.1666666666666665</v>
      </c>
      <c r="J127" s="171">
        <f>'Book Review'!AU126</f>
        <v>3.5</v>
      </c>
      <c r="K127" s="171">
        <f>'Book Review'!BA126</f>
        <v>3</v>
      </c>
      <c r="L127" s="116"/>
      <c r="M127" s="173"/>
      <c r="N127" s="171">
        <f>Debate!K126</f>
        <v>3</v>
      </c>
      <c r="O127" s="171">
        <f>Debate!Q126</f>
        <v>3.15</v>
      </c>
      <c r="P127" s="116"/>
      <c r="Q127" s="171">
        <f>Debate!AC126</f>
        <v>3.5</v>
      </c>
      <c r="R127" s="116"/>
      <c r="S127" s="171">
        <f>Debate!AO126</f>
        <v>3.3333333333333335</v>
      </c>
      <c r="T127" s="171">
        <f>Debate!AU126</f>
        <v>3.5</v>
      </c>
      <c r="U127" s="171">
        <f>Debate!BA126</f>
        <v>3.5</v>
      </c>
      <c r="V127" s="116"/>
      <c r="W127" s="173"/>
      <c r="X127" s="116"/>
      <c r="Y127" s="116">
        <f>GD!Q126</f>
        <v>3.25</v>
      </c>
      <c r="Z127" s="116">
        <f>GD!W126</f>
        <v>0</v>
      </c>
      <c r="AA127" s="116"/>
      <c r="AB127" s="116"/>
      <c r="AC127" s="116"/>
      <c r="AD127" s="173"/>
      <c r="AE127" s="173"/>
      <c r="AF127" s="116"/>
      <c r="AG127" s="173"/>
      <c r="AH127" s="171">
        <f>'Case study'!K126</f>
        <v>3.25</v>
      </c>
      <c r="AI127" s="171">
        <f>'Case study'!Q126</f>
        <v>3.3</v>
      </c>
      <c r="AJ127" s="171">
        <f>'Case study'!W126</f>
        <v>3</v>
      </c>
      <c r="AK127" s="116"/>
      <c r="AL127" s="116"/>
      <c r="AM127" s="171">
        <f>'Case study'!AO126</f>
        <v>3.375</v>
      </c>
      <c r="AN127" s="171">
        <f>'Case study'!AU126</f>
        <v>3</v>
      </c>
      <c r="AO127" s="171">
        <f>'Case study'!BA126</f>
        <v>3.25</v>
      </c>
      <c r="AP127" s="116"/>
      <c r="AQ127" s="173"/>
      <c r="AR127" s="116"/>
      <c r="AS127" s="171">
        <f>'Reflection -1 '!R126</f>
        <v>4</v>
      </c>
      <c r="AT127" s="116"/>
      <c r="AU127" s="116"/>
      <c r="AV127" s="116"/>
      <c r="AW127" s="116"/>
      <c r="AX127" s="173"/>
      <c r="AY127" s="171">
        <f>'Reflection -1 '!BB126</f>
        <v>5</v>
      </c>
      <c r="AZ127" s="173"/>
      <c r="BA127" s="116"/>
      <c r="BB127" s="171">
        <f>'Reflection -2'!R126</f>
        <v>1.6666666666666667</v>
      </c>
      <c r="BC127" s="116"/>
      <c r="BD127" s="116"/>
      <c r="BE127" s="116"/>
      <c r="BF127" s="116"/>
      <c r="BG127" s="116"/>
      <c r="BH127" s="171">
        <f>'Reflection -2'!BB126</f>
        <v>5</v>
      </c>
      <c r="BI127" s="173"/>
      <c r="BJ127" s="116"/>
      <c r="BK127" s="171">
        <f>'Reflection -3'!R126</f>
        <v>0</v>
      </c>
      <c r="BL127" s="116"/>
      <c r="BM127" s="116"/>
      <c r="BN127" s="116"/>
      <c r="BO127" s="116"/>
      <c r="BP127" s="116"/>
      <c r="BQ127" s="171">
        <f>'Reflection -3'!BB126</f>
        <v>0</v>
      </c>
      <c r="BR127" s="173"/>
      <c r="BS127" s="171">
        <f t="shared" si="8"/>
        <v>3.1666666666666665</v>
      </c>
      <c r="BT127" s="171">
        <f t="shared" si="9"/>
        <v>2.5809523809523811</v>
      </c>
      <c r="BU127" s="171">
        <f t="shared" si="10"/>
        <v>2.1666666666666665</v>
      </c>
      <c r="BV127" s="171">
        <f t="shared" si="11"/>
        <v>3.5</v>
      </c>
      <c r="BW127" s="171"/>
      <c r="BX127" s="171">
        <f t="shared" si="12"/>
        <v>3.2916666666666665</v>
      </c>
      <c r="BY127" s="171">
        <f t="shared" si="13"/>
        <v>3.3333333333333335</v>
      </c>
      <c r="BZ127" s="171">
        <f t="shared" si="14"/>
        <v>18.039285714285715</v>
      </c>
      <c r="CA127" s="171">
        <f>Internal!$BZ127/30*100</f>
        <v>60.130952380952387</v>
      </c>
      <c r="CB127" s="171">
        <f t="shared" si="15"/>
        <v>3.2916666666666665</v>
      </c>
      <c r="CC127" s="173"/>
    </row>
    <row r="128" spans="1:81" s="102" customFormat="1" ht="23.1" customHeight="1" x14ac:dyDescent="0.3">
      <c r="A128" s="169">
        <v>125</v>
      </c>
      <c r="B128" s="169" t="s">
        <v>218</v>
      </c>
      <c r="C128" s="170" t="s">
        <v>219</v>
      </c>
      <c r="D128" s="171">
        <f>'Book Review'!K127</f>
        <v>3.375</v>
      </c>
      <c r="E128" s="171">
        <f>'Book Review'!Q127</f>
        <v>2.7</v>
      </c>
      <c r="F128" s="171">
        <f>'Book Review'!W127</f>
        <v>3.5</v>
      </c>
      <c r="G128" s="171"/>
      <c r="H128" s="171"/>
      <c r="I128" s="171">
        <f>'Book Review'!AO127</f>
        <v>3.3333333333333335</v>
      </c>
      <c r="J128" s="171">
        <f>'Book Review'!AU127</f>
        <v>3.5</v>
      </c>
      <c r="K128" s="171">
        <f>'Book Review'!BA127</f>
        <v>3.25</v>
      </c>
      <c r="L128" s="171"/>
      <c r="M128" s="171"/>
      <c r="N128" s="171">
        <f>Debate!K127</f>
        <v>3.5</v>
      </c>
      <c r="O128" s="171">
        <f>Debate!Q127</f>
        <v>3.45</v>
      </c>
      <c r="P128" s="171"/>
      <c r="Q128" s="171">
        <f>Debate!AC127</f>
        <v>3</v>
      </c>
      <c r="R128" s="171"/>
      <c r="S128" s="171">
        <f>Debate!AO127</f>
        <v>3.5</v>
      </c>
      <c r="T128" s="171">
        <f>Debate!AU127</f>
        <v>3.5</v>
      </c>
      <c r="U128" s="171">
        <f>Debate!BA127</f>
        <v>3.5</v>
      </c>
      <c r="V128" s="171"/>
      <c r="W128" s="171"/>
      <c r="X128" s="171"/>
      <c r="Y128" s="171">
        <f>GD!Q127</f>
        <v>3.5</v>
      </c>
      <c r="Z128" s="171">
        <f>GD!W127</f>
        <v>0</v>
      </c>
      <c r="AA128" s="171"/>
      <c r="AB128" s="171"/>
      <c r="AC128" s="171"/>
      <c r="AD128" s="171"/>
      <c r="AE128" s="171"/>
      <c r="AF128" s="171"/>
      <c r="AG128" s="171"/>
      <c r="AH128" s="171">
        <f>'Case study'!K127</f>
        <v>3.5</v>
      </c>
      <c r="AI128" s="171">
        <f>'Case study'!Q127</f>
        <v>3.5</v>
      </c>
      <c r="AJ128" s="171">
        <f>'Case study'!W127</f>
        <v>3.5</v>
      </c>
      <c r="AK128" s="171"/>
      <c r="AL128" s="171"/>
      <c r="AM128" s="171">
        <f>'Case study'!AO127</f>
        <v>3.5</v>
      </c>
      <c r="AN128" s="171">
        <f>'Case study'!AU127</f>
        <v>4</v>
      </c>
      <c r="AO128" s="171">
        <f>'Case study'!BA127</f>
        <v>3.25</v>
      </c>
      <c r="AP128" s="171"/>
      <c r="AQ128" s="171"/>
      <c r="AR128" s="171"/>
      <c r="AS128" s="171">
        <f>'Reflection -1 '!R127</f>
        <v>4</v>
      </c>
      <c r="AT128" s="171"/>
      <c r="AU128" s="171"/>
      <c r="AV128" s="171"/>
      <c r="AW128" s="171"/>
      <c r="AX128" s="171"/>
      <c r="AY128" s="171">
        <f>'Reflection -1 '!BB127</f>
        <v>4.5</v>
      </c>
      <c r="AZ128" s="171"/>
      <c r="BA128" s="171"/>
      <c r="BB128" s="171">
        <f>'Reflection -2'!R127</f>
        <v>0</v>
      </c>
      <c r="BC128" s="171"/>
      <c r="BD128" s="171"/>
      <c r="BE128" s="171"/>
      <c r="BF128" s="171"/>
      <c r="BG128" s="171"/>
      <c r="BH128" s="171">
        <f>'Reflection -2'!BB127</f>
        <v>5</v>
      </c>
      <c r="BI128" s="171"/>
      <c r="BJ128" s="171"/>
      <c r="BK128" s="171">
        <f>'Reflection -3'!R127</f>
        <v>0</v>
      </c>
      <c r="BL128" s="171"/>
      <c r="BM128" s="171"/>
      <c r="BN128" s="171"/>
      <c r="BO128" s="171"/>
      <c r="BP128" s="171"/>
      <c r="BQ128" s="171">
        <f>'Reflection -3'!BB127</f>
        <v>0</v>
      </c>
      <c r="BR128" s="171"/>
      <c r="BS128" s="171">
        <f t="shared" si="8"/>
        <v>3.4583333333333335</v>
      </c>
      <c r="BT128" s="171">
        <f t="shared" si="9"/>
        <v>2.4499999999999997</v>
      </c>
      <c r="BU128" s="171">
        <f t="shared" si="10"/>
        <v>2.3333333333333335</v>
      </c>
      <c r="BV128" s="171">
        <f t="shared" si="11"/>
        <v>3</v>
      </c>
      <c r="BW128" s="171"/>
      <c r="BX128" s="171">
        <f t="shared" si="12"/>
        <v>3.4444444444444446</v>
      </c>
      <c r="BY128" s="171">
        <f t="shared" si="13"/>
        <v>3.6666666666666665</v>
      </c>
      <c r="BZ128" s="171">
        <f t="shared" si="14"/>
        <v>18.352777777777778</v>
      </c>
      <c r="CA128" s="171">
        <f>Internal!$BZ128/30*100</f>
        <v>61.175925925925924</v>
      </c>
      <c r="CB128" s="171">
        <f t="shared" si="15"/>
        <v>3.25</v>
      </c>
      <c r="CC128" s="171"/>
    </row>
    <row r="129" spans="1:81" s="102" customFormat="1" ht="23.1" customHeight="1" x14ac:dyDescent="0.3">
      <c r="A129" s="172">
        <v>126</v>
      </c>
      <c r="B129" s="172" t="s">
        <v>236</v>
      </c>
      <c r="C129" s="168" t="s">
        <v>237</v>
      </c>
      <c r="D129" s="171">
        <f>'Book Review'!K128</f>
        <v>2</v>
      </c>
      <c r="E129" s="171">
        <f>'Book Review'!Q128</f>
        <v>1.6</v>
      </c>
      <c r="F129" s="171">
        <f>'Book Review'!W128</f>
        <v>2</v>
      </c>
      <c r="G129" s="171"/>
      <c r="H129" s="171"/>
      <c r="I129" s="171">
        <f>'Book Review'!AO128</f>
        <v>2</v>
      </c>
      <c r="J129" s="171">
        <f>'Book Review'!AU128</f>
        <v>2</v>
      </c>
      <c r="K129" s="171">
        <f>'Book Review'!BA128</f>
        <v>3</v>
      </c>
      <c r="L129" s="116"/>
      <c r="M129" s="116"/>
      <c r="N129" s="171">
        <f>Debate!K128</f>
        <v>2</v>
      </c>
      <c r="O129" s="171">
        <f>Debate!Q128</f>
        <v>2</v>
      </c>
      <c r="P129" s="116"/>
      <c r="Q129" s="171">
        <f>Debate!AC128</f>
        <v>2</v>
      </c>
      <c r="R129" s="116"/>
      <c r="S129" s="171">
        <f>Debate!AO128</f>
        <v>2</v>
      </c>
      <c r="T129" s="171">
        <f>Debate!AU128</f>
        <v>2</v>
      </c>
      <c r="U129" s="171">
        <f>Debate!BA128</f>
        <v>2</v>
      </c>
      <c r="V129" s="116"/>
      <c r="W129" s="116"/>
      <c r="X129" s="116"/>
      <c r="Y129" s="116">
        <f>GD!Q128</f>
        <v>2</v>
      </c>
      <c r="Z129" s="116">
        <f>GD!W128</f>
        <v>0</v>
      </c>
      <c r="AA129" s="116"/>
      <c r="AB129" s="116"/>
      <c r="AC129" s="116"/>
      <c r="AD129" s="116"/>
      <c r="AE129" s="116"/>
      <c r="AF129" s="116"/>
      <c r="AG129" s="116"/>
      <c r="AH129" s="171">
        <f>'Case study'!K128</f>
        <v>2</v>
      </c>
      <c r="AI129" s="171">
        <f>'Case study'!Q128</f>
        <v>2</v>
      </c>
      <c r="AJ129" s="171">
        <f>'Case study'!W128</f>
        <v>2</v>
      </c>
      <c r="AK129" s="116"/>
      <c r="AL129" s="116"/>
      <c r="AM129" s="171">
        <f>'Case study'!AO128</f>
        <v>2</v>
      </c>
      <c r="AN129" s="171">
        <f>'Case study'!AU128</f>
        <v>3</v>
      </c>
      <c r="AO129" s="171">
        <f>'Case study'!BA128</f>
        <v>3</v>
      </c>
      <c r="AP129" s="116"/>
      <c r="AQ129" s="116"/>
      <c r="AR129" s="116"/>
      <c r="AS129" s="171">
        <f>'Reflection -1 '!R128</f>
        <v>3.5</v>
      </c>
      <c r="AT129" s="116"/>
      <c r="AU129" s="116"/>
      <c r="AV129" s="116"/>
      <c r="AW129" s="116"/>
      <c r="AX129" s="116"/>
      <c r="AY129" s="171">
        <f>'Reflection -1 '!BB128</f>
        <v>5</v>
      </c>
      <c r="AZ129" s="116"/>
      <c r="BA129" s="116"/>
      <c r="BB129" s="171">
        <f>'Reflection -2'!R128</f>
        <v>3</v>
      </c>
      <c r="BC129" s="116"/>
      <c r="BD129" s="116"/>
      <c r="BE129" s="116"/>
      <c r="BF129" s="116"/>
      <c r="BG129" s="116"/>
      <c r="BH129" s="171">
        <f>'Reflection -2'!BB128</f>
        <v>5</v>
      </c>
      <c r="BI129" s="116"/>
      <c r="BJ129" s="116"/>
      <c r="BK129" s="171">
        <f>'Reflection -3'!R128</f>
        <v>2</v>
      </c>
      <c r="BL129" s="116"/>
      <c r="BM129" s="116"/>
      <c r="BN129" s="116"/>
      <c r="BO129" s="116"/>
      <c r="BP129" s="116"/>
      <c r="BQ129" s="171">
        <f>'Reflection -3'!BB128</f>
        <v>2</v>
      </c>
      <c r="BR129" s="116"/>
      <c r="BS129" s="171">
        <f t="shared" si="8"/>
        <v>2</v>
      </c>
      <c r="BT129" s="171">
        <f t="shared" si="9"/>
        <v>2.3000000000000003</v>
      </c>
      <c r="BU129" s="171">
        <f t="shared" si="10"/>
        <v>1.3333333333333333</v>
      </c>
      <c r="BV129" s="171">
        <f t="shared" si="11"/>
        <v>2</v>
      </c>
      <c r="BW129" s="171"/>
      <c r="BX129" s="171">
        <f t="shared" si="12"/>
        <v>2</v>
      </c>
      <c r="BY129" s="171">
        <f t="shared" si="13"/>
        <v>2.3333333333333335</v>
      </c>
      <c r="BZ129" s="171">
        <f t="shared" si="14"/>
        <v>11.966666666666667</v>
      </c>
      <c r="CA129" s="171">
        <f>Internal!$BZ129/30*100</f>
        <v>39.888888888888893</v>
      </c>
      <c r="CB129" s="171">
        <f t="shared" si="15"/>
        <v>3.3333333333333335</v>
      </c>
      <c r="CC129" s="116"/>
    </row>
    <row r="130" spans="1:81" s="102" customFormat="1" ht="23.1" customHeight="1" x14ac:dyDescent="0.3">
      <c r="A130" s="169">
        <v>127</v>
      </c>
      <c r="B130" s="169" t="s">
        <v>365</v>
      </c>
      <c r="C130" s="170" t="s">
        <v>366</v>
      </c>
      <c r="D130" s="171">
        <f>'Book Review'!K129</f>
        <v>2.25</v>
      </c>
      <c r="E130" s="171">
        <f>'Book Review'!Q129</f>
        <v>1.7</v>
      </c>
      <c r="F130" s="171">
        <f>'Book Review'!W129</f>
        <v>2</v>
      </c>
      <c r="G130" s="171"/>
      <c r="H130" s="171"/>
      <c r="I130" s="171">
        <f>'Book Review'!AO129</f>
        <v>2.3333333333333335</v>
      </c>
      <c r="J130" s="171">
        <f>'Book Review'!AU129</f>
        <v>2</v>
      </c>
      <c r="K130" s="171">
        <f>'Book Review'!BA129</f>
        <v>2.5</v>
      </c>
      <c r="L130" s="171"/>
      <c r="M130" s="171"/>
      <c r="N130" s="171">
        <f>Debate!K129</f>
        <v>2.5</v>
      </c>
      <c r="O130" s="171">
        <f>Debate!Q129</f>
        <v>2.35</v>
      </c>
      <c r="P130" s="171"/>
      <c r="Q130" s="171">
        <f>Debate!AC129</f>
        <v>2</v>
      </c>
      <c r="R130" s="171"/>
      <c r="S130" s="171">
        <f>Debate!AO129</f>
        <v>2.1666666666666665</v>
      </c>
      <c r="T130" s="171">
        <f>Debate!AU129</f>
        <v>2</v>
      </c>
      <c r="U130" s="171">
        <f>Debate!BA129</f>
        <v>2</v>
      </c>
      <c r="V130" s="171"/>
      <c r="W130" s="171"/>
      <c r="X130" s="171"/>
      <c r="Y130" s="171">
        <f>GD!Q129</f>
        <v>2.25</v>
      </c>
      <c r="Z130" s="171">
        <f>GD!W129</f>
        <v>0</v>
      </c>
      <c r="AA130" s="171"/>
      <c r="AB130" s="171"/>
      <c r="AC130" s="171"/>
      <c r="AD130" s="171"/>
      <c r="AE130" s="171"/>
      <c r="AF130" s="171"/>
      <c r="AG130" s="171"/>
      <c r="AH130" s="171">
        <f>'Case study'!K129</f>
        <v>2.25</v>
      </c>
      <c r="AI130" s="171">
        <f>'Case study'!Q129</f>
        <v>2.2000000000000002</v>
      </c>
      <c r="AJ130" s="171">
        <f>'Case study'!W129</f>
        <v>2.5</v>
      </c>
      <c r="AK130" s="171"/>
      <c r="AL130" s="171"/>
      <c r="AM130" s="171">
        <f>'Case study'!AO129</f>
        <v>2.125</v>
      </c>
      <c r="AN130" s="171">
        <f>'Case study'!AU129</f>
        <v>2.5</v>
      </c>
      <c r="AO130" s="171">
        <f>'Case study'!BA129</f>
        <v>2.25</v>
      </c>
      <c r="AP130" s="171"/>
      <c r="AQ130" s="171"/>
      <c r="AR130" s="171"/>
      <c r="AS130" s="171" t="str">
        <f>'Reflection -1 '!R129</f>
        <v>0</v>
      </c>
      <c r="AT130" s="171"/>
      <c r="AU130" s="171"/>
      <c r="AV130" s="171"/>
      <c r="AW130" s="171"/>
      <c r="AX130" s="171"/>
      <c r="AY130" s="171" t="str">
        <f>'Reflection -1 '!BB129</f>
        <v>0</v>
      </c>
      <c r="AZ130" s="171"/>
      <c r="BA130" s="171"/>
      <c r="BB130" s="171" t="str">
        <f>'Reflection -2'!R129</f>
        <v>0</v>
      </c>
      <c r="BC130" s="171"/>
      <c r="BD130" s="171"/>
      <c r="BE130" s="171"/>
      <c r="BF130" s="171"/>
      <c r="BG130" s="171"/>
      <c r="BH130" s="171" t="str">
        <f>'Reflection -2'!BB129</f>
        <v>0</v>
      </c>
      <c r="BI130" s="171"/>
      <c r="BJ130" s="171"/>
      <c r="BK130" s="171" t="str">
        <f>'Reflection -3'!R129</f>
        <v>0</v>
      </c>
      <c r="BL130" s="171"/>
      <c r="BM130" s="171"/>
      <c r="BN130" s="171"/>
      <c r="BO130" s="171"/>
      <c r="BP130" s="171"/>
      <c r="BQ130" s="171" t="str">
        <f>'Reflection -3'!BB129</f>
        <v>0</v>
      </c>
      <c r="BR130" s="171"/>
      <c r="BS130" s="171">
        <f t="shared" si="8"/>
        <v>2.3333333333333335</v>
      </c>
      <c r="BT130" s="171">
        <f t="shared" si="9"/>
        <v>2.125</v>
      </c>
      <c r="BU130" s="171">
        <f t="shared" si="10"/>
        <v>1.5</v>
      </c>
      <c r="BV130" s="171">
        <f t="shared" si="11"/>
        <v>2</v>
      </c>
      <c r="BW130" s="171"/>
      <c r="BX130" s="171">
        <f t="shared" si="12"/>
        <v>2.2083333333333335</v>
      </c>
      <c r="BY130" s="171">
        <f t="shared" si="13"/>
        <v>2.1666666666666665</v>
      </c>
      <c r="BZ130" s="171">
        <f t="shared" si="14"/>
        <v>12.333333333333334</v>
      </c>
      <c r="CA130" s="171">
        <f>Internal!$BZ130/30*100</f>
        <v>41.111111111111114</v>
      </c>
      <c r="CB130" s="171">
        <f t="shared" si="15"/>
        <v>2.25</v>
      </c>
      <c r="CC130" s="171"/>
    </row>
    <row r="131" spans="1:81" s="102" customFormat="1" ht="23.1" customHeight="1" x14ac:dyDescent="0.3">
      <c r="A131" s="172">
        <v>128</v>
      </c>
      <c r="B131" s="172" t="s">
        <v>367</v>
      </c>
      <c r="C131" s="168" t="s">
        <v>368</v>
      </c>
      <c r="D131" s="171">
        <f>'Book Review'!K130</f>
        <v>2.5</v>
      </c>
      <c r="E131" s="171">
        <f>'Book Review'!Q130</f>
        <v>2.6</v>
      </c>
      <c r="F131" s="171">
        <f>'Book Review'!W130</f>
        <v>3</v>
      </c>
      <c r="G131" s="171"/>
      <c r="H131" s="171"/>
      <c r="I131" s="171">
        <f>'Book Review'!AO130</f>
        <v>2.6666666666666665</v>
      </c>
      <c r="J131" s="171">
        <f>'Book Review'!AU130</f>
        <v>3</v>
      </c>
      <c r="K131" s="171">
        <f>'Book Review'!BA130</f>
        <v>3</v>
      </c>
      <c r="L131" s="116"/>
      <c r="M131" s="116"/>
      <c r="N131" s="171">
        <f>Debate!K130</f>
        <v>2</v>
      </c>
      <c r="O131" s="171">
        <f>Debate!Q130</f>
        <v>3.3</v>
      </c>
      <c r="P131" s="116"/>
      <c r="Q131" s="171">
        <f>Debate!AC130</f>
        <v>3</v>
      </c>
      <c r="R131" s="116"/>
      <c r="S131" s="171">
        <f>Debate!AO130</f>
        <v>2.6666666666666665</v>
      </c>
      <c r="T131" s="171">
        <f>Debate!AU130</f>
        <v>3</v>
      </c>
      <c r="U131" s="171">
        <f>Debate!BA130</f>
        <v>3</v>
      </c>
      <c r="V131" s="116"/>
      <c r="W131" s="116"/>
      <c r="X131" s="116"/>
      <c r="Y131" s="116">
        <f>GD!Q130</f>
        <v>3.5</v>
      </c>
      <c r="Z131" s="116">
        <f>GD!W130</f>
        <v>0</v>
      </c>
      <c r="AA131" s="116"/>
      <c r="AB131" s="116"/>
      <c r="AC131" s="116"/>
      <c r="AD131" s="116"/>
      <c r="AE131" s="116"/>
      <c r="AF131" s="116"/>
      <c r="AG131" s="116"/>
      <c r="AH131" s="171">
        <f>'Case study'!K130</f>
        <v>3.25</v>
      </c>
      <c r="AI131" s="171">
        <f>'Case study'!Q130</f>
        <v>2.8</v>
      </c>
      <c r="AJ131" s="171">
        <f>'Case study'!W130</f>
        <v>3</v>
      </c>
      <c r="AK131" s="116"/>
      <c r="AL131" s="116"/>
      <c r="AM131" s="171">
        <f>'Case study'!AO130</f>
        <v>2.75</v>
      </c>
      <c r="AN131" s="171">
        <f>'Case study'!AU130</f>
        <v>3</v>
      </c>
      <c r="AO131" s="171">
        <f>'Case study'!BA130</f>
        <v>3</v>
      </c>
      <c r="AP131" s="116"/>
      <c r="AQ131" s="116"/>
      <c r="AR131" s="116"/>
      <c r="AS131" s="171" t="str">
        <f>'Reflection -1 '!R130</f>
        <v>0</v>
      </c>
      <c r="AT131" s="116"/>
      <c r="AU131" s="116"/>
      <c r="AV131" s="116"/>
      <c r="AW131" s="116"/>
      <c r="AX131" s="116"/>
      <c r="AY131" s="171" t="str">
        <f>'Reflection -1 '!BB130</f>
        <v>0</v>
      </c>
      <c r="AZ131" s="116"/>
      <c r="BA131" s="116"/>
      <c r="BB131" s="171" t="str">
        <f>'Reflection -2'!R130</f>
        <v>0</v>
      </c>
      <c r="BC131" s="116"/>
      <c r="BD131" s="116"/>
      <c r="BE131" s="116"/>
      <c r="BF131" s="116"/>
      <c r="BG131" s="116"/>
      <c r="BH131" s="171" t="str">
        <f>'Reflection -2'!BB130</f>
        <v>0</v>
      </c>
      <c r="BI131" s="116"/>
      <c r="BJ131" s="116"/>
      <c r="BK131" s="171" t="str">
        <f>'Reflection -3'!R130</f>
        <v>0</v>
      </c>
      <c r="BL131" s="116"/>
      <c r="BM131" s="116"/>
      <c r="BN131" s="116"/>
      <c r="BO131" s="116"/>
      <c r="BP131" s="116"/>
      <c r="BQ131" s="171" t="str">
        <f>'Reflection -3'!BB130</f>
        <v>0</v>
      </c>
      <c r="BR131" s="116"/>
      <c r="BS131" s="171">
        <f t="shared" si="8"/>
        <v>2.5833333333333335</v>
      </c>
      <c r="BT131" s="171">
        <f t="shared" si="9"/>
        <v>3.05</v>
      </c>
      <c r="BU131" s="171">
        <f t="shared" si="10"/>
        <v>2</v>
      </c>
      <c r="BV131" s="171">
        <f t="shared" si="11"/>
        <v>3</v>
      </c>
      <c r="BW131" s="171"/>
      <c r="BX131" s="171">
        <f t="shared" si="12"/>
        <v>2.6944444444444442</v>
      </c>
      <c r="BY131" s="171">
        <f t="shared" si="13"/>
        <v>3</v>
      </c>
      <c r="BZ131" s="171">
        <f t="shared" si="14"/>
        <v>16.327777777777776</v>
      </c>
      <c r="CA131" s="171">
        <f>Internal!$BZ131/30*100</f>
        <v>54.425925925925924</v>
      </c>
      <c r="CB131" s="171">
        <f t="shared" si="15"/>
        <v>3</v>
      </c>
      <c r="CC131" s="116"/>
    </row>
    <row r="132" spans="1:81" s="102" customFormat="1" ht="23.1" customHeight="1" x14ac:dyDescent="0.3">
      <c r="A132" s="169">
        <v>129</v>
      </c>
      <c r="B132" s="169" t="s">
        <v>250</v>
      </c>
      <c r="C132" s="170" t="s">
        <v>251</v>
      </c>
      <c r="D132" s="171">
        <f>'Book Review'!K131</f>
        <v>3.25</v>
      </c>
      <c r="E132" s="171">
        <f>'Book Review'!Q131</f>
        <v>2.6</v>
      </c>
      <c r="F132" s="171">
        <f>'Book Review'!W131</f>
        <v>4</v>
      </c>
      <c r="G132" s="171"/>
      <c r="H132" s="171"/>
      <c r="I132" s="171">
        <f>'Book Review'!AO131</f>
        <v>2.6666666666666665</v>
      </c>
      <c r="J132" s="171">
        <f>'Book Review'!AU131</f>
        <v>3</v>
      </c>
      <c r="K132" s="171">
        <f>'Book Review'!BA131</f>
        <v>4</v>
      </c>
      <c r="L132" s="171"/>
      <c r="M132" s="171"/>
      <c r="N132" s="171">
        <f>Debate!K131</f>
        <v>2</v>
      </c>
      <c r="O132" s="171">
        <f>Debate!Q131</f>
        <v>2.7</v>
      </c>
      <c r="P132" s="171"/>
      <c r="Q132" s="171">
        <f>Debate!AC131</f>
        <v>2</v>
      </c>
      <c r="R132" s="171"/>
      <c r="S132" s="171">
        <f>Debate!AO131</f>
        <v>2.3333333333333335</v>
      </c>
      <c r="T132" s="171">
        <f>Debate!AU131</f>
        <v>3</v>
      </c>
      <c r="U132" s="171">
        <f>Debate!BA131</f>
        <v>3</v>
      </c>
      <c r="V132" s="171"/>
      <c r="W132" s="171"/>
      <c r="X132" s="171"/>
      <c r="Y132" s="171">
        <f>GD!Q131</f>
        <v>3.5</v>
      </c>
      <c r="Z132" s="171">
        <f>GD!W131</f>
        <v>0</v>
      </c>
      <c r="AA132" s="171"/>
      <c r="AB132" s="171"/>
      <c r="AC132" s="171"/>
      <c r="AD132" s="171"/>
      <c r="AE132" s="171"/>
      <c r="AF132" s="171"/>
      <c r="AG132" s="171"/>
      <c r="AH132" s="171">
        <f>'Case study'!K131</f>
        <v>3.5</v>
      </c>
      <c r="AI132" s="171">
        <f>'Case study'!Q131</f>
        <v>3</v>
      </c>
      <c r="AJ132" s="171">
        <f>'Case study'!W131</f>
        <v>3</v>
      </c>
      <c r="AK132" s="171"/>
      <c r="AL132" s="171"/>
      <c r="AM132" s="171">
        <f>'Case study'!AO131</f>
        <v>3.25</v>
      </c>
      <c r="AN132" s="171">
        <f>'Case study'!AU131</f>
        <v>3</v>
      </c>
      <c r="AO132" s="171">
        <f>'Case study'!BA131</f>
        <v>4</v>
      </c>
      <c r="AP132" s="171"/>
      <c r="AQ132" s="171"/>
      <c r="AR132" s="171"/>
      <c r="AS132" s="171">
        <f>'Reflection -1 '!R131</f>
        <v>0</v>
      </c>
      <c r="AT132" s="171"/>
      <c r="AU132" s="171"/>
      <c r="AV132" s="171"/>
      <c r="AW132" s="171"/>
      <c r="AX132" s="171"/>
      <c r="AY132" s="171">
        <f>'Reflection -1 '!BB131</f>
        <v>0</v>
      </c>
      <c r="AZ132" s="171"/>
      <c r="BA132" s="171"/>
      <c r="BB132" s="171">
        <f>'Reflection -2'!R131</f>
        <v>0</v>
      </c>
      <c r="BC132" s="171"/>
      <c r="BD132" s="171"/>
      <c r="BE132" s="171"/>
      <c r="BF132" s="171"/>
      <c r="BG132" s="171"/>
      <c r="BH132" s="171">
        <f>'Reflection -2'!BB131</f>
        <v>0</v>
      </c>
      <c r="BI132" s="171"/>
      <c r="BJ132" s="171"/>
      <c r="BK132" s="171">
        <f>'Reflection -3'!R131</f>
        <v>0</v>
      </c>
      <c r="BL132" s="171"/>
      <c r="BM132" s="171"/>
      <c r="BN132" s="171"/>
      <c r="BO132" s="171"/>
      <c r="BP132" s="171"/>
      <c r="BQ132" s="171">
        <f>'Reflection -3'!BB131</f>
        <v>0</v>
      </c>
      <c r="BR132" s="171"/>
      <c r="BS132" s="171">
        <f t="shared" si="8"/>
        <v>2.9166666666666665</v>
      </c>
      <c r="BT132" s="171">
        <f t="shared" si="9"/>
        <v>1.6857142857142857</v>
      </c>
      <c r="BU132" s="171">
        <f t="shared" si="10"/>
        <v>2.3333333333333335</v>
      </c>
      <c r="BV132" s="171">
        <f t="shared" si="11"/>
        <v>2</v>
      </c>
      <c r="BW132" s="171"/>
      <c r="BX132" s="171">
        <f t="shared" si="12"/>
        <v>2.75</v>
      </c>
      <c r="BY132" s="171">
        <f t="shared" si="13"/>
        <v>3</v>
      </c>
      <c r="BZ132" s="171">
        <f t="shared" si="14"/>
        <v>14.685714285714285</v>
      </c>
      <c r="CA132" s="171">
        <f>Internal!$BZ132/30*100</f>
        <v>48.952380952380956</v>
      </c>
      <c r="CB132" s="171">
        <f t="shared" si="15"/>
        <v>1.8333333333333333</v>
      </c>
      <c r="CC132" s="171"/>
    </row>
    <row r="133" spans="1:81" s="102" customFormat="1" ht="23.1" customHeight="1" x14ac:dyDescent="0.3">
      <c r="A133" s="172">
        <v>130</v>
      </c>
      <c r="B133" s="172" t="s">
        <v>55</v>
      </c>
      <c r="C133" s="168" t="s">
        <v>56</v>
      </c>
      <c r="D133" s="171">
        <f>'Book Review'!K132</f>
        <v>3.375</v>
      </c>
      <c r="E133" s="171">
        <f>'Book Review'!Q132</f>
        <v>2.8</v>
      </c>
      <c r="F133" s="171">
        <f>'Book Review'!W132</f>
        <v>3.5</v>
      </c>
      <c r="G133" s="171"/>
      <c r="H133" s="171"/>
      <c r="I133" s="171">
        <f>'Book Review'!AO132</f>
        <v>3.3333333333333335</v>
      </c>
      <c r="J133" s="171">
        <f>'Book Review'!AU132</f>
        <v>3.5</v>
      </c>
      <c r="K133" s="171">
        <f>'Book Review'!BA132</f>
        <v>3.5</v>
      </c>
      <c r="L133" s="116"/>
      <c r="M133" s="116"/>
      <c r="N133" s="171">
        <f>Debate!K132</f>
        <v>3.5</v>
      </c>
      <c r="O133" s="171">
        <f>Debate!Q132</f>
        <v>3.35</v>
      </c>
      <c r="P133" s="116"/>
      <c r="Q133" s="171">
        <f>Debate!AC132</f>
        <v>3.5</v>
      </c>
      <c r="R133" s="116"/>
      <c r="S133" s="171">
        <f>Debate!AO132</f>
        <v>3.3333333333333335</v>
      </c>
      <c r="T133" s="171">
        <f>Debate!AU132</f>
        <v>3.5</v>
      </c>
      <c r="U133" s="171">
        <f>Debate!BA132</f>
        <v>3.5</v>
      </c>
      <c r="V133" s="116"/>
      <c r="W133" s="116"/>
      <c r="X133" s="116"/>
      <c r="Y133" s="116">
        <f>GD!Q132</f>
        <v>3.375</v>
      </c>
      <c r="Z133" s="116">
        <f>GD!W132</f>
        <v>0</v>
      </c>
      <c r="AA133" s="116"/>
      <c r="AB133" s="116"/>
      <c r="AC133" s="116"/>
      <c r="AD133" s="116"/>
      <c r="AE133" s="116"/>
      <c r="AF133" s="116"/>
      <c r="AG133" s="116"/>
      <c r="AH133" s="171">
        <f>'Case study'!K132</f>
        <v>3.375</v>
      </c>
      <c r="AI133" s="171">
        <f>'Case study'!Q132</f>
        <v>3.4</v>
      </c>
      <c r="AJ133" s="171">
        <f>'Case study'!W132</f>
        <v>3.5</v>
      </c>
      <c r="AK133" s="116"/>
      <c r="AL133" s="116"/>
      <c r="AM133" s="171">
        <f>'Case study'!AO132</f>
        <v>3.5</v>
      </c>
      <c r="AN133" s="171">
        <f>'Case study'!AU132</f>
        <v>3</v>
      </c>
      <c r="AO133" s="171">
        <f>'Case study'!BA132</f>
        <v>3.5</v>
      </c>
      <c r="AP133" s="116"/>
      <c r="AQ133" s="116"/>
      <c r="AR133" s="116"/>
      <c r="AS133" s="171">
        <f>'Reflection -1 '!R132</f>
        <v>0</v>
      </c>
      <c r="AT133" s="116"/>
      <c r="AU133" s="116"/>
      <c r="AV133" s="116"/>
      <c r="AW133" s="116"/>
      <c r="AX133" s="116"/>
      <c r="AY133" s="171">
        <f>'Reflection -1 '!BB132</f>
        <v>0</v>
      </c>
      <c r="AZ133" s="116"/>
      <c r="BA133" s="116"/>
      <c r="BB133" s="171">
        <f>'Reflection -2'!R132</f>
        <v>0</v>
      </c>
      <c r="BC133" s="116"/>
      <c r="BD133" s="116"/>
      <c r="BE133" s="116"/>
      <c r="BF133" s="116"/>
      <c r="BG133" s="116"/>
      <c r="BH133" s="171">
        <f>'Reflection -2'!BB132</f>
        <v>0</v>
      </c>
      <c r="BI133" s="116"/>
      <c r="BJ133" s="116"/>
      <c r="BK133" s="171">
        <f>'Reflection -3'!R132</f>
        <v>0</v>
      </c>
      <c r="BL133" s="116"/>
      <c r="BM133" s="116"/>
      <c r="BN133" s="116"/>
      <c r="BO133" s="116"/>
      <c r="BP133" s="116"/>
      <c r="BQ133" s="171">
        <f>'Reflection -3'!BB132</f>
        <v>0</v>
      </c>
      <c r="BR133" s="116"/>
      <c r="BS133" s="171">
        <f t="shared" ref="BS133:BS196" si="16">IFERROR(AVERAGE(D133,N133,AH133),"0")</f>
        <v>3.4166666666666665</v>
      </c>
      <c r="BT133" s="171">
        <f t="shared" ref="BT133:BT196" si="17">AVERAGE(E133,O133,Y133,AI133,AS133,BB133,BK133)</f>
        <v>1.8464285714285715</v>
      </c>
      <c r="BU133" s="171">
        <f t="shared" ref="BU133:BU196" si="18">AVERAGE(F133,Z133,AJ133)</f>
        <v>2.3333333333333335</v>
      </c>
      <c r="BV133" s="171">
        <f t="shared" ref="BV133:BV196" si="19">Q133</f>
        <v>3.5</v>
      </c>
      <c r="BW133" s="171"/>
      <c r="BX133" s="171">
        <f t="shared" ref="BX133:BX196" si="20">AVERAGE(I133,S133,AM133)</f>
        <v>3.3888888888888893</v>
      </c>
      <c r="BY133" s="171">
        <f t="shared" ref="BY133:BY196" si="21">AVERAGE(J133,T133,AN133)</f>
        <v>3.3333333333333335</v>
      </c>
      <c r="BZ133" s="171">
        <f t="shared" ref="BZ133:BZ196" si="22">BY133+BX133+BV133+BU133+BT133+BS133</f>
        <v>17.818650793650797</v>
      </c>
      <c r="CA133" s="171">
        <f>Internal!$BZ133/30*100</f>
        <v>59.395502645502653</v>
      </c>
      <c r="CB133" s="171">
        <f t="shared" ref="CB133:CB196" si="23">AVERAGE(BQ133,BH133,AY133,AO133,U133,K133)</f>
        <v>1.75</v>
      </c>
      <c r="CC133" s="116"/>
    </row>
    <row r="134" spans="1:81" s="102" customFormat="1" ht="23.1" customHeight="1" x14ac:dyDescent="0.3">
      <c r="A134" s="169">
        <v>131</v>
      </c>
      <c r="B134" s="169" t="s">
        <v>264</v>
      </c>
      <c r="C134" s="170" t="s">
        <v>265</v>
      </c>
      <c r="D134" s="171">
        <f>'Book Review'!K133</f>
        <v>3</v>
      </c>
      <c r="E134" s="171">
        <f>'Book Review'!Q133</f>
        <v>3.2</v>
      </c>
      <c r="F134" s="171">
        <f>'Book Review'!W133</f>
        <v>4</v>
      </c>
      <c r="G134" s="171"/>
      <c r="H134" s="171"/>
      <c r="I134" s="171">
        <f>'Book Review'!AO133</f>
        <v>4</v>
      </c>
      <c r="J134" s="171">
        <f>'Book Review'!AU133</f>
        <v>4</v>
      </c>
      <c r="K134" s="171">
        <f>'Book Review'!BA133</f>
        <v>2</v>
      </c>
      <c r="L134" s="171"/>
      <c r="M134" s="171"/>
      <c r="N134" s="171">
        <f>Debate!K133</f>
        <v>4</v>
      </c>
      <c r="O134" s="171">
        <f>Debate!Q133</f>
        <v>4</v>
      </c>
      <c r="P134" s="171"/>
      <c r="Q134" s="171">
        <f>Debate!AC133</f>
        <v>4</v>
      </c>
      <c r="R134" s="171"/>
      <c r="S134" s="171">
        <f>Debate!AO133</f>
        <v>4</v>
      </c>
      <c r="T134" s="171">
        <f>Debate!AU133</f>
        <v>4</v>
      </c>
      <c r="U134" s="171">
        <f>Debate!BA133</f>
        <v>4</v>
      </c>
      <c r="V134" s="171"/>
      <c r="W134" s="171"/>
      <c r="X134" s="171"/>
      <c r="Y134" s="171">
        <f>GD!Q133</f>
        <v>4</v>
      </c>
      <c r="Z134" s="171">
        <f>GD!W133</f>
        <v>0</v>
      </c>
      <c r="AA134" s="171"/>
      <c r="AB134" s="171"/>
      <c r="AC134" s="171"/>
      <c r="AD134" s="171"/>
      <c r="AE134" s="171"/>
      <c r="AF134" s="171"/>
      <c r="AG134" s="171"/>
      <c r="AH134" s="171">
        <f>'Case study'!K133</f>
        <v>3</v>
      </c>
      <c r="AI134" s="171">
        <f>'Case study'!Q133</f>
        <v>4</v>
      </c>
      <c r="AJ134" s="171">
        <f>'Case study'!W133</f>
        <v>4</v>
      </c>
      <c r="AK134" s="171"/>
      <c r="AL134" s="171"/>
      <c r="AM134" s="171">
        <f>'Case study'!AO133</f>
        <v>4</v>
      </c>
      <c r="AN134" s="171">
        <f>'Case study'!AU133</f>
        <v>2</v>
      </c>
      <c r="AO134" s="171">
        <f>'Case study'!BA133</f>
        <v>1.5</v>
      </c>
      <c r="AP134" s="171"/>
      <c r="AQ134" s="171"/>
      <c r="AR134" s="171"/>
      <c r="AS134" s="171">
        <f>'Reflection -1 '!R133</f>
        <v>0</v>
      </c>
      <c r="AT134" s="171"/>
      <c r="AU134" s="171"/>
      <c r="AV134" s="171"/>
      <c r="AW134" s="171"/>
      <c r="AX134" s="171"/>
      <c r="AY134" s="171">
        <f>'Reflection -1 '!BB133</f>
        <v>0</v>
      </c>
      <c r="AZ134" s="171"/>
      <c r="BA134" s="171"/>
      <c r="BB134" s="171">
        <f>'Reflection -2'!R133</f>
        <v>0</v>
      </c>
      <c r="BC134" s="171"/>
      <c r="BD134" s="171"/>
      <c r="BE134" s="171"/>
      <c r="BF134" s="171"/>
      <c r="BG134" s="171"/>
      <c r="BH134" s="171">
        <f>'Reflection -2'!BB133</f>
        <v>0</v>
      </c>
      <c r="BI134" s="171"/>
      <c r="BJ134" s="171"/>
      <c r="BK134" s="171">
        <f>'Reflection -3'!R133</f>
        <v>0</v>
      </c>
      <c r="BL134" s="171"/>
      <c r="BM134" s="171"/>
      <c r="BN134" s="171"/>
      <c r="BO134" s="171"/>
      <c r="BP134" s="171"/>
      <c r="BQ134" s="171">
        <f>'Reflection -3'!BB133</f>
        <v>0</v>
      </c>
      <c r="BR134" s="171"/>
      <c r="BS134" s="171">
        <f t="shared" si="16"/>
        <v>3.3333333333333335</v>
      </c>
      <c r="BT134" s="171">
        <f t="shared" si="17"/>
        <v>2.1714285714285713</v>
      </c>
      <c r="BU134" s="171">
        <f t="shared" si="18"/>
        <v>2.6666666666666665</v>
      </c>
      <c r="BV134" s="171">
        <f t="shared" si="19"/>
        <v>4</v>
      </c>
      <c r="BW134" s="171"/>
      <c r="BX134" s="171">
        <f t="shared" si="20"/>
        <v>4</v>
      </c>
      <c r="BY134" s="171">
        <f t="shared" si="21"/>
        <v>3.3333333333333335</v>
      </c>
      <c r="BZ134" s="171">
        <f t="shared" si="22"/>
        <v>19.504761904761903</v>
      </c>
      <c r="CA134" s="171">
        <f>Internal!$BZ134/30*100</f>
        <v>65.015873015872998</v>
      </c>
      <c r="CB134" s="171">
        <f t="shared" si="23"/>
        <v>1.25</v>
      </c>
      <c r="CC134" s="171"/>
    </row>
    <row r="135" spans="1:81" s="102" customFormat="1" ht="23.1" customHeight="1" x14ac:dyDescent="0.3">
      <c r="A135" s="172">
        <v>132</v>
      </c>
      <c r="B135" s="172" t="s">
        <v>78</v>
      </c>
      <c r="C135" s="168" t="s">
        <v>79</v>
      </c>
      <c r="D135" s="171">
        <f>'Book Review'!K134</f>
        <v>2.75</v>
      </c>
      <c r="E135" s="171">
        <f>'Book Review'!Q134</f>
        <v>2.8</v>
      </c>
      <c r="F135" s="171">
        <f>'Book Review'!W134</f>
        <v>3</v>
      </c>
      <c r="G135" s="171"/>
      <c r="H135" s="171"/>
      <c r="I135" s="171">
        <f>'Book Review'!AO134</f>
        <v>2.6666666666666665</v>
      </c>
      <c r="J135" s="171">
        <f>'Book Review'!AU134</f>
        <v>2</v>
      </c>
      <c r="K135" s="171">
        <f>'Book Review'!BA134</f>
        <v>4</v>
      </c>
      <c r="L135" s="116"/>
      <c r="M135" s="116"/>
      <c r="N135" s="171">
        <f>Debate!K134</f>
        <v>3</v>
      </c>
      <c r="O135" s="171">
        <f>Debate!Q134</f>
        <v>2.2999999999999998</v>
      </c>
      <c r="P135" s="116"/>
      <c r="Q135" s="171">
        <f>Debate!AC134</f>
        <v>3</v>
      </c>
      <c r="R135" s="116"/>
      <c r="S135" s="171">
        <f>Debate!AO134</f>
        <v>2.3333333333333335</v>
      </c>
      <c r="T135" s="171">
        <f>Debate!AU134</f>
        <v>3</v>
      </c>
      <c r="U135" s="171">
        <f>Debate!BA134</f>
        <v>2.5</v>
      </c>
      <c r="V135" s="116"/>
      <c r="W135" s="116"/>
      <c r="X135" s="116"/>
      <c r="Y135" s="116">
        <f>GD!Q134</f>
        <v>3</v>
      </c>
      <c r="Z135" s="116">
        <f>GD!W134</f>
        <v>0</v>
      </c>
      <c r="AA135" s="116"/>
      <c r="AB135" s="116"/>
      <c r="AC135" s="116"/>
      <c r="AD135" s="116"/>
      <c r="AE135" s="116"/>
      <c r="AF135" s="116"/>
      <c r="AG135" s="116"/>
      <c r="AH135" s="171" t="str">
        <f>'Case study'!K134</f>
        <v>0</v>
      </c>
      <c r="AI135" s="171" t="str">
        <f>'Case study'!Q134</f>
        <v>0</v>
      </c>
      <c r="AJ135" s="171">
        <f>'Case study'!W134</f>
        <v>0</v>
      </c>
      <c r="AK135" s="116"/>
      <c r="AL135" s="116"/>
      <c r="AM135" s="171" t="str">
        <f>'Case study'!AO134</f>
        <v>0</v>
      </c>
      <c r="AN135" s="171">
        <f>'Case study'!AU134</f>
        <v>0</v>
      </c>
      <c r="AO135" s="171" t="str">
        <f>'Case study'!BA134</f>
        <v>0</v>
      </c>
      <c r="AP135" s="116"/>
      <c r="AQ135" s="116"/>
      <c r="AR135" s="116"/>
      <c r="AS135" s="171">
        <f>'Reflection -1 '!R134</f>
        <v>3</v>
      </c>
      <c r="AT135" s="116"/>
      <c r="AU135" s="116"/>
      <c r="AV135" s="116"/>
      <c r="AW135" s="116"/>
      <c r="AX135" s="116"/>
      <c r="AY135" s="171">
        <f>'Reflection -1 '!BB134</f>
        <v>4</v>
      </c>
      <c r="AZ135" s="116"/>
      <c r="BA135" s="116"/>
      <c r="BB135" s="171">
        <f>'Reflection -2'!R134</f>
        <v>3.6666666666666665</v>
      </c>
      <c r="BC135" s="116"/>
      <c r="BD135" s="116"/>
      <c r="BE135" s="116"/>
      <c r="BF135" s="116"/>
      <c r="BG135" s="116"/>
      <c r="BH135" s="171">
        <f>'Reflection -2'!BB134</f>
        <v>5</v>
      </c>
      <c r="BI135" s="116"/>
      <c r="BJ135" s="116"/>
      <c r="BK135" s="171">
        <f>'Reflection -3'!R134</f>
        <v>3</v>
      </c>
      <c r="BL135" s="116"/>
      <c r="BM135" s="116"/>
      <c r="BN135" s="116"/>
      <c r="BO135" s="116"/>
      <c r="BP135" s="116"/>
      <c r="BQ135" s="171">
        <f>'Reflection -3'!BB134</f>
        <v>3.5</v>
      </c>
      <c r="BR135" s="116"/>
      <c r="BS135" s="171">
        <f t="shared" si="16"/>
        <v>2.875</v>
      </c>
      <c r="BT135" s="171">
        <f t="shared" si="17"/>
        <v>2.9611111111111108</v>
      </c>
      <c r="BU135" s="171">
        <f t="shared" si="18"/>
        <v>1</v>
      </c>
      <c r="BV135" s="171">
        <f t="shared" si="19"/>
        <v>3</v>
      </c>
      <c r="BW135" s="171"/>
      <c r="BX135" s="171">
        <f t="shared" si="20"/>
        <v>2.5</v>
      </c>
      <c r="BY135" s="171">
        <f t="shared" si="21"/>
        <v>1.6666666666666667</v>
      </c>
      <c r="BZ135" s="171">
        <f t="shared" si="22"/>
        <v>14.002777777777778</v>
      </c>
      <c r="CA135" s="171">
        <f>Internal!$BZ135/30*100</f>
        <v>46.675925925925924</v>
      </c>
      <c r="CB135" s="171">
        <f t="shared" si="23"/>
        <v>3.8</v>
      </c>
      <c r="CC135" s="116"/>
    </row>
    <row r="136" spans="1:81" s="102" customFormat="1" ht="23.1" customHeight="1" x14ac:dyDescent="0.3">
      <c r="A136" s="169">
        <v>133</v>
      </c>
      <c r="B136" s="169" t="s">
        <v>84</v>
      </c>
      <c r="C136" s="170" t="s">
        <v>85</v>
      </c>
      <c r="D136" s="171">
        <f>'Book Review'!K135</f>
        <v>0</v>
      </c>
      <c r="E136" s="171">
        <f>'Book Review'!Q135</f>
        <v>0</v>
      </c>
      <c r="F136" s="171">
        <f>'Book Review'!W135</f>
        <v>0</v>
      </c>
      <c r="G136" s="171"/>
      <c r="H136" s="171"/>
      <c r="I136" s="171">
        <f>'Book Review'!AO135</f>
        <v>0</v>
      </c>
      <c r="J136" s="171">
        <f>'Book Review'!AU135</f>
        <v>0</v>
      </c>
      <c r="K136" s="171">
        <f>'Book Review'!BA135</f>
        <v>0</v>
      </c>
      <c r="L136" s="171"/>
      <c r="M136" s="171"/>
      <c r="N136" s="171">
        <f>Debate!K135</f>
        <v>2</v>
      </c>
      <c r="O136" s="171">
        <f>Debate!Q135</f>
        <v>2.15</v>
      </c>
      <c r="P136" s="171"/>
      <c r="Q136" s="171">
        <f>Debate!AC135</f>
        <v>2</v>
      </c>
      <c r="R136" s="171"/>
      <c r="S136" s="171">
        <f>Debate!AO135</f>
        <v>2.1666666666666665</v>
      </c>
      <c r="T136" s="171">
        <f>Debate!AU135</f>
        <v>2</v>
      </c>
      <c r="U136" s="171">
        <f>Debate!BA135</f>
        <v>2.25</v>
      </c>
      <c r="V136" s="171"/>
      <c r="W136" s="171"/>
      <c r="X136" s="171"/>
      <c r="Y136" s="171">
        <f>GD!Q135</f>
        <v>2.25</v>
      </c>
      <c r="Z136" s="171">
        <f>GD!W135</f>
        <v>0</v>
      </c>
      <c r="AA136" s="171"/>
      <c r="AB136" s="171"/>
      <c r="AC136" s="171"/>
      <c r="AD136" s="171"/>
      <c r="AE136" s="171"/>
      <c r="AF136" s="171"/>
      <c r="AG136" s="171"/>
      <c r="AH136" s="171">
        <f>'Case study'!K135</f>
        <v>2.25</v>
      </c>
      <c r="AI136" s="171">
        <f>'Case study'!Q135</f>
        <v>2.2000000000000002</v>
      </c>
      <c r="AJ136" s="171">
        <f>'Case study'!W135</f>
        <v>2.5</v>
      </c>
      <c r="AK136" s="171"/>
      <c r="AL136" s="171"/>
      <c r="AM136" s="171">
        <f>'Case study'!AO135</f>
        <v>2.25</v>
      </c>
      <c r="AN136" s="171">
        <f>'Case study'!AU135</f>
        <v>2</v>
      </c>
      <c r="AO136" s="171">
        <f>'Case study'!BA135</f>
        <v>2.25</v>
      </c>
      <c r="AP136" s="171"/>
      <c r="AQ136" s="171"/>
      <c r="AR136" s="171"/>
      <c r="AS136" s="171">
        <f>'Reflection -1 '!R135</f>
        <v>3.6666666666666665</v>
      </c>
      <c r="AT136" s="171"/>
      <c r="AU136" s="171"/>
      <c r="AV136" s="171"/>
      <c r="AW136" s="171"/>
      <c r="AX136" s="171"/>
      <c r="AY136" s="171">
        <f>'Reflection -1 '!BB135</f>
        <v>4.5</v>
      </c>
      <c r="AZ136" s="171"/>
      <c r="BA136" s="171"/>
      <c r="BB136" s="171">
        <f>'Reflection -2'!R135</f>
        <v>4</v>
      </c>
      <c r="BC136" s="171"/>
      <c r="BD136" s="171"/>
      <c r="BE136" s="171"/>
      <c r="BF136" s="171"/>
      <c r="BG136" s="171"/>
      <c r="BH136" s="171">
        <f>'Reflection -2'!BB135</f>
        <v>5</v>
      </c>
      <c r="BI136" s="171"/>
      <c r="BJ136" s="171"/>
      <c r="BK136" s="171">
        <f>'Reflection -3'!R135</f>
        <v>4</v>
      </c>
      <c r="BL136" s="171"/>
      <c r="BM136" s="171"/>
      <c r="BN136" s="171"/>
      <c r="BO136" s="171"/>
      <c r="BP136" s="171"/>
      <c r="BQ136" s="171">
        <f>'Reflection -3'!BB135</f>
        <v>4.5</v>
      </c>
      <c r="BR136" s="171"/>
      <c r="BS136" s="171">
        <f t="shared" si="16"/>
        <v>1.4166666666666667</v>
      </c>
      <c r="BT136" s="171">
        <f t="shared" si="17"/>
        <v>2.6095238095238096</v>
      </c>
      <c r="BU136" s="171">
        <f t="shared" si="18"/>
        <v>0.83333333333333337</v>
      </c>
      <c r="BV136" s="171">
        <f t="shared" si="19"/>
        <v>2</v>
      </c>
      <c r="BW136" s="171"/>
      <c r="BX136" s="171">
        <f t="shared" si="20"/>
        <v>1.4722222222222221</v>
      </c>
      <c r="BY136" s="171">
        <f t="shared" si="21"/>
        <v>1.3333333333333333</v>
      </c>
      <c r="BZ136" s="171">
        <f t="shared" si="22"/>
        <v>9.6650793650793645</v>
      </c>
      <c r="CA136" s="171">
        <f>Internal!$BZ136/30*100</f>
        <v>32.216931216931215</v>
      </c>
      <c r="CB136" s="171">
        <f t="shared" si="23"/>
        <v>3.0833333333333335</v>
      </c>
      <c r="CC136" s="171"/>
    </row>
    <row r="137" spans="1:81" s="102" customFormat="1" ht="23.1" customHeight="1" x14ac:dyDescent="0.3">
      <c r="A137" s="172">
        <v>134</v>
      </c>
      <c r="B137" s="172" t="s">
        <v>252</v>
      </c>
      <c r="C137" s="168" t="s">
        <v>253</v>
      </c>
      <c r="D137" s="171">
        <f>'Book Review'!K136</f>
        <v>2</v>
      </c>
      <c r="E137" s="171">
        <f>'Book Review'!Q136</f>
        <v>2</v>
      </c>
      <c r="F137" s="171">
        <f>'Book Review'!W136</f>
        <v>3</v>
      </c>
      <c r="G137" s="171"/>
      <c r="H137" s="171"/>
      <c r="I137" s="171">
        <f>'Book Review'!AO136</f>
        <v>2.6666666666666665</v>
      </c>
      <c r="J137" s="171">
        <f>'Book Review'!AU136</f>
        <v>3</v>
      </c>
      <c r="K137" s="171">
        <f>'Book Review'!BA136</f>
        <v>1</v>
      </c>
      <c r="L137" s="116"/>
      <c r="M137" s="116"/>
      <c r="N137" s="171">
        <f>Debate!K136</f>
        <v>2</v>
      </c>
      <c r="O137" s="171">
        <f>Debate!Q136</f>
        <v>3</v>
      </c>
      <c r="P137" s="116"/>
      <c r="Q137" s="171">
        <f>Debate!AC136</f>
        <v>2</v>
      </c>
      <c r="R137" s="116"/>
      <c r="S137" s="171">
        <f>Debate!AO136</f>
        <v>2</v>
      </c>
      <c r="T137" s="171">
        <f>Debate!AU136</f>
        <v>3</v>
      </c>
      <c r="U137" s="171">
        <f>Debate!BA136</f>
        <v>3</v>
      </c>
      <c r="V137" s="116"/>
      <c r="W137" s="116"/>
      <c r="X137" s="116"/>
      <c r="Y137" s="116">
        <f>GD!Q136</f>
        <v>2.25</v>
      </c>
      <c r="Z137" s="116">
        <f>GD!W136</f>
        <v>0</v>
      </c>
      <c r="AA137" s="116"/>
      <c r="AB137" s="116"/>
      <c r="AC137" s="116"/>
      <c r="AD137" s="116"/>
      <c r="AE137" s="116"/>
      <c r="AF137" s="116"/>
      <c r="AG137" s="116"/>
      <c r="AH137" s="171">
        <f>'Case study'!K136</f>
        <v>2</v>
      </c>
      <c r="AI137" s="171">
        <f>'Case study'!Q136</f>
        <v>2.4</v>
      </c>
      <c r="AJ137" s="171">
        <f>'Case study'!W136</f>
        <v>3</v>
      </c>
      <c r="AK137" s="116"/>
      <c r="AL137" s="116"/>
      <c r="AM137" s="171">
        <f>'Case study'!AO136</f>
        <v>2.75</v>
      </c>
      <c r="AN137" s="171">
        <f>'Case study'!AU136</f>
        <v>1</v>
      </c>
      <c r="AO137" s="171">
        <f>'Case study'!BA136</f>
        <v>1</v>
      </c>
      <c r="AP137" s="116"/>
      <c r="AQ137" s="116"/>
      <c r="AR137" s="116"/>
      <c r="AS137" s="171">
        <f>'Reflection -1 '!R136</f>
        <v>1</v>
      </c>
      <c r="AT137" s="116"/>
      <c r="AU137" s="116"/>
      <c r="AV137" s="116"/>
      <c r="AW137" s="116"/>
      <c r="AX137" s="116"/>
      <c r="AY137" s="171">
        <f>'Reflection -1 '!BB136</f>
        <v>3</v>
      </c>
      <c r="AZ137" s="116"/>
      <c r="BA137" s="116"/>
      <c r="BB137" s="171">
        <f>'Reflection -2'!R136</f>
        <v>0</v>
      </c>
      <c r="BC137" s="116"/>
      <c r="BD137" s="116"/>
      <c r="BE137" s="116"/>
      <c r="BF137" s="116"/>
      <c r="BG137" s="116"/>
      <c r="BH137" s="171">
        <f>'Reflection -2'!BB136</f>
        <v>0</v>
      </c>
      <c r="BI137" s="116"/>
      <c r="BJ137" s="116"/>
      <c r="BK137" s="171">
        <f>'Reflection -3'!R136</f>
        <v>0</v>
      </c>
      <c r="BL137" s="116"/>
      <c r="BM137" s="116"/>
      <c r="BN137" s="116"/>
      <c r="BO137" s="116"/>
      <c r="BP137" s="116"/>
      <c r="BQ137" s="171">
        <f>'Reflection -3'!BB136</f>
        <v>0</v>
      </c>
      <c r="BR137" s="116"/>
      <c r="BS137" s="171">
        <f t="shared" si="16"/>
        <v>2</v>
      </c>
      <c r="BT137" s="171">
        <f t="shared" si="17"/>
        <v>1.5214285714285716</v>
      </c>
      <c r="BU137" s="171">
        <f t="shared" si="18"/>
        <v>2</v>
      </c>
      <c r="BV137" s="171">
        <f t="shared" si="19"/>
        <v>2</v>
      </c>
      <c r="BW137" s="171"/>
      <c r="BX137" s="171">
        <f t="shared" si="20"/>
        <v>2.4722222222222219</v>
      </c>
      <c r="BY137" s="171">
        <f t="shared" si="21"/>
        <v>2.3333333333333335</v>
      </c>
      <c r="BZ137" s="171">
        <f t="shared" si="22"/>
        <v>12.326984126984128</v>
      </c>
      <c r="CA137" s="171">
        <f>Internal!$BZ137/30*100</f>
        <v>41.089947089947096</v>
      </c>
      <c r="CB137" s="171">
        <f t="shared" si="23"/>
        <v>1.3333333333333333</v>
      </c>
      <c r="CC137" s="116"/>
    </row>
    <row r="138" spans="1:81" s="102" customFormat="1" ht="23.1" customHeight="1" x14ac:dyDescent="0.3">
      <c r="A138" s="169">
        <v>135</v>
      </c>
      <c r="B138" s="169" t="s">
        <v>369</v>
      </c>
      <c r="C138" s="170" t="s">
        <v>370</v>
      </c>
      <c r="D138" s="171">
        <f>'Book Review'!K137</f>
        <v>1.25</v>
      </c>
      <c r="E138" s="171">
        <f>'Book Review'!Q137</f>
        <v>2.2000000000000002</v>
      </c>
      <c r="F138" s="171">
        <f>'Book Review'!W137</f>
        <v>2</v>
      </c>
      <c r="G138" s="171"/>
      <c r="H138" s="171"/>
      <c r="I138" s="171">
        <f>'Book Review'!AO137</f>
        <v>2.3333333333333335</v>
      </c>
      <c r="J138" s="171">
        <f>'Book Review'!AU137</f>
        <v>2</v>
      </c>
      <c r="K138" s="171">
        <f>'Book Review'!BA137</f>
        <v>2.5</v>
      </c>
      <c r="L138" s="171"/>
      <c r="M138" s="171"/>
      <c r="N138" s="171">
        <f>Debate!K137</f>
        <v>2</v>
      </c>
      <c r="O138" s="171">
        <f>Debate!Q137</f>
        <v>2.5</v>
      </c>
      <c r="P138" s="171"/>
      <c r="Q138" s="171">
        <f>Debate!AC137</f>
        <v>2</v>
      </c>
      <c r="R138" s="171"/>
      <c r="S138" s="171">
        <f>Debate!AO137</f>
        <v>2.6666666666666665</v>
      </c>
      <c r="T138" s="171">
        <f>Debate!AU137</f>
        <v>3</v>
      </c>
      <c r="U138" s="171">
        <f>Debate!BA137</f>
        <v>2</v>
      </c>
      <c r="V138" s="171"/>
      <c r="W138" s="171"/>
      <c r="X138" s="171"/>
      <c r="Y138" s="171">
        <f>GD!Q137</f>
        <v>2.75</v>
      </c>
      <c r="Z138" s="171">
        <f>GD!W137</f>
        <v>0</v>
      </c>
      <c r="AA138" s="171"/>
      <c r="AB138" s="171"/>
      <c r="AC138" s="171"/>
      <c r="AD138" s="171"/>
      <c r="AE138" s="171"/>
      <c r="AF138" s="171"/>
      <c r="AG138" s="171"/>
      <c r="AH138" s="171">
        <f>'Case study'!K137</f>
        <v>1.25</v>
      </c>
      <c r="AI138" s="171">
        <f>'Case study'!Q137</f>
        <v>2.8</v>
      </c>
      <c r="AJ138" s="171">
        <f>'Case study'!W137</f>
        <v>2</v>
      </c>
      <c r="AK138" s="171"/>
      <c r="AL138" s="171"/>
      <c r="AM138" s="171">
        <f>'Case study'!AO137</f>
        <v>2.25</v>
      </c>
      <c r="AN138" s="171">
        <f>'Case study'!AU137</f>
        <v>3</v>
      </c>
      <c r="AO138" s="171">
        <f>'Case study'!BA137</f>
        <v>2</v>
      </c>
      <c r="AP138" s="171"/>
      <c r="AQ138" s="171"/>
      <c r="AR138" s="171"/>
      <c r="AS138" s="171" t="str">
        <f>'Reflection -1 '!R137</f>
        <v>0</v>
      </c>
      <c r="AT138" s="171"/>
      <c r="AU138" s="171"/>
      <c r="AV138" s="171"/>
      <c r="AW138" s="171"/>
      <c r="AX138" s="171"/>
      <c r="AY138" s="171" t="str">
        <f>'Reflection -1 '!BB137</f>
        <v>0</v>
      </c>
      <c r="AZ138" s="171"/>
      <c r="BA138" s="171"/>
      <c r="BB138" s="171" t="str">
        <f>'Reflection -2'!R137</f>
        <v>0</v>
      </c>
      <c r="BC138" s="171"/>
      <c r="BD138" s="171"/>
      <c r="BE138" s="171"/>
      <c r="BF138" s="171"/>
      <c r="BG138" s="171"/>
      <c r="BH138" s="171" t="str">
        <f>'Reflection -2'!BB137</f>
        <v>0</v>
      </c>
      <c r="BI138" s="171"/>
      <c r="BJ138" s="171"/>
      <c r="BK138" s="171" t="str">
        <f>'Reflection -3'!R137</f>
        <v>0</v>
      </c>
      <c r="BL138" s="171"/>
      <c r="BM138" s="171"/>
      <c r="BN138" s="171"/>
      <c r="BO138" s="171"/>
      <c r="BP138" s="171"/>
      <c r="BQ138" s="171" t="str">
        <f>'Reflection -3'!BB137</f>
        <v>0</v>
      </c>
      <c r="BR138" s="171"/>
      <c r="BS138" s="171">
        <f t="shared" si="16"/>
        <v>1.5</v>
      </c>
      <c r="BT138" s="171">
        <f t="shared" si="17"/>
        <v>2.5625</v>
      </c>
      <c r="BU138" s="171">
        <f t="shared" si="18"/>
        <v>1.3333333333333333</v>
      </c>
      <c r="BV138" s="171">
        <f t="shared" si="19"/>
        <v>2</v>
      </c>
      <c r="BW138" s="171"/>
      <c r="BX138" s="171">
        <f t="shared" si="20"/>
        <v>2.4166666666666665</v>
      </c>
      <c r="BY138" s="171">
        <f t="shared" si="21"/>
        <v>2.6666666666666665</v>
      </c>
      <c r="BZ138" s="171">
        <f t="shared" si="22"/>
        <v>12.479166666666666</v>
      </c>
      <c r="CA138" s="171">
        <f>Internal!$BZ138/30*100</f>
        <v>41.597222222222221</v>
      </c>
      <c r="CB138" s="171">
        <f t="shared" si="23"/>
        <v>2.1666666666666665</v>
      </c>
      <c r="CC138" s="171"/>
    </row>
    <row r="139" spans="1:81" s="102" customFormat="1" ht="23.1" customHeight="1" x14ac:dyDescent="0.3">
      <c r="A139" s="172">
        <v>136</v>
      </c>
      <c r="B139" s="172" t="s">
        <v>371</v>
      </c>
      <c r="C139" s="168" t="s">
        <v>372</v>
      </c>
      <c r="D139" s="171">
        <f>'Book Review'!K138</f>
        <v>2.25</v>
      </c>
      <c r="E139" s="171">
        <f>'Book Review'!Q138</f>
        <v>2.2000000000000002</v>
      </c>
      <c r="F139" s="171">
        <f>'Book Review'!W138</f>
        <v>2</v>
      </c>
      <c r="G139" s="171"/>
      <c r="H139" s="171"/>
      <c r="I139" s="171">
        <f>'Book Review'!AO138</f>
        <v>2</v>
      </c>
      <c r="J139" s="171">
        <f>'Book Review'!AU138</f>
        <v>3</v>
      </c>
      <c r="K139" s="171">
        <f>'Book Review'!BA138</f>
        <v>3</v>
      </c>
      <c r="L139" s="116"/>
      <c r="M139" s="116"/>
      <c r="N139" s="171">
        <f>Debate!K138</f>
        <v>2</v>
      </c>
      <c r="O139" s="171">
        <f>Debate!Q138</f>
        <v>2.8</v>
      </c>
      <c r="P139" s="116"/>
      <c r="Q139" s="171">
        <f>Debate!AC138</f>
        <v>3</v>
      </c>
      <c r="R139" s="116"/>
      <c r="S139" s="171">
        <f>Debate!AO138</f>
        <v>2.3333333333333335</v>
      </c>
      <c r="T139" s="171">
        <f>Debate!AU138</f>
        <v>3</v>
      </c>
      <c r="U139" s="171">
        <f>Debate!BA138</f>
        <v>3.5</v>
      </c>
      <c r="V139" s="116"/>
      <c r="W139" s="116"/>
      <c r="X139" s="116"/>
      <c r="Y139" s="116">
        <f>GD!Q138</f>
        <v>3.25</v>
      </c>
      <c r="Z139" s="116">
        <f>GD!W138</f>
        <v>0</v>
      </c>
      <c r="AA139" s="116"/>
      <c r="AB139" s="116"/>
      <c r="AC139" s="116"/>
      <c r="AD139" s="116"/>
      <c r="AE139" s="116"/>
      <c r="AF139" s="116"/>
      <c r="AG139" s="116"/>
      <c r="AH139" s="171">
        <f>'Case study'!K138</f>
        <v>2.5</v>
      </c>
      <c r="AI139" s="171">
        <f>'Case study'!Q138</f>
        <v>2.6</v>
      </c>
      <c r="AJ139" s="171">
        <f>'Case study'!W138</f>
        <v>2</v>
      </c>
      <c r="AK139" s="116"/>
      <c r="AL139" s="116"/>
      <c r="AM139" s="171">
        <f>'Case study'!AO138</f>
        <v>2</v>
      </c>
      <c r="AN139" s="171">
        <f>'Case study'!AU138</f>
        <v>3</v>
      </c>
      <c r="AO139" s="171">
        <f>'Case study'!BA138</f>
        <v>3</v>
      </c>
      <c r="AP139" s="116"/>
      <c r="AQ139" s="116"/>
      <c r="AR139" s="116"/>
      <c r="AS139" s="171" t="str">
        <f>'Reflection -1 '!R138</f>
        <v>0</v>
      </c>
      <c r="AT139" s="116"/>
      <c r="AU139" s="116"/>
      <c r="AV139" s="116"/>
      <c r="AW139" s="116"/>
      <c r="AX139" s="116"/>
      <c r="AY139" s="171" t="str">
        <f>'Reflection -1 '!BB138</f>
        <v>0</v>
      </c>
      <c r="AZ139" s="116"/>
      <c r="BA139" s="116"/>
      <c r="BB139" s="171" t="str">
        <f>'Reflection -2'!R138</f>
        <v>0</v>
      </c>
      <c r="BC139" s="116"/>
      <c r="BD139" s="116"/>
      <c r="BE139" s="116"/>
      <c r="BF139" s="116"/>
      <c r="BG139" s="116"/>
      <c r="BH139" s="171" t="str">
        <f>'Reflection -2'!BB138</f>
        <v>0</v>
      </c>
      <c r="BI139" s="116"/>
      <c r="BJ139" s="116"/>
      <c r="BK139" s="171" t="str">
        <f>'Reflection -3'!R138</f>
        <v>0</v>
      </c>
      <c r="BL139" s="116"/>
      <c r="BM139" s="116"/>
      <c r="BN139" s="116"/>
      <c r="BO139" s="116"/>
      <c r="BP139" s="116"/>
      <c r="BQ139" s="171" t="str">
        <f>'Reflection -3'!BB138</f>
        <v>0</v>
      </c>
      <c r="BR139" s="116"/>
      <c r="BS139" s="171">
        <f t="shared" si="16"/>
        <v>2.25</v>
      </c>
      <c r="BT139" s="171">
        <f t="shared" si="17"/>
        <v>2.7124999999999999</v>
      </c>
      <c r="BU139" s="171">
        <f t="shared" si="18"/>
        <v>1.3333333333333333</v>
      </c>
      <c r="BV139" s="171">
        <f t="shared" si="19"/>
        <v>3</v>
      </c>
      <c r="BW139" s="171"/>
      <c r="BX139" s="171">
        <f t="shared" si="20"/>
        <v>2.1111111111111112</v>
      </c>
      <c r="BY139" s="171">
        <f t="shared" si="21"/>
        <v>3</v>
      </c>
      <c r="BZ139" s="171">
        <f t="shared" si="22"/>
        <v>14.406944444444445</v>
      </c>
      <c r="CA139" s="171">
        <f>Internal!$BZ139/30*100</f>
        <v>48.023148148148145</v>
      </c>
      <c r="CB139" s="171">
        <f t="shared" si="23"/>
        <v>3.1666666666666665</v>
      </c>
      <c r="CC139" s="116"/>
    </row>
    <row r="140" spans="1:81" s="102" customFormat="1" ht="23.1" customHeight="1" x14ac:dyDescent="0.3">
      <c r="A140" s="169">
        <v>137</v>
      </c>
      <c r="B140" s="169" t="s">
        <v>266</v>
      </c>
      <c r="C140" s="170" t="s">
        <v>267</v>
      </c>
      <c r="D140" s="171">
        <f>'Book Review'!K139</f>
        <v>2</v>
      </c>
      <c r="E140" s="171">
        <f>'Book Review'!Q139</f>
        <v>2.2000000000000002</v>
      </c>
      <c r="F140" s="171">
        <f>'Book Review'!W139</f>
        <v>2</v>
      </c>
      <c r="G140" s="171"/>
      <c r="H140" s="171"/>
      <c r="I140" s="171">
        <f>'Book Review'!AO139</f>
        <v>1.6666666666666667</v>
      </c>
      <c r="J140" s="171">
        <f>'Book Review'!AU139</f>
        <v>4</v>
      </c>
      <c r="K140" s="171">
        <f>'Book Review'!BA139</f>
        <v>2</v>
      </c>
      <c r="L140" s="171"/>
      <c r="M140" s="171"/>
      <c r="N140" s="171">
        <f>Debate!K139</f>
        <v>2</v>
      </c>
      <c r="O140" s="171">
        <f>Debate!Q139</f>
        <v>3</v>
      </c>
      <c r="P140" s="171"/>
      <c r="Q140" s="171">
        <f>Debate!AC139</f>
        <v>2</v>
      </c>
      <c r="R140" s="171"/>
      <c r="S140" s="171">
        <f>Debate!AO139</f>
        <v>2.3333333333333335</v>
      </c>
      <c r="T140" s="171">
        <f>Debate!AU139</f>
        <v>3</v>
      </c>
      <c r="U140" s="171">
        <f>Debate!BA139</f>
        <v>3</v>
      </c>
      <c r="V140" s="171"/>
      <c r="W140" s="171"/>
      <c r="X140" s="171"/>
      <c r="Y140" s="171">
        <f>GD!Q139</f>
        <v>2.75</v>
      </c>
      <c r="Z140" s="171">
        <f>GD!W139</f>
        <v>0</v>
      </c>
      <c r="AA140" s="171"/>
      <c r="AB140" s="171"/>
      <c r="AC140" s="171"/>
      <c r="AD140" s="171"/>
      <c r="AE140" s="171"/>
      <c r="AF140" s="171"/>
      <c r="AG140" s="171"/>
      <c r="AH140" s="171" t="str">
        <f>'Case study'!K139</f>
        <v>0</v>
      </c>
      <c r="AI140" s="171" t="str">
        <f>'Case study'!Q139</f>
        <v>0</v>
      </c>
      <c r="AJ140" s="171">
        <f>'Case study'!W139</f>
        <v>0</v>
      </c>
      <c r="AK140" s="171"/>
      <c r="AL140" s="171"/>
      <c r="AM140" s="171" t="str">
        <f>'Case study'!AO139</f>
        <v>0</v>
      </c>
      <c r="AN140" s="171">
        <f>'Case study'!AU139</f>
        <v>0</v>
      </c>
      <c r="AO140" s="171" t="str">
        <f>'Case study'!BA139</f>
        <v>0</v>
      </c>
      <c r="AP140" s="171"/>
      <c r="AQ140" s="171"/>
      <c r="AR140" s="171"/>
      <c r="AS140" s="171">
        <f>'Reflection -1 '!R139</f>
        <v>3</v>
      </c>
      <c r="AT140" s="171"/>
      <c r="AU140" s="171"/>
      <c r="AV140" s="171"/>
      <c r="AW140" s="171"/>
      <c r="AX140" s="171"/>
      <c r="AY140" s="171">
        <f>'Reflection -1 '!BB139</f>
        <v>4</v>
      </c>
      <c r="AZ140" s="171"/>
      <c r="BA140" s="171"/>
      <c r="BB140" s="171">
        <f>'Reflection -2'!R139</f>
        <v>2.5</v>
      </c>
      <c r="BC140" s="171"/>
      <c r="BD140" s="171"/>
      <c r="BE140" s="171"/>
      <c r="BF140" s="171"/>
      <c r="BG140" s="171"/>
      <c r="BH140" s="171">
        <f>'Reflection -2'!BB139</f>
        <v>5</v>
      </c>
      <c r="BI140" s="171"/>
      <c r="BJ140" s="171"/>
      <c r="BK140" s="171">
        <f>'Reflection -3'!R139</f>
        <v>2.5</v>
      </c>
      <c r="BL140" s="171"/>
      <c r="BM140" s="171"/>
      <c r="BN140" s="171"/>
      <c r="BO140" s="171"/>
      <c r="BP140" s="171"/>
      <c r="BQ140" s="171">
        <f>'Reflection -3'!BB139</f>
        <v>4</v>
      </c>
      <c r="BR140" s="171"/>
      <c r="BS140" s="171">
        <f t="shared" si="16"/>
        <v>2</v>
      </c>
      <c r="BT140" s="171">
        <f t="shared" si="17"/>
        <v>2.6583333333333332</v>
      </c>
      <c r="BU140" s="171">
        <f t="shared" si="18"/>
        <v>0.66666666666666663</v>
      </c>
      <c r="BV140" s="171">
        <f t="shared" si="19"/>
        <v>2</v>
      </c>
      <c r="BW140" s="171"/>
      <c r="BX140" s="171">
        <f t="shared" si="20"/>
        <v>2</v>
      </c>
      <c r="BY140" s="171">
        <f t="shared" si="21"/>
        <v>2.3333333333333335</v>
      </c>
      <c r="BZ140" s="171">
        <f t="shared" si="22"/>
        <v>11.658333333333335</v>
      </c>
      <c r="CA140" s="171">
        <f>Internal!$BZ140/30*100</f>
        <v>38.861111111111121</v>
      </c>
      <c r="CB140" s="171">
        <f t="shared" si="23"/>
        <v>3.6</v>
      </c>
      <c r="CC140" s="171"/>
    </row>
    <row r="141" spans="1:81" s="102" customFormat="1" ht="23.1" customHeight="1" x14ac:dyDescent="0.3">
      <c r="A141" s="172">
        <v>138</v>
      </c>
      <c r="B141" s="172" t="s">
        <v>280</v>
      </c>
      <c r="C141" s="168" t="s">
        <v>281</v>
      </c>
      <c r="D141" s="171">
        <f>'Book Review'!K140</f>
        <v>3.25</v>
      </c>
      <c r="E141" s="171">
        <f>'Book Review'!Q140</f>
        <v>2.6</v>
      </c>
      <c r="F141" s="171">
        <f>'Book Review'!W140</f>
        <v>3</v>
      </c>
      <c r="G141" s="171"/>
      <c r="H141" s="171"/>
      <c r="I141" s="171">
        <f>'Book Review'!AO140</f>
        <v>3</v>
      </c>
      <c r="J141" s="171">
        <f>'Book Review'!AU140</f>
        <v>4</v>
      </c>
      <c r="K141" s="171">
        <f>'Book Review'!BA140</f>
        <v>3.5</v>
      </c>
      <c r="L141" s="116"/>
      <c r="M141" s="116"/>
      <c r="N141" s="171">
        <f>Debate!K140</f>
        <v>3</v>
      </c>
      <c r="O141" s="171">
        <f>Debate!Q140</f>
        <v>2.7</v>
      </c>
      <c r="P141" s="116"/>
      <c r="Q141" s="171">
        <f>Debate!AC140</f>
        <v>3</v>
      </c>
      <c r="R141" s="116"/>
      <c r="S141" s="171">
        <f>Debate!AO140</f>
        <v>3</v>
      </c>
      <c r="T141" s="171">
        <f>Debate!AU140</f>
        <v>3</v>
      </c>
      <c r="U141" s="171">
        <f>Debate!BA140</f>
        <v>3.5</v>
      </c>
      <c r="V141" s="116"/>
      <c r="W141" s="116"/>
      <c r="X141" s="116"/>
      <c r="Y141" s="116">
        <f>GD!Q140</f>
        <v>3.25</v>
      </c>
      <c r="Z141" s="116">
        <f>GD!W140</f>
        <v>0</v>
      </c>
      <c r="AA141" s="116"/>
      <c r="AB141" s="116"/>
      <c r="AC141" s="116"/>
      <c r="AD141" s="116"/>
      <c r="AE141" s="116"/>
      <c r="AF141" s="116"/>
      <c r="AG141" s="116"/>
      <c r="AH141" s="171">
        <f>'Case study'!K140</f>
        <v>2.5</v>
      </c>
      <c r="AI141" s="171">
        <f>'Case study'!Q140</f>
        <v>3</v>
      </c>
      <c r="AJ141" s="171">
        <f>'Case study'!W140</f>
        <v>2</v>
      </c>
      <c r="AK141" s="116"/>
      <c r="AL141" s="116"/>
      <c r="AM141" s="171">
        <f>'Case study'!AO140</f>
        <v>2.75</v>
      </c>
      <c r="AN141" s="171">
        <f>'Case study'!AU140</f>
        <v>3</v>
      </c>
      <c r="AO141" s="171">
        <f>'Case study'!BA140</f>
        <v>3.5</v>
      </c>
      <c r="AP141" s="116"/>
      <c r="AQ141" s="116"/>
      <c r="AR141" s="116"/>
      <c r="AS141" s="171">
        <f>'Reflection -1 '!R140</f>
        <v>2.5</v>
      </c>
      <c r="AT141" s="116"/>
      <c r="AU141" s="116"/>
      <c r="AV141" s="116"/>
      <c r="AW141" s="116"/>
      <c r="AX141" s="116"/>
      <c r="AY141" s="171">
        <f>'Reflection -1 '!BB140</f>
        <v>3.5</v>
      </c>
      <c r="AZ141" s="116"/>
      <c r="BA141" s="116"/>
      <c r="BB141" s="171">
        <f>'Reflection -2'!R140</f>
        <v>2</v>
      </c>
      <c r="BC141" s="116"/>
      <c r="BD141" s="116"/>
      <c r="BE141" s="116"/>
      <c r="BF141" s="116"/>
      <c r="BG141" s="116"/>
      <c r="BH141" s="171">
        <f>'Reflection -2'!BB140</f>
        <v>5</v>
      </c>
      <c r="BI141" s="116"/>
      <c r="BJ141" s="116"/>
      <c r="BK141" s="171">
        <f>'Reflection -3'!R140</f>
        <v>2</v>
      </c>
      <c r="BL141" s="116"/>
      <c r="BM141" s="116"/>
      <c r="BN141" s="116"/>
      <c r="BO141" s="116"/>
      <c r="BP141" s="116"/>
      <c r="BQ141" s="171">
        <f>'Reflection -3'!BB140</f>
        <v>3.5</v>
      </c>
      <c r="BR141" s="116"/>
      <c r="BS141" s="171">
        <f t="shared" si="16"/>
        <v>2.9166666666666665</v>
      </c>
      <c r="BT141" s="171">
        <f t="shared" si="17"/>
        <v>2.5785714285714287</v>
      </c>
      <c r="BU141" s="171">
        <f t="shared" si="18"/>
        <v>1.6666666666666667</v>
      </c>
      <c r="BV141" s="171">
        <f t="shared" si="19"/>
        <v>3</v>
      </c>
      <c r="BW141" s="171"/>
      <c r="BX141" s="171">
        <f t="shared" si="20"/>
        <v>2.9166666666666665</v>
      </c>
      <c r="BY141" s="171">
        <f t="shared" si="21"/>
        <v>3.3333333333333335</v>
      </c>
      <c r="BZ141" s="171">
        <f t="shared" si="22"/>
        <v>16.411904761904761</v>
      </c>
      <c r="CA141" s="171">
        <f>Internal!$BZ141/30*100</f>
        <v>54.706349206349202</v>
      </c>
      <c r="CB141" s="171">
        <f t="shared" si="23"/>
        <v>3.75</v>
      </c>
      <c r="CC141" s="116"/>
    </row>
    <row r="142" spans="1:81" s="102" customFormat="1" ht="23.1" customHeight="1" x14ac:dyDescent="0.3">
      <c r="A142" s="169">
        <v>139</v>
      </c>
      <c r="B142" s="169" t="s">
        <v>151</v>
      </c>
      <c r="C142" s="170" t="s">
        <v>152</v>
      </c>
      <c r="D142" s="171">
        <f>'Book Review'!K141</f>
        <v>2.5</v>
      </c>
      <c r="E142" s="171">
        <f>'Book Review'!Q141</f>
        <v>2.2000000000000002</v>
      </c>
      <c r="F142" s="171">
        <f>'Book Review'!W141</f>
        <v>2</v>
      </c>
      <c r="G142" s="171"/>
      <c r="H142" s="171"/>
      <c r="I142" s="171">
        <f>'Book Review'!AO141</f>
        <v>2.6666666666666665</v>
      </c>
      <c r="J142" s="171">
        <f>'Book Review'!AU141</f>
        <v>3</v>
      </c>
      <c r="K142" s="171">
        <f>'Book Review'!BA141</f>
        <v>3.5</v>
      </c>
      <c r="L142" s="171"/>
      <c r="M142" s="171"/>
      <c r="N142" s="171">
        <f>Debate!K141</f>
        <v>2</v>
      </c>
      <c r="O142" s="171">
        <f>Debate!Q141</f>
        <v>2.7</v>
      </c>
      <c r="P142" s="171"/>
      <c r="Q142" s="171">
        <f>Debate!AC141</f>
        <v>2</v>
      </c>
      <c r="R142" s="171"/>
      <c r="S142" s="171">
        <f>Debate!AO141</f>
        <v>2.3333333333333335</v>
      </c>
      <c r="T142" s="171">
        <f>Debate!AU141</f>
        <v>3</v>
      </c>
      <c r="U142" s="171">
        <f>Debate!BA141</f>
        <v>3</v>
      </c>
      <c r="V142" s="171"/>
      <c r="W142" s="171"/>
      <c r="X142" s="171"/>
      <c r="Y142" s="171">
        <f>GD!Q141</f>
        <v>2.5</v>
      </c>
      <c r="Z142" s="171">
        <f>GD!W141</f>
        <v>0</v>
      </c>
      <c r="AA142" s="171"/>
      <c r="AB142" s="171"/>
      <c r="AC142" s="171"/>
      <c r="AD142" s="171"/>
      <c r="AE142" s="171"/>
      <c r="AF142" s="171"/>
      <c r="AG142" s="171"/>
      <c r="AH142" s="171">
        <f>'Case study'!K141</f>
        <v>2.5</v>
      </c>
      <c r="AI142" s="171">
        <f>'Case study'!Q141</f>
        <v>2.6</v>
      </c>
      <c r="AJ142" s="171">
        <f>'Case study'!W141</f>
        <v>2</v>
      </c>
      <c r="AK142" s="171"/>
      <c r="AL142" s="171"/>
      <c r="AM142" s="171">
        <f>'Case study'!AO141</f>
        <v>2.75</v>
      </c>
      <c r="AN142" s="171">
        <f>'Case study'!AU141</f>
        <v>3</v>
      </c>
      <c r="AO142" s="171">
        <f>'Case study'!BA141</f>
        <v>4</v>
      </c>
      <c r="AP142" s="171"/>
      <c r="AQ142" s="171"/>
      <c r="AR142" s="171"/>
      <c r="AS142" s="171">
        <f>'Reflection -1 '!R141</f>
        <v>4</v>
      </c>
      <c r="AT142" s="171"/>
      <c r="AU142" s="171"/>
      <c r="AV142" s="171"/>
      <c r="AW142" s="171"/>
      <c r="AX142" s="171"/>
      <c r="AY142" s="171">
        <f>'Reflection -1 '!BB141</f>
        <v>5</v>
      </c>
      <c r="AZ142" s="171"/>
      <c r="BA142" s="171"/>
      <c r="BB142" s="171">
        <f>'Reflection -2'!R141</f>
        <v>0</v>
      </c>
      <c r="BC142" s="171"/>
      <c r="BD142" s="171"/>
      <c r="BE142" s="171"/>
      <c r="BF142" s="171"/>
      <c r="BG142" s="171"/>
      <c r="BH142" s="171">
        <f>'Reflection -2'!BB141</f>
        <v>0</v>
      </c>
      <c r="BI142" s="171"/>
      <c r="BJ142" s="171"/>
      <c r="BK142" s="171">
        <f>'Reflection -3'!R141</f>
        <v>0</v>
      </c>
      <c r="BL142" s="171"/>
      <c r="BM142" s="171"/>
      <c r="BN142" s="171"/>
      <c r="BO142" s="171"/>
      <c r="BP142" s="171"/>
      <c r="BQ142" s="171">
        <f>'Reflection -3'!BB141</f>
        <v>0</v>
      </c>
      <c r="BR142" s="171"/>
      <c r="BS142" s="171">
        <f t="shared" si="16"/>
        <v>2.3333333333333335</v>
      </c>
      <c r="BT142" s="171">
        <f t="shared" si="17"/>
        <v>2</v>
      </c>
      <c r="BU142" s="171">
        <f t="shared" si="18"/>
        <v>1.3333333333333333</v>
      </c>
      <c r="BV142" s="171">
        <f t="shared" si="19"/>
        <v>2</v>
      </c>
      <c r="BW142" s="171"/>
      <c r="BX142" s="171">
        <f t="shared" si="20"/>
        <v>2.5833333333333335</v>
      </c>
      <c r="BY142" s="171">
        <f t="shared" si="21"/>
        <v>3</v>
      </c>
      <c r="BZ142" s="171">
        <f t="shared" si="22"/>
        <v>13.250000000000002</v>
      </c>
      <c r="CA142" s="171">
        <f>Internal!$BZ142/30*100</f>
        <v>44.166666666666671</v>
      </c>
      <c r="CB142" s="171">
        <f t="shared" si="23"/>
        <v>2.5833333333333335</v>
      </c>
      <c r="CC142" s="171"/>
    </row>
    <row r="143" spans="1:81" s="102" customFormat="1" ht="23.1" customHeight="1" x14ac:dyDescent="0.3">
      <c r="A143" s="172">
        <v>140</v>
      </c>
      <c r="B143" s="172" t="s">
        <v>373</v>
      </c>
      <c r="C143" s="168" t="s">
        <v>374</v>
      </c>
      <c r="D143" s="171">
        <f>'Book Review'!K142</f>
        <v>1.25</v>
      </c>
      <c r="E143" s="171">
        <f>'Book Review'!Q142</f>
        <v>1.4</v>
      </c>
      <c r="F143" s="171">
        <f>'Book Review'!W142</f>
        <v>1</v>
      </c>
      <c r="G143" s="171"/>
      <c r="H143" s="171"/>
      <c r="I143" s="171">
        <f>'Book Review'!AO142</f>
        <v>1</v>
      </c>
      <c r="J143" s="171">
        <f>'Book Review'!AU142</f>
        <v>3</v>
      </c>
      <c r="K143" s="171">
        <f>'Book Review'!BA142</f>
        <v>2</v>
      </c>
      <c r="L143" s="116"/>
      <c r="M143" s="116"/>
      <c r="N143" s="171">
        <f>Debate!K142</f>
        <v>2</v>
      </c>
      <c r="O143" s="171">
        <f>Debate!Q142</f>
        <v>2.2999999999999998</v>
      </c>
      <c r="P143" s="116"/>
      <c r="Q143" s="171">
        <f>Debate!AC142</f>
        <v>2</v>
      </c>
      <c r="R143" s="116"/>
      <c r="S143" s="171">
        <f>Debate!AO142</f>
        <v>2.6666666666666665</v>
      </c>
      <c r="T143" s="171">
        <f>Debate!AU142</f>
        <v>3</v>
      </c>
      <c r="U143" s="171">
        <f>Debate!BA142</f>
        <v>2.5</v>
      </c>
      <c r="V143" s="116"/>
      <c r="W143" s="116"/>
      <c r="X143" s="116"/>
      <c r="Y143" s="116">
        <f>GD!Q142</f>
        <v>2</v>
      </c>
      <c r="Z143" s="116">
        <f>GD!W142</f>
        <v>0</v>
      </c>
      <c r="AA143" s="116"/>
      <c r="AB143" s="116"/>
      <c r="AC143" s="116"/>
      <c r="AD143" s="116"/>
      <c r="AE143" s="116"/>
      <c r="AF143" s="116"/>
      <c r="AG143" s="116"/>
      <c r="AH143" s="171">
        <f>'Case study'!K142</f>
        <v>2.25</v>
      </c>
      <c r="AI143" s="171">
        <f>'Case study'!Q142</f>
        <v>2.6</v>
      </c>
      <c r="AJ143" s="171">
        <f>'Case study'!W142</f>
        <v>2</v>
      </c>
      <c r="AK143" s="116"/>
      <c r="AL143" s="116"/>
      <c r="AM143" s="171">
        <f>'Case study'!AO142</f>
        <v>2</v>
      </c>
      <c r="AN143" s="171">
        <f>'Case study'!AU142</f>
        <v>3</v>
      </c>
      <c r="AO143" s="171">
        <f>'Case study'!BA142</f>
        <v>2</v>
      </c>
      <c r="AP143" s="116"/>
      <c r="AQ143" s="116"/>
      <c r="AR143" s="116"/>
      <c r="AS143" s="171" t="str">
        <f>'Reflection -1 '!R142</f>
        <v>0</v>
      </c>
      <c r="AT143" s="116"/>
      <c r="AU143" s="116"/>
      <c r="AV143" s="116"/>
      <c r="AW143" s="116"/>
      <c r="AX143" s="116"/>
      <c r="AY143" s="171" t="str">
        <f>'Reflection -1 '!BB142</f>
        <v>0</v>
      </c>
      <c r="AZ143" s="116"/>
      <c r="BA143" s="116"/>
      <c r="BB143" s="171" t="str">
        <f>'Reflection -2'!R142</f>
        <v>0</v>
      </c>
      <c r="BC143" s="116"/>
      <c r="BD143" s="116"/>
      <c r="BE143" s="116"/>
      <c r="BF143" s="116"/>
      <c r="BG143" s="116"/>
      <c r="BH143" s="171" t="str">
        <f>'Reflection -2'!BB142</f>
        <v>0</v>
      </c>
      <c r="BI143" s="116"/>
      <c r="BJ143" s="116"/>
      <c r="BK143" s="171" t="str">
        <f>'Reflection -3'!R142</f>
        <v>0</v>
      </c>
      <c r="BL143" s="116"/>
      <c r="BM143" s="116"/>
      <c r="BN143" s="116"/>
      <c r="BO143" s="116"/>
      <c r="BP143" s="116"/>
      <c r="BQ143" s="171" t="str">
        <f>'Reflection -3'!BB142</f>
        <v>0</v>
      </c>
      <c r="BR143" s="116"/>
      <c r="BS143" s="171">
        <f t="shared" si="16"/>
        <v>1.8333333333333333</v>
      </c>
      <c r="BT143" s="171">
        <f t="shared" si="17"/>
        <v>2.0749999999999997</v>
      </c>
      <c r="BU143" s="171">
        <f t="shared" si="18"/>
        <v>1</v>
      </c>
      <c r="BV143" s="171">
        <f t="shared" si="19"/>
        <v>2</v>
      </c>
      <c r="BW143" s="171"/>
      <c r="BX143" s="171">
        <f t="shared" si="20"/>
        <v>1.8888888888888886</v>
      </c>
      <c r="BY143" s="171">
        <f t="shared" si="21"/>
        <v>3</v>
      </c>
      <c r="BZ143" s="171">
        <f t="shared" si="22"/>
        <v>11.797222222222222</v>
      </c>
      <c r="CA143" s="171">
        <f>Internal!$BZ143/30*100</f>
        <v>39.324074074074069</v>
      </c>
      <c r="CB143" s="171">
        <f t="shared" si="23"/>
        <v>2.1666666666666665</v>
      </c>
      <c r="CC143" s="116"/>
    </row>
    <row r="144" spans="1:81" s="102" customFormat="1" ht="23.1" customHeight="1" x14ac:dyDescent="0.3">
      <c r="A144" s="169">
        <v>141</v>
      </c>
      <c r="B144" s="169" t="s">
        <v>268</v>
      </c>
      <c r="C144" s="170" t="s">
        <v>269</v>
      </c>
      <c r="D144" s="171">
        <f>'Book Review'!K143</f>
        <v>3</v>
      </c>
      <c r="E144" s="171">
        <f>'Book Review'!Q143</f>
        <v>2.2999999999999998</v>
      </c>
      <c r="F144" s="171">
        <f>'Book Review'!W143</f>
        <v>3.5</v>
      </c>
      <c r="G144" s="171"/>
      <c r="H144" s="171"/>
      <c r="I144" s="171">
        <f>'Book Review'!AO143</f>
        <v>2.8333333333333335</v>
      </c>
      <c r="J144" s="171">
        <f>'Book Review'!AU143</f>
        <v>3</v>
      </c>
      <c r="K144" s="171">
        <f>'Book Review'!BA143</f>
        <v>3</v>
      </c>
      <c r="L144" s="171"/>
      <c r="M144" s="171"/>
      <c r="N144" s="171">
        <f>Debate!K143</f>
        <v>3.5</v>
      </c>
      <c r="O144" s="171">
        <f>Debate!Q143</f>
        <v>2.95</v>
      </c>
      <c r="P144" s="171"/>
      <c r="Q144" s="171">
        <f>Debate!AC143</f>
        <v>2.5</v>
      </c>
      <c r="R144" s="171"/>
      <c r="S144" s="171">
        <f>Debate!AO143</f>
        <v>3</v>
      </c>
      <c r="T144" s="171">
        <f>Debate!AU143</f>
        <v>3</v>
      </c>
      <c r="U144" s="171">
        <f>Debate!BA143</f>
        <v>3.5</v>
      </c>
      <c r="V144" s="171"/>
      <c r="W144" s="171"/>
      <c r="X144" s="171"/>
      <c r="Y144" s="171">
        <f>GD!Q143</f>
        <v>2.875</v>
      </c>
      <c r="Z144" s="171">
        <f>GD!W143</f>
        <v>0</v>
      </c>
      <c r="AA144" s="171"/>
      <c r="AB144" s="171"/>
      <c r="AC144" s="171"/>
      <c r="AD144" s="171"/>
      <c r="AE144" s="171"/>
      <c r="AF144" s="171"/>
      <c r="AG144" s="171"/>
      <c r="AH144" s="171">
        <f>'Case study'!K143</f>
        <v>3</v>
      </c>
      <c r="AI144" s="171">
        <f>'Case study'!Q143</f>
        <v>2.9</v>
      </c>
      <c r="AJ144" s="171">
        <f>'Case study'!W143</f>
        <v>3</v>
      </c>
      <c r="AK144" s="171"/>
      <c r="AL144" s="171"/>
      <c r="AM144" s="171">
        <f>'Case study'!AO143</f>
        <v>3</v>
      </c>
      <c r="AN144" s="171">
        <f>'Case study'!AU143</f>
        <v>3</v>
      </c>
      <c r="AO144" s="171">
        <f>'Case study'!BA143</f>
        <v>2.5</v>
      </c>
      <c r="AP144" s="171"/>
      <c r="AQ144" s="171"/>
      <c r="AR144" s="171"/>
      <c r="AS144" s="171">
        <f>'Reflection -1 '!R143</f>
        <v>3.5</v>
      </c>
      <c r="AT144" s="171"/>
      <c r="AU144" s="171"/>
      <c r="AV144" s="171"/>
      <c r="AW144" s="171"/>
      <c r="AX144" s="171"/>
      <c r="AY144" s="171">
        <f>'Reflection -1 '!BB143</f>
        <v>4.5</v>
      </c>
      <c r="AZ144" s="171"/>
      <c r="BA144" s="171"/>
      <c r="BB144" s="171">
        <f>'Reflection -2'!R143</f>
        <v>4</v>
      </c>
      <c r="BC144" s="171"/>
      <c r="BD144" s="171"/>
      <c r="BE144" s="171"/>
      <c r="BF144" s="171"/>
      <c r="BG144" s="171"/>
      <c r="BH144" s="171">
        <f>'Reflection -2'!BB143</f>
        <v>5</v>
      </c>
      <c r="BI144" s="171"/>
      <c r="BJ144" s="171"/>
      <c r="BK144" s="171">
        <f>'Reflection -3'!R143</f>
        <v>0</v>
      </c>
      <c r="BL144" s="171"/>
      <c r="BM144" s="171"/>
      <c r="BN144" s="171"/>
      <c r="BO144" s="171"/>
      <c r="BP144" s="171"/>
      <c r="BQ144" s="171">
        <f>'Reflection -3'!BB143</f>
        <v>0</v>
      </c>
      <c r="BR144" s="171"/>
      <c r="BS144" s="171">
        <f t="shared" si="16"/>
        <v>3.1666666666666665</v>
      </c>
      <c r="BT144" s="171">
        <f t="shared" si="17"/>
        <v>2.6464285714285714</v>
      </c>
      <c r="BU144" s="171">
        <f t="shared" si="18"/>
        <v>2.1666666666666665</v>
      </c>
      <c r="BV144" s="171">
        <f t="shared" si="19"/>
        <v>2.5</v>
      </c>
      <c r="BW144" s="171"/>
      <c r="BX144" s="171">
        <f t="shared" si="20"/>
        <v>2.9444444444444446</v>
      </c>
      <c r="BY144" s="171">
        <f t="shared" si="21"/>
        <v>3</v>
      </c>
      <c r="BZ144" s="171">
        <f t="shared" si="22"/>
        <v>16.424206349206351</v>
      </c>
      <c r="CA144" s="171">
        <f>Internal!$BZ144/30*100</f>
        <v>54.747354497354507</v>
      </c>
      <c r="CB144" s="171">
        <f t="shared" si="23"/>
        <v>3.0833333333333335</v>
      </c>
      <c r="CC144" s="171"/>
    </row>
    <row r="145" spans="1:81" s="102" customFormat="1" ht="23.1" customHeight="1" x14ac:dyDescent="0.3">
      <c r="A145" s="172">
        <v>142</v>
      </c>
      <c r="B145" s="172" t="s">
        <v>169</v>
      </c>
      <c r="C145" s="168" t="s">
        <v>170</v>
      </c>
      <c r="D145" s="171">
        <f>'Book Review'!K144</f>
        <v>3.5</v>
      </c>
      <c r="E145" s="171">
        <f>'Book Review'!Q144</f>
        <v>2.4</v>
      </c>
      <c r="F145" s="171">
        <f>'Book Review'!W144</f>
        <v>3</v>
      </c>
      <c r="G145" s="171"/>
      <c r="H145" s="171"/>
      <c r="I145" s="171">
        <f>'Book Review'!AO144</f>
        <v>3</v>
      </c>
      <c r="J145" s="171">
        <f>'Book Review'!AU144</f>
        <v>3</v>
      </c>
      <c r="K145" s="171">
        <f>'Book Review'!BA144</f>
        <v>3.5</v>
      </c>
      <c r="L145" s="116"/>
      <c r="M145" s="116"/>
      <c r="N145" s="171">
        <f>Debate!K144</f>
        <v>3</v>
      </c>
      <c r="O145" s="171">
        <f>Debate!Q144</f>
        <v>3</v>
      </c>
      <c r="P145" s="116"/>
      <c r="Q145" s="171">
        <f>Debate!AC144</f>
        <v>3</v>
      </c>
      <c r="R145" s="116"/>
      <c r="S145" s="171">
        <f>Debate!AO144</f>
        <v>3</v>
      </c>
      <c r="T145" s="171">
        <f>Debate!AU144</f>
        <v>3</v>
      </c>
      <c r="U145" s="171">
        <f>Debate!BA144</f>
        <v>3</v>
      </c>
      <c r="V145" s="116"/>
      <c r="W145" s="116"/>
      <c r="X145" s="116"/>
      <c r="Y145" s="116">
        <f>GD!Q144</f>
        <v>3</v>
      </c>
      <c r="Z145" s="116">
        <f>GD!W144</f>
        <v>0</v>
      </c>
      <c r="AA145" s="116"/>
      <c r="AB145" s="116"/>
      <c r="AC145" s="116"/>
      <c r="AD145" s="116"/>
      <c r="AE145" s="116"/>
      <c r="AF145" s="116"/>
      <c r="AG145" s="116"/>
      <c r="AH145" s="171">
        <f>'Case study'!K144</f>
        <v>3.5</v>
      </c>
      <c r="AI145" s="171">
        <f>'Case study'!Q144</f>
        <v>3</v>
      </c>
      <c r="AJ145" s="171">
        <f>'Case study'!W144</f>
        <v>3</v>
      </c>
      <c r="AK145" s="116"/>
      <c r="AL145" s="116"/>
      <c r="AM145" s="171">
        <f>'Case study'!AO144</f>
        <v>3</v>
      </c>
      <c r="AN145" s="171">
        <f>'Case study'!AU144</f>
        <v>3</v>
      </c>
      <c r="AO145" s="171">
        <f>'Case study'!BA144</f>
        <v>3.5</v>
      </c>
      <c r="AP145" s="116"/>
      <c r="AQ145" s="116"/>
      <c r="AR145" s="116"/>
      <c r="AS145" s="171">
        <f>'Reflection -1 '!R144</f>
        <v>3</v>
      </c>
      <c r="AT145" s="116"/>
      <c r="AU145" s="116"/>
      <c r="AV145" s="116"/>
      <c r="AW145" s="116"/>
      <c r="AX145" s="116"/>
      <c r="AY145" s="171">
        <f>'Reflection -1 '!BB144</f>
        <v>4</v>
      </c>
      <c r="AZ145" s="116"/>
      <c r="BA145" s="116"/>
      <c r="BB145" s="171">
        <f>'Reflection -2'!R144</f>
        <v>0</v>
      </c>
      <c r="BC145" s="116"/>
      <c r="BD145" s="116"/>
      <c r="BE145" s="116"/>
      <c r="BF145" s="116"/>
      <c r="BG145" s="116"/>
      <c r="BH145" s="171">
        <f>'Reflection -2'!BB144</f>
        <v>0</v>
      </c>
      <c r="BI145" s="116"/>
      <c r="BJ145" s="116"/>
      <c r="BK145" s="171">
        <f>'Reflection -3'!R144</f>
        <v>1</v>
      </c>
      <c r="BL145" s="116"/>
      <c r="BM145" s="116"/>
      <c r="BN145" s="116"/>
      <c r="BO145" s="116"/>
      <c r="BP145" s="116"/>
      <c r="BQ145" s="171">
        <f>'Reflection -3'!BB144</f>
        <v>3</v>
      </c>
      <c r="BR145" s="116"/>
      <c r="BS145" s="171">
        <f t="shared" si="16"/>
        <v>3.3333333333333335</v>
      </c>
      <c r="BT145" s="171">
        <f t="shared" si="17"/>
        <v>2.2000000000000002</v>
      </c>
      <c r="BU145" s="171">
        <f t="shared" si="18"/>
        <v>2</v>
      </c>
      <c r="BV145" s="171">
        <f t="shared" si="19"/>
        <v>3</v>
      </c>
      <c r="BW145" s="171"/>
      <c r="BX145" s="171">
        <f t="shared" si="20"/>
        <v>3</v>
      </c>
      <c r="BY145" s="171">
        <f t="shared" si="21"/>
        <v>3</v>
      </c>
      <c r="BZ145" s="171">
        <f t="shared" si="22"/>
        <v>16.533333333333331</v>
      </c>
      <c r="CA145" s="171">
        <f>Internal!$BZ145/30*100</f>
        <v>55.1111111111111</v>
      </c>
      <c r="CB145" s="171">
        <f t="shared" si="23"/>
        <v>2.8333333333333335</v>
      </c>
      <c r="CC145" s="116"/>
    </row>
    <row r="146" spans="1:81" s="102" customFormat="1" ht="23.1" customHeight="1" x14ac:dyDescent="0.3">
      <c r="A146" s="169">
        <v>143</v>
      </c>
      <c r="B146" s="169" t="s">
        <v>282</v>
      </c>
      <c r="C146" s="170" t="s">
        <v>283</v>
      </c>
      <c r="D146" s="171">
        <f>'Book Review'!K145</f>
        <v>2.5</v>
      </c>
      <c r="E146" s="171">
        <f>'Book Review'!Q145</f>
        <v>2.4</v>
      </c>
      <c r="F146" s="171">
        <f>'Book Review'!W145</f>
        <v>3</v>
      </c>
      <c r="G146" s="171"/>
      <c r="H146" s="171"/>
      <c r="I146" s="171">
        <f>'Book Review'!AO145</f>
        <v>3</v>
      </c>
      <c r="J146" s="171">
        <f>'Book Review'!AU145</f>
        <v>3</v>
      </c>
      <c r="K146" s="171">
        <f>'Book Review'!BA145</f>
        <v>3</v>
      </c>
      <c r="L146" s="171"/>
      <c r="M146" s="171"/>
      <c r="N146" s="171">
        <f>Debate!K145</f>
        <v>3</v>
      </c>
      <c r="O146" s="171">
        <f>Debate!Q145</f>
        <v>3</v>
      </c>
      <c r="P146" s="171"/>
      <c r="Q146" s="171">
        <f>Debate!AC145</f>
        <v>3</v>
      </c>
      <c r="R146" s="171"/>
      <c r="S146" s="171">
        <f>Debate!AO145</f>
        <v>3</v>
      </c>
      <c r="T146" s="171">
        <f>Debate!AU145</f>
        <v>3</v>
      </c>
      <c r="U146" s="171">
        <f>Debate!BA145</f>
        <v>3</v>
      </c>
      <c r="V146" s="171"/>
      <c r="W146" s="171"/>
      <c r="X146" s="171"/>
      <c r="Y146" s="171">
        <f>GD!Q145</f>
        <v>3</v>
      </c>
      <c r="Z146" s="171">
        <f>GD!W145</f>
        <v>0</v>
      </c>
      <c r="AA146" s="171"/>
      <c r="AB146" s="171"/>
      <c r="AC146" s="171"/>
      <c r="AD146" s="171"/>
      <c r="AE146" s="171"/>
      <c r="AF146" s="171"/>
      <c r="AG146" s="171"/>
      <c r="AH146" s="171">
        <f>'Case study'!K145</f>
        <v>2.5</v>
      </c>
      <c r="AI146" s="171">
        <f>'Case study'!Q145</f>
        <v>3</v>
      </c>
      <c r="AJ146" s="171">
        <f>'Case study'!W145</f>
        <v>3</v>
      </c>
      <c r="AK146" s="171"/>
      <c r="AL146" s="171"/>
      <c r="AM146" s="171">
        <f>'Case study'!AO145</f>
        <v>3</v>
      </c>
      <c r="AN146" s="171">
        <f>'Case study'!AU145</f>
        <v>3</v>
      </c>
      <c r="AO146" s="171">
        <f>'Case study'!BA145</f>
        <v>3</v>
      </c>
      <c r="AP146" s="171"/>
      <c r="AQ146" s="171"/>
      <c r="AR146" s="171"/>
      <c r="AS146" s="171">
        <f>'Reflection -1 '!R145</f>
        <v>3</v>
      </c>
      <c r="AT146" s="171"/>
      <c r="AU146" s="171"/>
      <c r="AV146" s="171"/>
      <c r="AW146" s="171"/>
      <c r="AX146" s="171"/>
      <c r="AY146" s="171">
        <f>'Reflection -1 '!BB145</f>
        <v>4</v>
      </c>
      <c r="AZ146" s="171"/>
      <c r="BA146" s="171"/>
      <c r="BB146" s="171">
        <f>'Reflection -2'!R145</f>
        <v>3</v>
      </c>
      <c r="BC146" s="171"/>
      <c r="BD146" s="171"/>
      <c r="BE146" s="171"/>
      <c r="BF146" s="171"/>
      <c r="BG146" s="171"/>
      <c r="BH146" s="171">
        <f>'Reflection -2'!BB145</f>
        <v>5</v>
      </c>
      <c r="BI146" s="171"/>
      <c r="BJ146" s="171"/>
      <c r="BK146" s="171">
        <f>'Reflection -3'!R145</f>
        <v>0</v>
      </c>
      <c r="BL146" s="171"/>
      <c r="BM146" s="171"/>
      <c r="BN146" s="171"/>
      <c r="BO146" s="171"/>
      <c r="BP146" s="171"/>
      <c r="BQ146" s="171">
        <f>'Reflection -3'!BB145</f>
        <v>0</v>
      </c>
      <c r="BR146" s="171"/>
      <c r="BS146" s="171">
        <f t="shared" si="16"/>
        <v>2.6666666666666665</v>
      </c>
      <c r="BT146" s="171">
        <f t="shared" si="17"/>
        <v>2.4857142857142853</v>
      </c>
      <c r="BU146" s="171">
        <f t="shared" si="18"/>
        <v>2</v>
      </c>
      <c r="BV146" s="171">
        <f t="shared" si="19"/>
        <v>3</v>
      </c>
      <c r="BW146" s="171"/>
      <c r="BX146" s="171">
        <f t="shared" si="20"/>
        <v>3</v>
      </c>
      <c r="BY146" s="171">
        <f t="shared" si="21"/>
        <v>3</v>
      </c>
      <c r="BZ146" s="171">
        <f t="shared" si="22"/>
        <v>16.152380952380952</v>
      </c>
      <c r="CA146" s="171">
        <f>Internal!$BZ146/30*100</f>
        <v>53.841269841269835</v>
      </c>
      <c r="CB146" s="171">
        <f t="shared" si="23"/>
        <v>3</v>
      </c>
      <c r="CC146" s="171"/>
    </row>
    <row r="147" spans="1:81" s="102" customFormat="1" ht="23.1" customHeight="1" x14ac:dyDescent="0.3">
      <c r="A147" s="172">
        <v>144</v>
      </c>
      <c r="B147" s="172" t="s">
        <v>171</v>
      </c>
      <c r="C147" s="168" t="s">
        <v>172</v>
      </c>
      <c r="D147" s="171">
        <f>'Book Review'!K146</f>
        <v>3</v>
      </c>
      <c r="E147" s="171">
        <f>'Book Review'!Q146</f>
        <v>2.8</v>
      </c>
      <c r="F147" s="171">
        <f>'Book Review'!W146</f>
        <v>3</v>
      </c>
      <c r="G147" s="171"/>
      <c r="H147" s="171"/>
      <c r="I147" s="171">
        <f>'Book Review'!AO146</f>
        <v>3</v>
      </c>
      <c r="J147" s="171">
        <f>'Book Review'!AU146</f>
        <v>3</v>
      </c>
      <c r="K147" s="171">
        <f>'Book Review'!BA146</f>
        <v>3.5</v>
      </c>
      <c r="L147" s="116"/>
      <c r="M147" s="116"/>
      <c r="N147" s="171">
        <f>Debate!K146</f>
        <v>3</v>
      </c>
      <c r="O147" s="171">
        <f>Debate!Q146</f>
        <v>3.3</v>
      </c>
      <c r="P147" s="116"/>
      <c r="Q147" s="171">
        <f>Debate!AC146</f>
        <v>3</v>
      </c>
      <c r="R147" s="116"/>
      <c r="S147" s="171">
        <f>Debate!AO146</f>
        <v>3.3333333333333335</v>
      </c>
      <c r="T147" s="171">
        <f>Debate!AU146</f>
        <v>3</v>
      </c>
      <c r="U147" s="171">
        <f>Debate!BA146</f>
        <v>3</v>
      </c>
      <c r="V147" s="116"/>
      <c r="W147" s="116"/>
      <c r="X147" s="116"/>
      <c r="Y147" s="116">
        <f>GD!Q146</f>
        <v>3.25</v>
      </c>
      <c r="Z147" s="116">
        <f>GD!W146</f>
        <v>0</v>
      </c>
      <c r="AA147" s="116"/>
      <c r="AB147" s="116"/>
      <c r="AC147" s="116"/>
      <c r="AD147" s="116"/>
      <c r="AE147" s="116"/>
      <c r="AF147" s="116"/>
      <c r="AG147" s="116"/>
      <c r="AH147" s="171">
        <f>'Case study'!K146</f>
        <v>3</v>
      </c>
      <c r="AI147" s="171">
        <f>'Case study'!Q146</f>
        <v>3.4</v>
      </c>
      <c r="AJ147" s="171">
        <f>'Case study'!W146</f>
        <v>3</v>
      </c>
      <c r="AK147" s="116"/>
      <c r="AL147" s="116"/>
      <c r="AM147" s="171">
        <f>'Case study'!AO146</f>
        <v>3</v>
      </c>
      <c r="AN147" s="171">
        <f>'Case study'!AU146</f>
        <v>3</v>
      </c>
      <c r="AO147" s="171">
        <f>'Case study'!BA146</f>
        <v>4</v>
      </c>
      <c r="AP147" s="116"/>
      <c r="AQ147" s="116"/>
      <c r="AR147" s="116"/>
      <c r="AS147" s="171">
        <f>'Reflection -1 '!R146</f>
        <v>4</v>
      </c>
      <c r="AT147" s="116"/>
      <c r="AU147" s="116"/>
      <c r="AV147" s="116"/>
      <c r="AW147" s="116"/>
      <c r="AX147" s="116"/>
      <c r="AY147" s="171">
        <f>'Reflection -1 '!BB146</f>
        <v>4.5</v>
      </c>
      <c r="AZ147" s="116"/>
      <c r="BA147" s="116"/>
      <c r="BB147" s="171">
        <f>'Reflection -2'!R146</f>
        <v>4</v>
      </c>
      <c r="BC147" s="116"/>
      <c r="BD147" s="116"/>
      <c r="BE147" s="116"/>
      <c r="BF147" s="116"/>
      <c r="BG147" s="116"/>
      <c r="BH147" s="171">
        <f>'Reflection -2'!BB146</f>
        <v>5</v>
      </c>
      <c r="BI147" s="116"/>
      <c r="BJ147" s="116"/>
      <c r="BK147" s="171">
        <f>'Reflection -3'!R146</f>
        <v>4</v>
      </c>
      <c r="BL147" s="116"/>
      <c r="BM147" s="116"/>
      <c r="BN147" s="116"/>
      <c r="BO147" s="116"/>
      <c r="BP147" s="116"/>
      <c r="BQ147" s="171">
        <f>'Reflection -3'!BB146</f>
        <v>4.5</v>
      </c>
      <c r="BR147" s="116"/>
      <c r="BS147" s="171">
        <f t="shared" si="16"/>
        <v>3</v>
      </c>
      <c r="BT147" s="171">
        <f t="shared" si="17"/>
        <v>3.5357142857142856</v>
      </c>
      <c r="BU147" s="171">
        <f t="shared" si="18"/>
        <v>2</v>
      </c>
      <c r="BV147" s="171">
        <f t="shared" si="19"/>
        <v>3</v>
      </c>
      <c r="BW147" s="171"/>
      <c r="BX147" s="171">
        <f t="shared" si="20"/>
        <v>3.1111111111111112</v>
      </c>
      <c r="BY147" s="171">
        <f t="shared" si="21"/>
        <v>3</v>
      </c>
      <c r="BZ147" s="171">
        <f t="shared" si="22"/>
        <v>17.646825396825395</v>
      </c>
      <c r="CA147" s="171">
        <f>Internal!$BZ147/30*100</f>
        <v>58.822751322751323</v>
      </c>
      <c r="CB147" s="171">
        <f t="shared" si="23"/>
        <v>4.083333333333333</v>
      </c>
      <c r="CC147" s="116"/>
    </row>
    <row r="148" spans="1:81" s="102" customFormat="1" ht="23.1" customHeight="1" x14ac:dyDescent="0.3">
      <c r="A148" s="169">
        <v>145</v>
      </c>
      <c r="B148" s="169" t="s">
        <v>375</v>
      </c>
      <c r="C148" s="170" t="s">
        <v>376</v>
      </c>
      <c r="D148" s="171">
        <f>'Book Review'!K147</f>
        <v>2.75</v>
      </c>
      <c r="E148" s="171">
        <f>'Book Review'!Q147</f>
        <v>2.2999999999999998</v>
      </c>
      <c r="F148" s="171">
        <f>'Book Review'!W147</f>
        <v>2.5</v>
      </c>
      <c r="G148" s="171"/>
      <c r="H148" s="171"/>
      <c r="I148" s="171">
        <f>'Book Review'!AO147</f>
        <v>2.8333333333333335</v>
      </c>
      <c r="J148" s="171">
        <f>'Book Review'!AU147</f>
        <v>3</v>
      </c>
      <c r="K148" s="171">
        <f>'Book Review'!BA147</f>
        <v>3</v>
      </c>
      <c r="L148" s="171"/>
      <c r="M148" s="171"/>
      <c r="N148" s="171">
        <f>Debate!K147</f>
        <v>3</v>
      </c>
      <c r="O148" s="171">
        <f>Debate!Q147</f>
        <v>2.85</v>
      </c>
      <c r="P148" s="171"/>
      <c r="Q148" s="171">
        <f>Debate!AC147</f>
        <v>3</v>
      </c>
      <c r="R148" s="171"/>
      <c r="S148" s="171">
        <f>Debate!AO147</f>
        <v>2.6666666666666665</v>
      </c>
      <c r="T148" s="171">
        <f>Debate!AU147</f>
        <v>3</v>
      </c>
      <c r="U148" s="171">
        <f>Debate!BA147</f>
        <v>3</v>
      </c>
      <c r="V148" s="171"/>
      <c r="W148" s="171"/>
      <c r="X148" s="171"/>
      <c r="Y148" s="171">
        <f>GD!Q147</f>
        <v>2.875</v>
      </c>
      <c r="Z148" s="171">
        <f>GD!W147</f>
        <v>0</v>
      </c>
      <c r="AA148" s="171"/>
      <c r="AB148" s="171"/>
      <c r="AC148" s="171"/>
      <c r="AD148" s="171"/>
      <c r="AE148" s="171"/>
      <c r="AF148" s="171"/>
      <c r="AG148" s="171"/>
      <c r="AH148" s="171">
        <f>'Case study'!K147</f>
        <v>2.75</v>
      </c>
      <c r="AI148" s="171">
        <f>'Case study'!Q147</f>
        <v>2.8</v>
      </c>
      <c r="AJ148" s="171">
        <f>'Case study'!W147</f>
        <v>3</v>
      </c>
      <c r="AK148" s="171"/>
      <c r="AL148" s="171"/>
      <c r="AM148" s="171">
        <f>'Case study'!AO147</f>
        <v>2.875</v>
      </c>
      <c r="AN148" s="171">
        <f>'Case study'!AU147</f>
        <v>2.5</v>
      </c>
      <c r="AO148" s="171">
        <f>'Case study'!BA147</f>
        <v>3</v>
      </c>
      <c r="AP148" s="171"/>
      <c r="AQ148" s="171"/>
      <c r="AR148" s="171"/>
      <c r="AS148" s="171" t="str">
        <f>'Reflection -1 '!R147</f>
        <v>0</v>
      </c>
      <c r="AT148" s="171"/>
      <c r="AU148" s="171"/>
      <c r="AV148" s="171"/>
      <c r="AW148" s="171"/>
      <c r="AX148" s="171"/>
      <c r="AY148" s="171" t="str">
        <f>'Reflection -1 '!BB147</f>
        <v>0</v>
      </c>
      <c r="AZ148" s="171"/>
      <c r="BA148" s="171"/>
      <c r="BB148" s="171" t="str">
        <f>'Reflection -2'!R147</f>
        <v>0</v>
      </c>
      <c r="BC148" s="171"/>
      <c r="BD148" s="171"/>
      <c r="BE148" s="171"/>
      <c r="BF148" s="171"/>
      <c r="BG148" s="171"/>
      <c r="BH148" s="171" t="str">
        <f>'Reflection -2'!BB147</f>
        <v>0</v>
      </c>
      <c r="BI148" s="171"/>
      <c r="BJ148" s="171"/>
      <c r="BK148" s="171" t="str">
        <f>'Reflection -3'!R147</f>
        <v>0</v>
      </c>
      <c r="BL148" s="171"/>
      <c r="BM148" s="171"/>
      <c r="BN148" s="171"/>
      <c r="BO148" s="171"/>
      <c r="BP148" s="171"/>
      <c r="BQ148" s="171" t="str">
        <f>'Reflection -3'!BB147</f>
        <v>0</v>
      </c>
      <c r="BR148" s="171"/>
      <c r="BS148" s="171">
        <f t="shared" si="16"/>
        <v>2.8333333333333335</v>
      </c>
      <c r="BT148" s="171">
        <f t="shared" si="17"/>
        <v>2.7062499999999998</v>
      </c>
      <c r="BU148" s="171">
        <f t="shared" si="18"/>
        <v>1.8333333333333333</v>
      </c>
      <c r="BV148" s="171">
        <f t="shared" si="19"/>
        <v>3</v>
      </c>
      <c r="BW148" s="171"/>
      <c r="BX148" s="171">
        <f t="shared" si="20"/>
        <v>2.7916666666666665</v>
      </c>
      <c r="BY148" s="171">
        <f t="shared" si="21"/>
        <v>2.8333333333333335</v>
      </c>
      <c r="BZ148" s="171">
        <f t="shared" si="22"/>
        <v>15.997916666666667</v>
      </c>
      <c r="CA148" s="171">
        <f>Internal!$BZ148/30*100</f>
        <v>53.326388888888886</v>
      </c>
      <c r="CB148" s="171">
        <f t="shared" si="23"/>
        <v>3</v>
      </c>
      <c r="CC148" s="171"/>
    </row>
    <row r="149" spans="1:81" s="102" customFormat="1" ht="23.1" customHeight="1" x14ac:dyDescent="0.3">
      <c r="A149" s="172">
        <v>146</v>
      </c>
      <c r="B149" s="172" t="s">
        <v>377</v>
      </c>
      <c r="C149" s="168" t="s">
        <v>378</v>
      </c>
      <c r="D149" s="171">
        <f>'Book Review'!K148</f>
        <v>4</v>
      </c>
      <c r="E149" s="171">
        <f>'Book Review'!Q148</f>
        <v>3.6</v>
      </c>
      <c r="F149" s="171">
        <f>'Book Review'!W148</f>
        <v>4</v>
      </c>
      <c r="G149" s="171"/>
      <c r="H149" s="171"/>
      <c r="I149" s="171">
        <f>'Book Review'!AO148</f>
        <v>4</v>
      </c>
      <c r="J149" s="171">
        <f>'Book Review'!AU148</f>
        <v>2</v>
      </c>
      <c r="K149" s="171">
        <f>'Book Review'!BA148</f>
        <v>4</v>
      </c>
      <c r="L149" s="116"/>
      <c r="M149" s="116"/>
      <c r="N149" s="171">
        <f>Debate!K148</f>
        <v>4</v>
      </c>
      <c r="O149" s="171">
        <f>Debate!Q148</f>
        <v>4.5</v>
      </c>
      <c r="P149" s="116"/>
      <c r="Q149" s="171">
        <f>Debate!AC148</f>
        <v>4</v>
      </c>
      <c r="R149" s="116"/>
      <c r="S149" s="171">
        <f>Debate!AO148</f>
        <v>4.666666666666667</v>
      </c>
      <c r="T149" s="171">
        <f>Debate!AU148</f>
        <v>3</v>
      </c>
      <c r="U149" s="171">
        <f>Debate!BA148</f>
        <v>5</v>
      </c>
      <c r="V149" s="116"/>
      <c r="W149" s="116"/>
      <c r="X149" s="116"/>
      <c r="Y149" s="116">
        <f>GD!Q148</f>
        <v>3.75</v>
      </c>
      <c r="Z149" s="116">
        <f>GD!W148</f>
        <v>0</v>
      </c>
      <c r="AA149" s="116"/>
      <c r="AB149" s="116"/>
      <c r="AC149" s="116"/>
      <c r="AD149" s="116"/>
      <c r="AE149" s="116"/>
      <c r="AF149" s="116"/>
      <c r="AG149" s="116"/>
      <c r="AH149" s="171">
        <f>'Case study'!K148</f>
        <v>5</v>
      </c>
      <c r="AI149" s="171">
        <f>'Case study'!Q148</f>
        <v>4.4000000000000004</v>
      </c>
      <c r="AJ149" s="171">
        <f>'Case study'!W148</f>
        <v>4</v>
      </c>
      <c r="AK149" s="116"/>
      <c r="AL149" s="116"/>
      <c r="AM149" s="171">
        <f>'Case study'!AO148</f>
        <v>4.75</v>
      </c>
      <c r="AN149" s="171">
        <f>'Case study'!AU148</f>
        <v>3</v>
      </c>
      <c r="AO149" s="171">
        <f>'Case study'!BA148</f>
        <v>5</v>
      </c>
      <c r="AP149" s="116"/>
      <c r="AQ149" s="116"/>
      <c r="AR149" s="116"/>
      <c r="AS149" s="171" t="str">
        <f>'Reflection -1 '!R148</f>
        <v>0</v>
      </c>
      <c r="AT149" s="116"/>
      <c r="AU149" s="116"/>
      <c r="AV149" s="116"/>
      <c r="AW149" s="116"/>
      <c r="AX149" s="116"/>
      <c r="AY149" s="171" t="str">
        <f>'Reflection -1 '!BB148</f>
        <v>0</v>
      </c>
      <c r="AZ149" s="116"/>
      <c r="BA149" s="116"/>
      <c r="BB149" s="171" t="str">
        <f>'Reflection -2'!R148</f>
        <v>0</v>
      </c>
      <c r="BC149" s="116"/>
      <c r="BD149" s="116"/>
      <c r="BE149" s="116"/>
      <c r="BF149" s="116"/>
      <c r="BG149" s="116"/>
      <c r="BH149" s="171" t="str">
        <f>'Reflection -2'!BB148</f>
        <v>0</v>
      </c>
      <c r="BI149" s="116"/>
      <c r="BJ149" s="116"/>
      <c r="BK149" s="171" t="str">
        <f>'Reflection -3'!R148</f>
        <v>0</v>
      </c>
      <c r="BL149" s="116"/>
      <c r="BM149" s="116"/>
      <c r="BN149" s="116"/>
      <c r="BO149" s="116"/>
      <c r="BP149" s="116"/>
      <c r="BQ149" s="171" t="str">
        <f>'Reflection -3'!BB148</f>
        <v>0</v>
      </c>
      <c r="BR149" s="116"/>
      <c r="BS149" s="171">
        <f t="shared" si="16"/>
        <v>4.333333333333333</v>
      </c>
      <c r="BT149" s="171">
        <f t="shared" si="17"/>
        <v>4.0625</v>
      </c>
      <c r="BU149" s="171">
        <f t="shared" si="18"/>
        <v>2.6666666666666665</v>
      </c>
      <c r="BV149" s="171">
        <f t="shared" si="19"/>
        <v>4</v>
      </c>
      <c r="BW149" s="171"/>
      <c r="BX149" s="171">
        <f t="shared" si="20"/>
        <v>4.4722222222222223</v>
      </c>
      <c r="BY149" s="171">
        <f t="shared" si="21"/>
        <v>2.6666666666666665</v>
      </c>
      <c r="BZ149" s="171">
        <f t="shared" si="22"/>
        <v>22.201388888888889</v>
      </c>
      <c r="CA149" s="171">
        <f>Internal!$BZ149/30*100</f>
        <v>74.004629629629619</v>
      </c>
      <c r="CB149" s="171">
        <f t="shared" si="23"/>
        <v>4.666666666666667</v>
      </c>
      <c r="CC149" s="116"/>
    </row>
    <row r="150" spans="1:81" s="102" customFormat="1" ht="23.1" customHeight="1" x14ac:dyDescent="0.3">
      <c r="A150" s="169">
        <v>147</v>
      </c>
      <c r="B150" s="169" t="s">
        <v>153</v>
      </c>
      <c r="C150" s="170" t="s">
        <v>154</v>
      </c>
      <c r="D150" s="171">
        <f>'Book Review'!K149</f>
        <v>2.75</v>
      </c>
      <c r="E150" s="171">
        <f>'Book Review'!Q149</f>
        <v>2.6</v>
      </c>
      <c r="F150" s="171">
        <f>'Book Review'!W149</f>
        <v>3</v>
      </c>
      <c r="G150" s="171"/>
      <c r="H150" s="171"/>
      <c r="I150" s="171">
        <f>'Book Review'!AO149</f>
        <v>2.6666666666666665</v>
      </c>
      <c r="J150" s="171">
        <f>'Book Review'!AU149</f>
        <v>2</v>
      </c>
      <c r="K150" s="171">
        <f>'Book Review'!BA149</f>
        <v>2.5</v>
      </c>
      <c r="L150" s="171"/>
      <c r="M150" s="171"/>
      <c r="N150" s="171">
        <f>Debate!K149</f>
        <v>3</v>
      </c>
      <c r="O150" s="171">
        <f>Debate!Q149</f>
        <v>2.8</v>
      </c>
      <c r="P150" s="171"/>
      <c r="Q150" s="171">
        <f>Debate!AC149</f>
        <v>3</v>
      </c>
      <c r="R150" s="171"/>
      <c r="S150" s="171">
        <f>Debate!AO149</f>
        <v>3</v>
      </c>
      <c r="T150" s="171">
        <f>Debate!AU149</f>
        <v>3</v>
      </c>
      <c r="U150" s="171">
        <f>Debate!BA149</f>
        <v>2.5</v>
      </c>
      <c r="V150" s="171"/>
      <c r="W150" s="171"/>
      <c r="X150" s="171"/>
      <c r="Y150" s="171">
        <f>GD!Q149</f>
        <v>2.5</v>
      </c>
      <c r="Z150" s="171">
        <f>GD!W149</f>
        <v>0</v>
      </c>
      <c r="AA150" s="171"/>
      <c r="AB150" s="171"/>
      <c r="AC150" s="171"/>
      <c r="AD150" s="171"/>
      <c r="AE150" s="171"/>
      <c r="AF150" s="171"/>
      <c r="AG150" s="171"/>
      <c r="AH150" s="171">
        <f>'Case study'!K149</f>
        <v>3.25</v>
      </c>
      <c r="AI150" s="171">
        <f>'Case study'!Q149</f>
        <v>2.8</v>
      </c>
      <c r="AJ150" s="171">
        <f>'Case study'!W149</f>
        <v>3</v>
      </c>
      <c r="AK150" s="171"/>
      <c r="AL150" s="171"/>
      <c r="AM150" s="171">
        <f>'Case study'!AO149</f>
        <v>3.25</v>
      </c>
      <c r="AN150" s="171">
        <f>'Case study'!AU149</f>
        <v>3</v>
      </c>
      <c r="AO150" s="171">
        <f>'Case study'!BA149</f>
        <v>2.5</v>
      </c>
      <c r="AP150" s="171"/>
      <c r="AQ150" s="171"/>
      <c r="AR150" s="171"/>
      <c r="AS150" s="171">
        <f>'Reflection -1 '!R149</f>
        <v>3.3333333333333335</v>
      </c>
      <c r="AT150" s="171"/>
      <c r="AU150" s="171"/>
      <c r="AV150" s="171"/>
      <c r="AW150" s="171"/>
      <c r="AX150" s="171"/>
      <c r="AY150" s="171">
        <f>'Reflection -1 '!BB149</f>
        <v>4</v>
      </c>
      <c r="AZ150" s="171"/>
      <c r="BA150" s="171"/>
      <c r="BB150" s="171">
        <f>'Reflection -2'!R149</f>
        <v>3.3333333333333335</v>
      </c>
      <c r="BC150" s="171"/>
      <c r="BD150" s="171"/>
      <c r="BE150" s="171"/>
      <c r="BF150" s="171"/>
      <c r="BG150" s="171"/>
      <c r="BH150" s="171">
        <f>'Reflection -2'!BB149</f>
        <v>5</v>
      </c>
      <c r="BI150" s="171"/>
      <c r="BJ150" s="171"/>
      <c r="BK150" s="171">
        <f>'Reflection -3'!R149</f>
        <v>3.6666666666666665</v>
      </c>
      <c r="BL150" s="171"/>
      <c r="BM150" s="171"/>
      <c r="BN150" s="171"/>
      <c r="BO150" s="171"/>
      <c r="BP150" s="171"/>
      <c r="BQ150" s="171">
        <f>'Reflection -3'!BB149</f>
        <v>4.5</v>
      </c>
      <c r="BR150" s="171"/>
      <c r="BS150" s="171">
        <f t="shared" si="16"/>
        <v>3</v>
      </c>
      <c r="BT150" s="171">
        <f t="shared" si="17"/>
        <v>3.0047619047619052</v>
      </c>
      <c r="BU150" s="171">
        <f t="shared" si="18"/>
        <v>2</v>
      </c>
      <c r="BV150" s="171">
        <f t="shared" si="19"/>
        <v>3</v>
      </c>
      <c r="BW150" s="171"/>
      <c r="BX150" s="171">
        <f t="shared" si="20"/>
        <v>2.9722222222222219</v>
      </c>
      <c r="BY150" s="171">
        <f t="shared" si="21"/>
        <v>2.6666666666666665</v>
      </c>
      <c r="BZ150" s="171">
        <f t="shared" si="22"/>
        <v>16.643650793650792</v>
      </c>
      <c r="CA150" s="171">
        <f>Internal!$BZ150/30*100</f>
        <v>55.478835978835974</v>
      </c>
      <c r="CB150" s="171">
        <f t="shared" si="23"/>
        <v>3.5</v>
      </c>
      <c r="CC150" s="171"/>
    </row>
    <row r="151" spans="1:81" s="102" customFormat="1" ht="23.1" customHeight="1" x14ac:dyDescent="0.3">
      <c r="A151" s="172">
        <v>148</v>
      </c>
      <c r="B151" s="172" t="s">
        <v>379</v>
      </c>
      <c r="C151" s="168" t="s">
        <v>380</v>
      </c>
      <c r="D151" s="171">
        <f>'Book Review'!K150</f>
        <v>2.5</v>
      </c>
      <c r="E151" s="171">
        <f>'Book Review'!Q150</f>
        <v>2.4</v>
      </c>
      <c r="F151" s="171">
        <f>'Book Review'!W150</f>
        <v>3</v>
      </c>
      <c r="G151" s="171"/>
      <c r="H151" s="171"/>
      <c r="I151" s="171">
        <f>'Book Review'!AO150</f>
        <v>2</v>
      </c>
      <c r="J151" s="171">
        <f>'Book Review'!AU150</f>
        <v>3</v>
      </c>
      <c r="K151" s="171">
        <f>'Book Review'!BA150</f>
        <v>3</v>
      </c>
      <c r="L151" s="116"/>
      <c r="M151" s="116"/>
      <c r="N151" s="171">
        <f>Debate!K150</f>
        <v>2</v>
      </c>
      <c r="O151" s="171">
        <f>Debate!Q150</f>
        <v>1.7</v>
      </c>
      <c r="P151" s="116"/>
      <c r="Q151" s="171">
        <f>Debate!AC150</f>
        <v>2</v>
      </c>
      <c r="R151" s="116"/>
      <c r="S151" s="171">
        <f>Debate!AO150</f>
        <v>1.6666666666666667</v>
      </c>
      <c r="T151" s="171">
        <f>Debate!AU150</f>
        <v>3</v>
      </c>
      <c r="U151" s="171">
        <f>Debate!BA150</f>
        <v>2</v>
      </c>
      <c r="V151" s="116"/>
      <c r="W151" s="116"/>
      <c r="X151" s="116"/>
      <c r="Y151" s="116">
        <f>GD!Q150</f>
        <v>2.75</v>
      </c>
      <c r="Z151" s="116">
        <f>GD!W150</f>
        <v>0</v>
      </c>
      <c r="AA151" s="116"/>
      <c r="AB151" s="116"/>
      <c r="AC151" s="116"/>
      <c r="AD151" s="116"/>
      <c r="AE151" s="116"/>
      <c r="AF151" s="116"/>
      <c r="AG151" s="116"/>
      <c r="AH151" s="171">
        <f>'Case study'!K150</f>
        <v>1.5</v>
      </c>
      <c r="AI151" s="171">
        <f>'Case study'!Q150</f>
        <v>2.2000000000000002</v>
      </c>
      <c r="AJ151" s="171">
        <f>'Case study'!W150</f>
        <v>2</v>
      </c>
      <c r="AK151" s="116"/>
      <c r="AL151" s="116"/>
      <c r="AM151" s="171">
        <f>'Case study'!AO150</f>
        <v>2</v>
      </c>
      <c r="AN151" s="171">
        <f>'Case study'!AU150</f>
        <v>3</v>
      </c>
      <c r="AO151" s="171">
        <f>'Case study'!BA150</f>
        <v>2</v>
      </c>
      <c r="AP151" s="116"/>
      <c r="AQ151" s="116"/>
      <c r="AR151" s="116"/>
      <c r="AS151" s="171" t="str">
        <f>'Reflection -1 '!R150</f>
        <v>0</v>
      </c>
      <c r="AT151" s="116"/>
      <c r="AU151" s="116"/>
      <c r="AV151" s="116"/>
      <c r="AW151" s="116"/>
      <c r="AX151" s="116"/>
      <c r="AY151" s="171" t="str">
        <f>'Reflection -1 '!BB150</f>
        <v>0</v>
      </c>
      <c r="AZ151" s="116"/>
      <c r="BA151" s="116"/>
      <c r="BB151" s="171" t="str">
        <f>'Reflection -2'!R150</f>
        <v>0</v>
      </c>
      <c r="BC151" s="116"/>
      <c r="BD151" s="116"/>
      <c r="BE151" s="116"/>
      <c r="BF151" s="116"/>
      <c r="BG151" s="116"/>
      <c r="BH151" s="171" t="str">
        <f>'Reflection -2'!BB150</f>
        <v>0</v>
      </c>
      <c r="BI151" s="116"/>
      <c r="BJ151" s="116"/>
      <c r="BK151" s="171" t="str">
        <f>'Reflection -3'!R150</f>
        <v>0</v>
      </c>
      <c r="BL151" s="116"/>
      <c r="BM151" s="116"/>
      <c r="BN151" s="116"/>
      <c r="BO151" s="116"/>
      <c r="BP151" s="116"/>
      <c r="BQ151" s="171" t="str">
        <f>'Reflection -3'!BB150</f>
        <v>0</v>
      </c>
      <c r="BR151" s="116"/>
      <c r="BS151" s="171">
        <f t="shared" si="16"/>
        <v>2</v>
      </c>
      <c r="BT151" s="171">
        <f t="shared" si="17"/>
        <v>2.2625000000000002</v>
      </c>
      <c r="BU151" s="171">
        <f t="shared" si="18"/>
        <v>1.6666666666666667</v>
      </c>
      <c r="BV151" s="171">
        <f t="shared" si="19"/>
        <v>2</v>
      </c>
      <c r="BW151" s="171"/>
      <c r="BX151" s="171">
        <f t="shared" si="20"/>
        <v>1.8888888888888891</v>
      </c>
      <c r="BY151" s="171">
        <f t="shared" si="21"/>
        <v>3</v>
      </c>
      <c r="BZ151" s="171">
        <f t="shared" si="22"/>
        <v>12.818055555555556</v>
      </c>
      <c r="CA151" s="171">
        <f>Internal!$BZ151/30*100</f>
        <v>42.726851851851855</v>
      </c>
      <c r="CB151" s="171">
        <f t="shared" si="23"/>
        <v>2.3333333333333335</v>
      </c>
      <c r="CC151" s="116"/>
    </row>
    <row r="152" spans="1:81" s="102" customFormat="1" ht="23.1" customHeight="1" x14ac:dyDescent="0.3">
      <c r="A152" s="169">
        <v>149</v>
      </c>
      <c r="B152" s="169" t="s">
        <v>155</v>
      </c>
      <c r="C152" s="170" t="s">
        <v>381</v>
      </c>
      <c r="D152" s="171">
        <f>'Book Review'!K151</f>
        <v>3</v>
      </c>
      <c r="E152" s="171">
        <f>'Book Review'!Q151</f>
        <v>1.8</v>
      </c>
      <c r="F152" s="171">
        <f>'Book Review'!W151</f>
        <v>2</v>
      </c>
      <c r="G152" s="171"/>
      <c r="H152" s="171"/>
      <c r="I152" s="171">
        <f>'Book Review'!AO151</f>
        <v>3</v>
      </c>
      <c r="J152" s="171">
        <f>'Book Review'!AU151</f>
        <v>3</v>
      </c>
      <c r="K152" s="171">
        <f>'Book Review'!BA151</f>
        <v>2.5</v>
      </c>
      <c r="L152" s="171"/>
      <c r="M152" s="171"/>
      <c r="N152" s="171">
        <f>Debate!K151</f>
        <v>3</v>
      </c>
      <c r="O152" s="171">
        <f>Debate!Q151</f>
        <v>2.2000000000000002</v>
      </c>
      <c r="P152" s="171"/>
      <c r="Q152" s="171">
        <f>Debate!AC151</f>
        <v>3</v>
      </c>
      <c r="R152" s="171"/>
      <c r="S152" s="171">
        <f>Debate!AO151</f>
        <v>2.3333333333333335</v>
      </c>
      <c r="T152" s="171">
        <f>Debate!AU151</f>
        <v>3</v>
      </c>
      <c r="U152" s="171">
        <f>Debate!BA151</f>
        <v>3</v>
      </c>
      <c r="V152" s="171"/>
      <c r="W152" s="171"/>
      <c r="X152" s="171"/>
      <c r="Y152" s="171">
        <f>GD!Q151</f>
        <v>2.25</v>
      </c>
      <c r="Z152" s="171">
        <f>GD!W151</f>
        <v>0</v>
      </c>
      <c r="AA152" s="171"/>
      <c r="AB152" s="171"/>
      <c r="AC152" s="171"/>
      <c r="AD152" s="171"/>
      <c r="AE152" s="171"/>
      <c r="AF152" s="171"/>
      <c r="AG152" s="171"/>
      <c r="AH152" s="171">
        <f>'Case study'!K151</f>
        <v>3</v>
      </c>
      <c r="AI152" s="171">
        <f>'Case study'!Q151</f>
        <v>2.2000000000000002</v>
      </c>
      <c r="AJ152" s="171">
        <f>'Case study'!W151</f>
        <v>2</v>
      </c>
      <c r="AK152" s="171"/>
      <c r="AL152" s="171"/>
      <c r="AM152" s="171">
        <f>'Case study'!AO151</f>
        <v>3</v>
      </c>
      <c r="AN152" s="171">
        <f>'Case study'!AU151</f>
        <v>3</v>
      </c>
      <c r="AO152" s="171">
        <f>'Case study'!BA151</f>
        <v>2</v>
      </c>
      <c r="AP152" s="171"/>
      <c r="AQ152" s="171"/>
      <c r="AR152" s="171"/>
      <c r="AS152" s="171">
        <f>'Reflection -1 '!R151</f>
        <v>1</v>
      </c>
      <c r="AT152" s="171"/>
      <c r="AU152" s="171"/>
      <c r="AV152" s="171"/>
      <c r="AW152" s="171"/>
      <c r="AX152" s="171"/>
      <c r="AY152" s="171">
        <f>'Reflection -1 '!BB151</f>
        <v>3</v>
      </c>
      <c r="AZ152" s="171"/>
      <c r="BA152" s="171"/>
      <c r="BB152" s="171">
        <f>'Reflection -2'!R151</f>
        <v>0</v>
      </c>
      <c r="BC152" s="171"/>
      <c r="BD152" s="171"/>
      <c r="BE152" s="171"/>
      <c r="BF152" s="171"/>
      <c r="BG152" s="171"/>
      <c r="BH152" s="171">
        <f>'Reflection -2'!BB151</f>
        <v>0</v>
      </c>
      <c r="BI152" s="171"/>
      <c r="BJ152" s="171"/>
      <c r="BK152" s="171">
        <f>'Reflection -3'!R151</f>
        <v>0</v>
      </c>
      <c r="BL152" s="171"/>
      <c r="BM152" s="171"/>
      <c r="BN152" s="171"/>
      <c r="BO152" s="171"/>
      <c r="BP152" s="171"/>
      <c r="BQ152" s="171">
        <f>'Reflection -3'!BB151</f>
        <v>0</v>
      </c>
      <c r="BR152" s="171"/>
      <c r="BS152" s="171">
        <f t="shared" si="16"/>
        <v>3</v>
      </c>
      <c r="BT152" s="171">
        <f t="shared" si="17"/>
        <v>1.3499999999999999</v>
      </c>
      <c r="BU152" s="171">
        <f t="shared" si="18"/>
        <v>1.3333333333333333</v>
      </c>
      <c r="BV152" s="171">
        <f t="shared" si="19"/>
        <v>3</v>
      </c>
      <c r="BW152" s="171"/>
      <c r="BX152" s="171">
        <f t="shared" si="20"/>
        <v>2.7777777777777781</v>
      </c>
      <c r="BY152" s="171">
        <f t="shared" si="21"/>
        <v>3</v>
      </c>
      <c r="BZ152" s="171">
        <f t="shared" si="22"/>
        <v>14.461111111111112</v>
      </c>
      <c r="CA152" s="171">
        <f>Internal!$BZ152/30*100</f>
        <v>48.203703703703709</v>
      </c>
      <c r="CB152" s="171">
        <f t="shared" si="23"/>
        <v>1.75</v>
      </c>
      <c r="CC152" s="171"/>
    </row>
    <row r="153" spans="1:81" s="102" customFormat="1" ht="23.1" customHeight="1" x14ac:dyDescent="0.3">
      <c r="A153" s="172">
        <v>150</v>
      </c>
      <c r="B153" s="172" t="s">
        <v>382</v>
      </c>
      <c r="C153" s="168" t="s">
        <v>383</v>
      </c>
      <c r="D153" s="171">
        <f>'Book Review'!K152</f>
        <v>3.25</v>
      </c>
      <c r="E153" s="171">
        <f>'Book Review'!Q152</f>
        <v>2.2000000000000002</v>
      </c>
      <c r="F153" s="171">
        <f>'Book Review'!W152</f>
        <v>2</v>
      </c>
      <c r="G153" s="171"/>
      <c r="H153" s="171"/>
      <c r="I153" s="171">
        <f>'Book Review'!AO152</f>
        <v>3.3333333333333335</v>
      </c>
      <c r="J153" s="171">
        <f>'Book Review'!AU152</f>
        <v>3</v>
      </c>
      <c r="K153" s="171">
        <f>'Book Review'!BA152</f>
        <v>4</v>
      </c>
      <c r="L153" s="116"/>
      <c r="M153" s="116"/>
      <c r="N153" s="171">
        <f>Debate!K152</f>
        <v>3</v>
      </c>
      <c r="O153" s="171">
        <f>Debate!Q152</f>
        <v>2.2000000000000002</v>
      </c>
      <c r="P153" s="116"/>
      <c r="Q153" s="171">
        <f>Debate!AC152</f>
        <v>3</v>
      </c>
      <c r="R153" s="116"/>
      <c r="S153" s="171">
        <f>Debate!AO152</f>
        <v>3</v>
      </c>
      <c r="T153" s="171">
        <f>Debate!AU152</f>
        <v>3</v>
      </c>
      <c r="U153" s="171">
        <f>Debate!BA152</f>
        <v>3</v>
      </c>
      <c r="V153" s="116"/>
      <c r="W153" s="116"/>
      <c r="X153" s="116"/>
      <c r="Y153" s="116">
        <f>GD!Q152</f>
        <v>3.25</v>
      </c>
      <c r="Z153" s="116">
        <f>GD!W152</f>
        <v>0</v>
      </c>
      <c r="AA153" s="116"/>
      <c r="AB153" s="116"/>
      <c r="AC153" s="116"/>
      <c r="AD153" s="116"/>
      <c r="AE153" s="116"/>
      <c r="AF153" s="116"/>
      <c r="AG153" s="116"/>
      <c r="AH153" s="171">
        <f>'Case study'!K152</f>
        <v>3.75</v>
      </c>
      <c r="AI153" s="171">
        <f>'Case study'!Q152</f>
        <v>2.6</v>
      </c>
      <c r="AJ153" s="171">
        <f>'Case study'!W152</f>
        <v>3</v>
      </c>
      <c r="AK153" s="116"/>
      <c r="AL153" s="116"/>
      <c r="AM153" s="171">
        <f>'Case study'!AO152</f>
        <v>3.75</v>
      </c>
      <c r="AN153" s="171">
        <f>'Case study'!AU152</f>
        <v>3</v>
      </c>
      <c r="AO153" s="171">
        <f>'Case study'!BA152</f>
        <v>4.5</v>
      </c>
      <c r="AP153" s="116"/>
      <c r="AQ153" s="116"/>
      <c r="AR153" s="116"/>
      <c r="AS153" s="171" t="str">
        <f>'Reflection -1 '!R152</f>
        <v>0</v>
      </c>
      <c r="AT153" s="116"/>
      <c r="AU153" s="116"/>
      <c r="AV153" s="116"/>
      <c r="AW153" s="116"/>
      <c r="AX153" s="116"/>
      <c r="AY153" s="171" t="str">
        <f>'Reflection -1 '!BB152</f>
        <v>0</v>
      </c>
      <c r="AZ153" s="116"/>
      <c r="BA153" s="116"/>
      <c r="BB153" s="171" t="str">
        <f>'Reflection -2'!R152</f>
        <v>0</v>
      </c>
      <c r="BC153" s="116"/>
      <c r="BD153" s="116"/>
      <c r="BE153" s="116"/>
      <c r="BF153" s="116"/>
      <c r="BG153" s="116"/>
      <c r="BH153" s="171" t="str">
        <f>'Reflection -2'!BB152</f>
        <v>0</v>
      </c>
      <c r="BI153" s="116"/>
      <c r="BJ153" s="116"/>
      <c r="BK153" s="171" t="str">
        <f>'Reflection -3'!R152</f>
        <v>0</v>
      </c>
      <c r="BL153" s="116"/>
      <c r="BM153" s="116"/>
      <c r="BN153" s="116"/>
      <c r="BO153" s="116"/>
      <c r="BP153" s="116"/>
      <c r="BQ153" s="171" t="str">
        <f>'Reflection -3'!BB152</f>
        <v>0</v>
      </c>
      <c r="BR153" s="116"/>
      <c r="BS153" s="171">
        <f t="shared" si="16"/>
        <v>3.3333333333333335</v>
      </c>
      <c r="BT153" s="171">
        <f t="shared" si="17"/>
        <v>2.5625</v>
      </c>
      <c r="BU153" s="171">
        <f t="shared" si="18"/>
        <v>1.6666666666666667</v>
      </c>
      <c r="BV153" s="171">
        <f t="shared" si="19"/>
        <v>3</v>
      </c>
      <c r="BW153" s="171"/>
      <c r="BX153" s="171">
        <f t="shared" si="20"/>
        <v>3.3611111111111112</v>
      </c>
      <c r="BY153" s="171">
        <f t="shared" si="21"/>
        <v>3</v>
      </c>
      <c r="BZ153" s="171">
        <f t="shared" si="22"/>
        <v>16.923611111111111</v>
      </c>
      <c r="CA153" s="171">
        <f>Internal!$BZ153/30*100</f>
        <v>56.412037037037031</v>
      </c>
      <c r="CB153" s="171">
        <f t="shared" si="23"/>
        <v>3.8333333333333335</v>
      </c>
      <c r="CC153" s="116"/>
    </row>
    <row r="154" spans="1:81" s="102" customFormat="1" ht="23.1" customHeight="1" x14ac:dyDescent="0.3">
      <c r="A154" s="169">
        <v>151</v>
      </c>
      <c r="B154" s="169" t="s">
        <v>45</v>
      </c>
      <c r="C154" s="170" t="s">
        <v>46</v>
      </c>
      <c r="D154" s="171">
        <f>'Book Review'!K153</f>
        <v>3.25</v>
      </c>
      <c r="E154" s="171">
        <f>'Book Review'!Q153</f>
        <v>2.6</v>
      </c>
      <c r="F154" s="171">
        <f>'Book Review'!W153</f>
        <v>3</v>
      </c>
      <c r="G154" s="171"/>
      <c r="H154" s="171"/>
      <c r="I154" s="171">
        <f>'Book Review'!AO153</f>
        <v>3</v>
      </c>
      <c r="J154" s="171">
        <f>'Book Review'!AU153</f>
        <v>3</v>
      </c>
      <c r="K154" s="171">
        <f>'Book Review'!BA153</f>
        <v>2.5</v>
      </c>
      <c r="L154" s="171"/>
      <c r="M154" s="171"/>
      <c r="N154" s="171">
        <f>Debate!K153</f>
        <v>3</v>
      </c>
      <c r="O154" s="171">
        <f>Debate!Q153</f>
        <v>3</v>
      </c>
      <c r="P154" s="171"/>
      <c r="Q154" s="171">
        <f>Debate!AC153</f>
        <v>3</v>
      </c>
      <c r="R154" s="171"/>
      <c r="S154" s="171">
        <f>Debate!AO153</f>
        <v>3.3333333333333335</v>
      </c>
      <c r="T154" s="171">
        <f>Debate!AU153</f>
        <v>3</v>
      </c>
      <c r="U154" s="171">
        <f>Debate!BA153</f>
        <v>3</v>
      </c>
      <c r="V154" s="171"/>
      <c r="W154" s="171"/>
      <c r="X154" s="171"/>
      <c r="Y154" s="171">
        <f>GD!Q153</f>
        <v>3.25</v>
      </c>
      <c r="Z154" s="171">
        <f>GD!W153</f>
        <v>0</v>
      </c>
      <c r="AA154" s="171"/>
      <c r="AB154" s="171"/>
      <c r="AC154" s="171"/>
      <c r="AD154" s="171"/>
      <c r="AE154" s="171"/>
      <c r="AF154" s="171"/>
      <c r="AG154" s="171"/>
      <c r="AH154" s="171">
        <f>'Case study'!K153</f>
        <v>3.25</v>
      </c>
      <c r="AI154" s="171">
        <f>'Case study'!Q153</f>
        <v>3.2</v>
      </c>
      <c r="AJ154" s="171">
        <f>'Case study'!W153</f>
        <v>3</v>
      </c>
      <c r="AK154" s="171"/>
      <c r="AL154" s="171"/>
      <c r="AM154" s="171">
        <f>'Case study'!AO153</f>
        <v>3</v>
      </c>
      <c r="AN154" s="171">
        <f>'Case study'!AU153</f>
        <v>3</v>
      </c>
      <c r="AO154" s="171">
        <f>'Case study'!BA153</f>
        <v>2</v>
      </c>
      <c r="AP154" s="171"/>
      <c r="AQ154" s="171"/>
      <c r="AR154" s="171"/>
      <c r="AS154" s="171">
        <f>'Reflection -1 '!R153</f>
        <v>1.6666666666666667</v>
      </c>
      <c r="AT154" s="171"/>
      <c r="AU154" s="171"/>
      <c r="AV154" s="171"/>
      <c r="AW154" s="171"/>
      <c r="AX154" s="171"/>
      <c r="AY154" s="171">
        <f>'Reflection -1 '!BB153</f>
        <v>3</v>
      </c>
      <c r="AZ154" s="171"/>
      <c r="BA154" s="171"/>
      <c r="BB154" s="171">
        <f>'Reflection -2'!R153</f>
        <v>0</v>
      </c>
      <c r="BC154" s="171"/>
      <c r="BD154" s="171"/>
      <c r="BE154" s="171"/>
      <c r="BF154" s="171"/>
      <c r="BG154" s="171"/>
      <c r="BH154" s="171">
        <f>'Reflection -2'!BB153</f>
        <v>0</v>
      </c>
      <c r="BI154" s="171"/>
      <c r="BJ154" s="171"/>
      <c r="BK154" s="171">
        <f>'Reflection -3'!R153</f>
        <v>0</v>
      </c>
      <c r="BL154" s="171"/>
      <c r="BM154" s="171"/>
      <c r="BN154" s="171"/>
      <c r="BO154" s="171"/>
      <c r="BP154" s="171"/>
      <c r="BQ154" s="171">
        <f>'Reflection -3'!BB153</f>
        <v>0</v>
      </c>
      <c r="BR154" s="171"/>
      <c r="BS154" s="171">
        <f t="shared" si="16"/>
        <v>3.1666666666666665</v>
      </c>
      <c r="BT154" s="171">
        <f t="shared" si="17"/>
        <v>1.9595238095238094</v>
      </c>
      <c r="BU154" s="171">
        <f t="shared" si="18"/>
        <v>2</v>
      </c>
      <c r="BV154" s="171">
        <f t="shared" si="19"/>
        <v>3</v>
      </c>
      <c r="BW154" s="171"/>
      <c r="BX154" s="171">
        <f t="shared" si="20"/>
        <v>3.1111111111111112</v>
      </c>
      <c r="BY154" s="171">
        <f t="shared" si="21"/>
        <v>3</v>
      </c>
      <c r="BZ154" s="171">
        <f t="shared" si="22"/>
        <v>16.237301587301587</v>
      </c>
      <c r="CA154" s="171">
        <f>Internal!$BZ154/30*100</f>
        <v>54.12433862433862</v>
      </c>
      <c r="CB154" s="171">
        <f t="shared" si="23"/>
        <v>1.75</v>
      </c>
      <c r="CC154" s="171"/>
    </row>
    <row r="155" spans="1:81" s="102" customFormat="1" ht="23.1" customHeight="1" x14ac:dyDescent="0.3">
      <c r="A155" s="172">
        <v>152</v>
      </c>
      <c r="B155" s="172" t="s">
        <v>82</v>
      </c>
      <c r="C155" s="168" t="s">
        <v>83</v>
      </c>
      <c r="D155" s="171">
        <f>'Book Review'!K154</f>
        <v>3.5</v>
      </c>
      <c r="E155" s="171">
        <f>'Book Review'!Q154</f>
        <v>2.8</v>
      </c>
      <c r="F155" s="171">
        <f>'Book Review'!W154</f>
        <v>4</v>
      </c>
      <c r="G155" s="171"/>
      <c r="H155" s="171"/>
      <c r="I155" s="171">
        <f>'Book Review'!AO154</f>
        <v>3.3333333333333335</v>
      </c>
      <c r="J155" s="171">
        <f>'Book Review'!AU154</f>
        <v>3</v>
      </c>
      <c r="K155" s="171">
        <f>'Book Review'!BA154</f>
        <v>3</v>
      </c>
      <c r="L155" s="116"/>
      <c r="M155" s="116"/>
      <c r="N155" s="171">
        <f>Debate!K154</f>
        <v>4</v>
      </c>
      <c r="O155" s="171">
        <f>Debate!Q154</f>
        <v>3.6</v>
      </c>
      <c r="P155" s="116"/>
      <c r="Q155" s="171">
        <f>Debate!AC154</f>
        <v>4</v>
      </c>
      <c r="R155" s="116"/>
      <c r="S155" s="171">
        <f>Debate!AO154</f>
        <v>3.6666666666666665</v>
      </c>
      <c r="T155" s="171">
        <f>Debate!AU154</f>
        <v>3</v>
      </c>
      <c r="U155" s="171">
        <f>Debate!BA154</f>
        <v>3</v>
      </c>
      <c r="V155" s="116"/>
      <c r="W155" s="116"/>
      <c r="X155" s="116"/>
      <c r="Y155" s="116">
        <f>GD!Q154</f>
        <v>3.5</v>
      </c>
      <c r="Z155" s="116">
        <f>GD!W154</f>
        <v>0</v>
      </c>
      <c r="AA155" s="116"/>
      <c r="AB155" s="116"/>
      <c r="AC155" s="116"/>
      <c r="AD155" s="116"/>
      <c r="AE155" s="116"/>
      <c r="AF155" s="116"/>
      <c r="AG155" s="116"/>
      <c r="AH155" s="171">
        <f>'Case study'!K154</f>
        <v>3.5</v>
      </c>
      <c r="AI155" s="171">
        <f>'Case study'!Q154</f>
        <v>3.6</v>
      </c>
      <c r="AJ155" s="171">
        <f>'Case study'!W154</f>
        <v>4</v>
      </c>
      <c r="AK155" s="116"/>
      <c r="AL155" s="116"/>
      <c r="AM155" s="171">
        <f>'Case study'!AO154</f>
        <v>3.25</v>
      </c>
      <c r="AN155" s="171">
        <f>'Case study'!AU154</f>
        <v>3</v>
      </c>
      <c r="AO155" s="171">
        <f>'Case study'!BA154</f>
        <v>3</v>
      </c>
      <c r="AP155" s="116"/>
      <c r="AQ155" s="116"/>
      <c r="AR155" s="116"/>
      <c r="AS155" s="171">
        <f>'Reflection -1 '!R154</f>
        <v>1</v>
      </c>
      <c r="AT155" s="116"/>
      <c r="AU155" s="116"/>
      <c r="AV155" s="116"/>
      <c r="AW155" s="116"/>
      <c r="AX155" s="116"/>
      <c r="AY155" s="171">
        <f>'Reflection -1 '!BB154</f>
        <v>3</v>
      </c>
      <c r="AZ155" s="116"/>
      <c r="BA155" s="116"/>
      <c r="BB155" s="171">
        <f>'Reflection -2'!R154</f>
        <v>3</v>
      </c>
      <c r="BC155" s="116"/>
      <c r="BD155" s="116"/>
      <c r="BE155" s="116"/>
      <c r="BF155" s="116"/>
      <c r="BG155" s="116"/>
      <c r="BH155" s="171">
        <f>'Reflection -2'!BB154</f>
        <v>5</v>
      </c>
      <c r="BI155" s="116"/>
      <c r="BJ155" s="116"/>
      <c r="BK155" s="171">
        <f>'Reflection -3'!R154</f>
        <v>2.3333333333333335</v>
      </c>
      <c r="BL155" s="116"/>
      <c r="BM155" s="116"/>
      <c r="BN155" s="116"/>
      <c r="BO155" s="116"/>
      <c r="BP155" s="116"/>
      <c r="BQ155" s="171">
        <f>'Reflection -3'!BB154</f>
        <v>3.5</v>
      </c>
      <c r="BR155" s="116"/>
      <c r="BS155" s="171">
        <f t="shared" si="16"/>
        <v>3.6666666666666665</v>
      </c>
      <c r="BT155" s="171">
        <f t="shared" si="17"/>
        <v>2.833333333333333</v>
      </c>
      <c r="BU155" s="171">
        <f t="shared" si="18"/>
        <v>2.6666666666666665</v>
      </c>
      <c r="BV155" s="171">
        <f t="shared" si="19"/>
        <v>4</v>
      </c>
      <c r="BW155" s="171"/>
      <c r="BX155" s="171">
        <f t="shared" si="20"/>
        <v>3.4166666666666665</v>
      </c>
      <c r="BY155" s="171">
        <f t="shared" si="21"/>
        <v>3</v>
      </c>
      <c r="BZ155" s="171">
        <f t="shared" si="22"/>
        <v>19.583333333333332</v>
      </c>
      <c r="CA155" s="171">
        <f>Internal!$BZ155/30*100</f>
        <v>65.277777777777786</v>
      </c>
      <c r="CB155" s="171">
        <f t="shared" si="23"/>
        <v>3.4166666666666665</v>
      </c>
      <c r="CC155" s="116"/>
    </row>
    <row r="156" spans="1:81" s="102" customFormat="1" ht="23.1" customHeight="1" x14ac:dyDescent="0.3">
      <c r="A156" s="169">
        <v>153</v>
      </c>
      <c r="B156" s="169" t="s">
        <v>384</v>
      </c>
      <c r="C156" s="170" t="s">
        <v>385</v>
      </c>
      <c r="D156" s="171">
        <f>'Book Review'!K155</f>
        <v>2.25</v>
      </c>
      <c r="E156" s="171">
        <f>'Book Review'!Q155</f>
        <v>2.2000000000000002</v>
      </c>
      <c r="F156" s="171">
        <f>'Book Review'!W155</f>
        <v>2</v>
      </c>
      <c r="G156" s="171"/>
      <c r="H156" s="171"/>
      <c r="I156" s="171">
        <f>'Book Review'!AO155</f>
        <v>2.3333333333333335</v>
      </c>
      <c r="J156" s="171">
        <f>'Book Review'!AU155</f>
        <v>3</v>
      </c>
      <c r="K156" s="171">
        <f>'Book Review'!BA155</f>
        <v>2.5</v>
      </c>
      <c r="L156" s="171"/>
      <c r="M156" s="171"/>
      <c r="N156" s="171">
        <f>Debate!K155</f>
        <v>2</v>
      </c>
      <c r="O156" s="171">
        <f>Debate!Q155</f>
        <v>2.2000000000000002</v>
      </c>
      <c r="P156" s="171"/>
      <c r="Q156" s="171">
        <f>Debate!AC155</f>
        <v>2</v>
      </c>
      <c r="R156" s="171"/>
      <c r="S156" s="171">
        <f>Debate!AO155</f>
        <v>2.6666666666666665</v>
      </c>
      <c r="T156" s="171">
        <f>Debate!AU155</f>
        <v>2</v>
      </c>
      <c r="U156" s="171">
        <f>Debate!BA155</f>
        <v>3</v>
      </c>
      <c r="V156" s="171"/>
      <c r="W156" s="171"/>
      <c r="X156" s="171"/>
      <c r="Y156" s="171">
        <f>GD!Q155</f>
        <v>2.75</v>
      </c>
      <c r="Z156" s="171">
        <f>GD!W155</f>
        <v>0</v>
      </c>
      <c r="AA156" s="171"/>
      <c r="AB156" s="171"/>
      <c r="AC156" s="171"/>
      <c r="AD156" s="171"/>
      <c r="AE156" s="171"/>
      <c r="AF156" s="171"/>
      <c r="AG156" s="171"/>
      <c r="AH156" s="171">
        <f>'Case study'!K155</f>
        <v>2.25</v>
      </c>
      <c r="AI156" s="171">
        <f>'Case study'!Q155</f>
        <v>2.6</v>
      </c>
      <c r="AJ156" s="171">
        <f>'Case study'!W155</f>
        <v>2</v>
      </c>
      <c r="AK156" s="171"/>
      <c r="AL156" s="171"/>
      <c r="AM156" s="171">
        <f>'Case study'!AO155</f>
        <v>2.5</v>
      </c>
      <c r="AN156" s="171">
        <f>'Case study'!AU155</f>
        <v>3</v>
      </c>
      <c r="AO156" s="171">
        <f>'Case study'!BA155</f>
        <v>2</v>
      </c>
      <c r="AP156" s="171"/>
      <c r="AQ156" s="171"/>
      <c r="AR156" s="171"/>
      <c r="AS156" s="171" t="str">
        <f>'Reflection -1 '!R155</f>
        <v>0</v>
      </c>
      <c r="AT156" s="171"/>
      <c r="AU156" s="171"/>
      <c r="AV156" s="171"/>
      <c r="AW156" s="171"/>
      <c r="AX156" s="171"/>
      <c r="AY156" s="171" t="str">
        <f>'Reflection -1 '!BB155</f>
        <v>0</v>
      </c>
      <c r="AZ156" s="171"/>
      <c r="BA156" s="171"/>
      <c r="BB156" s="171" t="str">
        <f>'Reflection -2'!R155</f>
        <v>0</v>
      </c>
      <c r="BC156" s="171"/>
      <c r="BD156" s="171"/>
      <c r="BE156" s="171"/>
      <c r="BF156" s="171"/>
      <c r="BG156" s="171"/>
      <c r="BH156" s="171" t="str">
        <f>'Reflection -2'!BB155</f>
        <v>0</v>
      </c>
      <c r="BI156" s="171"/>
      <c r="BJ156" s="171"/>
      <c r="BK156" s="171" t="str">
        <f>'Reflection -3'!R155</f>
        <v>0</v>
      </c>
      <c r="BL156" s="171"/>
      <c r="BM156" s="171"/>
      <c r="BN156" s="171"/>
      <c r="BO156" s="171"/>
      <c r="BP156" s="171"/>
      <c r="BQ156" s="171" t="str">
        <f>'Reflection -3'!BB155</f>
        <v>0</v>
      </c>
      <c r="BR156" s="171"/>
      <c r="BS156" s="171">
        <f t="shared" si="16"/>
        <v>2.1666666666666665</v>
      </c>
      <c r="BT156" s="171">
        <f t="shared" si="17"/>
        <v>2.4375</v>
      </c>
      <c r="BU156" s="171">
        <f t="shared" si="18"/>
        <v>1.3333333333333333</v>
      </c>
      <c r="BV156" s="171">
        <f t="shared" si="19"/>
        <v>2</v>
      </c>
      <c r="BW156" s="171"/>
      <c r="BX156" s="171">
        <f t="shared" si="20"/>
        <v>2.5</v>
      </c>
      <c r="BY156" s="171">
        <f t="shared" si="21"/>
        <v>2.6666666666666665</v>
      </c>
      <c r="BZ156" s="171">
        <f t="shared" si="22"/>
        <v>13.104166666666666</v>
      </c>
      <c r="CA156" s="171">
        <f>Internal!$BZ156/30*100</f>
        <v>43.680555555555557</v>
      </c>
      <c r="CB156" s="171">
        <f t="shared" si="23"/>
        <v>2.5</v>
      </c>
      <c r="CC156" s="171"/>
    </row>
    <row r="157" spans="1:81" s="102" customFormat="1" ht="23.1" customHeight="1" x14ac:dyDescent="0.3">
      <c r="A157" s="172">
        <v>154</v>
      </c>
      <c r="B157" s="172" t="s">
        <v>92</v>
      </c>
      <c r="C157" s="168" t="s">
        <v>93</v>
      </c>
      <c r="D157" s="171">
        <f>'Book Review'!K156</f>
        <v>2</v>
      </c>
      <c r="E157" s="171">
        <f>'Book Review'!Q156</f>
        <v>2</v>
      </c>
      <c r="F157" s="171">
        <f>'Book Review'!W156</f>
        <v>4</v>
      </c>
      <c r="G157" s="171"/>
      <c r="H157" s="171"/>
      <c r="I157" s="171">
        <f>'Book Review'!AO156</f>
        <v>3</v>
      </c>
      <c r="J157" s="171">
        <f>'Book Review'!AU156</f>
        <v>3</v>
      </c>
      <c r="K157" s="171">
        <f>'Book Review'!BA156</f>
        <v>3</v>
      </c>
      <c r="L157" s="116"/>
      <c r="M157" s="116"/>
      <c r="N157" s="171">
        <f>Debate!K156</f>
        <v>3</v>
      </c>
      <c r="O157" s="171">
        <f>Debate!Q156</f>
        <v>2.8</v>
      </c>
      <c r="P157" s="116"/>
      <c r="Q157" s="171">
        <f>Debate!AC156</f>
        <v>3</v>
      </c>
      <c r="R157" s="116"/>
      <c r="S157" s="171">
        <f>Debate!AO156</f>
        <v>2.6666666666666665</v>
      </c>
      <c r="T157" s="171">
        <f>Debate!AU156</f>
        <v>3</v>
      </c>
      <c r="U157" s="171">
        <f>Debate!BA156</f>
        <v>3</v>
      </c>
      <c r="V157" s="116"/>
      <c r="W157" s="116"/>
      <c r="X157" s="116"/>
      <c r="Y157" s="116">
        <f>GD!Q156</f>
        <v>2.75</v>
      </c>
      <c r="Z157" s="116">
        <f>GD!W156</f>
        <v>0</v>
      </c>
      <c r="AA157" s="116"/>
      <c r="AB157" s="116"/>
      <c r="AC157" s="116"/>
      <c r="AD157" s="116"/>
      <c r="AE157" s="116"/>
      <c r="AF157" s="116"/>
      <c r="AG157" s="116"/>
      <c r="AH157" s="171">
        <f>'Case study'!K156</f>
        <v>2</v>
      </c>
      <c r="AI157" s="171">
        <f>'Case study'!Q156</f>
        <v>2.6</v>
      </c>
      <c r="AJ157" s="171">
        <f>'Case study'!W156</f>
        <v>4</v>
      </c>
      <c r="AK157" s="116"/>
      <c r="AL157" s="116"/>
      <c r="AM157" s="171">
        <f>'Case study'!AO156</f>
        <v>3</v>
      </c>
      <c r="AN157" s="171">
        <f>'Case study'!AU156</f>
        <v>3</v>
      </c>
      <c r="AO157" s="171">
        <f>'Case study'!BA156</f>
        <v>3</v>
      </c>
      <c r="AP157" s="116"/>
      <c r="AQ157" s="116"/>
      <c r="AR157" s="116"/>
      <c r="AS157" s="171">
        <f>'Reflection -1 '!R156</f>
        <v>2.6666666666666665</v>
      </c>
      <c r="AT157" s="116"/>
      <c r="AU157" s="116"/>
      <c r="AV157" s="116"/>
      <c r="AW157" s="116"/>
      <c r="AX157" s="116"/>
      <c r="AY157" s="171">
        <f>'Reflection -1 '!BB156</f>
        <v>3.5</v>
      </c>
      <c r="AZ157" s="116"/>
      <c r="BA157" s="116"/>
      <c r="BB157" s="171">
        <f>'Reflection -2'!R156</f>
        <v>1.6666666666666667</v>
      </c>
      <c r="BC157" s="116"/>
      <c r="BD157" s="116"/>
      <c r="BE157" s="116"/>
      <c r="BF157" s="116"/>
      <c r="BG157" s="116"/>
      <c r="BH157" s="171">
        <f>'Reflection -2'!BB156</f>
        <v>5</v>
      </c>
      <c r="BI157" s="116"/>
      <c r="BJ157" s="116"/>
      <c r="BK157" s="171">
        <f>'Reflection -3'!R156</f>
        <v>1</v>
      </c>
      <c r="BL157" s="116"/>
      <c r="BM157" s="116"/>
      <c r="BN157" s="116"/>
      <c r="BO157" s="116"/>
      <c r="BP157" s="116"/>
      <c r="BQ157" s="171">
        <f>'Reflection -3'!BB156</f>
        <v>3</v>
      </c>
      <c r="BR157" s="116"/>
      <c r="BS157" s="171">
        <f t="shared" si="16"/>
        <v>2.3333333333333335</v>
      </c>
      <c r="BT157" s="171">
        <f t="shared" si="17"/>
        <v>2.2119047619047616</v>
      </c>
      <c r="BU157" s="171">
        <f t="shared" si="18"/>
        <v>2.6666666666666665</v>
      </c>
      <c r="BV157" s="171">
        <f t="shared" si="19"/>
        <v>3</v>
      </c>
      <c r="BW157" s="171"/>
      <c r="BX157" s="171">
        <f t="shared" si="20"/>
        <v>2.8888888888888888</v>
      </c>
      <c r="BY157" s="171">
        <f t="shared" si="21"/>
        <v>3</v>
      </c>
      <c r="BZ157" s="171">
        <f t="shared" si="22"/>
        <v>16.100793650793651</v>
      </c>
      <c r="CA157" s="171">
        <f>Internal!$BZ157/30*100</f>
        <v>53.669312169312164</v>
      </c>
      <c r="CB157" s="171">
        <f t="shared" si="23"/>
        <v>3.4166666666666665</v>
      </c>
      <c r="CC157" s="116"/>
    </row>
    <row r="158" spans="1:81" s="102" customFormat="1" ht="23.1" customHeight="1" x14ac:dyDescent="0.3">
      <c r="A158" s="169">
        <v>155</v>
      </c>
      <c r="B158" s="169" t="s">
        <v>187</v>
      </c>
      <c r="C158" s="170" t="s">
        <v>188</v>
      </c>
      <c r="D158" s="171">
        <f>'Book Review'!K157</f>
        <v>2.75</v>
      </c>
      <c r="E158" s="171">
        <f>'Book Review'!Q157</f>
        <v>2</v>
      </c>
      <c r="F158" s="171">
        <f>'Book Review'!W157</f>
        <v>3</v>
      </c>
      <c r="G158" s="171"/>
      <c r="H158" s="171"/>
      <c r="I158" s="171">
        <f>'Book Review'!AO157</f>
        <v>3</v>
      </c>
      <c r="J158" s="171">
        <f>'Book Review'!AU157</f>
        <v>3</v>
      </c>
      <c r="K158" s="171">
        <f>'Book Review'!BA157</f>
        <v>1</v>
      </c>
      <c r="L158" s="171"/>
      <c r="M158" s="171"/>
      <c r="N158" s="171">
        <f>Debate!K157</f>
        <v>3</v>
      </c>
      <c r="O158" s="171">
        <f>Debate!Q157</f>
        <v>2.8</v>
      </c>
      <c r="P158" s="171"/>
      <c r="Q158" s="171">
        <f>Debate!AC157</f>
        <v>3</v>
      </c>
      <c r="R158" s="171"/>
      <c r="S158" s="171">
        <f>Debate!AO157</f>
        <v>2.3333333333333335</v>
      </c>
      <c r="T158" s="171">
        <f>Debate!AU157</f>
        <v>3</v>
      </c>
      <c r="U158" s="171">
        <f>Debate!BA157</f>
        <v>3</v>
      </c>
      <c r="V158" s="171"/>
      <c r="W158" s="171"/>
      <c r="X158" s="171"/>
      <c r="Y158" s="171">
        <f>GD!Q157</f>
        <v>2.25</v>
      </c>
      <c r="Z158" s="171">
        <f>GD!W157</f>
        <v>0</v>
      </c>
      <c r="AA158" s="171"/>
      <c r="AB158" s="171"/>
      <c r="AC158" s="171"/>
      <c r="AD158" s="171"/>
      <c r="AE158" s="171"/>
      <c r="AF158" s="171"/>
      <c r="AG158" s="171"/>
      <c r="AH158" s="171">
        <f>'Case study'!K157</f>
        <v>2.75</v>
      </c>
      <c r="AI158" s="171">
        <f>'Case study'!Q157</f>
        <v>2.4</v>
      </c>
      <c r="AJ158" s="171">
        <f>'Case study'!W157</f>
        <v>3</v>
      </c>
      <c r="AK158" s="171"/>
      <c r="AL158" s="171"/>
      <c r="AM158" s="171">
        <f>'Case study'!AO157</f>
        <v>3</v>
      </c>
      <c r="AN158" s="171">
        <f>'Case study'!AU157</f>
        <v>1</v>
      </c>
      <c r="AO158" s="171">
        <f>'Case study'!BA157</f>
        <v>1</v>
      </c>
      <c r="AP158" s="171"/>
      <c r="AQ158" s="171"/>
      <c r="AR158" s="171"/>
      <c r="AS158" s="171">
        <f>'Reflection -1 '!R157</f>
        <v>3</v>
      </c>
      <c r="AT158" s="171"/>
      <c r="AU158" s="171"/>
      <c r="AV158" s="171"/>
      <c r="AW158" s="171"/>
      <c r="AX158" s="171"/>
      <c r="AY158" s="171">
        <f>'Reflection -1 '!BB157</f>
        <v>3.5</v>
      </c>
      <c r="AZ158" s="171"/>
      <c r="BA158" s="171"/>
      <c r="BB158" s="171">
        <f>'Reflection -2'!R157</f>
        <v>2</v>
      </c>
      <c r="BC158" s="171"/>
      <c r="BD158" s="171"/>
      <c r="BE158" s="171"/>
      <c r="BF158" s="171"/>
      <c r="BG158" s="171"/>
      <c r="BH158" s="171">
        <f>'Reflection -2'!BB157</f>
        <v>5</v>
      </c>
      <c r="BI158" s="171"/>
      <c r="BJ158" s="171"/>
      <c r="BK158" s="171">
        <f>'Reflection -3'!R157</f>
        <v>1</v>
      </c>
      <c r="BL158" s="171"/>
      <c r="BM158" s="171"/>
      <c r="BN158" s="171"/>
      <c r="BO158" s="171"/>
      <c r="BP158" s="171"/>
      <c r="BQ158" s="171">
        <f>'Reflection -3'!BB157</f>
        <v>3</v>
      </c>
      <c r="BR158" s="171"/>
      <c r="BS158" s="171">
        <f t="shared" si="16"/>
        <v>2.8333333333333335</v>
      </c>
      <c r="BT158" s="171">
        <f t="shared" si="17"/>
        <v>2.2071428571428569</v>
      </c>
      <c r="BU158" s="171">
        <f t="shared" si="18"/>
        <v>2</v>
      </c>
      <c r="BV158" s="171">
        <f t="shared" si="19"/>
        <v>3</v>
      </c>
      <c r="BW158" s="171"/>
      <c r="BX158" s="171">
        <f t="shared" si="20"/>
        <v>2.7777777777777781</v>
      </c>
      <c r="BY158" s="171">
        <f t="shared" si="21"/>
        <v>2.3333333333333335</v>
      </c>
      <c r="BZ158" s="171">
        <f t="shared" si="22"/>
        <v>15.151587301587302</v>
      </c>
      <c r="CA158" s="171">
        <f>Internal!$BZ158/30*100</f>
        <v>50.505291005291006</v>
      </c>
      <c r="CB158" s="171">
        <f t="shared" si="23"/>
        <v>2.75</v>
      </c>
      <c r="CC158" s="171"/>
    </row>
    <row r="159" spans="1:81" s="102" customFormat="1" ht="23.1" customHeight="1" x14ac:dyDescent="0.3">
      <c r="A159" s="172">
        <v>156</v>
      </c>
      <c r="B159" s="172" t="s">
        <v>173</v>
      </c>
      <c r="C159" s="168" t="s">
        <v>174</v>
      </c>
      <c r="D159" s="171">
        <f>'Book Review'!K158</f>
        <v>3.5</v>
      </c>
      <c r="E159" s="171">
        <f>'Book Review'!Q158</f>
        <v>3.2</v>
      </c>
      <c r="F159" s="171">
        <f>'Book Review'!W158</f>
        <v>4</v>
      </c>
      <c r="G159" s="171"/>
      <c r="H159" s="171"/>
      <c r="I159" s="171">
        <f>'Book Review'!AO158</f>
        <v>3.6666666666666665</v>
      </c>
      <c r="J159" s="171">
        <f>'Book Review'!AU158</f>
        <v>4</v>
      </c>
      <c r="K159" s="171">
        <f>'Book Review'!BA158</f>
        <v>3.5</v>
      </c>
      <c r="L159" s="116"/>
      <c r="M159" s="116"/>
      <c r="N159" s="171">
        <f>Debate!K158</f>
        <v>4</v>
      </c>
      <c r="O159" s="171">
        <f>Debate!Q158</f>
        <v>4</v>
      </c>
      <c r="P159" s="116"/>
      <c r="Q159" s="171">
        <f>Debate!AC158</f>
        <v>4</v>
      </c>
      <c r="R159" s="116"/>
      <c r="S159" s="171">
        <f>Debate!AO158</f>
        <v>4</v>
      </c>
      <c r="T159" s="171">
        <f>Debate!AU158</f>
        <v>3</v>
      </c>
      <c r="U159" s="171">
        <f>Debate!BA158</f>
        <v>4</v>
      </c>
      <c r="V159" s="116"/>
      <c r="W159" s="116"/>
      <c r="X159" s="116"/>
      <c r="Y159" s="116">
        <f>GD!Q158</f>
        <v>4</v>
      </c>
      <c r="Z159" s="116">
        <f>GD!W158</f>
        <v>0</v>
      </c>
      <c r="AA159" s="116"/>
      <c r="AB159" s="116"/>
      <c r="AC159" s="116"/>
      <c r="AD159" s="116"/>
      <c r="AE159" s="116"/>
      <c r="AF159" s="116"/>
      <c r="AG159" s="116"/>
      <c r="AH159" s="171">
        <f>'Case study'!K158</f>
        <v>3.5</v>
      </c>
      <c r="AI159" s="171">
        <f>'Case study'!Q158</f>
        <v>4</v>
      </c>
      <c r="AJ159" s="171">
        <f>'Case study'!W158</f>
        <v>4</v>
      </c>
      <c r="AK159" s="116"/>
      <c r="AL159" s="116"/>
      <c r="AM159" s="171">
        <f>'Case study'!AO158</f>
        <v>3.75</v>
      </c>
      <c r="AN159" s="171">
        <f>'Case study'!AU158</f>
        <v>3</v>
      </c>
      <c r="AO159" s="171">
        <f>'Case study'!BA158</f>
        <v>4</v>
      </c>
      <c r="AP159" s="116"/>
      <c r="AQ159" s="116"/>
      <c r="AR159" s="116"/>
      <c r="AS159" s="171">
        <f>'Reflection -1 '!R158</f>
        <v>4</v>
      </c>
      <c r="AT159" s="116"/>
      <c r="AU159" s="116"/>
      <c r="AV159" s="116"/>
      <c r="AW159" s="116"/>
      <c r="AX159" s="116"/>
      <c r="AY159" s="171">
        <f>'Reflection -1 '!BB158</f>
        <v>4.5</v>
      </c>
      <c r="AZ159" s="116"/>
      <c r="BA159" s="116"/>
      <c r="BB159" s="171">
        <f>'Reflection -2'!R158</f>
        <v>4</v>
      </c>
      <c r="BC159" s="116"/>
      <c r="BD159" s="116"/>
      <c r="BE159" s="116"/>
      <c r="BF159" s="116"/>
      <c r="BG159" s="116"/>
      <c r="BH159" s="171">
        <f>'Reflection -2'!BB158</f>
        <v>5</v>
      </c>
      <c r="BI159" s="116"/>
      <c r="BJ159" s="116"/>
      <c r="BK159" s="171">
        <f>'Reflection -3'!R158</f>
        <v>3</v>
      </c>
      <c r="BL159" s="116"/>
      <c r="BM159" s="116"/>
      <c r="BN159" s="116"/>
      <c r="BO159" s="116"/>
      <c r="BP159" s="116"/>
      <c r="BQ159" s="171">
        <f>'Reflection -3'!BB158</f>
        <v>3.5</v>
      </c>
      <c r="BR159" s="116"/>
      <c r="BS159" s="171">
        <f t="shared" si="16"/>
        <v>3.6666666666666665</v>
      </c>
      <c r="BT159" s="171">
        <f t="shared" si="17"/>
        <v>3.7428571428571429</v>
      </c>
      <c r="BU159" s="171">
        <f t="shared" si="18"/>
        <v>2.6666666666666665</v>
      </c>
      <c r="BV159" s="171">
        <f t="shared" si="19"/>
        <v>4</v>
      </c>
      <c r="BW159" s="171"/>
      <c r="BX159" s="171">
        <f t="shared" si="20"/>
        <v>3.8055555555555554</v>
      </c>
      <c r="BY159" s="171">
        <f t="shared" si="21"/>
        <v>3.3333333333333335</v>
      </c>
      <c r="BZ159" s="171">
        <f t="shared" si="22"/>
        <v>21.215079365079365</v>
      </c>
      <c r="CA159" s="171">
        <f>Internal!$BZ159/30*100</f>
        <v>70.716931216931229</v>
      </c>
      <c r="CB159" s="171">
        <f t="shared" si="23"/>
        <v>4.083333333333333</v>
      </c>
      <c r="CC159" s="116"/>
    </row>
    <row r="160" spans="1:81" s="102" customFormat="1" ht="23.1" customHeight="1" x14ac:dyDescent="0.3">
      <c r="A160" s="169">
        <v>157</v>
      </c>
      <c r="B160" s="169" t="s">
        <v>204</v>
      </c>
      <c r="C160" s="170" t="s">
        <v>205</v>
      </c>
      <c r="D160" s="171">
        <f>'Book Review'!K159</f>
        <v>2</v>
      </c>
      <c r="E160" s="171">
        <f>'Book Review'!Q159</f>
        <v>1.6</v>
      </c>
      <c r="F160" s="171">
        <f>'Book Review'!W159</f>
        <v>2</v>
      </c>
      <c r="G160" s="171"/>
      <c r="H160" s="171"/>
      <c r="I160" s="171">
        <f>'Book Review'!AO159</f>
        <v>2</v>
      </c>
      <c r="J160" s="171">
        <f>'Book Review'!AU159</f>
        <v>4</v>
      </c>
      <c r="K160" s="171">
        <f>'Book Review'!BA159</f>
        <v>3.5</v>
      </c>
      <c r="L160" s="171"/>
      <c r="M160" s="171"/>
      <c r="N160" s="171">
        <f>Debate!K159</f>
        <v>1</v>
      </c>
      <c r="O160" s="171">
        <f>Debate!Q159</f>
        <v>1</v>
      </c>
      <c r="P160" s="171"/>
      <c r="Q160" s="171">
        <f>Debate!AC159</f>
        <v>1</v>
      </c>
      <c r="R160" s="171"/>
      <c r="S160" s="171">
        <f>Debate!AO159</f>
        <v>1.3333333333333333</v>
      </c>
      <c r="T160" s="171">
        <f>Debate!AU159</f>
        <v>3</v>
      </c>
      <c r="U160" s="171">
        <f>Debate!BA159</f>
        <v>1</v>
      </c>
      <c r="V160" s="171"/>
      <c r="W160" s="171"/>
      <c r="X160" s="171"/>
      <c r="Y160" s="171" t="str">
        <f>GD!Q159</f>
        <v>0</v>
      </c>
      <c r="Z160" s="171">
        <f>GD!W159</f>
        <v>0</v>
      </c>
      <c r="AA160" s="171"/>
      <c r="AB160" s="171"/>
      <c r="AC160" s="171"/>
      <c r="AD160" s="171"/>
      <c r="AE160" s="171"/>
      <c r="AF160" s="171"/>
      <c r="AG160" s="171"/>
      <c r="AH160" s="171">
        <f>'Case study'!K159</f>
        <v>1</v>
      </c>
      <c r="AI160" s="171">
        <f>'Case study'!Q159</f>
        <v>1.6</v>
      </c>
      <c r="AJ160" s="171">
        <f>'Case study'!W159</f>
        <v>1</v>
      </c>
      <c r="AK160" s="171"/>
      <c r="AL160" s="171"/>
      <c r="AM160" s="171">
        <f>'Case study'!AO159</f>
        <v>1</v>
      </c>
      <c r="AN160" s="171">
        <f>'Case study'!AU159</f>
        <v>2</v>
      </c>
      <c r="AO160" s="171">
        <f>'Case study'!BA159</f>
        <v>2</v>
      </c>
      <c r="AP160" s="171"/>
      <c r="AQ160" s="171"/>
      <c r="AR160" s="171"/>
      <c r="AS160" s="171">
        <f>'Reflection -1 '!R159</f>
        <v>0</v>
      </c>
      <c r="AT160" s="171"/>
      <c r="AU160" s="171"/>
      <c r="AV160" s="171"/>
      <c r="AW160" s="171"/>
      <c r="AX160" s="171"/>
      <c r="AY160" s="171">
        <f>'Reflection -1 '!BB159</f>
        <v>0</v>
      </c>
      <c r="AZ160" s="171"/>
      <c r="BA160" s="171"/>
      <c r="BB160" s="171">
        <f>'Reflection -2'!R159</f>
        <v>0</v>
      </c>
      <c r="BC160" s="171"/>
      <c r="BD160" s="171"/>
      <c r="BE160" s="171"/>
      <c r="BF160" s="171"/>
      <c r="BG160" s="171"/>
      <c r="BH160" s="171">
        <f>'Reflection -2'!BB159</f>
        <v>0</v>
      </c>
      <c r="BI160" s="171"/>
      <c r="BJ160" s="171"/>
      <c r="BK160" s="171">
        <f>'Reflection -3'!R159</f>
        <v>0</v>
      </c>
      <c r="BL160" s="171"/>
      <c r="BM160" s="171"/>
      <c r="BN160" s="171"/>
      <c r="BO160" s="171"/>
      <c r="BP160" s="171"/>
      <c r="BQ160" s="171">
        <f>'Reflection -3'!BB159</f>
        <v>0</v>
      </c>
      <c r="BR160" s="171"/>
      <c r="BS160" s="171">
        <f t="shared" si="16"/>
        <v>1.3333333333333333</v>
      </c>
      <c r="BT160" s="171">
        <f t="shared" si="17"/>
        <v>0.70000000000000007</v>
      </c>
      <c r="BU160" s="171">
        <f t="shared" si="18"/>
        <v>1</v>
      </c>
      <c r="BV160" s="171">
        <f t="shared" si="19"/>
        <v>1</v>
      </c>
      <c r="BW160" s="171"/>
      <c r="BX160" s="171">
        <f t="shared" si="20"/>
        <v>1.4444444444444444</v>
      </c>
      <c r="BY160" s="171">
        <f t="shared" si="21"/>
        <v>3</v>
      </c>
      <c r="BZ160" s="171">
        <f t="shared" si="22"/>
        <v>8.4777777777777779</v>
      </c>
      <c r="CA160" s="171">
        <f>Internal!$BZ160/30*100</f>
        <v>28.259259259259263</v>
      </c>
      <c r="CB160" s="171">
        <f t="shared" si="23"/>
        <v>1.0833333333333333</v>
      </c>
      <c r="CC160" s="171"/>
    </row>
    <row r="161" spans="1:81" s="102" customFormat="1" ht="23.1" customHeight="1" x14ac:dyDescent="0.3">
      <c r="A161" s="172">
        <v>158</v>
      </c>
      <c r="B161" s="172" t="s">
        <v>386</v>
      </c>
      <c r="C161" s="168" t="s">
        <v>387</v>
      </c>
      <c r="D161" s="171">
        <f>'Book Review'!K160</f>
        <v>0</v>
      </c>
      <c r="E161" s="171">
        <f>'Book Review'!Q160</f>
        <v>0</v>
      </c>
      <c r="F161" s="171">
        <f>'Book Review'!W160</f>
        <v>0</v>
      </c>
      <c r="G161" s="171"/>
      <c r="H161" s="171"/>
      <c r="I161" s="171" t="str">
        <f>'Book Review'!AO160</f>
        <v>0</v>
      </c>
      <c r="J161" s="171">
        <f>'Book Review'!AU160</f>
        <v>0</v>
      </c>
      <c r="K161" s="171" t="str">
        <f>'Book Review'!BA160</f>
        <v>0</v>
      </c>
      <c r="L161" s="116"/>
      <c r="M161" s="116"/>
      <c r="N161" s="171">
        <f>Debate!K160</f>
        <v>1</v>
      </c>
      <c r="O161" s="171">
        <f>Debate!Q160</f>
        <v>1</v>
      </c>
      <c r="P161" s="116"/>
      <c r="Q161" s="171">
        <f>Debate!AC160</f>
        <v>1</v>
      </c>
      <c r="R161" s="116"/>
      <c r="S161" s="171">
        <f>Debate!AO160</f>
        <v>1</v>
      </c>
      <c r="T161" s="171">
        <f>Debate!AU160</f>
        <v>3</v>
      </c>
      <c r="U161" s="171">
        <f>Debate!BA160</f>
        <v>1</v>
      </c>
      <c r="V161" s="116"/>
      <c r="W161" s="116"/>
      <c r="X161" s="116"/>
      <c r="Y161" s="116">
        <f>GD!Q160</f>
        <v>1.75</v>
      </c>
      <c r="Z161" s="116">
        <f>GD!W160</f>
        <v>0</v>
      </c>
      <c r="AA161" s="116"/>
      <c r="AB161" s="116"/>
      <c r="AC161" s="116"/>
      <c r="AD161" s="116"/>
      <c r="AE161" s="116"/>
      <c r="AF161" s="116"/>
      <c r="AG161" s="116"/>
      <c r="AH161" s="171">
        <f>'Case study'!K160</f>
        <v>1</v>
      </c>
      <c r="AI161" s="171">
        <f>'Case study'!Q160</f>
        <v>1.6</v>
      </c>
      <c r="AJ161" s="171">
        <f>'Case study'!W160</f>
        <v>1</v>
      </c>
      <c r="AK161" s="116"/>
      <c r="AL161" s="116"/>
      <c r="AM161" s="171">
        <f>'Case study'!AO160</f>
        <v>1</v>
      </c>
      <c r="AN161" s="171">
        <f>'Case study'!AU160</f>
        <v>1</v>
      </c>
      <c r="AO161" s="171">
        <f>'Case study'!BA160</f>
        <v>1</v>
      </c>
      <c r="AP161" s="116"/>
      <c r="AQ161" s="116"/>
      <c r="AR161" s="116"/>
      <c r="AS161" s="171" t="str">
        <f>'Reflection -1 '!R160</f>
        <v>0</v>
      </c>
      <c r="AT161" s="116"/>
      <c r="AU161" s="116"/>
      <c r="AV161" s="116"/>
      <c r="AW161" s="116"/>
      <c r="AX161" s="116"/>
      <c r="AY161" s="171" t="str">
        <f>'Reflection -1 '!BB160</f>
        <v>0</v>
      </c>
      <c r="AZ161" s="116"/>
      <c r="BA161" s="116"/>
      <c r="BB161" s="171" t="str">
        <f>'Reflection -2'!R160</f>
        <v>0</v>
      </c>
      <c r="BC161" s="116"/>
      <c r="BD161" s="116"/>
      <c r="BE161" s="116"/>
      <c r="BF161" s="116"/>
      <c r="BG161" s="116"/>
      <c r="BH161" s="171" t="str">
        <f>'Reflection -2'!BB160</f>
        <v>0</v>
      </c>
      <c r="BI161" s="116"/>
      <c r="BJ161" s="116"/>
      <c r="BK161" s="171" t="str">
        <f>'Reflection -3'!R160</f>
        <v>0</v>
      </c>
      <c r="BL161" s="116"/>
      <c r="BM161" s="116"/>
      <c r="BN161" s="116"/>
      <c r="BO161" s="116"/>
      <c r="BP161" s="116"/>
      <c r="BQ161" s="171" t="str">
        <f>'Reflection -3'!BB160</f>
        <v>0</v>
      </c>
      <c r="BR161" s="116"/>
      <c r="BS161" s="171">
        <f t="shared" si="16"/>
        <v>0.66666666666666663</v>
      </c>
      <c r="BT161" s="171">
        <f t="shared" si="17"/>
        <v>1.0874999999999999</v>
      </c>
      <c r="BU161" s="171">
        <f t="shared" si="18"/>
        <v>0.33333333333333331</v>
      </c>
      <c r="BV161" s="171">
        <f t="shared" si="19"/>
        <v>1</v>
      </c>
      <c r="BW161" s="171"/>
      <c r="BX161" s="171">
        <f t="shared" si="20"/>
        <v>1</v>
      </c>
      <c r="BY161" s="171">
        <f t="shared" si="21"/>
        <v>1.3333333333333333</v>
      </c>
      <c r="BZ161" s="171">
        <f t="shared" si="22"/>
        <v>5.4208333333333334</v>
      </c>
      <c r="CA161" s="171">
        <f>Internal!$BZ161/30*100</f>
        <v>18.069444444444443</v>
      </c>
      <c r="CB161" s="171">
        <f t="shared" si="23"/>
        <v>1</v>
      </c>
      <c r="CC161" s="116"/>
    </row>
    <row r="162" spans="1:81" s="102" customFormat="1" ht="23.1" customHeight="1" x14ac:dyDescent="0.3">
      <c r="A162" s="169">
        <v>159</v>
      </c>
      <c r="B162" s="169" t="s">
        <v>189</v>
      </c>
      <c r="C162" s="170" t="s">
        <v>190</v>
      </c>
      <c r="D162" s="171">
        <f>'Book Review'!K161</f>
        <v>3</v>
      </c>
      <c r="E162" s="171">
        <f>'Book Review'!Q161</f>
        <v>2.4</v>
      </c>
      <c r="F162" s="171">
        <f>'Book Review'!W161</f>
        <v>3</v>
      </c>
      <c r="G162" s="171"/>
      <c r="H162" s="171"/>
      <c r="I162" s="171">
        <f>'Book Review'!AO161</f>
        <v>3</v>
      </c>
      <c r="J162" s="171">
        <f>'Book Review'!AU161</f>
        <v>3</v>
      </c>
      <c r="K162" s="171">
        <f>'Book Review'!BA161</f>
        <v>1</v>
      </c>
      <c r="L162" s="171"/>
      <c r="M162" s="171"/>
      <c r="N162" s="171">
        <f>Debate!K161</f>
        <v>3</v>
      </c>
      <c r="O162" s="171">
        <f>Debate!Q161</f>
        <v>3</v>
      </c>
      <c r="P162" s="171"/>
      <c r="Q162" s="171">
        <f>Debate!AC161</f>
        <v>3</v>
      </c>
      <c r="R162" s="171"/>
      <c r="S162" s="171">
        <f>Debate!AO161</f>
        <v>3</v>
      </c>
      <c r="T162" s="171">
        <f>Debate!AU161</f>
        <v>3</v>
      </c>
      <c r="U162" s="171">
        <f>Debate!BA161</f>
        <v>3</v>
      </c>
      <c r="V162" s="171"/>
      <c r="W162" s="171"/>
      <c r="X162" s="171"/>
      <c r="Y162" s="171">
        <f>GD!Q161</f>
        <v>3</v>
      </c>
      <c r="Z162" s="171">
        <f>GD!W161</f>
        <v>0</v>
      </c>
      <c r="AA162" s="171"/>
      <c r="AB162" s="171"/>
      <c r="AC162" s="171"/>
      <c r="AD162" s="171"/>
      <c r="AE162" s="171"/>
      <c r="AF162" s="171"/>
      <c r="AG162" s="171"/>
      <c r="AH162" s="171">
        <f>'Case study'!K161</f>
        <v>3</v>
      </c>
      <c r="AI162" s="171">
        <f>'Case study'!Q161</f>
        <v>3</v>
      </c>
      <c r="AJ162" s="171">
        <f>'Case study'!W161</f>
        <v>3</v>
      </c>
      <c r="AK162" s="171"/>
      <c r="AL162" s="171"/>
      <c r="AM162" s="171">
        <f>'Case study'!AO161</f>
        <v>3</v>
      </c>
      <c r="AN162" s="171">
        <f>'Case study'!AU161</f>
        <v>1</v>
      </c>
      <c r="AO162" s="171">
        <f>'Case study'!BA161</f>
        <v>1</v>
      </c>
      <c r="AP162" s="171"/>
      <c r="AQ162" s="171"/>
      <c r="AR162" s="171"/>
      <c r="AS162" s="171">
        <f>'Reflection -1 '!R161</f>
        <v>4</v>
      </c>
      <c r="AT162" s="171"/>
      <c r="AU162" s="171"/>
      <c r="AV162" s="171"/>
      <c r="AW162" s="171"/>
      <c r="AX162" s="171"/>
      <c r="AY162" s="171">
        <f>'Reflection -1 '!BB161</f>
        <v>5</v>
      </c>
      <c r="AZ162" s="171"/>
      <c r="BA162" s="171"/>
      <c r="BB162" s="171">
        <f>'Reflection -2'!R161</f>
        <v>2</v>
      </c>
      <c r="BC162" s="171"/>
      <c r="BD162" s="171"/>
      <c r="BE162" s="171"/>
      <c r="BF162" s="171"/>
      <c r="BG162" s="171"/>
      <c r="BH162" s="171">
        <f>'Reflection -2'!BB161</f>
        <v>5</v>
      </c>
      <c r="BI162" s="171"/>
      <c r="BJ162" s="171"/>
      <c r="BK162" s="171">
        <f>'Reflection -3'!R161</f>
        <v>0</v>
      </c>
      <c r="BL162" s="171"/>
      <c r="BM162" s="171"/>
      <c r="BN162" s="171"/>
      <c r="BO162" s="171"/>
      <c r="BP162" s="171"/>
      <c r="BQ162" s="171">
        <f>'Reflection -3'!BB161</f>
        <v>0</v>
      </c>
      <c r="BR162" s="171"/>
      <c r="BS162" s="171">
        <f t="shared" si="16"/>
        <v>3</v>
      </c>
      <c r="BT162" s="171">
        <f t="shared" si="17"/>
        <v>2.4857142857142853</v>
      </c>
      <c r="BU162" s="171">
        <f t="shared" si="18"/>
        <v>2</v>
      </c>
      <c r="BV162" s="171">
        <f t="shared" si="19"/>
        <v>3</v>
      </c>
      <c r="BW162" s="171"/>
      <c r="BX162" s="171">
        <f t="shared" si="20"/>
        <v>3</v>
      </c>
      <c r="BY162" s="171">
        <f t="shared" si="21"/>
        <v>2.3333333333333335</v>
      </c>
      <c r="BZ162" s="171">
        <f t="shared" si="22"/>
        <v>15.81904761904762</v>
      </c>
      <c r="CA162" s="171">
        <f>Internal!$BZ162/30*100</f>
        <v>52.730158730158728</v>
      </c>
      <c r="CB162" s="171">
        <f t="shared" si="23"/>
        <v>2.5</v>
      </c>
      <c r="CC162" s="171"/>
    </row>
    <row r="163" spans="1:81" s="102" customFormat="1" ht="23.1" customHeight="1" x14ac:dyDescent="0.3">
      <c r="A163" s="172">
        <v>160</v>
      </c>
      <c r="B163" s="172" t="s">
        <v>156</v>
      </c>
      <c r="C163" s="168" t="s">
        <v>157</v>
      </c>
      <c r="D163" s="171">
        <f>'Book Review'!K162</f>
        <v>2.5</v>
      </c>
      <c r="E163" s="171">
        <f>'Book Review'!Q162</f>
        <v>2.1</v>
      </c>
      <c r="F163" s="171">
        <f>'Book Review'!W162</f>
        <v>2.5</v>
      </c>
      <c r="G163" s="171"/>
      <c r="H163" s="171"/>
      <c r="I163" s="171">
        <f>'Book Review'!AO162</f>
        <v>2.6666666666666665</v>
      </c>
      <c r="J163" s="171">
        <f>'Book Review'!AU162</f>
        <v>2.5</v>
      </c>
      <c r="K163" s="171">
        <f>'Book Review'!BA162</f>
        <v>2.5</v>
      </c>
      <c r="L163" s="116"/>
      <c r="M163" s="116"/>
      <c r="N163" s="171">
        <f>Debate!K162</f>
        <v>2.5</v>
      </c>
      <c r="O163" s="171">
        <f>Debate!Q162</f>
        <v>2.65</v>
      </c>
      <c r="P163" s="116"/>
      <c r="Q163" s="171">
        <f>Debate!AC162</f>
        <v>2.5</v>
      </c>
      <c r="R163" s="116"/>
      <c r="S163" s="171">
        <f>Debate!AO162</f>
        <v>2.6666666666666665</v>
      </c>
      <c r="T163" s="171">
        <f>Debate!AU162</f>
        <v>2.5</v>
      </c>
      <c r="U163" s="171">
        <f>Debate!BA162</f>
        <v>2.5</v>
      </c>
      <c r="V163" s="116"/>
      <c r="W163" s="116"/>
      <c r="X163" s="116"/>
      <c r="Y163" s="116">
        <f>GD!Q162</f>
        <v>2.75</v>
      </c>
      <c r="Z163" s="116">
        <f>GD!W162</f>
        <v>0</v>
      </c>
      <c r="AA163" s="116"/>
      <c r="AB163" s="116"/>
      <c r="AC163" s="116"/>
      <c r="AD163" s="116"/>
      <c r="AE163" s="116"/>
      <c r="AF163" s="116"/>
      <c r="AG163" s="116"/>
      <c r="AH163" s="171">
        <f>'Case study'!K162</f>
        <v>2.625</v>
      </c>
      <c r="AI163" s="171">
        <f>'Case study'!Q162</f>
        <v>2.7</v>
      </c>
      <c r="AJ163" s="171">
        <f>'Case study'!W162</f>
        <v>3</v>
      </c>
      <c r="AK163" s="116"/>
      <c r="AL163" s="116"/>
      <c r="AM163" s="171">
        <f>'Case study'!AO162</f>
        <v>2.75</v>
      </c>
      <c r="AN163" s="171">
        <f>'Case study'!AU162</f>
        <v>3</v>
      </c>
      <c r="AO163" s="171">
        <f>'Case study'!BA162</f>
        <v>2.75</v>
      </c>
      <c r="AP163" s="116"/>
      <c r="AQ163" s="116"/>
      <c r="AR163" s="116"/>
      <c r="AS163" s="171">
        <f>'Reflection -1 '!R162</f>
        <v>3.6666666666666665</v>
      </c>
      <c r="AT163" s="116"/>
      <c r="AU163" s="116"/>
      <c r="AV163" s="116"/>
      <c r="AW163" s="116"/>
      <c r="AX163" s="116"/>
      <c r="AY163" s="171">
        <f>'Reflection -1 '!BB162</f>
        <v>4.5</v>
      </c>
      <c r="AZ163" s="116"/>
      <c r="BA163" s="116"/>
      <c r="BB163" s="171">
        <f>'Reflection -2'!R162</f>
        <v>0</v>
      </c>
      <c r="BC163" s="116"/>
      <c r="BD163" s="116"/>
      <c r="BE163" s="116"/>
      <c r="BF163" s="116"/>
      <c r="BG163" s="116"/>
      <c r="BH163" s="171">
        <f>'Reflection -2'!BB162</f>
        <v>0</v>
      </c>
      <c r="BI163" s="116"/>
      <c r="BJ163" s="116"/>
      <c r="BK163" s="171">
        <f>'Reflection -3'!R162</f>
        <v>0</v>
      </c>
      <c r="BL163" s="116"/>
      <c r="BM163" s="116"/>
      <c r="BN163" s="116"/>
      <c r="BO163" s="116"/>
      <c r="BP163" s="116"/>
      <c r="BQ163" s="171">
        <f>'Reflection -3'!BB162</f>
        <v>0</v>
      </c>
      <c r="BR163" s="116"/>
      <c r="BS163" s="171">
        <f t="shared" si="16"/>
        <v>2.5416666666666665</v>
      </c>
      <c r="BT163" s="171">
        <f t="shared" si="17"/>
        <v>1.9809523809523808</v>
      </c>
      <c r="BU163" s="171">
        <f t="shared" si="18"/>
        <v>1.8333333333333333</v>
      </c>
      <c r="BV163" s="171">
        <f t="shared" si="19"/>
        <v>2.5</v>
      </c>
      <c r="BW163" s="171"/>
      <c r="BX163" s="171">
        <f t="shared" si="20"/>
        <v>2.6944444444444442</v>
      </c>
      <c r="BY163" s="171">
        <f t="shared" si="21"/>
        <v>2.6666666666666665</v>
      </c>
      <c r="BZ163" s="171">
        <f t="shared" si="22"/>
        <v>14.217063492063492</v>
      </c>
      <c r="CA163" s="171">
        <f>Internal!$BZ163/30*100</f>
        <v>47.390211640211639</v>
      </c>
      <c r="CB163" s="171">
        <f t="shared" si="23"/>
        <v>2.0416666666666665</v>
      </c>
      <c r="CC163" s="116"/>
    </row>
    <row r="164" spans="1:81" s="102" customFormat="1" ht="23.1" customHeight="1" x14ac:dyDescent="0.3">
      <c r="A164" s="169">
        <v>161</v>
      </c>
      <c r="B164" s="169" t="s">
        <v>388</v>
      </c>
      <c r="C164" s="170" t="s">
        <v>389</v>
      </c>
      <c r="D164" s="171">
        <f>'Book Review'!K163</f>
        <v>3</v>
      </c>
      <c r="E164" s="171">
        <f>'Book Review'!Q163</f>
        <v>2.8</v>
      </c>
      <c r="F164" s="171">
        <f>'Book Review'!W163</f>
        <v>3</v>
      </c>
      <c r="G164" s="171"/>
      <c r="H164" s="171"/>
      <c r="I164" s="171">
        <f>'Book Review'!AO163</f>
        <v>3.3333333333333335</v>
      </c>
      <c r="J164" s="171">
        <f>'Book Review'!AU163</f>
        <v>3</v>
      </c>
      <c r="K164" s="171">
        <f>'Book Review'!BA163</f>
        <v>3.5</v>
      </c>
      <c r="L164" s="171"/>
      <c r="M164" s="171"/>
      <c r="N164" s="171">
        <f>Debate!K163</f>
        <v>3</v>
      </c>
      <c r="O164" s="171">
        <f>Debate!Q163</f>
        <v>3</v>
      </c>
      <c r="P164" s="171"/>
      <c r="Q164" s="171">
        <f>Debate!AC163</f>
        <v>3</v>
      </c>
      <c r="R164" s="171"/>
      <c r="S164" s="171">
        <f>Debate!AO163</f>
        <v>3.6666666666666665</v>
      </c>
      <c r="T164" s="171">
        <f>Debate!AU163</f>
        <v>3</v>
      </c>
      <c r="U164" s="171">
        <f>Debate!BA163</f>
        <v>3.5</v>
      </c>
      <c r="V164" s="171"/>
      <c r="W164" s="171"/>
      <c r="X164" s="171"/>
      <c r="Y164" s="171">
        <f>GD!Q163</f>
        <v>3.75</v>
      </c>
      <c r="Z164" s="171">
        <f>GD!W163</f>
        <v>0</v>
      </c>
      <c r="AA164" s="171"/>
      <c r="AB164" s="171"/>
      <c r="AC164" s="171"/>
      <c r="AD164" s="171"/>
      <c r="AE164" s="171"/>
      <c r="AF164" s="171"/>
      <c r="AG164" s="171"/>
      <c r="AH164" s="171">
        <f>'Case study'!K163</f>
        <v>3</v>
      </c>
      <c r="AI164" s="171">
        <f>'Case study'!Q163</f>
        <v>3.6</v>
      </c>
      <c r="AJ164" s="171">
        <f>'Case study'!W163</f>
        <v>3</v>
      </c>
      <c r="AK164" s="171"/>
      <c r="AL164" s="171"/>
      <c r="AM164" s="171">
        <f>'Case study'!AO163</f>
        <v>3.25</v>
      </c>
      <c r="AN164" s="171">
        <f>'Case study'!AU163</f>
        <v>3</v>
      </c>
      <c r="AO164" s="171">
        <f>'Case study'!BA163</f>
        <v>3.5</v>
      </c>
      <c r="AP164" s="171"/>
      <c r="AQ164" s="171"/>
      <c r="AR164" s="171"/>
      <c r="AS164" s="171" t="str">
        <f>'Reflection -1 '!R163</f>
        <v>0</v>
      </c>
      <c r="AT164" s="171"/>
      <c r="AU164" s="171"/>
      <c r="AV164" s="171"/>
      <c r="AW164" s="171"/>
      <c r="AX164" s="171"/>
      <c r="AY164" s="171" t="str">
        <f>'Reflection -1 '!BB163</f>
        <v>0</v>
      </c>
      <c r="AZ164" s="171"/>
      <c r="BA164" s="171"/>
      <c r="BB164" s="171" t="str">
        <f>'Reflection -2'!R163</f>
        <v>0</v>
      </c>
      <c r="BC164" s="171"/>
      <c r="BD164" s="171"/>
      <c r="BE164" s="171"/>
      <c r="BF164" s="171"/>
      <c r="BG164" s="171"/>
      <c r="BH164" s="171" t="str">
        <f>'Reflection -2'!BB163</f>
        <v>0</v>
      </c>
      <c r="BI164" s="171"/>
      <c r="BJ164" s="171"/>
      <c r="BK164" s="171" t="str">
        <f>'Reflection -3'!R163</f>
        <v>0</v>
      </c>
      <c r="BL164" s="171"/>
      <c r="BM164" s="171"/>
      <c r="BN164" s="171"/>
      <c r="BO164" s="171"/>
      <c r="BP164" s="171"/>
      <c r="BQ164" s="171" t="str">
        <f>'Reflection -3'!BB163</f>
        <v>0</v>
      </c>
      <c r="BR164" s="171"/>
      <c r="BS164" s="171">
        <f t="shared" si="16"/>
        <v>3</v>
      </c>
      <c r="BT164" s="171">
        <f t="shared" si="17"/>
        <v>3.2875000000000001</v>
      </c>
      <c r="BU164" s="171">
        <f t="shared" si="18"/>
        <v>2</v>
      </c>
      <c r="BV164" s="171">
        <f t="shared" si="19"/>
        <v>3</v>
      </c>
      <c r="BW164" s="171"/>
      <c r="BX164" s="171">
        <f t="shared" si="20"/>
        <v>3.4166666666666665</v>
      </c>
      <c r="BY164" s="171">
        <f t="shared" si="21"/>
        <v>3</v>
      </c>
      <c r="BZ164" s="171">
        <f t="shared" si="22"/>
        <v>17.704166666666666</v>
      </c>
      <c r="CA164" s="171">
        <f>Internal!$BZ164/30*100</f>
        <v>59.013888888888886</v>
      </c>
      <c r="CB164" s="171">
        <f t="shared" si="23"/>
        <v>3.5</v>
      </c>
      <c r="CC164" s="171"/>
    </row>
    <row r="165" spans="1:81" s="102" customFormat="1" ht="23.1" customHeight="1" x14ac:dyDescent="0.3">
      <c r="A165" s="172">
        <v>162</v>
      </c>
      <c r="B165" s="172" t="s">
        <v>390</v>
      </c>
      <c r="C165" s="168" t="s">
        <v>391</v>
      </c>
      <c r="D165" s="171">
        <f>'Book Review'!K164</f>
        <v>1</v>
      </c>
      <c r="E165" s="171">
        <f>'Book Review'!Q164</f>
        <v>1.4</v>
      </c>
      <c r="F165" s="171">
        <f>'Book Review'!W164</f>
        <v>1</v>
      </c>
      <c r="G165" s="171"/>
      <c r="H165" s="171"/>
      <c r="I165" s="171">
        <f>'Book Review'!AO164</f>
        <v>1</v>
      </c>
      <c r="J165" s="171">
        <f>'Book Review'!AU164</f>
        <v>1</v>
      </c>
      <c r="K165" s="171">
        <f>'Book Review'!BA164</f>
        <v>1</v>
      </c>
      <c r="L165" s="116"/>
      <c r="M165" s="116"/>
      <c r="N165" s="171">
        <f>Debate!K164</f>
        <v>2</v>
      </c>
      <c r="O165" s="171">
        <f>Debate!Q164</f>
        <v>2.5</v>
      </c>
      <c r="P165" s="116"/>
      <c r="Q165" s="171">
        <f>Debate!AC164</f>
        <v>3</v>
      </c>
      <c r="R165" s="116"/>
      <c r="S165" s="171">
        <f>Debate!AO164</f>
        <v>2.6666666666666665</v>
      </c>
      <c r="T165" s="171">
        <f>Debate!AU164</f>
        <v>3</v>
      </c>
      <c r="U165" s="171">
        <f>Debate!BA164</f>
        <v>3</v>
      </c>
      <c r="V165" s="116"/>
      <c r="W165" s="116"/>
      <c r="X165" s="116"/>
      <c r="Y165" s="116">
        <f>GD!Q164</f>
        <v>2</v>
      </c>
      <c r="Z165" s="116">
        <f>GD!W164</f>
        <v>0</v>
      </c>
      <c r="AA165" s="116"/>
      <c r="AB165" s="116"/>
      <c r="AC165" s="116"/>
      <c r="AD165" s="116"/>
      <c r="AE165" s="116"/>
      <c r="AF165" s="116"/>
      <c r="AG165" s="116"/>
      <c r="AH165" s="171">
        <f>'Case study'!K164</f>
        <v>2.25</v>
      </c>
      <c r="AI165" s="171">
        <f>'Case study'!Q164</f>
        <v>2.4</v>
      </c>
      <c r="AJ165" s="171">
        <f>'Case study'!W164</f>
        <v>2</v>
      </c>
      <c r="AK165" s="116"/>
      <c r="AL165" s="116"/>
      <c r="AM165" s="171">
        <f>'Case study'!AO164</f>
        <v>2.25</v>
      </c>
      <c r="AN165" s="171">
        <f>'Case study'!AU164</f>
        <v>3</v>
      </c>
      <c r="AO165" s="171">
        <f>'Case study'!BA164</f>
        <v>2</v>
      </c>
      <c r="AP165" s="116"/>
      <c r="AQ165" s="116"/>
      <c r="AR165" s="116"/>
      <c r="AS165" s="171" t="str">
        <f>'Reflection -1 '!R164</f>
        <v>0</v>
      </c>
      <c r="AT165" s="116"/>
      <c r="AU165" s="116"/>
      <c r="AV165" s="116"/>
      <c r="AW165" s="116"/>
      <c r="AX165" s="116"/>
      <c r="AY165" s="171" t="str">
        <f>'Reflection -1 '!BB164</f>
        <v>0</v>
      </c>
      <c r="AZ165" s="116"/>
      <c r="BA165" s="116"/>
      <c r="BB165" s="171" t="str">
        <f>'Reflection -2'!R164</f>
        <v>0</v>
      </c>
      <c r="BC165" s="116"/>
      <c r="BD165" s="116"/>
      <c r="BE165" s="116"/>
      <c r="BF165" s="116"/>
      <c r="BG165" s="116"/>
      <c r="BH165" s="171" t="str">
        <f>'Reflection -2'!BB164</f>
        <v>0</v>
      </c>
      <c r="BI165" s="116"/>
      <c r="BJ165" s="116"/>
      <c r="BK165" s="171" t="str">
        <f>'Reflection -3'!R164</f>
        <v>0</v>
      </c>
      <c r="BL165" s="116"/>
      <c r="BM165" s="116"/>
      <c r="BN165" s="116"/>
      <c r="BO165" s="116"/>
      <c r="BP165" s="116"/>
      <c r="BQ165" s="171" t="str">
        <f>'Reflection -3'!BB164</f>
        <v>0</v>
      </c>
      <c r="BR165" s="116"/>
      <c r="BS165" s="171">
        <f t="shared" si="16"/>
        <v>1.75</v>
      </c>
      <c r="BT165" s="171">
        <f t="shared" si="17"/>
        <v>2.0750000000000002</v>
      </c>
      <c r="BU165" s="171">
        <f t="shared" si="18"/>
        <v>1</v>
      </c>
      <c r="BV165" s="171">
        <f t="shared" si="19"/>
        <v>3</v>
      </c>
      <c r="BW165" s="171"/>
      <c r="BX165" s="171">
        <f t="shared" si="20"/>
        <v>1.9722222222222221</v>
      </c>
      <c r="BY165" s="171">
        <f t="shared" si="21"/>
        <v>2.3333333333333335</v>
      </c>
      <c r="BZ165" s="171">
        <f t="shared" si="22"/>
        <v>12.130555555555556</v>
      </c>
      <c r="CA165" s="171">
        <f>Internal!$BZ165/30*100</f>
        <v>40.43518518518519</v>
      </c>
      <c r="CB165" s="171">
        <f t="shared" si="23"/>
        <v>2</v>
      </c>
      <c r="CC165" s="116"/>
    </row>
    <row r="166" spans="1:81" s="102" customFormat="1" ht="23.1" customHeight="1" x14ac:dyDescent="0.3">
      <c r="A166" s="169">
        <v>163</v>
      </c>
      <c r="B166" s="169" t="s">
        <v>220</v>
      </c>
      <c r="C166" s="170" t="s">
        <v>221</v>
      </c>
      <c r="D166" s="171">
        <f>'Book Review'!K165</f>
        <v>3</v>
      </c>
      <c r="E166" s="171">
        <f>'Book Review'!Q165</f>
        <v>2.4</v>
      </c>
      <c r="F166" s="171">
        <f>'Book Review'!W165</f>
        <v>3</v>
      </c>
      <c r="G166" s="171"/>
      <c r="H166" s="171"/>
      <c r="I166" s="171">
        <f>'Book Review'!AO165</f>
        <v>3</v>
      </c>
      <c r="J166" s="171">
        <f>'Book Review'!AU165</f>
        <v>3</v>
      </c>
      <c r="K166" s="171">
        <f>'Book Review'!BA165</f>
        <v>2.5</v>
      </c>
      <c r="L166" s="171"/>
      <c r="M166" s="171"/>
      <c r="N166" s="171">
        <f>Debate!K165</f>
        <v>3</v>
      </c>
      <c r="O166" s="171">
        <f>Debate!Q165</f>
        <v>3</v>
      </c>
      <c r="P166" s="171"/>
      <c r="Q166" s="171">
        <f>Debate!AC165</f>
        <v>3</v>
      </c>
      <c r="R166" s="171"/>
      <c r="S166" s="171">
        <f>Debate!AO165</f>
        <v>3</v>
      </c>
      <c r="T166" s="171">
        <f>Debate!AU165</f>
        <v>3</v>
      </c>
      <c r="U166" s="171">
        <f>Debate!BA165</f>
        <v>3</v>
      </c>
      <c r="V166" s="171"/>
      <c r="W166" s="171"/>
      <c r="X166" s="171"/>
      <c r="Y166" s="171">
        <f>GD!Q165</f>
        <v>3</v>
      </c>
      <c r="Z166" s="171">
        <f>GD!W165</f>
        <v>0</v>
      </c>
      <c r="AA166" s="171"/>
      <c r="AB166" s="171"/>
      <c r="AC166" s="171"/>
      <c r="AD166" s="171"/>
      <c r="AE166" s="171"/>
      <c r="AF166" s="171"/>
      <c r="AG166" s="171"/>
      <c r="AH166" s="171">
        <f>'Case study'!K165</f>
        <v>3</v>
      </c>
      <c r="AI166" s="171">
        <f>'Case study'!Q165</f>
        <v>3</v>
      </c>
      <c r="AJ166" s="171">
        <f>'Case study'!W165</f>
        <v>3</v>
      </c>
      <c r="AK166" s="171"/>
      <c r="AL166" s="171"/>
      <c r="AM166" s="171">
        <f>'Case study'!AO165</f>
        <v>3</v>
      </c>
      <c r="AN166" s="171">
        <f>'Case study'!AU165</f>
        <v>3</v>
      </c>
      <c r="AO166" s="171">
        <f>'Case study'!BA165</f>
        <v>2</v>
      </c>
      <c r="AP166" s="171"/>
      <c r="AQ166" s="171"/>
      <c r="AR166" s="171"/>
      <c r="AS166" s="171">
        <f>'Reflection -1 '!R165</f>
        <v>1</v>
      </c>
      <c r="AT166" s="171"/>
      <c r="AU166" s="171"/>
      <c r="AV166" s="171"/>
      <c r="AW166" s="171"/>
      <c r="AX166" s="171"/>
      <c r="AY166" s="171">
        <f>'Reflection -1 '!BB165</f>
        <v>3</v>
      </c>
      <c r="AZ166" s="171"/>
      <c r="BA166" s="171"/>
      <c r="BB166" s="171">
        <f>'Reflection -2'!R165</f>
        <v>3</v>
      </c>
      <c r="BC166" s="171"/>
      <c r="BD166" s="171"/>
      <c r="BE166" s="171"/>
      <c r="BF166" s="171"/>
      <c r="BG166" s="171"/>
      <c r="BH166" s="171">
        <f>'Reflection -2'!BB165</f>
        <v>5</v>
      </c>
      <c r="BI166" s="171"/>
      <c r="BJ166" s="171"/>
      <c r="BK166" s="171">
        <f>'Reflection -3'!R165</f>
        <v>2.5</v>
      </c>
      <c r="BL166" s="171"/>
      <c r="BM166" s="171"/>
      <c r="BN166" s="171"/>
      <c r="BO166" s="171"/>
      <c r="BP166" s="171"/>
      <c r="BQ166" s="171">
        <f>'Reflection -3'!BB165</f>
        <v>3.5</v>
      </c>
      <c r="BR166" s="171"/>
      <c r="BS166" s="171">
        <f t="shared" si="16"/>
        <v>3</v>
      </c>
      <c r="BT166" s="171">
        <f t="shared" si="17"/>
        <v>2.5571428571428569</v>
      </c>
      <c r="BU166" s="171">
        <f t="shared" si="18"/>
        <v>2</v>
      </c>
      <c r="BV166" s="171">
        <f t="shared" si="19"/>
        <v>3</v>
      </c>
      <c r="BW166" s="171"/>
      <c r="BX166" s="171">
        <f t="shared" si="20"/>
        <v>3</v>
      </c>
      <c r="BY166" s="171">
        <f t="shared" si="21"/>
        <v>3</v>
      </c>
      <c r="BZ166" s="171">
        <f t="shared" si="22"/>
        <v>16.557142857142857</v>
      </c>
      <c r="CA166" s="171">
        <f>Internal!$BZ166/30*100</f>
        <v>55.19047619047619</v>
      </c>
      <c r="CB166" s="171">
        <f t="shared" si="23"/>
        <v>3.1666666666666665</v>
      </c>
      <c r="CC166" s="171"/>
    </row>
    <row r="167" spans="1:81" s="102" customFormat="1" ht="23.1" customHeight="1" x14ac:dyDescent="0.3">
      <c r="A167" s="172">
        <v>164</v>
      </c>
      <c r="B167" s="172" t="s">
        <v>206</v>
      </c>
      <c r="C167" s="168" t="s">
        <v>207</v>
      </c>
      <c r="D167" s="171">
        <f>'Book Review'!K166</f>
        <v>3.25</v>
      </c>
      <c r="E167" s="171">
        <f>'Book Review'!Q166</f>
        <v>2.6</v>
      </c>
      <c r="F167" s="171">
        <f>'Book Review'!W166</f>
        <v>3</v>
      </c>
      <c r="G167" s="171"/>
      <c r="H167" s="171"/>
      <c r="I167" s="171">
        <f>'Book Review'!AO166</f>
        <v>3</v>
      </c>
      <c r="J167" s="171">
        <f>'Book Review'!AU166</f>
        <v>3</v>
      </c>
      <c r="K167" s="171">
        <f>'Book Review'!BA166</f>
        <v>2.5</v>
      </c>
      <c r="L167" s="116"/>
      <c r="M167" s="116"/>
      <c r="N167" s="171">
        <f>Debate!K166</f>
        <v>3</v>
      </c>
      <c r="O167" s="171">
        <f>Debate!Q166</f>
        <v>3.3</v>
      </c>
      <c r="P167" s="116"/>
      <c r="Q167" s="171">
        <f>Debate!AC166</f>
        <v>3</v>
      </c>
      <c r="R167" s="116"/>
      <c r="S167" s="171">
        <f>Debate!AO166</f>
        <v>3</v>
      </c>
      <c r="T167" s="171">
        <f>Debate!AU166</f>
        <v>3</v>
      </c>
      <c r="U167" s="171">
        <f>Debate!BA166</f>
        <v>3</v>
      </c>
      <c r="V167" s="116"/>
      <c r="W167" s="116"/>
      <c r="X167" s="116"/>
      <c r="Y167" s="116">
        <f>GD!Q166</f>
        <v>3</v>
      </c>
      <c r="Z167" s="116">
        <f>GD!W166</f>
        <v>0</v>
      </c>
      <c r="AA167" s="116"/>
      <c r="AB167" s="116"/>
      <c r="AC167" s="116"/>
      <c r="AD167" s="116"/>
      <c r="AE167" s="116"/>
      <c r="AF167" s="116"/>
      <c r="AG167" s="116"/>
      <c r="AH167" s="171">
        <f>'Case study'!K166</f>
        <v>3.25</v>
      </c>
      <c r="AI167" s="171">
        <f>'Case study'!Q166</f>
        <v>3.2</v>
      </c>
      <c r="AJ167" s="171">
        <f>'Case study'!W166</f>
        <v>3</v>
      </c>
      <c r="AK167" s="116"/>
      <c r="AL167" s="116"/>
      <c r="AM167" s="171">
        <f>'Case study'!AO166</f>
        <v>3</v>
      </c>
      <c r="AN167" s="171">
        <f>'Case study'!AU166</f>
        <v>3</v>
      </c>
      <c r="AO167" s="171">
        <f>'Case study'!BA166</f>
        <v>2</v>
      </c>
      <c r="AP167" s="116"/>
      <c r="AQ167" s="116"/>
      <c r="AR167" s="116"/>
      <c r="AS167" s="171">
        <f>'Reflection -1 '!R166</f>
        <v>0</v>
      </c>
      <c r="AT167" s="116"/>
      <c r="AU167" s="116"/>
      <c r="AV167" s="116"/>
      <c r="AW167" s="116"/>
      <c r="AX167" s="116"/>
      <c r="AY167" s="171">
        <f>'Reflection -1 '!BB166</f>
        <v>0</v>
      </c>
      <c r="AZ167" s="116"/>
      <c r="BA167" s="116"/>
      <c r="BB167" s="171">
        <f>'Reflection -2'!R166</f>
        <v>0</v>
      </c>
      <c r="BC167" s="116"/>
      <c r="BD167" s="116"/>
      <c r="BE167" s="116"/>
      <c r="BF167" s="116"/>
      <c r="BG167" s="116"/>
      <c r="BH167" s="171">
        <f>'Reflection -2'!BB166</f>
        <v>0</v>
      </c>
      <c r="BI167" s="116"/>
      <c r="BJ167" s="116"/>
      <c r="BK167" s="171">
        <f>'Reflection -3'!R166</f>
        <v>0</v>
      </c>
      <c r="BL167" s="116"/>
      <c r="BM167" s="116"/>
      <c r="BN167" s="116"/>
      <c r="BO167" s="116"/>
      <c r="BP167" s="116"/>
      <c r="BQ167" s="171">
        <f>'Reflection -3'!BB166</f>
        <v>0</v>
      </c>
      <c r="BR167" s="116"/>
      <c r="BS167" s="171">
        <f t="shared" si="16"/>
        <v>3.1666666666666665</v>
      </c>
      <c r="BT167" s="171">
        <f t="shared" si="17"/>
        <v>1.7285714285714289</v>
      </c>
      <c r="BU167" s="171">
        <f t="shared" si="18"/>
        <v>2</v>
      </c>
      <c r="BV167" s="171">
        <f t="shared" si="19"/>
        <v>3</v>
      </c>
      <c r="BW167" s="171"/>
      <c r="BX167" s="171">
        <f t="shared" si="20"/>
        <v>3</v>
      </c>
      <c r="BY167" s="171">
        <f t="shared" si="21"/>
        <v>3</v>
      </c>
      <c r="BZ167" s="171">
        <f t="shared" si="22"/>
        <v>15.895238095238096</v>
      </c>
      <c r="CA167" s="171">
        <f>Internal!$BZ167/30*100</f>
        <v>52.984126984126988</v>
      </c>
      <c r="CB167" s="171">
        <f t="shared" si="23"/>
        <v>1.25</v>
      </c>
      <c r="CC167" s="116"/>
    </row>
    <row r="168" spans="1:81" s="102" customFormat="1" ht="23.1" customHeight="1" x14ac:dyDescent="0.3">
      <c r="A168" s="169">
        <v>165</v>
      </c>
      <c r="B168" s="169" t="s">
        <v>47</v>
      </c>
      <c r="C168" s="170" t="s">
        <v>48</v>
      </c>
      <c r="D168" s="171">
        <f>'Book Review'!K167</f>
        <v>2.625</v>
      </c>
      <c r="E168" s="171">
        <f>'Book Review'!Q167</f>
        <v>2.1</v>
      </c>
      <c r="F168" s="171">
        <f>'Book Review'!W167</f>
        <v>2.5</v>
      </c>
      <c r="G168" s="171"/>
      <c r="H168" s="171"/>
      <c r="I168" s="171">
        <f>'Book Review'!AO167</f>
        <v>2.6666666666666665</v>
      </c>
      <c r="J168" s="171">
        <f>'Book Review'!AU167</f>
        <v>2.5</v>
      </c>
      <c r="K168" s="171">
        <f>'Book Review'!BA167</f>
        <v>3</v>
      </c>
      <c r="L168" s="171"/>
      <c r="M168" s="171"/>
      <c r="N168" s="171">
        <f>Debate!K167</f>
        <v>3</v>
      </c>
      <c r="O168" s="171">
        <f>Debate!Q167</f>
        <v>2.7</v>
      </c>
      <c r="P168" s="171"/>
      <c r="Q168" s="171">
        <f>Debate!AC167</f>
        <v>2.5</v>
      </c>
      <c r="R168" s="171"/>
      <c r="S168" s="171">
        <f>Debate!AO167</f>
        <v>2.5</v>
      </c>
      <c r="T168" s="171">
        <f>Debate!AU167</f>
        <v>2.5</v>
      </c>
      <c r="U168" s="171">
        <f>Debate!BA167</f>
        <v>2.5</v>
      </c>
      <c r="V168" s="171"/>
      <c r="W168" s="171"/>
      <c r="X168" s="171"/>
      <c r="Y168" s="171">
        <f>GD!Q167</f>
        <v>2.625</v>
      </c>
      <c r="Z168" s="171">
        <f>GD!W167</f>
        <v>0</v>
      </c>
      <c r="AA168" s="171"/>
      <c r="AB168" s="171"/>
      <c r="AC168" s="171"/>
      <c r="AD168" s="171"/>
      <c r="AE168" s="171"/>
      <c r="AF168" s="171"/>
      <c r="AG168" s="171"/>
      <c r="AH168" s="171">
        <f>'Case study'!K167</f>
        <v>2.625</v>
      </c>
      <c r="AI168" s="171">
        <f>'Case study'!Q167</f>
        <v>2.6</v>
      </c>
      <c r="AJ168" s="171">
        <f>'Case study'!W167</f>
        <v>3</v>
      </c>
      <c r="AK168" s="171"/>
      <c r="AL168" s="171"/>
      <c r="AM168" s="171">
        <f>'Case study'!AO167</f>
        <v>2.625</v>
      </c>
      <c r="AN168" s="171">
        <f>'Case study'!AU167</f>
        <v>2.5</v>
      </c>
      <c r="AO168" s="171">
        <f>'Case study'!BA167</f>
        <v>2.75</v>
      </c>
      <c r="AP168" s="171"/>
      <c r="AQ168" s="171"/>
      <c r="AR168" s="171"/>
      <c r="AS168" s="171">
        <f>'Reflection -1 '!R167</f>
        <v>0</v>
      </c>
      <c r="AT168" s="171"/>
      <c r="AU168" s="171"/>
      <c r="AV168" s="171"/>
      <c r="AW168" s="171"/>
      <c r="AX168" s="171"/>
      <c r="AY168" s="171">
        <f>'Reflection -1 '!BB167</f>
        <v>0</v>
      </c>
      <c r="AZ168" s="171"/>
      <c r="BA168" s="171"/>
      <c r="BB168" s="171">
        <f>'Reflection -2'!R167</f>
        <v>2</v>
      </c>
      <c r="BC168" s="171"/>
      <c r="BD168" s="171"/>
      <c r="BE168" s="171"/>
      <c r="BF168" s="171"/>
      <c r="BG168" s="171"/>
      <c r="BH168" s="171">
        <f>'Reflection -2'!BB167</f>
        <v>5</v>
      </c>
      <c r="BI168" s="171"/>
      <c r="BJ168" s="171"/>
      <c r="BK168" s="171">
        <f>'Reflection -3'!R167</f>
        <v>0</v>
      </c>
      <c r="BL168" s="171"/>
      <c r="BM168" s="171"/>
      <c r="BN168" s="171"/>
      <c r="BO168" s="171"/>
      <c r="BP168" s="171"/>
      <c r="BQ168" s="171">
        <f>'Reflection -3'!BB167</f>
        <v>0</v>
      </c>
      <c r="BR168" s="171"/>
      <c r="BS168" s="171">
        <f t="shared" si="16"/>
        <v>2.75</v>
      </c>
      <c r="BT168" s="171">
        <f t="shared" si="17"/>
        <v>1.717857142857143</v>
      </c>
      <c r="BU168" s="171">
        <f t="shared" si="18"/>
        <v>1.8333333333333333</v>
      </c>
      <c r="BV168" s="171">
        <f t="shared" si="19"/>
        <v>2.5</v>
      </c>
      <c r="BW168" s="171"/>
      <c r="BX168" s="171">
        <f t="shared" si="20"/>
        <v>2.5972222222222219</v>
      </c>
      <c r="BY168" s="171">
        <f t="shared" si="21"/>
        <v>2.5</v>
      </c>
      <c r="BZ168" s="171">
        <f t="shared" si="22"/>
        <v>13.898412698412699</v>
      </c>
      <c r="CA168" s="171">
        <f>Internal!$BZ168/30*100</f>
        <v>46.328042328042329</v>
      </c>
      <c r="CB168" s="171">
        <f t="shared" si="23"/>
        <v>2.2083333333333335</v>
      </c>
      <c r="CC168" s="171"/>
    </row>
    <row r="169" spans="1:81" s="102" customFormat="1" ht="23.1" customHeight="1" x14ac:dyDescent="0.3">
      <c r="A169" s="172">
        <v>166</v>
      </c>
      <c r="B169" s="172" t="s">
        <v>158</v>
      </c>
      <c r="C169" s="168" t="s">
        <v>159</v>
      </c>
      <c r="D169" s="171">
        <f>'Book Review'!K168</f>
        <v>2.25</v>
      </c>
      <c r="E169" s="171">
        <f>'Book Review'!Q168</f>
        <v>2.2000000000000002</v>
      </c>
      <c r="F169" s="171">
        <f>'Book Review'!W168</f>
        <v>3</v>
      </c>
      <c r="G169" s="171"/>
      <c r="H169" s="171"/>
      <c r="I169" s="171">
        <f>'Book Review'!AO168</f>
        <v>2</v>
      </c>
      <c r="J169" s="171">
        <f>'Book Review'!AU168</f>
        <v>2</v>
      </c>
      <c r="K169" s="171">
        <f>'Book Review'!BA168</f>
        <v>4</v>
      </c>
      <c r="L169" s="116"/>
      <c r="M169" s="116"/>
      <c r="N169" s="171">
        <f>Debate!K168</f>
        <v>2</v>
      </c>
      <c r="O169" s="171">
        <f>Debate!Q168</f>
        <v>3</v>
      </c>
      <c r="P169" s="116"/>
      <c r="Q169" s="171">
        <f>Debate!AC168</f>
        <v>2</v>
      </c>
      <c r="R169" s="116"/>
      <c r="S169" s="171">
        <f>Debate!AO168</f>
        <v>2.3333333333333335</v>
      </c>
      <c r="T169" s="171">
        <f>Debate!AU168</f>
        <v>2</v>
      </c>
      <c r="U169" s="171">
        <f>Debate!BA168</f>
        <v>2</v>
      </c>
      <c r="V169" s="116"/>
      <c r="W169" s="116"/>
      <c r="X169" s="116"/>
      <c r="Y169" s="116">
        <f>GD!Q168</f>
        <v>2.5</v>
      </c>
      <c r="Z169" s="116">
        <f>GD!W168</f>
        <v>0</v>
      </c>
      <c r="AA169" s="116"/>
      <c r="AB169" s="116"/>
      <c r="AC169" s="116"/>
      <c r="AD169" s="116"/>
      <c r="AE169" s="116"/>
      <c r="AF169" s="116"/>
      <c r="AG169" s="116"/>
      <c r="AH169" s="171">
        <f>'Case study'!K168</f>
        <v>2.25</v>
      </c>
      <c r="AI169" s="171">
        <f>'Case study'!Q168</f>
        <v>2.6</v>
      </c>
      <c r="AJ169" s="171">
        <f>'Case study'!W168</f>
        <v>3</v>
      </c>
      <c r="AK169" s="116"/>
      <c r="AL169" s="116"/>
      <c r="AM169" s="171">
        <f>'Case study'!AO168</f>
        <v>2</v>
      </c>
      <c r="AN169" s="171">
        <f>'Case study'!AU168</f>
        <v>3</v>
      </c>
      <c r="AO169" s="171">
        <f>'Case study'!BA168</f>
        <v>5</v>
      </c>
      <c r="AP169" s="116"/>
      <c r="AQ169" s="116"/>
      <c r="AR169" s="116"/>
      <c r="AS169" s="171">
        <f>'Reflection -1 '!R168</f>
        <v>1</v>
      </c>
      <c r="AT169" s="116"/>
      <c r="AU169" s="116"/>
      <c r="AV169" s="116"/>
      <c r="AW169" s="116"/>
      <c r="AX169" s="116"/>
      <c r="AY169" s="171">
        <f>'Reflection -1 '!BB168</f>
        <v>3</v>
      </c>
      <c r="AZ169" s="116"/>
      <c r="BA169" s="116"/>
      <c r="BB169" s="171">
        <f>'Reflection -2'!R168</f>
        <v>1.6666666666666667</v>
      </c>
      <c r="BC169" s="116"/>
      <c r="BD169" s="116"/>
      <c r="BE169" s="116"/>
      <c r="BF169" s="116"/>
      <c r="BG169" s="116"/>
      <c r="BH169" s="171">
        <f>'Reflection -2'!BB168</f>
        <v>5</v>
      </c>
      <c r="BI169" s="116"/>
      <c r="BJ169" s="116"/>
      <c r="BK169" s="171">
        <f>'Reflection -3'!R168</f>
        <v>0</v>
      </c>
      <c r="BL169" s="116"/>
      <c r="BM169" s="116"/>
      <c r="BN169" s="116"/>
      <c r="BO169" s="116"/>
      <c r="BP169" s="116"/>
      <c r="BQ169" s="171">
        <f>'Reflection -3'!BB168</f>
        <v>0</v>
      </c>
      <c r="BR169" s="116"/>
      <c r="BS169" s="171">
        <f t="shared" si="16"/>
        <v>2.1666666666666665</v>
      </c>
      <c r="BT169" s="171">
        <f t="shared" si="17"/>
        <v>1.8523809523809525</v>
      </c>
      <c r="BU169" s="171">
        <f t="shared" si="18"/>
        <v>2</v>
      </c>
      <c r="BV169" s="171">
        <f t="shared" si="19"/>
        <v>2</v>
      </c>
      <c r="BW169" s="171"/>
      <c r="BX169" s="171">
        <f t="shared" si="20"/>
        <v>2.1111111111111112</v>
      </c>
      <c r="BY169" s="171">
        <f t="shared" si="21"/>
        <v>2.3333333333333335</v>
      </c>
      <c r="BZ169" s="171">
        <f t="shared" si="22"/>
        <v>12.463492063492064</v>
      </c>
      <c r="CA169" s="171">
        <f>Internal!$BZ169/30*100</f>
        <v>41.544973544973544</v>
      </c>
      <c r="CB169" s="171">
        <f t="shared" si="23"/>
        <v>3.1666666666666665</v>
      </c>
      <c r="CC169" s="116"/>
    </row>
    <row r="170" spans="1:81" s="102" customFormat="1" ht="23.1" customHeight="1" x14ac:dyDescent="0.3">
      <c r="A170" s="169">
        <v>167</v>
      </c>
      <c r="B170" s="169" t="s">
        <v>191</v>
      </c>
      <c r="C170" s="170" t="s">
        <v>192</v>
      </c>
      <c r="D170" s="171">
        <f>'Book Review'!K169</f>
        <v>2.5</v>
      </c>
      <c r="E170" s="171">
        <f>'Book Review'!Q169</f>
        <v>2.2000000000000002</v>
      </c>
      <c r="F170" s="171">
        <f>'Book Review'!W169</f>
        <v>2</v>
      </c>
      <c r="G170" s="171"/>
      <c r="H170" s="171"/>
      <c r="I170" s="171">
        <f>'Book Review'!AO169</f>
        <v>2.3333333333333335</v>
      </c>
      <c r="J170" s="171">
        <f>'Book Review'!AU169</f>
        <v>3</v>
      </c>
      <c r="K170" s="171">
        <f>'Book Review'!BA169</f>
        <v>2.5</v>
      </c>
      <c r="L170" s="171"/>
      <c r="M170" s="171"/>
      <c r="N170" s="171">
        <f>Debate!K169</f>
        <v>3</v>
      </c>
      <c r="O170" s="171">
        <f>Debate!Q169</f>
        <v>2.6</v>
      </c>
      <c r="P170" s="171"/>
      <c r="Q170" s="171">
        <f>Debate!AC169</f>
        <v>4</v>
      </c>
      <c r="R170" s="171"/>
      <c r="S170" s="171">
        <f>Debate!AO169</f>
        <v>3</v>
      </c>
      <c r="T170" s="171">
        <f>Debate!AU169</f>
        <v>3</v>
      </c>
      <c r="U170" s="171">
        <f>Debate!BA169</f>
        <v>4</v>
      </c>
      <c r="V170" s="171"/>
      <c r="W170" s="171"/>
      <c r="X170" s="171"/>
      <c r="Y170" s="171">
        <f>GD!Q169</f>
        <v>2.5</v>
      </c>
      <c r="Z170" s="171">
        <f>GD!W169</f>
        <v>0</v>
      </c>
      <c r="AA170" s="171"/>
      <c r="AB170" s="171"/>
      <c r="AC170" s="171"/>
      <c r="AD170" s="171"/>
      <c r="AE170" s="171"/>
      <c r="AF170" s="171"/>
      <c r="AG170" s="171"/>
      <c r="AH170" s="171">
        <f>'Case study'!K169</f>
        <v>2.75</v>
      </c>
      <c r="AI170" s="171">
        <f>'Case study'!Q169</f>
        <v>3.4</v>
      </c>
      <c r="AJ170" s="171">
        <f>'Case study'!W169</f>
        <v>2</v>
      </c>
      <c r="AK170" s="171"/>
      <c r="AL170" s="171"/>
      <c r="AM170" s="171">
        <f>'Case study'!AO169</f>
        <v>2.25</v>
      </c>
      <c r="AN170" s="171">
        <f>'Case study'!AU169</f>
        <v>3</v>
      </c>
      <c r="AO170" s="171">
        <f>'Case study'!BA169</f>
        <v>3</v>
      </c>
      <c r="AP170" s="171"/>
      <c r="AQ170" s="171"/>
      <c r="AR170" s="171"/>
      <c r="AS170" s="171">
        <f>'Reflection -1 '!R169</f>
        <v>3</v>
      </c>
      <c r="AT170" s="171"/>
      <c r="AU170" s="171"/>
      <c r="AV170" s="171"/>
      <c r="AW170" s="171"/>
      <c r="AX170" s="171"/>
      <c r="AY170" s="171">
        <f>'Reflection -1 '!BB169</f>
        <v>4</v>
      </c>
      <c r="AZ170" s="171"/>
      <c r="BA170" s="171"/>
      <c r="BB170" s="171">
        <f>'Reflection -2'!R169</f>
        <v>4</v>
      </c>
      <c r="BC170" s="171"/>
      <c r="BD170" s="171"/>
      <c r="BE170" s="171"/>
      <c r="BF170" s="171"/>
      <c r="BG170" s="171"/>
      <c r="BH170" s="171">
        <f>'Reflection -2'!BB169</f>
        <v>5</v>
      </c>
      <c r="BI170" s="171"/>
      <c r="BJ170" s="171"/>
      <c r="BK170" s="171">
        <f>'Reflection -3'!R169</f>
        <v>3</v>
      </c>
      <c r="BL170" s="171"/>
      <c r="BM170" s="171"/>
      <c r="BN170" s="171"/>
      <c r="BO170" s="171"/>
      <c r="BP170" s="171"/>
      <c r="BQ170" s="171">
        <f>'Reflection -3'!BB169</f>
        <v>3.5</v>
      </c>
      <c r="BR170" s="171"/>
      <c r="BS170" s="171">
        <f t="shared" si="16"/>
        <v>2.75</v>
      </c>
      <c r="BT170" s="171">
        <f t="shared" si="17"/>
        <v>2.9571428571428577</v>
      </c>
      <c r="BU170" s="171">
        <f t="shared" si="18"/>
        <v>1.3333333333333333</v>
      </c>
      <c r="BV170" s="171">
        <f t="shared" si="19"/>
        <v>4</v>
      </c>
      <c r="BW170" s="171"/>
      <c r="BX170" s="171">
        <f t="shared" si="20"/>
        <v>2.5277777777777781</v>
      </c>
      <c r="BY170" s="171">
        <f t="shared" si="21"/>
        <v>3</v>
      </c>
      <c r="BZ170" s="171">
        <f t="shared" si="22"/>
        <v>16.56825396825397</v>
      </c>
      <c r="CA170" s="171">
        <f>Internal!$BZ170/30*100</f>
        <v>55.227513227513235</v>
      </c>
      <c r="CB170" s="171">
        <f t="shared" si="23"/>
        <v>3.6666666666666665</v>
      </c>
      <c r="CC170" s="171"/>
    </row>
    <row r="171" spans="1:81" s="102" customFormat="1" ht="23.1" customHeight="1" x14ac:dyDescent="0.3">
      <c r="A171" s="172">
        <v>168</v>
      </c>
      <c r="B171" s="172" t="s">
        <v>222</v>
      </c>
      <c r="C171" s="168" t="s">
        <v>223</v>
      </c>
      <c r="D171" s="171">
        <f>'Book Review'!K170</f>
        <v>3</v>
      </c>
      <c r="E171" s="171">
        <f>'Book Review'!Q170</f>
        <v>2.4</v>
      </c>
      <c r="F171" s="171">
        <f>'Book Review'!W170</f>
        <v>3</v>
      </c>
      <c r="G171" s="171"/>
      <c r="H171" s="171"/>
      <c r="I171" s="171">
        <f>'Book Review'!AO170</f>
        <v>3</v>
      </c>
      <c r="J171" s="171">
        <f>'Book Review'!AU170</f>
        <v>3</v>
      </c>
      <c r="K171" s="171">
        <f>'Book Review'!BA170</f>
        <v>3</v>
      </c>
      <c r="L171" s="116"/>
      <c r="M171" s="116"/>
      <c r="N171" s="171">
        <f>Debate!K170</f>
        <v>3</v>
      </c>
      <c r="O171" s="171">
        <f>Debate!Q170</f>
        <v>3</v>
      </c>
      <c r="P171" s="116"/>
      <c r="Q171" s="171">
        <f>Debate!AC170</f>
        <v>3</v>
      </c>
      <c r="R171" s="116"/>
      <c r="S171" s="171">
        <f>Debate!AO170</f>
        <v>3</v>
      </c>
      <c r="T171" s="171">
        <f>Debate!AU170</f>
        <v>3</v>
      </c>
      <c r="U171" s="171">
        <f>Debate!BA170</f>
        <v>3</v>
      </c>
      <c r="V171" s="116"/>
      <c r="W171" s="116"/>
      <c r="X171" s="116"/>
      <c r="Y171" s="116">
        <f>GD!Q170</f>
        <v>3</v>
      </c>
      <c r="Z171" s="116">
        <f>GD!W170</f>
        <v>0</v>
      </c>
      <c r="AA171" s="116"/>
      <c r="AB171" s="116"/>
      <c r="AC171" s="116"/>
      <c r="AD171" s="116"/>
      <c r="AE171" s="116"/>
      <c r="AF171" s="116"/>
      <c r="AG171" s="116"/>
      <c r="AH171" s="171">
        <f>'Case study'!K170</f>
        <v>3</v>
      </c>
      <c r="AI171" s="171">
        <f>'Case study'!Q170</f>
        <v>3</v>
      </c>
      <c r="AJ171" s="171">
        <f>'Case study'!W170</f>
        <v>3</v>
      </c>
      <c r="AK171" s="116"/>
      <c r="AL171" s="116"/>
      <c r="AM171" s="171">
        <f>'Case study'!AO170</f>
        <v>3</v>
      </c>
      <c r="AN171" s="171">
        <f>'Case study'!AU170</f>
        <v>3</v>
      </c>
      <c r="AO171" s="171">
        <f>'Case study'!BA170</f>
        <v>3</v>
      </c>
      <c r="AP171" s="116"/>
      <c r="AQ171" s="116"/>
      <c r="AR171" s="116"/>
      <c r="AS171" s="171">
        <f>'Reflection -1 '!R170</f>
        <v>3.5</v>
      </c>
      <c r="AT171" s="116"/>
      <c r="AU171" s="116"/>
      <c r="AV171" s="116"/>
      <c r="AW171" s="116"/>
      <c r="AX171" s="116"/>
      <c r="AY171" s="171">
        <f>'Reflection -1 '!BB170</f>
        <v>4.5</v>
      </c>
      <c r="AZ171" s="116"/>
      <c r="BA171" s="116"/>
      <c r="BB171" s="171">
        <f>'Reflection -2'!R170</f>
        <v>4</v>
      </c>
      <c r="BC171" s="116"/>
      <c r="BD171" s="116"/>
      <c r="BE171" s="116"/>
      <c r="BF171" s="116"/>
      <c r="BG171" s="116"/>
      <c r="BH171" s="171">
        <f>'Reflection -2'!BB170</f>
        <v>5</v>
      </c>
      <c r="BI171" s="116"/>
      <c r="BJ171" s="116"/>
      <c r="BK171" s="171">
        <f>'Reflection -3'!R170</f>
        <v>4</v>
      </c>
      <c r="BL171" s="116"/>
      <c r="BM171" s="116"/>
      <c r="BN171" s="116"/>
      <c r="BO171" s="116"/>
      <c r="BP171" s="116"/>
      <c r="BQ171" s="171">
        <f>'Reflection -3'!BB170</f>
        <v>4.5</v>
      </c>
      <c r="BR171" s="116"/>
      <c r="BS171" s="171">
        <f t="shared" si="16"/>
        <v>3</v>
      </c>
      <c r="BT171" s="171">
        <f t="shared" si="17"/>
        <v>3.2714285714285714</v>
      </c>
      <c r="BU171" s="171">
        <f t="shared" si="18"/>
        <v>2</v>
      </c>
      <c r="BV171" s="171">
        <f t="shared" si="19"/>
        <v>3</v>
      </c>
      <c r="BW171" s="171"/>
      <c r="BX171" s="171">
        <f t="shared" si="20"/>
        <v>3</v>
      </c>
      <c r="BY171" s="171">
        <f t="shared" si="21"/>
        <v>3</v>
      </c>
      <c r="BZ171" s="171">
        <f t="shared" si="22"/>
        <v>17.271428571428572</v>
      </c>
      <c r="CA171" s="171">
        <f>Internal!$BZ171/30*100</f>
        <v>57.571428571428577</v>
      </c>
      <c r="CB171" s="171">
        <f t="shared" si="23"/>
        <v>3.8333333333333335</v>
      </c>
      <c r="CC171" s="116"/>
    </row>
    <row r="172" spans="1:81" s="102" customFormat="1" ht="23.1" customHeight="1" x14ac:dyDescent="0.3">
      <c r="A172" s="169">
        <v>169</v>
      </c>
      <c r="B172" s="169" t="s">
        <v>392</v>
      </c>
      <c r="C172" s="170" t="s">
        <v>393</v>
      </c>
      <c r="D172" s="171">
        <f>'Book Review'!K171</f>
        <v>1.75</v>
      </c>
      <c r="E172" s="171">
        <f>'Book Review'!Q171</f>
        <v>2</v>
      </c>
      <c r="F172" s="171">
        <f>'Book Review'!W171</f>
        <v>2</v>
      </c>
      <c r="G172" s="171"/>
      <c r="H172" s="171"/>
      <c r="I172" s="171">
        <f>'Book Review'!AO171</f>
        <v>2.3333333333333335</v>
      </c>
      <c r="J172" s="171">
        <f>'Book Review'!AU171</f>
        <v>3</v>
      </c>
      <c r="K172" s="171">
        <f>'Book Review'!BA171</f>
        <v>2.5</v>
      </c>
      <c r="L172" s="171"/>
      <c r="M172" s="171"/>
      <c r="N172" s="171">
        <f>Debate!K171</f>
        <v>1</v>
      </c>
      <c r="O172" s="171">
        <f>Debate!Q171</f>
        <v>1</v>
      </c>
      <c r="P172" s="171"/>
      <c r="Q172" s="171">
        <f>Debate!AC171</f>
        <v>1</v>
      </c>
      <c r="R172" s="171"/>
      <c r="S172" s="171">
        <f>Debate!AO171</f>
        <v>1</v>
      </c>
      <c r="T172" s="171">
        <f>Debate!AU171</f>
        <v>1</v>
      </c>
      <c r="U172" s="171">
        <f>Debate!BA171</f>
        <v>2</v>
      </c>
      <c r="V172" s="171"/>
      <c r="W172" s="171"/>
      <c r="X172" s="171"/>
      <c r="Y172" s="171">
        <f>GD!Q171</f>
        <v>1.75</v>
      </c>
      <c r="Z172" s="171">
        <f>GD!W171</f>
        <v>0</v>
      </c>
      <c r="AA172" s="171"/>
      <c r="AB172" s="171"/>
      <c r="AC172" s="171"/>
      <c r="AD172" s="171"/>
      <c r="AE172" s="171"/>
      <c r="AF172" s="171"/>
      <c r="AG172" s="171"/>
      <c r="AH172" s="171">
        <f>'Case study'!K171</f>
        <v>2.25</v>
      </c>
      <c r="AI172" s="171">
        <f>'Case study'!Q171</f>
        <v>2</v>
      </c>
      <c r="AJ172" s="171">
        <f>'Case study'!W171</f>
        <v>2</v>
      </c>
      <c r="AK172" s="171"/>
      <c r="AL172" s="171"/>
      <c r="AM172" s="171">
        <f>'Case study'!AO171</f>
        <v>2</v>
      </c>
      <c r="AN172" s="171">
        <f>'Case study'!AU171</f>
        <v>3</v>
      </c>
      <c r="AO172" s="171">
        <f>'Case study'!BA171</f>
        <v>3</v>
      </c>
      <c r="AP172" s="171"/>
      <c r="AQ172" s="171"/>
      <c r="AR172" s="171"/>
      <c r="AS172" s="171" t="str">
        <f>'Reflection -1 '!R171</f>
        <v>0</v>
      </c>
      <c r="AT172" s="171"/>
      <c r="AU172" s="171"/>
      <c r="AV172" s="171"/>
      <c r="AW172" s="171"/>
      <c r="AX172" s="171"/>
      <c r="AY172" s="171" t="str">
        <f>'Reflection -1 '!BB171</f>
        <v>0</v>
      </c>
      <c r="AZ172" s="171"/>
      <c r="BA172" s="171"/>
      <c r="BB172" s="171" t="str">
        <f>'Reflection -2'!R171</f>
        <v>0</v>
      </c>
      <c r="BC172" s="171"/>
      <c r="BD172" s="171"/>
      <c r="BE172" s="171"/>
      <c r="BF172" s="171"/>
      <c r="BG172" s="171"/>
      <c r="BH172" s="171" t="str">
        <f>'Reflection -2'!BB171</f>
        <v>0</v>
      </c>
      <c r="BI172" s="171"/>
      <c r="BJ172" s="171"/>
      <c r="BK172" s="171" t="str">
        <f>'Reflection -3'!R171</f>
        <v>0</v>
      </c>
      <c r="BL172" s="171"/>
      <c r="BM172" s="171"/>
      <c r="BN172" s="171"/>
      <c r="BO172" s="171"/>
      <c r="BP172" s="171"/>
      <c r="BQ172" s="171" t="str">
        <f>'Reflection -3'!BB171</f>
        <v>0</v>
      </c>
      <c r="BR172" s="171"/>
      <c r="BS172" s="171">
        <f t="shared" si="16"/>
        <v>1.6666666666666667</v>
      </c>
      <c r="BT172" s="171">
        <f t="shared" si="17"/>
        <v>1.6875</v>
      </c>
      <c r="BU172" s="171">
        <f t="shared" si="18"/>
        <v>1.3333333333333333</v>
      </c>
      <c r="BV172" s="171">
        <f t="shared" si="19"/>
        <v>1</v>
      </c>
      <c r="BW172" s="171"/>
      <c r="BX172" s="171">
        <f t="shared" si="20"/>
        <v>1.7777777777777779</v>
      </c>
      <c r="BY172" s="171">
        <f t="shared" si="21"/>
        <v>2.3333333333333335</v>
      </c>
      <c r="BZ172" s="171">
        <f t="shared" si="22"/>
        <v>9.7986111111111107</v>
      </c>
      <c r="CA172" s="171">
        <f>Internal!$BZ172/30*100</f>
        <v>32.662037037037031</v>
      </c>
      <c r="CB172" s="171">
        <f t="shared" si="23"/>
        <v>2.5</v>
      </c>
      <c r="CC172" s="171"/>
    </row>
    <row r="173" spans="1:81" s="102" customFormat="1" ht="23.1" customHeight="1" x14ac:dyDescent="0.3">
      <c r="A173" s="172">
        <v>170</v>
      </c>
      <c r="B173" s="172" t="s">
        <v>394</v>
      </c>
      <c r="C173" s="168" t="s">
        <v>395</v>
      </c>
      <c r="D173" s="171">
        <f>'Book Review'!K172</f>
        <v>2.75</v>
      </c>
      <c r="E173" s="171">
        <f>'Book Review'!Q172</f>
        <v>2.4</v>
      </c>
      <c r="F173" s="171">
        <f>'Book Review'!W172</f>
        <v>3</v>
      </c>
      <c r="G173" s="171"/>
      <c r="H173" s="171"/>
      <c r="I173" s="171">
        <f>'Book Review'!AO172</f>
        <v>3</v>
      </c>
      <c r="J173" s="171">
        <f>'Book Review'!AU172</f>
        <v>3</v>
      </c>
      <c r="K173" s="171">
        <f>'Book Review'!BA172</f>
        <v>2.5</v>
      </c>
      <c r="L173" s="116"/>
      <c r="M173" s="116"/>
      <c r="N173" s="171">
        <f>Debate!K172</f>
        <v>3</v>
      </c>
      <c r="O173" s="171">
        <f>Debate!Q172</f>
        <v>3</v>
      </c>
      <c r="P173" s="116"/>
      <c r="Q173" s="171">
        <f>Debate!AC172</f>
        <v>2</v>
      </c>
      <c r="R173" s="116"/>
      <c r="S173" s="171">
        <f>Debate!AO172</f>
        <v>3</v>
      </c>
      <c r="T173" s="171">
        <f>Debate!AU172</f>
        <v>3</v>
      </c>
      <c r="U173" s="171">
        <f>Debate!BA172</f>
        <v>3</v>
      </c>
      <c r="V173" s="116"/>
      <c r="W173" s="116"/>
      <c r="X173" s="116"/>
      <c r="Y173" s="116">
        <f>GD!Q172</f>
        <v>3</v>
      </c>
      <c r="Z173" s="116">
        <f>GD!W172</f>
        <v>0</v>
      </c>
      <c r="AA173" s="116"/>
      <c r="AB173" s="116"/>
      <c r="AC173" s="116"/>
      <c r="AD173" s="116"/>
      <c r="AE173" s="116"/>
      <c r="AF173" s="116"/>
      <c r="AG173" s="116"/>
      <c r="AH173" s="171">
        <f>'Case study'!K172</f>
        <v>2.75</v>
      </c>
      <c r="AI173" s="171">
        <f>'Case study'!Q172</f>
        <v>3</v>
      </c>
      <c r="AJ173" s="171">
        <f>'Case study'!W172</f>
        <v>3</v>
      </c>
      <c r="AK173" s="116"/>
      <c r="AL173" s="116"/>
      <c r="AM173" s="171">
        <f>'Case study'!AO172</f>
        <v>3</v>
      </c>
      <c r="AN173" s="171">
        <f>'Case study'!AU172</f>
        <v>3</v>
      </c>
      <c r="AO173" s="171">
        <f>'Case study'!BA172</f>
        <v>2</v>
      </c>
      <c r="AP173" s="116"/>
      <c r="AQ173" s="116"/>
      <c r="AR173" s="116"/>
      <c r="AS173" s="171" t="str">
        <f>'Reflection -1 '!R172</f>
        <v>0</v>
      </c>
      <c r="AT173" s="116"/>
      <c r="AU173" s="116"/>
      <c r="AV173" s="116"/>
      <c r="AW173" s="116"/>
      <c r="AX173" s="116"/>
      <c r="AY173" s="171" t="str">
        <f>'Reflection -1 '!BB172</f>
        <v>0</v>
      </c>
      <c r="AZ173" s="116"/>
      <c r="BA173" s="116"/>
      <c r="BB173" s="171" t="str">
        <f>'Reflection -2'!R172</f>
        <v>0</v>
      </c>
      <c r="BC173" s="116"/>
      <c r="BD173" s="116"/>
      <c r="BE173" s="116"/>
      <c r="BF173" s="116"/>
      <c r="BG173" s="116"/>
      <c r="BH173" s="171" t="str">
        <f>'Reflection -2'!BB172</f>
        <v>0</v>
      </c>
      <c r="BI173" s="116"/>
      <c r="BJ173" s="116"/>
      <c r="BK173" s="171" t="str">
        <f>'Reflection -3'!R172</f>
        <v>0</v>
      </c>
      <c r="BL173" s="116"/>
      <c r="BM173" s="116"/>
      <c r="BN173" s="116"/>
      <c r="BO173" s="116"/>
      <c r="BP173" s="116"/>
      <c r="BQ173" s="171" t="str">
        <f>'Reflection -3'!BB172</f>
        <v>0</v>
      </c>
      <c r="BR173" s="116"/>
      <c r="BS173" s="171">
        <f t="shared" si="16"/>
        <v>2.8333333333333335</v>
      </c>
      <c r="BT173" s="171">
        <f t="shared" si="17"/>
        <v>2.85</v>
      </c>
      <c r="BU173" s="171">
        <f t="shared" si="18"/>
        <v>2</v>
      </c>
      <c r="BV173" s="171">
        <f t="shared" si="19"/>
        <v>2</v>
      </c>
      <c r="BW173" s="171"/>
      <c r="BX173" s="171">
        <f t="shared" si="20"/>
        <v>3</v>
      </c>
      <c r="BY173" s="171">
        <f t="shared" si="21"/>
        <v>3</v>
      </c>
      <c r="BZ173" s="171">
        <f t="shared" si="22"/>
        <v>15.683333333333334</v>
      </c>
      <c r="CA173" s="171">
        <f>Internal!$BZ173/30*100</f>
        <v>52.277777777777779</v>
      </c>
      <c r="CB173" s="171">
        <f t="shared" si="23"/>
        <v>2.5</v>
      </c>
      <c r="CC173" s="116"/>
    </row>
    <row r="174" spans="1:81" s="102" customFormat="1" ht="23.1" customHeight="1" x14ac:dyDescent="0.3">
      <c r="A174" s="169">
        <v>171</v>
      </c>
      <c r="B174" s="169" t="s">
        <v>284</v>
      </c>
      <c r="C174" s="170" t="s">
        <v>285</v>
      </c>
      <c r="D174" s="171">
        <f>'Book Review'!K173</f>
        <v>3.75</v>
      </c>
      <c r="E174" s="171">
        <f>'Book Review'!Q173</f>
        <v>2.2000000000000002</v>
      </c>
      <c r="F174" s="171">
        <f>'Book Review'!W173</f>
        <v>3</v>
      </c>
      <c r="G174" s="171"/>
      <c r="H174" s="171"/>
      <c r="I174" s="171">
        <f>'Book Review'!AO173</f>
        <v>3</v>
      </c>
      <c r="J174" s="171">
        <f>'Book Review'!AU173</f>
        <v>2</v>
      </c>
      <c r="K174" s="171">
        <f>'Book Review'!BA173</f>
        <v>3.5</v>
      </c>
      <c r="L174" s="171"/>
      <c r="M174" s="171"/>
      <c r="N174" s="171">
        <f>Debate!K173</f>
        <v>1</v>
      </c>
      <c r="O174" s="171">
        <f>Debate!Q173</f>
        <v>2.2000000000000002</v>
      </c>
      <c r="P174" s="171"/>
      <c r="Q174" s="171">
        <f>Debate!AC173</f>
        <v>2</v>
      </c>
      <c r="R174" s="171"/>
      <c r="S174" s="171">
        <f>Debate!AO173</f>
        <v>1.6666666666666667</v>
      </c>
      <c r="T174" s="171">
        <f>Debate!AU173</f>
        <v>3</v>
      </c>
      <c r="U174" s="171">
        <f>Debate!BA173</f>
        <v>1.5</v>
      </c>
      <c r="V174" s="171"/>
      <c r="W174" s="171"/>
      <c r="X174" s="171"/>
      <c r="Y174" s="171">
        <f>GD!Q173</f>
        <v>1</v>
      </c>
      <c r="Z174" s="171">
        <f>GD!W173</f>
        <v>0</v>
      </c>
      <c r="AA174" s="171"/>
      <c r="AB174" s="171"/>
      <c r="AC174" s="171"/>
      <c r="AD174" s="171"/>
      <c r="AE174" s="171"/>
      <c r="AF174" s="171"/>
      <c r="AG174" s="171"/>
      <c r="AH174" s="171">
        <f>'Case study'!K173</f>
        <v>1.5</v>
      </c>
      <c r="AI174" s="171">
        <f>'Case study'!Q173</f>
        <v>2</v>
      </c>
      <c r="AJ174" s="171">
        <f>'Case study'!W173</f>
        <v>2</v>
      </c>
      <c r="AK174" s="171"/>
      <c r="AL174" s="171"/>
      <c r="AM174" s="171">
        <f>'Case study'!AO173</f>
        <v>1.75</v>
      </c>
      <c r="AN174" s="171">
        <f>'Case study'!AU173</f>
        <v>2</v>
      </c>
      <c r="AO174" s="171">
        <f>'Case study'!BA173</f>
        <v>1.5</v>
      </c>
      <c r="AP174" s="171"/>
      <c r="AQ174" s="171"/>
      <c r="AR174" s="171"/>
      <c r="AS174" s="171">
        <f>'Reflection -1 '!R173</f>
        <v>4</v>
      </c>
      <c r="AT174" s="171"/>
      <c r="AU174" s="171"/>
      <c r="AV174" s="171"/>
      <c r="AW174" s="171"/>
      <c r="AX174" s="171"/>
      <c r="AY174" s="171">
        <f>'Reflection -1 '!BB173</f>
        <v>5</v>
      </c>
      <c r="AZ174" s="171"/>
      <c r="BA174" s="171"/>
      <c r="BB174" s="171">
        <f>'Reflection -2'!R173</f>
        <v>0</v>
      </c>
      <c r="BC174" s="171"/>
      <c r="BD174" s="171"/>
      <c r="BE174" s="171"/>
      <c r="BF174" s="171"/>
      <c r="BG174" s="171"/>
      <c r="BH174" s="171">
        <f>'Reflection -2'!BB173</f>
        <v>0</v>
      </c>
      <c r="BI174" s="171"/>
      <c r="BJ174" s="171"/>
      <c r="BK174" s="171">
        <f>'Reflection -3'!R173</f>
        <v>0</v>
      </c>
      <c r="BL174" s="171"/>
      <c r="BM174" s="171"/>
      <c r="BN174" s="171"/>
      <c r="BO174" s="171"/>
      <c r="BP174" s="171"/>
      <c r="BQ174" s="171">
        <f>'Reflection -3'!BB173</f>
        <v>0</v>
      </c>
      <c r="BR174" s="171"/>
      <c r="BS174" s="171">
        <f t="shared" si="16"/>
        <v>2.0833333333333335</v>
      </c>
      <c r="BT174" s="171">
        <f t="shared" si="17"/>
        <v>1.6285714285714286</v>
      </c>
      <c r="BU174" s="171">
        <f t="shared" si="18"/>
        <v>1.6666666666666667</v>
      </c>
      <c r="BV174" s="171">
        <f t="shared" si="19"/>
        <v>2</v>
      </c>
      <c r="BW174" s="171"/>
      <c r="BX174" s="171">
        <f t="shared" si="20"/>
        <v>2.1388888888888888</v>
      </c>
      <c r="BY174" s="171">
        <f t="shared" si="21"/>
        <v>2.3333333333333335</v>
      </c>
      <c r="BZ174" s="171">
        <f t="shared" si="22"/>
        <v>11.850793650793651</v>
      </c>
      <c r="CA174" s="171">
        <f>Internal!$BZ174/30*100</f>
        <v>39.502645502645507</v>
      </c>
      <c r="CB174" s="171">
        <f t="shared" si="23"/>
        <v>1.9166666666666667</v>
      </c>
      <c r="CC174" s="171"/>
    </row>
    <row r="175" spans="1:81" s="102" customFormat="1" ht="23.1" customHeight="1" x14ac:dyDescent="0.3">
      <c r="A175" s="172">
        <v>172</v>
      </c>
      <c r="B175" s="172" t="s">
        <v>396</v>
      </c>
      <c r="C175" s="168" t="s">
        <v>538</v>
      </c>
      <c r="D175" s="171">
        <f>'Book Review'!K174</f>
        <v>2</v>
      </c>
      <c r="E175" s="171">
        <f>'Book Review'!Q174</f>
        <v>1.6</v>
      </c>
      <c r="F175" s="171">
        <f>'Book Review'!W174</f>
        <v>2</v>
      </c>
      <c r="G175" s="171"/>
      <c r="H175" s="171"/>
      <c r="I175" s="171">
        <f>'Book Review'!AO174</f>
        <v>2</v>
      </c>
      <c r="J175" s="171">
        <f>'Book Review'!AU174</f>
        <v>2</v>
      </c>
      <c r="K175" s="171">
        <f>'Book Review'!BA174</f>
        <v>3</v>
      </c>
      <c r="L175" s="116"/>
      <c r="M175" s="116"/>
      <c r="N175" s="171">
        <f>Debate!K174</f>
        <v>2</v>
      </c>
      <c r="O175" s="171">
        <f>Debate!Q174</f>
        <v>2</v>
      </c>
      <c r="P175" s="116"/>
      <c r="Q175" s="171">
        <f>Debate!AC174</f>
        <v>2</v>
      </c>
      <c r="R175" s="116"/>
      <c r="S175" s="171">
        <f>Debate!AO174</f>
        <v>2</v>
      </c>
      <c r="T175" s="171">
        <f>Debate!AU174</f>
        <v>2</v>
      </c>
      <c r="U175" s="171">
        <f>Debate!BA174</f>
        <v>2</v>
      </c>
      <c r="V175" s="116"/>
      <c r="W175" s="116"/>
      <c r="X175" s="116"/>
      <c r="Y175" s="116">
        <f>GD!Q174</f>
        <v>2</v>
      </c>
      <c r="Z175" s="116">
        <f>GD!W174</f>
        <v>0</v>
      </c>
      <c r="AA175" s="116"/>
      <c r="AB175" s="116"/>
      <c r="AC175" s="116"/>
      <c r="AD175" s="116"/>
      <c r="AE175" s="116"/>
      <c r="AF175" s="116"/>
      <c r="AG175" s="116"/>
      <c r="AH175" s="171">
        <f>'Case study'!K174</f>
        <v>2</v>
      </c>
      <c r="AI175" s="171">
        <f>'Case study'!Q174</f>
        <v>2</v>
      </c>
      <c r="AJ175" s="171">
        <f>'Case study'!W174</f>
        <v>2</v>
      </c>
      <c r="AK175" s="116"/>
      <c r="AL175" s="116"/>
      <c r="AM175" s="171">
        <f>'Case study'!AO174</f>
        <v>2</v>
      </c>
      <c r="AN175" s="171">
        <f>'Case study'!AU174</f>
        <v>3</v>
      </c>
      <c r="AO175" s="171">
        <f>'Case study'!BA174</f>
        <v>3</v>
      </c>
      <c r="AP175" s="116"/>
      <c r="AQ175" s="116"/>
      <c r="AR175" s="116"/>
      <c r="AS175" s="171" t="str">
        <f>'Reflection -1 '!R174</f>
        <v>0</v>
      </c>
      <c r="AT175" s="116"/>
      <c r="AU175" s="116"/>
      <c r="AV175" s="116"/>
      <c r="AW175" s="116"/>
      <c r="AX175" s="116"/>
      <c r="AY175" s="171" t="str">
        <f>'Reflection -1 '!BB174</f>
        <v>0</v>
      </c>
      <c r="AZ175" s="116"/>
      <c r="BA175" s="116"/>
      <c r="BB175" s="171" t="str">
        <f>'Reflection -2'!R174</f>
        <v>0</v>
      </c>
      <c r="BC175" s="116"/>
      <c r="BD175" s="116"/>
      <c r="BE175" s="116"/>
      <c r="BF175" s="116"/>
      <c r="BG175" s="116"/>
      <c r="BH175" s="171" t="str">
        <f>'Reflection -2'!BB174</f>
        <v>0</v>
      </c>
      <c r="BI175" s="116"/>
      <c r="BJ175" s="116"/>
      <c r="BK175" s="171" t="str">
        <f>'Reflection -3'!R174</f>
        <v>0</v>
      </c>
      <c r="BL175" s="116"/>
      <c r="BM175" s="116"/>
      <c r="BN175" s="116"/>
      <c r="BO175" s="116"/>
      <c r="BP175" s="116"/>
      <c r="BQ175" s="171" t="str">
        <f>'Reflection -3'!BB174</f>
        <v>0</v>
      </c>
      <c r="BR175" s="116"/>
      <c r="BS175" s="171">
        <f t="shared" si="16"/>
        <v>2</v>
      </c>
      <c r="BT175" s="171">
        <f t="shared" si="17"/>
        <v>1.9</v>
      </c>
      <c r="BU175" s="171">
        <f t="shared" si="18"/>
        <v>1.3333333333333333</v>
      </c>
      <c r="BV175" s="171">
        <f t="shared" si="19"/>
        <v>2</v>
      </c>
      <c r="BW175" s="171"/>
      <c r="BX175" s="171">
        <f t="shared" si="20"/>
        <v>2</v>
      </c>
      <c r="BY175" s="171">
        <f t="shared" si="21"/>
        <v>2.3333333333333335</v>
      </c>
      <c r="BZ175" s="171">
        <f t="shared" si="22"/>
        <v>11.566666666666666</v>
      </c>
      <c r="CA175" s="171">
        <f>Internal!$BZ175/30*100</f>
        <v>38.555555555555557</v>
      </c>
      <c r="CB175" s="171">
        <f t="shared" si="23"/>
        <v>2.6666666666666665</v>
      </c>
      <c r="CC175" s="116"/>
    </row>
    <row r="176" spans="1:81" s="102" customFormat="1" ht="23.1" customHeight="1" x14ac:dyDescent="0.3">
      <c r="A176" s="169">
        <v>173</v>
      </c>
      <c r="B176" s="169" t="s">
        <v>397</v>
      </c>
      <c r="C176" s="170" t="s">
        <v>398</v>
      </c>
      <c r="D176" s="171">
        <f>'Book Review'!K175</f>
        <v>2.25</v>
      </c>
      <c r="E176" s="171">
        <f>'Book Review'!Q175</f>
        <v>3</v>
      </c>
      <c r="F176" s="171">
        <f>'Book Review'!W175</f>
        <v>3</v>
      </c>
      <c r="G176" s="171"/>
      <c r="H176" s="171"/>
      <c r="I176" s="171">
        <f>'Book Review'!AO175</f>
        <v>2.3333333333333335</v>
      </c>
      <c r="J176" s="171">
        <f>'Book Review'!AU175</f>
        <v>3</v>
      </c>
      <c r="K176" s="171">
        <f>'Book Review'!BA175</f>
        <v>3</v>
      </c>
      <c r="L176" s="171"/>
      <c r="M176" s="171"/>
      <c r="N176" s="171">
        <f>Debate!K175</f>
        <v>2</v>
      </c>
      <c r="O176" s="171">
        <f>Debate!Q175</f>
        <v>3</v>
      </c>
      <c r="P176" s="171"/>
      <c r="Q176" s="171">
        <f>Debate!AC175</f>
        <v>2</v>
      </c>
      <c r="R176" s="171"/>
      <c r="S176" s="171">
        <f>Debate!AO175</f>
        <v>2</v>
      </c>
      <c r="T176" s="171">
        <f>Debate!AU175</f>
        <v>3</v>
      </c>
      <c r="U176" s="171">
        <f>Debate!BA175</f>
        <v>3</v>
      </c>
      <c r="V176" s="171"/>
      <c r="W176" s="171"/>
      <c r="X176" s="171"/>
      <c r="Y176" s="171">
        <f>GD!Q175</f>
        <v>1</v>
      </c>
      <c r="Z176" s="171">
        <f>GD!W175</f>
        <v>0</v>
      </c>
      <c r="AA176" s="171"/>
      <c r="AB176" s="171"/>
      <c r="AC176" s="171"/>
      <c r="AD176" s="171"/>
      <c r="AE176" s="171"/>
      <c r="AF176" s="171"/>
      <c r="AG176" s="171"/>
      <c r="AH176" s="171">
        <f>'Case study'!K175</f>
        <v>1</v>
      </c>
      <c r="AI176" s="171">
        <f>'Case study'!Q175</f>
        <v>2.2000000000000002</v>
      </c>
      <c r="AJ176" s="171">
        <f>'Case study'!W175</f>
        <v>1</v>
      </c>
      <c r="AK176" s="171"/>
      <c r="AL176" s="171"/>
      <c r="AM176" s="171">
        <f>'Case study'!AO175</f>
        <v>1</v>
      </c>
      <c r="AN176" s="171">
        <f>'Case study'!AU175</f>
        <v>1</v>
      </c>
      <c r="AO176" s="171">
        <f>'Case study'!BA175</f>
        <v>1</v>
      </c>
      <c r="AP176" s="171"/>
      <c r="AQ176" s="171"/>
      <c r="AR176" s="171"/>
      <c r="AS176" s="171" t="str">
        <f>'Reflection -1 '!R175</f>
        <v>0</v>
      </c>
      <c r="AT176" s="171"/>
      <c r="AU176" s="171"/>
      <c r="AV176" s="171"/>
      <c r="AW176" s="171"/>
      <c r="AX176" s="171"/>
      <c r="AY176" s="171" t="str">
        <f>'Reflection -1 '!BB175</f>
        <v>0</v>
      </c>
      <c r="AZ176" s="171"/>
      <c r="BA176" s="171"/>
      <c r="BB176" s="171" t="str">
        <f>'Reflection -2'!R175</f>
        <v>0</v>
      </c>
      <c r="BC176" s="171"/>
      <c r="BD176" s="171"/>
      <c r="BE176" s="171"/>
      <c r="BF176" s="171"/>
      <c r="BG176" s="171"/>
      <c r="BH176" s="171" t="str">
        <f>'Reflection -2'!BB175</f>
        <v>0</v>
      </c>
      <c r="BI176" s="171"/>
      <c r="BJ176" s="171"/>
      <c r="BK176" s="171" t="str">
        <f>'Reflection -3'!R175</f>
        <v>0</v>
      </c>
      <c r="BL176" s="171"/>
      <c r="BM176" s="171"/>
      <c r="BN176" s="171"/>
      <c r="BO176" s="171"/>
      <c r="BP176" s="171"/>
      <c r="BQ176" s="171" t="str">
        <f>'Reflection -3'!BB175</f>
        <v>0</v>
      </c>
      <c r="BR176" s="171"/>
      <c r="BS176" s="171">
        <f t="shared" si="16"/>
        <v>1.75</v>
      </c>
      <c r="BT176" s="171">
        <f t="shared" si="17"/>
        <v>2.2999999999999998</v>
      </c>
      <c r="BU176" s="171">
        <f t="shared" si="18"/>
        <v>1.3333333333333333</v>
      </c>
      <c r="BV176" s="171">
        <f t="shared" si="19"/>
        <v>2</v>
      </c>
      <c r="BW176" s="171"/>
      <c r="BX176" s="171">
        <f t="shared" si="20"/>
        <v>1.7777777777777779</v>
      </c>
      <c r="BY176" s="171">
        <f t="shared" si="21"/>
        <v>2.3333333333333335</v>
      </c>
      <c r="BZ176" s="171">
        <f t="shared" si="22"/>
        <v>11.494444444444444</v>
      </c>
      <c r="CA176" s="171">
        <f>Internal!$BZ176/30*100</f>
        <v>38.31481481481481</v>
      </c>
      <c r="CB176" s="171">
        <f t="shared" si="23"/>
        <v>2.3333333333333335</v>
      </c>
      <c r="CC176" s="171"/>
    </row>
    <row r="177" spans="1:81" s="102" customFormat="1" ht="23.1" customHeight="1" x14ac:dyDescent="0.3">
      <c r="A177" s="172">
        <v>174</v>
      </c>
      <c r="B177" s="172" t="s">
        <v>399</v>
      </c>
      <c r="C177" s="168" t="s">
        <v>400</v>
      </c>
      <c r="D177" s="171">
        <f>'Book Review'!K176</f>
        <v>2.5</v>
      </c>
      <c r="E177" s="171">
        <f>'Book Review'!Q176</f>
        <v>1.8</v>
      </c>
      <c r="F177" s="171">
        <f>'Book Review'!W176</f>
        <v>3</v>
      </c>
      <c r="G177" s="171"/>
      <c r="H177" s="171"/>
      <c r="I177" s="171">
        <f>'Book Review'!AO176</f>
        <v>3</v>
      </c>
      <c r="J177" s="171">
        <f>'Book Review'!AU176</f>
        <v>3</v>
      </c>
      <c r="K177" s="171">
        <f>'Book Review'!BA176</f>
        <v>3</v>
      </c>
      <c r="L177" s="116"/>
      <c r="M177" s="116"/>
      <c r="N177" s="171">
        <f>Debate!K176</f>
        <v>3</v>
      </c>
      <c r="O177" s="171">
        <f>Debate!Q176</f>
        <v>2.6</v>
      </c>
      <c r="P177" s="116"/>
      <c r="Q177" s="171">
        <f>Debate!AC176</f>
        <v>3</v>
      </c>
      <c r="R177" s="116"/>
      <c r="S177" s="171">
        <f>Debate!AO176</f>
        <v>2</v>
      </c>
      <c r="T177" s="171">
        <f>Debate!AU176</f>
        <v>3</v>
      </c>
      <c r="U177" s="171">
        <f>Debate!BA176</f>
        <v>3</v>
      </c>
      <c r="V177" s="116"/>
      <c r="W177" s="116"/>
      <c r="X177" s="116"/>
      <c r="Y177" s="116">
        <f>GD!Q176</f>
        <v>2</v>
      </c>
      <c r="Z177" s="116">
        <f>GD!W176</f>
        <v>0</v>
      </c>
      <c r="AA177" s="116"/>
      <c r="AB177" s="116"/>
      <c r="AC177" s="116"/>
      <c r="AD177" s="116"/>
      <c r="AE177" s="116"/>
      <c r="AF177" s="116"/>
      <c r="AG177" s="116"/>
      <c r="AH177" s="171">
        <f>'Case study'!K176</f>
        <v>2.5</v>
      </c>
      <c r="AI177" s="171">
        <f>'Case study'!Q176</f>
        <v>2.2000000000000002</v>
      </c>
      <c r="AJ177" s="171">
        <f>'Case study'!W176</f>
        <v>3</v>
      </c>
      <c r="AK177" s="116"/>
      <c r="AL177" s="116"/>
      <c r="AM177" s="171">
        <f>'Case study'!AO176</f>
        <v>3</v>
      </c>
      <c r="AN177" s="171">
        <f>'Case study'!AU176</f>
        <v>3</v>
      </c>
      <c r="AO177" s="171">
        <f>'Case study'!BA176</f>
        <v>3</v>
      </c>
      <c r="AP177" s="116"/>
      <c r="AQ177" s="116"/>
      <c r="AR177" s="116"/>
      <c r="AS177" s="171" t="str">
        <f>'Reflection -1 '!R176</f>
        <v>0</v>
      </c>
      <c r="AT177" s="116"/>
      <c r="AU177" s="116"/>
      <c r="AV177" s="116"/>
      <c r="AW177" s="116"/>
      <c r="AX177" s="116"/>
      <c r="AY177" s="171" t="str">
        <f>'Reflection -1 '!BB176</f>
        <v>0</v>
      </c>
      <c r="AZ177" s="116"/>
      <c r="BA177" s="116"/>
      <c r="BB177" s="171" t="str">
        <f>'Reflection -2'!R176</f>
        <v>0</v>
      </c>
      <c r="BC177" s="116"/>
      <c r="BD177" s="116"/>
      <c r="BE177" s="116"/>
      <c r="BF177" s="116"/>
      <c r="BG177" s="116"/>
      <c r="BH177" s="171" t="str">
        <f>'Reflection -2'!BB176</f>
        <v>0</v>
      </c>
      <c r="BI177" s="116"/>
      <c r="BJ177" s="116"/>
      <c r="BK177" s="171" t="str">
        <f>'Reflection -3'!R176</f>
        <v>0</v>
      </c>
      <c r="BL177" s="116"/>
      <c r="BM177" s="116"/>
      <c r="BN177" s="116"/>
      <c r="BO177" s="116"/>
      <c r="BP177" s="116"/>
      <c r="BQ177" s="171" t="str">
        <f>'Reflection -3'!BB176</f>
        <v>0</v>
      </c>
      <c r="BR177" s="116"/>
      <c r="BS177" s="171">
        <f t="shared" si="16"/>
        <v>2.6666666666666665</v>
      </c>
      <c r="BT177" s="171">
        <f t="shared" si="17"/>
        <v>2.1500000000000004</v>
      </c>
      <c r="BU177" s="171">
        <f t="shared" si="18"/>
        <v>2</v>
      </c>
      <c r="BV177" s="171">
        <f t="shared" si="19"/>
        <v>3</v>
      </c>
      <c r="BW177" s="171"/>
      <c r="BX177" s="171">
        <f t="shared" si="20"/>
        <v>2.6666666666666665</v>
      </c>
      <c r="BY177" s="171">
        <f t="shared" si="21"/>
        <v>3</v>
      </c>
      <c r="BZ177" s="171">
        <f t="shared" si="22"/>
        <v>15.483333333333333</v>
      </c>
      <c r="CA177" s="171">
        <f>Internal!$BZ177/30*100</f>
        <v>51.611111111111107</v>
      </c>
      <c r="CB177" s="171">
        <f t="shared" si="23"/>
        <v>3</v>
      </c>
      <c r="CC177" s="116"/>
    </row>
    <row r="178" spans="1:81" s="102" customFormat="1" ht="23.1" customHeight="1" x14ac:dyDescent="0.3">
      <c r="A178" s="169">
        <v>175</v>
      </c>
      <c r="B178" s="169" t="s">
        <v>119</v>
      </c>
      <c r="C178" s="170" t="s">
        <v>120</v>
      </c>
      <c r="D178" s="171">
        <f>'Book Review'!K177</f>
        <v>1.75</v>
      </c>
      <c r="E178" s="171">
        <f>'Book Review'!Q177</f>
        <v>1.6</v>
      </c>
      <c r="F178" s="171">
        <f>'Book Review'!W177</f>
        <v>2</v>
      </c>
      <c r="G178" s="171"/>
      <c r="H178" s="171"/>
      <c r="I178" s="171">
        <f>'Book Review'!AO177</f>
        <v>2</v>
      </c>
      <c r="J178" s="171">
        <f>'Book Review'!AU177</f>
        <v>3</v>
      </c>
      <c r="K178" s="171">
        <f>'Book Review'!BA177</f>
        <v>2.5</v>
      </c>
      <c r="L178" s="171"/>
      <c r="M178" s="171"/>
      <c r="N178" s="171">
        <f>Debate!K177</f>
        <v>2</v>
      </c>
      <c r="O178" s="171">
        <f>Debate!Q177</f>
        <v>1.2</v>
      </c>
      <c r="P178" s="171"/>
      <c r="Q178" s="171">
        <f>Debate!AC177</f>
        <v>2</v>
      </c>
      <c r="R178" s="171"/>
      <c r="S178" s="171">
        <f>Debate!AO177</f>
        <v>2</v>
      </c>
      <c r="T178" s="171">
        <f>Debate!AU177</f>
        <v>3</v>
      </c>
      <c r="U178" s="171">
        <f>Debate!BA177</f>
        <v>3</v>
      </c>
      <c r="V178" s="171"/>
      <c r="W178" s="171"/>
      <c r="X178" s="171"/>
      <c r="Y178" s="171">
        <f>GD!Q177</f>
        <v>2.25</v>
      </c>
      <c r="Z178" s="171">
        <f>GD!W177</f>
        <v>0</v>
      </c>
      <c r="AA178" s="171"/>
      <c r="AB178" s="171"/>
      <c r="AC178" s="171"/>
      <c r="AD178" s="171"/>
      <c r="AE178" s="171"/>
      <c r="AF178" s="171"/>
      <c r="AG178" s="171"/>
      <c r="AH178" s="171">
        <f>'Case study'!K177</f>
        <v>1.5</v>
      </c>
      <c r="AI178" s="171">
        <f>'Case study'!Q177</f>
        <v>1.6</v>
      </c>
      <c r="AJ178" s="171">
        <f>'Case study'!W177</f>
        <v>2</v>
      </c>
      <c r="AK178" s="171"/>
      <c r="AL178" s="171"/>
      <c r="AM178" s="171">
        <f>'Case study'!AO177</f>
        <v>1.75</v>
      </c>
      <c r="AN178" s="171">
        <f>'Case study'!AU177</f>
        <v>3</v>
      </c>
      <c r="AO178" s="171">
        <f>'Case study'!BA177</f>
        <v>3</v>
      </c>
      <c r="AP178" s="171"/>
      <c r="AQ178" s="171"/>
      <c r="AR178" s="171"/>
      <c r="AS178" s="171">
        <f>'Reflection -1 '!R177</f>
        <v>2.3333333333333335</v>
      </c>
      <c r="AT178" s="171"/>
      <c r="AU178" s="171"/>
      <c r="AV178" s="171"/>
      <c r="AW178" s="171"/>
      <c r="AX178" s="171"/>
      <c r="AY178" s="171">
        <f>'Reflection -1 '!BB177</f>
        <v>3.5</v>
      </c>
      <c r="AZ178" s="171"/>
      <c r="BA178" s="171"/>
      <c r="BB178" s="171">
        <f>'Reflection -2'!R177</f>
        <v>1.6666666666666667</v>
      </c>
      <c r="BC178" s="171"/>
      <c r="BD178" s="171"/>
      <c r="BE178" s="171"/>
      <c r="BF178" s="171"/>
      <c r="BG178" s="171"/>
      <c r="BH178" s="171">
        <f>'Reflection -2'!BB177</f>
        <v>5</v>
      </c>
      <c r="BI178" s="171"/>
      <c r="BJ178" s="171"/>
      <c r="BK178" s="171">
        <f>'Reflection -3'!R177</f>
        <v>2</v>
      </c>
      <c r="BL178" s="171"/>
      <c r="BM178" s="171"/>
      <c r="BN178" s="171"/>
      <c r="BO178" s="171"/>
      <c r="BP178" s="171"/>
      <c r="BQ178" s="171">
        <f>'Reflection -3'!BB177</f>
        <v>3.5</v>
      </c>
      <c r="BR178" s="171"/>
      <c r="BS178" s="171">
        <f t="shared" si="16"/>
        <v>1.75</v>
      </c>
      <c r="BT178" s="171">
        <f t="shared" si="17"/>
        <v>1.8071428571428572</v>
      </c>
      <c r="BU178" s="171">
        <f t="shared" si="18"/>
        <v>1.3333333333333333</v>
      </c>
      <c r="BV178" s="171">
        <f t="shared" si="19"/>
        <v>2</v>
      </c>
      <c r="BW178" s="171"/>
      <c r="BX178" s="171">
        <f t="shared" si="20"/>
        <v>1.9166666666666667</v>
      </c>
      <c r="BY178" s="171">
        <f t="shared" si="21"/>
        <v>3</v>
      </c>
      <c r="BZ178" s="171">
        <f t="shared" si="22"/>
        <v>11.807142857142857</v>
      </c>
      <c r="CA178" s="171">
        <f>Internal!$BZ178/30*100</f>
        <v>39.357142857142854</v>
      </c>
      <c r="CB178" s="171">
        <f t="shared" si="23"/>
        <v>3.4166666666666665</v>
      </c>
      <c r="CC178" s="171"/>
    </row>
    <row r="179" spans="1:81" s="102" customFormat="1" ht="23.1" customHeight="1" x14ac:dyDescent="0.3">
      <c r="A179" s="172">
        <v>176</v>
      </c>
      <c r="B179" s="172" t="s">
        <v>401</v>
      </c>
      <c r="C179" s="168" t="s">
        <v>402</v>
      </c>
      <c r="D179" s="171">
        <f>'Book Review'!K178</f>
        <v>2.125</v>
      </c>
      <c r="E179" s="171">
        <f>'Book Review'!Q178</f>
        <v>1.7</v>
      </c>
      <c r="F179" s="171">
        <f>'Book Review'!W178</f>
        <v>2.5</v>
      </c>
      <c r="G179" s="171"/>
      <c r="H179" s="171"/>
      <c r="I179" s="171">
        <f>'Book Review'!AO178</f>
        <v>2</v>
      </c>
      <c r="J179" s="171">
        <f>'Book Review'!AU178</f>
        <v>2</v>
      </c>
      <c r="K179" s="171">
        <f>'Book Review'!BA178</f>
        <v>2</v>
      </c>
      <c r="L179" s="116"/>
      <c r="M179" s="116"/>
      <c r="N179" s="171">
        <f>Debate!K178</f>
        <v>2</v>
      </c>
      <c r="O179" s="171">
        <f>Debate!Q178</f>
        <v>2</v>
      </c>
      <c r="P179" s="116"/>
      <c r="Q179" s="171">
        <f>Debate!AC178</f>
        <v>2</v>
      </c>
      <c r="R179" s="116"/>
      <c r="S179" s="171">
        <f>Debate!AO178</f>
        <v>2.1666666666666665</v>
      </c>
      <c r="T179" s="171">
        <f>Debate!AU178</f>
        <v>2</v>
      </c>
      <c r="U179" s="171">
        <f>Debate!BA178</f>
        <v>2</v>
      </c>
      <c r="V179" s="116"/>
      <c r="W179" s="116"/>
      <c r="X179" s="116"/>
      <c r="Y179" s="116">
        <f>GD!Q178</f>
        <v>2</v>
      </c>
      <c r="Z179" s="116">
        <f>GD!W178</f>
        <v>0</v>
      </c>
      <c r="AA179" s="116"/>
      <c r="AB179" s="116"/>
      <c r="AC179" s="116"/>
      <c r="AD179" s="116"/>
      <c r="AE179" s="116"/>
      <c r="AF179" s="116"/>
      <c r="AG179" s="116"/>
      <c r="AH179" s="171">
        <f>'Case study'!K178</f>
        <v>2.125</v>
      </c>
      <c r="AI179" s="171">
        <f>'Case study'!Q178</f>
        <v>2.1</v>
      </c>
      <c r="AJ179" s="171">
        <f>'Case study'!W178</f>
        <v>2.5</v>
      </c>
      <c r="AK179" s="116"/>
      <c r="AL179" s="116"/>
      <c r="AM179" s="171">
        <f>'Case study'!AO178</f>
        <v>2.25</v>
      </c>
      <c r="AN179" s="171">
        <f>'Case study'!AU178</f>
        <v>2</v>
      </c>
      <c r="AO179" s="171">
        <f>'Case study'!BA178</f>
        <v>2</v>
      </c>
      <c r="AP179" s="116"/>
      <c r="AQ179" s="116"/>
      <c r="AR179" s="116"/>
      <c r="AS179" s="171" t="str">
        <f>'Reflection -1 '!R178</f>
        <v>0</v>
      </c>
      <c r="AT179" s="116"/>
      <c r="AU179" s="116"/>
      <c r="AV179" s="116"/>
      <c r="AW179" s="116"/>
      <c r="AX179" s="116"/>
      <c r="AY179" s="171" t="str">
        <f>'Reflection -1 '!BB178</f>
        <v>0</v>
      </c>
      <c r="AZ179" s="116"/>
      <c r="BA179" s="116"/>
      <c r="BB179" s="171" t="str">
        <f>'Reflection -2'!R178</f>
        <v>0</v>
      </c>
      <c r="BC179" s="116"/>
      <c r="BD179" s="116"/>
      <c r="BE179" s="116"/>
      <c r="BF179" s="116"/>
      <c r="BG179" s="116"/>
      <c r="BH179" s="171" t="str">
        <f>'Reflection -2'!BB178</f>
        <v>0</v>
      </c>
      <c r="BI179" s="116"/>
      <c r="BJ179" s="116"/>
      <c r="BK179" s="171" t="str">
        <f>'Reflection -3'!R178</f>
        <v>0</v>
      </c>
      <c r="BL179" s="116"/>
      <c r="BM179" s="116"/>
      <c r="BN179" s="116"/>
      <c r="BO179" s="116"/>
      <c r="BP179" s="116"/>
      <c r="BQ179" s="171" t="str">
        <f>'Reflection -3'!BB178</f>
        <v>0</v>
      </c>
      <c r="BR179" s="116"/>
      <c r="BS179" s="171">
        <f t="shared" si="16"/>
        <v>2.0833333333333335</v>
      </c>
      <c r="BT179" s="171">
        <f t="shared" si="17"/>
        <v>1.9500000000000002</v>
      </c>
      <c r="BU179" s="171">
        <f t="shared" si="18"/>
        <v>1.6666666666666667</v>
      </c>
      <c r="BV179" s="171">
        <f t="shared" si="19"/>
        <v>2</v>
      </c>
      <c r="BW179" s="171"/>
      <c r="BX179" s="171">
        <f t="shared" si="20"/>
        <v>2.1388888888888888</v>
      </c>
      <c r="BY179" s="171">
        <f t="shared" si="21"/>
        <v>2</v>
      </c>
      <c r="BZ179" s="171">
        <f t="shared" si="22"/>
        <v>11.83888888888889</v>
      </c>
      <c r="CA179" s="171">
        <f>Internal!$BZ179/30*100</f>
        <v>39.462962962962969</v>
      </c>
      <c r="CB179" s="171">
        <f t="shared" si="23"/>
        <v>2</v>
      </c>
      <c r="CC179" s="116"/>
    </row>
    <row r="180" spans="1:81" s="102" customFormat="1" ht="23.1" customHeight="1" x14ac:dyDescent="0.3">
      <c r="A180" s="169">
        <v>177</v>
      </c>
      <c r="B180" s="169" t="s">
        <v>270</v>
      </c>
      <c r="C180" s="170" t="s">
        <v>271</v>
      </c>
      <c r="D180" s="171">
        <f>'Book Review'!K179</f>
        <v>2.25</v>
      </c>
      <c r="E180" s="171">
        <f>'Book Review'!Q179</f>
        <v>2.4</v>
      </c>
      <c r="F180" s="171">
        <f>'Book Review'!W179</f>
        <v>3</v>
      </c>
      <c r="G180" s="171"/>
      <c r="H180" s="171"/>
      <c r="I180" s="171">
        <f>'Book Review'!AO179</f>
        <v>3</v>
      </c>
      <c r="J180" s="171">
        <f>'Book Review'!AU179</f>
        <v>3</v>
      </c>
      <c r="K180" s="171">
        <f>'Book Review'!BA179</f>
        <v>2.5</v>
      </c>
      <c r="L180" s="171"/>
      <c r="M180" s="171"/>
      <c r="N180" s="171">
        <f>Debate!K179</f>
        <v>3</v>
      </c>
      <c r="O180" s="171">
        <f>Debate!Q179</f>
        <v>3</v>
      </c>
      <c r="P180" s="171"/>
      <c r="Q180" s="171">
        <f>Debate!AC179</f>
        <v>3</v>
      </c>
      <c r="R180" s="171"/>
      <c r="S180" s="171">
        <f>Debate!AO179</f>
        <v>3</v>
      </c>
      <c r="T180" s="171">
        <f>Debate!AU179</f>
        <v>3</v>
      </c>
      <c r="U180" s="171">
        <f>Debate!BA179</f>
        <v>3</v>
      </c>
      <c r="V180" s="171"/>
      <c r="W180" s="171"/>
      <c r="X180" s="171"/>
      <c r="Y180" s="171">
        <f>GD!Q179</f>
        <v>3</v>
      </c>
      <c r="Z180" s="171">
        <f>GD!W179</f>
        <v>0</v>
      </c>
      <c r="AA180" s="171"/>
      <c r="AB180" s="171"/>
      <c r="AC180" s="171"/>
      <c r="AD180" s="171"/>
      <c r="AE180" s="171"/>
      <c r="AF180" s="171"/>
      <c r="AG180" s="171"/>
      <c r="AH180" s="171">
        <f>'Case study'!K179</f>
        <v>2.25</v>
      </c>
      <c r="AI180" s="171">
        <f>'Case study'!Q179</f>
        <v>3</v>
      </c>
      <c r="AJ180" s="171">
        <f>'Case study'!W179</f>
        <v>3</v>
      </c>
      <c r="AK180" s="171"/>
      <c r="AL180" s="171"/>
      <c r="AM180" s="171">
        <f>'Case study'!AO179</f>
        <v>3</v>
      </c>
      <c r="AN180" s="171">
        <f>'Case study'!AU179</f>
        <v>3</v>
      </c>
      <c r="AO180" s="171">
        <f>'Case study'!BA179</f>
        <v>2.5</v>
      </c>
      <c r="AP180" s="171"/>
      <c r="AQ180" s="171"/>
      <c r="AR180" s="171"/>
      <c r="AS180" s="171">
        <f>'Reflection -1 '!R179</f>
        <v>3</v>
      </c>
      <c r="AT180" s="171"/>
      <c r="AU180" s="171"/>
      <c r="AV180" s="171"/>
      <c r="AW180" s="171"/>
      <c r="AX180" s="171"/>
      <c r="AY180" s="171">
        <f>'Reflection -1 '!BB179</f>
        <v>3.5</v>
      </c>
      <c r="AZ180" s="171"/>
      <c r="BA180" s="171"/>
      <c r="BB180" s="171">
        <f>'Reflection -2'!R179</f>
        <v>4</v>
      </c>
      <c r="BC180" s="171"/>
      <c r="BD180" s="171"/>
      <c r="BE180" s="171"/>
      <c r="BF180" s="171"/>
      <c r="BG180" s="171"/>
      <c r="BH180" s="171">
        <f>'Reflection -2'!BB179</f>
        <v>5</v>
      </c>
      <c r="BI180" s="171"/>
      <c r="BJ180" s="171"/>
      <c r="BK180" s="171">
        <f>'Reflection -3'!R179</f>
        <v>2.5</v>
      </c>
      <c r="BL180" s="171"/>
      <c r="BM180" s="171"/>
      <c r="BN180" s="171"/>
      <c r="BO180" s="171"/>
      <c r="BP180" s="171"/>
      <c r="BQ180" s="171">
        <f>'Reflection -3'!BB179</f>
        <v>2</v>
      </c>
      <c r="BR180" s="171"/>
      <c r="BS180" s="171">
        <f t="shared" si="16"/>
        <v>2.5</v>
      </c>
      <c r="BT180" s="171">
        <f t="shared" si="17"/>
        <v>2.9857142857142853</v>
      </c>
      <c r="BU180" s="171">
        <f t="shared" si="18"/>
        <v>2</v>
      </c>
      <c r="BV180" s="171">
        <f t="shared" si="19"/>
        <v>3</v>
      </c>
      <c r="BW180" s="171"/>
      <c r="BX180" s="171">
        <f t="shared" si="20"/>
        <v>3</v>
      </c>
      <c r="BY180" s="171">
        <f t="shared" si="21"/>
        <v>3</v>
      </c>
      <c r="BZ180" s="171">
        <f t="shared" si="22"/>
        <v>16.485714285714288</v>
      </c>
      <c r="CA180" s="171">
        <f>Internal!$BZ180/30*100</f>
        <v>54.952380952380963</v>
      </c>
      <c r="CB180" s="171">
        <f t="shared" si="23"/>
        <v>3.0833333333333335</v>
      </c>
      <c r="CC180" s="171"/>
    </row>
    <row r="181" spans="1:81" s="102" customFormat="1" ht="23.1" customHeight="1" x14ac:dyDescent="0.3">
      <c r="A181" s="172">
        <v>178</v>
      </c>
      <c r="B181" s="172" t="s">
        <v>51</v>
      </c>
      <c r="C181" s="168" t="s">
        <v>52</v>
      </c>
      <c r="D181" s="171">
        <f>'Book Review'!K180</f>
        <v>2.75</v>
      </c>
      <c r="E181" s="171">
        <f>'Book Review'!Q180</f>
        <v>3</v>
      </c>
      <c r="F181" s="171">
        <f>'Book Review'!W180</f>
        <v>3</v>
      </c>
      <c r="G181" s="171"/>
      <c r="H181" s="171"/>
      <c r="I181" s="171">
        <f>'Book Review'!AO180</f>
        <v>3</v>
      </c>
      <c r="J181" s="171">
        <f>'Book Review'!AU180</f>
        <v>2</v>
      </c>
      <c r="K181" s="171">
        <f>'Book Review'!BA180</f>
        <v>3</v>
      </c>
      <c r="L181" s="116"/>
      <c r="M181" s="116"/>
      <c r="N181" s="171">
        <f>Debate!K180</f>
        <v>3</v>
      </c>
      <c r="O181" s="171">
        <f>Debate!Q180</f>
        <v>3.7</v>
      </c>
      <c r="P181" s="116"/>
      <c r="Q181" s="171">
        <f>Debate!AC180</f>
        <v>3</v>
      </c>
      <c r="R181" s="116"/>
      <c r="S181" s="171">
        <f>Debate!AO180</f>
        <v>3</v>
      </c>
      <c r="T181" s="171">
        <f>Debate!AU180</f>
        <v>3</v>
      </c>
      <c r="U181" s="171">
        <f>Debate!BA180</f>
        <v>2.5</v>
      </c>
      <c r="V181" s="116"/>
      <c r="W181" s="116"/>
      <c r="X181" s="116"/>
      <c r="Y181" s="116">
        <f>GD!Q180</f>
        <v>3.25</v>
      </c>
      <c r="Z181" s="116">
        <f>GD!W180</f>
        <v>0</v>
      </c>
      <c r="AA181" s="116"/>
      <c r="AB181" s="116"/>
      <c r="AC181" s="116"/>
      <c r="AD181" s="116"/>
      <c r="AE181" s="116"/>
      <c r="AF181" s="116"/>
      <c r="AG181" s="116"/>
      <c r="AH181" s="171">
        <f>'Case study'!K180</f>
        <v>2.75</v>
      </c>
      <c r="AI181" s="171">
        <f>'Case study'!Q180</f>
        <v>3.4</v>
      </c>
      <c r="AJ181" s="171">
        <f>'Case study'!W180</f>
        <v>3</v>
      </c>
      <c r="AK181" s="116"/>
      <c r="AL181" s="116"/>
      <c r="AM181" s="171">
        <f>'Case study'!AO180</f>
        <v>2.75</v>
      </c>
      <c r="AN181" s="171">
        <f>'Case study'!AU180</f>
        <v>3</v>
      </c>
      <c r="AO181" s="171">
        <f>'Case study'!BA180</f>
        <v>3</v>
      </c>
      <c r="AP181" s="116"/>
      <c r="AQ181" s="116"/>
      <c r="AR181" s="116"/>
      <c r="AS181" s="171">
        <f>'Reflection -1 '!R180</f>
        <v>2.6666666666666665</v>
      </c>
      <c r="AT181" s="116"/>
      <c r="AU181" s="116"/>
      <c r="AV181" s="116"/>
      <c r="AW181" s="116"/>
      <c r="AX181" s="116"/>
      <c r="AY181" s="171">
        <f>'Reflection -1 '!BB180</f>
        <v>3.5</v>
      </c>
      <c r="AZ181" s="116"/>
      <c r="BA181" s="116"/>
      <c r="BB181" s="171">
        <f>'Reflection -2'!R180</f>
        <v>3.6666666666666665</v>
      </c>
      <c r="BC181" s="116"/>
      <c r="BD181" s="116"/>
      <c r="BE181" s="116"/>
      <c r="BF181" s="116"/>
      <c r="BG181" s="116"/>
      <c r="BH181" s="171">
        <f>'Reflection -2'!BB180</f>
        <v>5</v>
      </c>
      <c r="BI181" s="116"/>
      <c r="BJ181" s="116"/>
      <c r="BK181" s="171">
        <f>'Reflection -3'!R180</f>
        <v>3.3333333333333335</v>
      </c>
      <c r="BL181" s="116"/>
      <c r="BM181" s="116"/>
      <c r="BN181" s="116"/>
      <c r="BO181" s="116"/>
      <c r="BP181" s="116"/>
      <c r="BQ181" s="171">
        <f>'Reflection -3'!BB180</f>
        <v>2</v>
      </c>
      <c r="BR181" s="116"/>
      <c r="BS181" s="171">
        <f t="shared" si="16"/>
        <v>2.8333333333333335</v>
      </c>
      <c r="BT181" s="171">
        <f t="shared" si="17"/>
        <v>3.288095238095238</v>
      </c>
      <c r="BU181" s="171">
        <f t="shared" si="18"/>
        <v>2</v>
      </c>
      <c r="BV181" s="171">
        <f t="shared" si="19"/>
        <v>3</v>
      </c>
      <c r="BW181" s="171"/>
      <c r="BX181" s="171">
        <f t="shared" si="20"/>
        <v>2.9166666666666665</v>
      </c>
      <c r="BY181" s="171">
        <f t="shared" si="21"/>
        <v>2.6666666666666665</v>
      </c>
      <c r="BZ181" s="171">
        <f t="shared" si="22"/>
        <v>16.704761904761902</v>
      </c>
      <c r="CA181" s="171">
        <f>Internal!$BZ181/30*100</f>
        <v>55.682539682539677</v>
      </c>
      <c r="CB181" s="171">
        <f t="shared" si="23"/>
        <v>3.1666666666666665</v>
      </c>
      <c r="CC181" s="116"/>
    </row>
    <row r="182" spans="1:81" s="102" customFormat="1" ht="23.1" customHeight="1" x14ac:dyDescent="0.3">
      <c r="A182" s="169">
        <v>179</v>
      </c>
      <c r="B182" s="169" t="s">
        <v>238</v>
      </c>
      <c r="C182" s="170" t="s">
        <v>239</v>
      </c>
      <c r="D182" s="171">
        <f>'Book Review'!K181</f>
        <v>3</v>
      </c>
      <c r="E182" s="171">
        <f>'Book Review'!Q181</f>
        <v>2.4</v>
      </c>
      <c r="F182" s="171">
        <f>'Book Review'!W181</f>
        <v>3</v>
      </c>
      <c r="G182" s="171"/>
      <c r="H182" s="171"/>
      <c r="I182" s="171">
        <f>'Book Review'!AO181</f>
        <v>3</v>
      </c>
      <c r="J182" s="171">
        <f>'Book Review'!AU181</f>
        <v>3</v>
      </c>
      <c r="K182" s="171">
        <f>'Book Review'!BA181</f>
        <v>3</v>
      </c>
      <c r="L182" s="171"/>
      <c r="M182" s="171"/>
      <c r="N182" s="171">
        <f>Debate!K181</f>
        <v>3</v>
      </c>
      <c r="O182" s="171">
        <f>Debate!Q181</f>
        <v>3</v>
      </c>
      <c r="P182" s="171"/>
      <c r="Q182" s="171">
        <f>Debate!AC181</f>
        <v>3</v>
      </c>
      <c r="R182" s="171"/>
      <c r="S182" s="171">
        <f>Debate!AO181</f>
        <v>3</v>
      </c>
      <c r="T182" s="171">
        <f>Debate!AU181</f>
        <v>3</v>
      </c>
      <c r="U182" s="171">
        <f>Debate!BA181</f>
        <v>3</v>
      </c>
      <c r="V182" s="171"/>
      <c r="W182" s="171"/>
      <c r="X182" s="171"/>
      <c r="Y182" s="171">
        <f>GD!Q181</f>
        <v>3</v>
      </c>
      <c r="Z182" s="171">
        <f>GD!W181</f>
        <v>0</v>
      </c>
      <c r="AA182" s="171"/>
      <c r="AB182" s="171"/>
      <c r="AC182" s="171"/>
      <c r="AD182" s="171"/>
      <c r="AE182" s="171"/>
      <c r="AF182" s="171"/>
      <c r="AG182" s="171"/>
      <c r="AH182" s="171">
        <f>'Case study'!K181</f>
        <v>3</v>
      </c>
      <c r="AI182" s="171">
        <f>'Case study'!Q181</f>
        <v>3</v>
      </c>
      <c r="AJ182" s="171">
        <f>'Case study'!W181</f>
        <v>3</v>
      </c>
      <c r="AK182" s="171"/>
      <c r="AL182" s="171"/>
      <c r="AM182" s="171">
        <f>'Case study'!AO181</f>
        <v>3</v>
      </c>
      <c r="AN182" s="171">
        <f>'Case study'!AU181</f>
        <v>3</v>
      </c>
      <c r="AO182" s="171">
        <f>'Case study'!BA181</f>
        <v>2.5</v>
      </c>
      <c r="AP182" s="171"/>
      <c r="AQ182" s="171"/>
      <c r="AR182" s="171"/>
      <c r="AS182" s="171">
        <f>'Reflection -1 '!R181</f>
        <v>0</v>
      </c>
      <c r="AT182" s="171"/>
      <c r="AU182" s="171"/>
      <c r="AV182" s="171"/>
      <c r="AW182" s="171"/>
      <c r="AX182" s="171"/>
      <c r="AY182" s="171">
        <f>'Reflection -1 '!BB181</f>
        <v>0</v>
      </c>
      <c r="AZ182" s="171"/>
      <c r="BA182" s="171"/>
      <c r="BB182" s="171">
        <f>'Reflection -2'!R181</f>
        <v>2</v>
      </c>
      <c r="BC182" s="171"/>
      <c r="BD182" s="171"/>
      <c r="BE182" s="171"/>
      <c r="BF182" s="171"/>
      <c r="BG182" s="171"/>
      <c r="BH182" s="171">
        <f>'Reflection -2'!BB181</f>
        <v>5</v>
      </c>
      <c r="BI182" s="171"/>
      <c r="BJ182" s="171"/>
      <c r="BK182" s="171">
        <f>'Reflection -3'!R181</f>
        <v>0</v>
      </c>
      <c r="BL182" s="171"/>
      <c r="BM182" s="171"/>
      <c r="BN182" s="171"/>
      <c r="BO182" s="171"/>
      <c r="BP182" s="171"/>
      <c r="BQ182" s="171">
        <f>'Reflection -3'!BB181</f>
        <v>0</v>
      </c>
      <c r="BR182" s="171"/>
      <c r="BS182" s="171">
        <f t="shared" si="16"/>
        <v>3</v>
      </c>
      <c r="BT182" s="171">
        <f t="shared" si="17"/>
        <v>1.9142857142857144</v>
      </c>
      <c r="BU182" s="171">
        <f t="shared" si="18"/>
        <v>2</v>
      </c>
      <c r="BV182" s="171">
        <f t="shared" si="19"/>
        <v>3</v>
      </c>
      <c r="BW182" s="171"/>
      <c r="BX182" s="171">
        <f t="shared" si="20"/>
        <v>3</v>
      </c>
      <c r="BY182" s="171">
        <f t="shared" si="21"/>
        <v>3</v>
      </c>
      <c r="BZ182" s="171">
        <f t="shared" si="22"/>
        <v>15.914285714285715</v>
      </c>
      <c r="CA182" s="171">
        <f>Internal!$BZ182/30*100</f>
        <v>53.047619047619044</v>
      </c>
      <c r="CB182" s="171">
        <f t="shared" si="23"/>
        <v>2.25</v>
      </c>
      <c r="CC182" s="171"/>
    </row>
    <row r="183" spans="1:81" s="102" customFormat="1" ht="23.1" customHeight="1" x14ac:dyDescent="0.3">
      <c r="A183" s="172">
        <v>180</v>
      </c>
      <c r="B183" s="172" t="s">
        <v>254</v>
      </c>
      <c r="C183" s="168" t="s">
        <v>255</v>
      </c>
      <c r="D183" s="171">
        <f>'Book Review'!K182</f>
        <v>0</v>
      </c>
      <c r="E183" s="171">
        <f>'Book Review'!Q182</f>
        <v>0</v>
      </c>
      <c r="F183" s="171">
        <f>'Book Review'!W182</f>
        <v>0</v>
      </c>
      <c r="G183" s="171"/>
      <c r="H183" s="171"/>
      <c r="I183" s="171" t="str">
        <f>'Book Review'!AO182</f>
        <v>0</v>
      </c>
      <c r="J183" s="171">
        <f>'Book Review'!AU182</f>
        <v>0</v>
      </c>
      <c r="K183" s="171" t="str">
        <f>'Book Review'!BA182</f>
        <v>0</v>
      </c>
      <c r="L183" s="116"/>
      <c r="M183" s="116"/>
      <c r="N183" s="171">
        <f>Debate!K182</f>
        <v>3</v>
      </c>
      <c r="O183" s="171">
        <f>Debate!Q182</f>
        <v>2.9</v>
      </c>
      <c r="P183" s="116"/>
      <c r="Q183" s="171">
        <f>Debate!AC182</f>
        <v>3</v>
      </c>
      <c r="R183" s="116"/>
      <c r="S183" s="171">
        <f>Debate!AO182</f>
        <v>3.6666666666666665</v>
      </c>
      <c r="T183" s="171">
        <f>Debate!AU182</f>
        <v>3</v>
      </c>
      <c r="U183" s="171">
        <f>Debate!BA182</f>
        <v>3</v>
      </c>
      <c r="V183" s="116"/>
      <c r="W183" s="116"/>
      <c r="X183" s="116"/>
      <c r="Y183" s="116">
        <f>GD!Q182</f>
        <v>2.75</v>
      </c>
      <c r="Z183" s="116">
        <f>GD!W182</f>
        <v>0</v>
      </c>
      <c r="AA183" s="116"/>
      <c r="AB183" s="116"/>
      <c r="AC183" s="116"/>
      <c r="AD183" s="116"/>
      <c r="AE183" s="116"/>
      <c r="AF183" s="116"/>
      <c r="AG183" s="116"/>
      <c r="AH183" s="171">
        <f>'Case study'!K182</f>
        <v>2</v>
      </c>
      <c r="AI183" s="171">
        <f>'Case study'!Q182</f>
        <v>2.4</v>
      </c>
      <c r="AJ183" s="171">
        <f>'Case study'!W182</f>
        <v>2</v>
      </c>
      <c r="AK183" s="116"/>
      <c r="AL183" s="116"/>
      <c r="AM183" s="171">
        <f>'Case study'!AO182</f>
        <v>2</v>
      </c>
      <c r="AN183" s="171">
        <f>'Case study'!AU182</f>
        <v>3</v>
      </c>
      <c r="AO183" s="171">
        <f>'Case study'!BA182</f>
        <v>2</v>
      </c>
      <c r="AP183" s="116"/>
      <c r="AQ183" s="116"/>
      <c r="AR183" s="116"/>
      <c r="AS183" s="171">
        <f>'Reflection -1 '!R182</f>
        <v>3.5</v>
      </c>
      <c r="AT183" s="116"/>
      <c r="AU183" s="116"/>
      <c r="AV183" s="116"/>
      <c r="AW183" s="116"/>
      <c r="AX183" s="116"/>
      <c r="AY183" s="171">
        <f>'Reflection -1 '!BB182</f>
        <v>4</v>
      </c>
      <c r="AZ183" s="116"/>
      <c r="BA183" s="116"/>
      <c r="BB183" s="171">
        <f>'Reflection -2'!R182</f>
        <v>3.5</v>
      </c>
      <c r="BC183" s="116"/>
      <c r="BD183" s="116"/>
      <c r="BE183" s="116"/>
      <c r="BF183" s="116"/>
      <c r="BG183" s="116"/>
      <c r="BH183" s="171">
        <f>'Reflection -2'!BB182</f>
        <v>5</v>
      </c>
      <c r="BI183" s="116"/>
      <c r="BJ183" s="116"/>
      <c r="BK183" s="171">
        <f>'Reflection -3'!R182</f>
        <v>4</v>
      </c>
      <c r="BL183" s="116"/>
      <c r="BM183" s="116"/>
      <c r="BN183" s="116"/>
      <c r="BO183" s="116"/>
      <c r="BP183" s="116"/>
      <c r="BQ183" s="171">
        <f>'Reflection -3'!BB182</f>
        <v>4.5</v>
      </c>
      <c r="BR183" s="116"/>
      <c r="BS183" s="171">
        <f t="shared" si="16"/>
        <v>1.6666666666666667</v>
      </c>
      <c r="BT183" s="171">
        <f t="shared" si="17"/>
        <v>2.7214285714285715</v>
      </c>
      <c r="BU183" s="171">
        <f t="shared" si="18"/>
        <v>0.66666666666666663</v>
      </c>
      <c r="BV183" s="171">
        <f t="shared" si="19"/>
        <v>3</v>
      </c>
      <c r="BW183" s="171"/>
      <c r="BX183" s="171">
        <f t="shared" si="20"/>
        <v>2.833333333333333</v>
      </c>
      <c r="BY183" s="171">
        <f t="shared" si="21"/>
        <v>2</v>
      </c>
      <c r="BZ183" s="171">
        <f t="shared" si="22"/>
        <v>12.888095238095238</v>
      </c>
      <c r="CA183" s="171">
        <f>Internal!$BZ183/30*100</f>
        <v>42.960317460317462</v>
      </c>
      <c r="CB183" s="171">
        <f t="shared" si="23"/>
        <v>3.7</v>
      </c>
      <c r="CC183" s="116"/>
    </row>
    <row r="184" spans="1:81" s="102" customFormat="1" ht="23.1" customHeight="1" x14ac:dyDescent="0.3">
      <c r="A184" s="169">
        <v>181</v>
      </c>
      <c r="B184" s="169" t="s">
        <v>403</v>
      </c>
      <c r="C184" s="170" t="s">
        <v>404</v>
      </c>
      <c r="D184" s="171">
        <f>'Book Review'!K183</f>
        <v>2.25</v>
      </c>
      <c r="E184" s="171">
        <f>'Book Review'!Q183</f>
        <v>2.2000000000000002</v>
      </c>
      <c r="F184" s="171">
        <f>'Book Review'!W183</f>
        <v>3</v>
      </c>
      <c r="G184" s="171"/>
      <c r="H184" s="171"/>
      <c r="I184" s="171">
        <f>'Book Review'!AO183</f>
        <v>2.6666666666666665</v>
      </c>
      <c r="J184" s="171">
        <f>'Book Review'!AU183</f>
        <v>3</v>
      </c>
      <c r="K184" s="171">
        <f>'Book Review'!BA183</f>
        <v>3.5</v>
      </c>
      <c r="L184" s="171"/>
      <c r="M184" s="171"/>
      <c r="N184" s="171">
        <f>Debate!K183</f>
        <v>2</v>
      </c>
      <c r="O184" s="171">
        <f>Debate!Q183</f>
        <v>2.8</v>
      </c>
      <c r="P184" s="171"/>
      <c r="Q184" s="171">
        <f>Debate!AC183</f>
        <v>2</v>
      </c>
      <c r="R184" s="171"/>
      <c r="S184" s="171">
        <f>Debate!AO183</f>
        <v>2</v>
      </c>
      <c r="T184" s="171">
        <f>Debate!AU183</f>
        <v>3</v>
      </c>
      <c r="U184" s="171">
        <f>Debate!BA183</f>
        <v>3</v>
      </c>
      <c r="V184" s="171"/>
      <c r="W184" s="171"/>
      <c r="X184" s="171"/>
      <c r="Y184" s="171">
        <f>GD!Q183</f>
        <v>2.25</v>
      </c>
      <c r="Z184" s="171">
        <f>GD!W183</f>
        <v>0</v>
      </c>
      <c r="AA184" s="171"/>
      <c r="AB184" s="171"/>
      <c r="AC184" s="171"/>
      <c r="AD184" s="171"/>
      <c r="AE184" s="171"/>
      <c r="AF184" s="171"/>
      <c r="AG184" s="171"/>
      <c r="AH184" s="171">
        <f>'Case study'!K183</f>
        <v>2.25</v>
      </c>
      <c r="AI184" s="171">
        <f>'Case study'!Q183</f>
        <v>2.4</v>
      </c>
      <c r="AJ184" s="171">
        <f>'Case study'!W183</f>
        <v>3</v>
      </c>
      <c r="AK184" s="171"/>
      <c r="AL184" s="171"/>
      <c r="AM184" s="171">
        <f>'Case study'!AO183</f>
        <v>2.75</v>
      </c>
      <c r="AN184" s="171">
        <f>'Case study'!AU183</f>
        <v>3</v>
      </c>
      <c r="AO184" s="171">
        <f>'Case study'!BA183</f>
        <v>4</v>
      </c>
      <c r="AP184" s="171"/>
      <c r="AQ184" s="171"/>
      <c r="AR184" s="171"/>
      <c r="AS184" s="171" t="str">
        <f>'Reflection -1 '!R183</f>
        <v>0</v>
      </c>
      <c r="AT184" s="171"/>
      <c r="AU184" s="171"/>
      <c r="AV184" s="171"/>
      <c r="AW184" s="171"/>
      <c r="AX184" s="171"/>
      <c r="AY184" s="171" t="str">
        <f>'Reflection -1 '!BB183</f>
        <v>0</v>
      </c>
      <c r="AZ184" s="171"/>
      <c r="BA184" s="171"/>
      <c r="BB184" s="171" t="str">
        <f>'Reflection -2'!R183</f>
        <v>0</v>
      </c>
      <c r="BC184" s="171"/>
      <c r="BD184" s="171"/>
      <c r="BE184" s="171"/>
      <c r="BF184" s="171"/>
      <c r="BG184" s="171"/>
      <c r="BH184" s="171" t="str">
        <f>'Reflection -2'!BB183</f>
        <v>0</v>
      </c>
      <c r="BI184" s="171"/>
      <c r="BJ184" s="171"/>
      <c r="BK184" s="171" t="str">
        <f>'Reflection -3'!R183</f>
        <v>0</v>
      </c>
      <c r="BL184" s="171"/>
      <c r="BM184" s="171"/>
      <c r="BN184" s="171"/>
      <c r="BO184" s="171"/>
      <c r="BP184" s="171"/>
      <c r="BQ184" s="171" t="str">
        <f>'Reflection -3'!BB183</f>
        <v>0</v>
      </c>
      <c r="BR184" s="171"/>
      <c r="BS184" s="171">
        <f t="shared" si="16"/>
        <v>2.1666666666666665</v>
      </c>
      <c r="BT184" s="171">
        <f t="shared" si="17"/>
        <v>2.4125000000000001</v>
      </c>
      <c r="BU184" s="171">
        <f t="shared" si="18"/>
        <v>2</v>
      </c>
      <c r="BV184" s="171">
        <f t="shared" si="19"/>
        <v>2</v>
      </c>
      <c r="BW184" s="171"/>
      <c r="BX184" s="171">
        <f t="shared" si="20"/>
        <v>2.4722222222222219</v>
      </c>
      <c r="BY184" s="171">
        <f t="shared" si="21"/>
        <v>3</v>
      </c>
      <c r="BZ184" s="171">
        <f t="shared" si="22"/>
        <v>14.051388888888887</v>
      </c>
      <c r="CA184" s="171">
        <f>Internal!$BZ184/30*100</f>
        <v>46.837962962962962</v>
      </c>
      <c r="CB184" s="171">
        <f t="shared" si="23"/>
        <v>3.5</v>
      </c>
      <c r="CC184" s="171"/>
    </row>
    <row r="185" spans="1:81" s="102" customFormat="1" ht="23.1" customHeight="1" x14ac:dyDescent="0.3">
      <c r="A185" s="172">
        <v>182</v>
      </c>
      <c r="B185" s="172" t="s">
        <v>43</v>
      </c>
      <c r="C185" s="168" t="s">
        <v>44</v>
      </c>
      <c r="D185" s="171">
        <f>'Book Review'!K184</f>
        <v>4</v>
      </c>
      <c r="E185" s="171">
        <f>'Book Review'!Q184</f>
        <v>3.2</v>
      </c>
      <c r="F185" s="171">
        <f>'Book Review'!W184</f>
        <v>4</v>
      </c>
      <c r="G185" s="171"/>
      <c r="H185" s="171"/>
      <c r="I185" s="171">
        <f>'Book Review'!AO184</f>
        <v>3.6666666666666665</v>
      </c>
      <c r="J185" s="171">
        <f>'Book Review'!AU184</f>
        <v>2</v>
      </c>
      <c r="K185" s="171">
        <f>'Book Review'!BA184</f>
        <v>3.5</v>
      </c>
      <c r="L185" s="116"/>
      <c r="M185" s="116"/>
      <c r="N185" s="171">
        <f>Debate!K184</f>
        <v>4</v>
      </c>
      <c r="O185" s="171">
        <f>Debate!Q184</f>
        <v>4</v>
      </c>
      <c r="P185" s="116"/>
      <c r="Q185" s="171">
        <f>Debate!AC184</f>
        <v>4</v>
      </c>
      <c r="R185" s="116"/>
      <c r="S185" s="171">
        <f>Debate!AO184</f>
        <v>4</v>
      </c>
      <c r="T185" s="171">
        <f>Debate!AU184</f>
        <v>3</v>
      </c>
      <c r="U185" s="171">
        <f>Debate!BA184</f>
        <v>3</v>
      </c>
      <c r="V185" s="116"/>
      <c r="W185" s="116"/>
      <c r="X185" s="116"/>
      <c r="Y185" s="116">
        <f>GD!Q184</f>
        <v>4</v>
      </c>
      <c r="Z185" s="116">
        <f>GD!W184</f>
        <v>0</v>
      </c>
      <c r="AA185" s="116"/>
      <c r="AB185" s="116"/>
      <c r="AC185" s="116"/>
      <c r="AD185" s="116"/>
      <c r="AE185" s="116"/>
      <c r="AF185" s="116"/>
      <c r="AG185" s="116"/>
      <c r="AH185" s="171">
        <f>'Case study'!K184</f>
        <v>4</v>
      </c>
      <c r="AI185" s="171">
        <f>'Case study'!Q184</f>
        <v>4</v>
      </c>
      <c r="AJ185" s="171">
        <f>'Case study'!W184</f>
        <v>4</v>
      </c>
      <c r="AK185" s="116"/>
      <c r="AL185" s="116"/>
      <c r="AM185" s="171">
        <f>'Case study'!AO184</f>
        <v>3.25</v>
      </c>
      <c r="AN185" s="171">
        <f>'Case study'!AU184</f>
        <v>3</v>
      </c>
      <c r="AO185" s="171">
        <f>'Case study'!BA184</f>
        <v>4</v>
      </c>
      <c r="AP185" s="116"/>
      <c r="AQ185" s="116"/>
      <c r="AR185" s="116"/>
      <c r="AS185" s="171">
        <f>'Reflection -1 '!R184</f>
        <v>4.333333333333333</v>
      </c>
      <c r="AT185" s="116"/>
      <c r="AU185" s="116"/>
      <c r="AV185" s="116"/>
      <c r="AW185" s="116"/>
      <c r="AX185" s="116"/>
      <c r="AY185" s="171">
        <f>'Reflection -1 '!BB184</f>
        <v>5</v>
      </c>
      <c r="AZ185" s="116"/>
      <c r="BA185" s="116"/>
      <c r="BB185" s="171">
        <f>'Reflection -2'!R184</f>
        <v>4</v>
      </c>
      <c r="BC185" s="116"/>
      <c r="BD185" s="116"/>
      <c r="BE185" s="116"/>
      <c r="BF185" s="116"/>
      <c r="BG185" s="116"/>
      <c r="BH185" s="171">
        <f>'Reflection -2'!BB184</f>
        <v>5</v>
      </c>
      <c r="BI185" s="116"/>
      <c r="BJ185" s="116"/>
      <c r="BK185" s="171">
        <f>'Reflection -3'!R184</f>
        <v>4</v>
      </c>
      <c r="BL185" s="116"/>
      <c r="BM185" s="116"/>
      <c r="BN185" s="116"/>
      <c r="BO185" s="116"/>
      <c r="BP185" s="116"/>
      <c r="BQ185" s="171">
        <f>'Reflection -3'!BB184</f>
        <v>4.5</v>
      </c>
      <c r="BR185" s="116"/>
      <c r="BS185" s="171">
        <f t="shared" si="16"/>
        <v>4</v>
      </c>
      <c r="BT185" s="171">
        <f t="shared" si="17"/>
        <v>3.9333333333333331</v>
      </c>
      <c r="BU185" s="171">
        <f t="shared" si="18"/>
        <v>2.6666666666666665</v>
      </c>
      <c r="BV185" s="171">
        <f t="shared" si="19"/>
        <v>4</v>
      </c>
      <c r="BW185" s="171"/>
      <c r="BX185" s="171">
        <f t="shared" si="20"/>
        <v>3.6388888888888888</v>
      </c>
      <c r="BY185" s="171">
        <f t="shared" si="21"/>
        <v>2.6666666666666665</v>
      </c>
      <c r="BZ185" s="171">
        <f t="shared" si="22"/>
        <v>20.905555555555555</v>
      </c>
      <c r="CA185" s="171">
        <f>Internal!$BZ185/30*100</f>
        <v>69.68518518518519</v>
      </c>
      <c r="CB185" s="171">
        <f t="shared" si="23"/>
        <v>4.166666666666667</v>
      </c>
      <c r="CC185" s="116"/>
    </row>
    <row r="186" spans="1:81" s="102" customFormat="1" ht="23.1" customHeight="1" x14ac:dyDescent="0.3">
      <c r="A186" s="169">
        <v>183</v>
      </c>
      <c r="B186" s="169" t="s">
        <v>405</v>
      </c>
      <c r="C186" s="170" t="s">
        <v>406</v>
      </c>
      <c r="D186" s="171">
        <f>'Book Review'!K185</f>
        <v>2</v>
      </c>
      <c r="E186" s="171">
        <f>'Book Review'!Q185</f>
        <v>2</v>
      </c>
      <c r="F186" s="171">
        <f>'Book Review'!W185</f>
        <v>2</v>
      </c>
      <c r="G186" s="171"/>
      <c r="H186" s="171"/>
      <c r="I186" s="171">
        <f>'Book Review'!AO185</f>
        <v>2.3333333333333335</v>
      </c>
      <c r="J186" s="171">
        <f>'Book Review'!AU185</f>
        <v>2</v>
      </c>
      <c r="K186" s="171">
        <f>'Book Review'!BA185</f>
        <v>2.5</v>
      </c>
      <c r="L186" s="171"/>
      <c r="M186" s="171"/>
      <c r="N186" s="171">
        <f>Debate!K185</f>
        <v>2</v>
      </c>
      <c r="O186" s="171">
        <f>Debate!Q185</f>
        <v>2.2999999999999998</v>
      </c>
      <c r="P186" s="171"/>
      <c r="Q186" s="171">
        <f>Debate!AC185</f>
        <v>3</v>
      </c>
      <c r="R186" s="171"/>
      <c r="S186" s="171">
        <f>Debate!AO185</f>
        <v>3</v>
      </c>
      <c r="T186" s="171">
        <f>Debate!AU185</f>
        <v>3</v>
      </c>
      <c r="U186" s="171">
        <f>Debate!BA185</f>
        <v>2.5</v>
      </c>
      <c r="V186" s="171"/>
      <c r="W186" s="171"/>
      <c r="X186" s="171"/>
      <c r="Y186" s="171">
        <f>GD!Q185</f>
        <v>2.75</v>
      </c>
      <c r="Z186" s="171">
        <f>GD!W185</f>
        <v>0</v>
      </c>
      <c r="AA186" s="171"/>
      <c r="AB186" s="171"/>
      <c r="AC186" s="171"/>
      <c r="AD186" s="171"/>
      <c r="AE186" s="171"/>
      <c r="AF186" s="171"/>
      <c r="AG186" s="171"/>
      <c r="AH186" s="171">
        <f>'Case study'!K185</f>
        <v>2</v>
      </c>
      <c r="AI186" s="171">
        <f>'Case study'!Q185</f>
        <v>2.2000000000000002</v>
      </c>
      <c r="AJ186" s="171">
        <f>'Case study'!W185</f>
        <v>2</v>
      </c>
      <c r="AK186" s="171"/>
      <c r="AL186" s="171"/>
      <c r="AM186" s="171">
        <f>'Case study'!AO185</f>
        <v>2</v>
      </c>
      <c r="AN186" s="171">
        <f>'Case study'!AU185</f>
        <v>3</v>
      </c>
      <c r="AO186" s="171">
        <f>'Case study'!BA185</f>
        <v>2</v>
      </c>
      <c r="AP186" s="171"/>
      <c r="AQ186" s="171"/>
      <c r="AR186" s="171"/>
      <c r="AS186" s="171" t="str">
        <f>'Reflection -1 '!R185</f>
        <v>0</v>
      </c>
      <c r="AT186" s="171"/>
      <c r="AU186" s="171"/>
      <c r="AV186" s="171"/>
      <c r="AW186" s="171"/>
      <c r="AX186" s="171"/>
      <c r="AY186" s="171" t="str">
        <f>'Reflection -1 '!BB185</f>
        <v>0</v>
      </c>
      <c r="AZ186" s="171"/>
      <c r="BA186" s="171"/>
      <c r="BB186" s="171" t="str">
        <f>'Reflection -2'!R185</f>
        <v>0</v>
      </c>
      <c r="BC186" s="171"/>
      <c r="BD186" s="171"/>
      <c r="BE186" s="171"/>
      <c r="BF186" s="171"/>
      <c r="BG186" s="171"/>
      <c r="BH186" s="171" t="str">
        <f>'Reflection -2'!BB185</f>
        <v>0</v>
      </c>
      <c r="BI186" s="171"/>
      <c r="BJ186" s="171"/>
      <c r="BK186" s="171" t="str">
        <f>'Reflection -3'!R185</f>
        <v>0</v>
      </c>
      <c r="BL186" s="171"/>
      <c r="BM186" s="171"/>
      <c r="BN186" s="171"/>
      <c r="BO186" s="171"/>
      <c r="BP186" s="171"/>
      <c r="BQ186" s="171" t="str">
        <f>'Reflection -3'!BB185</f>
        <v>0</v>
      </c>
      <c r="BR186" s="171"/>
      <c r="BS186" s="171">
        <f t="shared" si="16"/>
        <v>2</v>
      </c>
      <c r="BT186" s="171">
        <f t="shared" si="17"/>
        <v>2.3125</v>
      </c>
      <c r="BU186" s="171">
        <f t="shared" si="18"/>
        <v>1.3333333333333333</v>
      </c>
      <c r="BV186" s="171">
        <f t="shared" si="19"/>
        <v>3</v>
      </c>
      <c r="BW186" s="171"/>
      <c r="BX186" s="171">
        <f t="shared" si="20"/>
        <v>2.4444444444444446</v>
      </c>
      <c r="BY186" s="171">
        <f t="shared" si="21"/>
        <v>2.6666666666666665</v>
      </c>
      <c r="BZ186" s="171">
        <f t="shared" si="22"/>
        <v>13.756944444444445</v>
      </c>
      <c r="CA186" s="171">
        <f>Internal!$BZ186/30*100</f>
        <v>45.856481481481481</v>
      </c>
      <c r="CB186" s="171">
        <f t="shared" si="23"/>
        <v>2.3333333333333335</v>
      </c>
      <c r="CC186" s="171"/>
    </row>
    <row r="187" spans="1:81" s="102" customFormat="1" ht="23.1" customHeight="1" x14ac:dyDescent="0.3">
      <c r="A187" s="172">
        <v>184</v>
      </c>
      <c r="B187" s="172" t="s">
        <v>286</v>
      </c>
      <c r="C187" s="168" t="s">
        <v>287</v>
      </c>
      <c r="D187" s="171">
        <f>'Book Review'!K186</f>
        <v>3.5</v>
      </c>
      <c r="E187" s="171">
        <f>'Book Review'!Q186</f>
        <v>2.4</v>
      </c>
      <c r="F187" s="171">
        <f>'Book Review'!W186</f>
        <v>4</v>
      </c>
      <c r="G187" s="171"/>
      <c r="H187" s="171"/>
      <c r="I187" s="171">
        <f>'Book Review'!AO186</f>
        <v>2.6666666666666665</v>
      </c>
      <c r="J187" s="171">
        <f>'Book Review'!AU186</f>
        <v>3</v>
      </c>
      <c r="K187" s="171">
        <f>'Book Review'!BA186</f>
        <v>3</v>
      </c>
      <c r="L187" s="116"/>
      <c r="M187" s="116"/>
      <c r="N187" s="171">
        <f>Debate!K186</f>
        <v>2</v>
      </c>
      <c r="O187" s="171">
        <f>Debate!Q186</f>
        <v>3.3</v>
      </c>
      <c r="P187" s="116"/>
      <c r="Q187" s="171">
        <f>Debate!AC186</f>
        <v>3</v>
      </c>
      <c r="R187" s="116"/>
      <c r="S187" s="171">
        <f>Debate!AO186</f>
        <v>2.6666666666666665</v>
      </c>
      <c r="T187" s="171">
        <f>Debate!AU186</f>
        <v>3</v>
      </c>
      <c r="U187" s="171">
        <f>Debate!BA186</f>
        <v>3</v>
      </c>
      <c r="V187" s="116"/>
      <c r="W187" s="116"/>
      <c r="X187" s="116"/>
      <c r="Y187" s="116">
        <f>GD!Q186</f>
        <v>2.75</v>
      </c>
      <c r="Z187" s="116">
        <f>GD!W186</f>
        <v>0</v>
      </c>
      <c r="AA187" s="116"/>
      <c r="AB187" s="116"/>
      <c r="AC187" s="116"/>
      <c r="AD187" s="116"/>
      <c r="AE187" s="116"/>
      <c r="AF187" s="116"/>
      <c r="AG187" s="116"/>
      <c r="AH187" s="171">
        <f>'Case study'!K186</f>
        <v>3.5</v>
      </c>
      <c r="AI187" s="171">
        <f>'Case study'!Q186</f>
        <v>2.8</v>
      </c>
      <c r="AJ187" s="171">
        <f>'Case study'!W186</f>
        <v>4</v>
      </c>
      <c r="AK187" s="116"/>
      <c r="AL187" s="116"/>
      <c r="AM187" s="171">
        <f>'Case study'!AO186</f>
        <v>2.75</v>
      </c>
      <c r="AN187" s="171">
        <f>'Case study'!AU186</f>
        <v>3</v>
      </c>
      <c r="AO187" s="171">
        <f>'Case study'!BA186</f>
        <v>3</v>
      </c>
      <c r="AP187" s="116"/>
      <c r="AQ187" s="116"/>
      <c r="AR187" s="116"/>
      <c r="AS187" s="171">
        <f>'Reflection -1 '!R186</f>
        <v>1</v>
      </c>
      <c r="AT187" s="116"/>
      <c r="AU187" s="116"/>
      <c r="AV187" s="116"/>
      <c r="AW187" s="116"/>
      <c r="AX187" s="116"/>
      <c r="AY187" s="171">
        <f>'Reflection -1 '!BB186</f>
        <v>3</v>
      </c>
      <c r="AZ187" s="116"/>
      <c r="BA187" s="116"/>
      <c r="BB187" s="171">
        <f>'Reflection -2'!R186</f>
        <v>0</v>
      </c>
      <c r="BC187" s="116"/>
      <c r="BD187" s="116"/>
      <c r="BE187" s="116"/>
      <c r="BF187" s="116"/>
      <c r="BG187" s="116"/>
      <c r="BH187" s="171">
        <f>'Reflection -2'!BB186</f>
        <v>0</v>
      </c>
      <c r="BI187" s="116"/>
      <c r="BJ187" s="116"/>
      <c r="BK187" s="171">
        <f>'Reflection -3'!R186</f>
        <v>0</v>
      </c>
      <c r="BL187" s="116"/>
      <c r="BM187" s="116"/>
      <c r="BN187" s="116"/>
      <c r="BO187" s="116"/>
      <c r="BP187" s="116"/>
      <c r="BQ187" s="171">
        <f>'Reflection -3'!BB186</f>
        <v>0</v>
      </c>
      <c r="BR187" s="116"/>
      <c r="BS187" s="171">
        <f t="shared" si="16"/>
        <v>3</v>
      </c>
      <c r="BT187" s="171">
        <f t="shared" si="17"/>
        <v>1.75</v>
      </c>
      <c r="BU187" s="171">
        <f t="shared" si="18"/>
        <v>2.6666666666666665</v>
      </c>
      <c r="BV187" s="171">
        <f t="shared" si="19"/>
        <v>3</v>
      </c>
      <c r="BW187" s="171"/>
      <c r="BX187" s="171">
        <f t="shared" si="20"/>
        <v>2.6944444444444442</v>
      </c>
      <c r="BY187" s="171">
        <f t="shared" si="21"/>
        <v>3</v>
      </c>
      <c r="BZ187" s="171">
        <f t="shared" si="22"/>
        <v>16.111111111111111</v>
      </c>
      <c r="CA187" s="171">
        <f>Internal!$BZ187/30*100</f>
        <v>53.703703703703695</v>
      </c>
      <c r="CB187" s="171">
        <f t="shared" si="23"/>
        <v>2</v>
      </c>
      <c r="CC187" s="116"/>
    </row>
    <row r="188" spans="1:81" s="102" customFormat="1" ht="23.1" customHeight="1" x14ac:dyDescent="0.3">
      <c r="A188" s="169">
        <v>185</v>
      </c>
      <c r="B188" s="169" t="s">
        <v>407</v>
      </c>
      <c r="C188" s="170" t="s">
        <v>408</v>
      </c>
      <c r="D188" s="171">
        <f>'Book Review'!K187</f>
        <v>2.25</v>
      </c>
      <c r="E188" s="171">
        <f>'Book Review'!Q187</f>
        <v>2.2000000000000002</v>
      </c>
      <c r="F188" s="171">
        <f>'Book Review'!W187</f>
        <v>2</v>
      </c>
      <c r="G188" s="171"/>
      <c r="H188" s="171"/>
      <c r="I188" s="171">
        <f>'Book Review'!AO187</f>
        <v>3</v>
      </c>
      <c r="J188" s="171">
        <f>'Book Review'!AU187</f>
        <v>3</v>
      </c>
      <c r="K188" s="171">
        <f>'Book Review'!BA187</f>
        <v>2.5</v>
      </c>
      <c r="L188" s="171"/>
      <c r="M188" s="171"/>
      <c r="N188" s="171">
        <f>Debate!K187</f>
        <v>3</v>
      </c>
      <c r="O188" s="171">
        <f>Debate!Q187</f>
        <v>2.5</v>
      </c>
      <c r="P188" s="171"/>
      <c r="Q188" s="171">
        <f>Debate!AC187</f>
        <v>3</v>
      </c>
      <c r="R188" s="171"/>
      <c r="S188" s="171">
        <f>Debate!AO187</f>
        <v>3</v>
      </c>
      <c r="T188" s="171">
        <f>Debate!AU187</f>
        <v>3</v>
      </c>
      <c r="U188" s="171">
        <f>Debate!BA187</f>
        <v>3</v>
      </c>
      <c r="V188" s="171"/>
      <c r="W188" s="171"/>
      <c r="X188" s="171"/>
      <c r="Y188" s="171">
        <f>GD!Q187</f>
        <v>2.75</v>
      </c>
      <c r="Z188" s="171">
        <f>GD!W187</f>
        <v>0</v>
      </c>
      <c r="AA188" s="171"/>
      <c r="AB188" s="171"/>
      <c r="AC188" s="171"/>
      <c r="AD188" s="171"/>
      <c r="AE188" s="171"/>
      <c r="AF188" s="171"/>
      <c r="AG188" s="171"/>
      <c r="AH188" s="171">
        <f>'Case study'!K187</f>
        <v>2.25</v>
      </c>
      <c r="AI188" s="171">
        <f>'Case study'!Q187</f>
        <v>2.8</v>
      </c>
      <c r="AJ188" s="171">
        <f>'Case study'!W187</f>
        <v>2</v>
      </c>
      <c r="AK188" s="171"/>
      <c r="AL188" s="171"/>
      <c r="AM188" s="171">
        <f>'Case study'!AO187</f>
        <v>3</v>
      </c>
      <c r="AN188" s="171">
        <f>'Case study'!AU187</f>
        <v>3</v>
      </c>
      <c r="AO188" s="171">
        <f>'Case study'!BA187</f>
        <v>2.5</v>
      </c>
      <c r="AP188" s="171"/>
      <c r="AQ188" s="171"/>
      <c r="AR188" s="171"/>
      <c r="AS188" s="171" t="str">
        <f>'Reflection -1 '!R187</f>
        <v>0</v>
      </c>
      <c r="AT188" s="171"/>
      <c r="AU188" s="171"/>
      <c r="AV188" s="171"/>
      <c r="AW188" s="171"/>
      <c r="AX188" s="171"/>
      <c r="AY188" s="171" t="str">
        <f>'Reflection -1 '!BB187</f>
        <v>0</v>
      </c>
      <c r="AZ188" s="171"/>
      <c r="BA188" s="171"/>
      <c r="BB188" s="171" t="str">
        <f>'Reflection -2'!R187</f>
        <v>0</v>
      </c>
      <c r="BC188" s="171"/>
      <c r="BD188" s="171"/>
      <c r="BE188" s="171"/>
      <c r="BF188" s="171"/>
      <c r="BG188" s="171"/>
      <c r="BH188" s="171" t="str">
        <f>'Reflection -2'!BB187</f>
        <v>0</v>
      </c>
      <c r="BI188" s="171"/>
      <c r="BJ188" s="171"/>
      <c r="BK188" s="171" t="str">
        <f>'Reflection -3'!R187</f>
        <v>0</v>
      </c>
      <c r="BL188" s="171"/>
      <c r="BM188" s="171"/>
      <c r="BN188" s="171"/>
      <c r="BO188" s="171"/>
      <c r="BP188" s="171"/>
      <c r="BQ188" s="171" t="str">
        <f>'Reflection -3'!BB187</f>
        <v>0</v>
      </c>
      <c r="BR188" s="171"/>
      <c r="BS188" s="171">
        <f t="shared" si="16"/>
        <v>2.5</v>
      </c>
      <c r="BT188" s="171">
        <f t="shared" si="17"/>
        <v>2.5625</v>
      </c>
      <c r="BU188" s="171">
        <f t="shared" si="18"/>
        <v>1.3333333333333333</v>
      </c>
      <c r="BV188" s="171">
        <f t="shared" si="19"/>
        <v>3</v>
      </c>
      <c r="BW188" s="171"/>
      <c r="BX188" s="171">
        <f t="shared" si="20"/>
        <v>3</v>
      </c>
      <c r="BY188" s="171">
        <f t="shared" si="21"/>
        <v>3</v>
      </c>
      <c r="BZ188" s="171">
        <f t="shared" si="22"/>
        <v>15.395833333333334</v>
      </c>
      <c r="CA188" s="171">
        <f>Internal!$BZ188/30*100</f>
        <v>51.31944444444445</v>
      </c>
      <c r="CB188" s="171">
        <f t="shared" si="23"/>
        <v>2.6666666666666665</v>
      </c>
      <c r="CC188" s="171"/>
    </row>
    <row r="189" spans="1:81" s="102" customFormat="1" ht="23.1" customHeight="1" x14ac:dyDescent="0.3">
      <c r="A189" s="172">
        <v>186</v>
      </c>
      <c r="B189" s="172" t="s">
        <v>409</v>
      </c>
      <c r="C189" s="168" t="s">
        <v>410</v>
      </c>
      <c r="D189" s="171">
        <f>'Book Review'!K188</f>
        <v>2.25</v>
      </c>
      <c r="E189" s="171">
        <f>'Book Review'!Q188</f>
        <v>2.6</v>
      </c>
      <c r="F189" s="171">
        <f>'Book Review'!W188</f>
        <v>2</v>
      </c>
      <c r="G189" s="171"/>
      <c r="H189" s="171"/>
      <c r="I189" s="171">
        <f>'Book Review'!AO188</f>
        <v>2.6666666666666665</v>
      </c>
      <c r="J189" s="171">
        <f>'Book Review'!AU188</f>
        <v>2</v>
      </c>
      <c r="K189" s="171">
        <f>'Book Review'!BA188</f>
        <v>3</v>
      </c>
      <c r="L189" s="116"/>
      <c r="M189" s="116"/>
      <c r="N189" s="171">
        <f>Debate!K188</f>
        <v>3</v>
      </c>
      <c r="O189" s="171">
        <f>Debate!Q188</f>
        <v>2.7</v>
      </c>
      <c r="P189" s="116"/>
      <c r="Q189" s="171">
        <f>Debate!AC188</f>
        <v>3</v>
      </c>
      <c r="R189" s="116"/>
      <c r="S189" s="171">
        <f>Debate!AO188</f>
        <v>3.6666666666666665</v>
      </c>
      <c r="T189" s="171">
        <f>Debate!AU188</f>
        <v>3</v>
      </c>
      <c r="U189" s="171">
        <f>Debate!BA188</f>
        <v>2.5</v>
      </c>
      <c r="V189" s="116"/>
      <c r="W189" s="116"/>
      <c r="X189" s="116"/>
      <c r="Y189" s="116">
        <f>GD!Q188</f>
        <v>3</v>
      </c>
      <c r="Z189" s="116">
        <f>GD!W188</f>
        <v>0</v>
      </c>
      <c r="AA189" s="116"/>
      <c r="AB189" s="116"/>
      <c r="AC189" s="116"/>
      <c r="AD189" s="116"/>
      <c r="AE189" s="116"/>
      <c r="AF189" s="116"/>
      <c r="AG189" s="116"/>
      <c r="AH189" s="171">
        <f>'Case study'!K188</f>
        <v>2</v>
      </c>
      <c r="AI189" s="171">
        <f>'Case study'!Q188</f>
        <v>2.6</v>
      </c>
      <c r="AJ189" s="171">
        <f>'Case study'!W188</f>
        <v>2</v>
      </c>
      <c r="AK189" s="116"/>
      <c r="AL189" s="116"/>
      <c r="AM189" s="171">
        <f>'Case study'!AO188</f>
        <v>2</v>
      </c>
      <c r="AN189" s="171">
        <f>'Case study'!AU188</f>
        <v>3</v>
      </c>
      <c r="AO189" s="171">
        <f>'Case study'!BA188</f>
        <v>2</v>
      </c>
      <c r="AP189" s="116"/>
      <c r="AQ189" s="116"/>
      <c r="AR189" s="116"/>
      <c r="AS189" s="171" t="str">
        <f>'Reflection -1 '!R188</f>
        <v>0</v>
      </c>
      <c r="AT189" s="116"/>
      <c r="AU189" s="116"/>
      <c r="AV189" s="116"/>
      <c r="AW189" s="116"/>
      <c r="AX189" s="116"/>
      <c r="AY189" s="171" t="str">
        <f>'Reflection -1 '!BB188</f>
        <v>0</v>
      </c>
      <c r="AZ189" s="116"/>
      <c r="BA189" s="116"/>
      <c r="BB189" s="171" t="str">
        <f>'Reflection -2'!R188</f>
        <v>0</v>
      </c>
      <c r="BC189" s="116"/>
      <c r="BD189" s="116"/>
      <c r="BE189" s="116"/>
      <c r="BF189" s="116"/>
      <c r="BG189" s="116"/>
      <c r="BH189" s="171" t="str">
        <f>'Reflection -2'!BB188</f>
        <v>0</v>
      </c>
      <c r="BI189" s="116"/>
      <c r="BJ189" s="116"/>
      <c r="BK189" s="171" t="str">
        <f>'Reflection -3'!R188</f>
        <v>0</v>
      </c>
      <c r="BL189" s="116"/>
      <c r="BM189" s="116"/>
      <c r="BN189" s="116"/>
      <c r="BO189" s="116"/>
      <c r="BP189" s="116"/>
      <c r="BQ189" s="171" t="str">
        <f>'Reflection -3'!BB188</f>
        <v>0</v>
      </c>
      <c r="BR189" s="116"/>
      <c r="BS189" s="171">
        <f t="shared" si="16"/>
        <v>2.4166666666666665</v>
      </c>
      <c r="BT189" s="171">
        <f t="shared" si="17"/>
        <v>2.7250000000000001</v>
      </c>
      <c r="BU189" s="171">
        <f t="shared" si="18"/>
        <v>1.3333333333333333</v>
      </c>
      <c r="BV189" s="171">
        <f t="shared" si="19"/>
        <v>3</v>
      </c>
      <c r="BW189" s="171"/>
      <c r="BX189" s="171">
        <f t="shared" si="20"/>
        <v>2.7777777777777772</v>
      </c>
      <c r="BY189" s="171">
        <f t="shared" si="21"/>
        <v>2.6666666666666665</v>
      </c>
      <c r="BZ189" s="171">
        <f t="shared" si="22"/>
        <v>14.919444444444443</v>
      </c>
      <c r="CA189" s="171">
        <f>Internal!$BZ189/30*100</f>
        <v>49.731481481481474</v>
      </c>
      <c r="CB189" s="171">
        <f t="shared" si="23"/>
        <v>2.5</v>
      </c>
      <c r="CC189" s="116"/>
    </row>
    <row r="190" spans="1:81" s="102" customFormat="1" ht="23.1" customHeight="1" x14ac:dyDescent="0.3">
      <c r="A190" s="169">
        <v>187</v>
      </c>
      <c r="B190" s="169" t="s">
        <v>411</v>
      </c>
      <c r="C190" s="170" t="s">
        <v>412</v>
      </c>
      <c r="D190" s="171">
        <f>'Book Review'!K189</f>
        <v>3</v>
      </c>
      <c r="E190" s="171">
        <f>'Book Review'!Q189</f>
        <v>2.6</v>
      </c>
      <c r="F190" s="171">
        <f>'Book Review'!W189</f>
        <v>3</v>
      </c>
      <c r="G190" s="171"/>
      <c r="H190" s="171"/>
      <c r="I190" s="171">
        <f>'Book Review'!AO189</f>
        <v>3</v>
      </c>
      <c r="J190" s="171">
        <f>'Book Review'!AU189</f>
        <v>3</v>
      </c>
      <c r="K190" s="171">
        <f>'Book Review'!BA189</f>
        <v>2</v>
      </c>
      <c r="L190" s="171"/>
      <c r="M190" s="171"/>
      <c r="N190" s="171">
        <f>Debate!K189</f>
        <v>3</v>
      </c>
      <c r="O190" s="171">
        <f>Debate!Q189</f>
        <v>3.3</v>
      </c>
      <c r="P190" s="171"/>
      <c r="Q190" s="171">
        <f>Debate!AC189</f>
        <v>3</v>
      </c>
      <c r="R190" s="171"/>
      <c r="S190" s="171">
        <f>Debate!AO189</f>
        <v>3</v>
      </c>
      <c r="T190" s="171">
        <f>Debate!AU189</f>
        <v>3</v>
      </c>
      <c r="U190" s="171">
        <f>Debate!BA189</f>
        <v>3</v>
      </c>
      <c r="V190" s="171"/>
      <c r="W190" s="171"/>
      <c r="X190" s="171"/>
      <c r="Y190" s="171">
        <f>GD!Q189</f>
        <v>3</v>
      </c>
      <c r="Z190" s="171">
        <f>GD!W189</f>
        <v>0</v>
      </c>
      <c r="AA190" s="171"/>
      <c r="AB190" s="171"/>
      <c r="AC190" s="171"/>
      <c r="AD190" s="171"/>
      <c r="AE190" s="171"/>
      <c r="AF190" s="171"/>
      <c r="AG190" s="171"/>
      <c r="AH190" s="171">
        <f>'Case study'!K189</f>
        <v>3</v>
      </c>
      <c r="AI190" s="171">
        <f>'Case study'!Q189</f>
        <v>3.2</v>
      </c>
      <c r="AJ190" s="171">
        <f>'Case study'!W189</f>
        <v>3</v>
      </c>
      <c r="AK190" s="171"/>
      <c r="AL190" s="171"/>
      <c r="AM190" s="171">
        <f>'Case study'!AO189</f>
        <v>3</v>
      </c>
      <c r="AN190" s="171">
        <f>'Case study'!AU189</f>
        <v>3</v>
      </c>
      <c r="AO190" s="171">
        <f>'Case study'!BA189</f>
        <v>1.5</v>
      </c>
      <c r="AP190" s="171"/>
      <c r="AQ190" s="171"/>
      <c r="AR190" s="171"/>
      <c r="AS190" s="171" t="str">
        <f>'Reflection -1 '!R189</f>
        <v>0</v>
      </c>
      <c r="AT190" s="171"/>
      <c r="AU190" s="171"/>
      <c r="AV190" s="171"/>
      <c r="AW190" s="171"/>
      <c r="AX190" s="171"/>
      <c r="AY190" s="171" t="str">
        <f>'Reflection -1 '!BB189</f>
        <v>0</v>
      </c>
      <c r="AZ190" s="171"/>
      <c r="BA190" s="171"/>
      <c r="BB190" s="171" t="str">
        <f>'Reflection -2'!R189</f>
        <v>0</v>
      </c>
      <c r="BC190" s="171"/>
      <c r="BD190" s="171"/>
      <c r="BE190" s="171"/>
      <c r="BF190" s="171"/>
      <c r="BG190" s="171"/>
      <c r="BH190" s="171" t="str">
        <f>'Reflection -2'!BB189</f>
        <v>0</v>
      </c>
      <c r="BI190" s="171"/>
      <c r="BJ190" s="171"/>
      <c r="BK190" s="171" t="str">
        <f>'Reflection -3'!R189</f>
        <v>0</v>
      </c>
      <c r="BL190" s="171"/>
      <c r="BM190" s="171"/>
      <c r="BN190" s="171"/>
      <c r="BO190" s="171"/>
      <c r="BP190" s="171"/>
      <c r="BQ190" s="171" t="str">
        <f>'Reflection -3'!BB189</f>
        <v>0</v>
      </c>
      <c r="BR190" s="171"/>
      <c r="BS190" s="171">
        <f t="shared" si="16"/>
        <v>3</v>
      </c>
      <c r="BT190" s="171">
        <f t="shared" si="17"/>
        <v>3.0250000000000004</v>
      </c>
      <c r="BU190" s="171">
        <f t="shared" si="18"/>
        <v>2</v>
      </c>
      <c r="BV190" s="171">
        <f t="shared" si="19"/>
        <v>3</v>
      </c>
      <c r="BW190" s="171"/>
      <c r="BX190" s="171">
        <f t="shared" si="20"/>
        <v>3</v>
      </c>
      <c r="BY190" s="171">
        <f t="shared" si="21"/>
        <v>3</v>
      </c>
      <c r="BZ190" s="171">
        <f t="shared" si="22"/>
        <v>17.024999999999999</v>
      </c>
      <c r="CA190" s="171">
        <f>Internal!$BZ190/30*100</f>
        <v>56.75</v>
      </c>
      <c r="CB190" s="171">
        <f t="shared" si="23"/>
        <v>2.1666666666666665</v>
      </c>
      <c r="CC190" s="171"/>
    </row>
    <row r="191" spans="1:81" s="102" customFormat="1" ht="23.1" customHeight="1" x14ac:dyDescent="0.3">
      <c r="A191" s="172">
        <v>188</v>
      </c>
      <c r="B191" s="172" t="s">
        <v>147</v>
      </c>
      <c r="C191" s="168" t="s">
        <v>148</v>
      </c>
      <c r="D191" s="171">
        <f>'Book Review'!K190</f>
        <v>2.25</v>
      </c>
      <c r="E191" s="171">
        <f>'Book Review'!Q190</f>
        <v>2.2000000000000002</v>
      </c>
      <c r="F191" s="171">
        <f>'Book Review'!W190</f>
        <v>2</v>
      </c>
      <c r="G191" s="171"/>
      <c r="H191" s="171"/>
      <c r="I191" s="171">
        <f>'Book Review'!AO190</f>
        <v>2.3333333333333335</v>
      </c>
      <c r="J191" s="171">
        <f>'Book Review'!AU190</f>
        <v>3</v>
      </c>
      <c r="K191" s="171">
        <f>'Book Review'!BA190</f>
        <v>2.5</v>
      </c>
      <c r="L191" s="116"/>
      <c r="M191" s="116"/>
      <c r="N191" s="171">
        <f>Debate!K190</f>
        <v>1</v>
      </c>
      <c r="O191" s="171">
        <f>Debate!Q190</f>
        <v>1.7</v>
      </c>
      <c r="P191" s="116"/>
      <c r="Q191" s="171">
        <f>Debate!AC190</f>
        <v>1</v>
      </c>
      <c r="R191" s="116"/>
      <c r="S191" s="171">
        <f>Debate!AO190</f>
        <v>2</v>
      </c>
      <c r="T191" s="171">
        <f>Debate!AU190</f>
        <v>1</v>
      </c>
      <c r="U191" s="171">
        <f>Debate!BA190</f>
        <v>2</v>
      </c>
      <c r="V191" s="116"/>
      <c r="W191" s="116"/>
      <c r="X191" s="116"/>
      <c r="Y191" s="116">
        <f>GD!Q190</f>
        <v>1.25</v>
      </c>
      <c r="Z191" s="116">
        <f>GD!W190</f>
        <v>0</v>
      </c>
      <c r="AA191" s="116"/>
      <c r="AB191" s="116"/>
      <c r="AC191" s="116"/>
      <c r="AD191" s="116"/>
      <c r="AE191" s="116"/>
      <c r="AF191" s="116"/>
      <c r="AG191" s="116"/>
      <c r="AH191" s="171">
        <f>'Case study'!K190</f>
        <v>2</v>
      </c>
      <c r="AI191" s="171">
        <f>'Case study'!Q190</f>
        <v>2.8</v>
      </c>
      <c r="AJ191" s="171">
        <f>'Case study'!W190</f>
        <v>2</v>
      </c>
      <c r="AK191" s="116"/>
      <c r="AL191" s="116"/>
      <c r="AM191" s="171">
        <f>'Case study'!AO190</f>
        <v>2</v>
      </c>
      <c r="AN191" s="171">
        <f>'Case study'!AU190</f>
        <v>3</v>
      </c>
      <c r="AO191" s="171">
        <f>'Case study'!BA190</f>
        <v>2.5</v>
      </c>
      <c r="AP191" s="116"/>
      <c r="AQ191" s="116"/>
      <c r="AR191" s="116"/>
      <c r="AS191" s="171">
        <f>'Reflection -1 '!R190</f>
        <v>3</v>
      </c>
      <c r="AT191" s="116"/>
      <c r="AU191" s="116"/>
      <c r="AV191" s="116"/>
      <c r="AW191" s="116"/>
      <c r="AX191" s="116"/>
      <c r="AY191" s="171">
        <f>'Reflection -1 '!BB190</f>
        <v>4</v>
      </c>
      <c r="AZ191" s="116"/>
      <c r="BA191" s="116"/>
      <c r="BB191" s="171">
        <f>'Reflection -2'!R190</f>
        <v>3</v>
      </c>
      <c r="BC191" s="116"/>
      <c r="BD191" s="116"/>
      <c r="BE191" s="116"/>
      <c r="BF191" s="116"/>
      <c r="BG191" s="116"/>
      <c r="BH191" s="171">
        <f>'Reflection -2'!BB190</f>
        <v>5</v>
      </c>
      <c r="BI191" s="116"/>
      <c r="BJ191" s="116"/>
      <c r="BK191" s="171">
        <f>'Reflection -3'!R190</f>
        <v>0</v>
      </c>
      <c r="BL191" s="116"/>
      <c r="BM191" s="116"/>
      <c r="BN191" s="116"/>
      <c r="BO191" s="116"/>
      <c r="BP191" s="116"/>
      <c r="BQ191" s="171">
        <f>'Reflection -3'!BB190</f>
        <v>0</v>
      </c>
      <c r="BR191" s="116"/>
      <c r="BS191" s="171">
        <f t="shared" si="16"/>
        <v>1.75</v>
      </c>
      <c r="BT191" s="171">
        <f t="shared" si="17"/>
        <v>1.9928571428571427</v>
      </c>
      <c r="BU191" s="171">
        <f t="shared" si="18"/>
        <v>1.3333333333333333</v>
      </c>
      <c r="BV191" s="171">
        <f t="shared" si="19"/>
        <v>1</v>
      </c>
      <c r="BW191" s="171"/>
      <c r="BX191" s="171">
        <f t="shared" si="20"/>
        <v>2.1111111111111112</v>
      </c>
      <c r="BY191" s="171">
        <f t="shared" si="21"/>
        <v>2.3333333333333335</v>
      </c>
      <c r="BZ191" s="171">
        <f t="shared" si="22"/>
        <v>10.520634920634921</v>
      </c>
      <c r="CA191" s="171">
        <f>Internal!$BZ191/30*100</f>
        <v>35.068783068783063</v>
      </c>
      <c r="CB191" s="171">
        <f t="shared" si="23"/>
        <v>2.6666666666666665</v>
      </c>
      <c r="CC191" s="116"/>
    </row>
    <row r="192" spans="1:81" s="102" customFormat="1" ht="23.1" customHeight="1" x14ac:dyDescent="0.3">
      <c r="A192" s="169">
        <v>189</v>
      </c>
      <c r="B192" s="169" t="s">
        <v>413</v>
      </c>
      <c r="C192" s="170" t="s">
        <v>414</v>
      </c>
      <c r="D192" s="171">
        <f>'Book Review'!K191</f>
        <v>2.5</v>
      </c>
      <c r="E192" s="171">
        <f>'Book Review'!Q191</f>
        <v>2.2000000000000002</v>
      </c>
      <c r="F192" s="171">
        <f>'Book Review'!W191</f>
        <v>3</v>
      </c>
      <c r="G192" s="171"/>
      <c r="H192" s="171"/>
      <c r="I192" s="171">
        <f>'Book Review'!AO191</f>
        <v>2.3333333333333335</v>
      </c>
      <c r="J192" s="171">
        <f>'Book Review'!AU191</f>
        <v>4</v>
      </c>
      <c r="K192" s="171">
        <f>'Book Review'!BA191</f>
        <v>3</v>
      </c>
      <c r="L192" s="171"/>
      <c r="M192" s="171"/>
      <c r="N192" s="171">
        <f>Debate!K191</f>
        <v>2</v>
      </c>
      <c r="O192" s="171">
        <f>Debate!Q191</f>
        <v>2.5</v>
      </c>
      <c r="P192" s="171"/>
      <c r="Q192" s="171">
        <f>Debate!AC191</f>
        <v>2</v>
      </c>
      <c r="R192" s="171"/>
      <c r="S192" s="171">
        <f>Debate!AO191</f>
        <v>2.3333333333333335</v>
      </c>
      <c r="T192" s="171">
        <f>Debate!AU191</f>
        <v>3</v>
      </c>
      <c r="U192" s="171">
        <f>Debate!BA191</f>
        <v>2</v>
      </c>
      <c r="V192" s="171"/>
      <c r="W192" s="171"/>
      <c r="X192" s="171"/>
      <c r="Y192" s="171">
        <f>GD!Q191</f>
        <v>2.5</v>
      </c>
      <c r="Z192" s="171">
        <f>GD!W191</f>
        <v>0</v>
      </c>
      <c r="AA192" s="171"/>
      <c r="AB192" s="171"/>
      <c r="AC192" s="171"/>
      <c r="AD192" s="171"/>
      <c r="AE192" s="171"/>
      <c r="AF192" s="171"/>
      <c r="AG192" s="171"/>
      <c r="AH192" s="171">
        <f>'Case study'!K191</f>
        <v>3</v>
      </c>
      <c r="AI192" s="171">
        <f>'Case study'!Q191</f>
        <v>3.2</v>
      </c>
      <c r="AJ192" s="171">
        <f>'Case study'!W191</f>
        <v>3</v>
      </c>
      <c r="AK192" s="171"/>
      <c r="AL192" s="171"/>
      <c r="AM192" s="171">
        <f>'Case study'!AO191</f>
        <v>3</v>
      </c>
      <c r="AN192" s="171">
        <f>'Case study'!AU191</f>
        <v>3</v>
      </c>
      <c r="AO192" s="171">
        <f>'Case study'!BA191</f>
        <v>4</v>
      </c>
      <c r="AP192" s="171"/>
      <c r="AQ192" s="171"/>
      <c r="AR192" s="171"/>
      <c r="AS192" s="171" t="str">
        <f>'Reflection -1 '!R191</f>
        <v>0</v>
      </c>
      <c r="AT192" s="171"/>
      <c r="AU192" s="171"/>
      <c r="AV192" s="171"/>
      <c r="AW192" s="171"/>
      <c r="AX192" s="171"/>
      <c r="AY192" s="171" t="str">
        <f>'Reflection -1 '!BB191</f>
        <v>0</v>
      </c>
      <c r="AZ192" s="171"/>
      <c r="BA192" s="171"/>
      <c r="BB192" s="171" t="str">
        <f>'Reflection -2'!R191</f>
        <v>0</v>
      </c>
      <c r="BC192" s="171"/>
      <c r="BD192" s="171"/>
      <c r="BE192" s="171"/>
      <c r="BF192" s="171"/>
      <c r="BG192" s="171"/>
      <c r="BH192" s="171" t="str">
        <f>'Reflection -2'!BB191</f>
        <v>0</v>
      </c>
      <c r="BI192" s="171"/>
      <c r="BJ192" s="171"/>
      <c r="BK192" s="171" t="str">
        <f>'Reflection -3'!R191</f>
        <v>0</v>
      </c>
      <c r="BL192" s="171"/>
      <c r="BM192" s="171"/>
      <c r="BN192" s="171"/>
      <c r="BO192" s="171"/>
      <c r="BP192" s="171"/>
      <c r="BQ192" s="171" t="str">
        <f>'Reflection -3'!BB191</f>
        <v>0</v>
      </c>
      <c r="BR192" s="171"/>
      <c r="BS192" s="171">
        <f t="shared" si="16"/>
        <v>2.5</v>
      </c>
      <c r="BT192" s="171">
        <f t="shared" si="17"/>
        <v>2.6</v>
      </c>
      <c r="BU192" s="171">
        <f t="shared" si="18"/>
        <v>2</v>
      </c>
      <c r="BV192" s="171">
        <f t="shared" si="19"/>
        <v>2</v>
      </c>
      <c r="BW192" s="171"/>
      <c r="BX192" s="171">
        <f t="shared" si="20"/>
        <v>2.5555555555555558</v>
      </c>
      <c r="BY192" s="171">
        <f t="shared" si="21"/>
        <v>3.3333333333333335</v>
      </c>
      <c r="BZ192" s="171">
        <f t="shared" si="22"/>
        <v>14.988888888888889</v>
      </c>
      <c r="CA192" s="171">
        <f>Internal!$BZ192/30*100</f>
        <v>49.962962962962962</v>
      </c>
      <c r="CB192" s="171">
        <f t="shared" si="23"/>
        <v>3</v>
      </c>
      <c r="CC192" s="171"/>
    </row>
    <row r="193" spans="1:81" s="102" customFormat="1" ht="23.1" customHeight="1" x14ac:dyDescent="0.3">
      <c r="A193" s="172">
        <v>190</v>
      </c>
      <c r="B193" s="172" t="s">
        <v>415</v>
      </c>
      <c r="C193" s="168" t="s">
        <v>416</v>
      </c>
      <c r="D193" s="171">
        <f>'Book Review'!K192</f>
        <v>2.125</v>
      </c>
      <c r="E193" s="171">
        <f>'Book Review'!Q192</f>
        <v>1.8</v>
      </c>
      <c r="F193" s="171">
        <f>'Book Review'!W192</f>
        <v>2</v>
      </c>
      <c r="G193" s="171"/>
      <c r="H193" s="171"/>
      <c r="I193" s="171">
        <f>'Book Review'!AO192</f>
        <v>2.1666666666666665</v>
      </c>
      <c r="J193" s="171">
        <f>'Book Review'!AU192</f>
        <v>2.5</v>
      </c>
      <c r="K193" s="171">
        <f>'Book Review'!BA192</f>
        <v>2</v>
      </c>
      <c r="L193" s="116"/>
      <c r="M193" s="116"/>
      <c r="N193" s="171">
        <f>Debate!K192</f>
        <v>2</v>
      </c>
      <c r="O193" s="171">
        <f>Debate!Q192</f>
        <v>2.15</v>
      </c>
      <c r="P193" s="116"/>
      <c r="Q193" s="171">
        <f>Debate!AC192</f>
        <v>2.5</v>
      </c>
      <c r="R193" s="116"/>
      <c r="S193" s="171">
        <f>Debate!AO192</f>
        <v>2.1666666666666665</v>
      </c>
      <c r="T193" s="171">
        <f>Debate!AU192</f>
        <v>2.5</v>
      </c>
      <c r="U193" s="171">
        <f>Debate!BA192</f>
        <v>2.5</v>
      </c>
      <c r="V193" s="116"/>
      <c r="W193" s="116"/>
      <c r="X193" s="116"/>
      <c r="Y193" s="116">
        <f>GD!Q192</f>
        <v>2.25</v>
      </c>
      <c r="Z193" s="116">
        <f>GD!W192</f>
        <v>0</v>
      </c>
      <c r="AA193" s="116"/>
      <c r="AB193" s="116"/>
      <c r="AC193" s="116"/>
      <c r="AD193" s="116"/>
      <c r="AE193" s="116"/>
      <c r="AF193" s="116"/>
      <c r="AG193" s="116"/>
      <c r="AH193" s="171">
        <f>'Case study'!K192</f>
        <v>2.125</v>
      </c>
      <c r="AI193" s="171">
        <f>'Case study'!Q192</f>
        <v>2.2000000000000002</v>
      </c>
      <c r="AJ193" s="171">
        <f>'Case study'!W192</f>
        <v>2.5</v>
      </c>
      <c r="AK193" s="116"/>
      <c r="AL193" s="116"/>
      <c r="AM193" s="171">
        <f>'Case study'!AO192</f>
        <v>2.375</v>
      </c>
      <c r="AN193" s="171">
        <f>'Case study'!AU192</f>
        <v>2</v>
      </c>
      <c r="AO193" s="171">
        <f>'Case study'!BA192</f>
        <v>2.25</v>
      </c>
      <c r="AP193" s="116"/>
      <c r="AQ193" s="116"/>
      <c r="AR193" s="116"/>
      <c r="AS193" s="171">
        <f>'Reflection -1 '!R192</f>
        <v>3</v>
      </c>
      <c r="AT193" s="116"/>
      <c r="AU193" s="116"/>
      <c r="AV193" s="116"/>
      <c r="AW193" s="116"/>
      <c r="AX193" s="116"/>
      <c r="AY193" s="171">
        <f>'Reflection -1 '!BB192</f>
        <v>3</v>
      </c>
      <c r="AZ193" s="116"/>
      <c r="BA193" s="116"/>
      <c r="BB193" s="171">
        <f>'Reflection -2'!R192</f>
        <v>3.5</v>
      </c>
      <c r="BC193" s="116"/>
      <c r="BD193" s="116"/>
      <c r="BE193" s="116"/>
      <c r="BF193" s="116"/>
      <c r="BG193" s="116"/>
      <c r="BH193" s="171">
        <f>'Reflection -2'!BB192</f>
        <v>4</v>
      </c>
      <c r="BI193" s="116"/>
      <c r="BJ193" s="116"/>
      <c r="BK193" s="171">
        <f>'Reflection -3'!R192</f>
        <v>2</v>
      </c>
      <c r="BL193" s="116"/>
      <c r="BM193" s="116"/>
      <c r="BN193" s="116"/>
      <c r="BO193" s="116"/>
      <c r="BP193" s="116"/>
      <c r="BQ193" s="171">
        <f>'Reflection -3'!BB192</f>
        <v>2</v>
      </c>
      <c r="BR193" s="116"/>
      <c r="BS193" s="171">
        <f t="shared" si="16"/>
        <v>2.0833333333333335</v>
      </c>
      <c r="BT193" s="171">
        <f t="shared" si="17"/>
        <v>2.4142857142857141</v>
      </c>
      <c r="BU193" s="171">
        <f t="shared" si="18"/>
        <v>1.5</v>
      </c>
      <c r="BV193" s="171">
        <f t="shared" si="19"/>
        <v>2.5</v>
      </c>
      <c r="BW193" s="171"/>
      <c r="BX193" s="171">
        <f t="shared" si="20"/>
        <v>2.2361111111111112</v>
      </c>
      <c r="BY193" s="171">
        <f t="shared" si="21"/>
        <v>2.3333333333333335</v>
      </c>
      <c r="BZ193" s="171">
        <f t="shared" si="22"/>
        <v>13.067063492063493</v>
      </c>
      <c r="CA193" s="171">
        <f>Internal!$BZ193/30*100</f>
        <v>43.556878306878311</v>
      </c>
      <c r="CB193" s="171">
        <f t="shared" si="23"/>
        <v>2.625</v>
      </c>
      <c r="CC193" s="116"/>
    </row>
    <row r="194" spans="1:81" s="102" customFormat="1" ht="23.1" customHeight="1" x14ac:dyDescent="0.3">
      <c r="A194" s="169">
        <v>191</v>
      </c>
      <c r="B194" s="169" t="s">
        <v>417</v>
      </c>
      <c r="C194" s="170" t="s">
        <v>418</v>
      </c>
      <c r="D194" s="171">
        <f>'Book Review'!K193</f>
        <v>2.5</v>
      </c>
      <c r="E194" s="171">
        <f>'Book Review'!Q193</f>
        <v>2.4</v>
      </c>
      <c r="F194" s="171">
        <f>'Book Review'!W193</f>
        <v>2</v>
      </c>
      <c r="G194" s="171"/>
      <c r="H194" s="171"/>
      <c r="I194" s="171">
        <f>'Book Review'!AO193</f>
        <v>2.3333333333333335</v>
      </c>
      <c r="J194" s="171">
        <f>'Book Review'!AU193</f>
        <v>2</v>
      </c>
      <c r="K194" s="171">
        <f>'Book Review'!BA193</f>
        <v>3.5</v>
      </c>
      <c r="L194" s="171"/>
      <c r="M194" s="171"/>
      <c r="N194" s="171">
        <f>Debate!K193</f>
        <v>2</v>
      </c>
      <c r="O194" s="171">
        <f>Debate!Q193</f>
        <v>1.8</v>
      </c>
      <c r="P194" s="171"/>
      <c r="Q194" s="171">
        <f>Debate!AC193</f>
        <v>2</v>
      </c>
      <c r="R194" s="171"/>
      <c r="S194" s="171">
        <f>Debate!AO193</f>
        <v>2</v>
      </c>
      <c r="T194" s="171">
        <f>Debate!AU193</f>
        <v>3</v>
      </c>
      <c r="U194" s="171">
        <f>Debate!BA193</f>
        <v>2.5</v>
      </c>
      <c r="V194" s="171"/>
      <c r="W194" s="171"/>
      <c r="X194" s="171"/>
      <c r="Y194" s="171">
        <f>GD!Q193</f>
        <v>2.75</v>
      </c>
      <c r="Z194" s="171">
        <f>GD!W193</f>
        <v>0</v>
      </c>
      <c r="AA194" s="171"/>
      <c r="AB194" s="171"/>
      <c r="AC194" s="171"/>
      <c r="AD194" s="171"/>
      <c r="AE194" s="171"/>
      <c r="AF194" s="171"/>
      <c r="AG194" s="171"/>
      <c r="AH194" s="171">
        <f>'Case study'!K193</f>
        <v>1.75</v>
      </c>
      <c r="AI194" s="171">
        <f>'Case study'!Q193</f>
        <v>2.4</v>
      </c>
      <c r="AJ194" s="171">
        <f>'Case study'!W193</f>
        <v>2</v>
      </c>
      <c r="AK194" s="171"/>
      <c r="AL194" s="171"/>
      <c r="AM194" s="171">
        <f>'Case study'!AO193</f>
        <v>1.75</v>
      </c>
      <c r="AN194" s="171">
        <f>'Case study'!AU193</f>
        <v>3</v>
      </c>
      <c r="AO194" s="171">
        <f>'Case study'!BA193</f>
        <v>3</v>
      </c>
      <c r="AP194" s="171"/>
      <c r="AQ194" s="171"/>
      <c r="AR194" s="171"/>
      <c r="AS194" s="171" t="str">
        <f>'Reflection -1 '!R193</f>
        <v>0</v>
      </c>
      <c r="AT194" s="171"/>
      <c r="AU194" s="171"/>
      <c r="AV194" s="171"/>
      <c r="AW194" s="171"/>
      <c r="AX194" s="171"/>
      <c r="AY194" s="171" t="str">
        <f>'Reflection -1 '!BB193</f>
        <v>0</v>
      </c>
      <c r="AZ194" s="171"/>
      <c r="BA194" s="171"/>
      <c r="BB194" s="171" t="str">
        <f>'Reflection -2'!R193</f>
        <v>0</v>
      </c>
      <c r="BC194" s="171"/>
      <c r="BD194" s="171"/>
      <c r="BE194" s="171"/>
      <c r="BF194" s="171"/>
      <c r="BG194" s="171"/>
      <c r="BH194" s="171" t="str">
        <f>'Reflection -2'!BB193</f>
        <v>0</v>
      </c>
      <c r="BI194" s="171"/>
      <c r="BJ194" s="171"/>
      <c r="BK194" s="171" t="str">
        <f>'Reflection -3'!R193</f>
        <v>0</v>
      </c>
      <c r="BL194" s="171"/>
      <c r="BM194" s="171"/>
      <c r="BN194" s="171"/>
      <c r="BO194" s="171"/>
      <c r="BP194" s="171"/>
      <c r="BQ194" s="171" t="str">
        <f>'Reflection -3'!BB193</f>
        <v>0</v>
      </c>
      <c r="BR194" s="171"/>
      <c r="BS194" s="171">
        <f t="shared" si="16"/>
        <v>2.0833333333333335</v>
      </c>
      <c r="BT194" s="171">
        <f t="shared" si="17"/>
        <v>2.3374999999999999</v>
      </c>
      <c r="BU194" s="171">
        <f t="shared" si="18"/>
        <v>1.3333333333333333</v>
      </c>
      <c r="BV194" s="171">
        <f t="shared" si="19"/>
        <v>2</v>
      </c>
      <c r="BW194" s="171"/>
      <c r="BX194" s="171">
        <f t="shared" si="20"/>
        <v>2.0277777777777781</v>
      </c>
      <c r="BY194" s="171">
        <f t="shared" si="21"/>
        <v>2.6666666666666665</v>
      </c>
      <c r="BZ194" s="171">
        <f t="shared" si="22"/>
        <v>12.448611111111113</v>
      </c>
      <c r="CA194" s="171">
        <f>Internal!$BZ194/30*100</f>
        <v>41.495370370370374</v>
      </c>
      <c r="CB194" s="171">
        <f t="shared" si="23"/>
        <v>3</v>
      </c>
      <c r="CC194" s="171"/>
    </row>
    <row r="195" spans="1:81" s="102" customFormat="1" ht="23.1" customHeight="1" x14ac:dyDescent="0.3">
      <c r="A195" s="172">
        <v>192</v>
      </c>
      <c r="B195" s="172" t="s">
        <v>419</v>
      </c>
      <c r="C195" s="168" t="s">
        <v>420</v>
      </c>
      <c r="D195" s="171">
        <f>'Book Review'!K194</f>
        <v>2.125</v>
      </c>
      <c r="E195" s="171">
        <f>'Book Review'!Q194</f>
        <v>1.8</v>
      </c>
      <c r="F195" s="171">
        <f>'Book Review'!W194</f>
        <v>2</v>
      </c>
      <c r="G195" s="171"/>
      <c r="H195" s="171"/>
      <c r="I195" s="171">
        <f>'Book Review'!AO194</f>
        <v>2.1666666666666665</v>
      </c>
      <c r="J195" s="171">
        <f>'Book Review'!AU194</f>
        <v>2.5</v>
      </c>
      <c r="K195" s="171">
        <f>'Book Review'!BA194</f>
        <v>2</v>
      </c>
      <c r="L195" s="116"/>
      <c r="M195" s="116"/>
      <c r="N195" s="171">
        <f>Debate!K194</f>
        <v>2</v>
      </c>
      <c r="O195" s="171">
        <f>Debate!Q194</f>
        <v>2.15</v>
      </c>
      <c r="P195" s="116"/>
      <c r="Q195" s="171">
        <f>Debate!AC194</f>
        <v>2.5</v>
      </c>
      <c r="R195" s="116"/>
      <c r="S195" s="171">
        <f>Debate!AO194</f>
        <v>2.1666666666666665</v>
      </c>
      <c r="T195" s="171">
        <f>Debate!AU194</f>
        <v>2.5</v>
      </c>
      <c r="U195" s="171">
        <f>Debate!BA194</f>
        <v>2.5</v>
      </c>
      <c r="V195" s="116"/>
      <c r="W195" s="116"/>
      <c r="X195" s="116"/>
      <c r="Y195" s="116">
        <f>GD!Q194</f>
        <v>2.25</v>
      </c>
      <c r="Z195" s="116">
        <f>GD!W194</f>
        <v>0</v>
      </c>
      <c r="AA195" s="116"/>
      <c r="AB195" s="116"/>
      <c r="AC195" s="116"/>
      <c r="AD195" s="116"/>
      <c r="AE195" s="116"/>
      <c r="AF195" s="116"/>
      <c r="AG195" s="116"/>
      <c r="AH195" s="171">
        <f>'Case study'!K194</f>
        <v>2.125</v>
      </c>
      <c r="AI195" s="171">
        <f>'Case study'!Q194</f>
        <v>2.2000000000000002</v>
      </c>
      <c r="AJ195" s="171">
        <f>'Case study'!W194</f>
        <v>2</v>
      </c>
      <c r="AK195" s="116"/>
      <c r="AL195" s="116"/>
      <c r="AM195" s="171">
        <f>'Case study'!AO194</f>
        <v>2.25</v>
      </c>
      <c r="AN195" s="171">
        <f>'Case study'!AU194</f>
        <v>2</v>
      </c>
      <c r="AO195" s="171">
        <f>'Case study'!BA194</f>
        <v>2.25</v>
      </c>
      <c r="AP195" s="116"/>
      <c r="AQ195" s="116"/>
      <c r="AR195" s="116"/>
      <c r="AS195" s="171" t="str">
        <f>'Reflection -1 '!R194</f>
        <v>0</v>
      </c>
      <c r="AT195" s="116"/>
      <c r="AU195" s="116"/>
      <c r="AV195" s="116"/>
      <c r="AW195" s="116"/>
      <c r="AX195" s="116"/>
      <c r="AY195" s="171" t="str">
        <f>'Reflection -1 '!BB194</f>
        <v>0</v>
      </c>
      <c r="AZ195" s="116"/>
      <c r="BA195" s="116"/>
      <c r="BB195" s="171" t="str">
        <f>'Reflection -2'!R194</f>
        <v>0</v>
      </c>
      <c r="BC195" s="116"/>
      <c r="BD195" s="116"/>
      <c r="BE195" s="116"/>
      <c r="BF195" s="116"/>
      <c r="BG195" s="116"/>
      <c r="BH195" s="171" t="str">
        <f>'Reflection -2'!BB194</f>
        <v>0</v>
      </c>
      <c r="BI195" s="116"/>
      <c r="BJ195" s="116"/>
      <c r="BK195" s="171" t="str">
        <f>'Reflection -3'!R194</f>
        <v>0</v>
      </c>
      <c r="BL195" s="116"/>
      <c r="BM195" s="116"/>
      <c r="BN195" s="116"/>
      <c r="BO195" s="116"/>
      <c r="BP195" s="116"/>
      <c r="BQ195" s="171" t="str">
        <f>'Reflection -3'!BB194</f>
        <v>0</v>
      </c>
      <c r="BR195" s="116"/>
      <c r="BS195" s="171">
        <f t="shared" si="16"/>
        <v>2.0833333333333335</v>
      </c>
      <c r="BT195" s="171">
        <f t="shared" si="17"/>
        <v>2.1</v>
      </c>
      <c r="BU195" s="171">
        <f t="shared" si="18"/>
        <v>1.3333333333333333</v>
      </c>
      <c r="BV195" s="171">
        <f t="shared" si="19"/>
        <v>2.5</v>
      </c>
      <c r="BW195" s="171"/>
      <c r="BX195" s="171">
        <f t="shared" si="20"/>
        <v>2.1944444444444442</v>
      </c>
      <c r="BY195" s="171">
        <f t="shared" si="21"/>
        <v>2.3333333333333335</v>
      </c>
      <c r="BZ195" s="171">
        <f t="shared" si="22"/>
        <v>12.544444444444444</v>
      </c>
      <c r="CA195" s="171">
        <f>Internal!$BZ195/30*100</f>
        <v>41.814814814814817</v>
      </c>
      <c r="CB195" s="171">
        <f t="shared" si="23"/>
        <v>2.25</v>
      </c>
      <c r="CC195" s="116"/>
    </row>
    <row r="196" spans="1:81" s="102" customFormat="1" ht="23.1" customHeight="1" x14ac:dyDescent="0.3">
      <c r="A196" s="169">
        <v>193</v>
      </c>
      <c r="B196" s="169" t="s">
        <v>421</v>
      </c>
      <c r="C196" s="170" t="s">
        <v>422</v>
      </c>
      <c r="D196" s="171">
        <f>'Book Review'!K195</f>
        <v>3</v>
      </c>
      <c r="E196" s="171">
        <f>'Book Review'!Q195</f>
        <v>2.2000000000000002</v>
      </c>
      <c r="F196" s="171">
        <f>'Book Review'!W195</f>
        <v>3</v>
      </c>
      <c r="G196" s="171"/>
      <c r="H196" s="171"/>
      <c r="I196" s="171">
        <f>'Book Review'!AO195</f>
        <v>3</v>
      </c>
      <c r="J196" s="171">
        <f>'Book Review'!AU195</f>
        <v>3</v>
      </c>
      <c r="K196" s="171">
        <f>'Book Review'!BA195</f>
        <v>3</v>
      </c>
      <c r="L196" s="171"/>
      <c r="M196" s="171"/>
      <c r="N196" s="171">
        <f>Debate!K195</f>
        <v>3</v>
      </c>
      <c r="O196" s="171">
        <f>Debate!Q195</f>
        <v>3</v>
      </c>
      <c r="P196" s="171"/>
      <c r="Q196" s="171">
        <f>Debate!AC195</f>
        <v>3</v>
      </c>
      <c r="R196" s="171"/>
      <c r="S196" s="171">
        <f>Debate!AO195</f>
        <v>2.6666666666666665</v>
      </c>
      <c r="T196" s="171">
        <f>Debate!AU195</f>
        <v>3</v>
      </c>
      <c r="U196" s="171">
        <f>Debate!BA195</f>
        <v>3</v>
      </c>
      <c r="V196" s="171"/>
      <c r="W196" s="171"/>
      <c r="X196" s="171"/>
      <c r="Y196" s="171">
        <f>GD!Q195</f>
        <v>2.75</v>
      </c>
      <c r="Z196" s="171">
        <f>GD!W195</f>
        <v>0</v>
      </c>
      <c r="AA196" s="171"/>
      <c r="AB196" s="171"/>
      <c r="AC196" s="171"/>
      <c r="AD196" s="171"/>
      <c r="AE196" s="171"/>
      <c r="AF196" s="171"/>
      <c r="AG196" s="171"/>
      <c r="AH196" s="171">
        <f>'Case study'!K195</f>
        <v>3</v>
      </c>
      <c r="AI196" s="171">
        <f>'Case study'!Q195</f>
        <v>2.8</v>
      </c>
      <c r="AJ196" s="171">
        <f>'Case study'!W195</f>
        <v>3</v>
      </c>
      <c r="AK196" s="171"/>
      <c r="AL196" s="171"/>
      <c r="AM196" s="171">
        <f>'Case study'!AO195</f>
        <v>3</v>
      </c>
      <c r="AN196" s="171">
        <f>'Case study'!AU195</f>
        <v>3</v>
      </c>
      <c r="AO196" s="171">
        <f>'Case study'!BA195</f>
        <v>2.5</v>
      </c>
      <c r="AP196" s="171"/>
      <c r="AQ196" s="171"/>
      <c r="AR196" s="171"/>
      <c r="AS196" s="171" t="str">
        <f>'Reflection -1 '!R195</f>
        <v>0</v>
      </c>
      <c r="AT196" s="171"/>
      <c r="AU196" s="171"/>
      <c r="AV196" s="171"/>
      <c r="AW196" s="171"/>
      <c r="AX196" s="171"/>
      <c r="AY196" s="171" t="str">
        <f>'Reflection -1 '!BB195</f>
        <v>0</v>
      </c>
      <c r="AZ196" s="171"/>
      <c r="BA196" s="171"/>
      <c r="BB196" s="171" t="str">
        <f>'Reflection -2'!R195</f>
        <v>0</v>
      </c>
      <c r="BC196" s="171"/>
      <c r="BD196" s="171"/>
      <c r="BE196" s="171"/>
      <c r="BF196" s="171"/>
      <c r="BG196" s="171"/>
      <c r="BH196" s="171" t="str">
        <f>'Reflection -2'!BB195</f>
        <v>0</v>
      </c>
      <c r="BI196" s="171"/>
      <c r="BJ196" s="171"/>
      <c r="BK196" s="171" t="str">
        <f>'Reflection -3'!R195</f>
        <v>0</v>
      </c>
      <c r="BL196" s="171"/>
      <c r="BM196" s="171"/>
      <c r="BN196" s="171"/>
      <c r="BO196" s="171"/>
      <c r="BP196" s="171"/>
      <c r="BQ196" s="171" t="str">
        <f>'Reflection -3'!BB195</f>
        <v>0</v>
      </c>
      <c r="BR196" s="171"/>
      <c r="BS196" s="171">
        <f t="shared" si="16"/>
        <v>3</v>
      </c>
      <c r="BT196" s="171">
        <f t="shared" si="17"/>
        <v>2.6875</v>
      </c>
      <c r="BU196" s="171">
        <f t="shared" si="18"/>
        <v>2</v>
      </c>
      <c r="BV196" s="171">
        <f t="shared" si="19"/>
        <v>3</v>
      </c>
      <c r="BW196" s="171"/>
      <c r="BX196" s="171">
        <f t="shared" si="20"/>
        <v>2.8888888888888888</v>
      </c>
      <c r="BY196" s="171">
        <f t="shared" si="21"/>
        <v>3</v>
      </c>
      <c r="BZ196" s="171">
        <f t="shared" si="22"/>
        <v>16.576388888888889</v>
      </c>
      <c r="CA196" s="171">
        <f>Internal!$BZ196/30*100</f>
        <v>55.254629629629626</v>
      </c>
      <c r="CB196" s="171">
        <f t="shared" si="23"/>
        <v>2.8333333333333335</v>
      </c>
      <c r="CC196" s="171"/>
    </row>
    <row r="197" spans="1:81" s="102" customFormat="1" ht="23.1" customHeight="1" x14ac:dyDescent="0.3">
      <c r="A197" s="172">
        <v>194</v>
      </c>
      <c r="B197" s="172" t="s">
        <v>423</v>
      </c>
      <c r="C197" s="168" t="s">
        <v>424</v>
      </c>
      <c r="D197" s="171">
        <f>'Book Review'!K196</f>
        <v>2</v>
      </c>
      <c r="E197" s="171">
        <f>'Book Review'!Q196</f>
        <v>2</v>
      </c>
      <c r="F197" s="171">
        <f>'Book Review'!W196</f>
        <v>2</v>
      </c>
      <c r="G197" s="171"/>
      <c r="H197" s="171"/>
      <c r="I197" s="171">
        <f>'Book Review'!AO196</f>
        <v>2</v>
      </c>
      <c r="J197" s="171">
        <f>'Book Review'!AU196</f>
        <v>2</v>
      </c>
      <c r="K197" s="171">
        <f>'Book Review'!BA196</f>
        <v>1</v>
      </c>
      <c r="L197" s="116"/>
      <c r="M197" s="116"/>
      <c r="N197" s="171">
        <f>Debate!K196</f>
        <v>2</v>
      </c>
      <c r="O197" s="171">
        <f>Debate!Q196</f>
        <v>3.2</v>
      </c>
      <c r="P197" s="116"/>
      <c r="Q197" s="171">
        <f>Debate!AC196</f>
        <v>3</v>
      </c>
      <c r="R197" s="116"/>
      <c r="S197" s="171">
        <f>Debate!AO196</f>
        <v>3.6666666666666665</v>
      </c>
      <c r="T197" s="171">
        <f>Debate!AU196</f>
        <v>3</v>
      </c>
      <c r="U197" s="171">
        <f>Debate!BA196</f>
        <v>4</v>
      </c>
      <c r="V197" s="116"/>
      <c r="W197" s="116"/>
      <c r="X197" s="116"/>
      <c r="Y197" s="116">
        <f>GD!Q196</f>
        <v>3.75</v>
      </c>
      <c r="Z197" s="116">
        <f>GD!W196</f>
        <v>0</v>
      </c>
      <c r="AA197" s="116"/>
      <c r="AB197" s="116"/>
      <c r="AC197" s="116"/>
      <c r="AD197" s="116"/>
      <c r="AE197" s="116"/>
      <c r="AF197" s="116"/>
      <c r="AG197" s="116"/>
      <c r="AH197" s="171">
        <f>'Case study'!K196</f>
        <v>3.75</v>
      </c>
      <c r="AI197" s="171">
        <f>'Case study'!Q196</f>
        <v>3.6</v>
      </c>
      <c r="AJ197" s="171">
        <f>'Case study'!W196</f>
        <v>3</v>
      </c>
      <c r="AK197" s="116"/>
      <c r="AL197" s="116"/>
      <c r="AM197" s="171">
        <f>'Case study'!AO196</f>
        <v>3.25</v>
      </c>
      <c r="AN197" s="171">
        <f>'Case study'!AU196</f>
        <v>3</v>
      </c>
      <c r="AO197" s="171">
        <f>'Case study'!BA196</f>
        <v>3.5</v>
      </c>
      <c r="AP197" s="116"/>
      <c r="AQ197" s="116"/>
      <c r="AR197" s="116"/>
      <c r="AS197" s="171" t="str">
        <f>'Reflection -1 '!R196</f>
        <v>0</v>
      </c>
      <c r="AT197" s="116"/>
      <c r="AU197" s="116"/>
      <c r="AV197" s="116"/>
      <c r="AW197" s="116"/>
      <c r="AX197" s="116"/>
      <c r="AY197" s="171" t="str">
        <f>'Reflection -1 '!BB196</f>
        <v>0</v>
      </c>
      <c r="AZ197" s="116"/>
      <c r="BA197" s="116"/>
      <c r="BB197" s="171" t="str">
        <f>'Reflection -2'!R196</f>
        <v>0</v>
      </c>
      <c r="BC197" s="116"/>
      <c r="BD197" s="116"/>
      <c r="BE197" s="116"/>
      <c r="BF197" s="116"/>
      <c r="BG197" s="116"/>
      <c r="BH197" s="171" t="str">
        <f>'Reflection -2'!BB196</f>
        <v>0</v>
      </c>
      <c r="BI197" s="116"/>
      <c r="BJ197" s="116"/>
      <c r="BK197" s="171" t="str">
        <f>'Reflection -3'!R196</f>
        <v>0</v>
      </c>
      <c r="BL197" s="116"/>
      <c r="BM197" s="116"/>
      <c r="BN197" s="116"/>
      <c r="BO197" s="116"/>
      <c r="BP197" s="116"/>
      <c r="BQ197" s="171" t="str">
        <f>'Reflection -3'!BB196</f>
        <v>0</v>
      </c>
      <c r="BR197" s="116"/>
      <c r="BS197" s="171">
        <f t="shared" ref="BS197:BS231" si="24">IFERROR(AVERAGE(D197,N197,AH197),"0")</f>
        <v>2.5833333333333335</v>
      </c>
      <c r="BT197" s="171">
        <f t="shared" ref="BT197:BT231" si="25">AVERAGE(E197,O197,Y197,AI197,AS197,BB197,BK197)</f>
        <v>3.1374999999999997</v>
      </c>
      <c r="BU197" s="171">
        <f t="shared" ref="BU197:BU231" si="26">AVERAGE(F197,Z197,AJ197)</f>
        <v>1.6666666666666667</v>
      </c>
      <c r="BV197" s="171">
        <f t="shared" ref="BV197:BV231" si="27">Q197</f>
        <v>3</v>
      </c>
      <c r="BW197" s="171"/>
      <c r="BX197" s="171">
        <f t="shared" ref="BX197:BX231" si="28">AVERAGE(I197,S197,AM197)</f>
        <v>2.9722222222222219</v>
      </c>
      <c r="BY197" s="171">
        <f t="shared" ref="BY197:BY231" si="29">AVERAGE(J197,T197,AN197)</f>
        <v>2.6666666666666665</v>
      </c>
      <c r="BZ197" s="171">
        <f t="shared" ref="BZ197:BZ231" si="30">BY197+BX197+BV197+BU197+BT197+BS197</f>
        <v>16.026388888888889</v>
      </c>
      <c r="CA197" s="171">
        <f>Internal!$BZ197/30*100</f>
        <v>53.421296296296298</v>
      </c>
      <c r="CB197" s="171">
        <f t="shared" ref="CB197:CB231" si="31">AVERAGE(BQ197,BH197,AY197,AO197,U197,K197)</f>
        <v>2.8333333333333335</v>
      </c>
      <c r="CC197" s="116"/>
    </row>
    <row r="198" spans="1:81" s="102" customFormat="1" ht="23.1" customHeight="1" x14ac:dyDescent="0.3">
      <c r="A198" s="169">
        <v>195</v>
      </c>
      <c r="B198" s="169" t="s">
        <v>425</v>
      </c>
      <c r="C198" s="170" t="s">
        <v>426</v>
      </c>
      <c r="D198" s="171">
        <f>'Book Review'!K197</f>
        <v>2.25</v>
      </c>
      <c r="E198" s="171">
        <f>'Book Review'!Q197</f>
        <v>2</v>
      </c>
      <c r="F198" s="171">
        <f>'Book Review'!W197</f>
        <v>2</v>
      </c>
      <c r="G198" s="171"/>
      <c r="H198" s="171"/>
      <c r="I198" s="171">
        <f>'Book Review'!AO197</f>
        <v>2</v>
      </c>
      <c r="J198" s="171">
        <f>'Book Review'!AU197</f>
        <v>3</v>
      </c>
      <c r="K198" s="171">
        <f>'Book Review'!BA197</f>
        <v>3</v>
      </c>
      <c r="L198" s="171"/>
      <c r="M198" s="171"/>
      <c r="N198" s="171">
        <f>Debate!K197</f>
        <v>1</v>
      </c>
      <c r="O198" s="171">
        <f>Debate!Q197</f>
        <v>1.5</v>
      </c>
      <c r="P198" s="171"/>
      <c r="Q198" s="171">
        <f>Debate!AC197</f>
        <v>1</v>
      </c>
      <c r="R198" s="171"/>
      <c r="S198" s="171">
        <f>Debate!AO197</f>
        <v>1.3333333333333333</v>
      </c>
      <c r="T198" s="171">
        <f>Debate!AU197</f>
        <v>3</v>
      </c>
      <c r="U198" s="171">
        <f>Debate!BA197</f>
        <v>2</v>
      </c>
      <c r="V198" s="171"/>
      <c r="W198" s="171"/>
      <c r="X198" s="171"/>
      <c r="Y198" s="171">
        <f>GD!Q197</f>
        <v>1.5</v>
      </c>
      <c r="Z198" s="171">
        <f>GD!W197</f>
        <v>0</v>
      </c>
      <c r="AA198" s="171"/>
      <c r="AB198" s="171"/>
      <c r="AC198" s="171"/>
      <c r="AD198" s="171"/>
      <c r="AE198" s="171"/>
      <c r="AF198" s="171"/>
      <c r="AG198" s="171"/>
      <c r="AH198" s="171">
        <f>'Case study'!K197</f>
        <v>2</v>
      </c>
      <c r="AI198" s="171">
        <f>'Case study'!Q197</f>
        <v>2.6</v>
      </c>
      <c r="AJ198" s="171">
        <f>'Case study'!W197</f>
        <v>2</v>
      </c>
      <c r="AK198" s="171"/>
      <c r="AL198" s="171"/>
      <c r="AM198" s="171">
        <f>'Case study'!AO197</f>
        <v>2</v>
      </c>
      <c r="AN198" s="171">
        <f>'Case study'!AU197</f>
        <v>3</v>
      </c>
      <c r="AO198" s="171">
        <f>'Case study'!BA197</f>
        <v>2</v>
      </c>
      <c r="AP198" s="171"/>
      <c r="AQ198" s="171"/>
      <c r="AR198" s="171"/>
      <c r="AS198" s="171">
        <f>'Reflection -1 '!R197</f>
        <v>2</v>
      </c>
      <c r="AT198" s="171"/>
      <c r="AU198" s="171"/>
      <c r="AV198" s="171"/>
      <c r="AW198" s="171"/>
      <c r="AX198" s="171"/>
      <c r="AY198" s="171">
        <f>'Reflection -1 '!BB197</f>
        <v>2</v>
      </c>
      <c r="AZ198" s="171"/>
      <c r="BA198" s="171"/>
      <c r="BB198" s="171">
        <f>'Reflection -2'!R197</f>
        <v>3</v>
      </c>
      <c r="BC198" s="171"/>
      <c r="BD198" s="171"/>
      <c r="BE198" s="171"/>
      <c r="BF198" s="171"/>
      <c r="BG198" s="171"/>
      <c r="BH198" s="171">
        <f>'Reflection -2'!BB197</f>
        <v>4</v>
      </c>
      <c r="BI198" s="171"/>
      <c r="BJ198" s="171"/>
      <c r="BK198" s="171">
        <f>'Reflection -3'!R197</f>
        <v>2.5</v>
      </c>
      <c r="BL198" s="171"/>
      <c r="BM198" s="171"/>
      <c r="BN198" s="171"/>
      <c r="BO198" s="171"/>
      <c r="BP198" s="171"/>
      <c r="BQ198" s="171">
        <f>'Reflection -3'!BB197</f>
        <v>3</v>
      </c>
      <c r="BR198" s="171"/>
      <c r="BS198" s="171">
        <f t="shared" si="24"/>
        <v>1.75</v>
      </c>
      <c r="BT198" s="171">
        <f t="shared" si="25"/>
        <v>2.157142857142857</v>
      </c>
      <c r="BU198" s="171">
        <f t="shared" si="26"/>
        <v>1.3333333333333333</v>
      </c>
      <c r="BV198" s="171">
        <f t="shared" si="27"/>
        <v>1</v>
      </c>
      <c r="BW198" s="171"/>
      <c r="BX198" s="171">
        <f t="shared" si="28"/>
        <v>1.7777777777777777</v>
      </c>
      <c r="BY198" s="171">
        <f t="shared" si="29"/>
        <v>3</v>
      </c>
      <c r="BZ198" s="171">
        <f t="shared" si="30"/>
        <v>11.018253968253967</v>
      </c>
      <c r="CA198" s="171">
        <f>Internal!$BZ198/30*100</f>
        <v>36.727513227513228</v>
      </c>
      <c r="CB198" s="171">
        <f t="shared" si="31"/>
        <v>2.6666666666666665</v>
      </c>
      <c r="CC198" s="171"/>
    </row>
    <row r="199" spans="1:81" s="102" customFormat="1" ht="23.1" customHeight="1" x14ac:dyDescent="0.3">
      <c r="A199" s="172">
        <v>196</v>
      </c>
      <c r="B199" s="172" t="s">
        <v>427</v>
      </c>
      <c r="C199" s="168" t="s">
        <v>428</v>
      </c>
      <c r="D199" s="171">
        <f>'Book Review'!K198</f>
        <v>2</v>
      </c>
      <c r="E199" s="171">
        <f>'Book Review'!Q198</f>
        <v>2.2000000000000002</v>
      </c>
      <c r="F199" s="171">
        <f>'Book Review'!W198</f>
        <v>2</v>
      </c>
      <c r="G199" s="171"/>
      <c r="H199" s="171"/>
      <c r="I199" s="171">
        <f>'Book Review'!AO198</f>
        <v>2</v>
      </c>
      <c r="J199" s="171">
        <f>'Book Review'!AU198</f>
        <v>3</v>
      </c>
      <c r="K199" s="171">
        <f>'Book Review'!BA198</f>
        <v>2.5</v>
      </c>
      <c r="L199" s="116"/>
      <c r="M199" s="116"/>
      <c r="N199" s="171">
        <f>Debate!K198</f>
        <v>2</v>
      </c>
      <c r="O199" s="171">
        <f>Debate!Q198</f>
        <v>3</v>
      </c>
      <c r="P199" s="116"/>
      <c r="Q199" s="171">
        <f>Debate!AC198</f>
        <v>2</v>
      </c>
      <c r="R199" s="116"/>
      <c r="S199" s="171">
        <f>Debate!AO198</f>
        <v>3.6666666666666665</v>
      </c>
      <c r="T199" s="171">
        <f>Debate!AU198</f>
        <v>3</v>
      </c>
      <c r="U199" s="171">
        <f>Debate!BA198</f>
        <v>3</v>
      </c>
      <c r="V199" s="116"/>
      <c r="W199" s="116"/>
      <c r="X199" s="116"/>
      <c r="Y199" s="116">
        <f>GD!Q198</f>
        <v>3</v>
      </c>
      <c r="Z199" s="116">
        <f>GD!W198</f>
        <v>0</v>
      </c>
      <c r="AA199" s="116"/>
      <c r="AB199" s="116"/>
      <c r="AC199" s="116"/>
      <c r="AD199" s="116"/>
      <c r="AE199" s="116"/>
      <c r="AF199" s="116"/>
      <c r="AG199" s="116"/>
      <c r="AH199" s="171">
        <f>'Case study'!K198</f>
        <v>2.5</v>
      </c>
      <c r="AI199" s="171">
        <f>'Case study'!Q198</f>
        <v>3.4</v>
      </c>
      <c r="AJ199" s="171">
        <f>'Case study'!W198</f>
        <v>3</v>
      </c>
      <c r="AK199" s="116"/>
      <c r="AL199" s="116"/>
      <c r="AM199" s="171">
        <f>'Case study'!AO198</f>
        <v>2.5</v>
      </c>
      <c r="AN199" s="171">
        <f>'Case study'!AU198</f>
        <v>3</v>
      </c>
      <c r="AO199" s="171">
        <f>'Case study'!BA198</f>
        <v>3</v>
      </c>
      <c r="AP199" s="116"/>
      <c r="AQ199" s="116"/>
      <c r="AR199" s="116"/>
      <c r="AS199" s="171" t="str">
        <f>'Reflection -1 '!R198</f>
        <v>0</v>
      </c>
      <c r="AT199" s="116"/>
      <c r="AU199" s="116"/>
      <c r="AV199" s="116"/>
      <c r="AW199" s="116"/>
      <c r="AX199" s="116"/>
      <c r="AY199" s="171" t="str">
        <f>'Reflection -1 '!BB198</f>
        <v>0</v>
      </c>
      <c r="AZ199" s="116"/>
      <c r="BA199" s="116"/>
      <c r="BB199" s="171" t="str">
        <f>'Reflection -2'!R198</f>
        <v>0</v>
      </c>
      <c r="BC199" s="116"/>
      <c r="BD199" s="116"/>
      <c r="BE199" s="116"/>
      <c r="BF199" s="116"/>
      <c r="BG199" s="116"/>
      <c r="BH199" s="171" t="str">
        <f>'Reflection -2'!BB198</f>
        <v>0</v>
      </c>
      <c r="BI199" s="116"/>
      <c r="BJ199" s="116"/>
      <c r="BK199" s="171" t="str">
        <f>'Reflection -3'!R198</f>
        <v>0</v>
      </c>
      <c r="BL199" s="116"/>
      <c r="BM199" s="116"/>
      <c r="BN199" s="116"/>
      <c r="BO199" s="116"/>
      <c r="BP199" s="116"/>
      <c r="BQ199" s="171" t="str">
        <f>'Reflection -3'!BB198</f>
        <v>0</v>
      </c>
      <c r="BR199" s="116"/>
      <c r="BS199" s="171">
        <f t="shared" si="24"/>
        <v>2.1666666666666665</v>
      </c>
      <c r="BT199" s="171">
        <f t="shared" si="25"/>
        <v>2.9</v>
      </c>
      <c r="BU199" s="171">
        <f t="shared" si="26"/>
        <v>1.6666666666666667</v>
      </c>
      <c r="BV199" s="171">
        <f t="shared" si="27"/>
        <v>2</v>
      </c>
      <c r="BW199" s="171"/>
      <c r="BX199" s="171">
        <f t="shared" si="28"/>
        <v>2.7222222222222219</v>
      </c>
      <c r="BY199" s="171">
        <f t="shared" si="29"/>
        <v>3</v>
      </c>
      <c r="BZ199" s="171">
        <f t="shared" si="30"/>
        <v>14.455555555555554</v>
      </c>
      <c r="CA199" s="171">
        <f>Internal!$BZ199/30*100</f>
        <v>48.185185185185183</v>
      </c>
      <c r="CB199" s="171">
        <f t="shared" si="31"/>
        <v>2.8333333333333335</v>
      </c>
      <c r="CC199" s="116"/>
    </row>
    <row r="200" spans="1:81" s="102" customFormat="1" ht="23.1" customHeight="1" x14ac:dyDescent="0.3">
      <c r="A200" s="169">
        <v>197</v>
      </c>
      <c r="B200" s="169" t="s">
        <v>429</v>
      </c>
      <c r="C200" s="170" t="s">
        <v>430</v>
      </c>
      <c r="D200" s="171">
        <f>'Book Review'!K199</f>
        <v>2.5</v>
      </c>
      <c r="E200" s="171">
        <f>'Book Review'!Q199</f>
        <v>2.8</v>
      </c>
      <c r="F200" s="171">
        <f>'Book Review'!W199</f>
        <v>2</v>
      </c>
      <c r="G200" s="171"/>
      <c r="H200" s="171"/>
      <c r="I200" s="171">
        <f>'Book Review'!AO199</f>
        <v>2.6666666666666665</v>
      </c>
      <c r="J200" s="171">
        <f>'Book Review'!AU199</f>
        <v>3</v>
      </c>
      <c r="K200" s="171">
        <f>'Book Review'!BA199</f>
        <v>3</v>
      </c>
      <c r="L200" s="171"/>
      <c r="M200" s="171"/>
      <c r="N200" s="171">
        <f>Debate!K199</f>
        <v>3</v>
      </c>
      <c r="O200" s="171">
        <f>Debate!Q199</f>
        <v>2.9</v>
      </c>
      <c r="P200" s="171"/>
      <c r="Q200" s="171">
        <f>Debate!AC199</f>
        <v>3</v>
      </c>
      <c r="R200" s="171"/>
      <c r="S200" s="171">
        <f>Debate!AO199</f>
        <v>2.6666666666666665</v>
      </c>
      <c r="T200" s="171">
        <f>Debate!AU199</f>
        <v>3</v>
      </c>
      <c r="U200" s="171">
        <f>Debate!BA199</f>
        <v>3.5</v>
      </c>
      <c r="V200" s="171"/>
      <c r="W200" s="171"/>
      <c r="X200" s="171"/>
      <c r="Y200" s="171" t="str">
        <f>GD!Q199</f>
        <v>0</v>
      </c>
      <c r="Z200" s="171">
        <f>GD!W199</f>
        <v>0</v>
      </c>
      <c r="AA200" s="171"/>
      <c r="AB200" s="171"/>
      <c r="AC200" s="171"/>
      <c r="AD200" s="171"/>
      <c r="AE200" s="171"/>
      <c r="AF200" s="171"/>
      <c r="AG200" s="171"/>
      <c r="AH200" s="171">
        <f>'Case study'!K199</f>
        <v>2.5</v>
      </c>
      <c r="AI200" s="171">
        <f>'Case study'!Q199</f>
        <v>3.4</v>
      </c>
      <c r="AJ200" s="171">
        <f>'Case study'!W199</f>
        <v>2</v>
      </c>
      <c r="AK200" s="171"/>
      <c r="AL200" s="171"/>
      <c r="AM200" s="171">
        <f>'Case study'!AO199</f>
        <v>2.5</v>
      </c>
      <c r="AN200" s="171">
        <f>'Case study'!AU199</f>
        <v>3</v>
      </c>
      <c r="AO200" s="171">
        <f>'Case study'!BA199</f>
        <v>3</v>
      </c>
      <c r="AP200" s="171"/>
      <c r="AQ200" s="171"/>
      <c r="AR200" s="171"/>
      <c r="AS200" s="171">
        <f>'Reflection -1 '!R199</f>
        <v>2.5</v>
      </c>
      <c r="AT200" s="171"/>
      <c r="AU200" s="171"/>
      <c r="AV200" s="171"/>
      <c r="AW200" s="171"/>
      <c r="AX200" s="171"/>
      <c r="AY200" s="171">
        <f>'Reflection -1 '!BB199</f>
        <v>2.5</v>
      </c>
      <c r="AZ200" s="171"/>
      <c r="BA200" s="171"/>
      <c r="BB200" s="171">
        <f>'Reflection -2'!R199</f>
        <v>3.5</v>
      </c>
      <c r="BC200" s="171"/>
      <c r="BD200" s="171"/>
      <c r="BE200" s="171"/>
      <c r="BF200" s="171"/>
      <c r="BG200" s="171"/>
      <c r="BH200" s="171">
        <f>'Reflection -2'!BB199</f>
        <v>4</v>
      </c>
      <c r="BI200" s="171"/>
      <c r="BJ200" s="171"/>
      <c r="BK200" s="171">
        <f>'Reflection -3'!R199</f>
        <v>3</v>
      </c>
      <c r="BL200" s="171"/>
      <c r="BM200" s="171"/>
      <c r="BN200" s="171"/>
      <c r="BO200" s="171"/>
      <c r="BP200" s="171"/>
      <c r="BQ200" s="171">
        <f>'Reflection -3'!BB199</f>
        <v>3.5</v>
      </c>
      <c r="BR200" s="171"/>
      <c r="BS200" s="171">
        <f t="shared" si="24"/>
        <v>2.6666666666666665</v>
      </c>
      <c r="BT200" s="171">
        <f t="shared" si="25"/>
        <v>3.0166666666666671</v>
      </c>
      <c r="BU200" s="171">
        <f t="shared" si="26"/>
        <v>1.3333333333333333</v>
      </c>
      <c r="BV200" s="171">
        <f t="shared" si="27"/>
        <v>3</v>
      </c>
      <c r="BW200" s="171"/>
      <c r="BX200" s="171">
        <f t="shared" si="28"/>
        <v>2.6111111111111112</v>
      </c>
      <c r="BY200" s="171">
        <f t="shared" si="29"/>
        <v>3</v>
      </c>
      <c r="BZ200" s="171">
        <f t="shared" si="30"/>
        <v>15.627777777777778</v>
      </c>
      <c r="CA200" s="171">
        <f>Internal!$BZ200/30*100</f>
        <v>52.092592592592588</v>
      </c>
      <c r="CB200" s="171">
        <f t="shared" si="31"/>
        <v>3.25</v>
      </c>
      <c r="CC200" s="171"/>
    </row>
    <row r="201" spans="1:81" s="102" customFormat="1" ht="23.1" customHeight="1" x14ac:dyDescent="0.3">
      <c r="A201" s="172">
        <v>198</v>
      </c>
      <c r="B201" s="172" t="s">
        <v>175</v>
      </c>
      <c r="C201" s="168" t="s">
        <v>176</v>
      </c>
      <c r="D201" s="171">
        <f>'Book Review'!K200</f>
        <v>3</v>
      </c>
      <c r="E201" s="171">
        <f>'Book Review'!Q200</f>
        <v>2.4</v>
      </c>
      <c r="F201" s="171">
        <f>'Book Review'!W200</f>
        <v>3</v>
      </c>
      <c r="G201" s="171"/>
      <c r="H201" s="171"/>
      <c r="I201" s="171">
        <f>'Book Review'!AO200</f>
        <v>3</v>
      </c>
      <c r="J201" s="171">
        <f>'Book Review'!AU200</f>
        <v>3</v>
      </c>
      <c r="K201" s="171">
        <f>'Book Review'!BA200</f>
        <v>2.5</v>
      </c>
      <c r="L201" s="116"/>
      <c r="M201" s="116"/>
      <c r="N201" s="171">
        <f>Debate!K200</f>
        <v>3</v>
      </c>
      <c r="O201" s="171">
        <f>Debate!Q200</f>
        <v>3</v>
      </c>
      <c r="P201" s="116"/>
      <c r="Q201" s="171">
        <f>Debate!AC200</f>
        <v>3</v>
      </c>
      <c r="R201" s="116"/>
      <c r="S201" s="171">
        <f>Debate!AO200</f>
        <v>3</v>
      </c>
      <c r="T201" s="171">
        <f>Debate!AU200</f>
        <v>3</v>
      </c>
      <c r="U201" s="171">
        <f>Debate!BA200</f>
        <v>3</v>
      </c>
      <c r="V201" s="116"/>
      <c r="W201" s="116"/>
      <c r="X201" s="116"/>
      <c r="Y201" s="116">
        <f>GD!Q200</f>
        <v>3</v>
      </c>
      <c r="Z201" s="116">
        <f>GD!W200</f>
        <v>0</v>
      </c>
      <c r="AA201" s="116"/>
      <c r="AB201" s="116"/>
      <c r="AC201" s="116"/>
      <c r="AD201" s="116"/>
      <c r="AE201" s="116"/>
      <c r="AF201" s="116"/>
      <c r="AG201" s="116"/>
      <c r="AH201" s="171">
        <f>'Case study'!K200</f>
        <v>3</v>
      </c>
      <c r="AI201" s="171">
        <f>'Case study'!Q200</f>
        <v>3</v>
      </c>
      <c r="AJ201" s="171">
        <f>'Case study'!W200</f>
        <v>3</v>
      </c>
      <c r="AK201" s="116"/>
      <c r="AL201" s="116"/>
      <c r="AM201" s="171">
        <f>'Case study'!AO200</f>
        <v>3</v>
      </c>
      <c r="AN201" s="171">
        <f>'Case study'!AU200</f>
        <v>3</v>
      </c>
      <c r="AO201" s="171">
        <f>'Case study'!BA200</f>
        <v>2</v>
      </c>
      <c r="AP201" s="116"/>
      <c r="AQ201" s="116"/>
      <c r="AR201" s="116"/>
      <c r="AS201" s="171">
        <f>'Reflection -1 '!R200</f>
        <v>2</v>
      </c>
      <c r="AT201" s="116"/>
      <c r="AU201" s="116"/>
      <c r="AV201" s="116"/>
      <c r="AW201" s="116"/>
      <c r="AX201" s="116"/>
      <c r="AY201" s="171">
        <f>'Reflection -1 '!BB200</f>
        <v>3</v>
      </c>
      <c r="AZ201" s="116"/>
      <c r="BA201" s="116"/>
      <c r="BB201" s="171">
        <f>'Reflection -2'!R200</f>
        <v>0</v>
      </c>
      <c r="BC201" s="116"/>
      <c r="BD201" s="116"/>
      <c r="BE201" s="116"/>
      <c r="BF201" s="116"/>
      <c r="BG201" s="116"/>
      <c r="BH201" s="171">
        <f>'Reflection -2'!BB200</f>
        <v>0</v>
      </c>
      <c r="BI201" s="116"/>
      <c r="BJ201" s="116"/>
      <c r="BK201" s="171">
        <f>'Reflection -3'!R200</f>
        <v>0</v>
      </c>
      <c r="BL201" s="116"/>
      <c r="BM201" s="116"/>
      <c r="BN201" s="116"/>
      <c r="BO201" s="116"/>
      <c r="BP201" s="116"/>
      <c r="BQ201" s="171">
        <f>'Reflection -3'!BB200</f>
        <v>0</v>
      </c>
      <c r="BR201" s="116"/>
      <c r="BS201" s="171">
        <f t="shared" si="24"/>
        <v>3</v>
      </c>
      <c r="BT201" s="171">
        <f t="shared" si="25"/>
        <v>1.9142857142857144</v>
      </c>
      <c r="BU201" s="171">
        <f t="shared" si="26"/>
        <v>2</v>
      </c>
      <c r="BV201" s="171">
        <f t="shared" si="27"/>
        <v>3</v>
      </c>
      <c r="BW201" s="171"/>
      <c r="BX201" s="171">
        <f t="shared" si="28"/>
        <v>3</v>
      </c>
      <c r="BY201" s="171">
        <f t="shared" si="29"/>
        <v>3</v>
      </c>
      <c r="BZ201" s="171">
        <f t="shared" si="30"/>
        <v>15.914285714285715</v>
      </c>
      <c r="CA201" s="171">
        <f>Internal!$BZ201/30*100</f>
        <v>53.047619047619044</v>
      </c>
      <c r="CB201" s="171">
        <f t="shared" si="31"/>
        <v>1.75</v>
      </c>
      <c r="CC201" s="116"/>
    </row>
    <row r="202" spans="1:81" s="102" customFormat="1" ht="23.1" customHeight="1" x14ac:dyDescent="0.3">
      <c r="A202" s="169">
        <v>199</v>
      </c>
      <c r="B202" s="169" t="s">
        <v>431</v>
      </c>
      <c r="C202" s="170" t="s">
        <v>432</v>
      </c>
      <c r="D202" s="171">
        <f>'Book Review'!K201</f>
        <v>0</v>
      </c>
      <c r="E202" s="171">
        <f>'Book Review'!Q201</f>
        <v>0</v>
      </c>
      <c r="F202" s="171">
        <f>'Book Review'!W201</f>
        <v>0</v>
      </c>
      <c r="G202" s="171"/>
      <c r="H202" s="171"/>
      <c r="I202" s="171" t="str">
        <f>'Book Review'!AO201</f>
        <v>0</v>
      </c>
      <c r="J202" s="171">
        <f>'Book Review'!AU201</f>
        <v>0</v>
      </c>
      <c r="K202" s="171" t="str">
        <f>'Book Review'!BA201</f>
        <v>0</v>
      </c>
      <c r="L202" s="171"/>
      <c r="M202" s="171"/>
      <c r="N202" s="171">
        <f>Debate!K201</f>
        <v>2</v>
      </c>
      <c r="O202" s="171">
        <f>Debate!Q201</f>
        <v>3.5</v>
      </c>
      <c r="P202" s="171"/>
      <c r="Q202" s="171">
        <f>Debate!AC201</f>
        <v>2</v>
      </c>
      <c r="R202" s="171"/>
      <c r="S202" s="171">
        <f>Debate!AO201</f>
        <v>2</v>
      </c>
      <c r="T202" s="171">
        <f>Debate!AU201</f>
        <v>3</v>
      </c>
      <c r="U202" s="171">
        <f>Debate!BA201</f>
        <v>2</v>
      </c>
      <c r="V202" s="171"/>
      <c r="W202" s="171"/>
      <c r="X202" s="171"/>
      <c r="Y202" s="171">
        <f>GD!Q201</f>
        <v>3</v>
      </c>
      <c r="Z202" s="171">
        <f>GD!W201</f>
        <v>0</v>
      </c>
      <c r="AA202" s="171"/>
      <c r="AB202" s="171"/>
      <c r="AC202" s="171"/>
      <c r="AD202" s="171"/>
      <c r="AE202" s="171"/>
      <c r="AF202" s="171"/>
      <c r="AG202" s="171"/>
      <c r="AH202" s="171">
        <f>'Case study'!K201</f>
        <v>1.25</v>
      </c>
      <c r="AI202" s="171">
        <f>'Case study'!Q201</f>
        <v>2.6</v>
      </c>
      <c r="AJ202" s="171">
        <f>'Case study'!W201</f>
        <v>2</v>
      </c>
      <c r="AK202" s="171"/>
      <c r="AL202" s="171"/>
      <c r="AM202" s="171">
        <f>'Case study'!AO201</f>
        <v>1.25</v>
      </c>
      <c r="AN202" s="171">
        <f>'Case study'!AU201</f>
        <v>3</v>
      </c>
      <c r="AO202" s="171">
        <f>'Case study'!BA201</f>
        <v>1.5</v>
      </c>
      <c r="AP202" s="171"/>
      <c r="AQ202" s="171"/>
      <c r="AR202" s="171"/>
      <c r="AS202" s="171">
        <f>'Reflection -1 '!R201</f>
        <v>3.5</v>
      </c>
      <c r="AT202" s="171"/>
      <c r="AU202" s="171"/>
      <c r="AV202" s="171"/>
      <c r="AW202" s="171"/>
      <c r="AX202" s="171"/>
      <c r="AY202" s="171">
        <f>'Reflection -1 '!BB201</f>
        <v>4</v>
      </c>
      <c r="AZ202" s="171"/>
      <c r="BA202" s="171"/>
      <c r="BB202" s="171">
        <f>'Reflection -2'!R201</f>
        <v>3</v>
      </c>
      <c r="BC202" s="171"/>
      <c r="BD202" s="171"/>
      <c r="BE202" s="171"/>
      <c r="BF202" s="171"/>
      <c r="BG202" s="171"/>
      <c r="BH202" s="171">
        <f>'Reflection -2'!BB201</f>
        <v>4</v>
      </c>
      <c r="BI202" s="171"/>
      <c r="BJ202" s="171"/>
      <c r="BK202" s="171">
        <f>'Reflection -3'!R201</f>
        <v>2</v>
      </c>
      <c r="BL202" s="171"/>
      <c r="BM202" s="171"/>
      <c r="BN202" s="171"/>
      <c r="BO202" s="171"/>
      <c r="BP202" s="171"/>
      <c r="BQ202" s="171">
        <f>'Reflection -3'!BB201</f>
        <v>2</v>
      </c>
      <c r="BR202" s="171"/>
      <c r="BS202" s="171">
        <f t="shared" si="24"/>
        <v>1.0833333333333333</v>
      </c>
      <c r="BT202" s="171">
        <f t="shared" si="25"/>
        <v>2.5142857142857147</v>
      </c>
      <c r="BU202" s="171">
        <f t="shared" si="26"/>
        <v>0.66666666666666663</v>
      </c>
      <c r="BV202" s="171">
        <f t="shared" si="27"/>
        <v>2</v>
      </c>
      <c r="BW202" s="171"/>
      <c r="BX202" s="171">
        <f t="shared" si="28"/>
        <v>1.625</v>
      </c>
      <c r="BY202" s="171">
        <f t="shared" si="29"/>
        <v>2</v>
      </c>
      <c r="BZ202" s="171">
        <f t="shared" si="30"/>
        <v>9.889285714285716</v>
      </c>
      <c r="CA202" s="171">
        <f>Internal!$BZ202/30*100</f>
        <v>32.964285714285715</v>
      </c>
      <c r="CB202" s="171">
        <f t="shared" si="31"/>
        <v>2.7</v>
      </c>
      <c r="CC202" s="171"/>
    </row>
    <row r="203" spans="1:81" s="102" customFormat="1" ht="23.1" customHeight="1" x14ac:dyDescent="0.3">
      <c r="A203" s="172">
        <v>200</v>
      </c>
      <c r="B203" s="172" t="s">
        <v>433</v>
      </c>
      <c r="C203" s="168" t="s">
        <v>434</v>
      </c>
      <c r="D203" s="171">
        <f>'Book Review'!K202</f>
        <v>3</v>
      </c>
      <c r="E203" s="171">
        <f>'Book Review'!Q202</f>
        <v>2.2000000000000002</v>
      </c>
      <c r="F203" s="171">
        <f>'Book Review'!W202</f>
        <v>2</v>
      </c>
      <c r="G203" s="171"/>
      <c r="H203" s="171"/>
      <c r="I203" s="171">
        <f>'Book Review'!AO202</f>
        <v>2.3333333333333335</v>
      </c>
      <c r="J203" s="171">
        <f>'Book Review'!AU202</f>
        <v>3</v>
      </c>
      <c r="K203" s="171">
        <f>'Book Review'!BA202</f>
        <v>3.5</v>
      </c>
      <c r="L203" s="116"/>
      <c r="M203" s="116"/>
      <c r="N203" s="171">
        <f>Debate!K202</f>
        <v>3</v>
      </c>
      <c r="O203" s="171">
        <f>Debate!Q202</f>
        <v>2.8</v>
      </c>
      <c r="P203" s="116"/>
      <c r="Q203" s="171">
        <f>Debate!AC202</f>
        <v>4</v>
      </c>
      <c r="R203" s="116"/>
      <c r="S203" s="171">
        <f>Debate!AO202</f>
        <v>3.3333333333333335</v>
      </c>
      <c r="T203" s="171">
        <f>Debate!AU202</f>
        <v>3</v>
      </c>
      <c r="U203" s="171">
        <f>Debate!BA202</f>
        <v>3</v>
      </c>
      <c r="V203" s="116"/>
      <c r="W203" s="116"/>
      <c r="X203" s="116"/>
      <c r="Y203" s="116">
        <f>GD!Q202</f>
        <v>2.75</v>
      </c>
      <c r="Z203" s="116">
        <f>GD!W202</f>
        <v>0</v>
      </c>
      <c r="AA203" s="116"/>
      <c r="AB203" s="116"/>
      <c r="AC203" s="116"/>
      <c r="AD203" s="116"/>
      <c r="AE203" s="116"/>
      <c r="AF203" s="116"/>
      <c r="AG203" s="116"/>
      <c r="AH203" s="171">
        <f>'Case study'!K202</f>
        <v>2.5</v>
      </c>
      <c r="AI203" s="171">
        <f>'Case study'!Q202</f>
        <v>2.8</v>
      </c>
      <c r="AJ203" s="171">
        <f>'Case study'!W202</f>
        <v>2</v>
      </c>
      <c r="AK203" s="116"/>
      <c r="AL203" s="116"/>
      <c r="AM203" s="171">
        <f>'Case study'!AO202</f>
        <v>2</v>
      </c>
      <c r="AN203" s="171">
        <f>'Case study'!AU202</f>
        <v>3</v>
      </c>
      <c r="AO203" s="171">
        <f>'Case study'!BA202</f>
        <v>3</v>
      </c>
      <c r="AP203" s="116"/>
      <c r="AQ203" s="116"/>
      <c r="AR203" s="116"/>
      <c r="AS203" s="171">
        <f>'Reflection -1 '!R202</f>
        <v>3</v>
      </c>
      <c r="AT203" s="116"/>
      <c r="AU203" s="116"/>
      <c r="AV203" s="116"/>
      <c r="AW203" s="116"/>
      <c r="AX203" s="116"/>
      <c r="AY203" s="171">
        <f>'Reflection -1 '!BB202</f>
        <v>3.5</v>
      </c>
      <c r="AZ203" s="116"/>
      <c r="BA203" s="116"/>
      <c r="BB203" s="171">
        <f>'Reflection -2'!R202</f>
        <v>3.5</v>
      </c>
      <c r="BC203" s="116"/>
      <c r="BD203" s="116"/>
      <c r="BE203" s="116"/>
      <c r="BF203" s="116"/>
      <c r="BG203" s="116"/>
      <c r="BH203" s="171">
        <f>'Reflection -2'!BB202</f>
        <v>4</v>
      </c>
      <c r="BI203" s="116"/>
      <c r="BJ203" s="116"/>
      <c r="BK203" s="171">
        <f>'Reflection -3'!R202</f>
        <v>3</v>
      </c>
      <c r="BL203" s="116"/>
      <c r="BM203" s="116"/>
      <c r="BN203" s="116"/>
      <c r="BO203" s="116"/>
      <c r="BP203" s="116"/>
      <c r="BQ203" s="171">
        <f>'Reflection -3'!BB202</f>
        <v>3</v>
      </c>
      <c r="BR203" s="116"/>
      <c r="BS203" s="171">
        <f t="shared" si="24"/>
        <v>2.8333333333333335</v>
      </c>
      <c r="BT203" s="171">
        <f t="shared" si="25"/>
        <v>2.8642857142857143</v>
      </c>
      <c r="BU203" s="171">
        <f t="shared" si="26"/>
        <v>1.3333333333333333</v>
      </c>
      <c r="BV203" s="171">
        <f t="shared" si="27"/>
        <v>4</v>
      </c>
      <c r="BW203" s="171"/>
      <c r="BX203" s="171">
        <f t="shared" si="28"/>
        <v>2.5555555555555558</v>
      </c>
      <c r="BY203" s="171">
        <f t="shared" si="29"/>
        <v>3</v>
      </c>
      <c r="BZ203" s="171">
        <f t="shared" si="30"/>
        <v>16.586507936507935</v>
      </c>
      <c r="CA203" s="171">
        <f>Internal!$BZ203/30*100</f>
        <v>55.288359788359784</v>
      </c>
      <c r="CB203" s="171">
        <f t="shared" si="31"/>
        <v>3.3333333333333335</v>
      </c>
      <c r="CC203" s="116"/>
    </row>
    <row r="204" spans="1:81" s="102" customFormat="1" ht="23.1" customHeight="1" x14ac:dyDescent="0.3">
      <c r="A204" s="169">
        <v>201</v>
      </c>
      <c r="B204" s="169" t="s">
        <v>435</v>
      </c>
      <c r="C204" s="170" t="s">
        <v>436</v>
      </c>
      <c r="D204" s="171">
        <f>'Book Review'!K203</f>
        <v>2.25</v>
      </c>
      <c r="E204" s="171">
        <f>'Book Review'!Q203</f>
        <v>1.7</v>
      </c>
      <c r="F204" s="171">
        <f>'Book Review'!W203</f>
        <v>2</v>
      </c>
      <c r="G204" s="171"/>
      <c r="H204" s="171"/>
      <c r="I204" s="171">
        <f>'Book Review'!AO203</f>
        <v>2</v>
      </c>
      <c r="J204" s="171">
        <f>'Book Review'!AU203</f>
        <v>2.5</v>
      </c>
      <c r="K204" s="171">
        <f>'Book Review'!BA203</f>
        <v>2</v>
      </c>
      <c r="L204" s="171"/>
      <c r="M204" s="171"/>
      <c r="N204" s="171">
        <f>Debate!K203</f>
        <v>2</v>
      </c>
      <c r="O204" s="171">
        <f>Debate!Q203</f>
        <v>2.15</v>
      </c>
      <c r="P204" s="171"/>
      <c r="Q204" s="171">
        <f>Debate!AC203</f>
        <v>2</v>
      </c>
      <c r="R204" s="171"/>
      <c r="S204" s="171">
        <f>Debate!AO203</f>
        <v>2.1666666666666665</v>
      </c>
      <c r="T204" s="171">
        <f>Debate!AU203</f>
        <v>2.5</v>
      </c>
      <c r="U204" s="171">
        <f>Debate!BA203</f>
        <v>2</v>
      </c>
      <c r="V204" s="171"/>
      <c r="W204" s="171"/>
      <c r="X204" s="171"/>
      <c r="Y204" s="171">
        <f>GD!Q203</f>
        <v>2.125</v>
      </c>
      <c r="Z204" s="171">
        <f>GD!W203</f>
        <v>0</v>
      </c>
      <c r="AA204" s="171"/>
      <c r="AB204" s="171"/>
      <c r="AC204" s="171"/>
      <c r="AD204" s="171"/>
      <c r="AE204" s="171"/>
      <c r="AF204" s="171"/>
      <c r="AG204" s="171"/>
      <c r="AH204" s="171">
        <f>'Case study'!K203</f>
        <v>2.25</v>
      </c>
      <c r="AI204" s="171">
        <f>'Case study'!Q203</f>
        <v>2.2000000000000002</v>
      </c>
      <c r="AJ204" s="171">
        <f>'Case study'!W203</f>
        <v>2.5</v>
      </c>
      <c r="AK204" s="171"/>
      <c r="AL204" s="171"/>
      <c r="AM204" s="171">
        <f>'Case study'!AO203</f>
        <v>2.25</v>
      </c>
      <c r="AN204" s="171">
        <f>'Case study'!AU203</f>
        <v>2.5</v>
      </c>
      <c r="AO204" s="171">
        <f>'Case study'!BA203</f>
        <v>2</v>
      </c>
      <c r="AP204" s="171"/>
      <c r="AQ204" s="171"/>
      <c r="AR204" s="171"/>
      <c r="AS204" s="171">
        <f>'Reflection -1 '!R203</f>
        <v>3.5</v>
      </c>
      <c r="AT204" s="171"/>
      <c r="AU204" s="171"/>
      <c r="AV204" s="171"/>
      <c r="AW204" s="171"/>
      <c r="AX204" s="171"/>
      <c r="AY204" s="171">
        <f>'Reflection -1 '!BB203</f>
        <v>3.5</v>
      </c>
      <c r="AZ204" s="171"/>
      <c r="BA204" s="171"/>
      <c r="BB204" s="171">
        <f>'Reflection -2'!R203</f>
        <v>2</v>
      </c>
      <c r="BC204" s="171"/>
      <c r="BD204" s="171"/>
      <c r="BE204" s="171"/>
      <c r="BF204" s="171"/>
      <c r="BG204" s="171"/>
      <c r="BH204" s="171">
        <f>'Reflection -2'!BB203</f>
        <v>4</v>
      </c>
      <c r="BI204" s="171"/>
      <c r="BJ204" s="171"/>
      <c r="BK204" s="171">
        <f>'Reflection -3'!R203</f>
        <v>2</v>
      </c>
      <c r="BL204" s="171"/>
      <c r="BM204" s="171"/>
      <c r="BN204" s="171"/>
      <c r="BO204" s="171"/>
      <c r="BP204" s="171"/>
      <c r="BQ204" s="171">
        <f>'Reflection -3'!BB203</f>
        <v>2</v>
      </c>
      <c r="BR204" s="171"/>
      <c r="BS204" s="171">
        <f t="shared" si="24"/>
        <v>2.1666666666666665</v>
      </c>
      <c r="BT204" s="171">
        <f t="shared" si="25"/>
        <v>2.2392857142857143</v>
      </c>
      <c r="BU204" s="171">
        <f t="shared" si="26"/>
        <v>1.5</v>
      </c>
      <c r="BV204" s="171">
        <f t="shared" si="27"/>
        <v>2</v>
      </c>
      <c r="BW204" s="171"/>
      <c r="BX204" s="171">
        <f t="shared" si="28"/>
        <v>2.1388888888888888</v>
      </c>
      <c r="BY204" s="171">
        <f t="shared" si="29"/>
        <v>2.5</v>
      </c>
      <c r="BZ204" s="171">
        <f t="shared" si="30"/>
        <v>12.544841269841269</v>
      </c>
      <c r="CA204" s="171">
        <f>Internal!$BZ204/30*100</f>
        <v>41.816137566137563</v>
      </c>
      <c r="CB204" s="171">
        <f t="shared" si="31"/>
        <v>2.5833333333333335</v>
      </c>
      <c r="CC204" s="171"/>
    </row>
    <row r="205" spans="1:81" s="102" customFormat="1" ht="23.1" customHeight="1" x14ac:dyDescent="0.3">
      <c r="A205" s="172">
        <v>202</v>
      </c>
      <c r="B205" s="172" t="s">
        <v>437</v>
      </c>
      <c r="C205" s="168" t="s">
        <v>438</v>
      </c>
      <c r="D205" s="171">
        <f>'Book Review'!K204</f>
        <v>2</v>
      </c>
      <c r="E205" s="171">
        <f>'Book Review'!Q204</f>
        <v>0.8</v>
      </c>
      <c r="F205" s="171">
        <f>'Book Review'!W204</f>
        <v>1</v>
      </c>
      <c r="G205" s="171"/>
      <c r="H205" s="171"/>
      <c r="I205" s="171">
        <f>'Book Review'!AO204</f>
        <v>1.3333333333333333</v>
      </c>
      <c r="J205" s="171">
        <f>'Book Review'!AU204</f>
        <v>1</v>
      </c>
      <c r="K205" s="171">
        <f>'Book Review'!BA204</f>
        <v>3</v>
      </c>
      <c r="L205" s="116"/>
      <c r="M205" s="173"/>
      <c r="N205" s="171">
        <f>Debate!K204</f>
        <v>1</v>
      </c>
      <c r="O205" s="171">
        <f>Debate!Q204</f>
        <v>1.2</v>
      </c>
      <c r="P205" s="116"/>
      <c r="Q205" s="171">
        <f>Debate!AC204</f>
        <v>2</v>
      </c>
      <c r="R205" s="116"/>
      <c r="S205" s="171">
        <f>Debate!AO204</f>
        <v>1</v>
      </c>
      <c r="T205" s="171">
        <f>Debate!AU204</f>
        <v>2</v>
      </c>
      <c r="U205" s="171">
        <f>Debate!BA204</f>
        <v>1</v>
      </c>
      <c r="V205" s="116"/>
      <c r="W205" s="173"/>
      <c r="X205" s="116"/>
      <c r="Y205" s="116">
        <f>GD!Q204</f>
        <v>1</v>
      </c>
      <c r="Z205" s="116">
        <f>GD!W204</f>
        <v>0</v>
      </c>
      <c r="AA205" s="116"/>
      <c r="AB205" s="116"/>
      <c r="AC205" s="116"/>
      <c r="AD205" s="173"/>
      <c r="AE205" s="173"/>
      <c r="AF205" s="116"/>
      <c r="AG205" s="173"/>
      <c r="AH205" s="171">
        <f>'Case study'!K204</f>
        <v>2</v>
      </c>
      <c r="AI205" s="171">
        <f>'Case study'!Q204</f>
        <v>1</v>
      </c>
      <c r="AJ205" s="171">
        <f>'Case study'!W204</f>
        <v>1</v>
      </c>
      <c r="AK205" s="116"/>
      <c r="AL205" s="116"/>
      <c r="AM205" s="171">
        <f>'Case study'!AO204</f>
        <v>1.25</v>
      </c>
      <c r="AN205" s="171">
        <f>'Case study'!AU204</f>
        <v>3</v>
      </c>
      <c r="AO205" s="171">
        <f>'Case study'!BA204</f>
        <v>3</v>
      </c>
      <c r="AP205" s="116"/>
      <c r="AQ205" s="173"/>
      <c r="AR205" s="116"/>
      <c r="AS205" s="171" t="str">
        <f>'Reflection -1 '!R204</f>
        <v>0</v>
      </c>
      <c r="AT205" s="116"/>
      <c r="AU205" s="116"/>
      <c r="AV205" s="116"/>
      <c r="AW205" s="116"/>
      <c r="AX205" s="173"/>
      <c r="AY205" s="171" t="str">
        <f>'Reflection -1 '!BB204</f>
        <v>0</v>
      </c>
      <c r="AZ205" s="173"/>
      <c r="BA205" s="116"/>
      <c r="BB205" s="171" t="str">
        <f>'Reflection -2'!R204</f>
        <v>0</v>
      </c>
      <c r="BC205" s="116"/>
      <c r="BD205" s="116"/>
      <c r="BE205" s="116"/>
      <c r="BF205" s="116"/>
      <c r="BG205" s="116"/>
      <c r="BH205" s="171" t="str">
        <f>'Reflection -2'!BB204</f>
        <v>0</v>
      </c>
      <c r="BI205" s="173"/>
      <c r="BJ205" s="116"/>
      <c r="BK205" s="171" t="str">
        <f>'Reflection -3'!R204</f>
        <v>0</v>
      </c>
      <c r="BL205" s="116"/>
      <c r="BM205" s="116"/>
      <c r="BN205" s="116"/>
      <c r="BO205" s="116"/>
      <c r="BP205" s="116"/>
      <c r="BQ205" s="171" t="str">
        <f>'Reflection -3'!BB204</f>
        <v>0</v>
      </c>
      <c r="BR205" s="173"/>
      <c r="BS205" s="171">
        <f t="shared" si="24"/>
        <v>1.6666666666666667</v>
      </c>
      <c r="BT205" s="171">
        <f t="shared" si="25"/>
        <v>1</v>
      </c>
      <c r="BU205" s="171">
        <f t="shared" si="26"/>
        <v>0.66666666666666663</v>
      </c>
      <c r="BV205" s="171">
        <f t="shared" si="27"/>
        <v>2</v>
      </c>
      <c r="BW205" s="171"/>
      <c r="BX205" s="171">
        <f t="shared" si="28"/>
        <v>1.1944444444444444</v>
      </c>
      <c r="BY205" s="171">
        <f t="shared" si="29"/>
        <v>2</v>
      </c>
      <c r="BZ205" s="171">
        <f t="shared" si="30"/>
        <v>8.5277777777777786</v>
      </c>
      <c r="CA205" s="171">
        <f>Internal!$BZ205/30*100</f>
        <v>28.425925925925927</v>
      </c>
      <c r="CB205" s="171">
        <f t="shared" si="31"/>
        <v>2.3333333333333335</v>
      </c>
      <c r="CC205" s="173"/>
    </row>
    <row r="206" spans="1:81" s="102" customFormat="1" ht="23.1" customHeight="1" x14ac:dyDescent="0.3">
      <c r="A206" s="169">
        <v>203</v>
      </c>
      <c r="B206" s="169" t="s">
        <v>439</v>
      </c>
      <c r="C206" s="170" t="s">
        <v>440</v>
      </c>
      <c r="D206" s="171">
        <f>'Book Review'!K205</f>
        <v>4</v>
      </c>
      <c r="E206" s="171">
        <f>'Book Review'!Q205</f>
        <v>2.6</v>
      </c>
      <c r="F206" s="171">
        <f>'Book Review'!W205</f>
        <v>2</v>
      </c>
      <c r="G206" s="171"/>
      <c r="H206" s="171"/>
      <c r="I206" s="171">
        <f>'Book Review'!AO205</f>
        <v>4</v>
      </c>
      <c r="J206" s="171">
        <f>'Book Review'!AU205</f>
        <v>3</v>
      </c>
      <c r="K206" s="171">
        <f>'Book Review'!BA205</f>
        <v>4</v>
      </c>
      <c r="L206" s="171"/>
      <c r="M206" s="171"/>
      <c r="N206" s="171">
        <f>Debate!K205</f>
        <v>2</v>
      </c>
      <c r="O206" s="171">
        <f>Debate!Q205</f>
        <v>2</v>
      </c>
      <c r="P206" s="171"/>
      <c r="Q206" s="171">
        <f>Debate!AC205</f>
        <v>2</v>
      </c>
      <c r="R206" s="171"/>
      <c r="S206" s="171">
        <f>Debate!AO205</f>
        <v>2</v>
      </c>
      <c r="T206" s="171">
        <f>Debate!AU205</f>
        <v>2</v>
      </c>
      <c r="U206" s="171">
        <f>Debate!BA205</f>
        <v>2</v>
      </c>
      <c r="V206" s="171"/>
      <c r="W206" s="171"/>
      <c r="X206" s="171"/>
      <c r="Y206" s="171">
        <f>GD!Q205</f>
        <v>3</v>
      </c>
      <c r="Z206" s="171">
        <f>GD!W205</f>
        <v>0</v>
      </c>
      <c r="AA206" s="171"/>
      <c r="AB206" s="171"/>
      <c r="AC206" s="171"/>
      <c r="AD206" s="171"/>
      <c r="AE206" s="171"/>
      <c r="AF206" s="171"/>
      <c r="AG206" s="171"/>
      <c r="AH206" s="171">
        <f>'Case study'!K205</f>
        <v>4</v>
      </c>
      <c r="AI206" s="171">
        <f>'Case study'!Q205</f>
        <v>3.4</v>
      </c>
      <c r="AJ206" s="171">
        <f>'Case study'!W205</f>
        <v>3</v>
      </c>
      <c r="AK206" s="171"/>
      <c r="AL206" s="171"/>
      <c r="AM206" s="171">
        <f>'Case study'!AO205</f>
        <v>4</v>
      </c>
      <c r="AN206" s="171">
        <f>'Case study'!AU205</f>
        <v>3</v>
      </c>
      <c r="AO206" s="171">
        <f>'Case study'!BA205</f>
        <v>4</v>
      </c>
      <c r="AP206" s="171"/>
      <c r="AQ206" s="171"/>
      <c r="AR206" s="171"/>
      <c r="AS206" s="171">
        <f>'Reflection -1 '!R205</f>
        <v>2</v>
      </c>
      <c r="AT206" s="171"/>
      <c r="AU206" s="171"/>
      <c r="AV206" s="171"/>
      <c r="AW206" s="171"/>
      <c r="AX206" s="171"/>
      <c r="AY206" s="171">
        <f>'Reflection -1 '!BB205</f>
        <v>2</v>
      </c>
      <c r="AZ206" s="171"/>
      <c r="BA206" s="171"/>
      <c r="BB206" s="171">
        <f>'Reflection -2'!R205</f>
        <v>2</v>
      </c>
      <c r="BC206" s="171"/>
      <c r="BD206" s="171"/>
      <c r="BE206" s="171"/>
      <c r="BF206" s="171"/>
      <c r="BG206" s="171"/>
      <c r="BH206" s="171">
        <f>'Reflection -2'!BB205</f>
        <v>2</v>
      </c>
      <c r="BI206" s="171"/>
      <c r="BJ206" s="171"/>
      <c r="BK206" s="171">
        <f>'Reflection -3'!R205</f>
        <v>2</v>
      </c>
      <c r="BL206" s="171"/>
      <c r="BM206" s="171"/>
      <c r="BN206" s="171"/>
      <c r="BO206" s="171"/>
      <c r="BP206" s="171"/>
      <c r="BQ206" s="171">
        <f>'Reflection -3'!BB205</f>
        <v>2</v>
      </c>
      <c r="BR206" s="171"/>
      <c r="BS206" s="171">
        <f t="shared" si="24"/>
        <v>3.3333333333333335</v>
      </c>
      <c r="BT206" s="171">
        <f t="shared" si="25"/>
        <v>2.4285714285714284</v>
      </c>
      <c r="BU206" s="171">
        <f t="shared" si="26"/>
        <v>1.6666666666666667</v>
      </c>
      <c r="BV206" s="171">
        <f t="shared" si="27"/>
        <v>2</v>
      </c>
      <c r="BW206" s="171"/>
      <c r="BX206" s="171">
        <f t="shared" si="28"/>
        <v>3.3333333333333335</v>
      </c>
      <c r="BY206" s="171">
        <f t="shared" si="29"/>
        <v>2.6666666666666665</v>
      </c>
      <c r="BZ206" s="171">
        <f t="shared" si="30"/>
        <v>15.428571428571429</v>
      </c>
      <c r="CA206" s="171">
        <f>Internal!$BZ206/30*100</f>
        <v>51.428571428571438</v>
      </c>
      <c r="CB206" s="171">
        <f t="shared" si="31"/>
        <v>2.6666666666666665</v>
      </c>
      <c r="CC206" s="171"/>
    </row>
    <row r="207" spans="1:81" s="102" customFormat="1" ht="23.1" customHeight="1" x14ac:dyDescent="0.3">
      <c r="A207" s="172">
        <v>204</v>
      </c>
      <c r="B207" s="172" t="s">
        <v>441</v>
      </c>
      <c r="C207" s="168" t="s">
        <v>442</v>
      </c>
      <c r="D207" s="171">
        <f>'Book Review'!K206</f>
        <v>2.5</v>
      </c>
      <c r="E207" s="171">
        <f>'Book Review'!Q206</f>
        <v>2.6</v>
      </c>
      <c r="F207" s="171">
        <f>'Book Review'!W206</f>
        <v>4</v>
      </c>
      <c r="G207" s="171"/>
      <c r="H207" s="171"/>
      <c r="I207" s="171">
        <f>'Book Review'!AO206</f>
        <v>2.6666666666666665</v>
      </c>
      <c r="J207" s="171">
        <f>'Book Review'!AU206</f>
        <v>3</v>
      </c>
      <c r="K207" s="171">
        <f>'Book Review'!BA206</f>
        <v>3</v>
      </c>
      <c r="L207" s="116"/>
      <c r="M207" s="116"/>
      <c r="N207" s="171">
        <f>Debate!K206</f>
        <v>3</v>
      </c>
      <c r="O207" s="171">
        <f>Debate!Q206</f>
        <v>3.1</v>
      </c>
      <c r="P207" s="116"/>
      <c r="Q207" s="171">
        <f>Debate!AC206</f>
        <v>4</v>
      </c>
      <c r="R207" s="116"/>
      <c r="S207" s="171">
        <f>Debate!AO206</f>
        <v>2.3333333333333335</v>
      </c>
      <c r="T207" s="171">
        <f>Debate!AU206</f>
        <v>3</v>
      </c>
      <c r="U207" s="171">
        <f>Debate!BA206</f>
        <v>3</v>
      </c>
      <c r="V207" s="116"/>
      <c r="W207" s="116"/>
      <c r="X207" s="116"/>
      <c r="Y207" s="116">
        <f>GD!Q206</f>
        <v>1</v>
      </c>
      <c r="Z207" s="116">
        <f>GD!W206</f>
        <v>0</v>
      </c>
      <c r="AA207" s="116"/>
      <c r="AB207" s="116"/>
      <c r="AC207" s="116"/>
      <c r="AD207" s="116"/>
      <c r="AE207" s="116"/>
      <c r="AF207" s="116"/>
      <c r="AG207" s="116"/>
      <c r="AH207" s="171">
        <f>'Case study'!K206</f>
        <v>1.75</v>
      </c>
      <c r="AI207" s="171">
        <f>'Case study'!Q206</f>
        <v>3</v>
      </c>
      <c r="AJ207" s="171">
        <f>'Case study'!W206</f>
        <v>2</v>
      </c>
      <c r="AK207" s="116"/>
      <c r="AL207" s="116"/>
      <c r="AM207" s="171">
        <f>'Case study'!AO206</f>
        <v>1.75</v>
      </c>
      <c r="AN207" s="171">
        <f>'Case study'!AU206</f>
        <v>3</v>
      </c>
      <c r="AO207" s="171">
        <f>'Case study'!BA206</f>
        <v>2</v>
      </c>
      <c r="AP207" s="116"/>
      <c r="AQ207" s="116"/>
      <c r="AR207" s="116"/>
      <c r="AS207" s="171">
        <f>'Reflection -1 '!R206</f>
        <v>3</v>
      </c>
      <c r="AT207" s="116"/>
      <c r="AU207" s="116"/>
      <c r="AV207" s="116"/>
      <c r="AW207" s="116"/>
      <c r="AX207" s="116"/>
      <c r="AY207" s="171">
        <f>'Reflection -1 '!BB206</f>
        <v>4</v>
      </c>
      <c r="AZ207" s="116"/>
      <c r="BA207" s="116"/>
      <c r="BB207" s="171">
        <f>'Reflection -2'!R206</f>
        <v>2.5</v>
      </c>
      <c r="BC207" s="116"/>
      <c r="BD207" s="116"/>
      <c r="BE207" s="116"/>
      <c r="BF207" s="116"/>
      <c r="BG207" s="116"/>
      <c r="BH207" s="171">
        <f>'Reflection -2'!BB206</f>
        <v>4</v>
      </c>
      <c r="BI207" s="116"/>
      <c r="BJ207" s="116"/>
      <c r="BK207" s="171">
        <f>'Reflection -3'!R206</f>
        <v>3</v>
      </c>
      <c r="BL207" s="116"/>
      <c r="BM207" s="116"/>
      <c r="BN207" s="116"/>
      <c r="BO207" s="116"/>
      <c r="BP207" s="116"/>
      <c r="BQ207" s="171">
        <f>'Reflection -3'!BB206</f>
        <v>3.5</v>
      </c>
      <c r="BR207" s="116"/>
      <c r="BS207" s="171">
        <f t="shared" si="24"/>
        <v>2.4166666666666665</v>
      </c>
      <c r="BT207" s="171">
        <f t="shared" si="25"/>
        <v>2.6</v>
      </c>
      <c r="BU207" s="171">
        <f t="shared" si="26"/>
        <v>2</v>
      </c>
      <c r="BV207" s="171">
        <f t="shared" si="27"/>
        <v>4</v>
      </c>
      <c r="BW207" s="171"/>
      <c r="BX207" s="171">
        <f t="shared" si="28"/>
        <v>2.25</v>
      </c>
      <c r="BY207" s="171">
        <f t="shared" si="29"/>
        <v>3</v>
      </c>
      <c r="BZ207" s="171">
        <f t="shared" si="30"/>
        <v>16.266666666666666</v>
      </c>
      <c r="CA207" s="171">
        <f>Internal!$BZ207/30*100</f>
        <v>54.222222222222214</v>
      </c>
      <c r="CB207" s="171">
        <f t="shared" si="31"/>
        <v>3.25</v>
      </c>
      <c r="CC207" s="116"/>
    </row>
    <row r="208" spans="1:81" s="102" customFormat="1" ht="23.1" customHeight="1" x14ac:dyDescent="0.3">
      <c r="A208" s="169">
        <v>205</v>
      </c>
      <c r="B208" s="169" t="s">
        <v>443</v>
      </c>
      <c r="C208" s="170" t="s">
        <v>444</v>
      </c>
      <c r="D208" s="171">
        <f>'Book Review'!K207</f>
        <v>3.75</v>
      </c>
      <c r="E208" s="171">
        <f>'Book Review'!Q207</f>
        <v>2.6</v>
      </c>
      <c r="F208" s="171">
        <f>'Book Review'!W207</f>
        <v>2</v>
      </c>
      <c r="G208" s="171"/>
      <c r="H208" s="171"/>
      <c r="I208" s="171">
        <f>'Book Review'!AO207</f>
        <v>3</v>
      </c>
      <c r="J208" s="171">
        <f>'Book Review'!AU207</f>
        <v>3</v>
      </c>
      <c r="K208" s="171">
        <f>'Book Review'!BA207</f>
        <v>3.5</v>
      </c>
      <c r="L208" s="171"/>
      <c r="M208" s="171"/>
      <c r="N208" s="171">
        <f>Debate!K207</f>
        <v>3</v>
      </c>
      <c r="O208" s="171">
        <f>Debate!Q207</f>
        <v>2.8</v>
      </c>
      <c r="P208" s="171"/>
      <c r="Q208" s="171">
        <f>Debate!AC207</f>
        <v>3</v>
      </c>
      <c r="R208" s="171"/>
      <c r="S208" s="171">
        <f>Debate!AO207</f>
        <v>2.6666666666666665</v>
      </c>
      <c r="T208" s="171">
        <f>Debate!AU207</f>
        <v>3</v>
      </c>
      <c r="U208" s="171">
        <f>Debate!BA207</f>
        <v>3</v>
      </c>
      <c r="V208" s="171"/>
      <c r="W208" s="171"/>
      <c r="X208" s="171"/>
      <c r="Y208" s="171">
        <f>GD!Q207</f>
        <v>3.5</v>
      </c>
      <c r="Z208" s="171">
        <f>GD!W207</f>
        <v>0</v>
      </c>
      <c r="AA208" s="171"/>
      <c r="AB208" s="171"/>
      <c r="AC208" s="171"/>
      <c r="AD208" s="171"/>
      <c r="AE208" s="171"/>
      <c r="AF208" s="171"/>
      <c r="AG208" s="171"/>
      <c r="AH208" s="171">
        <f>'Case study'!K207</f>
        <v>3.5</v>
      </c>
      <c r="AI208" s="171">
        <f>'Case study'!Q207</f>
        <v>3.2</v>
      </c>
      <c r="AJ208" s="171">
        <f>'Case study'!W207</f>
        <v>3</v>
      </c>
      <c r="AK208" s="171"/>
      <c r="AL208" s="171"/>
      <c r="AM208" s="171">
        <f>'Case study'!AO207</f>
        <v>3</v>
      </c>
      <c r="AN208" s="171">
        <f>'Case study'!AU207</f>
        <v>3</v>
      </c>
      <c r="AO208" s="171">
        <f>'Case study'!BA207</f>
        <v>4</v>
      </c>
      <c r="AP208" s="171"/>
      <c r="AQ208" s="171"/>
      <c r="AR208" s="171"/>
      <c r="AS208" s="171">
        <f>'Reflection -1 '!R207</f>
        <v>3</v>
      </c>
      <c r="AT208" s="171"/>
      <c r="AU208" s="171"/>
      <c r="AV208" s="171"/>
      <c r="AW208" s="171"/>
      <c r="AX208" s="171"/>
      <c r="AY208" s="171">
        <f>'Reflection -1 '!BB207</f>
        <v>3</v>
      </c>
      <c r="AZ208" s="171"/>
      <c r="BA208" s="171"/>
      <c r="BB208" s="171">
        <f>'Reflection -2'!R207</f>
        <v>2</v>
      </c>
      <c r="BC208" s="171"/>
      <c r="BD208" s="171"/>
      <c r="BE208" s="171"/>
      <c r="BF208" s="171"/>
      <c r="BG208" s="171"/>
      <c r="BH208" s="171">
        <f>'Reflection -2'!BB207</f>
        <v>2</v>
      </c>
      <c r="BI208" s="171"/>
      <c r="BJ208" s="171"/>
      <c r="BK208" s="171">
        <f>'Reflection -3'!R207</f>
        <v>2</v>
      </c>
      <c r="BL208" s="171"/>
      <c r="BM208" s="171"/>
      <c r="BN208" s="171"/>
      <c r="BO208" s="171"/>
      <c r="BP208" s="171"/>
      <c r="BQ208" s="171">
        <f>'Reflection -3'!BB207</f>
        <v>2</v>
      </c>
      <c r="BR208" s="171"/>
      <c r="BS208" s="171">
        <f t="shared" si="24"/>
        <v>3.4166666666666665</v>
      </c>
      <c r="BT208" s="171">
        <f t="shared" si="25"/>
        <v>2.7285714285714286</v>
      </c>
      <c r="BU208" s="171">
        <f t="shared" si="26"/>
        <v>1.6666666666666667</v>
      </c>
      <c r="BV208" s="171">
        <f t="shared" si="27"/>
        <v>3</v>
      </c>
      <c r="BW208" s="171"/>
      <c r="BX208" s="171">
        <f t="shared" si="28"/>
        <v>2.8888888888888888</v>
      </c>
      <c r="BY208" s="171">
        <f t="shared" si="29"/>
        <v>3</v>
      </c>
      <c r="BZ208" s="171">
        <f t="shared" si="30"/>
        <v>16.700793650793653</v>
      </c>
      <c r="CA208" s="171">
        <f>Internal!$BZ208/30*100</f>
        <v>55.669312169312178</v>
      </c>
      <c r="CB208" s="171">
        <f t="shared" si="31"/>
        <v>2.9166666666666665</v>
      </c>
      <c r="CC208" s="171"/>
    </row>
    <row r="209" spans="1:81" s="102" customFormat="1" ht="23.1" customHeight="1" x14ac:dyDescent="0.3">
      <c r="A209" s="172">
        <v>206</v>
      </c>
      <c r="B209" s="172" t="s">
        <v>445</v>
      </c>
      <c r="C209" s="168" t="s">
        <v>446</v>
      </c>
      <c r="D209" s="171">
        <f>'Book Review'!K208</f>
        <v>0</v>
      </c>
      <c r="E209" s="171">
        <f>'Book Review'!Q208</f>
        <v>0.4</v>
      </c>
      <c r="F209" s="171">
        <f>'Book Review'!W208</f>
        <v>0</v>
      </c>
      <c r="G209" s="171"/>
      <c r="H209" s="171"/>
      <c r="I209" s="171">
        <f>'Book Review'!AO208</f>
        <v>0</v>
      </c>
      <c r="J209" s="171">
        <f>'Book Review'!AU208</f>
        <v>0</v>
      </c>
      <c r="K209" s="171">
        <f>'Book Review'!BA208</f>
        <v>0</v>
      </c>
      <c r="L209" s="116"/>
      <c r="M209" s="116"/>
      <c r="N209" s="171">
        <f>Debate!K208</f>
        <v>2</v>
      </c>
      <c r="O209" s="171">
        <f>Debate!Q208</f>
        <v>2.8</v>
      </c>
      <c r="P209" s="116"/>
      <c r="Q209" s="171">
        <f>Debate!AC208</f>
        <v>2</v>
      </c>
      <c r="R209" s="116"/>
      <c r="S209" s="171">
        <f>Debate!AO208</f>
        <v>1.6666666666666667</v>
      </c>
      <c r="T209" s="171">
        <f>Debate!AU208</f>
        <v>3</v>
      </c>
      <c r="U209" s="171">
        <f>Debate!BA208</f>
        <v>2</v>
      </c>
      <c r="V209" s="116"/>
      <c r="W209" s="116"/>
      <c r="X209" s="116"/>
      <c r="Y209" s="116" t="str">
        <f>GD!Q208</f>
        <v>0</v>
      </c>
      <c r="Z209" s="116">
        <f>GD!W208</f>
        <v>0</v>
      </c>
      <c r="AA209" s="116"/>
      <c r="AB209" s="116"/>
      <c r="AC209" s="116"/>
      <c r="AD209" s="116"/>
      <c r="AE209" s="116"/>
      <c r="AF209" s="116"/>
      <c r="AG209" s="116"/>
      <c r="AH209" s="171">
        <f>'Case study'!K208</f>
        <v>1</v>
      </c>
      <c r="AI209" s="171">
        <f>'Case study'!Q208</f>
        <v>2.8</v>
      </c>
      <c r="AJ209" s="171">
        <f>'Case study'!W208</f>
        <v>1</v>
      </c>
      <c r="AK209" s="116"/>
      <c r="AL209" s="116"/>
      <c r="AM209" s="171">
        <f>'Case study'!AO208</f>
        <v>1</v>
      </c>
      <c r="AN209" s="171">
        <f>'Case study'!AU208</f>
        <v>2</v>
      </c>
      <c r="AO209" s="171">
        <f>'Case study'!BA208</f>
        <v>1.5</v>
      </c>
      <c r="AP209" s="116"/>
      <c r="AQ209" s="116"/>
      <c r="AR209" s="116"/>
      <c r="AS209" s="171">
        <f>'Reflection -1 '!R208</f>
        <v>3</v>
      </c>
      <c r="AT209" s="116"/>
      <c r="AU209" s="116"/>
      <c r="AV209" s="116"/>
      <c r="AW209" s="116"/>
      <c r="AX209" s="116"/>
      <c r="AY209" s="171">
        <f>'Reflection -1 '!BB208</f>
        <v>3.5</v>
      </c>
      <c r="AZ209" s="116"/>
      <c r="BA209" s="116"/>
      <c r="BB209" s="171">
        <f>'Reflection -2'!R208</f>
        <v>3</v>
      </c>
      <c r="BC209" s="116"/>
      <c r="BD209" s="116"/>
      <c r="BE209" s="116"/>
      <c r="BF209" s="116"/>
      <c r="BG209" s="116"/>
      <c r="BH209" s="171">
        <f>'Reflection -2'!BB208</f>
        <v>4</v>
      </c>
      <c r="BI209" s="116"/>
      <c r="BJ209" s="116"/>
      <c r="BK209" s="171">
        <f>'Reflection -3'!R208</f>
        <v>2</v>
      </c>
      <c r="BL209" s="116"/>
      <c r="BM209" s="116"/>
      <c r="BN209" s="116"/>
      <c r="BO209" s="116"/>
      <c r="BP209" s="116"/>
      <c r="BQ209" s="171">
        <f>'Reflection -3'!BB208</f>
        <v>2.5</v>
      </c>
      <c r="BR209" s="116"/>
      <c r="BS209" s="171">
        <f t="shared" si="24"/>
        <v>1</v>
      </c>
      <c r="BT209" s="171">
        <f t="shared" si="25"/>
        <v>2.3333333333333335</v>
      </c>
      <c r="BU209" s="171">
        <f t="shared" si="26"/>
        <v>0.33333333333333331</v>
      </c>
      <c r="BV209" s="171">
        <f t="shared" si="27"/>
        <v>2</v>
      </c>
      <c r="BW209" s="171"/>
      <c r="BX209" s="171">
        <f t="shared" si="28"/>
        <v>0.88888888888888895</v>
      </c>
      <c r="BY209" s="171">
        <f t="shared" si="29"/>
        <v>1.6666666666666667</v>
      </c>
      <c r="BZ209" s="171">
        <f t="shared" si="30"/>
        <v>8.2222222222222214</v>
      </c>
      <c r="CA209" s="171">
        <f>Internal!$BZ209/30*100</f>
        <v>27.407407407407401</v>
      </c>
      <c r="CB209" s="171">
        <f t="shared" si="31"/>
        <v>2.25</v>
      </c>
      <c r="CC209" s="116"/>
    </row>
    <row r="210" spans="1:81" s="102" customFormat="1" ht="23.1" customHeight="1" x14ac:dyDescent="0.3">
      <c r="A210" s="169">
        <v>207</v>
      </c>
      <c r="B210" s="169" t="s">
        <v>447</v>
      </c>
      <c r="C210" s="170" t="s">
        <v>448</v>
      </c>
      <c r="D210" s="171">
        <f>'Book Review'!K209</f>
        <v>2.5</v>
      </c>
      <c r="E210" s="171">
        <f>'Book Review'!Q209</f>
        <v>2.2000000000000002</v>
      </c>
      <c r="F210" s="171">
        <f>'Book Review'!W209</f>
        <v>3</v>
      </c>
      <c r="G210" s="171"/>
      <c r="H210" s="171"/>
      <c r="I210" s="171">
        <f>'Book Review'!AO209</f>
        <v>3</v>
      </c>
      <c r="J210" s="171">
        <f>'Book Review'!AU209</f>
        <v>3</v>
      </c>
      <c r="K210" s="171">
        <f>'Book Review'!BA209</f>
        <v>2.5</v>
      </c>
      <c r="L210" s="171"/>
      <c r="M210" s="171"/>
      <c r="N210" s="171">
        <f>Debate!K209</f>
        <v>2</v>
      </c>
      <c r="O210" s="171">
        <f>Debate!Q209</f>
        <v>2.8</v>
      </c>
      <c r="P210" s="171"/>
      <c r="Q210" s="171">
        <f>Debate!AC209</f>
        <v>3</v>
      </c>
      <c r="R210" s="171"/>
      <c r="S210" s="171">
        <f>Debate!AO209</f>
        <v>2.3333333333333335</v>
      </c>
      <c r="T210" s="171">
        <f>Debate!AU209</f>
        <v>3</v>
      </c>
      <c r="U210" s="171">
        <f>Debate!BA209</f>
        <v>3.5</v>
      </c>
      <c r="V210" s="171"/>
      <c r="W210" s="171"/>
      <c r="X210" s="171"/>
      <c r="Y210" s="171">
        <f>GD!Q209</f>
        <v>2.5</v>
      </c>
      <c r="Z210" s="171">
        <f>GD!W209</f>
        <v>0</v>
      </c>
      <c r="AA210" s="171"/>
      <c r="AB210" s="171"/>
      <c r="AC210" s="171"/>
      <c r="AD210" s="171"/>
      <c r="AE210" s="171"/>
      <c r="AF210" s="171"/>
      <c r="AG210" s="171"/>
      <c r="AH210" s="171">
        <f>'Case study'!K209</f>
        <v>2.5</v>
      </c>
      <c r="AI210" s="171">
        <f>'Case study'!Q209</f>
        <v>2.6</v>
      </c>
      <c r="AJ210" s="171">
        <f>'Case study'!W209</f>
        <v>3</v>
      </c>
      <c r="AK210" s="171"/>
      <c r="AL210" s="171"/>
      <c r="AM210" s="171">
        <f>'Case study'!AO209</f>
        <v>3</v>
      </c>
      <c r="AN210" s="171">
        <f>'Case study'!AU209</f>
        <v>3</v>
      </c>
      <c r="AO210" s="171">
        <f>'Case study'!BA209</f>
        <v>2</v>
      </c>
      <c r="AP210" s="171"/>
      <c r="AQ210" s="171"/>
      <c r="AR210" s="171"/>
      <c r="AS210" s="171" t="str">
        <f>'Reflection -1 '!R209</f>
        <v>0</v>
      </c>
      <c r="AT210" s="171"/>
      <c r="AU210" s="171"/>
      <c r="AV210" s="171"/>
      <c r="AW210" s="171"/>
      <c r="AX210" s="171"/>
      <c r="AY210" s="171" t="str">
        <f>'Reflection -1 '!BB209</f>
        <v>0</v>
      </c>
      <c r="AZ210" s="171"/>
      <c r="BA210" s="171"/>
      <c r="BB210" s="171" t="str">
        <f>'Reflection -2'!R209</f>
        <v>0</v>
      </c>
      <c r="BC210" s="171"/>
      <c r="BD210" s="171"/>
      <c r="BE210" s="171"/>
      <c r="BF210" s="171"/>
      <c r="BG210" s="171"/>
      <c r="BH210" s="171" t="str">
        <f>'Reflection -2'!BB209</f>
        <v>0</v>
      </c>
      <c r="BI210" s="171"/>
      <c r="BJ210" s="171"/>
      <c r="BK210" s="171" t="str">
        <f>'Reflection -3'!R209</f>
        <v>0</v>
      </c>
      <c r="BL210" s="171"/>
      <c r="BM210" s="171"/>
      <c r="BN210" s="171"/>
      <c r="BO210" s="171"/>
      <c r="BP210" s="171"/>
      <c r="BQ210" s="171" t="str">
        <f>'Reflection -3'!BB209</f>
        <v>0</v>
      </c>
      <c r="BR210" s="171"/>
      <c r="BS210" s="171">
        <f t="shared" si="24"/>
        <v>2.3333333333333335</v>
      </c>
      <c r="BT210" s="171">
        <f t="shared" si="25"/>
        <v>2.5249999999999999</v>
      </c>
      <c r="BU210" s="171">
        <f t="shared" si="26"/>
        <v>2</v>
      </c>
      <c r="BV210" s="171">
        <f t="shared" si="27"/>
        <v>3</v>
      </c>
      <c r="BW210" s="171"/>
      <c r="BX210" s="171">
        <f t="shared" si="28"/>
        <v>2.7777777777777781</v>
      </c>
      <c r="BY210" s="171">
        <f t="shared" si="29"/>
        <v>3</v>
      </c>
      <c r="BZ210" s="171">
        <f t="shared" si="30"/>
        <v>15.636111111111113</v>
      </c>
      <c r="CA210" s="171">
        <f>Internal!$BZ210/30*100</f>
        <v>52.120370370370374</v>
      </c>
      <c r="CB210" s="171">
        <f t="shared" si="31"/>
        <v>2.6666666666666665</v>
      </c>
      <c r="CC210" s="171"/>
    </row>
    <row r="211" spans="1:81" s="102" customFormat="1" ht="23.1" customHeight="1" x14ac:dyDescent="0.3">
      <c r="A211" s="172">
        <v>208</v>
      </c>
      <c r="B211" s="172" t="s">
        <v>73</v>
      </c>
      <c r="C211" s="168" t="s">
        <v>493</v>
      </c>
      <c r="D211" s="171">
        <f>'Book Review'!K210</f>
        <v>3.25</v>
      </c>
      <c r="E211" s="171">
        <f>'Book Review'!Q210</f>
        <v>3.4</v>
      </c>
      <c r="F211" s="171">
        <f>'Book Review'!W210</f>
        <v>4</v>
      </c>
      <c r="G211" s="171"/>
      <c r="H211" s="171"/>
      <c r="I211" s="171">
        <f>'Book Review'!AO210</f>
        <v>3</v>
      </c>
      <c r="J211" s="171">
        <f>'Book Review'!AU210</f>
        <v>3</v>
      </c>
      <c r="K211" s="171">
        <f>'Book Review'!BA210</f>
        <v>3</v>
      </c>
      <c r="L211" s="116"/>
      <c r="M211" s="116"/>
      <c r="N211" s="171">
        <f>Debate!K210</f>
        <v>3</v>
      </c>
      <c r="O211" s="171">
        <f>Debate!Q210</f>
        <v>4.2</v>
      </c>
      <c r="P211" s="116"/>
      <c r="Q211" s="171">
        <f>Debate!AC210</f>
        <v>3</v>
      </c>
      <c r="R211" s="116"/>
      <c r="S211" s="171">
        <f>Debate!AO210</f>
        <v>3.6666666666666665</v>
      </c>
      <c r="T211" s="171">
        <f>Debate!AU210</f>
        <v>3</v>
      </c>
      <c r="U211" s="171">
        <f>Debate!BA210</f>
        <v>3</v>
      </c>
      <c r="V211" s="116"/>
      <c r="W211" s="116"/>
      <c r="X211" s="116"/>
      <c r="Y211" s="116">
        <f>GD!Q210</f>
        <v>4</v>
      </c>
      <c r="Z211" s="116">
        <f>GD!W210</f>
        <v>0</v>
      </c>
      <c r="AA211" s="116"/>
      <c r="AB211" s="116"/>
      <c r="AC211" s="116"/>
      <c r="AD211" s="116"/>
      <c r="AE211" s="116"/>
      <c r="AF211" s="116"/>
      <c r="AG211" s="116"/>
      <c r="AH211" s="171">
        <f>'Case study'!K210</f>
        <v>3.25</v>
      </c>
      <c r="AI211" s="171">
        <f>'Case study'!Q210</f>
        <v>4</v>
      </c>
      <c r="AJ211" s="171">
        <f>'Case study'!W210</f>
        <v>4</v>
      </c>
      <c r="AK211" s="116"/>
      <c r="AL211" s="116"/>
      <c r="AM211" s="171">
        <f>'Case study'!AO210</f>
        <v>3</v>
      </c>
      <c r="AN211" s="171">
        <f>'Case study'!AU210</f>
        <v>3</v>
      </c>
      <c r="AO211" s="171">
        <f>'Case study'!BA210</f>
        <v>3</v>
      </c>
      <c r="AP211" s="116"/>
      <c r="AQ211" s="116"/>
      <c r="AR211" s="116"/>
      <c r="AS211" s="171">
        <f>'Reflection -1 '!R210</f>
        <v>3.6666666666666665</v>
      </c>
      <c r="AT211" s="116"/>
      <c r="AU211" s="116"/>
      <c r="AV211" s="116"/>
      <c r="AW211" s="116"/>
      <c r="AX211" s="116"/>
      <c r="AY211" s="171">
        <f>'Reflection -1 '!BB210</f>
        <v>4.5</v>
      </c>
      <c r="AZ211" s="116"/>
      <c r="BA211" s="116"/>
      <c r="BB211" s="171">
        <f>'Reflection -2'!R210</f>
        <v>4</v>
      </c>
      <c r="BC211" s="116"/>
      <c r="BD211" s="116"/>
      <c r="BE211" s="116"/>
      <c r="BF211" s="116"/>
      <c r="BG211" s="116"/>
      <c r="BH211" s="171">
        <f>'Reflection -2'!BB210</f>
        <v>5</v>
      </c>
      <c r="BI211" s="116"/>
      <c r="BJ211" s="116"/>
      <c r="BK211" s="171">
        <f>'Reflection -3'!R210</f>
        <v>0</v>
      </c>
      <c r="BL211" s="116"/>
      <c r="BM211" s="116"/>
      <c r="BN211" s="116"/>
      <c r="BO211" s="116"/>
      <c r="BP211" s="116"/>
      <c r="BQ211" s="171">
        <f>'Reflection -3'!BB210</f>
        <v>0</v>
      </c>
      <c r="BR211" s="116"/>
      <c r="BS211" s="171">
        <f t="shared" si="24"/>
        <v>3.1666666666666665</v>
      </c>
      <c r="BT211" s="171">
        <f t="shared" si="25"/>
        <v>3.3238095238095235</v>
      </c>
      <c r="BU211" s="171">
        <f t="shared" si="26"/>
        <v>2.6666666666666665</v>
      </c>
      <c r="BV211" s="171">
        <f t="shared" si="27"/>
        <v>3</v>
      </c>
      <c r="BW211" s="171"/>
      <c r="BX211" s="171">
        <f t="shared" si="28"/>
        <v>3.2222222222222219</v>
      </c>
      <c r="BY211" s="171">
        <f t="shared" si="29"/>
        <v>3</v>
      </c>
      <c r="BZ211" s="171">
        <f t="shared" si="30"/>
        <v>18.37936507936508</v>
      </c>
      <c r="CA211" s="171">
        <f>Internal!$BZ211/30*100</f>
        <v>61.264550264550266</v>
      </c>
      <c r="CB211" s="171">
        <f t="shared" si="31"/>
        <v>3.0833333333333335</v>
      </c>
      <c r="CC211" s="116"/>
    </row>
    <row r="212" spans="1:81" s="102" customFormat="1" ht="23.1" customHeight="1" x14ac:dyDescent="0.3">
      <c r="A212" s="169">
        <v>209</v>
      </c>
      <c r="B212" s="169" t="s">
        <v>450</v>
      </c>
      <c r="C212" s="170" t="s">
        <v>451</v>
      </c>
      <c r="D212" s="171">
        <f>'Book Review'!K211</f>
        <v>2</v>
      </c>
      <c r="E212" s="171">
        <f>'Book Review'!Q211</f>
        <v>1.6</v>
      </c>
      <c r="F212" s="171">
        <f>'Book Review'!W211</f>
        <v>2</v>
      </c>
      <c r="G212" s="171"/>
      <c r="H212" s="171"/>
      <c r="I212" s="171">
        <f>'Book Review'!AO211</f>
        <v>2</v>
      </c>
      <c r="J212" s="171">
        <f>'Book Review'!AU211</f>
        <v>2</v>
      </c>
      <c r="K212" s="171">
        <f>'Book Review'!BA211</f>
        <v>2.5</v>
      </c>
      <c r="L212" s="171"/>
      <c r="M212" s="171"/>
      <c r="N212" s="171">
        <f>Debate!K211</f>
        <v>2</v>
      </c>
      <c r="O212" s="171">
        <f>Debate!Q211</f>
        <v>2</v>
      </c>
      <c r="P212" s="171"/>
      <c r="Q212" s="171">
        <f>Debate!AC211</f>
        <v>2</v>
      </c>
      <c r="R212" s="171"/>
      <c r="S212" s="171">
        <f>Debate!AO211</f>
        <v>2</v>
      </c>
      <c r="T212" s="171">
        <f>Debate!AU211</f>
        <v>2</v>
      </c>
      <c r="U212" s="171">
        <f>Debate!BA211</f>
        <v>2</v>
      </c>
      <c r="V212" s="171"/>
      <c r="W212" s="171"/>
      <c r="X212" s="171"/>
      <c r="Y212" s="171">
        <f>GD!Q211</f>
        <v>2</v>
      </c>
      <c r="Z212" s="171">
        <f>GD!W211</f>
        <v>0</v>
      </c>
      <c r="AA212" s="171"/>
      <c r="AB212" s="171"/>
      <c r="AC212" s="171"/>
      <c r="AD212" s="171"/>
      <c r="AE212" s="171"/>
      <c r="AF212" s="171"/>
      <c r="AG212" s="171"/>
      <c r="AH212" s="171">
        <f>'Case study'!K211</f>
        <v>2</v>
      </c>
      <c r="AI212" s="171">
        <f>'Case study'!Q211</f>
        <v>2</v>
      </c>
      <c r="AJ212" s="171">
        <f>'Case study'!W211</f>
        <v>2</v>
      </c>
      <c r="AK212" s="171"/>
      <c r="AL212" s="171"/>
      <c r="AM212" s="171">
        <f>'Case study'!AO211</f>
        <v>2</v>
      </c>
      <c r="AN212" s="171">
        <f>'Case study'!AU211</f>
        <v>3</v>
      </c>
      <c r="AO212" s="171">
        <f>'Case study'!BA211</f>
        <v>2.5</v>
      </c>
      <c r="AP212" s="171"/>
      <c r="AQ212" s="171"/>
      <c r="AR212" s="171"/>
      <c r="AS212" s="171" t="str">
        <f>'Reflection -1 '!R211</f>
        <v>0</v>
      </c>
      <c r="AT212" s="171"/>
      <c r="AU212" s="171"/>
      <c r="AV212" s="171"/>
      <c r="AW212" s="171"/>
      <c r="AX212" s="171"/>
      <c r="AY212" s="171" t="str">
        <f>'Reflection -1 '!BB211</f>
        <v>0</v>
      </c>
      <c r="AZ212" s="171"/>
      <c r="BA212" s="171"/>
      <c r="BB212" s="171" t="str">
        <f>'Reflection -2'!R211</f>
        <v>0</v>
      </c>
      <c r="BC212" s="171"/>
      <c r="BD212" s="171"/>
      <c r="BE212" s="171"/>
      <c r="BF212" s="171"/>
      <c r="BG212" s="171"/>
      <c r="BH212" s="171" t="str">
        <f>'Reflection -2'!BB211</f>
        <v>0</v>
      </c>
      <c r="BI212" s="171"/>
      <c r="BJ212" s="171"/>
      <c r="BK212" s="171" t="str">
        <f>'Reflection -3'!R211</f>
        <v>0</v>
      </c>
      <c r="BL212" s="171"/>
      <c r="BM212" s="171"/>
      <c r="BN212" s="171"/>
      <c r="BO212" s="171"/>
      <c r="BP212" s="171"/>
      <c r="BQ212" s="171" t="str">
        <f>'Reflection -3'!BB211</f>
        <v>0</v>
      </c>
      <c r="BR212" s="171"/>
      <c r="BS212" s="171">
        <f t="shared" si="24"/>
        <v>2</v>
      </c>
      <c r="BT212" s="171">
        <f t="shared" si="25"/>
        <v>1.9</v>
      </c>
      <c r="BU212" s="171">
        <f t="shared" si="26"/>
        <v>1.3333333333333333</v>
      </c>
      <c r="BV212" s="171">
        <f t="shared" si="27"/>
        <v>2</v>
      </c>
      <c r="BW212" s="171"/>
      <c r="BX212" s="171">
        <f t="shared" si="28"/>
        <v>2</v>
      </c>
      <c r="BY212" s="171">
        <f t="shared" si="29"/>
        <v>2.3333333333333335</v>
      </c>
      <c r="BZ212" s="171">
        <f t="shared" si="30"/>
        <v>11.566666666666666</v>
      </c>
      <c r="CA212" s="171">
        <f>Internal!$BZ212/30*100</f>
        <v>38.555555555555557</v>
      </c>
      <c r="CB212" s="171">
        <f t="shared" si="31"/>
        <v>2.3333333333333335</v>
      </c>
      <c r="CC212" s="171"/>
    </row>
    <row r="213" spans="1:81" s="102" customFormat="1" ht="23.1" customHeight="1" x14ac:dyDescent="0.3">
      <c r="A213" s="172">
        <v>210</v>
      </c>
      <c r="B213" s="172" t="s">
        <v>452</v>
      </c>
      <c r="C213" s="168" t="s">
        <v>453</v>
      </c>
      <c r="D213" s="171">
        <f>'Book Review'!K212</f>
        <v>3.25</v>
      </c>
      <c r="E213" s="171">
        <f>'Book Review'!Q212</f>
        <v>2.4</v>
      </c>
      <c r="F213" s="171">
        <f>'Book Review'!W212</f>
        <v>3</v>
      </c>
      <c r="G213" s="171"/>
      <c r="H213" s="171"/>
      <c r="I213" s="171">
        <f>'Book Review'!AO212</f>
        <v>2.6666666666666665</v>
      </c>
      <c r="J213" s="171">
        <f>'Book Review'!AU212</f>
        <v>3</v>
      </c>
      <c r="K213" s="171">
        <f>'Book Review'!BA212</f>
        <v>3.5</v>
      </c>
      <c r="L213" s="116"/>
      <c r="M213" s="116"/>
      <c r="N213" s="171">
        <f>Debate!K212</f>
        <v>2</v>
      </c>
      <c r="O213" s="171">
        <f>Debate!Q212</f>
        <v>3</v>
      </c>
      <c r="P213" s="116"/>
      <c r="Q213" s="171">
        <f>Debate!AC212</f>
        <v>3</v>
      </c>
      <c r="R213" s="116"/>
      <c r="S213" s="171">
        <f>Debate!AO212</f>
        <v>3</v>
      </c>
      <c r="T213" s="171">
        <f>Debate!AU212</f>
        <v>3</v>
      </c>
      <c r="U213" s="171">
        <f>Debate!BA212</f>
        <v>3</v>
      </c>
      <c r="V213" s="116"/>
      <c r="W213" s="116"/>
      <c r="X213" s="116"/>
      <c r="Y213" s="116">
        <f>GD!Q212</f>
        <v>3</v>
      </c>
      <c r="Z213" s="116">
        <f>GD!W212</f>
        <v>0</v>
      </c>
      <c r="AA213" s="116"/>
      <c r="AB213" s="116"/>
      <c r="AC213" s="116"/>
      <c r="AD213" s="116"/>
      <c r="AE213" s="116"/>
      <c r="AF213" s="116"/>
      <c r="AG213" s="116"/>
      <c r="AH213" s="171">
        <f>'Case study'!K212</f>
        <v>3.25</v>
      </c>
      <c r="AI213" s="171">
        <f>'Case study'!Q212</f>
        <v>3</v>
      </c>
      <c r="AJ213" s="171">
        <f>'Case study'!W212</f>
        <v>3</v>
      </c>
      <c r="AK213" s="116"/>
      <c r="AL213" s="116"/>
      <c r="AM213" s="171">
        <f>'Case study'!AO212</f>
        <v>2.75</v>
      </c>
      <c r="AN213" s="171">
        <f>'Case study'!AU212</f>
        <v>3</v>
      </c>
      <c r="AO213" s="171">
        <f>'Case study'!BA212</f>
        <v>4</v>
      </c>
      <c r="AP213" s="116"/>
      <c r="AQ213" s="116"/>
      <c r="AR213" s="116"/>
      <c r="AS213" s="171" t="str">
        <f>'Reflection -1 '!R212</f>
        <v>0</v>
      </c>
      <c r="AT213" s="116"/>
      <c r="AU213" s="116"/>
      <c r="AV213" s="116"/>
      <c r="AW213" s="116"/>
      <c r="AX213" s="116"/>
      <c r="AY213" s="171" t="str">
        <f>'Reflection -1 '!BB212</f>
        <v>0</v>
      </c>
      <c r="AZ213" s="116"/>
      <c r="BA213" s="116"/>
      <c r="BB213" s="171" t="str">
        <f>'Reflection -2'!R212</f>
        <v>0</v>
      </c>
      <c r="BC213" s="116"/>
      <c r="BD213" s="116"/>
      <c r="BE213" s="116"/>
      <c r="BF213" s="116"/>
      <c r="BG213" s="116"/>
      <c r="BH213" s="171" t="str">
        <f>'Reflection -2'!BB212</f>
        <v>0</v>
      </c>
      <c r="BI213" s="116"/>
      <c r="BJ213" s="116"/>
      <c r="BK213" s="171" t="str">
        <f>'Reflection -3'!R212</f>
        <v>0</v>
      </c>
      <c r="BL213" s="116"/>
      <c r="BM213" s="116"/>
      <c r="BN213" s="116"/>
      <c r="BO213" s="116"/>
      <c r="BP213" s="116"/>
      <c r="BQ213" s="171" t="str">
        <f>'Reflection -3'!BB212</f>
        <v>0</v>
      </c>
      <c r="BR213" s="116"/>
      <c r="BS213" s="171">
        <f t="shared" si="24"/>
        <v>2.8333333333333335</v>
      </c>
      <c r="BT213" s="171">
        <f t="shared" si="25"/>
        <v>2.85</v>
      </c>
      <c r="BU213" s="171">
        <f t="shared" si="26"/>
        <v>2</v>
      </c>
      <c r="BV213" s="171">
        <f t="shared" si="27"/>
        <v>3</v>
      </c>
      <c r="BW213" s="171"/>
      <c r="BX213" s="171">
        <f t="shared" si="28"/>
        <v>2.8055555555555554</v>
      </c>
      <c r="BY213" s="171">
        <f t="shared" si="29"/>
        <v>3</v>
      </c>
      <c r="BZ213" s="171">
        <f t="shared" si="30"/>
        <v>16.488888888888887</v>
      </c>
      <c r="CA213" s="171">
        <f>Internal!$BZ213/30*100</f>
        <v>54.962962962962955</v>
      </c>
      <c r="CB213" s="171">
        <f t="shared" si="31"/>
        <v>3.5</v>
      </c>
      <c r="CC213" s="116"/>
    </row>
    <row r="214" spans="1:81" s="102" customFormat="1" ht="23.1" customHeight="1" x14ac:dyDescent="0.3">
      <c r="A214" s="169">
        <v>211</v>
      </c>
      <c r="B214" s="169" t="s">
        <v>454</v>
      </c>
      <c r="C214" s="170" t="s">
        <v>455</v>
      </c>
      <c r="D214" s="171">
        <f>'Book Review'!K213</f>
        <v>2.75</v>
      </c>
      <c r="E214" s="171">
        <f>'Book Review'!Q213</f>
        <v>2.8</v>
      </c>
      <c r="F214" s="171">
        <f>'Book Review'!W213</f>
        <v>2</v>
      </c>
      <c r="G214" s="171"/>
      <c r="H214" s="171"/>
      <c r="I214" s="171">
        <f>'Book Review'!AO213</f>
        <v>2.6666666666666665</v>
      </c>
      <c r="J214" s="171">
        <f>'Book Review'!AU213</f>
        <v>2</v>
      </c>
      <c r="K214" s="171">
        <f>'Book Review'!BA213</f>
        <v>4</v>
      </c>
      <c r="L214" s="171"/>
      <c r="M214" s="171"/>
      <c r="N214" s="171">
        <f>Debate!K213</f>
        <v>3</v>
      </c>
      <c r="O214" s="171">
        <f>Debate!Q213</f>
        <v>3.2</v>
      </c>
      <c r="P214" s="171"/>
      <c r="Q214" s="171">
        <f>Debate!AC213</f>
        <v>4</v>
      </c>
      <c r="R214" s="171"/>
      <c r="S214" s="171">
        <f>Debate!AO213</f>
        <v>3.6666666666666665</v>
      </c>
      <c r="T214" s="171">
        <f>Debate!AU213</f>
        <v>3</v>
      </c>
      <c r="U214" s="171">
        <f>Debate!BA213</f>
        <v>3.5</v>
      </c>
      <c r="V214" s="171"/>
      <c r="W214" s="171"/>
      <c r="X214" s="171"/>
      <c r="Y214" s="171">
        <f>GD!Q213</f>
        <v>2.75</v>
      </c>
      <c r="Z214" s="171">
        <f>GD!W213</f>
        <v>0</v>
      </c>
      <c r="AA214" s="171"/>
      <c r="AB214" s="171"/>
      <c r="AC214" s="171"/>
      <c r="AD214" s="171"/>
      <c r="AE214" s="171"/>
      <c r="AF214" s="171"/>
      <c r="AG214" s="171"/>
      <c r="AH214" s="171">
        <f>'Case study'!K213</f>
        <v>4</v>
      </c>
      <c r="AI214" s="171">
        <f>'Case study'!Q213</f>
        <v>3.6</v>
      </c>
      <c r="AJ214" s="171">
        <f>'Case study'!W213</f>
        <v>3</v>
      </c>
      <c r="AK214" s="171"/>
      <c r="AL214" s="171"/>
      <c r="AM214" s="171">
        <f>'Case study'!AO213</f>
        <v>4</v>
      </c>
      <c r="AN214" s="171">
        <f>'Case study'!AU213</f>
        <v>3</v>
      </c>
      <c r="AO214" s="171">
        <f>'Case study'!BA213</f>
        <v>3.5</v>
      </c>
      <c r="AP214" s="171"/>
      <c r="AQ214" s="171"/>
      <c r="AR214" s="171"/>
      <c r="AS214" s="171" t="str">
        <f>'Reflection -1 '!R213</f>
        <v>0</v>
      </c>
      <c r="AT214" s="171"/>
      <c r="AU214" s="171"/>
      <c r="AV214" s="171"/>
      <c r="AW214" s="171"/>
      <c r="AX214" s="171"/>
      <c r="AY214" s="171" t="str">
        <f>'Reflection -1 '!BB213</f>
        <v>0</v>
      </c>
      <c r="AZ214" s="171"/>
      <c r="BA214" s="171"/>
      <c r="BB214" s="171" t="str">
        <f>'Reflection -2'!R213</f>
        <v>0</v>
      </c>
      <c r="BC214" s="171"/>
      <c r="BD214" s="171"/>
      <c r="BE214" s="171"/>
      <c r="BF214" s="171"/>
      <c r="BG214" s="171"/>
      <c r="BH214" s="171" t="str">
        <f>'Reflection -2'!BB213</f>
        <v>0</v>
      </c>
      <c r="BI214" s="171"/>
      <c r="BJ214" s="171"/>
      <c r="BK214" s="171" t="str">
        <f>'Reflection -3'!R213</f>
        <v>0</v>
      </c>
      <c r="BL214" s="171"/>
      <c r="BM214" s="171"/>
      <c r="BN214" s="171"/>
      <c r="BO214" s="171"/>
      <c r="BP214" s="171"/>
      <c r="BQ214" s="171" t="str">
        <f>'Reflection -3'!BB213</f>
        <v>0</v>
      </c>
      <c r="BR214" s="171"/>
      <c r="BS214" s="171">
        <f t="shared" si="24"/>
        <v>3.25</v>
      </c>
      <c r="BT214" s="171">
        <f t="shared" si="25"/>
        <v>3.0874999999999999</v>
      </c>
      <c r="BU214" s="171">
        <f t="shared" si="26"/>
        <v>1.6666666666666667</v>
      </c>
      <c r="BV214" s="171">
        <f t="shared" si="27"/>
        <v>4</v>
      </c>
      <c r="BW214" s="171"/>
      <c r="BX214" s="171">
        <f t="shared" si="28"/>
        <v>3.4444444444444442</v>
      </c>
      <c r="BY214" s="171">
        <f t="shared" si="29"/>
        <v>2.6666666666666665</v>
      </c>
      <c r="BZ214" s="171">
        <f t="shared" si="30"/>
        <v>18.115277777777777</v>
      </c>
      <c r="CA214" s="171">
        <f>Internal!$BZ214/30*100</f>
        <v>60.384259259259252</v>
      </c>
      <c r="CB214" s="171">
        <f t="shared" si="31"/>
        <v>3.6666666666666665</v>
      </c>
      <c r="CC214" s="171"/>
    </row>
    <row r="215" spans="1:81" s="102" customFormat="1" ht="23.1" customHeight="1" x14ac:dyDescent="0.3">
      <c r="A215" s="172">
        <v>212</v>
      </c>
      <c r="B215" s="172" t="s">
        <v>456</v>
      </c>
      <c r="C215" s="168" t="s">
        <v>457</v>
      </c>
      <c r="D215" s="171">
        <f>'Book Review'!K214</f>
        <v>2.5</v>
      </c>
      <c r="E215" s="171">
        <f>'Book Review'!Q214</f>
        <v>3.4</v>
      </c>
      <c r="F215" s="171">
        <f>'Book Review'!W214</f>
        <v>3</v>
      </c>
      <c r="G215" s="171"/>
      <c r="H215" s="171"/>
      <c r="I215" s="171">
        <f>'Book Review'!AO214</f>
        <v>2.6666666666666665</v>
      </c>
      <c r="J215" s="171">
        <f>'Book Review'!AU214</f>
        <v>2</v>
      </c>
      <c r="K215" s="171">
        <f>'Book Review'!BA214</f>
        <v>3.5</v>
      </c>
      <c r="L215" s="116"/>
      <c r="M215" s="173"/>
      <c r="N215" s="171">
        <f>Debate!K214</f>
        <v>3</v>
      </c>
      <c r="O215" s="171">
        <f>Debate!Q214</f>
        <v>4.4000000000000004</v>
      </c>
      <c r="P215" s="116"/>
      <c r="Q215" s="171">
        <f>Debate!AC214</f>
        <v>3</v>
      </c>
      <c r="R215" s="116"/>
      <c r="S215" s="171">
        <f>Debate!AO214</f>
        <v>3</v>
      </c>
      <c r="T215" s="171">
        <f>Debate!AU214</f>
        <v>3</v>
      </c>
      <c r="U215" s="171">
        <f>Debate!BA214</f>
        <v>4</v>
      </c>
      <c r="V215" s="116"/>
      <c r="W215" s="173"/>
      <c r="X215" s="116"/>
      <c r="Y215" s="116">
        <f>GD!Q214</f>
        <v>4</v>
      </c>
      <c r="Z215" s="116">
        <f>GD!W214</f>
        <v>0</v>
      </c>
      <c r="AA215" s="116"/>
      <c r="AB215" s="116"/>
      <c r="AC215" s="116"/>
      <c r="AD215" s="173"/>
      <c r="AE215" s="173"/>
      <c r="AF215" s="116"/>
      <c r="AG215" s="173"/>
      <c r="AH215" s="171">
        <f>'Case study'!K214</f>
        <v>3.25</v>
      </c>
      <c r="AI215" s="171">
        <f>'Case study'!Q214</f>
        <v>4</v>
      </c>
      <c r="AJ215" s="171">
        <f>'Case study'!W214</f>
        <v>3</v>
      </c>
      <c r="AK215" s="116"/>
      <c r="AL215" s="116"/>
      <c r="AM215" s="171">
        <f>'Case study'!AO214</f>
        <v>2.75</v>
      </c>
      <c r="AN215" s="171">
        <f>'Case study'!AU214</f>
        <v>3</v>
      </c>
      <c r="AO215" s="171">
        <f>'Case study'!BA214</f>
        <v>4</v>
      </c>
      <c r="AP215" s="116"/>
      <c r="AQ215" s="173"/>
      <c r="AR215" s="116"/>
      <c r="AS215" s="171" t="str">
        <f>'Reflection -1 '!R214</f>
        <v>0</v>
      </c>
      <c r="AT215" s="116"/>
      <c r="AU215" s="116"/>
      <c r="AV215" s="116"/>
      <c r="AW215" s="116"/>
      <c r="AX215" s="173"/>
      <c r="AY215" s="171" t="str">
        <f>'Reflection -1 '!BB214</f>
        <v>0</v>
      </c>
      <c r="AZ215" s="173"/>
      <c r="BA215" s="116"/>
      <c r="BB215" s="171" t="str">
        <f>'Reflection -2'!R214</f>
        <v>0</v>
      </c>
      <c r="BC215" s="116"/>
      <c r="BD215" s="116"/>
      <c r="BE215" s="116"/>
      <c r="BF215" s="116"/>
      <c r="BG215" s="116"/>
      <c r="BH215" s="171" t="str">
        <f>'Reflection -2'!BB214</f>
        <v>0</v>
      </c>
      <c r="BI215" s="173"/>
      <c r="BJ215" s="116"/>
      <c r="BK215" s="171" t="str">
        <f>'Reflection -3'!R214</f>
        <v>0</v>
      </c>
      <c r="BL215" s="116"/>
      <c r="BM215" s="116"/>
      <c r="BN215" s="116"/>
      <c r="BO215" s="116"/>
      <c r="BP215" s="116"/>
      <c r="BQ215" s="171" t="str">
        <f>'Reflection -3'!BB214</f>
        <v>0</v>
      </c>
      <c r="BR215" s="173"/>
      <c r="BS215" s="171">
        <f t="shared" si="24"/>
        <v>2.9166666666666665</v>
      </c>
      <c r="BT215" s="171">
        <f t="shared" si="25"/>
        <v>3.95</v>
      </c>
      <c r="BU215" s="171">
        <f t="shared" si="26"/>
        <v>2</v>
      </c>
      <c r="BV215" s="171">
        <f t="shared" si="27"/>
        <v>3</v>
      </c>
      <c r="BW215" s="171"/>
      <c r="BX215" s="171">
        <f t="shared" si="28"/>
        <v>2.8055555555555554</v>
      </c>
      <c r="BY215" s="171">
        <f t="shared" si="29"/>
        <v>2.6666666666666665</v>
      </c>
      <c r="BZ215" s="171">
        <f t="shared" si="30"/>
        <v>17.338888888888889</v>
      </c>
      <c r="CA215" s="171">
        <f>Internal!$BZ215/30*100</f>
        <v>57.796296296296291</v>
      </c>
      <c r="CB215" s="171">
        <f t="shared" si="31"/>
        <v>3.8333333333333335</v>
      </c>
      <c r="CC215" s="173"/>
    </row>
    <row r="216" spans="1:81" s="102" customFormat="1" ht="23.1" customHeight="1" x14ac:dyDescent="0.3">
      <c r="A216" s="169">
        <v>213</v>
      </c>
      <c r="B216" s="169" t="s">
        <v>458</v>
      </c>
      <c r="C216" s="170" t="s">
        <v>459</v>
      </c>
      <c r="D216" s="171">
        <f>'Book Review'!K215</f>
        <v>3.625</v>
      </c>
      <c r="E216" s="171">
        <f>'Book Review'!Q215</f>
        <v>2.9</v>
      </c>
      <c r="F216" s="171">
        <f>'Book Review'!W215</f>
        <v>4</v>
      </c>
      <c r="G216" s="171"/>
      <c r="H216" s="171"/>
      <c r="I216" s="171">
        <f>'Book Review'!AO215</f>
        <v>3.6666666666666665</v>
      </c>
      <c r="J216" s="171">
        <f>'Book Review'!AU215</f>
        <v>3.5</v>
      </c>
      <c r="K216" s="171">
        <f>'Book Review'!BA215</f>
        <v>3.75</v>
      </c>
      <c r="L216" s="171"/>
      <c r="M216" s="171"/>
      <c r="N216" s="171">
        <f>Debate!K215</f>
        <v>4</v>
      </c>
      <c r="O216" s="171">
        <f>Debate!Q215</f>
        <v>3.65</v>
      </c>
      <c r="P216" s="171"/>
      <c r="Q216" s="171">
        <f>Debate!AC215</f>
        <v>3.5</v>
      </c>
      <c r="R216" s="171"/>
      <c r="S216" s="171">
        <f>Debate!AO215</f>
        <v>3.6666666666666665</v>
      </c>
      <c r="T216" s="171">
        <f>Debate!AU215</f>
        <v>3.5</v>
      </c>
      <c r="U216" s="171">
        <f>Debate!BA215</f>
        <v>4</v>
      </c>
      <c r="V216" s="171"/>
      <c r="W216" s="171"/>
      <c r="X216" s="171"/>
      <c r="Y216" s="171">
        <f>GD!Q215</f>
        <v>3.625</v>
      </c>
      <c r="Z216" s="171">
        <f>GD!W215</f>
        <v>0</v>
      </c>
      <c r="AA216" s="171"/>
      <c r="AB216" s="171"/>
      <c r="AC216" s="171"/>
      <c r="AD216" s="171"/>
      <c r="AE216" s="171"/>
      <c r="AF216" s="171"/>
      <c r="AG216" s="171"/>
      <c r="AH216" s="171">
        <f>'Case study'!K215</f>
        <v>3.625</v>
      </c>
      <c r="AI216" s="171">
        <f>'Case study'!Q215</f>
        <v>3.6</v>
      </c>
      <c r="AJ216" s="171">
        <f>'Case study'!W215</f>
        <v>3.5</v>
      </c>
      <c r="AK216" s="171"/>
      <c r="AL216" s="171"/>
      <c r="AM216" s="171">
        <f>'Case study'!AO215</f>
        <v>3.625</v>
      </c>
      <c r="AN216" s="171">
        <f>'Case study'!AU215</f>
        <v>3.5</v>
      </c>
      <c r="AO216" s="171">
        <f>'Case study'!BA215</f>
        <v>3.5</v>
      </c>
      <c r="AP216" s="171"/>
      <c r="AQ216" s="171"/>
      <c r="AR216" s="171"/>
      <c r="AS216" s="171" t="str">
        <f>'Reflection -1 '!R215</f>
        <v>0</v>
      </c>
      <c r="AT216" s="171"/>
      <c r="AU216" s="171"/>
      <c r="AV216" s="171"/>
      <c r="AW216" s="171"/>
      <c r="AX216" s="171"/>
      <c r="AY216" s="171" t="str">
        <f>'Reflection -1 '!BB215</f>
        <v>0</v>
      </c>
      <c r="AZ216" s="171"/>
      <c r="BA216" s="171"/>
      <c r="BB216" s="171" t="str">
        <f>'Reflection -2'!R215</f>
        <v>0</v>
      </c>
      <c r="BC216" s="171"/>
      <c r="BD216" s="171"/>
      <c r="BE216" s="171"/>
      <c r="BF216" s="171"/>
      <c r="BG216" s="171"/>
      <c r="BH216" s="171" t="str">
        <f>'Reflection -2'!BB215</f>
        <v>0</v>
      </c>
      <c r="BI216" s="171"/>
      <c r="BJ216" s="171"/>
      <c r="BK216" s="171" t="str">
        <f>'Reflection -3'!R215</f>
        <v>0</v>
      </c>
      <c r="BL216" s="171"/>
      <c r="BM216" s="171"/>
      <c r="BN216" s="171"/>
      <c r="BO216" s="171"/>
      <c r="BP216" s="171"/>
      <c r="BQ216" s="171" t="str">
        <f>'Reflection -3'!BB215</f>
        <v>0</v>
      </c>
      <c r="BR216" s="171"/>
      <c r="BS216" s="171">
        <f t="shared" si="24"/>
        <v>3.75</v>
      </c>
      <c r="BT216" s="171">
        <f t="shared" si="25"/>
        <v>3.4437500000000001</v>
      </c>
      <c r="BU216" s="171">
        <f t="shared" si="26"/>
        <v>2.5</v>
      </c>
      <c r="BV216" s="171">
        <f t="shared" si="27"/>
        <v>3.5</v>
      </c>
      <c r="BW216" s="171"/>
      <c r="BX216" s="171">
        <f t="shared" si="28"/>
        <v>3.6527777777777772</v>
      </c>
      <c r="BY216" s="171">
        <f t="shared" si="29"/>
        <v>3.5</v>
      </c>
      <c r="BZ216" s="171">
        <f t="shared" si="30"/>
        <v>20.346527777777776</v>
      </c>
      <c r="CA216" s="171">
        <f>Internal!$BZ216/30*100</f>
        <v>67.821759259259252</v>
      </c>
      <c r="CB216" s="171">
        <f t="shared" si="31"/>
        <v>3.75</v>
      </c>
      <c r="CC216" s="171"/>
    </row>
    <row r="217" spans="1:81" s="102" customFormat="1" ht="23.1" customHeight="1" x14ac:dyDescent="0.3">
      <c r="A217" s="172">
        <v>214</v>
      </c>
      <c r="B217" s="172" t="s">
        <v>460</v>
      </c>
      <c r="C217" s="168" t="s">
        <v>461</v>
      </c>
      <c r="D217" s="171">
        <f>'Book Review'!K216</f>
        <v>2.625</v>
      </c>
      <c r="E217" s="171">
        <f>'Book Review'!Q216</f>
        <v>2.2000000000000002</v>
      </c>
      <c r="F217" s="171">
        <f>'Book Review'!W216</f>
        <v>2.5</v>
      </c>
      <c r="G217" s="171"/>
      <c r="H217" s="171"/>
      <c r="I217" s="171">
        <f>'Book Review'!AO216</f>
        <v>2.6666666666666665</v>
      </c>
      <c r="J217" s="171">
        <f>'Book Review'!AU216</f>
        <v>3</v>
      </c>
      <c r="K217" s="171">
        <f>'Book Review'!BA216</f>
        <v>2.5</v>
      </c>
      <c r="L217" s="116"/>
      <c r="M217" s="116"/>
      <c r="N217" s="171">
        <f>Debate!K216</f>
        <v>2.5</v>
      </c>
      <c r="O217" s="171">
        <f>Debate!Q216</f>
        <v>2.65</v>
      </c>
      <c r="P217" s="116"/>
      <c r="Q217" s="171">
        <f>Debate!AC216</f>
        <v>3</v>
      </c>
      <c r="R217" s="116"/>
      <c r="S217" s="171">
        <f>Debate!AO216</f>
        <v>2.6666666666666665</v>
      </c>
      <c r="T217" s="171">
        <f>Debate!AU216</f>
        <v>3</v>
      </c>
      <c r="U217" s="171">
        <f>Debate!BA216</f>
        <v>3</v>
      </c>
      <c r="V217" s="116"/>
      <c r="W217" s="116"/>
      <c r="X217" s="116"/>
      <c r="Y217" s="116">
        <f>GD!Q216</f>
        <v>2.75</v>
      </c>
      <c r="Z217" s="116">
        <f>GD!W216</f>
        <v>0</v>
      </c>
      <c r="AA217" s="116"/>
      <c r="AB217" s="116"/>
      <c r="AC217" s="116"/>
      <c r="AD217" s="116"/>
      <c r="AE217" s="116"/>
      <c r="AF217" s="116"/>
      <c r="AG217" s="116"/>
      <c r="AH217" s="171">
        <f>'Case study'!K216</f>
        <v>2.625</v>
      </c>
      <c r="AI217" s="171">
        <f>'Case study'!Q216</f>
        <v>2.7</v>
      </c>
      <c r="AJ217" s="171">
        <f>'Case study'!W216</f>
        <v>2.5</v>
      </c>
      <c r="AK217" s="116"/>
      <c r="AL217" s="116"/>
      <c r="AM217" s="171">
        <f>'Case study'!AO216</f>
        <v>2.75</v>
      </c>
      <c r="AN217" s="171">
        <f>'Case study'!AU216</f>
        <v>2.5</v>
      </c>
      <c r="AO217" s="171">
        <f>'Case study'!BA216</f>
        <v>2.75</v>
      </c>
      <c r="AP217" s="116"/>
      <c r="AQ217" s="116"/>
      <c r="AR217" s="116"/>
      <c r="AS217" s="171" t="str">
        <f>'Reflection -1 '!R216</f>
        <v>0</v>
      </c>
      <c r="AT217" s="116"/>
      <c r="AU217" s="116"/>
      <c r="AV217" s="116"/>
      <c r="AW217" s="116"/>
      <c r="AX217" s="116"/>
      <c r="AY217" s="171" t="str">
        <f>'Reflection -1 '!BB216</f>
        <v>0</v>
      </c>
      <c r="AZ217" s="116"/>
      <c r="BA217" s="116"/>
      <c r="BB217" s="171" t="str">
        <f>'Reflection -2'!R216</f>
        <v>0</v>
      </c>
      <c r="BC217" s="116"/>
      <c r="BD217" s="116"/>
      <c r="BE217" s="116"/>
      <c r="BF217" s="116"/>
      <c r="BG217" s="116"/>
      <c r="BH217" s="171" t="str">
        <f>'Reflection -2'!BB216</f>
        <v>0</v>
      </c>
      <c r="BI217" s="116"/>
      <c r="BJ217" s="116"/>
      <c r="BK217" s="171" t="str">
        <f>'Reflection -3'!R216</f>
        <v>0</v>
      </c>
      <c r="BL217" s="116"/>
      <c r="BM217" s="116"/>
      <c r="BN217" s="116"/>
      <c r="BO217" s="116"/>
      <c r="BP217" s="116"/>
      <c r="BQ217" s="171" t="str">
        <f>'Reflection -3'!BB216</f>
        <v>0</v>
      </c>
      <c r="BR217" s="116"/>
      <c r="BS217" s="171">
        <f t="shared" si="24"/>
        <v>2.5833333333333335</v>
      </c>
      <c r="BT217" s="171">
        <f t="shared" si="25"/>
        <v>2.5750000000000002</v>
      </c>
      <c r="BU217" s="171">
        <f t="shared" si="26"/>
        <v>1.6666666666666667</v>
      </c>
      <c r="BV217" s="171">
        <f t="shared" si="27"/>
        <v>3</v>
      </c>
      <c r="BW217" s="171"/>
      <c r="BX217" s="171">
        <f t="shared" si="28"/>
        <v>2.6944444444444442</v>
      </c>
      <c r="BY217" s="171">
        <f t="shared" si="29"/>
        <v>2.8333333333333335</v>
      </c>
      <c r="BZ217" s="171">
        <f t="shared" si="30"/>
        <v>15.35277777777778</v>
      </c>
      <c r="CA217" s="171">
        <f>Internal!$BZ217/30*100</f>
        <v>51.175925925925938</v>
      </c>
      <c r="CB217" s="171">
        <f t="shared" si="31"/>
        <v>2.75</v>
      </c>
      <c r="CC217" s="116"/>
    </row>
    <row r="218" spans="1:81" s="102" customFormat="1" ht="23.1" customHeight="1" x14ac:dyDescent="0.3">
      <c r="A218" s="169">
        <v>215</v>
      </c>
      <c r="B218" s="169" t="s">
        <v>462</v>
      </c>
      <c r="C218" s="170" t="s">
        <v>463</v>
      </c>
      <c r="D218" s="171">
        <f>'Book Review'!K217</f>
        <v>2.5</v>
      </c>
      <c r="E218" s="171">
        <f>'Book Review'!Q217</f>
        <v>2.2000000000000002</v>
      </c>
      <c r="F218" s="171">
        <f>'Book Review'!W217</f>
        <v>2</v>
      </c>
      <c r="G218" s="171"/>
      <c r="H218" s="171"/>
      <c r="I218" s="171">
        <f>'Book Review'!AO217</f>
        <v>2.6666666666666665</v>
      </c>
      <c r="J218" s="171">
        <f>'Book Review'!AU217</f>
        <v>4</v>
      </c>
      <c r="K218" s="171">
        <f>'Book Review'!BA217</f>
        <v>3</v>
      </c>
      <c r="L218" s="171"/>
      <c r="M218" s="171"/>
      <c r="N218" s="171">
        <f>Debate!K217</f>
        <v>3</v>
      </c>
      <c r="O218" s="171">
        <f>Debate!Q217</f>
        <v>3.4</v>
      </c>
      <c r="P218" s="171"/>
      <c r="Q218" s="171">
        <f>Debate!AC217</f>
        <v>3</v>
      </c>
      <c r="R218" s="171"/>
      <c r="S218" s="171">
        <f>Debate!AO217</f>
        <v>2.6666666666666665</v>
      </c>
      <c r="T218" s="171">
        <f>Debate!AU217</f>
        <v>3</v>
      </c>
      <c r="U218" s="171">
        <f>Debate!BA217</f>
        <v>3</v>
      </c>
      <c r="V218" s="171"/>
      <c r="W218" s="171"/>
      <c r="X218" s="171"/>
      <c r="Y218" s="171">
        <f>GD!Q217</f>
        <v>1</v>
      </c>
      <c r="Z218" s="171">
        <f>GD!W217</f>
        <v>0</v>
      </c>
      <c r="AA218" s="171"/>
      <c r="AB218" s="171"/>
      <c r="AC218" s="171"/>
      <c r="AD218" s="171"/>
      <c r="AE218" s="171"/>
      <c r="AF218" s="171"/>
      <c r="AG218" s="171"/>
      <c r="AH218" s="171">
        <f>'Case study'!K217</f>
        <v>3</v>
      </c>
      <c r="AI218" s="171">
        <f>'Case study'!Q217</f>
        <v>3</v>
      </c>
      <c r="AJ218" s="171">
        <f>'Case study'!W217</f>
        <v>2</v>
      </c>
      <c r="AK218" s="171"/>
      <c r="AL218" s="171"/>
      <c r="AM218" s="171">
        <f>'Case study'!AO217</f>
        <v>3</v>
      </c>
      <c r="AN218" s="171">
        <f>'Case study'!AU217</f>
        <v>3</v>
      </c>
      <c r="AO218" s="171">
        <f>'Case study'!BA217</f>
        <v>4</v>
      </c>
      <c r="AP218" s="171"/>
      <c r="AQ218" s="171"/>
      <c r="AR218" s="171"/>
      <c r="AS218" s="171" t="str">
        <f>'Reflection -1 '!R217</f>
        <v>0</v>
      </c>
      <c r="AT218" s="171"/>
      <c r="AU218" s="171"/>
      <c r="AV218" s="171"/>
      <c r="AW218" s="171"/>
      <c r="AX218" s="171"/>
      <c r="AY218" s="171" t="str">
        <f>'Reflection -1 '!BB217</f>
        <v>0</v>
      </c>
      <c r="AZ218" s="171"/>
      <c r="BA218" s="171"/>
      <c r="BB218" s="171" t="str">
        <f>'Reflection -2'!R217</f>
        <v>0</v>
      </c>
      <c r="BC218" s="171"/>
      <c r="BD218" s="171"/>
      <c r="BE218" s="171"/>
      <c r="BF218" s="171"/>
      <c r="BG218" s="171"/>
      <c r="BH218" s="171" t="str">
        <f>'Reflection -2'!BB217</f>
        <v>0</v>
      </c>
      <c r="BI218" s="171"/>
      <c r="BJ218" s="171"/>
      <c r="BK218" s="171" t="str">
        <f>'Reflection -3'!R217</f>
        <v>0</v>
      </c>
      <c r="BL218" s="171"/>
      <c r="BM218" s="171"/>
      <c r="BN218" s="171"/>
      <c r="BO218" s="171"/>
      <c r="BP218" s="171"/>
      <c r="BQ218" s="171" t="str">
        <f>'Reflection -3'!BB217</f>
        <v>0</v>
      </c>
      <c r="BR218" s="171"/>
      <c r="BS218" s="171">
        <f t="shared" si="24"/>
        <v>2.8333333333333335</v>
      </c>
      <c r="BT218" s="171">
        <f t="shared" si="25"/>
        <v>2.4</v>
      </c>
      <c r="BU218" s="171">
        <f t="shared" si="26"/>
        <v>1.3333333333333333</v>
      </c>
      <c r="BV218" s="171">
        <f t="shared" si="27"/>
        <v>3</v>
      </c>
      <c r="BW218" s="171"/>
      <c r="BX218" s="171">
        <f t="shared" si="28"/>
        <v>2.7777777777777772</v>
      </c>
      <c r="BY218" s="171">
        <f t="shared" si="29"/>
        <v>3.3333333333333335</v>
      </c>
      <c r="BZ218" s="171">
        <f t="shared" si="30"/>
        <v>15.677777777777779</v>
      </c>
      <c r="CA218" s="171">
        <f>Internal!$BZ218/30*100</f>
        <v>52.25925925925926</v>
      </c>
      <c r="CB218" s="171">
        <f t="shared" si="31"/>
        <v>3.3333333333333335</v>
      </c>
      <c r="CC218" s="171"/>
    </row>
    <row r="219" spans="1:81" s="102" customFormat="1" ht="23.1" customHeight="1" x14ac:dyDescent="0.3">
      <c r="A219" s="172">
        <v>216</v>
      </c>
      <c r="B219" s="172" t="s">
        <v>464</v>
      </c>
      <c r="C219" s="168" t="s">
        <v>465</v>
      </c>
      <c r="D219" s="171">
        <f>'Book Review'!K218</f>
        <v>1.25</v>
      </c>
      <c r="E219" s="171">
        <f>'Book Review'!Q218</f>
        <v>0.8</v>
      </c>
      <c r="F219" s="171">
        <f>'Book Review'!W218</f>
        <v>1</v>
      </c>
      <c r="G219" s="171"/>
      <c r="H219" s="171"/>
      <c r="I219" s="171">
        <f>'Book Review'!AO218</f>
        <v>1.6666666666666667</v>
      </c>
      <c r="J219" s="171">
        <f>'Book Review'!AU218</f>
        <v>1</v>
      </c>
      <c r="K219" s="171">
        <f>'Book Review'!BA218</f>
        <v>2</v>
      </c>
      <c r="L219" s="116"/>
      <c r="M219" s="173"/>
      <c r="N219" s="171">
        <f>Debate!K218</f>
        <v>1</v>
      </c>
      <c r="O219" s="171">
        <f>Debate!Q218</f>
        <v>1</v>
      </c>
      <c r="P219" s="116"/>
      <c r="Q219" s="171">
        <f>Debate!AC218</f>
        <v>1</v>
      </c>
      <c r="R219" s="116"/>
      <c r="S219" s="171">
        <f>Debate!AO218</f>
        <v>1</v>
      </c>
      <c r="T219" s="171">
        <f>Debate!AU218</f>
        <v>3</v>
      </c>
      <c r="U219" s="171">
        <f>Debate!BA218</f>
        <v>1</v>
      </c>
      <c r="V219" s="116"/>
      <c r="W219" s="173"/>
      <c r="X219" s="116"/>
      <c r="Y219" s="116">
        <f>GD!Q218</f>
        <v>1</v>
      </c>
      <c r="Z219" s="116">
        <f>GD!W218</f>
        <v>0</v>
      </c>
      <c r="AA219" s="116"/>
      <c r="AB219" s="116"/>
      <c r="AC219" s="116"/>
      <c r="AD219" s="173"/>
      <c r="AE219" s="173"/>
      <c r="AF219" s="116"/>
      <c r="AG219" s="173"/>
      <c r="AH219" s="171">
        <f>'Case study'!K218</f>
        <v>1.25</v>
      </c>
      <c r="AI219" s="171">
        <f>'Case study'!Q218</f>
        <v>1</v>
      </c>
      <c r="AJ219" s="171">
        <f>'Case study'!W218</f>
        <v>1</v>
      </c>
      <c r="AK219" s="116"/>
      <c r="AL219" s="116"/>
      <c r="AM219" s="171">
        <f>'Case study'!AO218</f>
        <v>1.5</v>
      </c>
      <c r="AN219" s="171">
        <f>'Case study'!AU218</f>
        <v>2</v>
      </c>
      <c r="AO219" s="171">
        <f>'Case study'!BA218</f>
        <v>12.5</v>
      </c>
      <c r="AP219" s="116"/>
      <c r="AQ219" s="173"/>
      <c r="AR219" s="116"/>
      <c r="AS219" s="171">
        <f>'Reflection -1 '!R218</f>
        <v>3</v>
      </c>
      <c r="AT219" s="116"/>
      <c r="AU219" s="116"/>
      <c r="AV219" s="116"/>
      <c r="AW219" s="116"/>
      <c r="AX219" s="173"/>
      <c r="AY219" s="171">
        <f>'Reflection -1 '!BB218</f>
        <v>2.5</v>
      </c>
      <c r="AZ219" s="173"/>
      <c r="BA219" s="116"/>
      <c r="BB219" s="171">
        <f>'Reflection -2'!R218</f>
        <v>2</v>
      </c>
      <c r="BC219" s="116"/>
      <c r="BD219" s="116"/>
      <c r="BE219" s="116"/>
      <c r="BF219" s="116"/>
      <c r="BG219" s="116"/>
      <c r="BH219" s="171">
        <f>'Reflection -2'!BB218</f>
        <v>2</v>
      </c>
      <c r="BI219" s="173"/>
      <c r="BJ219" s="116"/>
      <c r="BK219" s="171">
        <f>'Reflection -3'!R218</f>
        <v>3</v>
      </c>
      <c r="BL219" s="116"/>
      <c r="BM219" s="116"/>
      <c r="BN219" s="116"/>
      <c r="BO219" s="116"/>
      <c r="BP219" s="116"/>
      <c r="BQ219" s="171">
        <f>'Reflection -3'!BB218</f>
        <v>3</v>
      </c>
      <c r="BR219" s="173"/>
      <c r="BS219" s="171">
        <f t="shared" si="24"/>
        <v>1.1666666666666667</v>
      </c>
      <c r="BT219" s="171">
        <f t="shared" si="25"/>
        <v>1.6857142857142857</v>
      </c>
      <c r="BU219" s="171">
        <f t="shared" si="26"/>
        <v>0.66666666666666663</v>
      </c>
      <c r="BV219" s="171">
        <f t="shared" si="27"/>
        <v>1</v>
      </c>
      <c r="BW219" s="171"/>
      <c r="BX219" s="171">
        <f t="shared" si="28"/>
        <v>1.3888888888888891</v>
      </c>
      <c r="BY219" s="171">
        <f t="shared" si="29"/>
        <v>2</v>
      </c>
      <c r="BZ219" s="171">
        <f t="shared" si="30"/>
        <v>7.9079365079365092</v>
      </c>
      <c r="CA219" s="171">
        <f>Internal!$BZ219/30*100</f>
        <v>26.359788359788368</v>
      </c>
      <c r="CB219" s="171">
        <f t="shared" si="31"/>
        <v>3.8333333333333335</v>
      </c>
      <c r="CC219" s="173"/>
    </row>
    <row r="220" spans="1:81" s="102" customFormat="1" ht="23.1" customHeight="1" x14ac:dyDescent="0.3">
      <c r="A220" s="169">
        <v>217</v>
      </c>
      <c r="B220" s="169" t="s">
        <v>466</v>
      </c>
      <c r="C220" s="170" t="s">
        <v>467</v>
      </c>
      <c r="D220" s="171">
        <f>'Book Review'!K219</f>
        <v>4</v>
      </c>
      <c r="E220" s="171">
        <f>'Book Review'!Q219</f>
        <v>3.2</v>
      </c>
      <c r="F220" s="171">
        <f>'Book Review'!W219</f>
        <v>3</v>
      </c>
      <c r="G220" s="171"/>
      <c r="H220" s="171"/>
      <c r="I220" s="171">
        <f>'Book Review'!AO219</f>
        <v>4</v>
      </c>
      <c r="J220" s="171">
        <f>'Book Review'!AU219</f>
        <v>3</v>
      </c>
      <c r="K220" s="171">
        <f>'Book Review'!BA219</f>
        <v>4</v>
      </c>
      <c r="L220" s="171"/>
      <c r="M220" s="171"/>
      <c r="N220" s="171">
        <f>Debate!K219</f>
        <v>3</v>
      </c>
      <c r="O220" s="171">
        <f>Debate!Q219</f>
        <v>4.2</v>
      </c>
      <c r="P220" s="171"/>
      <c r="Q220" s="171">
        <f>Debate!AC219</f>
        <v>4</v>
      </c>
      <c r="R220" s="171"/>
      <c r="S220" s="171">
        <f>Debate!AO219</f>
        <v>4</v>
      </c>
      <c r="T220" s="171">
        <f>Debate!AU219</f>
        <v>3</v>
      </c>
      <c r="U220" s="171">
        <f>Debate!BA219</f>
        <v>4</v>
      </c>
      <c r="V220" s="171"/>
      <c r="W220" s="171"/>
      <c r="X220" s="171"/>
      <c r="Y220" s="171">
        <f>GD!Q219</f>
        <v>3.75</v>
      </c>
      <c r="Z220" s="171">
        <f>GD!W219</f>
        <v>0</v>
      </c>
      <c r="AA220" s="171"/>
      <c r="AB220" s="171"/>
      <c r="AC220" s="171"/>
      <c r="AD220" s="171"/>
      <c r="AE220" s="171"/>
      <c r="AF220" s="171"/>
      <c r="AG220" s="171"/>
      <c r="AH220" s="171">
        <f>'Case study'!K219</f>
        <v>4</v>
      </c>
      <c r="AI220" s="171">
        <f>'Case study'!Q219</f>
        <v>4.4000000000000004</v>
      </c>
      <c r="AJ220" s="171">
        <f>'Case study'!W219</f>
        <v>4</v>
      </c>
      <c r="AK220" s="171"/>
      <c r="AL220" s="171"/>
      <c r="AM220" s="171">
        <f>'Case study'!AO219</f>
        <v>4</v>
      </c>
      <c r="AN220" s="171">
        <f>'Case study'!AU219</f>
        <v>3</v>
      </c>
      <c r="AO220" s="171">
        <f>'Case study'!BA219</f>
        <v>4</v>
      </c>
      <c r="AP220" s="171"/>
      <c r="AQ220" s="171"/>
      <c r="AR220" s="171"/>
      <c r="AS220" s="171">
        <f>'Reflection -1 '!R219</f>
        <v>2</v>
      </c>
      <c r="AT220" s="171"/>
      <c r="AU220" s="171"/>
      <c r="AV220" s="171"/>
      <c r="AW220" s="171"/>
      <c r="AX220" s="171"/>
      <c r="AY220" s="171">
        <f>'Reflection -1 '!BB219</f>
        <v>2</v>
      </c>
      <c r="AZ220" s="171"/>
      <c r="BA220" s="171"/>
      <c r="BB220" s="171">
        <f>'Reflection -2'!R219</f>
        <v>3</v>
      </c>
      <c r="BC220" s="171"/>
      <c r="BD220" s="171"/>
      <c r="BE220" s="171"/>
      <c r="BF220" s="171"/>
      <c r="BG220" s="171"/>
      <c r="BH220" s="171">
        <f>'Reflection -2'!BB219</f>
        <v>4</v>
      </c>
      <c r="BI220" s="171"/>
      <c r="BJ220" s="171"/>
      <c r="BK220" s="171">
        <f>'Reflection -3'!R219</f>
        <v>2</v>
      </c>
      <c r="BL220" s="171"/>
      <c r="BM220" s="171"/>
      <c r="BN220" s="171"/>
      <c r="BO220" s="171"/>
      <c r="BP220" s="171"/>
      <c r="BQ220" s="171">
        <f>'Reflection -3'!BB219</f>
        <v>2</v>
      </c>
      <c r="BR220" s="171"/>
      <c r="BS220" s="171">
        <f t="shared" si="24"/>
        <v>3.6666666666666665</v>
      </c>
      <c r="BT220" s="171">
        <f t="shared" si="25"/>
        <v>3.2214285714285715</v>
      </c>
      <c r="BU220" s="171">
        <f t="shared" si="26"/>
        <v>2.3333333333333335</v>
      </c>
      <c r="BV220" s="171">
        <f t="shared" si="27"/>
        <v>4</v>
      </c>
      <c r="BW220" s="171"/>
      <c r="BX220" s="171">
        <f t="shared" si="28"/>
        <v>4</v>
      </c>
      <c r="BY220" s="171">
        <f t="shared" si="29"/>
        <v>3</v>
      </c>
      <c r="BZ220" s="171">
        <f t="shared" si="30"/>
        <v>20.221428571428572</v>
      </c>
      <c r="CA220" s="171">
        <f>Internal!$BZ220/30*100</f>
        <v>67.404761904761898</v>
      </c>
      <c r="CB220" s="171">
        <f t="shared" si="31"/>
        <v>3.3333333333333335</v>
      </c>
      <c r="CC220" s="171"/>
    </row>
    <row r="221" spans="1:81" s="102" customFormat="1" ht="23.1" customHeight="1" x14ac:dyDescent="0.3">
      <c r="A221" s="172">
        <v>218</v>
      </c>
      <c r="B221" s="172" t="s">
        <v>468</v>
      </c>
      <c r="C221" s="168" t="s">
        <v>469</v>
      </c>
      <c r="D221" s="171">
        <f>'Book Review'!K220</f>
        <v>2.25</v>
      </c>
      <c r="E221" s="171">
        <f>'Book Review'!Q220</f>
        <v>1.8</v>
      </c>
      <c r="F221" s="171">
        <f>'Book Review'!W220</f>
        <v>3</v>
      </c>
      <c r="G221" s="171"/>
      <c r="H221" s="171"/>
      <c r="I221" s="171">
        <f>'Book Review'!AO220</f>
        <v>2.6666666666666665</v>
      </c>
      <c r="J221" s="171">
        <f>'Book Review'!AU220</f>
        <v>3</v>
      </c>
      <c r="K221" s="171">
        <f>'Book Review'!BA220</f>
        <v>2.5</v>
      </c>
      <c r="L221" s="116"/>
      <c r="M221" s="116"/>
      <c r="N221" s="171">
        <f>Debate!K220</f>
        <v>3</v>
      </c>
      <c r="O221" s="171">
        <f>Debate!Q220</f>
        <v>2.2999999999999998</v>
      </c>
      <c r="P221" s="116"/>
      <c r="Q221" s="171">
        <f>Debate!AC220</f>
        <v>3</v>
      </c>
      <c r="R221" s="116"/>
      <c r="S221" s="171">
        <f>Debate!AO220</f>
        <v>2.3333333333333335</v>
      </c>
      <c r="T221" s="171">
        <f>Debate!AU220</f>
        <v>3</v>
      </c>
      <c r="U221" s="171">
        <f>Debate!BA220</f>
        <v>2.5</v>
      </c>
      <c r="V221" s="116"/>
      <c r="W221" s="116"/>
      <c r="X221" s="116"/>
      <c r="Y221" s="116">
        <f>GD!Q220</f>
        <v>2.25</v>
      </c>
      <c r="Z221" s="116">
        <f>GD!W220</f>
        <v>0</v>
      </c>
      <c r="AA221" s="116"/>
      <c r="AB221" s="116"/>
      <c r="AC221" s="116"/>
      <c r="AD221" s="116"/>
      <c r="AE221" s="116"/>
      <c r="AF221" s="116"/>
      <c r="AG221" s="116"/>
      <c r="AH221" s="171">
        <f>'Case study'!K220</f>
        <v>2.25</v>
      </c>
      <c r="AI221" s="171">
        <f>'Case study'!Q220</f>
        <v>2.2000000000000002</v>
      </c>
      <c r="AJ221" s="171">
        <f>'Case study'!W220</f>
        <v>3</v>
      </c>
      <c r="AK221" s="116"/>
      <c r="AL221" s="116"/>
      <c r="AM221" s="171">
        <f>'Case study'!AO220</f>
        <v>2.75</v>
      </c>
      <c r="AN221" s="171">
        <f>'Case study'!AU220</f>
        <v>3</v>
      </c>
      <c r="AO221" s="171">
        <f>'Case study'!BA220</f>
        <v>2</v>
      </c>
      <c r="AP221" s="116"/>
      <c r="AQ221" s="116"/>
      <c r="AR221" s="116"/>
      <c r="AS221" s="171">
        <f>'Reflection -1 '!R220</f>
        <v>4</v>
      </c>
      <c r="AT221" s="116"/>
      <c r="AU221" s="116"/>
      <c r="AV221" s="116"/>
      <c r="AW221" s="116"/>
      <c r="AX221" s="116"/>
      <c r="AY221" s="171">
        <f>'Reflection -1 '!BB220</f>
        <v>4</v>
      </c>
      <c r="AZ221" s="116"/>
      <c r="BA221" s="116"/>
      <c r="BB221" s="171">
        <f>'Reflection -2'!R220</f>
        <v>4</v>
      </c>
      <c r="BC221" s="116"/>
      <c r="BD221" s="116"/>
      <c r="BE221" s="116"/>
      <c r="BF221" s="116"/>
      <c r="BG221" s="116"/>
      <c r="BH221" s="171">
        <f>'Reflection -2'!BB220</f>
        <v>4</v>
      </c>
      <c r="BI221" s="116"/>
      <c r="BJ221" s="116"/>
      <c r="BK221" s="171">
        <f>'Reflection -3'!R220</f>
        <v>2</v>
      </c>
      <c r="BL221" s="116"/>
      <c r="BM221" s="116"/>
      <c r="BN221" s="116"/>
      <c r="BO221" s="116"/>
      <c r="BP221" s="116"/>
      <c r="BQ221" s="171">
        <f>'Reflection -3'!BB220</f>
        <v>2</v>
      </c>
      <c r="BR221" s="116"/>
      <c r="BS221" s="171">
        <f t="shared" si="24"/>
        <v>2.5</v>
      </c>
      <c r="BT221" s="171">
        <f t="shared" si="25"/>
        <v>2.65</v>
      </c>
      <c r="BU221" s="171">
        <f t="shared" si="26"/>
        <v>2</v>
      </c>
      <c r="BV221" s="171">
        <f t="shared" si="27"/>
        <v>3</v>
      </c>
      <c r="BW221" s="171"/>
      <c r="BX221" s="171">
        <f t="shared" si="28"/>
        <v>2.5833333333333335</v>
      </c>
      <c r="BY221" s="171">
        <f t="shared" si="29"/>
        <v>3</v>
      </c>
      <c r="BZ221" s="171">
        <f t="shared" si="30"/>
        <v>15.733333333333334</v>
      </c>
      <c r="CA221" s="171">
        <f>Internal!$BZ221/30*100</f>
        <v>52.44444444444445</v>
      </c>
      <c r="CB221" s="171">
        <f t="shared" si="31"/>
        <v>2.8333333333333335</v>
      </c>
      <c r="CC221" s="116"/>
    </row>
    <row r="222" spans="1:81" s="102" customFormat="1" ht="23.1" customHeight="1" x14ac:dyDescent="0.3">
      <c r="A222" s="169">
        <v>219</v>
      </c>
      <c r="B222" s="169" t="s">
        <v>470</v>
      </c>
      <c r="C222" s="170" t="s">
        <v>471</v>
      </c>
      <c r="D222" s="171">
        <f>'Book Review'!K221</f>
        <v>3</v>
      </c>
      <c r="E222" s="171">
        <f>'Book Review'!Q221</f>
        <v>2.2999999999999998</v>
      </c>
      <c r="F222" s="171">
        <f>'Book Review'!W221</f>
        <v>3.5</v>
      </c>
      <c r="G222" s="171"/>
      <c r="H222" s="171"/>
      <c r="I222" s="171">
        <f>'Book Review'!AO221</f>
        <v>2.8333333333333335</v>
      </c>
      <c r="J222" s="171">
        <f>'Book Review'!AU221</f>
        <v>3</v>
      </c>
      <c r="K222" s="171">
        <f>'Book Review'!BA221</f>
        <v>3</v>
      </c>
      <c r="L222" s="171"/>
      <c r="M222" s="171"/>
      <c r="N222" s="171">
        <f>Debate!K221</f>
        <v>3.5</v>
      </c>
      <c r="O222" s="171">
        <f>Debate!Q221</f>
        <v>2.95</v>
      </c>
      <c r="P222" s="171"/>
      <c r="Q222" s="171">
        <f>Debate!AC221</f>
        <v>2.5</v>
      </c>
      <c r="R222" s="171"/>
      <c r="S222" s="171">
        <f>Debate!AO221</f>
        <v>3</v>
      </c>
      <c r="T222" s="171">
        <f>Debate!AU221</f>
        <v>3</v>
      </c>
      <c r="U222" s="171">
        <f>Debate!BA221</f>
        <v>3.5</v>
      </c>
      <c r="V222" s="171"/>
      <c r="W222" s="171"/>
      <c r="X222" s="171"/>
      <c r="Y222" s="171">
        <f>GD!Q221</f>
        <v>2.875</v>
      </c>
      <c r="Z222" s="171">
        <f>GD!W221</f>
        <v>0</v>
      </c>
      <c r="AA222" s="171"/>
      <c r="AB222" s="171"/>
      <c r="AC222" s="171"/>
      <c r="AD222" s="171"/>
      <c r="AE222" s="171"/>
      <c r="AF222" s="171"/>
      <c r="AG222" s="171"/>
      <c r="AH222" s="171">
        <f>'Case study'!K221</f>
        <v>3</v>
      </c>
      <c r="AI222" s="171">
        <f>'Case study'!Q221</f>
        <v>2.9</v>
      </c>
      <c r="AJ222" s="171">
        <f>'Case study'!W221</f>
        <v>3</v>
      </c>
      <c r="AK222" s="171"/>
      <c r="AL222" s="171"/>
      <c r="AM222" s="171">
        <f>'Case study'!AO221</f>
        <v>3</v>
      </c>
      <c r="AN222" s="171">
        <f>'Case study'!AU221</f>
        <v>3</v>
      </c>
      <c r="AO222" s="171">
        <f>'Case study'!BA221</f>
        <v>2.5</v>
      </c>
      <c r="AP222" s="171"/>
      <c r="AQ222" s="171"/>
      <c r="AR222" s="171"/>
      <c r="AS222" s="171">
        <f>'Reflection -1 '!R221</f>
        <v>3</v>
      </c>
      <c r="AT222" s="171"/>
      <c r="AU222" s="171"/>
      <c r="AV222" s="171"/>
      <c r="AW222" s="171"/>
      <c r="AX222" s="171"/>
      <c r="AY222" s="171">
        <f>'Reflection -1 '!BB221</f>
        <v>3.5</v>
      </c>
      <c r="AZ222" s="171"/>
      <c r="BA222" s="171"/>
      <c r="BB222" s="171">
        <f>'Reflection -2'!R221</f>
        <v>2</v>
      </c>
      <c r="BC222" s="171"/>
      <c r="BD222" s="171"/>
      <c r="BE222" s="171"/>
      <c r="BF222" s="171"/>
      <c r="BG222" s="171"/>
      <c r="BH222" s="171">
        <f>'Reflection -2'!BB221</f>
        <v>4</v>
      </c>
      <c r="BI222" s="171"/>
      <c r="BJ222" s="171"/>
      <c r="BK222" s="171">
        <f>'Reflection -3'!R221</f>
        <v>2.5</v>
      </c>
      <c r="BL222" s="171"/>
      <c r="BM222" s="171"/>
      <c r="BN222" s="171"/>
      <c r="BO222" s="171"/>
      <c r="BP222" s="171"/>
      <c r="BQ222" s="171">
        <f>'Reflection -3'!BB221</f>
        <v>3.5</v>
      </c>
      <c r="BR222" s="171"/>
      <c r="BS222" s="171">
        <f t="shared" si="24"/>
        <v>3.1666666666666665</v>
      </c>
      <c r="BT222" s="171">
        <f t="shared" si="25"/>
        <v>2.6464285714285714</v>
      </c>
      <c r="BU222" s="171">
        <f t="shared" si="26"/>
        <v>2.1666666666666665</v>
      </c>
      <c r="BV222" s="171">
        <f t="shared" si="27"/>
        <v>2.5</v>
      </c>
      <c r="BW222" s="171"/>
      <c r="BX222" s="171">
        <f t="shared" si="28"/>
        <v>2.9444444444444446</v>
      </c>
      <c r="BY222" s="171">
        <f t="shared" si="29"/>
        <v>3</v>
      </c>
      <c r="BZ222" s="171">
        <f t="shared" si="30"/>
        <v>16.424206349206351</v>
      </c>
      <c r="CA222" s="171">
        <f>Internal!$BZ222/30*100</f>
        <v>54.747354497354507</v>
      </c>
      <c r="CB222" s="171">
        <f t="shared" si="31"/>
        <v>3.3333333333333335</v>
      </c>
      <c r="CC222" s="171"/>
    </row>
    <row r="223" spans="1:81" s="102" customFormat="1" ht="23.1" customHeight="1" x14ac:dyDescent="0.3">
      <c r="A223" s="172">
        <v>220</v>
      </c>
      <c r="B223" s="172" t="s">
        <v>472</v>
      </c>
      <c r="C223" s="168" t="s">
        <v>473</v>
      </c>
      <c r="D223" s="171">
        <f>'Book Review'!K222</f>
        <v>2.5</v>
      </c>
      <c r="E223" s="171">
        <f>'Book Review'!Q222</f>
        <v>1.8</v>
      </c>
      <c r="F223" s="171">
        <f>'Book Review'!W222</f>
        <v>2</v>
      </c>
      <c r="G223" s="171"/>
      <c r="H223" s="171"/>
      <c r="I223" s="171">
        <f>'Book Review'!AO222</f>
        <v>2</v>
      </c>
      <c r="J223" s="171">
        <f>'Book Review'!AU222</f>
        <v>3</v>
      </c>
      <c r="K223" s="171">
        <f>'Book Review'!BA222</f>
        <v>3</v>
      </c>
      <c r="L223" s="116"/>
      <c r="M223" s="116"/>
      <c r="N223" s="171">
        <f>Debate!K222</f>
        <v>2</v>
      </c>
      <c r="O223" s="171">
        <f>Debate!Q222</f>
        <v>2</v>
      </c>
      <c r="P223" s="116"/>
      <c r="Q223" s="171">
        <f>Debate!AC222</f>
        <v>3</v>
      </c>
      <c r="R223" s="116"/>
      <c r="S223" s="171">
        <f>Debate!AO222</f>
        <v>2.3333333333333335</v>
      </c>
      <c r="T223" s="171">
        <f>Debate!AU222</f>
        <v>2</v>
      </c>
      <c r="U223" s="171">
        <f>Debate!BA222</f>
        <v>2.5</v>
      </c>
      <c r="V223" s="116"/>
      <c r="W223" s="116"/>
      <c r="X223" s="116"/>
      <c r="Y223" s="116">
        <f>GD!Q222</f>
        <v>2.25</v>
      </c>
      <c r="Z223" s="116">
        <f>GD!W222</f>
        <v>0</v>
      </c>
      <c r="AA223" s="116"/>
      <c r="AB223" s="116"/>
      <c r="AC223" s="116"/>
      <c r="AD223" s="116"/>
      <c r="AE223" s="116"/>
      <c r="AF223" s="116"/>
      <c r="AG223" s="116"/>
      <c r="AH223" s="171">
        <f>'Case study'!K222</f>
        <v>2.5</v>
      </c>
      <c r="AI223" s="171">
        <f>'Case study'!Q222</f>
        <v>2.2000000000000002</v>
      </c>
      <c r="AJ223" s="171">
        <f>'Case study'!W222</f>
        <v>2</v>
      </c>
      <c r="AK223" s="116"/>
      <c r="AL223" s="116"/>
      <c r="AM223" s="171">
        <f>'Case study'!AO222</f>
        <v>2.25</v>
      </c>
      <c r="AN223" s="171">
        <f>'Case study'!AU222</f>
        <v>3</v>
      </c>
      <c r="AO223" s="171">
        <f>'Case study'!BA222</f>
        <v>3</v>
      </c>
      <c r="AP223" s="116"/>
      <c r="AQ223" s="116"/>
      <c r="AR223" s="116"/>
      <c r="AS223" s="171">
        <f>'Reflection -1 '!R222</f>
        <v>1</v>
      </c>
      <c r="AT223" s="116"/>
      <c r="AU223" s="116"/>
      <c r="AV223" s="116"/>
      <c r="AW223" s="116"/>
      <c r="AX223" s="116"/>
      <c r="AY223" s="171">
        <f>'Reflection -1 '!BB222</f>
        <v>2.5</v>
      </c>
      <c r="AZ223" s="116"/>
      <c r="BA223" s="116"/>
      <c r="BB223" s="171">
        <f>'Reflection -2'!R222</f>
        <v>4</v>
      </c>
      <c r="BC223" s="116"/>
      <c r="BD223" s="116"/>
      <c r="BE223" s="116"/>
      <c r="BF223" s="116"/>
      <c r="BG223" s="116"/>
      <c r="BH223" s="171">
        <f>'Reflection -2'!BB222</f>
        <v>4</v>
      </c>
      <c r="BI223" s="116"/>
      <c r="BJ223" s="116"/>
      <c r="BK223" s="171">
        <f>'Reflection -3'!R222</f>
        <v>2</v>
      </c>
      <c r="BL223" s="116"/>
      <c r="BM223" s="116"/>
      <c r="BN223" s="116"/>
      <c r="BO223" s="116"/>
      <c r="BP223" s="116"/>
      <c r="BQ223" s="171">
        <f>'Reflection -3'!BB222</f>
        <v>3</v>
      </c>
      <c r="BR223" s="116"/>
      <c r="BS223" s="171">
        <f t="shared" si="24"/>
        <v>2.3333333333333335</v>
      </c>
      <c r="BT223" s="171">
        <f t="shared" si="25"/>
        <v>2.1785714285714284</v>
      </c>
      <c r="BU223" s="171">
        <f t="shared" si="26"/>
        <v>1.3333333333333333</v>
      </c>
      <c r="BV223" s="171">
        <f t="shared" si="27"/>
        <v>3</v>
      </c>
      <c r="BW223" s="171"/>
      <c r="BX223" s="171">
        <f t="shared" si="28"/>
        <v>2.1944444444444446</v>
      </c>
      <c r="BY223" s="171">
        <f t="shared" si="29"/>
        <v>2.6666666666666665</v>
      </c>
      <c r="BZ223" s="171">
        <f t="shared" si="30"/>
        <v>13.706349206349207</v>
      </c>
      <c r="CA223" s="171">
        <f>Internal!$BZ223/30*100</f>
        <v>45.687830687830697</v>
      </c>
      <c r="CB223" s="171">
        <f t="shared" si="31"/>
        <v>3</v>
      </c>
      <c r="CC223" s="116"/>
    </row>
    <row r="224" spans="1:81" s="102" customFormat="1" ht="23.1" customHeight="1" x14ac:dyDescent="0.3">
      <c r="A224" s="169">
        <v>221</v>
      </c>
      <c r="B224" s="169" t="s">
        <v>474</v>
      </c>
      <c r="C224" s="170" t="s">
        <v>475</v>
      </c>
      <c r="D224" s="171">
        <f>'Book Review'!K223</f>
        <v>2.5</v>
      </c>
      <c r="E224" s="171">
        <f>'Book Review'!Q223</f>
        <v>1.8</v>
      </c>
      <c r="F224" s="171">
        <f>'Book Review'!W223</f>
        <v>2</v>
      </c>
      <c r="G224" s="171"/>
      <c r="H224" s="171"/>
      <c r="I224" s="171">
        <f>'Book Review'!AO223</f>
        <v>2.6666666666666665</v>
      </c>
      <c r="J224" s="171">
        <f>'Book Review'!AU223</f>
        <v>2</v>
      </c>
      <c r="K224" s="171">
        <f>'Book Review'!BA223</f>
        <v>2</v>
      </c>
      <c r="L224" s="171"/>
      <c r="M224" s="171"/>
      <c r="N224" s="171">
        <f>Debate!K223</f>
        <v>3</v>
      </c>
      <c r="O224" s="171">
        <f>Debate!Q223</f>
        <v>2.2000000000000002</v>
      </c>
      <c r="P224" s="171"/>
      <c r="Q224" s="171">
        <f>Debate!AC223</f>
        <v>3</v>
      </c>
      <c r="R224" s="171"/>
      <c r="S224" s="171">
        <f>Debate!AO223</f>
        <v>2.6666666666666665</v>
      </c>
      <c r="T224" s="171">
        <f>Debate!AU223</f>
        <v>3</v>
      </c>
      <c r="U224" s="171">
        <f>Debate!BA223</f>
        <v>2</v>
      </c>
      <c r="V224" s="171"/>
      <c r="W224" s="171"/>
      <c r="X224" s="171"/>
      <c r="Y224" s="171">
        <f>GD!Q223</f>
        <v>2.75</v>
      </c>
      <c r="Z224" s="171">
        <f>GD!W223</f>
        <v>0</v>
      </c>
      <c r="AA224" s="171"/>
      <c r="AB224" s="171"/>
      <c r="AC224" s="171"/>
      <c r="AD224" s="171"/>
      <c r="AE224" s="171"/>
      <c r="AF224" s="171"/>
      <c r="AG224" s="171"/>
      <c r="AH224" s="171">
        <f>'Case study'!K223</f>
        <v>2.5</v>
      </c>
      <c r="AI224" s="171">
        <f>'Case study'!Q223</f>
        <v>2.6</v>
      </c>
      <c r="AJ224" s="171">
        <f>'Case study'!W223</f>
        <v>2</v>
      </c>
      <c r="AK224" s="171"/>
      <c r="AL224" s="171"/>
      <c r="AM224" s="171">
        <f>'Case study'!AO223</f>
        <v>2.5</v>
      </c>
      <c r="AN224" s="171">
        <f>'Case study'!AU223</f>
        <v>2</v>
      </c>
      <c r="AO224" s="171">
        <f>'Case study'!BA223</f>
        <v>2</v>
      </c>
      <c r="AP224" s="171"/>
      <c r="AQ224" s="171"/>
      <c r="AR224" s="171"/>
      <c r="AS224" s="171" t="str">
        <f>'Reflection -1 '!R223</f>
        <v>0</v>
      </c>
      <c r="AT224" s="171"/>
      <c r="AU224" s="171"/>
      <c r="AV224" s="171"/>
      <c r="AW224" s="171"/>
      <c r="AX224" s="171"/>
      <c r="AY224" s="171" t="str">
        <f>'Reflection -1 '!BB223</f>
        <v>0</v>
      </c>
      <c r="AZ224" s="171"/>
      <c r="BA224" s="171"/>
      <c r="BB224" s="171" t="str">
        <f>'Reflection -2'!R223</f>
        <v>0</v>
      </c>
      <c r="BC224" s="171"/>
      <c r="BD224" s="171"/>
      <c r="BE224" s="171"/>
      <c r="BF224" s="171"/>
      <c r="BG224" s="171"/>
      <c r="BH224" s="171" t="str">
        <f>'Reflection -2'!BB223</f>
        <v>0</v>
      </c>
      <c r="BI224" s="171"/>
      <c r="BJ224" s="171"/>
      <c r="BK224" s="171" t="str">
        <f>'Reflection -3'!R223</f>
        <v>0</v>
      </c>
      <c r="BL224" s="171"/>
      <c r="BM224" s="171"/>
      <c r="BN224" s="171"/>
      <c r="BO224" s="171"/>
      <c r="BP224" s="171"/>
      <c r="BQ224" s="171" t="str">
        <f>'Reflection -3'!BB223</f>
        <v>0</v>
      </c>
      <c r="BR224" s="171"/>
      <c r="BS224" s="171">
        <f t="shared" si="24"/>
        <v>2.6666666666666665</v>
      </c>
      <c r="BT224" s="171">
        <f t="shared" si="25"/>
        <v>2.3374999999999999</v>
      </c>
      <c r="BU224" s="171">
        <f t="shared" si="26"/>
        <v>1.3333333333333333</v>
      </c>
      <c r="BV224" s="171">
        <f t="shared" si="27"/>
        <v>3</v>
      </c>
      <c r="BW224" s="171"/>
      <c r="BX224" s="171">
        <f t="shared" si="28"/>
        <v>2.6111111111111112</v>
      </c>
      <c r="BY224" s="171">
        <f t="shared" si="29"/>
        <v>2.3333333333333335</v>
      </c>
      <c r="BZ224" s="171">
        <f t="shared" si="30"/>
        <v>14.281944444444445</v>
      </c>
      <c r="CA224" s="171">
        <f>Internal!$BZ224/30*100</f>
        <v>47.606481481481481</v>
      </c>
      <c r="CB224" s="171">
        <f t="shared" si="31"/>
        <v>2</v>
      </c>
      <c r="CC224" s="171"/>
    </row>
    <row r="225" spans="1:81" s="102" customFormat="1" ht="23.1" customHeight="1" x14ac:dyDescent="0.3">
      <c r="A225" s="172">
        <v>222</v>
      </c>
      <c r="B225" s="172" t="s">
        <v>476</v>
      </c>
      <c r="C225" s="168" t="s">
        <v>477</v>
      </c>
      <c r="D225" s="171">
        <f>'Book Review'!K224</f>
        <v>2.75</v>
      </c>
      <c r="E225" s="171">
        <f>'Book Review'!Q224</f>
        <v>2.2000000000000002</v>
      </c>
      <c r="F225" s="171">
        <f>'Book Review'!W224</f>
        <v>4</v>
      </c>
      <c r="G225" s="171"/>
      <c r="H225" s="171"/>
      <c r="I225" s="171">
        <f>'Book Review'!AO224</f>
        <v>2.3333333333333335</v>
      </c>
      <c r="J225" s="171">
        <f>'Book Review'!AU224</f>
        <v>3</v>
      </c>
      <c r="K225" s="171">
        <f>'Book Review'!BA224</f>
        <v>3</v>
      </c>
      <c r="L225" s="116"/>
      <c r="M225" s="116"/>
      <c r="N225" s="171">
        <f>Debate!K224</f>
        <v>2</v>
      </c>
      <c r="O225" s="171">
        <f>Debate!Q224</f>
        <v>2.1</v>
      </c>
      <c r="P225" s="116"/>
      <c r="Q225" s="171">
        <f>Debate!AC224</f>
        <v>2</v>
      </c>
      <c r="R225" s="116"/>
      <c r="S225" s="171">
        <f>Debate!AO224</f>
        <v>2</v>
      </c>
      <c r="T225" s="171">
        <f>Debate!AU224</f>
        <v>3</v>
      </c>
      <c r="U225" s="171">
        <f>Debate!BA224</f>
        <v>3</v>
      </c>
      <c r="V225" s="116"/>
      <c r="W225" s="116"/>
      <c r="X225" s="116"/>
      <c r="Y225" s="116">
        <f>GD!Q224</f>
        <v>1.5</v>
      </c>
      <c r="Z225" s="116">
        <f>GD!W224</f>
        <v>0</v>
      </c>
      <c r="AA225" s="116"/>
      <c r="AB225" s="116"/>
      <c r="AC225" s="116"/>
      <c r="AD225" s="116"/>
      <c r="AE225" s="116"/>
      <c r="AF225" s="116"/>
      <c r="AG225" s="116"/>
      <c r="AH225" s="171">
        <f>'Case study'!K224</f>
        <v>2.5</v>
      </c>
      <c r="AI225" s="171">
        <f>'Case study'!Q224</f>
        <v>2.2000000000000002</v>
      </c>
      <c r="AJ225" s="171">
        <f>'Case study'!W224</f>
        <v>2</v>
      </c>
      <c r="AK225" s="116"/>
      <c r="AL225" s="116"/>
      <c r="AM225" s="171">
        <f>'Case study'!AO224</f>
        <v>2.25</v>
      </c>
      <c r="AN225" s="171">
        <f>'Case study'!AU224</f>
        <v>3</v>
      </c>
      <c r="AO225" s="171">
        <f>'Case study'!BA224</f>
        <v>2.5</v>
      </c>
      <c r="AP225" s="116"/>
      <c r="AQ225" s="116"/>
      <c r="AR225" s="116"/>
      <c r="AS225" s="171">
        <f>'Reflection -1 '!R224</f>
        <v>3.5</v>
      </c>
      <c r="AT225" s="116"/>
      <c r="AU225" s="116"/>
      <c r="AV225" s="116"/>
      <c r="AW225" s="116"/>
      <c r="AX225" s="116"/>
      <c r="AY225" s="171">
        <f>'Reflection -1 '!BB224</f>
        <v>3.5</v>
      </c>
      <c r="AZ225" s="116"/>
      <c r="BA225" s="116"/>
      <c r="BB225" s="171">
        <f>'Reflection -2'!R224</f>
        <v>3.5</v>
      </c>
      <c r="BC225" s="116"/>
      <c r="BD225" s="116"/>
      <c r="BE225" s="116"/>
      <c r="BF225" s="116"/>
      <c r="BG225" s="116"/>
      <c r="BH225" s="171">
        <f>'Reflection -2'!BB224</f>
        <v>4</v>
      </c>
      <c r="BI225" s="116"/>
      <c r="BJ225" s="116"/>
      <c r="BK225" s="171">
        <f>'Reflection -3'!R224</f>
        <v>3.5</v>
      </c>
      <c r="BL225" s="116"/>
      <c r="BM225" s="116"/>
      <c r="BN225" s="116"/>
      <c r="BO225" s="116"/>
      <c r="BP225" s="116"/>
      <c r="BQ225" s="171">
        <f>'Reflection -3'!BB224</f>
        <v>3.5</v>
      </c>
      <c r="BR225" s="116"/>
      <c r="BS225" s="171">
        <f t="shared" si="24"/>
        <v>2.4166666666666665</v>
      </c>
      <c r="BT225" s="171">
        <f t="shared" si="25"/>
        <v>2.6428571428571428</v>
      </c>
      <c r="BU225" s="171">
        <f t="shared" si="26"/>
        <v>2</v>
      </c>
      <c r="BV225" s="171">
        <f t="shared" si="27"/>
        <v>2</v>
      </c>
      <c r="BW225" s="171"/>
      <c r="BX225" s="171">
        <f t="shared" si="28"/>
        <v>2.1944444444444446</v>
      </c>
      <c r="BY225" s="171">
        <f t="shared" si="29"/>
        <v>3</v>
      </c>
      <c r="BZ225" s="171">
        <f t="shared" si="30"/>
        <v>14.253968253968253</v>
      </c>
      <c r="CA225" s="171">
        <f>Internal!$BZ225/30*100</f>
        <v>47.513227513227513</v>
      </c>
      <c r="CB225" s="171">
        <f t="shared" si="31"/>
        <v>3.25</v>
      </c>
      <c r="CC225" s="116"/>
    </row>
    <row r="226" spans="1:81" s="102" customFormat="1" ht="23.1" customHeight="1" x14ac:dyDescent="0.3">
      <c r="A226" s="169">
        <v>223</v>
      </c>
      <c r="B226" s="169" t="s">
        <v>478</v>
      </c>
      <c r="C226" s="170" t="s">
        <v>479</v>
      </c>
      <c r="D226" s="171">
        <f>'Book Review'!K225</f>
        <v>1.25</v>
      </c>
      <c r="E226" s="171">
        <f>'Book Review'!Q225</f>
        <v>1.4</v>
      </c>
      <c r="F226" s="171">
        <f>'Book Review'!W225</f>
        <v>1</v>
      </c>
      <c r="G226" s="171"/>
      <c r="H226" s="171"/>
      <c r="I226" s="171">
        <f>'Book Review'!AO225</f>
        <v>1.3333333333333333</v>
      </c>
      <c r="J226" s="171">
        <f>'Book Review'!AU225</f>
        <v>4</v>
      </c>
      <c r="K226" s="171">
        <f>'Book Review'!BA225</f>
        <v>1</v>
      </c>
      <c r="L226" s="171"/>
      <c r="M226" s="171"/>
      <c r="N226" s="171">
        <f>Debate!K225</f>
        <v>1</v>
      </c>
      <c r="O226" s="171">
        <f>Debate!Q225</f>
        <v>1</v>
      </c>
      <c r="P226" s="171"/>
      <c r="Q226" s="171">
        <f>Debate!AC225</f>
        <v>1</v>
      </c>
      <c r="R226" s="171"/>
      <c r="S226" s="171">
        <f>Debate!AO225</f>
        <v>1</v>
      </c>
      <c r="T226" s="171">
        <f>Debate!AU225</f>
        <v>3</v>
      </c>
      <c r="U226" s="171">
        <f>Debate!BA225</f>
        <v>1</v>
      </c>
      <c r="V226" s="171"/>
      <c r="W226" s="171"/>
      <c r="X226" s="171"/>
      <c r="Y226" s="171">
        <f>GD!Q225</f>
        <v>1</v>
      </c>
      <c r="Z226" s="171">
        <f>GD!W225</f>
        <v>0</v>
      </c>
      <c r="AA226" s="171"/>
      <c r="AB226" s="171"/>
      <c r="AC226" s="171"/>
      <c r="AD226" s="171"/>
      <c r="AE226" s="171"/>
      <c r="AF226" s="171"/>
      <c r="AG226" s="171"/>
      <c r="AH226" s="171">
        <f>'Case study'!K225</f>
        <v>1</v>
      </c>
      <c r="AI226" s="171">
        <f>'Case study'!Q225</f>
        <v>1.6</v>
      </c>
      <c r="AJ226" s="171">
        <f>'Case study'!W225</f>
        <v>1</v>
      </c>
      <c r="AK226" s="171"/>
      <c r="AL226" s="171"/>
      <c r="AM226" s="171">
        <f>'Case study'!AO225</f>
        <v>1</v>
      </c>
      <c r="AN226" s="171">
        <f>'Case study'!AU225</f>
        <v>1</v>
      </c>
      <c r="AO226" s="171">
        <f>'Case study'!BA225</f>
        <v>1</v>
      </c>
      <c r="AP226" s="171"/>
      <c r="AQ226" s="171"/>
      <c r="AR226" s="171"/>
      <c r="AS226" s="171">
        <f>'Reflection -1 '!R225</f>
        <v>4</v>
      </c>
      <c r="AT226" s="171"/>
      <c r="AU226" s="171"/>
      <c r="AV226" s="171"/>
      <c r="AW226" s="171"/>
      <c r="AX226" s="171"/>
      <c r="AY226" s="171">
        <f>'Reflection -1 '!BB225</f>
        <v>4</v>
      </c>
      <c r="AZ226" s="171"/>
      <c r="BA226" s="171"/>
      <c r="BB226" s="171">
        <f>'Reflection -2'!R225</f>
        <v>2</v>
      </c>
      <c r="BC226" s="171"/>
      <c r="BD226" s="171"/>
      <c r="BE226" s="171"/>
      <c r="BF226" s="171"/>
      <c r="BG226" s="171"/>
      <c r="BH226" s="171">
        <f>'Reflection -2'!BB225</f>
        <v>2</v>
      </c>
      <c r="BI226" s="171"/>
      <c r="BJ226" s="171"/>
      <c r="BK226" s="171">
        <f>'Reflection -3'!R225</f>
        <v>4</v>
      </c>
      <c r="BL226" s="171"/>
      <c r="BM226" s="171"/>
      <c r="BN226" s="171"/>
      <c r="BO226" s="171"/>
      <c r="BP226" s="171"/>
      <c r="BQ226" s="171">
        <f>'Reflection -3'!BB225</f>
        <v>4</v>
      </c>
      <c r="BR226" s="171"/>
      <c r="BS226" s="171">
        <f t="shared" si="24"/>
        <v>1.0833333333333333</v>
      </c>
      <c r="BT226" s="171">
        <f t="shared" si="25"/>
        <v>2.1428571428571428</v>
      </c>
      <c r="BU226" s="171">
        <f t="shared" si="26"/>
        <v>0.66666666666666663</v>
      </c>
      <c r="BV226" s="171">
        <f t="shared" si="27"/>
        <v>1</v>
      </c>
      <c r="BW226" s="171"/>
      <c r="BX226" s="171">
        <f t="shared" si="28"/>
        <v>1.1111111111111109</v>
      </c>
      <c r="BY226" s="171">
        <f t="shared" si="29"/>
        <v>2.6666666666666665</v>
      </c>
      <c r="BZ226" s="171">
        <f t="shared" si="30"/>
        <v>8.6706349206349209</v>
      </c>
      <c r="CA226" s="171">
        <f>Internal!$BZ226/30*100</f>
        <v>28.902116402116402</v>
      </c>
      <c r="CB226" s="171">
        <f t="shared" si="31"/>
        <v>2.1666666666666665</v>
      </c>
      <c r="CC226" s="171"/>
    </row>
    <row r="227" spans="1:81" s="102" customFormat="1" ht="23.1" customHeight="1" x14ac:dyDescent="0.3">
      <c r="A227" s="172">
        <v>224</v>
      </c>
      <c r="B227" s="172" t="s">
        <v>480</v>
      </c>
      <c r="C227" s="168" t="s">
        <v>481</v>
      </c>
      <c r="D227" s="171">
        <f>'Book Review'!K226</f>
        <v>2</v>
      </c>
      <c r="E227" s="171">
        <f>'Book Review'!Q226</f>
        <v>2</v>
      </c>
      <c r="F227" s="171">
        <f>'Book Review'!W226</f>
        <v>2</v>
      </c>
      <c r="G227" s="171"/>
      <c r="H227" s="171"/>
      <c r="I227" s="171">
        <f>'Book Review'!AO226</f>
        <v>2.3333333333333335</v>
      </c>
      <c r="J227" s="171">
        <f>'Book Review'!AU226</f>
        <v>2</v>
      </c>
      <c r="K227" s="171">
        <f>'Book Review'!BA226</f>
        <v>3</v>
      </c>
      <c r="L227" s="116"/>
      <c r="M227" s="116"/>
      <c r="N227" s="171">
        <f>Debate!K226</f>
        <v>2</v>
      </c>
      <c r="O227" s="171">
        <f>Debate!Q226</f>
        <v>2</v>
      </c>
      <c r="P227" s="116"/>
      <c r="Q227" s="171">
        <f>Debate!AC226</f>
        <v>3</v>
      </c>
      <c r="R227" s="116"/>
      <c r="S227" s="171">
        <f>Debate!AO226</f>
        <v>3</v>
      </c>
      <c r="T227" s="171">
        <f>Debate!AU226</f>
        <v>3</v>
      </c>
      <c r="U227" s="171">
        <f>Debate!BA226</f>
        <v>2</v>
      </c>
      <c r="V227" s="116"/>
      <c r="W227" s="116"/>
      <c r="X227" s="116"/>
      <c r="Y227" s="116">
        <f>GD!Q226</f>
        <v>2.75</v>
      </c>
      <c r="Z227" s="116">
        <f>GD!W226</f>
        <v>0</v>
      </c>
      <c r="AA227" s="116"/>
      <c r="AB227" s="116"/>
      <c r="AC227" s="116"/>
      <c r="AD227" s="116"/>
      <c r="AE227" s="116"/>
      <c r="AF227" s="116"/>
      <c r="AG227" s="116"/>
      <c r="AH227" s="171">
        <f>'Case study'!K226</f>
        <v>2</v>
      </c>
      <c r="AI227" s="171">
        <f>'Case study'!Q226</f>
        <v>2.6</v>
      </c>
      <c r="AJ227" s="171">
        <f>'Case study'!W226</f>
        <v>2</v>
      </c>
      <c r="AK227" s="116"/>
      <c r="AL227" s="116"/>
      <c r="AM227" s="171">
        <f>'Case study'!AO226</f>
        <v>2.25</v>
      </c>
      <c r="AN227" s="171">
        <f>'Case study'!AU226</f>
        <v>3</v>
      </c>
      <c r="AO227" s="171">
        <f>'Case study'!BA226</f>
        <v>2.5</v>
      </c>
      <c r="AP227" s="116"/>
      <c r="AQ227" s="116"/>
      <c r="AR227" s="116"/>
      <c r="AS227" s="171">
        <f>'Reflection -1 '!R226</f>
        <v>2.5</v>
      </c>
      <c r="AT227" s="116"/>
      <c r="AU227" s="116"/>
      <c r="AV227" s="116"/>
      <c r="AW227" s="116"/>
      <c r="AX227" s="116"/>
      <c r="AY227" s="171">
        <f>'Reflection -1 '!BB226</f>
        <v>3.5</v>
      </c>
      <c r="AZ227" s="116"/>
      <c r="BA227" s="116"/>
      <c r="BB227" s="171">
        <f>'Reflection -2'!R226</f>
        <v>3</v>
      </c>
      <c r="BC227" s="116"/>
      <c r="BD227" s="116"/>
      <c r="BE227" s="116"/>
      <c r="BF227" s="116"/>
      <c r="BG227" s="116"/>
      <c r="BH227" s="171">
        <f>'Reflection -2'!BB226</f>
        <v>4</v>
      </c>
      <c r="BI227" s="116"/>
      <c r="BJ227" s="116"/>
      <c r="BK227" s="171">
        <f>'Reflection -3'!R226</f>
        <v>1</v>
      </c>
      <c r="BL227" s="116"/>
      <c r="BM227" s="116"/>
      <c r="BN227" s="116"/>
      <c r="BO227" s="116"/>
      <c r="BP227" s="116"/>
      <c r="BQ227" s="171">
        <f>'Reflection -3'!BB226</f>
        <v>2.5</v>
      </c>
      <c r="BR227" s="116"/>
      <c r="BS227" s="171">
        <f t="shared" si="24"/>
        <v>2</v>
      </c>
      <c r="BT227" s="171">
        <f t="shared" si="25"/>
        <v>2.2642857142857142</v>
      </c>
      <c r="BU227" s="171">
        <f t="shared" si="26"/>
        <v>1.3333333333333333</v>
      </c>
      <c r="BV227" s="171">
        <f t="shared" si="27"/>
        <v>3</v>
      </c>
      <c r="BW227" s="171"/>
      <c r="BX227" s="171">
        <f t="shared" si="28"/>
        <v>2.5277777777777781</v>
      </c>
      <c r="BY227" s="171">
        <f t="shared" si="29"/>
        <v>2.6666666666666665</v>
      </c>
      <c r="BZ227" s="171">
        <f t="shared" si="30"/>
        <v>13.792063492063493</v>
      </c>
      <c r="CA227" s="171">
        <f>Internal!$BZ227/30*100</f>
        <v>45.973544973544975</v>
      </c>
      <c r="CB227" s="171">
        <f t="shared" si="31"/>
        <v>2.9166666666666665</v>
      </c>
      <c r="CC227" s="116"/>
    </row>
    <row r="228" spans="1:81" s="102" customFormat="1" ht="23.1" customHeight="1" x14ac:dyDescent="0.3">
      <c r="A228" s="169">
        <v>225</v>
      </c>
      <c r="B228" s="169" t="s">
        <v>482</v>
      </c>
      <c r="C228" s="170" t="s">
        <v>539</v>
      </c>
      <c r="D228" s="171">
        <f>'Book Review'!K227</f>
        <v>3.25</v>
      </c>
      <c r="E228" s="171">
        <f>'Book Review'!Q227</f>
        <v>2.6</v>
      </c>
      <c r="F228" s="171">
        <f>'Book Review'!W227</f>
        <v>2</v>
      </c>
      <c r="G228" s="171"/>
      <c r="H228" s="171"/>
      <c r="I228" s="171">
        <f>'Book Review'!AO227</f>
        <v>2.6666666666666665</v>
      </c>
      <c r="J228" s="171">
        <f>'Book Review'!AU227</f>
        <v>3</v>
      </c>
      <c r="K228" s="171">
        <f>'Book Review'!BA227</f>
        <v>3.5</v>
      </c>
      <c r="L228" s="171"/>
      <c r="M228" s="171"/>
      <c r="N228" s="171">
        <f>Debate!K227</f>
        <v>2</v>
      </c>
      <c r="O228" s="171">
        <f>Debate!Q227</f>
        <v>2.4</v>
      </c>
      <c r="P228" s="171"/>
      <c r="Q228" s="171">
        <f>Debate!AC227</f>
        <v>3</v>
      </c>
      <c r="R228" s="171"/>
      <c r="S228" s="171">
        <f>Debate!AO227</f>
        <v>2.6666666666666665</v>
      </c>
      <c r="T228" s="171">
        <f>Debate!AU227</f>
        <v>3</v>
      </c>
      <c r="U228" s="171">
        <f>Debate!BA227</f>
        <v>2.5</v>
      </c>
      <c r="V228" s="171"/>
      <c r="W228" s="171"/>
      <c r="X228" s="171"/>
      <c r="Y228" s="171">
        <f>GD!Q227</f>
        <v>2.75</v>
      </c>
      <c r="Z228" s="171">
        <f>GD!W227</f>
        <v>0</v>
      </c>
      <c r="AA228" s="171"/>
      <c r="AB228" s="171"/>
      <c r="AC228" s="171"/>
      <c r="AD228" s="171"/>
      <c r="AE228" s="171"/>
      <c r="AF228" s="171"/>
      <c r="AG228" s="171"/>
      <c r="AH228" s="171">
        <f>'Case study'!K227</f>
        <v>3.75</v>
      </c>
      <c r="AI228" s="171">
        <f>'Case study'!Q227</f>
        <v>3</v>
      </c>
      <c r="AJ228" s="171">
        <f>'Case study'!W227</f>
        <v>3</v>
      </c>
      <c r="AK228" s="171"/>
      <c r="AL228" s="171"/>
      <c r="AM228" s="171">
        <f>'Case study'!AO227</f>
        <v>3</v>
      </c>
      <c r="AN228" s="171">
        <f>'Case study'!AU227</f>
        <v>3</v>
      </c>
      <c r="AO228" s="171">
        <f>'Case study'!BA227</f>
        <v>3.5</v>
      </c>
      <c r="AP228" s="171"/>
      <c r="AQ228" s="171"/>
      <c r="AR228" s="171"/>
      <c r="AS228" s="171">
        <f>'Reflection -1 '!R227</f>
        <v>3</v>
      </c>
      <c r="AT228" s="171"/>
      <c r="AU228" s="171"/>
      <c r="AV228" s="171"/>
      <c r="AW228" s="171"/>
      <c r="AX228" s="171"/>
      <c r="AY228" s="171">
        <f>'Reflection -1 '!BB227</f>
        <v>3</v>
      </c>
      <c r="AZ228" s="171"/>
      <c r="BA228" s="171"/>
      <c r="BB228" s="171">
        <f>'Reflection -2'!R227</f>
        <v>2</v>
      </c>
      <c r="BC228" s="171"/>
      <c r="BD228" s="171"/>
      <c r="BE228" s="171"/>
      <c r="BF228" s="171"/>
      <c r="BG228" s="171"/>
      <c r="BH228" s="171">
        <f>'Reflection -2'!BB227</f>
        <v>2</v>
      </c>
      <c r="BI228" s="171"/>
      <c r="BJ228" s="171"/>
      <c r="BK228" s="171">
        <f>'Reflection -3'!R227</f>
        <v>2</v>
      </c>
      <c r="BL228" s="171"/>
      <c r="BM228" s="171"/>
      <c r="BN228" s="171"/>
      <c r="BO228" s="171"/>
      <c r="BP228" s="171"/>
      <c r="BQ228" s="171">
        <f>'Reflection -3'!BB227</f>
        <v>2</v>
      </c>
      <c r="BR228" s="171"/>
      <c r="BS228" s="171">
        <f t="shared" si="24"/>
        <v>3</v>
      </c>
      <c r="BT228" s="171">
        <f t="shared" si="25"/>
        <v>2.5357142857142856</v>
      </c>
      <c r="BU228" s="171">
        <f t="shared" si="26"/>
        <v>1.6666666666666667</v>
      </c>
      <c r="BV228" s="171">
        <f t="shared" si="27"/>
        <v>3</v>
      </c>
      <c r="BW228" s="171"/>
      <c r="BX228" s="171">
        <f t="shared" si="28"/>
        <v>2.7777777777777772</v>
      </c>
      <c r="BY228" s="171">
        <f t="shared" si="29"/>
        <v>3</v>
      </c>
      <c r="BZ228" s="171">
        <f t="shared" si="30"/>
        <v>15.980158730158728</v>
      </c>
      <c r="CA228" s="171">
        <f>Internal!$BZ228/30*100</f>
        <v>53.267195767195766</v>
      </c>
      <c r="CB228" s="171">
        <f t="shared" si="31"/>
        <v>2.75</v>
      </c>
      <c r="CC228" s="171"/>
    </row>
    <row r="229" spans="1:81" s="102" customFormat="1" ht="23.1" customHeight="1" x14ac:dyDescent="0.3">
      <c r="A229" s="172">
        <v>226</v>
      </c>
      <c r="B229" s="172" t="s">
        <v>483</v>
      </c>
      <c r="C229" s="168" t="s">
        <v>484</v>
      </c>
      <c r="D229" s="171">
        <f>'Book Review'!K228</f>
        <v>2.25</v>
      </c>
      <c r="E229" s="171">
        <f>'Book Review'!Q228</f>
        <v>2.4</v>
      </c>
      <c r="F229" s="171">
        <f>'Book Review'!W228</f>
        <v>2</v>
      </c>
      <c r="G229" s="171"/>
      <c r="H229" s="171"/>
      <c r="I229" s="171">
        <f>'Book Review'!AO228</f>
        <v>2</v>
      </c>
      <c r="J229" s="171">
        <f>'Book Review'!AU228</f>
        <v>2</v>
      </c>
      <c r="K229" s="171">
        <f>'Book Review'!BA228</f>
        <v>2.5</v>
      </c>
      <c r="L229" s="116"/>
      <c r="M229" s="173"/>
      <c r="N229" s="171">
        <f>Debate!K228</f>
        <v>2</v>
      </c>
      <c r="O229" s="171">
        <f>Debate!Q228</f>
        <v>2.8</v>
      </c>
      <c r="P229" s="116"/>
      <c r="Q229" s="171">
        <f>Debate!AC228</f>
        <v>3</v>
      </c>
      <c r="R229" s="116"/>
      <c r="S229" s="171">
        <f>Debate!AO228</f>
        <v>2.6666666666666665</v>
      </c>
      <c r="T229" s="171">
        <f>Debate!AU228</f>
        <v>3</v>
      </c>
      <c r="U229" s="171">
        <f>Debate!BA228</f>
        <v>3</v>
      </c>
      <c r="V229" s="116"/>
      <c r="W229" s="173"/>
      <c r="X229" s="116"/>
      <c r="Y229" s="116">
        <f>GD!Q228</f>
        <v>2.75</v>
      </c>
      <c r="Z229" s="116">
        <f>GD!W228</f>
        <v>0</v>
      </c>
      <c r="AA229" s="116"/>
      <c r="AB229" s="116"/>
      <c r="AC229" s="116"/>
      <c r="AD229" s="173"/>
      <c r="AE229" s="173"/>
      <c r="AF229" s="116"/>
      <c r="AG229" s="173"/>
      <c r="AH229" s="171">
        <f>'Case study'!K228</f>
        <v>1</v>
      </c>
      <c r="AI229" s="171">
        <f>'Case study'!Q228</f>
        <v>2.2000000000000002</v>
      </c>
      <c r="AJ229" s="171">
        <f>'Case study'!W228</f>
        <v>2</v>
      </c>
      <c r="AK229" s="116"/>
      <c r="AL229" s="116"/>
      <c r="AM229" s="171">
        <f>'Case study'!AO228</f>
        <v>1</v>
      </c>
      <c r="AN229" s="171">
        <f>'Case study'!AU228</f>
        <v>3</v>
      </c>
      <c r="AO229" s="171">
        <f>'Case study'!BA228</f>
        <v>2</v>
      </c>
      <c r="AP229" s="116"/>
      <c r="AQ229" s="173"/>
      <c r="AR229" s="116"/>
      <c r="AS229" s="171">
        <f>'Reflection -1 '!R228</f>
        <v>3</v>
      </c>
      <c r="AT229" s="116"/>
      <c r="AU229" s="116"/>
      <c r="AV229" s="116"/>
      <c r="AW229" s="116"/>
      <c r="AX229" s="173"/>
      <c r="AY229" s="171">
        <f>'Reflection -1 '!BB228</f>
        <v>3.5</v>
      </c>
      <c r="AZ229" s="173"/>
      <c r="BA229" s="116"/>
      <c r="BB229" s="171">
        <f>'Reflection -2'!R228</f>
        <v>3</v>
      </c>
      <c r="BC229" s="116"/>
      <c r="BD229" s="116"/>
      <c r="BE229" s="116"/>
      <c r="BF229" s="116"/>
      <c r="BG229" s="116"/>
      <c r="BH229" s="171">
        <f>'Reflection -2'!BB228</f>
        <v>4</v>
      </c>
      <c r="BI229" s="173"/>
      <c r="BJ229" s="116"/>
      <c r="BK229" s="171">
        <f>'Reflection -3'!R228</f>
        <v>2</v>
      </c>
      <c r="BL229" s="116"/>
      <c r="BM229" s="116"/>
      <c r="BN229" s="116"/>
      <c r="BO229" s="116"/>
      <c r="BP229" s="116"/>
      <c r="BQ229" s="171">
        <f>'Reflection -3'!BB228</f>
        <v>2</v>
      </c>
      <c r="BR229" s="173"/>
      <c r="BS229" s="171">
        <f t="shared" si="24"/>
        <v>1.75</v>
      </c>
      <c r="BT229" s="171">
        <f t="shared" si="25"/>
        <v>2.5928571428571425</v>
      </c>
      <c r="BU229" s="171">
        <f t="shared" si="26"/>
        <v>1.3333333333333333</v>
      </c>
      <c r="BV229" s="171">
        <f t="shared" si="27"/>
        <v>3</v>
      </c>
      <c r="BW229" s="171"/>
      <c r="BX229" s="171">
        <f t="shared" si="28"/>
        <v>1.8888888888888886</v>
      </c>
      <c r="BY229" s="171">
        <f t="shared" si="29"/>
        <v>2.6666666666666665</v>
      </c>
      <c r="BZ229" s="171">
        <f t="shared" si="30"/>
        <v>13.231746031746031</v>
      </c>
      <c r="CA229" s="171">
        <f>Internal!$BZ229/30*100</f>
        <v>44.105820105820101</v>
      </c>
      <c r="CB229" s="171">
        <f t="shared" si="31"/>
        <v>2.8333333333333335</v>
      </c>
      <c r="CC229" s="173"/>
    </row>
    <row r="230" spans="1:81" s="102" customFormat="1" ht="23.1" customHeight="1" x14ac:dyDescent="0.3">
      <c r="A230" s="169">
        <v>227</v>
      </c>
      <c r="B230" s="169" t="s">
        <v>485</v>
      </c>
      <c r="C230" s="170" t="s">
        <v>486</v>
      </c>
      <c r="D230" s="171">
        <f>'Book Review'!K229</f>
        <v>0</v>
      </c>
      <c r="E230" s="171">
        <f>'Book Review'!Q229</f>
        <v>0</v>
      </c>
      <c r="F230" s="171">
        <f>'Book Review'!W229</f>
        <v>0</v>
      </c>
      <c r="G230" s="171"/>
      <c r="H230" s="171"/>
      <c r="I230" s="171" t="str">
        <f>'Book Review'!AO229</f>
        <v>0</v>
      </c>
      <c r="J230" s="171">
        <f>'Book Review'!AU229</f>
        <v>0</v>
      </c>
      <c r="K230" s="171" t="str">
        <f>'Book Review'!BA229</f>
        <v>0</v>
      </c>
      <c r="L230" s="171"/>
      <c r="M230" s="171"/>
      <c r="N230" s="171">
        <f>Debate!K229</f>
        <v>1</v>
      </c>
      <c r="O230" s="171">
        <f>Debate!Q229</f>
        <v>1</v>
      </c>
      <c r="P230" s="171"/>
      <c r="Q230" s="171">
        <f>Debate!AC229</f>
        <v>1</v>
      </c>
      <c r="R230" s="171"/>
      <c r="S230" s="171">
        <f>Debate!AO229</f>
        <v>1</v>
      </c>
      <c r="T230" s="171">
        <f>Debate!AU229</f>
        <v>3</v>
      </c>
      <c r="U230" s="171">
        <f>Debate!BA229</f>
        <v>1</v>
      </c>
      <c r="V230" s="171"/>
      <c r="W230" s="171"/>
      <c r="X230" s="171"/>
      <c r="Y230" s="171">
        <f>GD!Q229</f>
        <v>2</v>
      </c>
      <c r="Z230" s="171">
        <f>GD!W229</f>
        <v>0</v>
      </c>
      <c r="AA230" s="171"/>
      <c r="AB230" s="171"/>
      <c r="AC230" s="171"/>
      <c r="AD230" s="171"/>
      <c r="AE230" s="171"/>
      <c r="AF230" s="171"/>
      <c r="AG230" s="171"/>
      <c r="AH230" s="171" t="str">
        <f>'Case study'!K229</f>
        <v>0</v>
      </c>
      <c r="AI230" s="171" t="str">
        <f>'Case study'!Q229</f>
        <v>0</v>
      </c>
      <c r="AJ230" s="171">
        <f>'Case study'!W229</f>
        <v>0</v>
      </c>
      <c r="AK230" s="171"/>
      <c r="AL230" s="171"/>
      <c r="AM230" s="171" t="str">
        <f>'Case study'!AO229</f>
        <v>0</v>
      </c>
      <c r="AN230" s="171">
        <f>'Case study'!AU229</f>
        <v>0</v>
      </c>
      <c r="AO230" s="171" t="str">
        <f>'Case study'!BA229</f>
        <v>0</v>
      </c>
      <c r="AP230" s="171"/>
      <c r="AQ230" s="171"/>
      <c r="AR230" s="171"/>
      <c r="AS230" s="171">
        <f>'Reflection -1 '!R229</f>
        <v>4</v>
      </c>
      <c r="AT230" s="171"/>
      <c r="AU230" s="171"/>
      <c r="AV230" s="171"/>
      <c r="AW230" s="171"/>
      <c r="AX230" s="171"/>
      <c r="AY230" s="171">
        <f>'Reflection -1 '!BB229</f>
        <v>4</v>
      </c>
      <c r="AZ230" s="171"/>
      <c r="BA230" s="171"/>
      <c r="BB230" s="171">
        <f>'Reflection -2'!R229</f>
        <v>4</v>
      </c>
      <c r="BC230" s="171"/>
      <c r="BD230" s="171"/>
      <c r="BE230" s="171"/>
      <c r="BF230" s="171"/>
      <c r="BG230" s="171"/>
      <c r="BH230" s="171">
        <f>'Reflection -2'!BB229</f>
        <v>4</v>
      </c>
      <c r="BI230" s="171"/>
      <c r="BJ230" s="171"/>
      <c r="BK230" s="171">
        <f>'Reflection -3'!R229</f>
        <v>4</v>
      </c>
      <c r="BL230" s="171"/>
      <c r="BM230" s="171"/>
      <c r="BN230" s="171"/>
      <c r="BO230" s="171"/>
      <c r="BP230" s="171"/>
      <c r="BQ230" s="171">
        <f>'Reflection -3'!BB229</f>
        <v>4</v>
      </c>
      <c r="BR230" s="171"/>
      <c r="BS230" s="171">
        <f t="shared" si="24"/>
        <v>0.5</v>
      </c>
      <c r="BT230" s="171">
        <f t="shared" si="25"/>
        <v>2.5</v>
      </c>
      <c r="BU230" s="171">
        <f t="shared" si="26"/>
        <v>0</v>
      </c>
      <c r="BV230" s="171">
        <f t="shared" si="27"/>
        <v>1</v>
      </c>
      <c r="BW230" s="171"/>
      <c r="BX230" s="171">
        <f t="shared" si="28"/>
        <v>1</v>
      </c>
      <c r="BY230" s="171">
        <f t="shared" si="29"/>
        <v>1</v>
      </c>
      <c r="BZ230" s="171">
        <f t="shared" si="30"/>
        <v>6</v>
      </c>
      <c r="CA230" s="171">
        <f>Internal!$BZ230/30*100</f>
        <v>20</v>
      </c>
      <c r="CB230" s="171">
        <f t="shared" si="31"/>
        <v>3.25</v>
      </c>
      <c r="CC230" s="171"/>
    </row>
    <row r="231" spans="1:81" s="102" customFormat="1" ht="23.1" customHeight="1" x14ac:dyDescent="0.3">
      <c r="A231" s="172">
        <v>228</v>
      </c>
      <c r="B231" s="172" t="s">
        <v>540</v>
      </c>
      <c r="C231" s="168" t="s">
        <v>487</v>
      </c>
      <c r="D231" s="171" t="str">
        <f>'Book Review'!K230</f>
        <v>0</v>
      </c>
      <c r="E231" s="171" t="str">
        <f>'Book Review'!Q230</f>
        <v>0</v>
      </c>
      <c r="F231" s="171" t="str">
        <f>'Book Review'!W230</f>
        <v>0</v>
      </c>
      <c r="G231" s="171"/>
      <c r="H231" s="171"/>
      <c r="I231" s="171" t="str">
        <f>'Book Review'!AO230</f>
        <v>0</v>
      </c>
      <c r="J231" s="171" t="str">
        <f>'Book Review'!AU230</f>
        <v>0</v>
      </c>
      <c r="K231" s="171" t="str">
        <f>'Book Review'!BA230</f>
        <v>0</v>
      </c>
      <c r="L231" s="116"/>
      <c r="M231" s="116"/>
      <c r="N231" s="171" t="str">
        <f>Debate!K230</f>
        <v>0</v>
      </c>
      <c r="O231" s="171" t="str">
        <f>Debate!Q230</f>
        <v>0</v>
      </c>
      <c r="P231" s="116"/>
      <c r="Q231" s="171" t="str">
        <f>Debate!AC230</f>
        <v>0</v>
      </c>
      <c r="R231" s="116"/>
      <c r="S231" s="171" t="str">
        <f>Debate!AO230</f>
        <v>0</v>
      </c>
      <c r="T231" s="171" t="str">
        <f>Debate!AU230</f>
        <v>0</v>
      </c>
      <c r="U231" s="171" t="str">
        <f>Debate!BA230</f>
        <v>0</v>
      </c>
      <c r="V231" s="116"/>
      <c r="W231" s="116"/>
      <c r="X231" s="116"/>
      <c r="Y231" s="116" t="str">
        <f>GD!Q230</f>
        <v>0</v>
      </c>
      <c r="Z231" s="116">
        <f>GD!W230</f>
        <v>0</v>
      </c>
      <c r="AA231" s="116"/>
      <c r="AB231" s="116"/>
      <c r="AC231" s="116"/>
      <c r="AD231" s="116"/>
      <c r="AE231" s="116"/>
      <c r="AF231" s="116"/>
      <c r="AG231" s="116"/>
      <c r="AH231" s="171" t="str">
        <f>'Case study'!K230</f>
        <v>0</v>
      </c>
      <c r="AI231" s="171" t="str">
        <f>'Case study'!Q230</f>
        <v>0</v>
      </c>
      <c r="AJ231" s="171" t="str">
        <f>'Case study'!W230</f>
        <v>0</v>
      </c>
      <c r="AK231" s="116"/>
      <c r="AL231" s="116"/>
      <c r="AM231" s="171" t="str">
        <f>'Case study'!AO230</f>
        <v>0</v>
      </c>
      <c r="AN231" s="171" t="str">
        <f>'Case study'!AU230</f>
        <v>0</v>
      </c>
      <c r="AO231" s="171" t="str">
        <f>'Case study'!BA230</f>
        <v>0</v>
      </c>
      <c r="AP231" s="116"/>
      <c r="AQ231" s="116"/>
      <c r="AR231" s="116"/>
      <c r="AS231" s="171">
        <f>'Reflection -1 '!R230</f>
        <v>2.5</v>
      </c>
      <c r="AT231" s="116"/>
      <c r="AU231" s="116"/>
      <c r="AV231" s="116"/>
      <c r="AW231" s="116"/>
      <c r="AX231" s="116"/>
      <c r="AY231" s="171">
        <f>'Reflection -1 '!BB230</f>
        <v>3</v>
      </c>
      <c r="AZ231" s="116"/>
      <c r="BA231" s="116"/>
      <c r="BB231" s="171">
        <f>'Reflection -2'!R230</f>
        <v>3</v>
      </c>
      <c r="BC231" s="116"/>
      <c r="BD231" s="116"/>
      <c r="BE231" s="116"/>
      <c r="BF231" s="116"/>
      <c r="BG231" s="116"/>
      <c r="BH231" s="171">
        <f>'Reflection -2'!BB230</f>
        <v>4</v>
      </c>
      <c r="BI231" s="116"/>
      <c r="BJ231" s="116"/>
      <c r="BK231" s="171">
        <f>'Reflection -3'!R230</f>
        <v>2</v>
      </c>
      <c r="BL231" s="116"/>
      <c r="BM231" s="116"/>
      <c r="BN231" s="116"/>
      <c r="BO231" s="116"/>
      <c r="BP231" s="116"/>
      <c r="BQ231" s="171">
        <f>'Reflection -3'!BB230</f>
        <v>2</v>
      </c>
      <c r="BR231" s="116"/>
      <c r="BS231" s="171" t="str">
        <f t="shared" si="24"/>
        <v>0</v>
      </c>
      <c r="BT231" s="171">
        <f t="shared" si="25"/>
        <v>2.5</v>
      </c>
      <c r="BU231" s="171">
        <f t="shared" si="26"/>
        <v>0</v>
      </c>
      <c r="BV231" s="171" t="str">
        <f t="shared" si="27"/>
        <v>0</v>
      </c>
      <c r="BW231" s="171"/>
      <c r="BX231" s="171" t="e">
        <f t="shared" si="28"/>
        <v>#DIV/0!</v>
      </c>
      <c r="BY231" s="171" t="e">
        <f t="shared" si="29"/>
        <v>#DIV/0!</v>
      </c>
      <c r="BZ231" s="171" t="e">
        <f t="shared" si="30"/>
        <v>#DIV/0!</v>
      </c>
      <c r="CA231" s="171" t="e">
        <f>Internal!$BZ231/30*100</f>
        <v>#DIV/0!</v>
      </c>
      <c r="CB231" s="171">
        <f t="shared" si="31"/>
        <v>3</v>
      </c>
      <c r="CC231" s="116"/>
    </row>
  </sheetData>
  <mergeCells count="14">
    <mergeCell ref="BZ2:BZ3"/>
    <mergeCell ref="CA2:CA3"/>
    <mergeCell ref="AH2:AN2"/>
    <mergeCell ref="AR2:AX2"/>
    <mergeCell ref="BA2:BG2"/>
    <mergeCell ref="BJ2:BP2"/>
    <mergeCell ref="N2:T2"/>
    <mergeCell ref="X2:AD2"/>
    <mergeCell ref="BS2:BY2"/>
    <mergeCell ref="A1:B1"/>
    <mergeCell ref="A2:A3"/>
    <mergeCell ref="B2:B3"/>
    <mergeCell ref="C2:C3"/>
    <mergeCell ref="D2:J2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BFCF-90A6-4FE4-9D07-15B75012CCAD}">
  <dimension ref="A1:BD287"/>
  <sheetViews>
    <sheetView tabSelected="1" workbookViewId="0">
      <selection activeCell="G20" sqref="G20"/>
    </sheetView>
  </sheetViews>
  <sheetFormatPr defaultRowHeight="14.4" x14ac:dyDescent="0.3"/>
  <cols>
    <col min="2" max="2" width="14" customWidth="1"/>
    <col min="3" max="3" width="28.88671875" style="251" customWidth="1"/>
  </cols>
  <sheetData>
    <row r="1" spans="1:56" x14ac:dyDescent="0.3">
      <c r="A1" s="124" t="s">
        <v>23</v>
      </c>
      <c r="B1" s="124"/>
      <c r="C1" s="125" t="s">
        <v>647</v>
      </c>
      <c r="D1" s="125"/>
      <c r="E1" s="51" t="s">
        <v>551</v>
      </c>
      <c r="F1" s="51" t="s">
        <v>18</v>
      </c>
      <c r="G1" s="51"/>
      <c r="H1" s="51" t="s">
        <v>558</v>
      </c>
      <c r="I1" s="51" t="s">
        <v>559</v>
      </c>
      <c r="J1" s="63" t="s">
        <v>15</v>
      </c>
      <c r="K1" s="138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5"/>
      <c r="AA1" s="176"/>
    </row>
    <row r="2" spans="1:56" ht="15.6" x14ac:dyDescent="0.3">
      <c r="A2" s="127" t="s">
        <v>0</v>
      </c>
      <c r="B2" s="127" t="s">
        <v>25</v>
      </c>
      <c r="C2" s="177" t="s">
        <v>26</v>
      </c>
      <c r="D2" s="134" t="s">
        <v>34</v>
      </c>
      <c r="E2" s="134" t="s">
        <v>492</v>
      </c>
      <c r="F2" s="134" t="s">
        <v>612</v>
      </c>
      <c r="G2" s="134" t="s">
        <v>288</v>
      </c>
      <c r="H2" s="121" t="s">
        <v>494</v>
      </c>
      <c r="I2" s="121"/>
      <c r="J2" s="121"/>
      <c r="K2" s="136"/>
      <c r="L2" s="136"/>
      <c r="M2" s="134" t="s">
        <v>27</v>
      </c>
      <c r="N2" s="136" t="s">
        <v>495</v>
      </c>
      <c r="O2" s="136"/>
      <c r="P2" s="136"/>
      <c r="Q2" s="136"/>
      <c r="R2" s="136"/>
      <c r="S2" s="135" t="s">
        <v>27</v>
      </c>
      <c r="T2" s="136" t="s">
        <v>496</v>
      </c>
      <c r="U2" s="136"/>
      <c r="V2" s="136"/>
      <c r="W2" s="136"/>
      <c r="X2" s="136"/>
      <c r="Y2" s="135" t="s">
        <v>27</v>
      </c>
      <c r="Z2" s="136" t="s">
        <v>497</v>
      </c>
      <c r="AA2" s="136"/>
      <c r="AB2" s="121"/>
      <c r="AC2" s="121"/>
      <c r="AD2" s="121"/>
      <c r="AE2" s="119" t="s">
        <v>27</v>
      </c>
      <c r="AF2" s="121" t="s">
        <v>498</v>
      </c>
      <c r="AG2" s="121"/>
      <c r="AH2" s="121"/>
      <c r="AI2" s="121"/>
      <c r="AJ2" s="121"/>
      <c r="AK2" s="119" t="s">
        <v>27</v>
      </c>
      <c r="AL2" s="121" t="s">
        <v>499</v>
      </c>
      <c r="AM2" s="121"/>
      <c r="AN2" s="121"/>
      <c r="AO2" s="121"/>
      <c r="AP2" s="121"/>
      <c r="AQ2" s="119" t="s">
        <v>27</v>
      </c>
      <c r="AR2" s="121" t="s">
        <v>500</v>
      </c>
      <c r="AS2" s="121"/>
      <c r="AT2" s="121"/>
      <c r="AU2" s="121"/>
      <c r="AV2" s="121"/>
      <c r="AW2" s="119" t="s">
        <v>27</v>
      </c>
      <c r="AX2" s="121" t="s">
        <v>28</v>
      </c>
      <c r="AY2" s="121"/>
      <c r="AZ2" s="121"/>
      <c r="BA2" s="121"/>
      <c r="BB2" s="121"/>
      <c r="BC2" s="119" t="s">
        <v>27</v>
      </c>
      <c r="BD2" s="178" t="s">
        <v>648</v>
      </c>
    </row>
    <row r="3" spans="1:56" ht="15.6" customHeight="1" x14ac:dyDescent="0.3">
      <c r="A3" s="128"/>
      <c r="B3" s="128"/>
      <c r="C3" s="179"/>
      <c r="D3" s="123"/>
      <c r="E3" s="123"/>
      <c r="F3" s="123"/>
      <c r="G3" s="123"/>
      <c r="H3" s="91" t="s">
        <v>501</v>
      </c>
      <c r="I3" s="91" t="s">
        <v>502</v>
      </c>
      <c r="J3" s="91" t="s">
        <v>503</v>
      </c>
      <c r="K3" s="91" t="s">
        <v>504</v>
      </c>
      <c r="L3" s="91" t="s">
        <v>505</v>
      </c>
      <c r="M3" s="123"/>
      <c r="N3" s="91" t="s">
        <v>506</v>
      </c>
      <c r="O3" s="91" t="s">
        <v>507</v>
      </c>
      <c r="P3" s="91" t="s">
        <v>508</v>
      </c>
      <c r="Q3" s="91" t="s">
        <v>509</v>
      </c>
      <c r="R3" s="91" t="s">
        <v>510</v>
      </c>
      <c r="S3" s="120"/>
      <c r="T3" s="91" t="s">
        <v>511</v>
      </c>
      <c r="U3" s="91" t="s">
        <v>512</v>
      </c>
      <c r="V3" s="91" t="s">
        <v>513</v>
      </c>
      <c r="W3" s="91" t="s">
        <v>514</v>
      </c>
      <c r="X3" s="91" t="s">
        <v>515</v>
      </c>
      <c r="Y3" s="120"/>
      <c r="Z3" s="91" t="s">
        <v>516</v>
      </c>
      <c r="AA3" s="91" t="s">
        <v>517</v>
      </c>
      <c r="AB3" s="91" t="s">
        <v>518</v>
      </c>
      <c r="AC3" s="91" t="s">
        <v>519</v>
      </c>
      <c r="AD3" s="91" t="s">
        <v>520</v>
      </c>
      <c r="AE3" s="120"/>
      <c r="AF3" s="91" t="s">
        <v>521</v>
      </c>
      <c r="AG3" s="91" t="s">
        <v>522</v>
      </c>
      <c r="AH3" s="91" t="s">
        <v>523</v>
      </c>
      <c r="AI3" s="91" t="s">
        <v>524</v>
      </c>
      <c r="AJ3" s="91" t="s">
        <v>525</v>
      </c>
      <c r="AK3" s="120"/>
      <c r="AL3" s="91" t="s">
        <v>526</v>
      </c>
      <c r="AM3" s="91" t="s">
        <v>527</v>
      </c>
      <c r="AN3" s="91" t="s">
        <v>528</v>
      </c>
      <c r="AO3" s="91" t="s">
        <v>529</v>
      </c>
      <c r="AP3" s="91" t="s">
        <v>530</v>
      </c>
      <c r="AQ3" s="120"/>
      <c r="AR3" s="91" t="s">
        <v>531</v>
      </c>
      <c r="AS3" s="91" t="s">
        <v>532</v>
      </c>
      <c r="AT3" s="91" t="s">
        <v>533</v>
      </c>
      <c r="AU3" s="91" t="s">
        <v>534</v>
      </c>
      <c r="AV3" s="91" t="s">
        <v>535</v>
      </c>
      <c r="AW3" s="120"/>
      <c r="AX3" s="91" t="s">
        <v>29</v>
      </c>
      <c r="AY3" s="91" t="s">
        <v>30</v>
      </c>
      <c r="AZ3" s="91" t="s">
        <v>31</v>
      </c>
      <c r="BA3" s="91" t="s">
        <v>32</v>
      </c>
      <c r="BB3" s="91" t="s">
        <v>33</v>
      </c>
      <c r="BC3" s="120"/>
      <c r="BD3" s="105" t="s">
        <v>649</v>
      </c>
    </row>
    <row r="4" spans="1:56" ht="15.6" x14ac:dyDescent="0.3">
      <c r="A4" s="77"/>
      <c r="B4" s="180" t="s">
        <v>390</v>
      </c>
      <c r="C4" s="181" t="s">
        <v>391</v>
      </c>
      <c r="D4" s="182">
        <v>4</v>
      </c>
      <c r="E4" s="182">
        <v>3.5</v>
      </c>
      <c r="F4" s="182">
        <v>4</v>
      </c>
      <c r="G4" s="182">
        <v>3</v>
      </c>
      <c r="H4" s="5">
        <v>4</v>
      </c>
      <c r="I4" s="5">
        <v>4</v>
      </c>
      <c r="J4" s="5">
        <v>4</v>
      </c>
      <c r="K4" s="56"/>
      <c r="L4" s="57"/>
      <c r="M4" s="104">
        <f>IFERROR(AVERAGE(H4,I4,J4),"0")</f>
        <v>4</v>
      </c>
      <c r="N4" s="100"/>
      <c r="O4" s="183">
        <v>3</v>
      </c>
      <c r="P4" s="183">
        <v>4</v>
      </c>
      <c r="Q4" s="100"/>
      <c r="R4" s="100"/>
      <c r="S4" s="104">
        <f>IFERROR(AVERAGE(O4,P4),"0")</f>
        <v>3.5</v>
      </c>
      <c r="T4" s="57"/>
      <c r="U4" s="57"/>
      <c r="V4" s="57"/>
      <c r="W4" s="57"/>
      <c r="X4" s="57"/>
      <c r="Y4" s="104"/>
      <c r="Z4" s="57"/>
      <c r="AA4" s="57"/>
      <c r="AB4" s="57"/>
      <c r="AC4" s="57"/>
      <c r="AD4" s="57"/>
      <c r="AE4" s="104"/>
      <c r="AF4" s="57"/>
      <c r="AG4" s="57"/>
      <c r="AH4" s="57"/>
      <c r="AI4" s="57"/>
      <c r="AJ4" s="57"/>
      <c r="AK4" s="104"/>
      <c r="AL4" s="5">
        <v>4</v>
      </c>
      <c r="AM4" s="5">
        <v>4</v>
      </c>
      <c r="AN4" s="5">
        <v>4</v>
      </c>
      <c r="AO4" s="5">
        <v>4</v>
      </c>
      <c r="AP4" s="57"/>
      <c r="AQ4" s="104">
        <f>IFERROR(AVERAGE(AM4,AN4,AL4,AO4),"0")</f>
        <v>4</v>
      </c>
      <c r="AR4" s="57"/>
      <c r="AS4" s="57"/>
      <c r="AT4" s="57"/>
      <c r="AU4" s="57"/>
      <c r="AV4" s="57"/>
      <c r="AW4" s="104"/>
      <c r="AX4" s="57"/>
      <c r="AY4" s="57"/>
      <c r="AZ4" s="57"/>
      <c r="BA4" s="183">
        <v>3</v>
      </c>
      <c r="BB4" s="100"/>
      <c r="BC4" s="104">
        <f>BA4</f>
        <v>3</v>
      </c>
      <c r="BD4" s="184">
        <v>3</v>
      </c>
    </row>
    <row r="5" spans="1:56" ht="15.6" x14ac:dyDescent="0.3">
      <c r="A5" s="77"/>
      <c r="B5" s="180" t="s">
        <v>443</v>
      </c>
      <c r="C5" s="181" t="s">
        <v>444</v>
      </c>
      <c r="D5" s="182">
        <v>4</v>
      </c>
      <c r="E5" s="182">
        <v>4</v>
      </c>
      <c r="F5" s="185">
        <v>4</v>
      </c>
      <c r="G5" s="185">
        <v>4</v>
      </c>
      <c r="H5" s="5">
        <v>4</v>
      </c>
      <c r="I5" s="5">
        <v>4</v>
      </c>
      <c r="J5" s="5">
        <v>4</v>
      </c>
      <c r="K5" s="52"/>
      <c r="L5" s="63"/>
      <c r="M5" s="104">
        <f t="shared" ref="M5:M68" si="0">IFERROR(AVERAGE(H5,I5,J5),"0")</f>
        <v>4</v>
      </c>
      <c r="N5" s="100"/>
      <c r="O5" s="184">
        <v>4</v>
      </c>
      <c r="P5" s="184">
        <v>4</v>
      </c>
      <c r="Q5" s="100"/>
      <c r="R5" s="100"/>
      <c r="S5" s="104">
        <f t="shared" ref="S5:S68" si="1">IFERROR(AVERAGE(O5,P5),"0")</f>
        <v>4</v>
      </c>
      <c r="T5" s="99"/>
      <c r="U5" s="99"/>
      <c r="V5" s="99"/>
      <c r="W5" s="99"/>
      <c r="X5" s="63"/>
      <c r="Y5" s="104"/>
      <c r="Z5" s="99"/>
      <c r="AA5" s="99"/>
      <c r="AB5" s="99"/>
      <c r="AC5" s="99"/>
      <c r="AD5" s="63"/>
      <c r="AE5" s="104"/>
      <c r="AF5" s="99"/>
      <c r="AG5" s="99"/>
      <c r="AH5" s="99"/>
      <c r="AI5" s="99"/>
      <c r="AJ5" s="63"/>
      <c r="AK5" s="104"/>
      <c r="AL5" s="5">
        <v>4</v>
      </c>
      <c r="AM5" s="5">
        <v>4</v>
      </c>
      <c r="AN5" s="5">
        <v>4</v>
      </c>
      <c r="AO5" s="5">
        <v>4</v>
      </c>
      <c r="AP5" s="63"/>
      <c r="AQ5" s="104">
        <f t="shared" ref="AQ5:AQ68" si="2">IFERROR(AVERAGE(AM5,AN5,AL5,AO5),"0")</f>
        <v>4</v>
      </c>
      <c r="AR5" s="99"/>
      <c r="AS5" s="99"/>
      <c r="AT5" s="99"/>
      <c r="AU5" s="99"/>
      <c r="AV5" s="63"/>
      <c r="AW5" s="104"/>
      <c r="AX5" s="99"/>
      <c r="AY5" s="99"/>
      <c r="AZ5" s="99"/>
      <c r="BA5" s="183">
        <v>4</v>
      </c>
      <c r="BB5" s="100"/>
      <c r="BC5" s="104">
        <f t="shared" ref="BC5:BC68" si="3">BA5</f>
        <v>4</v>
      </c>
      <c r="BD5" s="184">
        <v>4</v>
      </c>
    </row>
    <row r="6" spans="1:56" ht="15.6" x14ac:dyDescent="0.3">
      <c r="A6" s="78"/>
      <c r="B6" s="180" t="s">
        <v>35</v>
      </c>
      <c r="C6" s="186" t="s">
        <v>36</v>
      </c>
      <c r="D6" s="185">
        <v>4</v>
      </c>
      <c r="E6" s="182">
        <v>5</v>
      </c>
      <c r="F6" s="182">
        <v>4</v>
      </c>
      <c r="G6" s="182">
        <v>5</v>
      </c>
      <c r="H6" s="5">
        <v>4</v>
      </c>
      <c r="I6" s="5">
        <v>4</v>
      </c>
      <c r="J6" s="5">
        <v>4</v>
      </c>
      <c r="K6" s="56"/>
      <c r="L6" s="57"/>
      <c r="M6" s="104">
        <f t="shared" si="0"/>
        <v>4</v>
      </c>
      <c r="N6" s="100"/>
      <c r="O6" s="184">
        <v>5</v>
      </c>
      <c r="P6" s="184">
        <v>5</v>
      </c>
      <c r="Q6" s="100"/>
      <c r="R6" s="100"/>
      <c r="S6" s="104">
        <f t="shared" si="1"/>
        <v>5</v>
      </c>
      <c r="T6" s="100"/>
      <c r="U6" s="100"/>
      <c r="V6" s="100"/>
      <c r="W6" s="100"/>
      <c r="X6" s="57"/>
      <c r="Y6" s="104"/>
      <c r="Z6" s="100"/>
      <c r="AA6" s="100"/>
      <c r="AB6" s="100"/>
      <c r="AC6" s="100"/>
      <c r="AD6" s="57"/>
      <c r="AE6" s="104"/>
      <c r="AF6" s="100"/>
      <c r="AG6" s="100"/>
      <c r="AH6" s="100"/>
      <c r="AI6" s="100"/>
      <c r="AJ6" s="57"/>
      <c r="AK6" s="104"/>
      <c r="AL6" s="5">
        <v>4</v>
      </c>
      <c r="AM6" s="5">
        <v>4</v>
      </c>
      <c r="AN6" s="5">
        <v>4</v>
      </c>
      <c r="AO6" s="5">
        <v>4</v>
      </c>
      <c r="AP6" s="57"/>
      <c r="AQ6" s="104">
        <f t="shared" si="2"/>
        <v>4</v>
      </c>
      <c r="AR6" s="100"/>
      <c r="AS6" s="100"/>
      <c r="AT6" s="100"/>
      <c r="AU6" s="100"/>
      <c r="AV6" s="57"/>
      <c r="AW6" s="104"/>
      <c r="AX6" s="100"/>
      <c r="AY6" s="100"/>
      <c r="AZ6" s="100"/>
      <c r="BA6" s="184">
        <v>5</v>
      </c>
      <c r="BB6" s="100"/>
      <c r="BC6" s="104">
        <f t="shared" si="3"/>
        <v>5</v>
      </c>
      <c r="BD6" s="184">
        <v>5</v>
      </c>
    </row>
    <row r="7" spans="1:56" ht="15.6" x14ac:dyDescent="0.3">
      <c r="A7" s="77"/>
      <c r="B7" s="187" t="s">
        <v>198</v>
      </c>
      <c r="C7" s="188" t="s">
        <v>199</v>
      </c>
      <c r="D7" s="182">
        <v>2.6666666666666665</v>
      </c>
      <c r="E7" s="182">
        <v>4</v>
      </c>
      <c r="F7" s="185">
        <v>3.5</v>
      </c>
      <c r="G7" s="185">
        <v>5</v>
      </c>
      <c r="H7" s="5">
        <v>3</v>
      </c>
      <c r="I7" s="5">
        <v>2</v>
      </c>
      <c r="J7" s="5">
        <v>3</v>
      </c>
      <c r="K7" s="52"/>
      <c r="L7" s="63"/>
      <c r="M7" s="104">
        <f t="shared" si="0"/>
        <v>2.6666666666666665</v>
      </c>
      <c r="N7" s="100"/>
      <c r="O7" s="189">
        <v>4</v>
      </c>
      <c r="P7" s="189">
        <v>4</v>
      </c>
      <c r="Q7" s="100"/>
      <c r="R7" s="100"/>
      <c r="S7" s="104">
        <f t="shared" si="1"/>
        <v>4</v>
      </c>
      <c r="T7" s="99"/>
      <c r="U7" s="99"/>
      <c r="V7" s="99"/>
      <c r="W7" s="99"/>
      <c r="X7" s="63"/>
      <c r="Y7" s="104"/>
      <c r="Z7" s="99"/>
      <c r="AA7" s="99"/>
      <c r="AB7" s="99"/>
      <c r="AC7" s="99"/>
      <c r="AD7" s="63"/>
      <c r="AE7" s="104"/>
      <c r="AF7" s="99"/>
      <c r="AG7" s="99"/>
      <c r="AH7" s="99"/>
      <c r="AI7" s="99"/>
      <c r="AJ7" s="63"/>
      <c r="AK7" s="104"/>
      <c r="AL7" s="5">
        <v>4</v>
      </c>
      <c r="AM7" s="5">
        <v>3</v>
      </c>
      <c r="AN7" s="5">
        <v>3</v>
      </c>
      <c r="AO7" s="5">
        <v>4</v>
      </c>
      <c r="AP7" s="63"/>
      <c r="AQ7" s="104">
        <f t="shared" si="2"/>
        <v>3.5</v>
      </c>
      <c r="AR7" s="99"/>
      <c r="AS7" s="99"/>
      <c r="AT7" s="99"/>
      <c r="AU7" s="99"/>
      <c r="AV7" s="63"/>
      <c r="AW7" s="104"/>
      <c r="AX7" s="99"/>
      <c r="AY7" s="99"/>
      <c r="AZ7" s="99"/>
      <c r="BA7" s="189">
        <v>5</v>
      </c>
      <c r="BB7" s="100"/>
      <c r="BC7" s="104">
        <f t="shared" si="3"/>
        <v>5</v>
      </c>
      <c r="BD7" s="190">
        <v>5</v>
      </c>
    </row>
    <row r="8" spans="1:56" ht="15.6" x14ac:dyDescent="0.3">
      <c r="A8" s="78"/>
      <c r="B8" s="187" t="s">
        <v>139</v>
      </c>
      <c r="C8" s="191" t="s">
        <v>140</v>
      </c>
      <c r="D8" s="185">
        <v>2.6666666666666665</v>
      </c>
      <c r="E8" s="182">
        <v>3</v>
      </c>
      <c r="F8" s="182">
        <v>3.5</v>
      </c>
      <c r="G8" s="182">
        <v>3</v>
      </c>
      <c r="H8" s="5">
        <v>3</v>
      </c>
      <c r="I8" s="5">
        <v>2</v>
      </c>
      <c r="J8" s="5">
        <v>3</v>
      </c>
      <c r="K8" s="56"/>
      <c r="L8" s="57"/>
      <c r="M8" s="104">
        <f t="shared" si="0"/>
        <v>2.6666666666666665</v>
      </c>
      <c r="N8" s="100"/>
      <c r="O8" s="190">
        <v>3</v>
      </c>
      <c r="P8" s="190">
        <v>3</v>
      </c>
      <c r="Q8" s="100"/>
      <c r="R8" s="100"/>
      <c r="S8" s="104">
        <f t="shared" si="1"/>
        <v>3</v>
      </c>
      <c r="T8" s="100"/>
      <c r="U8" s="100"/>
      <c r="V8" s="100"/>
      <c r="W8" s="100"/>
      <c r="X8" s="57"/>
      <c r="Y8" s="104"/>
      <c r="Z8" s="100"/>
      <c r="AA8" s="100"/>
      <c r="AB8" s="100"/>
      <c r="AC8" s="100"/>
      <c r="AD8" s="57"/>
      <c r="AE8" s="104"/>
      <c r="AF8" s="100"/>
      <c r="AG8" s="100"/>
      <c r="AH8" s="100"/>
      <c r="AI8" s="100"/>
      <c r="AJ8" s="57"/>
      <c r="AK8" s="104"/>
      <c r="AL8" s="5">
        <v>4</v>
      </c>
      <c r="AM8" s="5">
        <v>3</v>
      </c>
      <c r="AN8" s="5">
        <v>3</v>
      </c>
      <c r="AO8" s="5">
        <v>4</v>
      </c>
      <c r="AP8" s="57"/>
      <c r="AQ8" s="104">
        <f t="shared" si="2"/>
        <v>3.5</v>
      </c>
      <c r="AR8" s="100"/>
      <c r="AS8" s="100"/>
      <c r="AT8" s="100"/>
      <c r="AU8" s="100"/>
      <c r="AV8" s="57"/>
      <c r="AW8" s="104"/>
      <c r="AX8" s="100"/>
      <c r="AY8" s="100"/>
      <c r="AZ8" s="100"/>
      <c r="BA8" s="189">
        <v>3</v>
      </c>
      <c r="BB8" s="100"/>
      <c r="BC8" s="104">
        <f t="shared" si="3"/>
        <v>3</v>
      </c>
      <c r="BD8" s="190">
        <v>3</v>
      </c>
    </row>
    <row r="9" spans="1:56" ht="15.6" x14ac:dyDescent="0.3">
      <c r="A9" s="77"/>
      <c r="B9" s="187" t="s">
        <v>284</v>
      </c>
      <c r="C9" s="191" t="s">
        <v>285</v>
      </c>
      <c r="D9" s="182">
        <v>2.6666666666666665</v>
      </c>
      <c r="E9" s="182">
        <v>4</v>
      </c>
      <c r="F9" s="185">
        <v>3.5</v>
      </c>
      <c r="G9" s="185">
        <v>5</v>
      </c>
      <c r="H9" s="5">
        <v>3</v>
      </c>
      <c r="I9" s="5">
        <v>2</v>
      </c>
      <c r="J9" s="5">
        <v>3</v>
      </c>
      <c r="K9" s="52"/>
      <c r="L9" s="63"/>
      <c r="M9" s="104">
        <f t="shared" si="0"/>
        <v>2.6666666666666665</v>
      </c>
      <c r="N9" s="100"/>
      <c r="O9" s="190">
        <v>4</v>
      </c>
      <c r="P9" s="190">
        <v>4</v>
      </c>
      <c r="Q9" s="100"/>
      <c r="R9" s="100"/>
      <c r="S9" s="104">
        <f t="shared" si="1"/>
        <v>4</v>
      </c>
      <c r="T9" s="99"/>
      <c r="U9" s="99"/>
      <c r="V9" s="99"/>
      <c r="W9" s="99"/>
      <c r="X9" s="63"/>
      <c r="Y9" s="104"/>
      <c r="Z9" s="99"/>
      <c r="AA9" s="99"/>
      <c r="AB9" s="99"/>
      <c r="AC9" s="99"/>
      <c r="AD9" s="63"/>
      <c r="AE9" s="104"/>
      <c r="AF9" s="99"/>
      <c r="AG9" s="99"/>
      <c r="AH9" s="99"/>
      <c r="AI9" s="99"/>
      <c r="AJ9" s="63"/>
      <c r="AK9" s="104"/>
      <c r="AL9" s="5">
        <v>4</v>
      </c>
      <c r="AM9" s="5">
        <v>3</v>
      </c>
      <c r="AN9" s="5">
        <v>3</v>
      </c>
      <c r="AO9" s="5">
        <v>4</v>
      </c>
      <c r="AP9" s="63"/>
      <c r="AQ9" s="104">
        <f t="shared" si="2"/>
        <v>3.5</v>
      </c>
      <c r="AR9" s="99"/>
      <c r="AS9" s="99"/>
      <c r="AT9" s="99"/>
      <c r="AU9" s="99"/>
      <c r="AV9" s="63"/>
      <c r="AW9" s="104"/>
      <c r="AX9" s="99"/>
      <c r="AY9" s="99"/>
      <c r="AZ9" s="99"/>
      <c r="BA9" s="190">
        <v>5</v>
      </c>
      <c r="BB9" s="100"/>
      <c r="BC9" s="104">
        <f t="shared" si="3"/>
        <v>5</v>
      </c>
      <c r="BD9" s="190">
        <v>4</v>
      </c>
    </row>
    <row r="10" spans="1:56" ht="15.6" x14ac:dyDescent="0.3">
      <c r="A10" s="78"/>
      <c r="B10" s="187" t="s">
        <v>351</v>
      </c>
      <c r="C10" s="191" t="s">
        <v>352</v>
      </c>
      <c r="D10" s="185">
        <v>4.333333333333333</v>
      </c>
      <c r="E10" s="182">
        <v>4</v>
      </c>
      <c r="F10" s="182">
        <v>4.75</v>
      </c>
      <c r="G10" s="182">
        <v>4</v>
      </c>
      <c r="H10" s="5">
        <v>4</v>
      </c>
      <c r="I10" s="5">
        <v>4</v>
      </c>
      <c r="J10" s="5">
        <v>5</v>
      </c>
      <c r="K10" s="56"/>
      <c r="L10" s="57"/>
      <c r="M10" s="104">
        <f t="shared" si="0"/>
        <v>4.333333333333333</v>
      </c>
      <c r="N10" s="100"/>
      <c r="O10" s="189">
        <v>4</v>
      </c>
      <c r="P10" s="189">
        <v>4</v>
      </c>
      <c r="Q10" s="100"/>
      <c r="R10" s="100"/>
      <c r="S10" s="104">
        <f t="shared" si="1"/>
        <v>4</v>
      </c>
      <c r="T10" s="100"/>
      <c r="U10" s="100"/>
      <c r="V10" s="100"/>
      <c r="W10" s="100"/>
      <c r="X10" s="57"/>
      <c r="Y10" s="104"/>
      <c r="Z10" s="100"/>
      <c r="AA10" s="100"/>
      <c r="AB10" s="100"/>
      <c r="AC10" s="100"/>
      <c r="AD10" s="57"/>
      <c r="AE10" s="104"/>
      <c r="AF10" s="100"/>
      <c r="AG10" s="100"/>
      <c r="AH10" s="100"/>
      <c r="AI10" s="100"/>
      <c r="AJ10" s="57"/>
      <c r="AK10" s="104"/>
      <c r="AL10" s="5">
        <v>4</v>
      </c>
      <c r="AM10" s="5">
        <v>5</v>
      </c>
      <c r="AN10" s="5">
        <v>5</v>
      </c>
      <c r="AO10" s="5">
        <v>5</v>
      </c>
      <c r="AP10" s="57"/>
      <c r="AQ10" s="104">
        <f t="shared" si="2"/>
        <v>4.75</v>
      </c>
      <c r="AR10" s="100"/>
      <c r="AS10" s="100"/>
      <c r="AT10" s="100"/>
      <c r="AU10" s="100"/>
      <c r="AV10" s="57"/>
      <c r="AW10" s="104"/>
      <c r="AX10" s="100"/>
      <c r="AY10" s="100"/>
      <c r="AZ10" s="100"/>
      <c r="BA10" s="189">
        <v>4</v>
      </c>
      <c r="BB10" s="100"/>
      <c r="BC10" s="104">
        <f t="shared" si="3"/>
        <v>4</v>
      </c>
      <c r="BD10" s="190">
        <v>4</v>
      </c>
    </row>
    <row r="11" spans="1:56" ht="15.6" x14ac:dyDescent="0.3">
      <c r="A11" s="77"/>
      <c r="B11" s="187" t="s">
        <v>307</v>
      </c>
      <c r="C11" s="188" t="s">
        <v>308</v>
      </c>
      <c r="D11" s="182">
        <v>4.333333333333333</v>
      </c>
      <c r="E11" s="182">
        <v>4.5</v>
      </c>
      <c r="F11" s="185">
        <v>4.75</v>
      </c>
      <c r="G11" s="185">
        <v>5</v>
      </c>
      <c r="H11" s="5">
        <v>4</v>
      </c>
      <c r="I11" s="5">
        <v>4</v>
      </c>
      <c r="J11" s="5">
        <v>5</v>
      </c>
      <c r="K11" s="52"/>
      <c r="L11" s="63"/>
      <c r="M11" s="104">
        <f t="shared" si="0"/>
        <v>4.333333333333333</v>
      </c>
      <c r="N11" s="100"/>
      <c r="O11" s="190">
        <v>4</v>
      </c>
      <c r="P11" s="190">
        <v>5</v>
      </c>
      <c r="Q11" s="100"/>
      <c r="R11" s="100"/>
      <c r="S11" s="104">
        <f t="shared" si="1"/>
        <v>4.5</v>
      </c>
      <c r="T11" s="99"/>
      <c r="U11" s="99"/>
      <c r="V11" s="99"/>
      <c r="W11" s="99"/>
      <c r="X11" s="63"/>
      <c r="Y11" s="104"/>
      <c r="Z11" s="99"/>
      <c r="AA11" s="99"/>
      <c r="AB11" s="99"/>
      <c r="AC11" s="99"/>
      <c r="AD11" s="63"/>
      <c r="AE11" s="104"/>
      <c r="AF11" s="99"/>
      <c r="AG11" s="99"/>
      <c r="AH11" s="99"/>
      <c r="AI11" s="99"/>
      <c r="AJ11" s="63"/>
      <c r="AK11" s="104"/>
      <c r="AL11" s="5">
        <v>4</v>
      </c>
      <c r="AM11" s="5">
        <v>5</v>
      </c>
      <c r="AN11" s="5">
        <v>5</v>
      </c>
      <c r="AO11" s="5">
        <v>5</v>
      </c>
      <c r="AP11" s="63"/>
      <c r="AQ11" s="104">
        <f t="shared" si="2"/>
        <v>4.75</v>
      </c>
      <c r="AR11" s="99"/>
      <c r="AS11" s="99"/>
      <c r="AT11" s="99"/>
      <c r="AU11" s="99"/>
      <c r="AV11" s="63"/>
      <c r="AW11" s="104"/>
      <c r="AX11" s="99"/>
      <c r="AY11" s="99"/>
      <c r="AZ11" s="99"/>
      <c r="BA11" s="189">
        <v>5</v>
      </c>
      <c r="BB11" s="100"/>
      <c r="BC11" s="104">
        <f t="shared" si="3"/>
        <v>5</v>
      </c>
      <c r="BD11" s="190">
        <v>5</v>
      </c>
    </row>
    <row r="12" spans="1:56" ht="15.6" x14ac:dyDescent="0.3">
      <c r="A12" s="78"/>
      <c r="B12" s="187" t="s">
        <v>145</v>
      </c>
      <c r="C12" s="191" t="s">
        <v>146</v>
      </c>
      <c r="D12" s="185">
        <v>4.333333333333333</v>
      </c>
      <c r="E12" s="182">
        <v>5</v>
      </c>
      <c r="F12" s="182">
        <v>4.75</v>
      </c>
      <c r="G12" s="182">
        <v>4</v>
      </c>
      <c r="H12" s="5">
        <v>4</v>
      </c>
      <c r="I12" s="5">
        <v>4</v>
      </c>
      <c r="J12" s="5">
        <v>5</v>
      </c>
      <c r="K12" s="56"/>
      <c r="L12" s="57"/>
      <c r="M12" s="104">
        <f t="shared" si="0"/>
        <v>4.333333333333333</v>
      </c>
      <c r="N12" s="100"/>
      <c r="O12" s="190">
        <v>5</v>
      </c>
      <c r="P12" s="190">
        <v>5</v>
      </c>
      <c r="Q12" s="100"/>
      <c r="R12" s="100"/>
      <c r="S12" s="104">
        <f t="shared" si="1"/>
        <v>5</v>
      </c>
      <c r="T12" s="100"/>
      <c r="U12" s="100"/>
      <c r="V12" s="100"/>
      <c r="W12" s="100"/>
      <c r="X12" s="57"/>
      <c r="Y12" s="104"/>
      <c r="Z12" s="100"/>
      <c r="AA12" s="100"/>
      <c r="AB12" s="100"/>
      <c r="AC12" s="100"/>
      <c r="AD12" s="57"/>
      <c r="AE12" s="104"/>
      <c r="AF12" s="100"/>
      <c r="AG12" s="100"/>
      <c r="AH12" s="100"/>
      <c r="AI12" s="100"/>
      <c r="AJ12" s="57"/>
      <c r="AK12" s="104"/>
      <c r="AL12" s="5">
        <v>4</v>
      </c>
      <c r="AM12" s="5">
        <v>5</v>
      </c>
      <c r="AN12" s="5">
        <v>5</v>
      </c>
      <c r="AO12" s="5">
        <v>5</v>
      </c>
      <c r="AP12" s="57"/>
      <c r="AQ12" s="104">
        <f t="shared" si="2"/>
        <v>4.75</v>
      </c>
      <c r="AR12" s="100"/>
      <c r="AS12" s="100"/>
      <c r="AT12" s="100"/>
      <c r="AU12" s="100"/>
      <c r="AV12" s="57"/>
      <c r="AW12" s="104"/>
      <c r="AX12" s="100"/>
      <c r="AY12" s="100"/>
      <c r="AZ12" s="100"/>
      <c r="BA12" s="190">
        <v>4</v>
      </c>
      <c r="BB12" s="100"/>
      <c r="BC12" s="104">
        <f t="shared" si="3"/>
        <v>4</v>
      </c>
      <c r="BD12" s="190">
        <v>4</v>
      </c>
    </row>
    <row r="13" spans="1:56" ht="15.6" x14ac:dyDescent="0.3">
      <c r="A13" s="77"/>
      <c r="B13" s="187" t="s">
        <v>321</v>
      </c>
      <c r="C13" s="191" t="s">
        <v>322</v>
      </c>
      <c r="D13" s="182">
        <v>4.333333333333333</v>
      </c>
      <c r="E13" s="182">
        <v>4</v>
      </c>
      <c r="F13" s="185">
        <v>4.25</v>
      </c>
      <c r="G13" s="185">
        <v>5</v>
      </c>
      <c r="H13" s="5">
        <v>4</v>
      </c>
      <c r="I13" s="5">
        <v>5</v>
      </c>
      <c r="J13" s="5">
        <v>4</v>
      </c>
      <c r="K13" s="52"/>
      <c r="L13" s="63"/>
      <c r="M13" s="104">
        <f t="shared" si="0"/>
        <v>4.333333333333333</v>
      </c>
      <c r="N13" s="100"/>
      <c r="O13" s="189">
        <v>4</v>
      </c>
      <c r="P13" s="189">
        <v>4</v>
      </c>
      <c r="Q13" s="100"/>
      <c r="R13" s="100"/>
      <c r="S13" s="104">
        <f t="shared" si="1"/>
        <v>4</v>
      </c>
      <c r="T13" s="99"/>
      <c r="U13" s="99"/>
      <c r="V13" s="99"/>
      <c r="W13" s="99"/>
      <c r="X13" s="63"/>
      <c r="Y13" s="104"/>
      <c r="Z13" s="99"/>
      <c r="AA13" s="99"/>
      <c r="AB13" s="99"/>
      <c r="AC13" s="99"/>
      <c r="AD13" s="63"/>
      <c r="AE13" s="104"/>
      <c r="AF13" s="99"/>
      <c r="AG13" s="99"/>
      <c r="AH13" s="99"/>
      <c r="AI13" s="99"/>
      <c r="AJ13" s="63"/>
      <c r="AK13" s="104"/>
      <c r="AL13" s="5">
        <v>4</v>
      </c>
      <c r="AM13" s="192">
        <v>5</v>
      </c>
      <c r="AN13" s="5">
        <v>4</v>
      </c>
      <c r="AO13" s="5">
        <v>4</v>
      </c>
      <c r="AP13" s="63"/>
      <c r="AQ13" s="104">
        <f t="shared" si="2"/>
        <v>4.25</v>
      </c>
      <c r="AR13" s="99"/>
      <c r="AS13" s="99"/>
      <c r="AT13" s="99"/>
      <c r="AU13" s="99"/>
      <c r="AV13" s="63"/>
      <c r="AW13" s="104"/>
      <c r="AX13" s="99"/>
      <c r="AY13" s="99"/>
      <c r="AZ13" s="99"/>
      <c r="BA13" s="189">
        <v>5</v>
      </c>
      <c r="BB13" s="100"/>
      <c r="BC13" s="104">
        <f t="shared" si="3"/>
        <v>5</v>
      </c>
      <c r="BD13" s="190">
        <v>5</v>
      </c>
    </row>
    <row r="14" spans="1:56" ht="15.6" x14ac:dyDescent="0.3">
      <c r="A14" s="78"/>
      <c r="B14" s="187" t="s">
        <v>456</v>
      </c>
      <c r="C14" s="191" t="s">
        <v>457</v>
      </c>
      <c r="D14" s="185">
        <v>4.333333333333333</v>
      </c>
      <c r="E14" s="182">
        <v>4</v>
      </c>
      <c r="F14" s="182">
        <v>4.25</v>
      </c>
      <c r="G14" s="182">
        <v>5</v>
      </c>
      <c r="H14" s="5">
        <v>4</v>
      </c>
      <c r="I14" s="5">
        <v>5</v>
      </c>
      <c r="J14" s="5">
        <v>4</v>
      </c>
      <c r="K14" s="56"/>
      <c r="L14" s="57"/>
      <c r="M14" s="104">
        <f t="shared" si="0"/>
        <v>4.333333333333333</v>
      </c>
      <c r="N14" s="100"/>
      <c r="O14" s="190">
        <v>4</v>
      </c>
      <c r="P14" s="190">
        <v>4</v>
      </c>
      <c r="Q14" s="100"/>
      <c r="R14" s="100"/>
      <c r="S14" s="104">
        <f t="shared" si="1"/>
        <v>4</v>
      </c>
      <c r="T14" s="100"/>
      <c r="U14" s="100"/>
      <c r="V14" s="100"/>
      <c r="W14" s="100"/>
      <c r="X14" s="57"/>
      <c r="Y14" s="104"/>
      <c r="Z14" s="100"/>
      <c r="AA14" s="100"/>
      <c r="AB14" s="100"/>
      <c r="AC14" s="100"/>
      <c r="AD14" s="57"/>
      <c r="AE14" s="104"/>
      <c r="AF14" s="100"/>
      <c r="AG14" s="100"/>
      <c r="AH14" s="100"/>
      <c r="AI14" s="100"/>
      <c r="AJ14" s="57"/>
      <c r="AK14" s="104"/>
      <c r="AL14" s="5">
        <v>4</v>
      </c>
      <c r="AM14" s="5">
        <v>5</v>
      </c>
      <c r="AN14" s="5">
        <v>4</v>
      </c>
      <c r="AO14" s="5">
        <v>4</v>
      </c>
      <c r="AP14" s="57"/>
      <c r="AQ14" s="104">
        <f t="shared" si="2"/>
        <v>4.25</v>
      </c>
      <c r="AR14" s="100"/>
      <c r="AS14" s="100"/>
      <c r="AT14" s="100"/>
      <c r="AU14" s="100"/>
      <c r="AV14" s="57"/>
      <c r="AW14" s="104"/>
      <c r="AX14" s="100"/>
      <c r="AY14" s="100"/>
      <c r="AZ14" s="100"/>
      <c r="BA14" s="189">
        <v>5</v>
      </c>
      <c r="BB14" s="100"/>
      <c r="BC14" s="104">
        <f t="shared" si="3"/>
        <v>5</v>
      </c>
      <c r="BD14" s="190">
        <v>5</v>
      </c>
    </row>
    <row r="15" spans="1:56" ht="15.6" x14ac:dyDescent="0.3">
      <c r="A15" s="77"/>
      <c r="B15" s="187" t="s">
        <v>202</v>
      </c>
      <c r="C15" s="188" t="s">
        <v>203</v>
      </c>
      <c r="D15" s="182">
        <v>4.333333333333333</v>
      </c>
      <c r="E15" s="182">
        <v>4</v>
      </c>
      <c r="F15" s="185">
        <v>4.25</v>
      </c>
      <c r="G15" s="185">
        <v>5</v>
      </c>
      <c r="H15" s="5">
        <v>4</v>
      </c>
      <c r="I15" s="5">
        <v>5</v>
      </c>
      <c r="J15" s="5">
        <v>4</v>
      </c>
      <c r="K15" s="52"/>
      <c r="L15" s="63"/>
      <c r="M15" s="104">
        <f t="shared" si="0"/>
        <v>4.333333333333333</v>
      </c>
      <c r="N15" s="100"/>
      <c r="O15" s="190">
        <v>4</v>
      </c>
      <c r="P15" s="190">
        <v>4</v>
      </c>
      <c r="Q15" s="100"/>
      <c r="R15" s="100"/>
      <c r="S15" s="104">
        <f t="shared" si="1"/>
        <v>4</v>
      </c>
      <c r="T15" s="99"/>
      <c r="U15" s="99"/>
      <c r="V15" s="99"/>
      <c r="W15" s="99"/>
      <c r="X15" s="63"/>
      <c r="Y15" s="104"/>
      <c r="Z15" s="99"/>
      <c r="AA15" s="99"/>
      <c r="AB15" s="99"/>
      <c r="AC15" s="99"/>
      <c r="AD15" s="63"/>
      <c r="AE15" s="104"/>
      <c r="AF15" s="99"/>
      <c r="AG15" s="99"/>
      <c r="AH15" s="99"/>
      <c r="AI15" s="99"/>
      <c r="AJ15" s="63"/>
      <c r="AK15" s="104"/>
      <c r="AL15" s="5">
        <v>4</v>
      </c>
      <c r="AM15" s="5">
        <v>5</v>
      </c>
      <c r="AN15" s="5">
        <v>4</v>
      </c>
      <c r="AO15" s="5">
        <v>4</v>
      </c>
      <c r="AP15" s="63"/>
      <c r="AQ15" s="104">
        <f t="shared" si="2"/>
        <v>4.25</v>
      </c>
      <c r="AR15" s="99"/>
      <c r="AS15" s="99"/>
      <c r="AT15" s="99"/>
      <c r="AU15" s="99"/>
      <c r="AV15" s="63"/>
      <c r="AW15" s="104"/>
      <c r="AX15" s="99"/>
      <c r="AY15" s="99"/>
      <c r="AZ15" s="99"/>
      <c r="BA15" s="190">
        <v>5</v>
      </c>
      <c r="BB15" s="100"/>
      <c r="BC15" s="104">
        <f t="shared" si="3"/>
        <v>5</v>
      </c>
      <c r="BD15" s="190">
        <v>5</v>
      </c>
    </row>
    <row r="16" spans="1:56" ht="15.6" x14ac:dyDescent="0.3">
      <c r="A16" s="78"/>
      <c r="B16" s="187" t="s">
        <v>37</v>
      </c>
      <c r="C16" s="188" t="s">
        <v>38</v>
      </c>
      <c r="D16" s="185">
        <v>3</v>
      </c>
      <c r="E16" s="182">
        <v>4</v>
      </c>
      <c r="F16" s="182">
        <v>3.5</v>
      </c>
      <c r="G16" s="182">
        <v>5</v>
      </c>
      <c r="H16" s="5">
        <v>3</v>
      </c>
      <c r="I16" s="5">
        <v>3</v>
      </c>
      <c r="J16" s="5">
        <v>3</v>
      </c>
      <c r="K16" s="56"/>
      <c r="L16" s="57"/>
      <c r="M16" s="104">
        <f t="shared" si="0"/>
        <v>3</v>
      </c>
      <c r="N16" s="100"/>
      <c r="O16" s="189">
        <v>4</v>
      </c>
      <c r="P16" s="189">
        <v>4</v>
      </c>
      <c r="Q16" s="100"/>
      <c r="R16" s="100"/>
      <c r="S16" s="104">
        <f t="shared" si="1"/>
        <v>4</v>
      </c>
      <c r="T16" s="100"/>
      <c r="U16" s="100"/>
      <c r="V16" s="100"/>
      <c r="W16" s="100"/>
      <c r="X16" s="57"/>
      <c r="Y16" s="104"/>
      <c r="Z16" s="100"/>
      <c r="AA16" s="100"/>
      <c r="AB16" s="100"/>
      <c r="AC16" s="100"/>
      <c r="AD16" s="57"/>
      <c r="AE16" s="104"/>
      <c r="AF16" s="100"/>
      <c r="AG16" s="100"/>
      <c r="AH16" s="100"/>
      <c r="AI16" s="100"/>
      <c r="AJ16" s="57"/>
      <c r="AK16" s="104"/>
      <c r="AL16" s="5">
        <v>3</v>
      </c>
      <c r="AM16" s="5">
        <v>3</v>
      </c>
      <c r="AN16" s="5">
        <v>4</v>
      </c>
      <c r="AO16" s="5">
        <v>4</v>
      </c>
      <c r="AP16" s="57"/>
      <c r="AQ16" s="104">
        <f t="shared" si="2"/>
        <v>3.5</v>
      </c>
      <c r="AR16" s="100"/>
      <c r="AS16" s="100"/>
      <c r="AT16" s="100"/>
      <c r="AU16" s="100"/>
      <c r="AV16" s="57"/>
      <c r="AW16" s="104"/>
      <c r="AX16" s="100"/>
      <c r="AY16" s="100"/>
      <c r="AZ16" s="100"/>
      <c r="BA16" s="189">
        <v>5</v>
      </c>
      <c r="BB16" s="100"/>
      <c r="BC16" s="104">
        <f t="shared" si="3"/>
        <v>5</v>
      </c>
      <c r="BD16" s="190">
        <v>4</v>
      </c>
    </row>
    <row r="17" spans="1:56" ht="15.6" x14ac:dyDescent="0.3">
      <c r="A17" s="77"/>
      <c r="B17" s="187" t="s">
        <v>429</v>
      </c>
      <c r="C17" s="191" t="s">
        <v>430</v>
      </c>
      <c r="D17" s="182">
        <v>3</v>
      </c>
      <c r="E17" s="182">
        <v>4</v>
      </c>
      <c r="F17" s="185">
        <v>3.5</v>
      </c>
      <c r="G17" s="185">
        <v>4</v>
      </c>
      <c r="H17" s="5">
        <v>3</v>
      </c>
      <c r="I17" s="5">
        <v>3</v>
      </c>
      <c r="J17" s="5">
        <v>3</v>
      </c>
      <c r="K17" s="52"/>
      <c r="L17" s="63"/>
      <c r="M17" s="104">
        <f t="shared" si="0"/>
        <v>3</v>
      </c>
      <c r="N17" s="100"/>
      <c r="O17" s="190">
        <v>4</v>
      </c>
      <c r="P17" s="190">
        <v>4</v>
      </c>
      <c r="Q17" s="100"/>
      <c r="R17" s="100"/>
      <c r="S17" s="104">
        <f t="shared" si="1"/>
        <v>4</v>
      </c>
      <c r="T17" s="99"/>
      <c r="U17" s="99"/>
      <c r="V17" s="99"/>
      <c r="W17" s="99"/>
      <c r="X17" s="63"/>
      <c r="Y17" s="104"/>
      <c r="Z17" s="99"/>
      <c r="AA17" s="99"/>
      <c r="AB17" s="99"/>
      <c r="AC17" s="99"/>
      <c r="AD17" s="63"/>
      <c r="AE17" s="104"/>
      <c r="AF17" s="99"/>
      <c r="AG17" s="99"/>
      <c r="AH17" s="99"/>
      <c r="AI17" s="99"/>
      <c r="AJ17" s="63"/>
      <c r="AK17" s="104"/>
      <c r="AL17" s="5">
        <v>3</v>
      </c>
      <c r="AM17" s="5">
        <v>3</v>
      </c>
      <c r="AN17" s="5">
        <v>4</v>
      </c>
      <c r="AO17" s="5">
        <v>4</v>
      </c>
      <c r="AP17" s="63"/>
      <c r="AQ17" s="104">
        <f t="shared" si="2"/>
        <v>3.5</v>
      </c>
      <c r="AR17" s="99"/>
      <c r="AS17" s="99"/>
      <c r="AT17" s="99"/>
      <c r="AU17" s="99"/>
      <c r="AV17" s="63"/>
      <c r="AW17" s="104"/>
      <c r="AX17" s="99"/>
      <c r="AY17" s="99"/>
      <c r="AZ17" s="99"/>
      <c r="BA17" s="189">
        <v>4</v>
      </c>
      <c r="BB17" s="100"/>
      <c r="BC17" s="104">
        <f t="shared" si="3"/>
        <v>4</v>
      </c>
      <c r="BD17" s="190">
        <v>4</v>
      </c>
    </row>
    <row r="18" spans="1:56" ht="15.6" x14ac:dyDescent="0.3">
      <c r="A18" s="78"/>
      <c r="B18" s="187" t="s">
        <v>650</v>
      </c>
      <c r="C18" s="191" t="s">
        <v>651</v>
      </c>
      <c r="D18" s="185">
        <v>3</v>
      </c>
      <c r="E18" s="182">
        <v>3</v>
      </c>
      <c r="F18" s="182">
        <v>3.5</v>
      </c>
      <c r="G18" s="182">
        <v>2</v>
      </c>
      <c r="H18" s="5">
        <v>3</v>
      </c>
      <c r="I18" s="5">
        <v>3</v>
      </c>
      <c r="J18" s="5">
        <v>3</v>
      </c>
      <c r="K18" s="56"/>
      <c r="L18" s="57"/>
      <c r="M18" s="104">
        <f t="shared" si="0"/>
        <v>3</v>
      </c>
      <c r="N18" s="100"/>
      <c r="O18" s="190">
        <v>3</v>
      </c>
      <c r="P18" s="190">
        <v>3</v>
      </c>
      <c r="Q18" s="100"/>
      <c r="R18" s="100"/>
      <c r="S18" s="104">
        <f t="shared" si="1"/>
        <v>3</v>
      </c>
      <c r="T18" s="100"/>
      <c r="U18" s="100"/>
      <c r="V18" s="100"/>
      <c r="W18" s="100"/>
      <c r="X18" s="57"/>
      <c r="Y18" s="104"/>
      <c r="Z18" s="100"/>
      <c r="AA18" s="100"/>
      <c r="AB18" s="100"/>
      <c r="AC18" s="100"/>
      <c r="AD18" s="57"/>
      <c r="AE18" s="104"/>
      <c r="AF18" s="100"/>
      <c r="AG18" s="100"/>
      <c r="AH18" s="100"/>
      <c r="AI18" s="100"/>
      <c r="AJ18" s="57"/>
      <c r="AK18" s="104"/>
      <c r="AL18" s="5">
        <v>3</v>
      </c>
      <c r="AM18" s="5">
        <v>3</v>
      </c>
      <c r="AN18" s="5">
        <v>4</v>
      </c>
      <c r="AO18" s="5">
        <v>4</v>
      </c>
      <c r="AP18" s="57"/>
      <c r="AQ18" s="104">
        <f t="shared" si="2"/>
        <v>3.5</v>
      </c>
      <c r="AR18" s="100"/>
      <c r="AS18" s="100"/>
      <c r="AT18" s="100"/>
      <c r="AU18" s="100"/>
      <c r="AV18" s="57"/>
      <c r="AW18" s="104"/>
      <c r="AX18" s="100"/>
      <c r="AY18" s="100"/>
      <c r="AZ18" s="100"/>
      <c r="BA18" s="190">
        <v>2</v>
      </c>
      <c r="BB18" s="100"/>
      <c r="BC18" s="104">
        <f t="shared" si="3"/>
        <v>2</v>
      </c>
      <c r="BD18" s="190">
        <v>2</v>
      </c>
    </row>
    <row r="19" spans="1:56" ht="15.6" x14ac:dyDescent="0.3">
      <c r="A19" s="77"/>
      <c r="B19" s="187" t="s">
        <v>59</v>
      </c>
      <c r="C19" s="188" t="s">
        <v>60</v>
      </c>
      <c r="D19" s="182">
        <v>4</v>
      </c>
      <c r="E19" s="182">
        <v>5</v>
      </c>
      <c r="F19" s="185">
        <v>4</v>
      </c>
      <c r="G19" s="185">
        <v>4</v>
      </c>
      <c r="H19" s="5">
        <v>4</v>
      </c>
      <c r="I19" s="5">
        <v>4</v>
      </c>
      <c r="J19" s="5">
        <v>4</v>
      </c>
      <c r="K19" s="52"/>
      <c r="L19" s="63"/>
      <c r="M19" s="104">
        <f t="shared" si="0"/>
        <v>4</v>
      </c>
      <c r="N19" s="100"/>
      <c r="O19" s="189">
        <v>5</v>
      </c>
      <c r="P19" s="189">
        <v>5</v>
      </c>
      <c r="Q19" s="100"/>
      <c r="R19" s="100"/>
      <c r="S19" s="104">
        <f t="shared" si="1"/>
        <v>5</v>
      </c>
      <c r="T19" s="99"/>
      <c r="U19" s="99"/>
      <c r="V19" s="99"/>
      <c r="W19" s="99"/>
      <c r="X19" s="63"/>
      <c r="Y19" s="104"/>
      <c r="Z19" s="99"/>
      <c r="AA19" s="99"/>
      <c r="AB19" s="99"/>
      <c r="AC19" s="99"/>
      <c r="AD19" s="63"/>
      <c r="AE19" s="104"/>
      <c r="AF19" s="99"/>
      <c r="AG19" s="99"/>
      <c r="AH19" s="99"/>
      <c r="AI19" s="99"/>
      <c r="AJ19" s="63"/>
      <c r="AK19" s="104"/>
      <c r="AL19" s="5">
        <v>4</v>
      </c>
      <c r="AM19" s="5">
        <v>4</v>
      </c>
      <c r="AN19" s="5">
        <v>4</v>
      </c>
      <c r="AO19" s="5">
        <v>4</v>
      </c>
      <c r="AP19" s="63"/>
      <c r="AQ19" s="104">
        <f t="shared" si="2"/>
        <v>4</v>
      </c>
      <c r="AR19" s="99"/>
      <c r="AS19" s="99"/>
      <c r="AT19" s="99"/>
      <c r="AU19" s="99"/>
      <c r="AV19" s="63"/>
      <c r="AW19" s="104"/>
      <c r="AX19" s="99"/>
      <c r="AY19" s="99"/>
      <c r="AZ19" s="99"/>
      <c r="BA19" s="189">
        <v>4</v>
      </c>
      <c r="BB19" s="100"/>
      <c r="BC19" s="104">
        <f t="shared" si="3"/>
        <v>4</v>
      </c>
      <c r="BD19" s="190">
        <v>5</v>
      </c>
    </row>
    <row r="20" spans="1:56" ht="15.6" x14ac:dyDescent="0.3">
      <c r="A20" s="78"/>
      <c r="B20" s="187" t="s">
        <v>441</v>
      </c>
      <c r="C20" s="191" t="s">
        <v>652</v>
      </c>
      <c r="D20" s="185">
        <v>4</v>
      </c>
      <c r="E20" s="182">
        <v>4</v>
      </c>
      <c r="F20" s="182">
        <v>4</v>
      </c>
      <c r="G20" s="182">
        <v>4</v>
      </c>
      <c r="H20" s="5">
        <v>4</v>
      </c>
      <c r="I20" s="5">
        <v>4</v>
      </c>
      <c r="J20" s="5">
        <v>4</v>
      </c>
      <c r="K20" s="56"/>
      <c r="L20" s="57"/>
      <c r="M20" s="104">
        <f t="shared" si="0"/>
        <v>4</v>
      </c>
      <c r="N20" s="100"/>
      <c r="O20" s="190">
        <v>4</v>
      </c>
      <c r="P20" s="190">
        <v>4</v>
      </c>
      <c r="Q20" s="100"/>
      <c r="R20" s="100"/>
      <c r="S20" s="104">
        <f t="shared" si="1"/>
        <v>4</v>
      </c>
      <c r="T20" s="100"/>
      <c r="U20" s="100"/>
      <c r="V20" s="100"/>
      <c r="W20" s="100"/>
      <c r="X20" s="57"/>
      <c r="Y20" s="104"/>
      <c r="Z20" s="100"/>
      <c r="AA20" s="100"/>
      <c r="AB20" s="100"/>
      <c r="AC20" s="100"/>
      <c r="AD20" s="57"/>
      <c r="AE20" s="104"/>
      <c r="AF20" s="100"/>
      <c r="AG20" s="100"/>
      <c r="AH20" s="100"/>
      <c r="AI20" s="100"/>
      <c r="AJ20" s="57"/>
      <c r="AK20" s="104"/>
      <c r="AL20" s="5">
        <v>4</v>
      </c>
      <c r="AM20" s="5">
        <v>4</v>
      </c>
      <c r="AN20" s="5">
        <v>4</v>
      </c>
      <c r="AO20" s="5">
        <v>4</v>
      </c>
      <c r="AP20" s="57"/>
      <c r="AQ20" s="104">
        <f t="shared" si="2"/>
        <v>4</v>
      </c>
      <c r="AR20" s="100"/>
      <c r="AS20" s="100"/>
      <c r="AT20" s="100"/>
      <c r="AU20" s="100"/>
      <c r="AV20" s="57"/>
      <c r="AW20" s="104"/>
      <c r="AX20" s="100"/>
      <c r="AY20" s="100"/>
      <c r="AZ20" s="100"/>
      <c r="BA20" s="189">
        <v>4</v>
      </c>
      <c r="BB20" s="100"/>
      <c r="BC20" s="104">
        <f t="shared" si="3"/>
        <v>4</v>
      </c>
      <c r="BD20" s="190">
        <v>4</v>
      </c>
    </row>
    <row r="21" spans="1:56" ht="15.6" x14ac:dyDescent="0.3">
      <c r="A21" s="77"/>
      <c r="B21" s="187" t="s">
        <v>483</v>
      </c>
      <c r="C21" s="191" t="s">
        <v>484</v>
      </c>
      <c r="D21" s="182">
        <v>4</v>
      </c>
      <c r="E21" s="182">
        <v>4</v>
      </c>
      <c r="F21" s="185">
        <v>4</v>
      </c>
      <c r="G21" s="185">
        <v>4</v>
      </c>
      <c r="H21" s="5">
        <v>4</v>
      </c>
      <c r="I21" s="5">
        <v>4</v>
      </c>
      <c r="J21" s="5">
        <v>4</v>
      </c>
      <c r="K21" s="52"/>
      <c r="L21" s="63"/>
      <c r="M21" s="104">
        <f t="shared" si="0"/>
        <v>4</v>
      </c>
      <c r="N21" s="100"/>
      <c r="O21" s="190">
        <v>4</v>
      </c>
      <c r="P21" s="190">
        <v>4</v>
      </c>
      <c r="Q21" s="100"/>
      <c r="R21" s="100"/>
      <c r="S21" s="104">
        <f t="shared" si="1"/>
        <v>4</v>
      </c>
      <c r="T21" s="99"/>
      <c r="U21" s="99"/>
      <c r="V21" s="99"/>
      <c r="W21" s="99"/>
      <c r="X21" s="63"/>
      <c r="Y21" s="104"/>
      <c r="Z21" s="99"/>
      <c r="AA21" s="99"/>
      <c r="AB21" s="99"/>
      <c r="AC21" s="99"/>
      <c r="AD21" s="63"/>
      <c r="AE21" s="104"/>
      <c r="AF21" s="99"/>
      <c r="AG21" s="99"/>
      <c r="AH21" s="99"/>
      <c r="AI21" s="99"/>
      <c r="AJ21" s="63"/>
      <c r="AK21" s="104"/>
      <c r="AL21" s="5">
        <v>4</v>
      </c>
      <c r="AM21" s="5">
        <v>4</v>
      </c>
      <c r="AN21" s="5">
        <v>4</v>
      </c>
      <c r="AO21" s="5">
        <v>4</v>
      </c>
      <c r="AP21" s="63"/>
      <c r="AQ21" s="104">
        <f t="shared" si="2"/>
        <v>4</v>
      </c>
      <c r="AR21" s="99"/>
      <c r="AS21" s="99"/>
      <c r="AT21" s="99"/>
      <c r="AU21" s="99"/>
      <c r="AV21" s="63"/>
      <c r="AW21" s="104"/>
      <c r="AX21" s="99"/>
      <c r="AY21" s="99"/>
      <c r="AZ21" s="99"/>
      <c r="BA21" s="190">
        <v>4</v>
      </c>
      <c r="BB21" s="100"/>
      <c r="BC21" s="104">
        <f t="shared" si="3"/>
        <v>4</v>
      </c>
      <c r="BD21" s="190">
        <v>4</v>
      </c>
    </row>
    <row r="22" spans="1:56" ht="15.6" x14ac:dyDescent="0.3">
      <c r="A22" s="78"/>
      <c r="B22" s="187" t="s">
        <v>433</v>
      </c>
      <c r="C22" s="191" t="s">
        <v>434</v>
      </c>
      <c r="D22" s="185">
        <v>3.6666666666666665</v>
      </c>
      <c r="E22" s="182">
        <v>3</v>
      </c>
      <c r="F22" s="182">
        <v>4</v>
      </c>
      <c r="G22" s="182">
        <v>3</v>
      </c>
      <c r="H22" s="5">
        <v>4</v>
      </c>
      <c r="I22" s="5">
        <v>3</v>
      </c>
      <c r="J22" s="5">
        <v>4</v>
      </c>
      <c r="K22" s="56"/>
      <c r="L22" s="57"/>
      <c r="M22" s="104">
        <f t="shared" si="0"/>
        <v>3.6666666666666665</v>
      </c>
      <c r="N22" s="100"/>
      <c r="O22" s="189">
        <v>3</v>
      </c>
      <c r="P22" s="189">
        <v>3</v>
      </c>
      <c r="Q22" s="100"/>
      <c r="R22" s="100"/>
      <c r="S22" s="104">
        <f t="shared" si="1"/>
        <v>3</v>
      </c>
      <c r="T22" s="100"/>
      <c r="U22" s="100"/>
      <c r="V22" s="100"/>
      <c r="W22" s="100"/>
      <c r="X22" s="57"/>
      <c r="Y22" s="104"/>
      <c r="Z22" s="100"/>
      <c r="AA22" s="100"/>
      <c r="AB22" s="100"/>
      <c r="AC22" s="100"/>
      <c r="AD22" s="57"/>
      <c r="AE22" s="104"/>
      <c r="AF22" s="100"/>
      <c r="AG22" s="100"/>
      <c r="AH22" s="100"/>
      <c r="AI22" s="100"/>
      <c r="AJ22" s="57"/>
      <c r="AK22" s="104"/>
      <c r="AL22" s="5">
        <v>4</v>
      </c>
      <c r="AM22" s="5">
        <v>4</v>
      </c>
      <c r="AN22" s="5">
        <v>4</v>
      </c>
      <c r="AO22" s="5">
        <v>4</v>
      </c>
      <c r="AP22" s="57"/>
      <c r="AQ22" s="104">
        <f t="shared" si="2"/>
        <v>4</v>
      </c>
      <c r="AR22" s="100"/>
      <c r="AS22" s="100"/>
      <c r="AT22" s="100"/>
      <c r="AU22" s="100"/>
      <c r="AV22" s="57"/>
      <c r="AW22" s="104"/>
      <c r="AX22" s="100"/>
      <c r="AY22" s="100"/>
      <c r="AZ22" s="100"/>
      <c r="BA22" s="189">
        <v>3</v>
      </c>
      <c r="BB22" s="100"/>
      <c r="BC22" s="104">
        <f t="shared" si="3"/>
        <v>3</v>
      </c>
      <c r="BD22" s="190">
        <v>3</v>
      </c>
    </row>
    <row r="23" spans="1:56" ht="15.6" x14ac:dyDescent="0.3">
      <c r="A23" s="77"/>
      <c r="B23" s="187" t="s">
        <v>454</v>
      </c>
      <c r="C23" s="191" t="s">
        <v>455</v>
      </c>
      <c r="D23" s="182">
        <v>3.6666666666666665</v>
      </c>
      <c r="E23" s="182">
        <v>4</v>
      </c>
      <c r="F23" s="185">
        <v>4</v>
      </c>
      <c r="G23" s="185">
        <v>3</v>
      </c>
      <c r="H23" s="5">
        <v>4</v>
      </c>
      <c r="I23" s="5">
        <v>3</v>
      </c>
      <c r="J23" s="5">
        <v>4</v>
      </c>
      <c r="K23" s="52"/>
      <c r="L23" s="63"/>
      <c r="M23" s="104">
        <f t="shared" si="0"/>
        <v>3.6666666666666665</v>
      </c>
      <c r="N23" s="100"/>
      <c r="O23" s="190">
        <v>4</v>
      </c>
      <c r="P23" s="190">
        <v>4</v>
      </c>
      <c r="Q23" s="100"/>
      <c r="R23" s="100"/>
      <c r="S23" s="104">
        <f t="shared" si="1"/>
        <v>4</v>
      </c>
      <c r="T23" s="99"/>
      <c r="U23" s="99"/>
      <c r="V23" s="99"/>
      <c r="W23" s="99"/>
      <c r="X23" s="63"/>
      <c r="Y23" s="104"/>
      <c r="Z23" s="99"/>
      <c r="AA23" s="99"/>
      <c r="AB23" s="99"/>
      <c r="AC23" s="99"/>
      <c r="AD23" s="63"/>
      <c r="AE23" s="104"/>
      <c r="AF23" s="99"/>
      <c r="AG23" s="99"/>
      <c r="AH23" s="99"/>
      <c r="AI23" s="99"/>
      <c r="AJ23" s="63"/>
      <c r="AK23" s="104"/>
      <c r="AL23" s="5">
        <v>4</v>
      </c>
      <c r="AM23" s="5">
        <v>4</v>
      </c>
      <c r="AN23" s="5">
        <v>4</v>
      </c>
      <c r="AO23" s="5">
        <v>4</v>
      </c>
      <c r="AP23" s="63"/>
      <c r="AQ23" s="104">
        <f t="shared" si="2"/>
        <v>4</v>
      </c>
      <c r="AR23" s="99"/>
      <c r="AS23" s="99"/>
      <c r="AT23" s="99"/>
      <c r="AU23" s="99"/>
      <c r="AV23" s="63"/>
      <c r="AW23" s="104"/>
      <c r="AX23" s="99"/>
      <c r="AY23" s="99"/>
      <c r="AZ23" s="99"/>
      <c r="BA23" s="189">
        <v>3</v>
      </c>
      <c r="BB23" s="100"/>
      <c r="BC23" s="104">
        <f t="shared" si="3"/>
        <v>3</v>
      </c>
      <c r="BD23" s="190">
        <v>3</v>
      </c>
    </row>
    <row r="24" spans="1:56" ht="15.6" x14ac:dyDescent="0.3">
      <c r="A24" s="78"/>
      <c r="B24" s="187" t="s">
        <v>382</v>
      </c>
      <c r="C24" s="188" t="s">
        <v>383</v>
      </c>
      <c r="D24" s="185">
        <v>3.6666666666666665</v>
      </c>
      <c r="E24" s="182">
        <v>4</v>
      </c>
      <c r="F24" s="182">
        <v>4</v>
      </c>
      <c r="G24" s="182">
        <v>5</v>
      </c>
      <c r="H24" s="5">
        <v>4</v>
      </c>
      <c r="I24" s="5">
        <v>3</v>
      </c>
      <c r="J24" s="5">
        <v>4</v>
      </c>
      <c r="K24" s="56"/>
      <c r="L24" s="57"/>
      <c r="M24" s="104">
        <f t="shared" si="0"/>
        <v>3.6666666666666665</v>
      </c>
      <c r="N24" s="100"/>
      <c r="O24" s="190">
        <v>4</v>
      </c>
      <c r="P24" s="190">
        <v>4</v>
      </c>
      <c r="Q24" s="100"/>
      <c r="R24" s="100"/>
      <c r="S24" s="104">
        <f t="shared" si="1"/>
        <v>4</v>
      </c>
      <c r="T24" s="100"/>
      <c r="U24" s="100"/>
      <c r="V24" s="100"/>
      <c r="W24" s="100"/>
      <c r="X24" s="57"/>
      <c r="Y24" s="104"/>
      <c r="Z24" s="100"/>
      <c r="AA24" s="100"/>
      <c r="AB24" s="100"/>
      <c r="AC24" s="100"/>
      <c r="AD24" s="57"/>
      <c r="AE24" s="104"/>
      <c r="AF24" s="100"/>
      <c r="AG24" s="100"/>
      <c r="AH24" s="100"/>
      <c r="AI24" s="100"/>
      <c r="AJ24" s="57"/>
      <c r="AK24" s="104"/>
      <c r="AL24" s="5">
        <v>4</v>
      </c>
      <c r="AM24" s="5">
        <v>4</v>
      </c>
      <c r="AN24" s="5">
        <v>4</v>
      </c>
      <c r="AO24" s="5">
        <v>4</v>
      </c>
      <c r="AP24" s="57"/>
      <c r="AQ24" s="104">
        <f t="shared" si="2"/>
        <v>4</v>
      </c>
      <c r="AR24" s="100"/>
      <c r="AS24" s="100"/>
      <c r="AT24" s="100"/>
      <c r="AU24" s="100"/>
      <c r="AV24" s="57"/>
      <c r="AW24" s="104"/>
      <c r="AX24" s="100"/>
      <c r="AY24" s="100"/>
      <c r="AZ24" s="100"/>
      <c r="BA24" s="190">
        <v>5</v>
      </c>
      <c r="BB24" s="100"/>
      <c r="BC24" s="104">
        <f t="shared" si="3"/>
        <v>5</v>
      </c>
      <c r="BD24" s="190">
        <v>5</v>
      </c>
    </row>
    <row r="25" spans="1:56" ht="15.6" x14ac:dyDescent="0.3">
      <c r="A25" s="77"/>
      <c r="B25" s="193" t="s">
        <v>409</v>
      </c>
      <c r="C25" s="194" t="s">
        <v>410</v>
      </c>
      <c r="D25" s="182">
        <v>1.6666666666666667</v>
      </c>
      <c r="E25" s="182">
        <v>3</v>
      </c>
      <c r="F25" s="185">
        <v>1.75</v>
      </c>
      <c r="G25" s="185">
        <v>2</v>
      </c>
      <c r="H25" s="5">
        <v>2</v>
      </c>
      <c r="I25" s="5">
        <v>1</v>
      </c>
      <c r="J25" s="5">
        <v>2</v>
      </c>
      <c r="K25" s="52"/>
      <c r="L25" s="63"/>
      <c r="M25" s="104">
        <f t="shared" si="0"/>
        <v>1.6666666666666667</v>
      </c>
      <c r="N25" s="100"/>
      <c r="O25" s="172">
        <v>3</v>
      </c>
      <c r="P25" s="172">
        <v>3</v>
      </c>
      <c r="Q25" s="100"/>
      <c r="R25" s="100"/>
      <c r="S25" s="104">
        <f t="shared" si="1"/>
        <v>3</v>
      </c>
      <c r="T25" s="99"/>
      <c r="U25" s="99"/>
      <c r="V25" s="99"/>
      <c r="W25" s="99"/>
      <c r="X25" s="63"/>
      <c r="Y25" s="104"/>
      <c r="Z25" s="99"/>
      <c r="AA25" s="99"/>
      <c r="AB25" s="99"/>
      <c r="AC25" s="99"/>
      <c r="AD25" s="63"/>
      <c r="AE25" s="104"/>
      <c r="AF25" s="99"/>
      <c r="AG25" s="99"/>
      <c r="AH25" s="99"/>
      <c r="AI25" s="99"/>
      <c r="AJ25" s="63"/>
      <c r="AK25" s="104"/>
      <c r="AL25" s="5">
        <v>2</v>
      </c>
      <c r="AM25" s="5">
        <v>2</v>
      </c>
      <c r="AN25" s="5">
        <v>1</v>
      </c>
      <c r="AO25" s="5">
        <v>2</v>
      </c>
      <c r="AP25" s="63"/>
      <c r="AQ25" s="104">
        <f t="shared" si="2"/>
        <v>1.75</v>
      </c>
      <c r="AR25" s="99"/>
      <c r="AS25" s="99"/>
      <c r="AT25" s="99"/>
      <c r="AU25" s="99"/>
      <c r="AV25" s="63"/>
      <c r="AW25" s="104"/>
      <c r="AX25" s="99"/>
      <c r="AY25" s="99"/>
      <c r="AZ25" s="99"/>
      <c r="BA25" s="172">
        <v>2</v>
      </c>
      <c r="BB25" s="100"/>
      <c r="BC25" s="104">
        <f t="shared" si="3"/>
        <v>2</v>
      </c>
      <c r="BD25" s="5">
        <v>4</v>
      </c>
    </row>
    <row r="26" spans="1:56" ht="15.6" x14ac:dyDescent="0.3">
      <c r="A26" s="78"/>
      <c r="B26" s="193" t="s">
        <v>485</v>
      </c>
      <c r="C26" s="195" t="s">
        <v>653</v>
      </c>
      <c r="D26" s="185">
        <v>1.6666666666666667</v>
      </c>
      <c r="E26" s="182">
        <v>2</v>
      </c>
      <c r="F26" s="182">
        <v>1.75</v>
      </c>
      <c r="G26" s="182">
        <v>2</v>
      </c>
      <c r="H26" s="5">
        <v>2</v>
      </c>
      <c r="I26" s="5">
        <v>1</v>
      </c>
      <c r="J26" s="5">
        <v>2</v>
      </c>
      <c r="K26" s="56"/>
      <c r="L26" s="57"/>
      <c r="M26" s="104">
        <f t="shared" si="0"/>
        <v>1.6666666666666667</v>
      </c>
      <c r="N26" s="100"/>
      <c r="O26" s="5">
        <v>2</v>
      </c>
      <c r="P26" s="5">
        <v>2</v>
      </c>
      <c r="Q26" s="100"/>
      <c r="R26" s="100"/>
      <c r="S26" s="104">
        <f t="shared" si="1"/>
        <v>2</v>
      </c>
      <c r="T26" s="100"/>
      <c r="U26" s="100"/>
      <c r="V26" s="100"/>
      <c r="W26" s="100"/>
      <c r="X26" s="57"/>
      <c r="Y26" s="104"/>
      <c r="Z26" s="100"/>
      <c r="AA26" s="100"/>
      <c r="AB26" s="100"/>
      <c r="AC26" s="100"/>
      <c r="AD26" s="57"/>
      <c r="AE26" s="104"/>
      <c r="AF26" s="100"/>
      <c r="AG26" s="100"/>
      <c r="AH26" s="100"/>
      <c r="AI26" s="100"/>
      <c r="AJ26" s="57"/>
      <c r="AK26" s="104"/>
      <c r="AL26" s="5">
        <v>2</v>
      </c>
      <c r="AM26" s="5">
        <v>2</v>
      </c>
      <c r="AN26" s="5">
        <v>1</v>
      </c>
      <c r="AO26" s="5">
        <v>2</v>
      </c>
      <c r="AP26" s="57"/>
      <c r="AQ26" s="104">
        <f t="shared" si="2"/>
        <v>1.75</v>
      </c>
      <c r="AR26" s="100"/>
      <c r="AS26" s="100"/>
      <c r="AT26" s="100"/>
      <c r="AU26" s="100"/>
      <c r="AV26" s="57"/>
      <c r="AW26" s="104"/>
      <c r="AX26" s="100"/>
      <c r="AY26" s="100"/>
      <c r="AZ26" s="100"/>
      <c r="BA26" s="172">
        <v>2</v>
      </c>
      <c r="BB26" s="100"/>
      <c r="BC26" s="104">
        <f t="shared" si="3"/>
        <v>2</v>
      </c>
      <c r="BD26" s="5">
        <v>3</v>
      </c>
    </row>
    <row r="27" spans="1:56" ht="15.6" x14ac:dyDescent="0.3">
      <c r="A27" s="77"/>
      <c r="B27" s="193" t="s">
        <v>78</v>
      </c>
      <c r="C27" s="195" t="s">
        <v>79</v>
      </c>
      <c r="D27" s="182">
        <v>1.6666666666666667</v>
      </c>
      <c r="E27" s="182">
        <v>3</v>
      </c>
      <c r="F27" s="185">
        <v>1.75</v>
      </c>
      <c r="G27" s="185">
        <v>2</v>
      </c>
      <c r="H27" s="5">
        <v>2</v>
      </c>
      <c r="I27" s="5">
        <v>1</v>
      </c>
      <c r="J27" s="5">
        <v>2</v>
      </c>
      <c r="K27" s="52"/>
      <c r="L27" s="63"/>
      <c r="M27" s="104">
        <f t="shared" si="0"/>
        <v>1.6666666666666667</v>
      </c>
      <c r="N27" s="100"/>
      <c r="O27" s="5">
        <v>3</v>
      </c>
      <c r="P27" s="5">
        <v>3</v>
      </c>
      <c r="Q27" s="100"/>
      <c r="R27" s="100"/>
      <c r="S27" s="104">
        <f t="shared" si="1"/>
        <v>3</v>
      </c>
      <c r="T27" s="99"/>
      <c r="U27" s="99"/>
      <c r="V27" s="99"/>
      <c r="W27" s="99"/>
      <c r="X27" s="63"/>
      <c r="Y27" s="104"/>
      <c r="Z27" s="99"/>
      <c r="AA27" s="99"/>
      <c r="AB27" s="99"/>
      <c r="AC27" s="99"/>
      <c r="AD27" s="63"/>
      <c r="AE27" s="104"/>
      <c r="AF27" s="99"/>
      <c r="AG27" s="99"/>
      <c r="AH27" s="99"/>
      <c r="AI27" s="99"/>
      <c r="AJ27" s="63"/>
      <c r="AK27" s="104"/>
      <c r="AL27" s="5">
        <v>2</v>
      </c>
      <c r="AM27" s="5">
        <v>2</v>
      </c>
      <c r="AN27" s="5">
        <v>1</v>
      </c>
      <c r="AO27" s="5">
        <v>2</v>
      </c>
      <c r="AP27" s="63"/>
      <c r="AQ27" s="104">
        <f t="shared" si="2"/>
        <v>1.75</v>
      </c>
      <c r="AR27" s="99"/>
      <c r="AS27" s="99"/>
      <c r="AT27" s="99"/>
      <c r="AU27" s="99"/>
      <c r="AV27" s="63"/>
      <c r="AW27" s="104"/>
      <c r="AX27" s="99"/>
      <c r="AY27" s="99"/>
      <c r="AZ27" s="99"/>
      <c r="BA27" s="5">
        <v>2</v>
      </c>
      <c r="BB27" s="100"/>
      <c r="BC27" s="104">
        <f t="shared" si="3"/>
        <v>2</v>
      </c>
      <c r="BD27" s="5">
        <v>3</v>
      </c>
    </row>
    <row r="28" spans="1:56" ht="15.6" x14ac:dyDescent="0.3">
      <c r="A28" s="78"/>
      <c r="B28" s="193" t="s">
        <v>137</v>
      </c>
      <c r="C28" s="195" t="s">
        <v>138</v>
      </c>
      <c r="D28" s="185">
        <v>1.6666666666666667</v>
      </c>
      <c r="E28" s="182">
        <v>2.5</v>
      </c>
      <c r="F28" s="182">
        <v>1.75</v>
      </c>
      <c r="G28" s="182">
        <v>2</v>
      </c>
      <c r="H28" s="5">
        <v>2</v>
      </c>
      <c r="I28" s="5">
        <v>1</v>
      </c>
      <c r="J28" s="5">
        <v>2</v>
      </c>
      <c r="K28" s="56"/>
      <c r="L28" s="57"/>
      <c r="M28" s="104">
        <f t="shared" si="0"/>
        <v>1.6666666666666667</v>
      </c>
      <c r="N28" s="100"/>
      <c r="O28" s="5">
        <v>3</v>
      </c>
      <c r="P28" s="5">
        <v>2</v>
      </c>
      <c r="Q28" s="100"/>
      <c r="R28" s="100"/>
      <c r="S28" s="104">
        <f t="shared" si="1"/>
        <v>2.5</v>
      </c>
      <c r="T28" s="100"/>
      <c r="U28" s="100"/>
      <c r="V28" s="100"/>
      <c r="W28" s="100"/>
      <c r="X28" s="57"/>
      <c r="Y28" s="104"/>
      <c r="Z28" s="100"/>
      <c r="AA28" s="100"/>
      <c r="AB28" s="100"/>
      <c r="AC28" s="100"/>
      <c r="AD28" s="57"/>
      <c r="AE28" s="104"/>
      <c r="AF28" s="100"/>
      <c r="AG28" s="100"/>
      <c r="AH28" s="100"/>
      <c r="AI28" s="100"/>
      <c r="AJ28" s="57"/>
      <c r="AK28" s="104"/>
      <c r="AL28" s="5">
        <v>2</v>
      </c>
      <c r="AM28" s="5">
        <v>2</v>
      </c>
      <c r="AN28" s="5">
        <v>1</v>
      </c>
      <c r="AO28" s="5">
        <v>2</v>
      </c>
      <c r="AP28" s="57"/>
      <c r="AQ28" s="104">
        <f t="shared" si="2"/>
        <v>1.75</v>
      </c>
      <c r="AR28" s="100"/>
      <c r="AS28" s="100"/>
      <c r="AT28" s="100"/>
      <c r="AU28" s="100"/>
      <c r="AV28" s="57"/>
      <c r="AW28" s="104"/>
      <c r="AX28" s="100"/>
      <c r="AY28" s="100"/>
      <c r="AZ28" s="100"/>
      <c r="BA28" s="10">
        <v>2</v>
      </c>
      <c r="BB28" s="100"/>
      <c r="BC28" s="104">
        <f t="shared" si="3"/>
        <v>2</v>
      </c>
      <c r="BD28" s="5">
        <v>3</v>
      </c>
    </row>
    <row r="29" spans="1:56" ht="15.6" x14ac:dyDescent="0.3">
      <c r="A29" s="77"/>
      <c r="B29" s="193" t="s">
        <v>439</v>
      </c>
      <c r="C29" s="194" t="s">
        <v>440</v>
      </c>
      <c r="D29" s="182">
        <v>2.6666666666666665</v>
      </c>
      <c r="E29" s="182">
        <v>3</v>
      </c>
      <c r="F29" s="185">
        <v>3</v>
      </c>
      <c r="G29" s="185">
        <v>3</v>
      </c>
      <c r="H29" s="5">
        <v>3</v>
      </c>
      <c r="I29" s="5">
        <v>3</v>
      </c>
      <c r="J29" s="5">
        <v>2</v>
      </c>
      <c r="K29" s="52"/>
      <c r="L29" s="63"/>
      <c r="M29" s="104">
        <f t="shared" si="0"/>
        <v>2.6666666666666665</v>
      </c>
      <c r="N29" s="100"/>
      <c r="O29" s="172">
        <v>3</v>
      </c>
      <c r="P29" s="172">
        <v>3</v>
      </c>
      <c r="Q29" s="100"/>
      <c r="R29" s="100"/>
      <c r="S29" s="104">
        <f t="shared" si="1"/>
        <v>3</v>
      </c>
      <c r="T29" s="99"/>
      <c r="U29" s="99"/>
      <c r="V29" s="99"/>
      <c r="W29" s="99"/>
      <c r="X29" s="63"/>
      <c r="Y29" s="104"/>
      <c r="Z29" s="99"/>
      <c r="AA29" s="99"/>
      <c r="AB29" s="99"/>
      <c r="AC29" s="99"/>
      <c r="AD29" s="63"/>
      <c r="AE29" s="104"/>
      <c r="AF29" s="99"/>
      <c r="AG29" s="99"/>
      <c r="AH29" s="99"/>
      <c r="AI29" s="99"/>
      <c r="AJ29" s="63"/>
      <c r="AK29" s="104"/>
      <c r="AL29" s="5">
        <v>3</v>
      </c>
      <c r="AM29" s="5">
        <v>3</v>
      </c>
      <c r="AN29" s="5">
        <v>2</v>
      </c>
      <c r="AO29" s="5">
        <v>4</v>
      </c>
      <c r="AP29" s="63"/>
      <c r="AQ29" s="104">
        <f t="shared" si="2"/>
        <v>3</v>
      </c>
      <c r="AR29" s="99"/>
      <c r="AS29" s="99"/>
      <c r="AT29" s="99"/>
      <c r="AU29" s="99"/>
      <c r="AV29" s="63"/>
      <c r="AW29" s="104"/>
      <c r="AX29" s="99"/>
      <c r="AY29" s="99"/>
      <c r="AZ29" s="99"/>
      <c r="BA29" s="172">
        <v>3</v>
      </c>
      <c r="BB29" s="100"/>
      <c r="BC29" s="104">
        <f t="shared" si="3"/>
        <v>3</v>
      </c>
      <c r="BD29" s="5">
        <v>3</v>
      </c>
    </row>
    <row r="30" spans="1:56" ht="15.6" x14ac:dyDescent="0.3">
      <c r="A30" s="78"/>
      <c r="B30" s="193" t="s">
        <v>200</v>
      </c>
      <c r="C30" s="195" t="s">
        <v>201</v>
      </c>
      <c r="D30" s="185">
        <v>2.6666666666666665</v>
      </c>
      <c r="E30" s="182">
        <v>3.5</v>
      </c>
      <c r="F30" s="182">
        <v>3</v>
      </c>
      <c r="G30" s="182">
        <v>3</v>
      </c>
      <c r="H30" s="5">
        <v>3</v>
      </c>
      <c r="I30" s="5">
        <v>3</v>
      </c>
      <c r="J30" s="5">
        <v>2</v>
      </c>
      <c r="K30" s="56"/>
      <c r="L30" s="57"/>
      <c r="M30" s="104">
        <f t="shared" si="0"/>
        <v>2.6666666666666665</v>
      </c>
      <c r="N30" s="100"/>
      <c r="O30" s="5">
        <v>3</v>
      </c>
      <c r="P30" s="5">
        <v>4</v>
      </c>
      <c r="Q30" s="100"/>
      <c r="R30" s="100"/>
      <c r="S30" s="104">
        <f t="shared" si="1"/>
        <v>3.5</v>
      </c>
      <c r="T30" s="100"/>
      <c r="U30" s="100"/>
      <c r="V30" s="100"/>
      <c r="W30" s="100"/>
      <c r="X30" s="57"/>
      <c r="Y30" s="104"/>
      <c r="Z30" s="100"/>
      <c r="AA30" s="100"/>
      <c r="AB30" s="100"/>
      <c r="AC30" s="100"/>
      <c r="AD30" s="57"/>
      <c r="AE30" s="104"/>
      <c r="AF30" s="100"/>
      <c r="AG30" s="100"/>
      <c r="AH30" s="100"/>
      <c r="AI30" s="100"/>
      <c r="AJ30" s="57"/>
      <c r="AK30" s="104"/>
      <c r="AL30" s="5">
        <v>3</v>
      </c>
      <c r="AM30" s="5">
        <v>3</v>
      </c>
      <c r="AN30" s="5">
        <v>2</v>
      </c>
      <c r="AO30" s="5">
        <v>4</v>
      </c>
      <c r="AP30" s="57"/>
      <c r="AQ30" s="104">
        <f t="shared" si="2"/>
        <v>3</v>
      </c>
      <c r="AR30" s="100"/>
      <c r="AS30" s="100"/>
      <c r="AT30" s="100"/>
      <c r="AU30" s="100"/>
      <c r="AV30" s="57"/>
      <c r="AW30" s="104"/>
      <c r="AX30" s="100"/>
      <c r="AY30" s="100"/>
      <c r="AZ30" s="100"/>
      <c r="BA30" s="172">
        <v>3</v>
      </c>
      <c r="BB30" s="100"/>
      <c r="BC30" s="104">
        <f t="shared" si="3"/>
        <v>3</v>
      </c>
      <c r="BD30" s="5">
        <v>3</v>
      </c>
    </row>
    <row r="31" spans="1:56" ht="15.6" x14ac:dyDescent="0.3">
      <c r="A31" s="77"/>
      <c r="B31" s="193" t="s">
        <v>319</v>
      </c>
      <c r="C31" s="195" t="s">
        <v>320</v>
      </c>
      <c r="D31" s="182">
        <v>2.6666666666666665</v>
      </c>
      <c r="E31" s="182">
        <v>3</v>
      </c>
      <c r="F31" s="185">
        <v>3</v>
      </c>
      <c r="G31" s="185">
        <v>3</v>
      </c>
      <c r="H31" s="5">
        <v>3</v>
      </c>
      <c r="I31" s="5">
        <v>3</v>
      </c>
      <c r="J31" s="5">
        <v>2</v>
      </c>
      <c r="K31" s="52"/>
      <c r="L31" s="63"/>
      <c r="M31" s="104">
        <f t="shared" si="0"/>
        <v>2.6666666666666665</v>
      </c>
      <c r="N31" s="100"/>
      <c r="O31" s="5">
        <v>3</v>
      </c>
      <c r="P31" s="5">
        <v>3</v>
      </c>
      <c r="Q31" s="100"/>
      <c r="R31" s="100"/>
      <c r="S31" s="104">
        <f t="shared" si="1"/>
        <v>3</v>
      </c>
      <c r="T31" s="99"/>
      <c r="U31" s="99"/>
      <c r="V31" s="99"/>
      <c r="W31" s="99"/>
      <c r="X31" s="63"/>
      <c r="Y31" s="104"/>
      <c r="Z31" s="99"/>
      <c r="AA31" s="99"/>
      <c r="AB31" s="99"/>
      <c r="AC31" s="99"/>
      <c r="AD31" s="63"/>
      <c r="AE31" s="104"/>
      <c r="AF31" s="99"/>
      <c r="AG31" s="99"/>
      <c r="AH31" s="99"/>
      <c r="AI31" s="99"/>
      <c r="AJ31" s="63"/>
      <c r="AK31" s="104"/>
      <c r="AL31" s="5">
        <v>3</v>
      </c>
      <c r="AM31" s="5">
        <v>3</v>
      </c>
      <c r="AN31" s="5">
        <v>2</v>
      </c>
      <c r="AO31" s="5">
        <v>4</v>
      </c>
      <c r="AP31" s="63"/>
      <c r="AQ31" s="104">
        <f t="shared" si="2"/>
        <v>3</v>
      </c>
      <c r="AR31" s="99"/>
      <c r="AS31" s="99"/>
      <c r="AT31" s="99"/>
      <c r="AU31" s="99"/>
      <c r="AV31" s="63"/>
      <c r="AW31" s="104"/>
      <c r="AX31" s="99"/>
      <c r="AY31" s="99"/>
      <c r="AZ31" s="99"/>
      <c r="BA31" s="5">
        <v>3</v>
      </c>
      <c r="BB31" s="100"/>
      <c r="BC31" s="104">
        <f t="shared" si="3"/>
        <v>3</v>
      </c>
      <c r="BD31" s="5">
        <v>3</v>
      </c>
    </row>
    <row r="32" spans="1:56" ht="15.6" x14ac:dyDescent="0.3">
      <c r="A32" s="78"/>
      <c r="B32" s="193" t="s">
        <v>363</v>
      </c>
      <c r="C32" s="194" t="s">
        <v>364</v>
      </c>
      <c r="D32" s="185">
        <v>5</v>
      </c>
      <c r="E32" s="182">
        <v>3.5</v>
      </c>
      <c r="F32" s="182">
        <v>4.5</v>
      </c>
      <c r="G32" s="182">
        <v>3</v>
      </c>
      <c r="H32" s="5">
        <v>5</v>
      </c>
      <c r="I32" s="5">
        <v>5</v>
      </c>
      <c r="J32" s="5">
        <v>5</v>
      </c>
      <c r="K32" s="56"/>
      <c r="L32" s="57"/>
      <c r="M32" s="104">
        <f t="shared" si="0"/>
        <v>5</v>
      </c>
      <c r="N32" s="100"/>
      <c r="O32" s="172">
        <v>4</v>
      </c>
      <c r="P32" s="172">
        <v>3</v>
      </c>
      <c r="Q32" s="100"/>
      <c r="R32" s="100"/>
      <c r="S32" s="104">
        <f t="shared" si="1"/>
        <v>3.5</v>
      </c>
      <c r="T32" s="100"/>
      <c r="U32" s="100"/>
      <c r="V32" s="100"/>
      <c r="W32" s="100"/>
      <c r="X32" s="57"/>
      <c r="Y32" s="104"/>
      <c r="Z32" s="100"/>
      <c r="AA32" s="100"/>
      <c r="AB32" s="100"/>
      <c r="AC32" s="100"/>
      <c r="AD32" s="57"/>
      <c r="AE32" s="104"/>
      <c r="AF32" s="100"/>
      <c r="AG32" s="100"/>
      <c r="AH32" s="100"/>
      <c r="AI32" s="100"/>
      <c r="AJ32" s="57"/>
      <c r="AK32" s="104"/>
      <c r="AL32" s="5">
        <v>4</v>
      </c>
      <c r="AM32" s="5">
        <v>4</v>
      </c>
      <c r="AN32" s="5">
        <v>5</v>
      </c>
      <c r="AO32" s="5">
        <v>5</v>
      </c>
      <c r="AP32" s="57"/>
      <c r="AQ32" s="104">
        <f t="shared" si="2"/>
        <v>4.5</v>
      </c>
      <c r="AR32" s="100"/>
      <c r="AS32" s="100"/>
      <c r="AT32" s="100"/>
      <c r="AU32" s="100"/>
      <c r="AV32" s="57"/>
      <c r="AW32" s="104"/>
      <c r="AX32" s="100"/>
      <c r="AY32" s="100"/>
      <c r="AZ32" s="100"/>
      <c r="BA32" s="172">
        <v>3</v>
      </c>
      <c r="BB32" s="100"/>
      <c r="BC32" s="104">
        <f t="shared" si="3"/>
        <v>3</v>
      </c>
      <c r="BD32" s="5">
        <v>3</v>
      </c>
    </row>
    <row r="33" spans="1:56" ht="15.6" x14ac:dyDescent="0.3">
      <c r="A33" s="77"/>
      <c r="B33" s="193" t="s">
        <v>654</v>
      </c>
      <c r="C33" s="195" t="s">
        <v>655</v>
      </c>
      <c r="D33" s="182">
        <v>5</v>
      </c>
      <c r="E33" s="182">
        <v>3</v>
      </c>
      <c r="F33" s="185">
        <v>4.5</v>
      </c>
      <c r="G33" s="185">
        <v>3</v>
      </c>
      <c r="H33" s="5">
        <v>5</v>
      </c>
      <c r="I33" s="5">
        <v>5</v>
      </c>
      <c r="J33" s="5">
        <v>5</v>
      </c>
      <c r="K33" s="52"/>
      <c r="L33" s="63"/>
      <c r="M33" s="104">
        <f t="shared" si="0"/>
        <v>5</v>
      </c>
      <c r="N33" s="100"/>
      <c r="O33" s="5">
        <v>3</v>
      </c>
      <c r="P33" s="5">
        <v>3</v>
      </c>
      <c r="Q33" s="100"/>
      <c r="R33" s="100"/>
      <c r="S33" s="104">
        <f t="shared" si="1"/>
        <v>3</v>
      </c>
      <c r="T33" s="99"/>
      <c r="U33" s="99"/>
      <c r="V33" s="99"/>
      <c r="W33" s="99"/>
      <c r="X33" s="63"/>
      <c r="Y33" s="104"/>
      <c r="Z33" s="99"/>
      <c r="AA33" s="99"/>
      <c r="AB33" s="99"/>
      <c r="AC33" s="99"/>
      <c r="AD33" s="63"/>
      <c r="AE33" s="104"/>
      <c r="AF33" s="99"/>
      <c r="AG33" s="99"/>
      <c r="AH33" s="99"/>
      <c r="AI33" s="99"/>
      <c r="AJ33" s="63"/>
      <c r="AK33" s="104"/>
      <c r="AL33" s="5">
        <v>4</v>
      </c>
      <c r="AM33" s="5">
        <v>4</v>
      </c>
      <c r="AN33" s="5">
        <v>5</v>
      </c>
      <c r="AO33" s="5">
        <v>5</v>
      </c>
      <c r="AP33" s="63"/>
      <c r="AQ33" s="104">
        <f t="shared" si="2"/>
        <v>4.5</v>
      </c>
      <c r="AR33" s="99"/>
      <c r="AS33" s="99"/>
      <c r="AT33" s="99"/>
      <c r="AU33" s="99"/>
      <c r="AV33" s="63"/>
      <c r="AW33" s="104"/>
      <c r="AX33" s="99"/>
      <c r="AY33" s="99"/>
      <c r="AZ33" s="99"/>
      <c r="BA33" s="172">
        <v>3</v>
      </c>
      <c r="BB33" s="100"/>
      <c r="BC33" s="104">
        <f t="shared" si="3"/>
        <v>3</v>
      </c>
      <c r="BD33" s="5">
        <v>4</v>
      </c>
    </row>
    <row r="34" spans="1:56" ht="15.6" x14ac:dyDescent="0.3">
      <c r="A34" s="78"/>
      <c r="B34" s="193" t="s">
        <v>377</v>
      </c>
      <c r="C34" s="195" t="s">
        <v>378</v>
      </c>
      <c r="D34" s="185">
        <v>5</v>
      </c>
      <c r="E34" s="182">
        <v>5</v>
      </c>
      <c r="F34" s="182">
        <v>4.5</v>
      </c>
      <c r="G34" s="182">
        <v>5</v>
      </c>
      <c r="H34" s="5">
        <v>5</v>
      </c>
      <c r="I34" s="5">
        <v>5</v>
      </c>
      <c r="J34" s="5">
        <v>5</v>
      </c>
      <c r="K34" s="56"/>
      <c r="L34" s="57"/>
      <c r="M34" s="104">
        <f t="shared" si="0"/>
        <v>5</v>
      </c>
      <c r="N34" s="100"/>
      <c r="O34" s="5">
        <v>5</v>
      </c>
      <c r="P34" s="5">
        <v>5</v>
      </c>
      <c r="Q34" s="100"/>
      <c r="R34" s="100"/>
      <c r="S34" s="104">
        <f t="shared" si="1"/>
        <v>5</v>
      </c>
      <c r="T34" s="100"/>
      <c r="U34" s="100"/>
      <c r="V34" s="100"/>
      <c r="W34" s="100"/>
      <c r="X34" s="57"/>
      <c r="Y34" s="104"/>
      <c r="Z34" s="100"/>
      <c r="AA34" s="100"/>
      <c r="AB34" s="100"/>
      <c r="AC34" s="100"/>
      <c r="AD34" s="57"/>
      <c r="AE34" s="104"/>
      <c r="AF34" s="100"/>
      <c r="AG34" s="100"/>
      <c r="AH34" s="100"/>
      <c r="AI34" s="100"/>
      <c r="AJ34" s="57"/>
      <c r="AK34" s="104"/>
      <c r="AL34" s="5">
        <v>4</v>
      </c>
      <c r="AM34" s="5">
        <v>4</v>
      </c>
      <c r="AN34" s="5">
        <v>5</v>
      </c>
      <c r="AO34" s="5">
        <v>5</v>
      </c>
      <c r="AP34" s="57"/>
      <c r="AQ34" s="104">
        <f t="shared" si="2"/>
        <v>4.5</v>
      </c>
      <c r="AR34" s="100"/>
      <c r="AS34" s="100"/>
      <c r="AT34" s="100"/>
      <c r="AU34" s="100"/>
      <c r="AV34" s="57"/>
      <c r="AW34" s="104"/>
      <c r="AX34" s="100"/>
      <c r="AY34" s="100"/>
      <c r="AZ34" s="100"/>
      <c r="BA34" s="5">
        <v>5</v>
      </c>
      <c r="BB34" s="100"/>
      <c r="BC34" s="104">
        <f t="shared" si="3"/>
        <v>5</v>
      </c>
      <c r="BD34" s="5">
        <v>5</v>
      </c>
    </row>
    <row r="35" spans="1:56" ht="15.6" x14ac:dyDescent="0.3">
      <c r="A35" s="77"/>
      <c r="B35" s="193" t="s">
        <v>371</v>
      </c>
      <c r="C35" s="194" t="s">
        <v>372</v>
      </c>
      <c r="D35" s="182">
        <v>1.6666666666666667</v>
      </c>
      <c r="E35" s="182">
        <v>2.5</v>
      </c>
      <c r="F35" s="185">
        <v>1.75</v>
      </c>
      <c r="G35" s="185">
        <v>2</v>
      </c>
      <c r="H35" s="5">
        <v>2</v>
      </c>
      <c r="I35" s="5">
        <v>1</v>
      </c>
      <c r="J35" s="5">
        <v>2</v>
      </c>
      <c r="K35" s="52"/>
      <c r="L35" s="63"/>
      <c r="M35" s="104">
        <f t="shared" si="0"/>
        <v>1.6666666666666667</v>
      </c>
      <c r="N35" s="100"/>
      <c r="O35" s="172">
        <v>3</v>
      </c>
      <c r="P35" s="172">
        <v>2</v>
      </c>
      <c r="Q35" s="100"/>
      <c r="R35" s="100"/>
      <c r="S35" s="104">
        <f t="shared" si="1"/>
        <v>2.5</v>
      </c>
      <c r="T35" s="99"/>
      <c r="U35" s="99"/>
      <c r="V35" s="99"/>
      <c r="W35" s="99"/>
      <c r="X35" s="63"/>
      <c r="Y35" s="104"/>
      <c r="Z35" s="99"/>
      <c r="AA35" s="99"/>
      <c r="AB35" s="99"/>
      <c r="AC35" s="99"/>
      <c r="AD35" s="63"/>
      <c r="AE35" s="104"/>
      <c r="AF35" s="99"/>
      <c r="AG35" s="99"/>
      <c r="AH35" s="99"/>
      <c r="AI35" s="99"/>
      <c r="AJ35" s="63"/>
      <c r="AK35" s="104"/>
      <c r="AL35" s="5">
        <v>2</v>
      </c>
      <c r="AM35" s="5">
        <v>1</v>
      </c>
      <c r="AN35" s="5">
        <v>2</v>
      </c>
      <c r="AO35" s="5">
        <v>2</v>
      </c>
      <c r="AP35" s="63"/>
      <c r="AQ35" s="104">
        <f t="shared" si="2"/>
        <v>1.75</v>
      </c>
      <c r="AR35" s="99"/>
      <c r="AS35" s="99"/>
      <c r="AT35" s="99"/>
      <c r="AU35" s="99"/>
      <c r="AV35" s="63"/>
      <c r="AW35" s="104"/>
      <c r="AX35" s="99"/>
      <c r="AY35" s="99"/>
      <c r="AZ35" s="99"/>
      <c r="BA35" s="172">
        <v>2</v>
      </c>
      <c r="BB35" s="100"/>
      <c r="BC35" s="104">
        <f t="shared" si="3"/>
        <v>2</v>
      </c>
      <c r="BD35" s="5">
        <v>3</v>
      </c>
    </row>
    <row r="36" spans="1:56" ht="15.6" x14ac:dyDescent="0.3">
      <c r="A36" s="78"/>
      <c r="B36" s="193" t="s">
        <v>119</v>
      </c>
      <c r="C36" s="195" t="s">
        <v>120</v>
      </c>
      <c r="D36" s="185">
        <v>1.6666666666666667</v>
      </c>
      <c r="E36" s="182">
        <v>2</v>
      </c>
      <c r="F36" s="182">
        <v>1.75</v>
      </c>
      <c r="G36" s="182">
        <v>2</v>
      </c>
      <c r="H36" s="5">
        <v>2</v>
      </c>
      <c r="I36" s="5">
        <v>1</v>
      </c>
      <c r="J36" s="5">
        <v>2</v>
      </c>
      <c r="K36" s="56"/>
      <c r="L36" s="57"/>
      <c r="M36" s="104">
        <f t="shared" si="0"/>
        <v>1.6666666666666667</v>
      </c>
      <c r="N36" s="100"/>
      <c r="O36" s="5">
        <v>2</v>
      </c>
      <c r="P36" s="5">
        <v>2</v>
      </c>
      <c r="Q36" s="100"/>
      <c r="R36" s="100"/>
      <c r="S36" s="104">
        <f t="shared" si="1"/>
        <v>2</v>
      </c>
      <c r="T36" s="100"/>
      <c r="U36" s="100"/>
      <c r="V36" s="100"/>
      <c r="W36" s="100"/>
      <c r="X36" s="57"/>
      <c r="Y36" s="104"/>
      <c r="Z36" s="100"/>
      <c r="AA36" s="100"/>
      <c r="AB36" s="100"/>
      <c r="AC36" s="100"/>
      <c r="AD36" s="57"/>
      <c r="AE36" s="104"/>
      <c r="AF36" s="100"/>
      <c r="AG36" s="100"/>
      <c r="AH36" s="100"/>
      <c r="AI36" s="100"/>
      <c r="AJ36" s="57"/>
      <c r="AK36" s="104"/>
      <c r="AL36" s="5">
        <v>2</v>
      </c>
      <c r="AM36" s="5">
        <v>1</v>
      </c>
      <c r="AN36" s="5">
        <v>2</v>
      </c>
      <c r="AO36" s="5">
        <v>2</v>
      </c>
      <c r="AP36" s="57"/>
      <c r="AQ36" s="104">
        <f t="shared" si="2"/>
        <v>1.75</v>
      </c>
      <c r="AR36" s="100"/>
      <c r="AS36" s="100"/>
      <c r="AT36" s="100"/>
      <c r="AU36" s="100"/>
      <c r="AV36" s="57"/>
      <c r="AW36" s="104"/>
      <c r="AX36" s="100"/>
      <c r="AY36" s="100"/>
      <c r="AZ36" s="100"/>
      <c r="BA36" s="172">
        <v>2</v>
      </c>
      <c r="BB36" s="100"/>
      <c r="BC36" s="104">
        <f t="shared" si="3"/>
        <v>2</v>
      </c>
      <c r="BD36" s="5">
        <v>2</v>
      </c>
    </row>
    <row r="37" spans="1:56" ht="15.6" x14ac:dyDescent="0.3">
      <c r="A37" s="77"/>
      <c r="B37" s="193" t="s">
        <v>656</v>
      </c>
      <c r="C37" s="195" t="s">
        <v>657</v>
      </c>
      <c r="D37" s="182">
        <v>1.6666666666666667</v>
      </c>
      <c r="E37" s="182" t="s">
        <v>563</v>
      </c>
      <c r="F37" s="185">
        <v>1.75</v>
      </c>
      <c r="G37" s="185" t="s">
        <v>642</v>
      </c>
      <c r="H37" s="5">
        <v>2</v>
      </c>
      <c r="I37" s="5">
        <v>1</v>
      </c>
      <c r="J37" s="5">
        <v>2</v>
      </c>
      <c r="K37" s="52"/>
      <c r="L37" s="63"/>
      <c r="M37" s="104">
        <f t="shared" si="0"/>
        <v>1.6666666666666667</v>
      </c>
      <c r="N37" s="100"/>
      <c r="O37" s="5" t="s">
        <v>642</v>
      </c>
      <c r="P37" s="5" t="s">
        <v>642</v>
      </c>
      <c r="Q37" s="100"/>
      <c r="R37" s="100"/>
      <c r="S37" s="104" t="str">
        <f t="shared" si="1"/>
        <v>0</v>
      </c>
      <c r="T37" s="99"/>
      <c r="U37" s="99"/>
      <c r="V37" s="99"/>
      <c r="W37" s="99"/>
      <c r="X37" s="63"/>
      <c r="Y37" s="104"/>
      <c r="Z37" s="99"/>
      <c r="AA37" s="99"/>
      <c r="AB37" s="99"/>
      <c r="AC37" s="99"/>
      <c r="AD37" s="63"/>
      <c r="AE37" s="104"/>
      <c r="AF37" s="99"/>
      <c r="AG37" s="99"/>
      <c r="AH37" s="99"/>
      <c r="AI37" s="99"/>
      <c r="AJ37" s="63"/>
      <c r="AK37" s="104"/>
      <c r="AL37" s="5">
        <v>2</v>
      </c>
      <c r="AM37" s="5">
        <v>1</v>
      </c>
      <c r="AN37" s="5">
        <v>2</v>
      </c>
      <c r="AO37" s="5">
        <v>2</v>
      </c>
      <c r="AP37" s="63"/>
      <c r="AQ37" s="104">
        <f t="shared" si="2"/>
        <v>1.75</v>
      </c>
      <c r="AR37" s="99"/>
      <c r="AS37" s="99"/>
      <c r="AT37" s="99"/>
      <c r="AU37" s="99"/>
      <c r="AV37" s="63"/>
      <c r="AW37" s="104"/>
      <c r="AX37" s="99"/>
      <c r="AY37" s="99"/>
      <c r="AZ37" s="99"/>
      <c r="BA37" s="5" t="s">
        <v>642</v>
      </c>
      <c r="BB37" s="100"/>
      <c r="BC37" s="104" t="str">
        <f t="shared" si="3"/>
        <v>Absent</v>
      </c>
      <c r="BD37" s="5" t="s">
        <v>642</v>
      </c>
    </row>
    <row r="38" spans="1:56" ht="15.6" x14ac:dyDescent="0.3">
      <c r="A38" s="78"/>
      <c r="B38" s="193" t="s">
        <v>367</v>
      </c>
      <c r="C38" s="194" t="s">
        <v>368</v>
      </c>
      <c r="D38" s="185">
        <v>2</v>
      </c>
      <c r="E38" s="182">
        <v>2.5</v>
      </c>
      <c r="F38" s="182">
        <v>2.5</v>
      </c>
      <c r="G38" s="182">
        <v>2</v>
      </c>
      <c r="H38" s="5">
        <v>2</v>
      </c>
      <c r="I38" s="5">
        <v>2</v>
      </c>
      <c r="J38" s="5">
        <v>2</v>
      </c>
      <c r="K38" s="56"/>
      <c r="L38" s="57"/>
      <c r="M38" s="104">
        <f t="shared" si="0"/>
        <v>2</v>
      </c>
      <c r="N38" s="100"/>
      <c r="O38" s="172">
        <v>3</v>
      </c>
      <c r="P38" s="172">
        <v>2</v>
      </c>
      <c r="Q38" s="100"/>
      <c r="R38" s="100"/>
      <c r="S38" s="104">
        <f t="shared" si="1"/>
        <v>2.5</v>
      </c>
      <c r="T38" s="100"/>
      <c r="U38" s="100"/>
      <c r="V38" s="100"/>
      <c r="W38" s="100"/>
      <c r="X38" s="57"/>
      <c r="Y38" s="104"/>
      <c r="Z38" s="100"/>
      <c r="AA38" s="100"/>
      <c r="AB38" s="100"/>
      <c r="AC38" s="100"/>
      <c r="AD38" s="57"/>
      <c r="AE38" s="104"/>
      <c r="AF38" s="100"/>
      <c r="AG38" s="100"/>
      <c r="AH38" s="100"/>
      <c r="AI38" s="100"/>
      <c r="AJ38" s="57"/>
      <c r="AK38" s="104"/>
      <c r="AL38" s="5">
        <v>3</v>
      </c>
      <c r="AM38" s="5">
        <v>3</v>
      </c>
      <c r="AN38" s="5">
        <v>2</v>
      </c>
      <c r="AO38" s="5">
        <v>2</v>
      </c>
      <c r="AP38" s="57"/>
      <c r="AQ38" s="104">
        <f t="shared" si="2"/>
        <v>2.5</v>
      </c>
      <c r="AR38" s="100"/>
      <c r="AS38" s="100"/>
      <c r="AT38" s="100"/>
      <c r="AU38" s="100"/>
      <c r="AV38" s="57"/>
      <c r="AW38" s="104"/>
      <c r="AX38" s="100"/>
      <c r="AY38" s="100"/>
      <c r="AZ38" s="100"/>
      <c r="BA38" s="172">
        <v>2</v>
      </c>
      <c r="BB38" s="100"/>
      <c r="BC38" s="104">
        <f t="shared" si="3"/>
        <v>2</v>
      </c>
      <c r="BD38" s="5">
        <v>3</v>
      </c>
    </row>
    <row r="39" spans="1:56" ht="15.6" x14ac:dyDescent="0.3">
      <c r="A39" s="77"/>
      <c r="B39" s="193" t="s">
        <v>280</v>
      </c>
      <c r="C39" s="195" t="s">
        <v>281</v>
      </c>
      <c r="D39" s="182">
        <v>2</v>
      </c>
      <c r="E39" s="182">
        <v>3</v>
      </c>
      <c r="F39" s="185">
        <v>2.5</v>
      </c>
      <c r="G39" s="185">
        <v>2</v>
      </c>
      <c r="H39" s="5">
        <v>2</v>
      </c>
      <c r="I39" s="5">
        <v>2</v>
      </c>
      <c r="J39" s="5">
        <v>2</v>
      </c>
      <c r="K39" s="52"/>
      <c r="L39" s="63"/>
      <c r="M39" s="104">
        <f t="shared" si="0"/>
        <v>2</v>
      </c>
      <c r="N39" s="100"/>
      <c r="O39" s="5">
        <v>3</v>
      </c>
      <c r="P39" s="5">
        <v>3</v>
      </c>
      <c r="Q39" s="100"/>
      <c r="R39" s="100"/>
      <c r="S39" s="104">
        <f t="shared" si="1"/>
        <v>3</v>
      </c>
      <c r="T39" s="99"/>
      <c r="U39" s="99"/>
      <c r="V39" s="99"/>
      <c r="W39" s="99"/>
      <c r="X39" s="63"/>
      <c r="Y39" s="104"/>
      <c r="Z39" s="99"/>
      <c r="AA39" s="99"/>
      <c r="AB39" s="99"/>
      <c r="AC39" s="99"/>
      <c r="AD39" s="63"/>
      <c r="AE39" s="104"/>
      <c r="AF39" s="99"/>
      <c r="AG39" s="99"/>
      <c r="AH39" s="99"/>
      <c r="AI39" s="99"/>
      <c r="AJ39" s="63"/>
      <c r="AK39" s="104"/>
      <c r="AL39" s="5">
        <v>3</v>
      </c>
      <c r="AM39" s="5">
        <v>3</v>
      </c>
      <c r="AN39" s="5">
        <v>2</v>
      </c>
      <c r="AO39" s="5">
        <v>2</v>
      </c>
      <c r="AP39" s="63"/>
      <c r="AQ39" s="104">
        <f t="shared" si="2"/>
        <v>2.5</v>
      </c>
      <c r="AR39" s="99"/>
      <c r="AS39" s="99"/>
      <c r="AT39" s="99"/>
      <c r="AU39" s="99"/>
      <c r="AV39" s="63"/>
      <c r="AW39" s="104"/>
      <c r="AX39" s="99"/>
      <c r="AY39" s="99"/>
      <c r="AZ39" s="99"/>
      <c r="BA39" s="172">
        <v>2</v>
      </c>
      <c r="BB39" s="100"/>
      <c r="BC39" s="104">
        <f t="shared" si="3"/>
        <v>2</v>
      </c>
      <c r="BD39" s="5">
        <v>3</v>
      </c>
    </row>
    <row r="40" spans="1:56" ht="15.6" x14ac:dyDescent="0.3">
      <c r="A40" s="78"/>
      <c r="B40" s="193" t="s">
        <v>141</v>
      </c>
      <c r="C40" s="195" t="s">
        <v>142</v>
      </c>
      <c r="D40" s="185">
        <v>2</v>
      </c>
      <c r="E40" s="182">
        <v>3</v>
      </c>
      <c r="F40" s="182">
        <v>2.5</v>
      </c>
      <c r="G40" s="182">
        <v>3</v>
      </c>
      <c r="H40" s="5">
        <v>2</v>
      </c>
      <c r="I40" s="5">
        <v>2</v>
      </c>
      <c r="J40" s="5">
        <v>2</v>
      </c>
      <c r="K40" s="56"/>
      <c r="L40" s="57"/>
      <c r="M40" s="104">
        <f t="shared" si="0"/>
        <v>2</v>
      </c>
      <c r="N40" s="100"/>
      <c r="O40" s="5">
        <v>3</v>
      </c>
      <c r="P40" s="5">
        <v>3</v>
      </c>
      <c r="Q40" s="100"/>
      <c r="R40" s="100"/>
      <c r="S40" s="104">
        <f t="shared" si="1"/>
        <v>3</v>
      </c>
      <c r="T40" s="100"/>
      <c r="U40" s="100"/>
      <c r="V40" s="100"/>
      <c r="W40" s="100"/>
      <c r="X40" s="57"/>
      <c r="Y40" s="104"/>
      <c r="Z40" s="100"/>
      <c r="AA40" s="100"/>
      <c r="AB40" s="100"/>
      <c r="AC40" s="100"/>
      <c r="AD40" s="57"/>
      <c r="AE40" s="104"/>
      <c r="AF40" s="100"/>
      <c r="AG40" s="100"/>
      <c r="AH40" s="100"/>
      <c r="AI40" s="100"/>
      <c r="AJ40" s="57"/>
      <c r="AK40" s="104"/>
      <c r="AL40" s="5">
        <v>3</v>
      </c>
      <c r="AM40" s="5">
        <v>3</v>
      </c>
      <c r="AN40" s="5">
        <v>2</v>
      </c>
      <c r="AO40" s="5">
        <v>2</v>
      </c>
      <c r="AP40" s="57"/>
      <c r="AQ40" s="104">
        <f t="shared" si="2"/>
        <v>2.5</v>
      </c>
      <c r="AR40" s="100"/>
      <c r="AS40" s="100"/>
      <c r="AT40" s="100"/>
      <c r="AU40" s="100"/>
      <c r="AV40" s="57"/>
      <c r="AW40" s="104"/>
      <c r="AX40" s="100"/>
      <c r="AY40" s="100"/>
      <c r="AZ40" s="100"/>
      <c r="BA40" s="5">
        <v>3</v>
      </c>
      <c r="BB40" s="100"/>
      <c r="BC40" s="104">
        <f t="shared" si="3"/>
        <v>3</v>
      </c>
      <c r="BD40" s="5">
        <v>3</v>
      </c>
    </row>
    <row r="41" spans="1:56" ht="15.6" x14ac:dyDescent="0.3">
      <c r="A41" s="196"/>
      <c r="B41" s="193" t="s">
        <v>149</v>
      </c>
      <c r="C41" s="195" t="s">
        <v>150</v>
      </c>
      <c r="D41" s="185">
        <v>2.3333333333333335</v>
      </c>
      <c r="E41" s="182">
        <v>3.5</v>
      </c>
      <c r="F41" s="185">
        <v>2.25</v>
      </c>
      <c r="G41" s="185">
        <v>3</v>
      </c>
      <c r="H41" s="5">
        <v>3</v>
      </c>
      <c r="I41" s="5">
        <v>2</v>
      </c>
      <c r="J41" s="5">
        <v>2</v>
      </c>
      <c r="K41" s="52"/>
      <c r="L41" s="63"/>
      <c r="M41" s="104">
        <f t="shared" si="0"/>
        <v>2.3333333333333335</v>
      </c>
      <c r="N41" s="100"/>
      <c r="O41" s="172">
        <v>4</v>
      </c>
      <c r="P41" s="172">
        <v>3</v>
      </c>
      <c r="Q41" s="100"/>
      <c r="R41" s="100"/>
      <c r="S41" s="104">
        <f t="shared" si="1"/>
        <v>3.5</v>
      </c>
      <c r="T41" s="99"/>
      <c r="U41" s="99"/>
      <c r="V41" s="99"/>
      <c r="W41" s="99"/>
      <c r="X41" s="63"/>
      <c r="Y41" s="104"/>
      <c r="Z41" s="99"/>
      <c r="AA41" s="99"/>
      <c r="AB41" s="99"/>
      <c r="AC41" s="99"/>
      <c r="AD41" s="63"/>
      <c r="AE41" s="104"/>
      <c r="AF41" s="99"/>
      <c r="AG41" s="99"/>
      <c r="AH41" s="99"/>
      <c r="AI41" s="99"/>
      <c r="AJ41" s="63"/>
      <c r="AK41" s="104"/>
      <c r="AL41" s="192">
        <v>3</v>
      </c>
      <c r="AM41" s="5">
        <v>2</v>
      </c>
      <c r="AN41" s="5">
        <v>2</v>
      </c>
      <c r="AO41" s="5">
        <v>2</v>
      </c>
      <c r="AP41" s="63"/>
      <c r="AQ41" s="104">
        <f t="shared" si="2"/>
        <v>2.25</v>
      </c>
      <c r="AR41" s="99"/>
      <c r="AS41" s="99"/>
      <c r="AT41" s="99"/>
      <c r="AU41" s="99"/>
      <c r="AV41" s="63"/>
      <c r="AW41" s="104"/>
      <c r="AX41" s="99"/>
      <c r="AY41" s="99"/>
      <c r="AZ41" s="99"/>
      <c r="BA41" s="172">
        <v>3</v>
      </c>
      <c r="BB41" s="100"/>
      <c r="BC41" s="104">
        <f t="shared" si="3"/>
        <v>3</v>
      </c>
      <c r="BD41" s="5">
        <v>3</v>
      </c>
    </row>
    <row r="42" spans="1:56" ht="15.6" x14ac:dyDescent="0.3">
      <c r="A42" s="8"/>
      <c r="B42" s="193" t="s">
        <v>230</v>
      </c>
      <c r="C42" s="194" t="s">
        <v>231</v>
      </c>
      <c r="D42" s="182">
        <v>2.3333333333333335</v>
      </c>
      <c r="E42" s="182">
        <v>2.5</v>
      </c>
      <c r="F42" s="182">
        <v>2.25</v>
      </c>
      <c r="G42" s="182">
        <v>3</v>
      </c>
      <c r="H42" s="5">
        <v>3</v>
      </c>
      <c r="I42" s="5">
        <v>2</v>
      </c>
      <c r="J42" s="5">
        <v>2</v>
      </c>
      <c r="K42" s="56"/>
      <c r="L42" s="57"/>
      <c r="M42" s="104">
        <f t="shared" si="0"/>
        <v>2.3333333333333335</v>
      </c>
      <c r="N42" s="100"/>
      <c r="O42" s="5">
        <v>3</v>
      </c>
      <c r="P42" s="5">
        <v>2</v>
      </c>
      <c r="Q42" s="100"/>
      <c r="R42" s="100"/>
      <c r="S42" s="104">
        <f t="shared" si="1"/>
        <v>2.5</v>
      </c>
      <c r="T42" s="100"/>
      <c r="U42" s="100"/>
      <c r="V42" s="100"/>
      <c r="W42" s="100"/>
      <c r="X42" s="57"/>
      <c r="Y42" s="104"/>
      <c r="Z42" s="100"/>
      <c r="AA42" s="100"/>
      <c r="AB42" s="100"/>
      <c r="AC42" s="100"/>
      <c r="AD42" s="57"/>
      <c r="AE42" s="104"/>
      <c r="AF42" s="100"/>
      <c r="AG42" s="100"/>
      <c r="AH42" s="100"/>
      <c r="AI42" s="100"/>
      <c r="AJ42" s="57"/>
      <c r="AK42" s="104"/>
      <c r="AL42" s="5">
        <v>3</v>
      </c>
      <c r="AM42" s="5">
        <v>2</v>
      </c>
      <c r="AN42" s="5">
        <v>2</v>
      </c>
      <c r="AO42" s="5">
        <v>2</v>
      </c>
      <c r="AP42" s="57"/>
      <c r="AQ42" s="104">
        <f t="shared" si="2"/>
        <v>2.25</v>
      </c>
      <c r="AR42" s="100"/>
      <c r="AS42" s="100"/>
      <c r="AT42" s="100"/>
      <c r="AU42" s="100"/>
      <c r="AV42" s="57"/>
      <c r="AW42" s="104"/>
      <c r="AX42" s="100"/>
      <c r="AY42" s="100"/>
      <c r="AZ42" s="100"/>
      <c r="BA42" s="172">
        <v>3</v>
      </c>
      <c r="BB42" s="100"/>
      <c r="BC42" s="104">
        <f t="shared" si="3"/>
        <v>3</v>
      </c>
      <c r="BD42" s="5">
        <v>3</v>
      </c>
    </row>
    <row r="43" spans="1:56" ht="15.6" x14ac:dyDescent="0.3">
      <c r="A43" s="196"/>
      <c r="B43" s="193" t="s">
        <v>658</v>
      </c>
      <c r="C43" s="195" t="s">
        <v>659</v>
      </c>
      <c r="D43" s="185">
        <v>2.3333333333333335</v>
      </c>
      <c r="E43" s="182">
        <v>3</v>
      </c>
      <c r="F43" s="185">
        <v>2.25</v>
      </c>
      <c r="G43" s="185">
        <v>3</v>
      </c>
      <c r="H43" s="5">
        <v>3</v>
      </c>
      <c r="I43" s="5">
        <v>2</v>
      </c>
      <c r="J43" s="5">
        <v>2</v>
      </c>
      <c r="K43" s="52"/>
      <c r="L43" s="63"/>
      <c r="M43" s="104">
        <f t="shared" si="0"/>
        <v>2.3333333333333335</v>
      </c>
      <c r="N43" s="100"/>
      <c r="O43" s="5">
        <v>3</v>
      </c>
      <c r="P43" s="5">
        <v>3</v>
      </c>
      <c r="Q43" s="100"/>
      <c r="R43" s="100"/>
      <c r="S43" s="104">
        <f t="shared" si="1"/>
        <v>3</v>
      </c>
      <c r="T43" s="99"/>
      <c r="U43" s="99"/>
      <c r="V43" s="99"/>
      <c r="W43" s="99"/>
      <c r="X43" s="63"/>
      <c r="Y43" s="104"/>
      <c r="Z43" s="99"/>
      <c r="AA43" s="99"/>
      <c r="AB43" s="99"/>
      <c r="AC43" s="99"/>
      <c r="AD43" s="63"/>
      <c r="AE43" s="104"/>
      <c r="AF43" s="99"/>
      <c r="AG43" s="99"/>
      <c r="AH43" s="99"/>
      <c r="AI43" s="99"/>
      <c r="AJ43" s="63"/>
      <c r="AK43" s="104"/>
      <c r="AL43" s="5">
        <v>3</v>
      </c>
      <c r="AM43" s="5">
        <v>2</v>
      </c>
      <c r="AN43" s="5">
        <v>2</v>
      </c>
      <c r="AO43" s="5">
        <v>2</v>
      </c>
      <c r="AP43" s="63"/>
      <c r="AQ43" s="104">
        <f t="shared" si="2"/>
        <v>2.25</v>
      </c>
      <c r="AR43" s="99"/>
      <c r="AS43" s="99"/>
      <c r="AT43" s="99"/>
      <c r="AU43" s="99"/>
      <c r="AV43" s="63"/>
      <c r="AW43" s="104"/>
      <c r="AX43" s="99"/>
      <c r="AY43" s="99"/>
      <c r="AZ43" s="99"/>
      <c r="BA43" s="5">
        <v>3</v>
      </c>
      <c r="BB43" s="100"/>
      <c r="BC43" s="104">
        <f t="shared" si="3"/>
        <v>3</v>
      </c>
      <c r="BD43" s="5">
        <v>3</v>
      </c>
    </row>
    <row r="44" spans="1:56" ht="15.6" x14ac:dyDescent="0.3">
      <c r="A44" s="8"/>
      <c r="B44" s="193" t="s">
        <v>76</v>
      </c>
      <c r="C44" s="195" t="s">
        <v>77</v>
      </c>
      <c r="D44" s="182">
        <v>2.6666666666666665</v>
      </c>
      <c r="E44" s="182">
        <v>3</v>
      </c>
      <c r="F44" s="182">
        <v>2.75</v>
      </c>
      <c r="G44" s="182">
        <v>2</v>
      </c>
      <c r="H44" s="5">
        <v>2</v>
      </c>
      <c r="I44" s="5">
        <v>3</v>
      </c>
      <c r="J44" s="5">
        <v>3</v>
      </c>
      <c r="K44" s="56"/>
      <c r="L44" s="57"/>
      <c r="M44" s="104">
        <f t="shared" si="0"/>
        <v>2.6666666666666665</v>
      </c>
      <c r="N44" s="100"/>
      <c r="O44" s="172">
        <v>3</v>
      </c>
      <c r="P44" s="172">
        <v>3</v>
      </c>
      <c r="Q44" s="100"/>
      <c r="R44" s="100"/>
      <c r="S44" s="104">
        <f t="shared" si="1"/>
        <v>3</v>
      </c>
      <c r="T44" s="100"/>
      <c r="U44" s="100"/>
      <c r="V44" s="100"/>
      <c r="W44" s="100"/>
      <c r="X44" s="57"/>
      <c r="Y44" s="104"/>
      <c r="Z44" s="100"/>
      <c r="AA44" s="100"/>
      <c r="AB44" s="100"/>
      <c r="AC44" s="100"/>
      <c r="AD44" s="57"/>
      <c r="AE44" s="104"/>
      <c r="AF44" s="100"/>
      <c r="AG44" s="100"/>
      <c r="AH44" s="100"/>
      <c r="AI44" s="100"/>
      <c r="AJ44" s="57"/>
      <c r="AK44" s="104"/>
      <c r="AL44" s="5">
        <v>2</v>
      </c>
      <c r="AM44" s="5">
        <v>3</v>
      </c>
      <c r="AN44" s="5">
        <v>3</v>
      </c>
      <c r="AO44" s="5">
        <v>3</v>
      </c>
      <c r="AP44" s="57"/>
      <c r="AQ44" s="104">
        <f t="shared" si="2"/>
        <v>2.75</v>
      </c>
      <c r="AR44" s="100"/>
      <c r="AS44" s="100"/>
      <c r="AT44" s="100"/>
      <c r="AU44" s="100"/>
      <c r="AV44" s="57"/>
      <c r="AW44" s="104"/>
      <c r="AX44" s="100"/>
      <c r="AY44" s="100"/>
      <c r="AZ44" s="100"/>
      <c r="BA44" s="172">
        <v>2</v>
      </c>
      <c r="BB44" s="100"/>
      <c r="BC44" s="104">
        <f t="shared" si="3"/>
        <v>2</v>
      </c>
      <c r="BD44" s="5">
        <v>3</v>
      </c>
    </row>
    <row r="45" spans="1:56" ht="15.6" x14ac:dyDescent="0.3">
      <c r="A45" s="196"/>
      <c r="B45" s="193" t="s">
        <v>161</v>
      </c>
      <c r="C45" s="195" t="s">
        <v>162</v>
      </c>
      <c r="D45" s="185">
        <v>2.6666666666666665</v>
      </c>
      <c r="E45" s="182">
        <v>2</v>
      </c>
      <c r="F45" s="185">
        <v>2.75</v>
      </c>
      <c r="G45" s="185">
        <v>3</v>
      </c>
      <c r="H45" s="5">
        <v>2</v>
      </c>
      <c r="I45" s="5">
        <v>3</v>
      </c>
      <c r="J45" s="5">
        <v>3</v>
      </c>
      <c r="K45" s="52"/>
      <c r="L45" s="63"/>
      <c r="M45" s="104">
        <f t="shared" si="0"/>
        <v>2.6666666666666665</v>
      </c>
      <c r="N45" s="100"/>
      <c r="O45" s="5">
        <v>2</v>
      </c>
      <c r="P45" s="5">
        <v>2</v>
      </c>
      <c r="Q45" s="100"/>
      <c r="R45" s="100"/>
      <c r="S45" s="104">
        <f t="shared" si="1"/>
        <v>2</v>
      </c>
      <c r="T45" s="99"/>
      <c r="U45" s="99"/>
      <c r="V45" s="99"/>
      <c r="W45" s="99"/>
      <c r="X45" s="63"/>
      <c r="Y45" s="104"/>
      <c r="Z45" s="99"/>
      <c r="AA45" s="99"/>
      <c r="AB45" s="99"/>
      <c r="AC45" s="99"/>
      <c r="AD45" s="63"/>
      <c r="AE45" s="104"/>
      <c r="AF45" s="99"/>
      <c r="AG45" s="99"/>
      <c r="AH45" s="99"/>
      <c r="AI45" s="99"/>
      <c r="AJ45" s="63"/>
      <c r="AK45" s="104"/>
      <c r="AL45" s="5">
        <v>2</v>
      </c>
      <c r="AM45" s="5">
        <v>3</v>
      </c>
      <c r="AN45" s="5">
        <v>3</v>
      </c>
      <c r="AO45" s="5">
        <v>3</v>
      </c>
      <c r="AP45" s="63"/>
      <c r="AQ45" s="104">
        <f t="shared" si="2"/>
        <v>2.75</v>
      </c>
      <c r="AR45" s="99"/>
      <c r="AS45" s="99"/>
      <c r="AT45" s="99"/>
      <c r="AU45" s="99"/>
      <c r="AV45" s="63"/>
      <c r="AW45" s="104"/>
      <c r="AX45" s="99"/>
      <c r="AY45" s="99"/>
      <c r="AZ45" s="99"/>
      <c r="BA45" s="172">
        <v>3</v>
      </c>
      <c r="BB45" s="100"/>
      <c r="BC45" s="104">
        <f t="shared" si="3"/>
        <v>3</v>
      </c>
      <c r="BD45" s="5">
        <v>3.5</v>
      </c>
    </row>
    <row r="46" spans="1:56" ht="15.6" x14ac:dyDescent="0.3">
      <c r="A46" s="8"/>
      <c r="B46" s="193" t="s">
        <v>462</v>
      </c>
      <c r="C46" s="194" t="s">
        <v>463</v>
      </c>
      <c r="D46" s="182">
        <v>2.6666666666666665</v>
      </c>
      <c r="E46" s="182">
        <v>3.5</v>
      </c>
      <c r="F46" s="182">
        <v>2.75</v>
      </c>
      <c r="G46" s="182">
        <v>3</v>
      </c>
      <c r="H46" s="5">
        <v>2</v>
      </c>
      <c r="I46" s="5">
        <v>3</v>
      </c>
      <c r="J46" s="5">
        <v>3</v>
      </c>
      <c r="K46" s="56"/>
      <c r="L46" s="57"/>
      <c r="M46" s="104">
        <f t="shared" si="0"/>
        <v>2.6666666666666665</v>
      </c>
      <c r="N46" s="100"/>
      <c r="O46" s="5">
        <v>4</v>
      </c>
      <c r="P46" s="5">
        <v>3</v>
      </c>
      <c r="Q46" s="100"/>
      <c r="R46" s="100"/>
      <c r="S46" s="104">
        <f t="shared" si="1"/>
        <v>3.5</v>
      </c>
      <c r="T46" s="100"/>
      <c r="U46" s="100"/>
      <c r="V46" s="100"/>
      <c r="W46" s="100"/>
      <c r="X46" s="57"/>
      <c r="Y46" s="104"/>
      <c r="Z46" s="100"/>
      <c r="AA46" s="100"/>
      <c r="AB46" s="100"/>
      <c r="AC46" s="100"/>
      <c r="AD46" s="57"/>
      <c r="AE46" s="104"/>
      <c r="AF46" s="100"/>
      <c r="AG46" s="100"/>
      <c r="AH46" s="100"/>
      <c r="AI46" s="100"/>
      <c r="AJ46" s="57"/>
      <c r="AK46" s="104"/>
      <c r="AL46" s="5">
        <v>2</v>
      </c>
      <c r="AM46" s="5">
        <v>3</v>
      </c>
      <c r="AN46" s="5">
        <v>3</v>
      </c>
      <c r="AO46" s="5">
        <v>3</v>
      </c>
      <c r="AP46" s="57"/>
      <c r="AQ46" s="104">
        <f t="shared" si="2"/>
        <v>2.75</v>
      </c>
      <c r="AR46" s="100"/>
      <c r="AS46" s="100"/>
      <c r="AT46" s="100"/>
      <c r="AU46" s="100"/>
      <c r="AV46" s="57"/>
      <c r="AW46" s="104"/>
      <c r="AX46" s="100"/>
      <c r="AY46" s="100"/>
      <c r="AZ46" s="100"/>
      <c r="BA46" s="5">
        <v>3</v>
      </c>
      <c r="BB46" s="100"/>
      <c r="BC46" s="104">
        <f t="shared" si="3"/>
        <v>3</v>
      </c>
      <c r="BD46" s="5">
        <v>3</v>
      </c>
    </row>
    <row r="47" spans="1:56" ht="15.6" x14ac:dyDescent="0.3">
      <c r="A47" s="196"/>
      <c r="B47" s="8" t="s">
        <v>228</v>
      </c>
      <c r="C47" s="197" t="s">
        <v>229</v>
      </c>
      <c r="D47" s="185">
        <v>3.3333333333333335</v>
      </c>
      <c r="E47" s="182">
        <v>4</v>
      </c>
      <c r="F47" s="185">
        <v>4</v>
      </c>
      <c r="G47" s="185">
        <v>4</v>
      </c>
      <c r="H47" s="5">
        <v>3</v>
      </c>
      <c r="I47" s="5">
        <v>3</v>
      </c>
      <c r="J47" s="5">
        <v>4</v>
      </c>
      <c r="K47" s="52"/>
      <c r="L47" s="63"/>
      <c r="M47" s="104">
        <f t="shared" si="0"/>
        <v>3.3333333333333335</v>
      </c>
      <c r="N47" s="100"/>
      <c r="O47" s="5">
        <v>4</v>
      </c>
      <c r="P47" s="172">
        <v>4</v>
      </c>
      <c r="Q47" s="100"/>
      <c r="R47" s="100"/>
      <c r="S47" s="104">
        <f t="shared" si="1"/>
        <v>4</v>
      </c>
      <c r="T47" s="99"/>
      <c r="U47" s="99"/>
      <c r="V47" s="99"/>
      <c r="W47" s="99"/>
      <c r="X47" s="63"/>
      <c r="Y47" s="104"/>
      <c r="Z47" s="99"/>
      <c r="AA47" s="99"/>
      <c r="AB47" s="99"/>
      <c r="AC47" s="99"/>
      <c r="AD47" s="63"/>
      <c r="AE47" s="104"/>
      <c r="AF47" s="99"/>
      <c r="AG47" s="99"/>
      <c r="AH47" s="99"/>
      <c r="AI47" s="99"/>
      <c r="AJ47" s="63"/>
      <c r="AK47" s="104"/>
      <c r="AL47" s="5">
        <v>4</v>
      </c>
      <c r="AM47" s="5">
        <v>4</v>
      </c>
      <c r="AN47" s="5">
        <v>4</v>
      </c>
      <c r="AO47" s="5">
        <v>4</v>
      </c>
      <c r="AP47" s="63"/>
      <c r="AQ47" s="104">
        <f t="shared" si="2"/>
        <v>4</v>
      </c>
      <c r="AR47" s="99"/>
      <c r="AS47" s="99"/>
      <c r="AT47" s="99"/>
      <c r="AU47" s="99"/>
      <c r="AV47" s="63"/>
      <c r="AW47" s="104"/>
      <c r="AX47" s="99"/>
      <c r="AY47" s="99"/>
      <c r="AZ47" s="99"/>
      <c r="BA47" s="172">
        <v>4</v>
      </c>
      <c r="BB47" s="100"/>
      <c r="BC47" s="104">
        <f t="shared" si="3"/>
        <v>4</v>
      </c>
      <c r="BD47" s="5">
        <v>5</v>
      </c>
    </row>
    <row r="48" spans="1:56" ht="15.6" x14ac:dyDescent="0.3">
      <c r="A48" s="78"/>
      <c r="B48" s="8" t="s">
        <v>353</v>
      </c>
      <c r="C48" s="197" t="s">
        <v>354</v>
      </c>
      <c r="D48" s="182">
        <v>3.3333333333333335</v>
      </c>
      <c r="E48" s="182">
        <v>4</v>
      </c>
      <c r="F48" s="182">
        <v>4</v>
      </c>
      <c r="G48" s="182">
        <v>4</v>
      </c>
      <c r="H48" s="5">
        <v>3</v>
      </c>
      <c r="I48" s="5">
        <v>3</v>
      </c>
      <c r="J48" s="5">
        <v>4</v>
      </c>
      <c r="K48" s="56"/>
      <c r="L48" s="57"/>
      <c r="M48" s="104">
        <f t="shared" si="0"/>
        <v>3.3333333333333335</v>
      </c>
      <c r="N48" s="100"/>
      <c r="O48" s="5">
        <v>4</v>
      </c>
      <c r="P48" s="5">
        <v>4</v>
      </c>
      <c r="Q48" s="100"/>
      <c r="R48" s="100"/>
      <c r="S48" s="104">
        <f t="shared" si="1"/>
        <v>4</v>
      </c>
      <c r="T48" s="100"/>
      <c r="U48" s="100"/>
      <c r="V48" s="100"/>
      <c r="W48" s="100"/>
      <c r="X48" s="57"/>
      <c r="Y48" s="104"/>
      <c r="Z48" s="100"/>
      <c r="AA48" s="100"/>
      <c r="AB48" s="100"/>
      <c r="AC48" s="100"/>
      <c r="AD48" s="57"/>
      <c r="AE48" s="104"/>
      <c r="AF48" s="100"/>
      <c r="AG48" s="100"/>
      <c r="AH48" s="100"/>
      <c r="AI48" s="100"/>
      <c r="AJ48" s="57"/>
      <c r="AK48" s="104"/>
      <c r="AL48" s="5">
        <v>4</v>
      </c>
      <c r="AM48" s="5">
        <v>4</v>
      </c>
      <c r="AN48" s="5">
        <v>4</v>
      </c>
      <c r="AO48" s="5">
        <v>4</v>
      </c>
      <c r="AP48" s="57"/>
      <c r="AQ48" s="104">
        <f t="shared" si="2"/>
        <v>4</v>
      </c>
      <c r="AR48" s="100"/>
      <c r="AS48" s="100"/>
      <c r="AT48" s="100"/>
      <c r="AU48" s="100"/>
      <c r="AV48" s="57"/>
      <c r="AW48" s="104"/>
      <c r="AX48" s="100"/>
      <c r="AY48" s="100"/>
      <c r="AZ48" s="100"/>
      <c r="BA48" s="172">
        <v>4</v>
      </c>
      <c r="BB48" s="100"/>
      <c r="BC48" s="104">
        <f t="shared" si="3"/>
        <v>4</v>
      </c>
      <c r="BD48" s="5">
        <v>5</v>
      </c>
    </row>
    <row r="49" spans="1:56" ht="15.6" x14ac:dyDescent="0.3">
      <c r="A49" s="77"/>
      <c r="B49" s="8" t="s">
        <v>214</v>
      </c>
      <c r="C49" s="197" t="s">
        <v>215</v>
      </c>
      <c r="D49" s="185">
        <v>3.3333333333333335</v>
      </c>
      <c r="E49" s="182">
        <v>4</v>
      </c>
      <c r="F49" s="185">
        <v>4</v>
      </c>
      <c r="G49" s="185">
        <v>4</v>
      </c>
      <c r="H49" s="5">
        <v>3</v>
      </c>
      <c r="I49" s="5">
        <v>3</v>
      </c>
      <c r="J49" s="5">
        <v>4</v>
      </c>
      <c r="K49" s="52"/>
      <c r="L49" s="63"/>
      <c r="M49" s="104">
        <f t="shared" si="0"/>
        <v>3.3333333333333335</v>
      </c>
      <c r="N49" s="100"/>
      <c r="O49" s="5">
        <v>4</v>
      </c>
      <c r="P49" s="5">
        <v>4</v>
      </c>
      <c r="Q49" s="100"/>
      <c r="R49" s="100"/>
      <c r="S49" s="104">
        <f t="shared" si="1"/>
        <v>4</v>
      </c>
      <c r="T49" s="99"/>
      <c r="U49" s="99"/>
      <c r="V49" s="99"/>
      <c r="W49" s="99"/>
      <c r="X49" s="63"/>
      <c r="Y49" s="104"/>
      <c r="Z49" s="99"/>
      <c r="AA49" s="99"/>
      <c r="AB49" s="99"/>
      <c r="AC49" s="99"/>
      <c r="AD49" s="63"/>
      <c r="AE49" s="104"/>
      <c r="AF49" s="99"/>
      <c r="AG49" s="99"/>
      <c r="AH49" s="99"/>
      <c r="AI49" s="99"/>
      <c r="AJ49" s="63"/>
      <c r="AK49" s="104"/>
      <c r="AL49" s="5">
        <v>4</v>
      </c>
      <c r="AM49" s="5">
        <v>4</v>
      </c>
      <c r="AN49" s="5">
        <v>4</v>
      </c>
      <c r="AO49" s="5">
        <v>4</v>
      </c>
      <c r="AP49" s="63"/>
      <c r="AQ49" s="104">
        <f t="shared" si="2"/>
        <v>4</v>
      </c>
      <c r="AR49" s="99"/>
      <c r="AS49" s="99"/>
      <c r="AT49" s="99"/>
      <c r="AU49" s="99"/>
      <c r="AV49" s="63"/>
      <c r="AW49" s="104"/>
      <c r="AX49" s="99"/>
      <c r="AY49" s="99"/>
      <c r="AZ49" s="99"/>
      <c r="BA49" s="5">
        <v>4</v>
      </c>
      <c r="BB49" s="100"/>
      <c r="BC49" s="104">
        <f t="shared" si="3"/>
        <v>4</v>
      </c>
      <c r="BD49" s="5">
        <v>5</v>
      </c>
    </row>
    <row r="50" spans="1:56" ht="15.6" x14ac:dyDescent="0.3">
      <c r="A50" s="78"/>
      <c r="B50" s="5" t="s">
        <v>466</v>
      </c>
      <c r="C50" s="197" t="s">
        <v>467</v>
      </c>
      <c r="D50" s="182">
        <v>3.6666666666666665</v>
      </c>
      <c r="E50" s="182">
        <v>5</v>
      </c>
      <c r="F50" s="182">
        <v>4.25</v>
      </c>
      <c r="G50" s="182">
        <v>4</v>
      </c>
      <c r="H50" s="5">
        <v>2</v>
      </c>
      <c r="I50" s="192">
        <v>4</v>
      </c>
      <c r="J50" s="5">
        <v>5</v>
      </c>
      <c r="K50" s="56"/>
      <c r="L50" s="57"/>
      <c r="M50" s="104">
        <f t="shared" si="0"/>
        <v>3.6666666666666665</v>
      </c>
      <c r="N50" s="100"/>
      <c r="O50" s="172">
        <v>5</v>
      </c>
      <c r="P50" s="172">
        <v>5</v>
      </c>
      <c r="Q50" s="100"/>
      <c r="R50" s="100"/>
      <c r="S50" s="104">
        <f t="shared" si="1"/>
        <v>5</v>
      </c>
      <c r="T50" s="100"/>
      <c r="U50" s="100"/>
      <c r="V50" s="100"/>
      <c r="W50" s="100"/>
      <c r="X50" s="57"/>
      <c r="Y50" s="104"/>
      <c r="Z50" s="100"/>
      <c r="AA50" s="100"/>
      <c r="AB50" s="100"/>
      <c r="AC50" s="100"/>
      <c r="AD50" s="57"/>
      <c r="AE50" s="104"/>
      <c r="AF50" s="100"/>
      <c r="AG50" s="100"/>
      <c r="AH50" s="100"/>
      <c r="AI50" s="100"/>
      <c r="AJ50" s="57"/>
      <c r="AK50" s="104"/>
      <c r="AL50" s="5">
        <v>5</v>
      </c>
      <c r="AM50" s="5">
        <v>4</v>
      </c>
      <c r="AN50" s="5">
        <v>4</v>
      </c>
      <c r="AO50" s="5">
        <v>4</v>
      </c>
      <c r="AP50" s="57"/>
      <c r="AQ50" s="104">
        <f t="shared" si="2"/>
        <v>4.25</v>
      </c>
      <c r="AR50" s="100"/>
      <c r="AS50" s="100"/>
      <c r="AT50" s="100"/>
      <c r="AU50" s="100"/>
      <c r="AV50" s="57"/>
      <c r="AW50" s="104"/>
      <c r="AX50" s="100"/>
      <c r="AY50" s="100"/>
      <c r="AZ50" s="100"/>
      <c r="BA50" s="172">
        <v>4</v>
      </c>
      <c r="BB50" s="100"/>
      <c r="BC50" s="104">
        <f t="shared" si="3"/>
        <v>4</v>
      </c>
      <c r="BD50" s="5">
        <v>5</v>
      </c>
    </row>
    <row r="51" spans="1:56" ht="15.6" x14ac:dyDescent="0.3">
      <c r="A51" s="77"/>
      <c r="B51" s="5" t="s">
        <v>258</v>
      </c>
      <c r="C51" s="197" t="s">
        <v>259</v>
      </c>
      <c r="D51" s="182">
        <v>3.6666666666666665</v>
      </c>
      <c r="E51" s="182">
        <v>3</v>
      </c>
      <c r="F51" s="185">
        <v>4.25</v>
      </c>
      <c r="G51" s="185">
        <v>3</v>
      </c>
      <c r="H51" s="5">
        <v>2</v>
      </c>
      <c r="I51" s="5">
        <v>4</v>
      </c>
      <c r="J51" s="5">
        <v>5</v>
      </c>
      <c r="K51" s="52"/>
      <c r="L51" s="63"/>
      <c r="M51" s="104">
        <f t="shared" si="0"/>
        <v>3.6666666666666665</v>
      </c>
      <c r="N51" s="100"/>
      <c r="O51" s="5">
        <v>3</v>
      </c>
      <c r="P51" s="5">
        <v>3</v>
      </c>
      <c r="Q51" s="100"/>
      <c r="R51" s="100"/>
      <c r="S51" s="104">
        <f t="shared" si="1"/>
        <v>3</v>
      </c>
      <c r="T51" s="99"/>
      <c r="U51" s="99"/>
      <c r="V51" s="99"/>
      <c r="W51" s="99"/>
      <c r="X51" s="63"/>
      <c r="Y51" s="104"/>
      <c r="Z51" s="99"/>
      <c r="AA51" s="99"/>
      <c r="AB51" s="99"/>
      <c r="AC51" s="99"/>
      <c r="AD51" s="63"/>
      <c r="AE51" s="104"/>
      <c r="AF51" s="99"/>
      <c r="AG51" s="99"/>
      <c r="AH51" s="99"/>
      <c r="AI51" s="99"/>
      <c r="AJ51" s="63"/>
      <c r="AK51" s="104"/>
      <c r="AL51" s="5">
        <v>5</v>
      </c>
      <c r="AM51" s="5">
        <v>4</v>
      </c>
      <c r="AN51" s="5">
        <v>4</v>
      </c>
      <c r="AO51" s="5">
        <v>4</v>
      </c>
      <c r="AP51" s="63"/>
      <c r="AQ51" s="104">
        <f t="shared" si="2"/>
        <v>4.25</v>
      </c>
      <c r="AR51" s="99"/>
      <c r="AS51" s="99"/>
      <c r="AT51" s="99"/>
      <c r="AU51" s="99"/>
      <c r="AV51" s="63"/>
      <c r="AW51" s="104"/>
      <c r="AX51" s="99"/>
      <c r="AY51" s="99"/>
      <c r="AZ51" s="99"/>
      <c r="BA51" s="172">
        <v>3</v>
      </c>
      <c r="BB51" s="100"/>
      <c r="BC51" s="104">
        <f t="shared" si="3"/>
        <v>3</v>
      </c>
      <c r="BD51" s="5">
        <v>4</v>
      </c>
    </row>
    <row r="52" spans="1:56" ht="15.6" x14ac:dyDescent="0.3">
      <c r="A52" s="78"/>
      <c r="B52" s="5" t="s">
        <v>331</v>
      </c>
      <c r="C52" s="197" t="s">
        <v>332</v>
      </c>
      <c r="D52" s="185">
        <v>3.6666666666666665</v>
      </c>
      <c r="E52" s="182">
        <v>3</v>
      </c>
      <c r="F52" s="182">
        <v>4.25</v>
      </c>
      <c r="G52" s="182">
        <v>4</v>
      </c>
      <c r="H52" s="5">
        <v>2</v>
      </c>
      <c r="I52" s="5">
        <v>4</v>
      </c>
      <c r="J52" s="5">
        <v>5</v>
      </c>
      <c r="K52" s="56"/>
      <c r="L52" s="57"/>
      <c r="M52" s="104">
        <f t="shared" si="0"/>
        <v>3.6666666666666665</v>
      </c>
      <c r="N52" s="100"/>
      <c r="O52" s="5">
        <v>3</v>
      </c>
      <c r="P52" s="5">
        <v>3</v>
      </c>
      <c r="Q52" s="100"/>
      <c r="R52" s="100"/>
      <c r="S52" s="104">
        <f t="shared" si="1"/>
        <v>3</v>
      </c>
      <c r="T52" s="100"/>
      <c r="U52" s="100"/>
      <c r="V52" s="100"/>
      <c r="W52" s="100"/>
      <c r="X52" s="57"/>
      <c r="Y52" s="104"/>
      <c r="Z52" s="100"/>
      <c r="AA52" s="100"/>
      <c r="AB52" s="100"/>
      <c r="AC52" s="100"/>
      <c r="AD52" s="57"/>
      <c r="AE52" s="104"/>
      <c r="AF52" s="100"/>
      <c r="AG52" s="100"/>
      <c r="AH52" s="100"/>
      <c r="AI52" s="100"/>
      <c r="AJ52" s="57"/>
      <c r="AK52" s="104"/>
      <c r="AL52" s="5">
        <v>5</v>
      </c>
      <c r="AM52" s="5">
        <v>4</v>
      </c>
      <c r="AN52" s="5">
        <v>4</v>
      </c>
      <c r="AO52" s="5">
        <v>4</v>
      </c>
      <c r="AP52" s="57"/>
      <c r="AQ52" s="104">
        <f t="shared" si="2"/>
        <v>4.25</v>
      </c>
      <c r="AR52" s="100"/>
      <c r="AS52" s="100"/>
      <c r="AT52" s="100"/>
      <c r="AU52" s="100"/>
      <c r="AV52" s="57"/>
      <c r="AW52" s="104"/>
      <c r="AX52" s="100"/>
      <c r="AY52" s="100"/>
      <c r="AZ52" s="100"/>
      <c r="BA52" s="5">
        <v>4</v>
      </c>
      <c r="BB52" s="100"/>
      <c r="BC52" s="104">
        <f t="shared" si="3"/>
        <v>4</v>
      </c>
      <c r="BD52" s="5">
        <v>4</v>
      </c>
    </row>
    <row r="53" spans="1:56" ht="15.6" x14ac:dyDescent="0.3">
      <c r="A53" s="77"/>
      <c r="B53" s="5" t="s">
        <v>397</v>
      </c>
      <c r="C53" s="197" t="s">
        <v>398</v>
      </c>
      <c r="D53" s="182">
        <v>3.6666666666666665</v>
      </c>
      <c r="E53" s="182">
        <v>3</v>
      </c>
      <c r="F53" s="185">
        <v>3.25</v>
      </c>
      <c r="G53" s="185">
        <v>4</v>
      </c>
      <c r="H53" s="5">
        <v>4</v>
      </c>
      <c r="I53" s="5">
        <v>4</v>
      </c>
      <c r="J53" s="5">
        <v>3</v>
      </c>
      <c r="K53" s="52"/>
      <c r="L53" s="63"/>
      <c r="M53" s="104">
        <f t="shared" si="0"/>
        <v>3.6666666666666665</v>
      </c>
      <c r="N53" s="100"/>
      <c r="O53" s="5">
        <v>3</v>
      </c>
      <c r="P53" s="5">
        <v>3</v>
      </c>
      <c r="Q53" s="100"/>
      <c r="R53" s="100"/>
      <c r="S53" s="104">
        <f t="shared" si="1"/>
        <v>3</v>
      </c>
      <c r="T53" s="99"/>
      <c r="U53" s="99"/>
      <c r="V53" s="99"/>
      <c r="W53" s="99"/>
      <c r="X53" s="63"/>
      <c r="Y53" s="104"/>
      <c r="Z53" s="99"/>
      <c r="AA53" s="99"/>
      <c r="AB53" s="99"/>
      <c r="AC53" s="99"/>
      <c r="AD53" s="63"/>
      <c r="AE53" s="104"/>
      <c r="AF53" s="99"/>
      <c r="AG53" s="99"/>
      <c r="AH53" s="99"/>
      <c r="AI53" s="99"/>
      <c r="AJ53" s="63"/>
      <c r="AK53" s="104"/>
      <c r="AL53" s="5">
        <v>3</v>
      </c>
      <c r="AM53" s="5">
        <v>3</v>
      </c>
      <c r="AN53" s="5">
        <v>4</v>
      </c>
      <c r="AO53" s="5">
        <v>3</v>
      </c>
      <c r="AP53" s="63"/>
      <c r="AQ53" s="104">
        <f t="shared" si="2"/>
        <v>3.25</v>
      </c>
      <c r="AR53" s="99"/>
      <c r="AS53" s="99"/>
      <c r="AT53" s="99"/>
      <c r="AU53" s="99"/>
      <c r="AV53" s="63"/>
      <c r="AW53" s="104"/>
      <c r="AX53" s="99"/>
      <c r="AY53" s="99"/>
      <c r="AZ53" s="99"/>
      <c r="BA53" s="5">
        <v>4</v>
      </c>
      <c r="BB53" s="100"/>
      <c r="BC53" s="104">
        <f t="shared" si="3"/>
        <v>4</v>
      </c>
      <c r="BD53" s="5">
        <v>5</v>
      </c>
    </row>
    <row r="54" spans="1:56" ht="15.6" x14ac:dyDescent="0.3">
      <c r="A54" s="78"/>
      <c r="B54" s="5" t="s">
        <v>343</v>
      </c>
      <c r="C54" s="197" t="s">
        <v>344</v>
      </c>
      <c r="D54" s="185">
        <v>3.6666666666666665</v>
      </c>
      <c r="E54" s="182">
        <v>5</v>
      </c>
      <c r="F54" s="182">
        <v>3.25</v>
      </c>
      <c r="G54" s="182">
        <v>4</v>
      </c>
      <c r="H54" s="5">
        <v>4</v>
      </c>
      <c r="I54" s="5">
        <v>4</v>
      </c>
      <c r="J54" s="5">
        <v>3</v>
      </c>
      <c r="K54" s="56"/>
      <c r="L54" s="57"/>
      <c r="M54" s="104">
        <f t="shared" si="0"/>
        <v>3.6666666666666665</v>
      </c>
      <c r="N54" s="100"/>
      <c r="O54" s="172">
        <v>5</v>
      </c>
      <c r="P54" s="172">
        <v>5</v>
      </c>
      <c r="Q54" s="100"/>
      <c r="R54" s="100"/>
      <c r="S54" s="104">
        <f t="shared" si="1"/>
        <v>5</v>
      </c>
      <c r="T54" s="100"/>
      <c r="U54" s="100"/>
      <c r="V54" s="100"/>
      <c r="W54" s="100"/>
      <c r="X54" s="57"/>
      <c r="Y54" s="104"/>
      <c r="Z54" s="100"/>
      <c r="AA54" s="100"/>
      <c r="AB54" s="100"/>
      <c r="AC54" s="100"/>
      <c r="AD54" s="57"/>
      <c r="AE54" s="104"/>
      <c r="AF54" s="100"/>
      <c r="AG54" s="100"/>
      <c r="AH54" s="100"/>
      <c r="AI54" s="100"/>
      <c r="AJ54" s="57"/>
      <c r="AK54" s="104"/>
      <c r="AL54" s="5">
        <v>3</v>
      </c>
      <c r="AM54" s="5">
        <v>3</v>
      </c>
      <c r="AN54" s="5">
        <v>4</v>
      </c>
      <c r="AO54" s="5">
        <v>3</v>
      </c>
      <c r="AP54" s="57"/>
      <c r="AQ54" s="104">
        <f t="shared" si="2"/>
        <v>3.25</v>
      </c>
      <c r="AR54" s="100"/>
      <c r="AS54" s="100"/>
      <c r="AT54" s="100"/>
      <c r="AU54" s="100"/>
      <c r="AV54" s="57"/>
      <c r="AW54" s="104"/>
      <c r="AX54" s="100"/>
      <c r="AY54" s="100"/>
      <c r="AZ54" s="100"/>
      <c r="BA54" s="172">
        <v>4</v>
      </c>
      <c r="BB54" s="100"/>
      <c r="BC54" s="104">
        <f t="shared" si="3"/>
        <v>4</v>
      </c>
      <c r="BD54" s="5">
        <v>4</v>
      </c>
    </row>
    <row r="55" spans="1:56" ht="15.6" x14ac:dyDescent="0.3">
      <c r="A55" s="77"/>
      <c r="B55" s="5" t="s">
        <v>379</v>
      </c>
      <c r="C55" s="197" t="s">
        <v>380</v>
      </c>
      <c r="D55" s="182">
        <v>3.6666666666666665</v>
      </c>
      <c r="E55" s="182">
        <v>3.5</v>
      </c>
      <c r="F55" s="185">
        <v>3.25</v>
      </c>
      <c r="G55" s="185">
        <v>3</v>
      </c>
      <c r="H55" s="5">
        <v>4</v>
      </c>
      <c r="I55" s="5">
        <v>4</v>
      </c>
      <c r="J55" s="5">
        <v>3</v>
      </c>
      <c r="K55" s="52"/>
      <c r="L55" s="63"/>
      <c r="M55" s="104">
        <f t="shared" si="0"/>
        <v>3.6666666666666665</v>
      </c>
      <c r="N55" s="100"/>
      <c r="O55" s="5">
        <v>3</v>
      </c>
      <c r="P55" s="5">
        <v>4</v>
      </c>
      <c r="Q55" s="100"/>
      <c r="R55" s="100"/>
      <c r="S55" s="104">
        <f t="shared" si="1"/>
        <v>3.5</v>
      </c>
      <c r="T55" s="99"/>
      <c r="U55" s="99"/>
      <c r="V55" s="99"/>
      <c r="W55" s="99"/>
      <c r="X55" s="63"/>
      <c r="Y55" s="104"/>
      <c r="Z55" s="99"/>
      <c r="AA55" s="99"/>
      <c r="AB55" s="99"/>
      <c r="AC55" s="99"/>
      <c r="AD55" s="63"/>
      <c r="AE55" s="104"/>
      <c r="AF55" s="99"/>
      <c r="AG55" s="99"/>
      <c r="AH55" s="99"/>
      <c r="AI55" s="99"/>
      <c r="AJ55" s="63"/>
      <c r="AK55" s="104"/>
      <c r="AL55" s="5">
        <v>3</v>
      </c>
      <c r="AM55" s="5">
        <v>3</v>
      </c>
      <c r="AN55" s="5">
        <v>4</v>
      </c>
      <c r="AO55" s="5">
        <v>3</v>
      </c>
      <c r="AP55" s="63"/>
      <c r="AQ55" s="104">
        <f t="shared" si="2"/>
        <v>3.25</v>
      </c>
      <c r="AR55" s="99"/>
      <c r="AS55" s="99"/>
      <c r="AT55" s="99"/>
      <c r="AU55" s="99"/>
      <c r="AV55" s="63"/>
      <c r="AW55" s="104"/>
      <c r="AX55" s="99"/>
      <c r="AY55" s="99"/>
      <c r="AZ55" s="99"/>
      <c r="BA55" s="5">
        <v>3</v>
      </c>
      <c r="BB55" s="100"/>
      <c r="BC55" s="104">
        <f t="shared" si="3"/>
        <v>3</v>
      </c>
      <c r="BD55" s="5">
        <v>3</v>
      </c>
    </row>
    <row r="56" spans="1:56" ht="15.6" x14ac:dyDescent="0.3">
      <c r="A56" s="78"/>
      <c r="B56" s="5" t="s">
        <v>276</v>
      </c>
      <c r="C56" s="197" t="s">
        <v>277</v>
      </c>
      <c r="D56" s="185">
        <v>4</v>
      </c>
      <c r="E56" s="182">
        <v>4</v>
      </c>
      <c r="F56" s="182">
        <v>3.25</v>
      </c>
      <c r="G56" s="182">
        <v>5</v>
      </c>
      <c r="H56" s="5">
        <v>4</v>
      </c>
      <c r="I56" s="5">
        <v>4</v>
      </c>
      <c r="J56" s="5">
        <v>4</v>
      </c>
      <c r="K56" s="56"/>
      <c r="L56" s="57"/>
      <c r="M56" s="104">
        <f t="shared" si="0"/>
        <v>4</v>
      </c>
      <c r="N56" s="100"/>
      <c r="O56" s="172">
        <v>4</v>
      </c>
      <c r="P56" s="172">
        <v>4</v>
      </c>
      <c r="Q56" s="100"/>
      <c r="R56" s="100"/>
      <c r="S56" s="104">
        <f t="shared" si="1"/>
        <v>4</v>
      </c>
      <c r="T56" s="100"/>
      <c r="U56" s="100"/>
      <c r="V56" s="100"/>
      <c r="W56" s="100"/>
      <c r="X56" s="57"/>
      <c r="Y56" s="104"/>
      <c r="Z56" s="100"/>
      <c r="AA56" s="100"/>
      <c r="AB56" s="100"/>
      <c r="AC56" s="100"/>
      <c r="AD56" s="57"/>
      <c r="AE56" s="104"/>
      <c r="AF56" s="100"/>
      <c r="AG56" s="100"/>
      <c r="AH56" s="100"/>
      <c r="AI56" s="100"/>
      <c r="AJ56" s="57"/>
      <c r="AK56" s="104"/>
      <c r="AL56" s="5">
        <v>4</v>
      </c>
      <c r="AM56" s="5">
        <v>3</v>
      </c>
      <c r="AN56" s="5">
        <v>3</v>
      </c>
      <c r="AO56" s="5">
        <v>3</v>
      </c>
      <c r="AP56" s="57"/>
      <c r="AQ56" s="104">
        <f t="shared" si="2"/>
        <v>3.25</v>
      </c>
      <c r="AR56" s="100"/>
      <c r="AS56" s="100"/>
      <c r="AT56" s="100"/>
      <c r="AU56" s="100"/>
      <c r="AV56" s="57"/>
      <c r="AW56" s="104"/>
      <c r="AX56" s="100"/>
      <c r="AY56" s="100"/>
      <c r="AZ56" s="100"/>
      <c r="BA56" s="172">
        <v>5</v>
      </c>
      <c r="BB56" s="100"/>
      <c r="BC56" s="104">
        <f t="shared" si="3"/>
        <v>5</v>
      </c>
      <c r="BD56" s="5">
        <v>5</v>
      </c>
    </row>
    <row r="57" spans="1:56" ht="15.6" x14ac:dyDescent="0.3">
      <c r="A57" s="77"/>
      <c r="B57" s="5" t="s">
        <v>347</v>
      </c>
      <c r="C57" s="197" t="s">
        <v>348</v>
      </c>
      <c r="D57" s="182">
        <v>4</v>
      </c>
      <c r="E57" s="182">
        <v>5</v>
      </c>
      <c r="F57" s="185">
        <v>3.25</v>
      </c>
      <c r="G57" s="185">
        <v>4</v>
      </c>
      <c r="H57" s="5">
        <v>4</v>
      </c>
      <c r="I57" s="5">
        <v>4</v>
      </c>
      <c r="J57" s="5">
        <v>4</v>
      </c>
      <c r="K57" s="52"/>
      <c r="L57" s="63"/>
      <c r="M57" s="104">
        <f t="shared" si="0"/>
        <v>4</v>
      </c>
      <c r="N57" s="100"/>
      <c r="O57" s="5">
        <v>5</v>
      </c>
      <c r="P57" s="5">
        <v>5</v>
      </c>
      <c r="Q57" s="100"/>
      <c r="R57" s="100"/>
      <c r="S57" s="104">
        <f t="shared" si="1"/>
        <v>5</v>
      </c>
      <c r="T57" s="99"/>
      <c r="U57" s="99"/>
      <c r="V57" s="99"/>
      <c r="W57" s="99"/>
      <c r="X57" s="63"/>
      <c r="Y57" s="104"/>
      <c r="Z57" s="99"/>
      <c r="AA57" s="99"/>
      <c r="AB57" s="99"/>
      <c r="AC57" s="99"/>
      <c r="AD57" s="63"/>
      <c r="AE57" s="104"/>
      <c r="AF57" s="99"/>
      <c r="AG57" s="99"/>
      <c r="AH57" s="99"/>
      <c r="AI57" s="99"/>
      <c r="AJ57" s="63"/>
      <c r="AK57" s="104"/>
      <c r="AL57" s="5">
        <v>4</v>
      </c>
      <c r="AM57" s="5">
        <v>3</v>
      </c>
      <c r="AN57" s="5">
        <v>3</v>
      </c>
      <c r="AO57" s="5">
        <v>3</v>
      </c>
      <c r="AP57" s="63"/>
      <c r="AQ57" s="104">
        <f t="shared" si="2"/>
        <v>3.25</v>
      </c>
      <c r="AR57" s="99"/>
      <c r="AS57" s="99"/>
      <c r="AT57" s="99"/>
      <c r="AU57" s="99"/>
      <c r="AV57" s="63"/>
      <c r="AW57" s="104"/>
      <c r="AX57" s="99"/>
      <c r="AY57" s="99"/>
      <c r="AZ57" s="99"/>
      <c r="BA57" s="172">
        <v>4</v>
      </c>
      <c r="BB57" s="100"/>
      <c r="BC57" s="104">
        <f t="shared" si="3"/>
        <v>4</v>
      </c>
      <c r="BD57" s="5">
        <v>5</v>
      </c>
    </row>
    <row r="58" spans="1:56" ht="15.6" x14ac:dyDescent="0.3">
      <c r="A58" s="77"/>
      <c r="B58" s="5" t="s">
        <v>272</v>
      </c>
      <c r="C58" s="197" t="s">
        <v>273</v>
      </c>
      <c r="D58" s="185">
        <v>4</v>
      </c>
      <c r="E58" s="182">
        <v>5</v>
      </c>
      <c r="F58" s="182">
        <v>3.25</v>
      </c>
      <c r="G58" s="182">
        <v>5</v>
      </c>
      <c r="H58" s="5">
        <v>4</v>
      </c>
      <c r="I58" s="5">
        <v>4</v>
      </c>
      <c r="J58" s="5">
        <v>4</v>
      </c>
      <c r="K58" s="56"/>
      <c r="L58" s="57"/>
      <c r="M58" s="104">
        <f t="shared" si="0"/>
        <v>4</v>
      </c>
      <c r="N58" s="100"/>
      <c r="O58" s="5">
        <v>5</v>
      </c>
      <c r="P58" s="5">
        <v>5</v>
      </c>
      <c r="Q58" s="100"/>
      <c r="R58" s="100"/>
      <c r="S58" s="104">
        <f t="shared" si="1"/>
        <v>5</v>
      </c>
      <c r="T58" s="100"/>
      <c r="U58" s="100"/>
      <c r="V58" s="100"/>
      <c r="W58" s="100"/>
      <c r="X58" s="57"/>
      <c r="Y58" s="104"/>
      <c r="Z58" s="100"/>
      <c r="AA58" s="100"/>
      <c r="AB58" s="100"/>
      <c r="AC58" s="100"/>
      <c r="AD58" s="57"/>
      <c r="AE58" s="104"/>
      <c r="AF58" s="100"/>
      <c r="AG58" s="100"/>
      <c r="AH58" s="100"/>
      <c r="AI58" s="100"/>
      <c r="AJ58" s="57"/>
      <c r="AK58" s="104"/>
      <c r="AL58" s="5">
        <v>4</v>
      </c>
      <c r="AM58" s="5">
        <v>3</v>
      </c>
      <c r="AN58" s="5">
        <v>3</v>
      </c>
      <c r="AO58" s="5">
        <v>3</v>
      </c>
      <c r="AP58" s="57"/>
      <c r="AQ58" s="104">
        <f t="shared" si="2"/>
        <v>3.25</v>
      </c>
      <c r="AR58" s="100"/>
      <c r="AS58" s="100"/>
      <c r="AT58" s="100"/>
      <c r="AU58" s="100"/>
      <c r="AV58" s="57"/>
      <c r="AW58" s="104"/>
      <c r="AX58" s="100"/>
      <c r="AY58" s="100"/>
      <c r="AZ58" s="100"/>
      <c r="BA58" s="5">
        <v>5</v>
      </c>
      <c r="BB58" s="100"/>
      <c r="BC58" s="104">
        <f t="shared" si="3"/>
        <v>5</v>
      </c>
      <c r="BD58" s="5">
        <v>4</v>
      </c>
    </row>
    <row r="59" spans="1:56" ht="15.6" x14ac:dyDescent="0.3">
      <c r="A59" s="78"/>
      <c r="B59" s="5" t="s">
        <v>431</v>
      </c>
      <c r="C59" s="197" t="s">
        <v>432</v>
      </c>
      <c r="D59" s="182">
        <v>3.6666666666666665</v>
      </c>
      <c r="E59" s="182">
        <v>3.5</v>
      </c>
      <c r="F59" s="185">
        <v>4.25</v>
      </c>
      <c r="G59" s="185">
        <v>4</v>
      </c>
      <c r="H59" s="5">
        <v>3</v>
      </c>
      <c r="I59" s="5">
        <v>4</v>
      </c>
      <c r="J59" s="5">
        <v>4</v>
      </c>
      <c r="K59" s="52"/>
      <c r="L59" s="63"/>
      <c r="M59" s="104">
        <f t="shared" si="0"/>
        <v>3.6666666666666665</v>
      </c>
      <c r="N59" s="100"/>
      <c r="O59" s="172">
        <v>4</v>
      </c>
      <c r="P59" s="172">
        <v>3</v>
      </c>
      <c r="Q59" s="100"/>
      <c r="R59" s="100"/>
      <c r="S59" s="104">
        <f t="shared" si="1"/>
        <v>3.5</v>
      </c>
      <c r="T59" s="99"/>
      <c r="U59" s="99"/>
      <c r="V59" s="99"/>
      <c r="W59" s="99"/>
      <c r="X59" s="63"/>
      <c r="Y59" s="104"/>
      <c r="Z59" s="99"/>
      <c r="AA59" s="99"/>
      <c r="AB59" s="99"/>
      <c r="AC59" s="99"/>
      <c r="AD59" s="63"/>
      <c r="AE59" s="104"/>
      <c r="AF59" s="99"/>
      <c r="AG59" s="99"/>
      <c r="AH59" s="99"/>
      <c r="AI59" s="99"/>
      <c r="AJ59" s="63"/>
      <c r="AK59" s="104"/>
      <c r="AL59" s="5">
        <v>3</v>
      </c>
      <c r="AM59" s="192">
        <v>5</v>
      </c>
      <c r="AN59" s="5">
        <v>5</v>
      </c>
      <c r="AO59" s="5">
        <v>4</v>
      </c>
      <c r="AP59" s="63"/>
      <c r="AQ59" s="104">
        <f t="shared" si="2"/>
        <v>4.25</v>
      </c>
      <c r="AR59" s="99"/>
      <c r="AS59" s="99"/>
      <c r="AT59" s="99"/>
      <c r="AU59" s="99"/>
      <c r="AV59" s="63"/>
      <c r="AW59" s="104"/>
      <c r="AX59" s="99"/>
      <c r="AY59" s="99"/>
      <c r="AZ59" s="99"/>
      <c r="BA59" s="172">
        <v>4</v>
      </c>
      <c r="BB59" s="100"/>
      <c r="BC59" s="104">
        <f t="shared" si="3"/>
        <v>4</v>
      </c>
      <c r="BD59" s="5">
        <v>4</v>
      </c>
    </row>
    <row r="60" spans="1:56" ht="15.6" x14ac:dyDescent="0.3">
      <c r="A60" s="77"/>
      <c r="B60" s="5" t="s">
        <v>425</v>
      </c>
      <c r="C60" s="197" t="s">
        <v>426</v>
      </c>
      <c r="D60" s="198">
        <v>3.6666666666666665</v>
      </c>
      <c r="E60" s="182">
        <v>3</v>
      </c>
      <c r="F60" s="182">
        <v>4.25</v>
      </c>
      <c r="G60" s="182">
        <v>3</v>
      </c>
      <c r="H60" s="5">
        <v>3</v>
      </c>
      <c r="I60" s="5">
        <v>4</v>
      </c>
      <c r="J60" s="5">
        <v>4</v>
      </c>
      <c r="K60" s="56"/>
      <c r="L60" s="57"/>
      <c r="M60" s="104">
        <f t="shared" si="0"/>
        <v>3.6666666666666665</v>
      </c>
      <c r="N60" s="100"/>
      <c r="O60" s="5">
        <v>3</v>
      </c>
      <c r="P60" s="5">
        <v>3</v>
      </c>
      <c r="Q60" s="100"/>
      <c r="R60" s="100"/>
      <c r="S60" s="104">
        <f t="shared" si="1"/>
        <v>3</v>
      </c>
      <c r="T60" s="100"/>
      <c r="U60" s="100"/>
      <c r="V60" s="100"/>
      <c r="W60" s="100"/>
      <c r="X60" s="57"/>
      <c r="Y60" s="104"/>
      <c r="Z60" s="100"/>
      <c r="AA60" s="100"/>
      <c r="AB60" s="100"/>
      <c r="AC60" s="100"/>
      <c r="AD60" s="57"/>
      <c r="AE60" s="104"/>
      <c r="AF60" s="100"/>
      <c r="AG60" s="100"/>
      <c r="AH60" s="100"/>
      <c r="AI60" s="100"/>
      <c r="AJ60" s="57"/>
      <c r="AK60" s="104"/>
      <c r="AL60" s="5">
        <v>3</v>
      </c>
      <c r="AM60" s="5">
        <v>5</v>
      </c>
      <c r="AN60" s="5">
        <v>5</v>
      </c>
      <c r="AO60" s="5">
        <v>4</v>
      </c>
      <c r="AP60" s="57"/>
      <c r="AQ60" s="104">
        <f t="shared" si="2"/>
        <v>4.25</v>
      </c>
      <c r="AR60" s="100"/>
      <c r="AS60" s="100"/>
      <c r="AT60" s="100"/>
      <c r="AU60" s="100"/>
      <c r="AV60" s="57"/>
      <c r="AW60" s="104"/>
      <c r="AX60" s="100"/>
      <c r="AY60" s="100"/>
      <c r="AZ60" s="100"/>
      <c r="BA60" s="172">
        <v>3</v>
      </c>
      <c r="BB60" s="100"/>
      <c r="BC60" s="104">
        <f t="shared" si="3"/>
        <v>3</v>
      </c>
      <c r="BD60" s="5">
        <v>3</v>
      </c>
    </row>
    <row r="61" spans="1:56" ht="15.6" x14ac:dyDescent="0.3">
      <c r="A61" s="78"/>
      <c r="B61" s="5" t="s">
        <v>100</v>
      </c>
      <c r="C61" s="199" t="s">
        <v>101</v>
      </c>
      <c r="D61" s="200">
        <v>3.6666666666666665</v>
      </c>
      <c r="E61" s="182">
        <v>4.5</v>
      </c>
      <c r="F61" s="185">
        <v>4.25</v>
      </c>
      <c r="G61" s="185">
        <v>5</v>
      </c>
      <c r="H61" s="5">
        <v>3</v>
      </c>
      <c r="I61" s="5">
        <v>4</v>
      </c>
      <c r="J61" s="5">
        <v>4</v>
      </c>
      <c r="K61" s="52"/>
      <c r="L61" s="63"/>
      <c r="M61" s="104">
        <f t="shared" si="0"/>
        <v>3.6666666666666665</v>
      </c>
      <c r="N61" s="100"/>
      <c r="O61" s="5">
        <v>5</v>
      </c>
      <c r="P61" s="5">
        <v>4</v>
      </c>
      <c r="Q61" s="100"/>
      <c r="R61" s="100"/>
      <c r="S61" s="104">
        <f t="shared" si="1"/>
        <v>4.5</v>
      </c>
      <c r="T61" s="99"/>
      <c r="U61" s="99"/>
      <c r="V61" s="99"/>
      <c r="W61" s="99"/>
      <c r="X61" s="63"/>
      <c r="Y61" s="104"/>
      <c r="Z61" s="99"/>
      <c r="AA61" s="99"/>
      <c r="AB61" s="99"/>
      <c r="AC61" s="99"/>
      <c r="AD61" s="63"/>
      <c r="AE61" s="104"/>
      <c r="AF61" s="99"/>
      <c r="AG61" s="99"/>
      <c r="AH61" s="99"/>
      <c r="AI61" s="99"/>
      <c r="AJ61" s="63"/>
      <c r="AK61" s="104"/>
      <c r="AL61" s="5">
        <v>3</v>
      </c>
      <c r="AM61" s="5">
        <v>5</v>
      </c>
      <c r="AN61" s="5">
        <v>5</v>
      </c>
      <c r="AO61" s="5">
        <v>4</v>
      </c>
      <c r="AP61" s="63"/>
      <c r="AQ61" s="104">
        <f t="shared" si="2"/>
        <v>4.25</v>
      </c>
      <c r="AR61" s="99"/>
      <c r="AS61" s="99"/>
      <c r="AT61" s="99"/>
      <c r="AU61" s="99"/>
      <c r="AV61" s="63"/>
      <c r="AW61" s="104"/>
      <c r="AX61" s="99"/>
      <c r="AY61" s="99"/>
      <c r="AZ61" s="99"/>
      <c r="BA61" s="5">
        <v>5</v>
      </c>
      <c r="BB61" s="100"/>
      <c r="BC61" s="104">
        <f t="shared" si="3"/>
        <v>5</v>
      </c>
      <c r="BD61" s="5">
        <v>5</v>
      </c>
    </row>
    <row r="62" spans="1:56" ht="15.6" x14ac:dyDescent="0.3">
      <c r="A62" s="77"/>
      <c r="B62" s="5" t="s">
        <v>405</v>
      </c>
      <c r="C62" s="197" t="s">
        <v>406</v>
      </c>
      <c r="D62" s="201">
        <v>4.333333333333333</v>
      </c>
      <c r="E62" s="182">
        <v>4</v>
      </c>
      <c r="F62" s="182">
        <v>4.5</v>
      </c>
      <c r="G62" s="182">
        <v>4</v>
      </c>
      <c r="H62" s="5">
        <v>5</v>
      </c>
      <c r="I62" s="5">
        <v>4</v>
      </c>
      <c r="J62" s="5">
        <v>4</v>
      </c>
      <c r="K62" s="56"/>
      <c r="L62" s="57"/>
      <c r="M62" s="104">
        <f t="shared" si="0"/>
        <v>4.333333333333333</v>
      </c>
      <c r="N62" s="100"/>
      <c r="O62" s="172">
        <v>4</v>
      </c>
      <c r="P62" s="172">
        <v>4</v>
      </c>
      <c r="Q62" s="100"/>
      <c r="R62" s="100"/>
      <c r="S62" s="104">
        <f t="shared" si="1"/>
        <v>4</v>
      </c>
      <c r="T62" s="100"/>
      <c r="U62" s="100"/>
      <c r="V62" s="100"/>
      <c r="W62" s="100"/>
      <c r="X62" s="57"/>
      <c r="Y62" s="104"/>
      <c r="Z62" s="100"/>
      <c r="AA62" s="100"/>
      <c r="AB62" s="100"/>
      <c r="AC62" s="100"/>
      <c r="AD62" s="57"/>
      <c r="AE62" s="104"/>
      <c r="AF62" s="100"/>
      <c r="AG62" s="100"/>
      <c r="AH62" s="100"/>
      <c r="AI62" s="100"/>
      <c r="AJ62" s="57"/>
      <c r="AK62" s="104"/>
      <c r="AL62" s="5">
        <v>4</v>
      </c>
      <c r="AM62" s="5">
        <v>4</v>
      </c>
      <c r="AN62" s="5">
        <v>5</v>
      </c>
      <c r="AO62" s="5">
        <v>5</v>
      </c>
      <c r="AP62" s="57"/>
      <c r="AQ62" s="104">
        <f t="shared" si="2"/>
        <v>4.5</v>
      </c>
      <c r="AR62" s="100"/>
      <c r="AS62" s="100"/>
      <c r="AT62" s="100"/>
      <c r="AU62" s="100"/>
      <c r="AV62" s="57"/>
      <c r="AW62" s="104"/>
      <c r="AX62" s="100"/>
      <c r="AY62" s="100"/>
      <c r="AZ62" s="100"/>
      <c r="BA62" s="172">
        <v>4</v>
      </c>
      <c r="BB62" s="100"/>
      <c r="BC62" s="104">
        <f t="shared" si="3"/>
        <v>4</v>
      </c>
      <c r="BD62" s="5">
        <v>4</v>
      </c>
    </row>
    <row r="63" spans="1:56" ht="15.6" x14ac:dyDescent="0.3">
      <c r="A63" s="78"/>
      <c r="B63" s="5" t="s">
        <v>660</v>
      </c>
      <c r="C63" s="197" t="s">
        <v>661</v>
      </c>
      <c r="D63" s="200">
        <v>4.333333333333333</v>
      </c>
      <c r="E63" s="182">
        <v>4.5</v>
      </c>
      <c r="F63" s="185">
        <v>4.5</v>
      </c>
      <c r="G63" s="185">
        <v>5</v>
      </c>
      <c r="H63" s="5">
        <v>5</v>
      </c>
      <c r="I63" s="5">
        <v>4</v>
      </c>
      <c r="J63" s="5">
        <v>4</v>
      </c>
      <c r="K63" s="52"/>
      <c r="L63" s="63"/>
      <c r="M63" s="104">
        <f t="shared" si="0"/>
        <v>4.333333333333333</v>
      </c>
      <c r="N63" s="100"/>
      <c r="O63" s="5">
        <v>5</v>
      </c>
      <c r="P63" s="5">
        <v>4</v>
      </c>
      <c r="Q63" s="100"/>
      <c r="R63" s="100"/>
      <c r="S63" s="104">
        <f t="shared" si="1"/>
        <v>4.5</v>
      </c>
      <c r="T63" s="99"/>
      <c r="U63" s="99"/>
      <c r="V63" s="99"/>
      <c r="W63" s="99"/>
      <c r="X63" s="63"/>
      <c r="Y63" s="104"/>
      <c r="Z63" s="99"/>
      <c r="AA63" s="99"/>
      <c r="AB63" s="99"/>
      <c r="AC63" s="99"/>
      <c r="AD63" s="63"/>
      <c r="AE63" s="104"/>
      <c r="AF63" s="99"/>
      <c r="AG63" s="99"/>
      <c r="AH63" s="99"/>
      <c r="AI63" s="99"/>
      <c r="AJ63" s="63"/>
      <c r="AK63" s="104"/>
      <c r="AL63" s="5">
        <v>4</v>
      </c>
      <c r="AM63" s="5">
        <v>4</v>
      </c>
      <c r="AN63" s="5">
        <v>5</v>
      </c>
      <c r="AO63" s="5">
        <v>5</v>
      </c>
      <c r="AP63" s="63"/>
      <c r="AQ63" s="104">
        <f t="shared" si="2"/>
        <v>4.5</v>
      </c>
      <c r="AR63" s="99"/>
      <c r="AS63" s="99"/>
      <c r="AT63" s="99"/>
      <c r="AU63" s="99"/>
      <c r="AV63" s="63"/>
      <c r="AW63" s="104"/>
      <c r="AX63" s="99"/>
      <c r="AY63" s="99"/>
      <c r="AZ63" s="99"/>
      <c r="BA63" s="172">
        <v>5</v>
      </c>
      <c r="BB63" s="100"/>
      <c r="BC63" s="104">
        <f t="shared" si="3"/>
        <v>5</v>
      </c>
      <c r="BD63" s="5">
        <v>5</v>
      </c>
    </row>
    <row r="64" spans="1:56" ht="15.6" x14ac:dyDescent="0.3">
      <c r="A64" s="77"/>
      <c r="B64" s="5" t="s">
        <v>67</v>
      </c>
      <c r="C64" s="197" t="s">
        <v>68</v>
      </c>
      <c r="D64" s="201">
        <v>4.333333333333333</v>
      </c>
      <c r="E64" s="182">
        <v>5</v>
      </c>
      <c r="F64" s="182">
        <v>4.5</v>
      </c>
      <c r="G64" s="182">
        <v>4</v>
      </c>
      <c r="H64" s="5">
        <v>5</v>
      </c>
      <c r="I64" s="5">
        <v>4</v>
      </c>
      <c r="J64" s="5">
        <v>4</v>
      </c>
      <c r="K64" s="56"/>
      <c r="L64" s="57"/>
      <c r="M64" s="104">
        <f t="shared" si="0"/>
        <v>4.333333333333333</v>
      </c>
      <c r="N64" s="100"/>
      <c r="O64" s="5">
        <v>5</v>
      </c>
      <c r="P64" s="5">
        <v>5</v>
      </c>
      <c r="Q64" s="100"/>
      <c r="R64" s="100"/>
      <c r="S64" s="104">
        <f t="shared" si="1"/>
        <v>5</v>
      </c>
      <c r="T64" s="100"/>
      <c r="U64" s="100"/>
      <c r="V64" s="100"/>
      <c r="W64" s="100"/>
      <c r="X64" s="57"/>
      <c r="Y64" s="104"/>
      <c r="Z64" s="100"/>
      <c r="AA64" s="100"/>
      <c r="AB64" s="100"/>
      <c r="AC64" s="100"/>
      <c r="AD64" s="57"/>
      <c r="AE64" s="104"/>
      <c r="AF64" s="100"/>
      <c r="AG64" s="100"/>
      <c r="AH64" s="100"/>
      <c r="AI64" s="100"/>
      <c r="AJ64" s="57"/>
      <c r="AK64" s="104"/>
      <c r="AL64" s="5">
        <v>4</v>
      </c>
      <c r="AM64" s="5">
        <v>4</v>
      </c>
      <c r="AN64" s="5">
        <v>5</v>
      </c>
      <c r="AO64" s="5">
        <v>5</v>
      </c>
      <c r="AP64" s="57"/>
      <c r="AQ64" s="104">
        <f t="shared" si="2"/>
        <v>4.5</v>
      </c>
      <c r="AR64" s="100"/>
      <c r="AS64" s="100"/>
      <c r="AT64" s="100"/>
      <c r="AU64" s="100"/>
      <c r="AV64" s="57"/>
      <c r="AW64" s="104"/>
      <c r="AX64" s="100"/>
      <c r="AY64" s="100"/>
      <c r="AZ64" s="100"/>
      <c r="BA64" s="5">
        <v>4</v>
      </c>
      <c r="BB64" s="100"/>
      <c r="BC64" s="104">
        <f t="shared" si="3"/>
        <v>4</v>
      </c>
      <c r="BD64" s="5">
        <v>4</v>
      </c>
    </row>
    <row r="65" spans="1:56" ht="15.6" x14ac:dyDescent="0.3">
      <c r="A65" s="78"/>
      <c r="B65" s="193" t="s">
        <v>427</v>
      </c>
      <c r="C65" s="194" t="s">
        <v>428</v>
      </c>
      <c r="D65" s="200">
        <v>2.3333333333333335</v>
      </c>
      <c r="E65" s="182">
        <v>4.5</v>
      </c>
      <c r="F65" s="185">
        <v>2.5</v>
      </c>
      <c r="G65" s="185">
        <v>4</v>
      </c>
      <c r="H65" s="5">
        <v>2</v>
      </c>
      <c r="I65" s="5">
        <v>2</v>
      </c>
      <c r="J65" s="5">
        <v>3</v>
      </c>
      <c r="K65" s="52"/>
      <c r="L65" s="63"/>
      <c r="M65" s="104">
        <f t="shared" si="0"/>
        <v>2.3333333333333335</v>
      </c>
      <c r="N65" s="100"/>
      <c r="O65" s="172">
        <v>5</v>
      </c>
      <c r="P65" s="172">
        <v>4</v>
      </c>
      <c r="Q65" s="100"/>
      <c r="R65" s="100"/>
      <c r="S65" s="104">
        <f t="shared" si="1"/>
        <v>4.5</v>
      </c>
      <c r="T65" s="99"/>
      <c r="U65" s="99"/>
      <c r="V65" s="99"/>
      <c r="W65" s="99"/>
      <c r="X65" s="63"/>
      <c r="Y65" s="104"/>
      <c r="Z65" s="99"/>
      <c r="AA65" s="99"/>
      <c r="AB65" s="99"/>
      <c r="AC65" s="99"/>
      <c r="AD65" s="63"/>
      <c r="AE65" s="104"/>
      <c r="AF65" s="99"/>
      <c r="AG65" s="99"/>
      <c r="AH65" s="99"/>
      <c r="AI65" s="99"/>
      <c r="AJ65" s="63"/>
      <c r="AK65" s="104"/>
      <c r="AL65" s="5">
        <v>3</v>
      </c>
      <c r="AM65" s="5">
        <v>3</v>
      </c>
      <c r="AN65" s="5">
        <v>2</v>
      </c>
      <c r="AO65" s="5">
        <v>2</v>
      </c>
      <c r="AP65" s="63"/>
      <c r="AQ65" s="104">
        <f t="shared" si="2"/>
        <v>2.5</v>
      </c>
      <c r="AR65" s="99"/>
      <c r="AS65" s="99"/>
      <c r="AT65" s="99"/>
      <c r="AU65" s="99"/>
      <c r="AV65" s="63"/>
      <c r="AW65" s="104"/>
      <c r="AX65" s="99"/>
      <c r="AY65" s="99"/>
      <c r="AZ65" s="99"/>
      <c r="BA65" s="172">
        <v>4</v>
      </c>
      <c r="BB65" s="100"/>
      <c r="BC65" s="104">
        <f t="shared" si="3"/>
        <v>4</v>
      </c>
      <c r="BD65" s="5">
        <v>5</v>
      </c>
    </row>
    <row r="66" spans="1:56" ht="15.6" x14ac:dyDescent="0.3">
      <c r="A66" s="77"/>
      <c r="B66" s="193" t="s">
        <v>262</v>
      </c>
      <c r="C66" s="195" t="s">
        <v>263</v>
      </c>
      <c r="D66" s="201">
        <v>2.3333333333333335</v>
      </c>
      <c r="E66" s="182">
        <v>3</v>
      </c>
      <c r="F66" s="182">
        <v>2.5</v>
      </c>
      <c r="G66" s="182">
        <v>2</v>
      </c>
      <c r="H66" s="5">
        <v>2</v>
      </c>
      <c r="I66" s="5">
        <v>2</v>
      </c>
      <c r="J66" s="5">
        <v>3</v>
      </c>
      <c r="K66" s="56"/>
      <c r="L66" s="57"/>
      <c r="M66" s="104">
        <f t="shared" si="0"/>
        <v>2.3333333333333335</v>
      </c>
      <c r="N66" s="100"/>
      <c r="O66" s="5">
        <v>3</v>
      </c>
      <c r="P66" s="5">
        <v>3</v>
      </c>
      <c r="Q66" s="100"/>
      <c r="R66" s="100"/>
      <c r="S66" s="104">
        <f t="shared" si="1"/>
        <v>3</v>
      </c>
      <c r="T66" s="100"/>
      <c r="U66" s="100"/>
      <c r="V66" s="100"/>
      <c r="W66" s="100"/>
      <c r="X66" s="57"/>
      <c r="Y66" s="104"/>
      <c r="Z66" s="100"/>
      <c r="AA66" s="100"/>
      <c r="AB66" s="100"/>
      <c r="AC66" s="100"/>
      <c r="AD66" s="57"/>
      <c r="AE66" s="104"/>
      <c r="AF66" s="100"/>
      <c r="AG66" s="100"/>
      <c r="AH66" s="100"/>
      <c r="AI66" s="100"/>
      <c r="AJ66" s="57"/>
      <c r="AK66" s="104"/>
      <c r="AL66" s="5">
        <v>3</v>
      </c>
      <c r="AM66" s="5">
        <v>3</v>
      </c>
      <c r="AN66" s="5">
        <v>2</v>
      </c>
      <c r="AO66" s="5">
        <v>2</v>
      </c>
      <c r="AP66" s="57"/>
      <c r="AQ66" s="104">
        <f t="shared" si="2"/>
        <v>2.5</v>
      </c>
      <c r="AR66" s="100"/>
      <c r="AS66" s="100"/>
      <c r="AT66" s="100"/>
      <c r="AU66" s="100"/>
      <c r="AV66" s="57"/>
      <c r="AW66" s="104"/>
      <c r="AX66" s="100"/>
      <c r="AY66" s="100"/>
      <c r="AZ66" s="100"/>
      <c r="BA66" s="172">
        <v>2</v>
      </c>
      <c r="BB66" s="100"/>
      <c r="BC66" s="104">
        <f t="shared" si="3"/>
        <v>2</v>
      </c>
      <c r="BD66" s="5">
        <v>3</v>
      </c>
    </row>
    <row r="67" spans="1:56" ht="15.6" x14ac:dyDescent="0.3">
      <c r="A67" s="8"/>
      <c r="B67" s="193" t="s">
        <v>373</v>
      </c>
      <c r="C67" s="195" t="s">
        <v>374</v>
      </c>
      <c r="D67" s="200">
        <v>2.3333333333333335</v>
      </c>
      <c r="E67" s="182">
        <v>4</v>
      </c>
      <c r="F67" s="185">
        <v>2.5</v>
      </c>
      <c r="G67" s="185">
        <v>3</v>
      </c>
      <c r="H67" s="5">
        <v>2</v>
      </c>
      <c r="I67" s="5">
        <v>2</v>
      </c>
      <c r="J67" s="5">
        <v>3</v>
      </c>
      <c r="K67" s="52"/>
      <c r="L67" s="63"/>
      <c r="M67" s="104">
        <f t="shared" si="0"/>
        <v>2.3333333333333335</v>
      </c>
      <c r="N67" s="100"/>
      <c r="O67" s="5">
        <v>4</v>
      </c>
      <c r="P67" s="5">
        <v>4</v>
      </c>
      <c r="Q67" s="100"/>
      <c r="R67" s="100"/>
      <c r="S67" s="104">
        <f t="shared" si="1"/>
        <v>4</v>
      </c>
      <c r="T67" s="99"/>
      <c r="U67" s="99"/>
      <c r="V67" s="99"/>
      <c r="W67" s="99"/>
      <c r="X67" s="63"/>
      <c r="Y67" s="104"/>
      <c r="Z67" s="99"/>
      <c r="AA67" s="99"/>
      <c r="AB67" s="99"/>
      <c r="AC67" s="99"/>
      <c r="AD67" s="63"/>
      <c r="AE67" s="104"/>
      <c r="AF67" s="99"/>
      <c r="AG67" s="99"/>
      <c r="AH67" s="99"/>
      <c r="AI67" s="99"/>
      <c r="AJ67" s="63"/>
      <c r="AK67" s="104"/>
      <c r="AL67" s="5">
        <v>3</v>
      </c>
      <c r="AM67" s="5">
        <v>3</v>
      </c>
      <c r="AN67" s="5">
        <v>2</v>
      </c>
      <c r="AO67" s="5">
        <v>2</v>
      </c>
      <c r="AP67" s="63"/>
      <c r="AQ67" s="104">
        <f t="shared" si="2"/>
        <v>2.5</v>
      </c>
      <c r="AR67" s="99"/>
      <c r="AS67" s="99"/>
      <c r="AT67" s="99"/>
      <c r="AU67" s="99"/>
      <c r="AV67" s="63"/>
      <c r="AW67" s="104"/>
      <c r="AX67" s="99"/>
      <c r="AY67" s="99"/>
      <c r="AZ67" s="99"/>
      <c r="BA67" s="5">
        <v>3</v>
      </c>
      <c r="BB67" s="100"/>
      <c r="BC67" s="104">
        <f t="shared" si="3"/>
        <v>3</v>
      </c>
      <c r="BD67" s="5">
        <v>3</v>
      </c>
    </row>
    <row r="68" spans="1:56" ht="15.6" x14ac:dyDescent="0.3">
      <c r="A68" s="202"/>
      <c r="B68" s="193" t="s">
        <v>191</v>
      </c>
      <c r="C68" s="195" t="s">
        <v>192</v>
      </c>
      <c r="D68" s="201">
        <v>4</v>
      </c>
      <c r="E68" s="182">
        <v>3.5</v>
      </c>
      <c r="F68" s="198">
        <v>4.5</v>
      </c>
      <c r="G68" s="198">
        <v>3</v>
      </c>
      <c r="H68" s="5">
        <v>4</v>
      </c>
      <c r="I68" s="5">
        <v>4</v>
      </c>
      <c r="J68" s="5">
        <v>4</v>
      </c>
      <c r="M68" s="104">
        <f t="shared" si="0"/>
        <v>4</v>
      </c>
      <c r="O68" s="172">
        <v>4</v>
      </c>
      <c r="P68" s="172">
        <v>3</v>
      </c>
      <c r="S68" s="104">
        <f t="shared" si="1"/>
        <v>3.5</v>
      </c>
      <c r="AL68" s="5">
        <v>5</v>
      </c>
      <c r="AM68" s="5">
        <v>5</v>
      </c>
      <c r="AN68" s="5">
        <v>4</v>
      </c>
      <c r="AO68" s="5">
        <v>4</v>
      </c>
      <c r="AQ68" s="104">
        <f t="shared" si="2"/>
        <v>4.5</v>
      </c>
      <c r="BA68" s="172">
        <v>3</v>
      </c>
      <c r="BC68" s="104">
        <f t="shared" si="3"/>
        <v>3</v>
      </c>
      <c r="BD68" s="5">
        <v>4</v>
      </c>
    </row>
    <row r="69" spans="1:56" ht="15.6" x14ac:dyDescent="0.3">
      <c r="A69" s="203"/>
      <c r="B69" s="193" t="s">
        <v>476</v>
      </c>
      <c r="C69" s="195" t="s">
        <v>477</v>
      </c>
      <c r="D69" s="200">
        <v>4</v>
      </c>
      <c r="E69" s="182">
        <v>3</v>
      </c>
      <c r="F69" s="200">
        <v>4.5</v>
      </c>
      <c r="G69" s="182">
        <v>3</v>
      </c>
      <c r="H69" s="5">
        <v>4</v>
      </c>
      <c r="I69" s="5">
        <v>4</v>
      </c>
      <c r="J69" s="5">
        <v>4</v>
      </c>
      <c r="K69" s="204"/>
      <c r="L69" s="205"/>
      <c r="M69" s="104">
        <f t="shared" ref="M69:M132" si="4">IFERROR(AVERAGE(H69,I69,J69),"0")</f>
        <v>4</v>
      </c>
      <c r="N69" s="206"/>
      <c r="O69" s="5">
        <v>3</v>
      </c>
      <c r="P69" s="5">
        <v>3</v>
      </c>
      <c r="Q69" s="206"/>
      <c r="R69" s="207"/>
      <c r="S69" s="104">
        <f t="shared" ref="S69:S132" si="5">IFERROR(AVERAGE(O69,P69),"0")</f>
        <v>3</v>
      </c>
      <c r="T69" s="205"/>
      <c r="U69" s="205"/>
      <c r="V69" s="205"/>
      <c r="W69" s="205"/>
      <c r="X69" s="205"/>
      <c r="Y69" s="208"/>
      <c r="Z69" s="205"/>
      <c r="AA69" s="205"/>
      <c r="AB69" s="205"/>
      <c r="AC69" s="205"/>
      <c r="AD69" s="205"/>
      <c r="AE69" s="208"/>
      <c r="AF69" s="205"/>
      <c r="AG69" s="205"/>
      <c r="AH69" s="205"/>
      <c r="AI69" s="205"/>
      <c r="AJ69" s="205"/>
      <c r="AK69" s="208"/>
      <c r="AL69" s="5">
        <v>5</v>
      </c>
      <c r="AM69" s="5">
        <v>5</v>
      </c>
      <c r="AN69" s="5">
        <v>4</v>
      </c>
      <c r="AO69" s="5">
        <v>4</v>
      </c>
      <c r="AP69" s="205"/>
      <c r="AQ69" s="104">
        <f t="shared" ref="AQ69:AQ132" si="6">IFERROR(AVERAGE(AM69,AN69,AL69,AO69),"0")</f>
        <v>4.5</v>
      </c>
      <c r="AR69" s="205"/>
      <c r="AS69" s="205"/>
      <c r="AT69" s="205"/>
      <c r="AU69" s="205"/>
      <c r="AV69" s="205"/>
      <c r="AW69" s="208"/>
      <c r="AX69" s="205"/>
      <c r="AY69" s="205"/>
      <c r="AZ69" s="209"/>
      <c r="BA69" s="172">
        <v>3</v>
      </c>
      <c r="BB69" s="206"/>
      <c r="BC69" s="104">
        <f t="shared" ref="BC69:BC132" si="7">BA69</f>
        <v>3</v>
      </c>
      <c r="BD69" s="5">
        <v>3</v>
      </c>
    </row>
    <row r="70" spans="1:56" ht="15.6" x14ac:dyDescent="0.3">
      <c r="A70" s="202"/>
      <c r="B70" s="193" t="s">
        <v>250</v>
      </c>
      <c r="C70" s="194" t="s">
        <v>251</v>
      </c>
      <c r="D70" s="201">
        <v>4</v>
      </c>
      <c r="E70" s="182">
        <v>4</v>
      </c>
      <c r="F70" s="201">
        <v>4.5</v>
      </c>
      <c r="G70" s="185">
        <v>4</v>
      </c>
      <c r="H70" s="5">
        <v>4</v>
      </c>
      <c r="I70" s="5">
        <v>4</v>
      </c>
      <c r="J70" s="5">
        <v>4</v>
      </c>
      <c r="K70" s="210"/>
      <c r="L70" s="211"/>
      <c r="M70" s="104">
        <f t="shared" si="4"/>
        <v>4</v>
      </c>
      <c r="N70" s="206"/>
      <c r="O70" s="5">
        <v>4</v>
      </c>
      <c r="P70" s="5">
        <v>4</v>
      </c>
      <c r="Q70" s="206"/>
      <c r="R70" s="207"/>
      <c r="S70" s="104">
        <f t="shared" si="5"/>
        <v>4</v>
      </c>
      <c r="T70" s="212"/>
      <c r="U70" s="212"/>
      <c r="V70" s="212"/>
      <c r="W70" s="212"/>
      <c r="X70" s="211"/>
      <c r="Y70" s="208"/>
      <c r="Z70" s="212"/>
      <c r="AA70" s="212"/>
      <c r="AB70" s="212"/>
      <c r="AC70" s="212"/>
      <c r="AD70" s="211"/>
      <c r="AE70" s="208"/>
      <c r="AF70" s="212"/>
      <c r="AG70" s="212"/>
      <c r="AH70" s="212"/>
      <c r="AI70" s="212"/>
      <c r="AJ70" s="211"/>
      <c r="AK70" s="208"/>
      <c r="AL70" s="5">
        <v>5</v>
      </c>
      <c r="AM70" s="5">
        <v>5</v>
      </c>
      <c r="AN70" s="5">
        <v>4</v>
      </c>
      <c r="AO70" s="5">
        <v>4</v>
      </c>
      <c r="AP70" s="211"/>
      <c r="AQ70" s="104">
        <f t="shared" si="6"/>
        <v>4.5</v>
      </c>
      <c r="AR70" s="212"/>
      <c r="AS70" s="212"/>
      <c r="AT70" s="212"/>
      <c r="AU70" s="212"/>
      <c r="AV70" s="211"/>
      <c r="AW70" s="208"/>
      <c r="AX70" s="212"/>
      <c r="AY70" s="212"/>
      <c r="AZ70" s="213"/>
      <c r="BA70" s="5">
        <v>4</v>
      </c>
      <c r="BB70" s="206"/>
      <c r="BC70" s="104">
        <f t="shared" si="7"/>
        <v>4</v>
      </c>
      <c r="BD70" s="5">
        <v>4</v>
      </c>
    </row>
    <row r="71" spans="1:56" ht="15.6" x14ac:dyDescent="0.3">
      <c r="A71" s="203"/>
      <c r="B71" s="214" t="s">
        <v>301</v>
      </c>
      <c r="C71" s="215" t="s">
        <v>302</v>
      </c>
      <c r="D71" s="200">
        <v>5</v>
      </c>
      <c r="E71" s="182">
        <v>5</v>
      </c>
      <c r="F71" s="200">
        <v>5</v>
      </c>
      <c r="G71" s="182">
        <v>5</v>
      </c>
      <c r="H71" s="5">
        <v>5</v>
      </c>
      <c r="I71" s="5">
        <v>5</v>
      </c>
      <c r="J71" s="5">
        <v>5</v>
      </c>
      <c r="K71" s="204"/>
      <c r="L71" s="205"/>
      <c r="M71" s="104">
        <f t="shared" si="4"/>
        <v>5</v>
      </c>
      <c r="N71" s="206"/>
      <c r="O71" s="216">
        <v>5</v>
      </c>
      <c r="P71" s="216">
        <v>5</v>
      </c>
      <c r="Q71" s="206"/>
      <c r="R71" s="207"/>
      <c r="S71" s="104">
        <f t="shared" si="5"/>
        <v>5</v>
      </c>
      <c r="T71" s="207"/>
      <c r="U71" s="207"/>
      <c r="V71" s="207"/>
      <c r="W71" s="207"/>
      <c r="X71" s="205"/>
      <c r="Y71" s="208"/>
      <c r="Z71" s="207"/>
      <c r="AA71" s="207"/>
      <c r="AB71" s="207"/>
      <c r="AC71" s="207"/>
      <c r="AD71" s="205"/>
      <c r="AE71" s="208"/>
      <c r="AF71" s="207"/>
      <c r="AG71" s="207"/>
      <c r="AH71" s="207"/>
      <c r="AI71" s="207"/>
      <c r="AJ71" s="205"/>
      <c r="AK71" s="208"/>
      <c r="AL71" s="5">
        <v>5</v>
      </c>
      <c r="AM71" s="5">
        <v>5</v>
      </c>
      <c r="AN71" s="5">
        <v>5</v>
      </c>
      <c r="AO71" s="5">
        <v>5</v>
      </c>
      <c r="AP71" s="205"/>
      <c r="AQ71" s="104">
        <f t="shared" si="6"/>
        <v>5</v>
      </c>
      <c r="AR71" s="207"/>
      <c r="AS71" s="207"/>
      <c r="AT71" s="207"/>
      <c r="AU71" s="207"/>
      <c r="AV71" s="205"/>
      <c r="AW71" s="208"/>
      <c r="AX71" s="207"/>
      <c r="AY71" s="207"/>
      <c r="AZ71" s="206"/>
      <c r="BA71" s="216">
        <v>5</v>
      </c>
      <c r="BB71" s="206"/>
      <c r="BC71" s="104">
        <f t="shared" si="7"/>
        <v>5</v>
      </c>
      <c r="BD71" s="217">
        <v>5</v>
      </c>
    </row>
    <row r="72" spans="1:56" ht="15.6" x14ac:dyDescent="0.3">
      <c r="A72" s="202"/>
      <c r="B72" s="214" t="s">
        <v>662</v>
      </c>
      <c r="C72" s="218" t="s">
        <v>663</v>
      </c>
      <c r="D72" s="201">
        <v>5</v>
      </c>
      <c r="E72" s="182">
        <v>5</v>
      </c>
      <c r="F72" s="201">
        <v>5</v>
      </c>
      <c r="G72" s="185">
        <v>5</v>
      </c>
      <c r="H72" s="5">
        <v>5</v>
      </c>
      <c r="I72" s="5">
        <v>5</v>
      </c>
      <c r="J72" s="5">
        <v>5</v>
      </c>
      <c r="K72" s="210"/>
      <c r="L72" s="211"/>
      <c r="M72" s="104">
        <f t="shared" si="4"/>
        <v>5</v>
      </c>
      <c r="N72" s="206"/>
      <c r="O72" s="216">
        <v>5</v>
      </c>
      <c r="P72" s="216">
        <v>5</v>
      </c>
      <c r="Q72" s="206"/>
      <c r="R72" s="207"/>
      <c r="S72" s="104">
        <f t="shared" si="5"/>
        <v>5</v>
      </c>
      <c r="T72" s="212"/>
      <c r="U72" s="212"/>
      <c r="V72" s="212"/>
      <c r="W72" s="212"/>
      <c r="X72" s="211"/>
      <c r="Y72" s="208"/>
      <c r="Z72" s="212"/>
      <c r="AA72" s="212"/>
      <c r="AB72" s="212"/>
      <c r="AC72" s="212"/>
      <c r="AD72" s="211"/>
      <c r="AE72" s="208"/>
      <c r="AF72" s="212"/>
      <c r="AG72" s="212"/>
      <c r="AH72" s="212"/>
      <c r="AI72" s="212"/>
      <c r="AJ72" s="211"/>
      <c r="AK72" s="208"/>
      <c r="AL72" s="5">
        <v>5</v>
      </c>
      <c r="AM72" s="5">
        <v>5</v>
      </c>
      <c r="AN72" s="5">
        <v>5</v>
      </c>
      <c r="AO72" s="5">
        <v>5</v>
      </c>
      <c r="AP72" s="211"/>
      <c r="AQ72" s="104">
        <f t="shared" si="6"/>
        <v>5</v>
      </c>
      <c r="AR72" s="212"/>
      <c r="AS72" s="212"/>
      <c r="AT72" s="212"/>
      <c r="AU72" s="212"/>
      <c r="AV72" s="211"/>
      <c r="AW72" s="208"/>
      <c r="AX72" s="212"/>
      <c r="AY72" s="212"/>
      <c r="AZ72" s="213"/>
      <c r="BA72" s="216">
        <v>5</v>
      </c>
      <c r="BB72" s="206"/>
      <c r="BC72" s="104">
        <f t="shared" si="7"/>
        <v>5</v>
      </c>
      <c r="BD72" s="217">
        <v>5</v>
      </c>
    </row>
    <row r="73" spans="1:56" ht="15.6" x14ac:dyDescent="0.3">
      <c r="A73" s="203"/>
      <c r="B73" s="214" t="s">
        <v>254</v>
      </c>
      <c r="C73" s="218" t="s">
        <v>255</v>
      </c>
      <c r="D73" s="200">
        <v>5</v>
      </c>
      <c r="E73" s="182">
        <v>5</v>
      </c>
      <c r="F73" s="200">
        <v>5</v>
      </c>
      <c r="G73" s="182">
        <v>5</v>
      </c>
      <c r="H73" s="5">
        <v>5</v>
      </c>
      <c r="I73" s="5">
        <v>5</v>
      </c>
      <c r="J73" s="5">
        <v>5</v>
      </c>
      <c r="K73" s="204"/>
      <c r="L73" s="205"/>
      <c r="M73" s="104">
        <f t="shared" si="4"/>
        <v>5</v>
      </c>
      <c r="N73" s="206"/>
      <c r="O73" s="216">
        <v>5</v>
      </c>
      <c r="P73" s="216">
        <v>5</v>
      </c>
      <c r="Q73" s="206"/>
      <c r="R73" s="207"/>
      <c r="S73" s="104">
        <f t="shared" si="5"/>
        <v>5</v>
      </c>
      <c r="T73" s="207"/>
      <c r="U73" s="207"/>
      <c r="V73" s="207"/>
      <c r="W73" s="207"/>
      <c r="X73" s="205"/>
      <c r="Y73" s="208"/>
      <c r="Z73" s="207"/>
      <c r="AA73" s="207"/>
      <c r="AB73" s="207"/>
      <c r="AC73" s="207"/>
      <c r="AD73" s="205"/>
      <c r="AE73" s="208"/>
      <c r="AF73" s="207"/>
      <c r="AG73" s="207"/>
      <c r="AH73" s="207"/>
      <c r="AI73" s="207"/>
      <c r="AJ73" s="205"/>
      <c r="AK73" s="208"/>
      <c r="AL73" s="5">
        <v>5</v>
      </c>
      <c r="AM73" s="5">
        <v>5</v>
      </c>
      <c r="AN73" s="5">
        <v>5</v>
      </c>
      <c r="AO73" s="5">
        <v>5</v>
      </c>
      <c r="AP73" s="205"/>
      <c r="AQ73" s="104">
        <f t="shared" si="6"/>
        <v>5</v>
      </c>
      <c r="AR73" s="207"/>
      <c r="AS73" s="207"/>
      <c r="AT73" s="207"/>
      <c r="AU73" s="207"/>
      <c r="AV73" s="205"/>
      <c r="AW73" s="208"/>
      <c r="AX73" s="207"/>
      <c r="AY73" s="207"/>
      <c r="AZ73" s="206"/>
      <c r="BA73" s="216">
        <v>5</v>
      </c>
      <c r="BB73" s="206"/>
      <c r="BC73" s="104">
        <f t="shared" si="7"/>
        <v>5</v>
      </c>
      <c r="BD73" s="217">
        <v>5</v>
      </c>
    </row>
    <row r="74" spans="1:56" ht="15.6" x14ac:dyDescent="0.3">
      <c r="A74" s="202"/>
      <c r="B74" s="217" t="s">
        <v>317</v>
      </c>
      <c r="C74" s="219" t="s">
        <v>664</v>
      </c>
      <c r="D74" s="201">
        <v>5</v>
      </c>
      <c r="E74" s="182">
        <v>5</v>
      </c>
      <c r="F74" s="201">
        <v>5</v>
      </c>
      <c r="G74" s="185">
        <v>5</v>
      </c>
      <c r="H74" s="5">
        <v>5</v>
      </c>
      <c r="I74" s="5">
        <v>5</v>
      </c>
      <c r="J74" s="5">
        <v>5</v>
      </c>
      <c r="K74" s="210"/>
      <c r="L74" s="211"/>
      <c r="M74" s="104">
        <f t="shared" si="4"/>
        <v>5</v>
      </c>
      <c r="N74" s="206"/>
      <c r="O74" s="216">
        <v>5</v>
      </c>
      <c r="P74" s="216">
        <v>5</v>
      </c>
      <c r="Q74" s="206"/>
      <c r="R74" s="207"/>
      <c r="S74" s="104">
        <f t="shared" si="5"/>
        <v>5</v>
      </c>
      <c r="T74" s="212"/>
      <c r="U74" s="212"/>
      <c r="V74" s="212"/>
      <c r="W74" s="212"/>
      <c r="X74" s="211"/>
      <c r="Y74" s="208"/>
      <c r="Z74" s="212"/>
      <c r="AA74" s="212"/>
      <c r="AB74" s="212"/>
      <c r="AC74" s="212"/>
      <c r="AD74" s="211"/>
      <c r="AE74" s="208"/>
      <c r="AF74" s="212"/>
      <c r="AG74" s="212"/>
      <c r="AH74" s="212"/>
      <c r="AI74" s="212"/>
      <c r="AJ74" s="211"/>
      <c r="AK74" s="208"/>
      <c r="AL74" s="5">
        <v>5</v>
      </c>
      <c r="AM74" s="5">
        <v>5</v>
      </c>
      <c r="AN74" s="5">
        <v>5</v>
      </c>
      <c r="AO74" s="5">
        <v>5</v>
      </c>
      <c r="AP74" s="211"/>
      <c r="AQ74" s="104">
        <f t="shared" si="6"/>
        <v>5</v>
      </c>
      <c r="AR74" s="212"/>
      <c r="AS74" s="212"/>
      <c r="AT74" s="212"/>
      <c r="AU74" s="212"/>
      <c r="AV74" s="211"/>
      <c r="AW74" s="208"/>
      <c r="AX74" s="212"/>
      <c r="AY74" s="212"/>
      <c r="AZ74" s="213"/>
      <c r="BA74" s="216">
        <v>5</v>
      </c>
      <c r="BB74" s="206"/>
      <c r="BC74" s="104">
        <f t="shared" si="7"/>
        <v>5</v>
      </c>
      <c r="BD74" s="217">
        <v>5</v>
      </c>
    </row>
    <row r="75" spans="1:56" ht="15.6" x14ac:dyDescent="0.3">
      <c r="A75" s="203"/>
      <c r="B75" s="217" t="s">
        <v>163</v>
      </c>
      <c r="C75" s="219" t="s">
        <v>164</v>
      </c>
      <c r="D75" s="200">
        <v>5</v>
      </c>
      <c r="E75" s="182">
        <v>5</v>
      </c>
      <c r="F75" s="200">
        <v>5</v>
      </c>
      <c r="G75" s="182">
        <v>5</v>
      </c>
      <c r="H75" s="5">
        <v>5</v>
      </c>
      <c r="I75" s="5">
        <v>5</v>
      </c>
      <c r="J75" s="5">
        <v>5</v>
      </c>
      <c r="K75" s="204"/>
      <c r="L75" s="205"/>
      <c r="M75" s="104">
        <f t="shared" si="4"/>
        <v>5</v>
      </c>
      <c r="N75" s="206"/>
      <c r="O75" s="216">
        <v>5</v>
      </c>
      <c r="P75" s="216">
        <v>5</v>
      </c>
      <c r="Q75" s="206"/>
      <c r="R75" s="207"/>
      <c r="S75" s="104">
        <f t="shared" si="5"/>
        <v>5</v>
      </c>
      <c r="T75" s="207"/>
      <c r="U75" s="207"/>
      <c r="V75" s="207"/>
      <c r="W75" s="207"/>
      <c r="X75" s="205"/>
      <c r="Y75" s="208"/>
      <c r="Z75" s="207"/>
      <c r="AA75" s="207"/>
      <c r="AB75" s="207"/>
      <c r="AC75" s="207"/>
      <c r="AD75" s="205"/>
      <c r="AE75" s="208"/>
      <c r="AF75" s="207"/>
      <c r="AG75" s="207"/>
      <c r="AH75" s="207"/>
      <c r="AI75" s="207"/>
      <c r="AJ75" s="205"/>
      <c r="AK75" s="208"/>
      <c r="AL75" s="5">
        <v>5</v>
      </c>
      <c r="AM75" s="5">
        <v>5</v>
      </c>
      <c r="AN75" s="5">
        <v>5</v>
      </c>
      <c r="AO75" s="5">
        <v>5</v>
      </c>
      <c r="AP75" s="205"/>
      <c r="AQ75" s="104">
        <f t="shared" si="6"/>
        <v>5</v>
      </c>
      <c r="AR75" s="207"/>
      <c r="AS75" s="207"/>
      <c r="AT75" s="207"/>
      <c r="AU75" s="207"/>
      <c r="AV75" s="205"/>
      <c r="AW75" s="208"/>
      <c r="AX75" s="207"/>
      <c r="AY75" s="207"/>
      <c r="AZ75" s="206"/>
      <c r="BA75" s="216">
        <v>5</v>
      </c>
      <c r="BB75" s="206"/>
      <c r="BC75" s="104">
        <f t="shared" si="7"/>
        <v>5</v>
      </c>
      <c r="BD75" s="217">
        <v>5</v>
      </c>
    </row>
    <row r="76" spans="1:56" ht="15.6" x14ac:dyDescent="0.3">
      <c r="A76" s="202"/>
      <c r="B76" s="217" t="s">
        <v>482</v>
      </c>
      <c r="C76" s="219" t="s">
        <v>539</v>
      </c>
      <c r="D76" s="201">
        <v>5</v>
      </c>
      <c r="E76" s="182">
        <v>5</v>
      </c>
      <c r="F76" s="201">
        <v>5</v>
      </c>
      <c r="G76" s="185">
        <v>5</v>
      </c>
      <c r="H76" s="5">
        <v>5</v>
      </c>
      <c r="I76" s="5">
        <v>5</v>
      </c>
      <c r="J76" s="5">
        <v>5</v>
      </c>
      <c r="K76" s="210"/>
      <c r="L76" s="211"/>
      <c r="M76" s="104">
        <f t="shared" si="4"/>
        <v>5</v>
      </c>
      <c r="N76" s="206"/>
      <c r="O76" s="216">
        <v>5</v>
      </c>
      <c r="P76" s="216">
        <v>5</v>
      </c>
      <c r="Q76" s="206"/>
      <c r="R76" s="207"/>
      <c r="S76" s="104">
        <f t="shared" si="5"/>
        <v>5</v>
      </c>
      <c r="T76" s="212"/>
      <c r="U76" s="212"/>
      <c r="V76" s="212"/>
      <c r="W76" s="212"/>
      <c r="X76" s="211"/>
      <c r="Y76" s="208"/>
      <c r="Z76" s="212"/>
      <c r="AA76" s="212"/>
      <c r="AB76" s="212"/>
      <c r="AC76" s="212"/>
      <c r="AD76" s="211"/>
      <c r="AE76" s="208"/>
      <c r="AF76" s="212"/>
      <c r="AG76" s="212"/>
      <c r="AH76" s="212"/>
      <c r="AI76" s="212"/>
      <c r="AJ76" s="211"/>
      <c r="AK76" s="208"/>
      <c r="AL76" s="5">
        <v>5</v>
      </c>
      <c r="AM76" s="5">
        <v>5</v>
      </c>
      <c r="AN76" s="5">
        <v>5</v>
      </c>
      <c r="AO76" s="5">
        <v>5</v>
      </c>
      <c r="AP76" s="211"/>
      <c r="AQ76" s="104">
        <f t="shared" si="6"/>
        <v>5</v>
      </c>
      <c r="AR76" s="212"/>
      <c r="AS76" s="212"/>
      <c r="AT76" s="212"/>
      <c r="AU76" s="212"/>
      <c r="AV76" s="211"/>
      <c r="AW76" s="208"/>
      <c r="AX76" s="212"/>
      <c r="AY76" s="212"/>
      <c r="AZ76" s="213"/>
      <c r="BA76" s="216">
        <v>5</v>
      </c>
      <c r="BB76" s="206"/>
      <c r="BC76" s="104">
        <f t="shared" si="7"/>
        <v>5</v>
      </c>
      <c r="BD76" s="217">
        <v>5</v>
      </c>
    </row>
    <row r="77" spans="1:56" ht="15.6" x14ac:dyDescent="0.3">
      <c r="A77" s="203"/>
      <c r="B77" s="193" t="s">
        <v>423</v>
      </c>
      <c r="C77" s="194" t="s">
        <v>424</v>
      </c>
      <c r="D77" s="200">
        <v>4</v>
      </c>
      <c r="E77" s="182">
        <v>5</v>
      </c>
      <c r="F77" s="200">
        <v>4</v>
      </c>
      <c r="G77" s="182">
        <v>5</v>
      </c>
      <c r="H77" s="5">
        <v>4</v>
      </c>
      <c r="I77" s="5">
        <v>4</v>
      </c>
      <c r="J77" s="5">
        <v>4</v>
      </c>
      <c r="K77" s="204"/>
      <c r="L77" s="205"/>
      <c r="M77" s="104">
        <f t="shared" si="4"/>
        <v>4</v>
      </c>
      <c r="N77" s="206"/>
      <c r="O77" s="172">
        <v>5</v>
      </c>
      <c r="P77" s="172">
        <v>5</v>
      </c>
      <c r="Q77" s="206"/>
      <c r="R77" s="207"/>
      <c r="S77" s="104">
        <f t="shared" si="5"/>
        <v>5</v>
      </c>
      <c r="T77" s="207"/>
      <c r="U77" s="207"/>
      <c r="V77" s="207"/>
      <c r="W77" s="207"/>
      <c r="X77" s="205"/>
      <c r="Y77" s="208"/>
      <c r="Z77" s="207"/>
      <c r="AA77" s="207"/>
      <c r="AB77" s="207"/>
      <c r="AC77" s="207"/>
      <c r="AD77" s="205"/>
      <c r="AE77" s="208"/>
      <c r="AF77" s="207"/>
      <c r="AG77" s="207"/>
      <c r="AH77" s="207"/>
      <c r="AI77" s="207"/>
      <c r="AJ77" s="205"/>
      <c r="AK77" s="208"/>
      <c r="AL77" s="5">
        <v>4</v>
      </c>
      <c r="AM77" s="5">
        <v>4</v>
      </c>
      <c r="AN77" s="5">
        <v>4</v>
      </c>
      <c r="AO77" s="5">
        <v>4</v>
      </c>
      <c r="AP77" s="205"/>
      <c r="AQ77" s="104">
        <f t="shared" si="6"/>
        <v>4</v>
      </c>
      <c r="AR77" s="207"/>
      <c r="AS77" s="207"/>
      <c r="AT77" s="207"/>
      <c r="AU77" s="207"/>
      <c r="AV77" s="205"/>
      <c r="AW77" s="208"/>
      <c r="AX77" s="207"/>
      <c r="AY77" s="207"/>
      <c r="AZ77" s="206"/>
      <c r="BA77" s="172">
        <v>5</v>
      </c>
      <c r="BB77" s="206"/>
      <c r="BC77" s="104">
        <f t="shared" si="7"/>
        <v>5</v>
      </c>
      <c r="BD77" s="5">
        <v>5</v>
      </c>
    </row>
    <row r="78" spans="1:56" ht="15.6" x14ac:dyDescent="0.3">
      <c r="A78" s="202"/>
      <c r="B78" s="193" t="s">
        <v>278</v>
      </c>
      <c r="C78" s="195" t="s">
        <v>279</v>
      </c>
      <c r="D78" s="201">
        <v>4</v>
      </c>
      <c r="E78" s="182">
        <v>4</v>
      </c>
      <c r="F78" s="201">
        <v>4</v>
      </c>
      <c r="G78" s="185">
        <v>4</v>
      </c>
      <c r="H78" s="5">
        <v>4</v>
      </c>
      <c r="I78" s="5">
        <v>4</v>
      </c>
      <c r="J78" s="5">
        <v>4</v>
      </c>
      <c r="K78" s="210"/>
      <c r="L78" s="211"/>
      <c r="M78" s="104">
        <f t="shared" si="4"/>
        <v>4</v>
      </c>
      <c r="N78" s="206"/>
      <c r="O78" s="5">
        <v>4</v>
      </c>
      <c r="P78" s="5">
        <v>4</v>
      </c>
      <c r="Q78" s="206"/>
      <c r="R78" s="207"/>
      <c r="S78" s="104">
        <f t="shared" si="5"/>
        <v>4</v>
      </c>
      <c r="T78" s="212"/>
      <c r="U78" s="212"/>
      <c r="V78" s="212"/>
      <c r="W78" s="212"/>
      <c r="X78" s="211"/>
      <c r="Y78" s="208"/>
      <c r="Z78" s="212"/>
      <c r="AA78" s="212"/>
      <c r="AB78" s="212"/>
      <c r="AC78" s="212"/>
      <c r="AD78" s="211"/>
      <c r="AE78" s="208"/>
      <c r="AF78" s="212"/>
      <c r="AG78" s="212"/>
      <c r="AH78" s="212"/>
      <c r="AI78" s="212"/>
      <c r="AJ78" s="211"/>
      <c r="AK78" s="208"/>
      <c r="AL78" s="5">
        <v>4</v>
      </c>
      <c r="AM78" s="5">
        <v>4</v>
      </c>
      <c r="AN78" s="5">
        <v>4</v>
      </c>
      <c r="AO78" s="5">
        <v>4</v>
      </c>
      <c r="AP78" s="211"/>
      <c r="AQ78" s="104">
        <f t="shared" si="6"/>
        <v>4</v>
      </c>
      <c r="AR78" s="212"/>
      <c r="AS78" s="212"/>
      <c r="AT78" s="212"/>
      <c r="AU78" s="212"/>
      <c r="AV78" s="211"/>
      <c r="AW78" s="208"/>
      <c r="AX78" s="212"/>
      <c r="AY78" s="212"/>
      <c r="AZ78" s="213"/>
      <c r="BA78" s="172">
        <v>4</v>
      </c>
      <c r="BB78" s="206"/>
      <c r="BC78" s="104">
        <f t="shared" si="7"/>
        <v>4</v>
      </c>
      <c r="BD78" s="5">
        <v>4</v>
      </c>
    </row>
    <row r="79" spans="1:56" ht="15.6" x14ac:dyDescent="0.3">
      <c r="A79" s="203"/>
      <c r="B79" s="193" t="s">
        <v>445</v>
      </c>
      <c r="C79" s="195" t="s">
        <v>446</v>
      </c>
      <c r="D79" s="200">
        <v>4</v>
      </c>
      <c r="E79" s="182">
        <v>4</v>
      </c>
      <c r="F79" s="200">
        <v>4</v>
      </c>
      <c r="G79" s="182">
        <v>4</v>
      </c>
      <c r="H79" s="5">
        <v>4</v>
      </c>
      <c r="I79" s="5">
        <v>4</v>
      </c>
      <c r="J79" s="5">
        <v>4</v>
      </c>
      <c r="K79" s="204"/>
      <c r="L79" s="205"/>
      <c r="M79" s="104">
        <f t="shared" si="4"/>
        <v>4</v>
      </c>
      <c r="N79" s="206"/>
      <c r="O79" s="5">
        <v>4</v>
      </c>
      <c r="P79" s="5">
        <v>4</v>
      </c>
      <c r="Q79" s="206"/>
      <c r="R79" s="207"/>
      <c r="S79" s="104">
        <f t="shared" si="5"/>
        <v>4</v>
      </c>
      <c r="T79" s="207"/>
      <c r="U79" s="207"/>
      <c r="V79" s="207"/>
      <c r="W79" s="207"/>
      <c r="X79" s="205"/>
      <c r="Y79" s="208"/>
      <c r="Z79" s="207"/>
      <c r="AA79" s="207"/>
      <c r="AB79" s="207"/>
      <c r="AC79" s="207"/>
      <c r="AD79" s="205"/>
      <c r="AE79" s="208"/>
      <c r="AF79" s="207"/>
      <c r="AG79" s="207"/>
      <c r="AH79" s="207"/>
      <c r="AI79" s="207"/>
      <c r="AJ79" s="205"/>
      <c r="AK79" s="208"/>
      <c r="AL79" s="5">
        <v>4</v>
      </c>
      <c r="AM79" s="5">
        <v>4</v>
      </c>
      <c r="AN79" s="5">
        <v>4</v>
      </c>
      <c r="AO79" s="5">
        <v>4</v>
      </c>
      <c r="AP79" s="205"/>
      <c r="AQ79" s="104">
        <f t="shared" si="6"/>
        <v>4</v>
      </c>
      <c r="AR79" s="207"/>
      <c r="AS79" s="207"/>
      <c r="AT79" s="207"/>
      <c r="AU79" s="207"/>
      <c r="AV79" s="205"/>
      <c r="AW79" s="208"/>
      <c r="AX79" s="207"/>
      <c r="AY79" s="207"/>
      <c r="AZ79" s="206"/>
      <c r="BA79" s="5">
        <v>4</v>
      </c>
      <c r="BB79" s="206"/>
      <c r="BC79" s="104">
        <f t="shared" si="7"/>
        <v>4</v>
      </c>
      <c r="BD79" s="5">
        <v>4</v>
      </c>
    </row>
    <row r="80" spans="1:56" ht="15.6" x14ac:dyDescent="0.3">
      <c r="A80" s="202"/>
      <c r="B80" s="217" t="s">
        <v>147</v>
      </c>
      <c r="C80" s="219" t="s">
        <v>148</v>
      </c>
      <c r="D80" s="201">
        <v>4</v>
      </c>
      <c r="E80" s="182">
        <v>4</v>
      </c>
      <c r="F80" s="201">
        <v>4</v>
      </c>
      <c r="G80" s="185">
        <v>4</v>
      </c>
      <c r="H80" s="5">
        <v>4</v>
      </c>
      <c r="I80" s="5">
        <v>4</v>
      </c>
      <c r="J80" s="5">
        <v>4</v>
      </c>
      <c r="K80" s="210"/>
      <c r="L80" s="211"/>
      <c r="M80" s="104">
        <f t="shared" si="4"/>
        <v>4</v>
      </c>
      <c r="N80" s="206"/>
      <c r="O80" s="216">
        <v>4</v>
      </c>
      <c r="P80" s="216">
        <v>4</v>
      </c>
      <c r="Q80" s="206"/>
      <c r="R80" s="207"/>
      <c r="S80" s="104">
        <f t="shared" si="5"/>
        <v>4</v>
      </c>
      <c r="T80" s="212"/>
      <c r="U80" s="212"/>
      <c r="V80" s="212"/>
      <c r="W80" s="212"/>
      <c r="X80" s="211"/>
      <c r="Y80" s="208"/>
      <c r="Z80" s="212"/>
      <c r="AA80" s="212"/>
      <c r="AB80" s="212"/>
      <c r="AC80" s="212"/>
      <c r="AD80" s="211"/>
      <c r="AE80" s="208"/>
      <c r="AF80" s="212"/>
      <c r="AG80" s="212"/>
      <c r="AH80" s="212"/>
      <c r="AI80" s="212"/>
      <c r="AJ80" s="211"/>
      <c r="AK80" s="208"/>
      <c r="AL80" s="5">
        <v>4</v>
      </c>
      <c r="AM80" s="5">
        <v>4</v>
      </c>
      <c r="AN80" s="5">
        <v>4</v>
      </c>
      <c r="AO80" s="5">
        <v>4</v>
      </c>
      <c r="AP80" s="211"/>
      <c r="AQ80" s="104">
        <f t="shared" si="6"/>
        <v>4</v>
      </c>
      <c r="AR80" s="212"/>
      <c r="AS80" s="212"/>
      <c r="AT80" s="212"/>
      <c r="AU80" s="212"/>
      <c r="AV80" s="211"/>
      <c r="AW80" s="208"/>
      <c r="AX80" s="212"/>
      <c r="AY80" s="212"/>
      <c r="AZ80" s="213"/>
      <c r="BA80" s="216">
        <v>4</v>
      </c>
      <c r="BB80" s="206"/>
      <c r="BC80" s="104">
        <f t="shared" si="7"/>
        <v>4</v>
      </c>
      <c r="BD80" s="217">
        <v>4</v>
      </c>
    </row>
    <row r="81" spans="1:56" ht="15.6" x14ac:dyDescent="0.3">
      <c r="A81" s="203"/>
      <c r="B81" s="217" t="s">
        <v>665</v>
      </c>
      <c r="C81" s="219" t="s">
        <v>666</v>
      </c>
      <c r="D81" s="200">
        <v>4</v>
      </c>
      <c r="E81" s="182">
        <v>4</v>
      </c>
      <c r="F81" s="200">
        <v>4</v>
      </c>
      <c r="G81" s="182">
        <v>4</v>
      </c>
      <c r="H81" s="5">
        <v>4</v>
      </c>
      <c r="I81" s="5">
        <v>4</v>
      </c>
      <c r="J81" s="5">
        <v>4</v>
      </c>
      <c r="K81" s="204"/>
      <c r="L81" s="205"/>
      <c r="M81" s="104">
        <f t="shared" si="4"/>
        <v>4</v>
      </c>
      <c r="N81" s="206"/>
      <c r="O81" s="217">
        <v>4</v>
      </c>
      <c r="P81" s="217">
        <v>4</v>
      </c>
      <c r="Q81" s="206"/>
      <c r="R81" s="207"/>
      <c r="S81" s="104">
        <f t="shared" si="5"/>
        <v>4</v>
      </c>
      <c r="T81" s="207"/>
      <c r="U81" s="207"/>
      <c r="V81" s="207"/>
      <c r="W81" s="207"/>
      <c r="X81" s="205"/>
      <c r="Y81" s="208"/>
      <c r="Z81" s="207"/>
      <c r="AA81" s="207"/>
      <c r="AB81" s="207"/>
      <c r="AC81" s="207"/>
      <c r="AD81" s="205"/>
      <c r="AE81" s="208"/>
      <c r="AF81" s="207"/>
      <c r="AG81" s="207"/>
      <c r="AH81" s="207"/>
      <c r="AI81" s="207"/>
      <c r="AJ81" s="205"/>
      <c r="AK81" s="208"/>
      <c r="AL81" s="5">
        <v>4</v>
      </c>
      <c r="AM81" s="5">
        <v>4</v>
      </c>
      <c r="AN81" s="5">
        <v>4</v>
      </c>
      <c r="AO81" s="5">
        <v>4</v>
      </c>
      <c r="AP81" s="205"/>
      <c r="AQ81" s="104">
        <f t="shared" si="6"/>
        <v>4</v>
      </c>
      <c r="AR81" s="207"/>
      <c r="AS81" s="207"/>
      <c r="AT81" s="207"/>
      <c r="AU81" s="207"/>
      <c r="AV81" s="205"/>
      <c r="AW81" s="208"/>
      <c r="AX81" s="207"/>
      <c r="AY81" s="207"/>
      <c r="AZ81" s="206"/>
      <c r="BA81" s="216">
        <v>4</v>
      </c>
      <c r="BB81" s="206"/>
      <c r="BC81" s="104">
        <f t="shared" si="7"/>
        <v>4</v>
      </c>
      <c r="BD81" s="217">
        <v>4</v>
      </c>
    </row>
    <row r="82" spans="1:56" ht="15.6" x14ac:dyDescent="0.3">
      <c r="A82" s="202"/>
      <c r="B82" s="217" t="s">
        <v>413</v>
      </c>
      <c r="C82" s="219" t="s">
        <v>414</v>
      </c>
      <c r="D82" s="201">
        <v>4</v>
      </c>
      <c r="E82" s="182">
        <v>4</v>
      </c>
      <c r="F82" s="201">
        <v>4</v>
      </c>
      <c r="G82" s="185">
        <v>4</v>
      </c>
      <c r="H82" s="5">
        <v>4</v>
      </c>
      <c r="I82" s="5">
        <v>4</v>
      </c>
      <c r="J82" s="5">
        <v>4</v>
      </c>
      <c r="K82" s="210"/>
      <c r="L82" s="211"/>
      <c r="M82" s="104">
        <f t="shared" si="4"/>
        <v>4</v>
      </c>
      <c r="N82" s="206"/>
      <c r="O82" s="217">
        <v>4</v>
      </c>
      <c r="P82" s="217">
        <v>4</v>
      </c>
      <c r="Q82" s="206"/>
      <c r="R82" s="207"/>
      <c r="S82" s="104">
        <f t="shared" si="5"/>
        <v>4</v>
      </c>
      <c r="T82" s="212"/>
      <c r="U82" s="212"/>
      <c r="V82" s="212"/>
      <c r="W82" s="212"/>
      <c r="X82" s="211"/>
      <c r="Y82" s="208"/>
      <c r="Z82" s="212"/>
      <c r="AA82" s="212"/>
      <c r="AB82" s="212"/>
      <c r="AC82" s="212"/>
      <c r="AD82" s="211"/>
      <c r="AE82" s="208"/>
      <c r="AF82" s="212"/>
      <c r="AG82" s="212"/>
      <c r="AH82" s="212"/>
      <c r="AI82" s="212"/>
      <c r="AJ82" s="211"/>
      <c r="AK82" s="208"/>
      <c r="AL82" s="5">
        <v>4</v>
      </c>
      <c r="AM82" s="5">
        <v>4</v>
      </c>
      <c r="AN82" s="5">
        <v>4</v>
      </c>
      <c r="AO82" s="5">
        <v>4</v>
      </c>
      <c r="AP82" s="211"/>
      <c r="AQ82" s="104">
        <f t="shared" si="6"/>
        <v>4</v>
      </c>
      <c r="AR82" s="212"/>
      <c r="AS82" s="212"/>
      <c r="AT82" s="212"/>
      <c r="AU82" s="212"/>
      <c r="AV82" s="211"/>
      <c r="AW82" s="208"/>
      <c r="AX82" s="212"/>
      <c r="AY82" s="212"/>
      <c r="AZ82" s="213"/>
      <c r="BA82" s="217">
        <v>4</v>
      </c>
      <c r="BB82" s="206"/>
      <c r="BC82" s="104">
        <f t="shared" si="7"/>
        <v>4</v>
      </c>
      <c r="BD82" s="217">
        <v>4</v>
      </c>
    </row>
    <row r="83" spans="1:56" ht="15.6" x14ac:dyDescent="0.3">
      <c r="A83" s="203"/>
      <c r="B83" s="217" t="s">
        <v>417</v>
      </c>
      <c r="C83" s="219" t="s">
        <v>418</v>
      </c>
      <c r="D83" s="200">
        <v>4</v>
      </c>
      <c r="E83" s="182">
        <v>4</v>
      </c>
      <c r="F83" s="200">
        <v>4</v>
      </c>
      <c r="G83" s="182">
        <v>4</v>
      </c>
      <c r="H83" s="5">
        <v>4</v>
      </c>
      <c r="I83" s="5">
        <v>4</v>
      </c>
      <c r="J83" s="5">
        <v>4</v>
      </c>
      <c r="K83" s="204"/>
      <c r="L83" s="205"/>
      <c r="M83" s="104">
        <f t="shared" si="4"/>
        <v>4</v>
      </c>
      <c r="N83" s="206"/>
      <c r="O83" s="216">
        <v>4</v>
      </c>
      <c r="P83" s="216">
        <v>4</v>
      </c>
      <c r="Q83" s="206"/>
      <c r="R83" s="207"/>
      <c r="S83" s="104">
        <f t="shared" si="5"/>
        <v>4</v>
      </c>
      <c r="T83" s="207"/>
      <c r="U83" s="207"/>
      <c r="V83" s="207"/>
      <c r="W83" s="207"/>
      <c r="X83" s="205"/>
      <c r="Y83" s="208"/>
      <c r="Z83" s="207"/>
      <c r="AA83" s="207"/>
      <c r="AB83" s="207"/>
      <c r="AC83" s="207"/>
      <c r="AD83" s="205"/>
      <c r="AE83" s="208"/>
      <c r="AF83" s="207"/>
      <c r="AG83" s="207"/>
      <c r="AH83" s="207"/>
      <c r="AI83" s="207"/>
      <c r="AJ83" s="205"/>
      <c r="AK83" s="208"/>
      <c r="AL83" s="5">
        <v>4</v>
      </c>
      <c r="AM83" s="5">
        <v>4</v>
      </c>
      <c r="AN83" s="5">
        <v>4</v>
      </c>
      <c r="AO83" s="5">
        <v>4</v>
      </c>
      <c r="AP83" s="205"/>
      <c r="AQ83" s="104">
        <f t="shared" si="6"/>
        <v>4</v>
      </c>
      <c r="AR83" s="207"/>
      <c r="AS83" s="207"/>
      <c r="AT83" s="207"/>
      <c r="AU83" s="207"/>
      <c r="AV83" s="205"/>
      <c r="AW83" s="208"/>
      <c r="AX83" s="207"/>
      <c r="AY83" s="207"/>
      <c r="AZ83" s="206"/>
      <c r="BA83" s="216">
        <v>4</v>
      </c>
      <c r="BB83" s="206"/>
      <c r="BC83" s="104">
        <f t="shared" si="7"/>
        <v>4</v>
      </c>
      <c r="BD83" s="217">
        <v>4</v>
      </c>
    </row>
    <row r="84" spans="1:56" ht="15.6" x14ac:dyDescent="0.3">
      <c r="A84" s="202"/>
      <c r="B84" s="217" t="s">
        <v>104</v>
      </c>
      <c r="C84" s="219" t="s">
        <v>105</v>
      </c>
      <c r="D84" s="201">
        <v>4</v>
      </c>
      <c r="E84" s="182">
        <v>4</v>
      </c>
      <c r="F84" s="201">
        <v>4</v>
      </c>
      <c r="G84" s="185">
        <v>4</v>
      </c>
      <c r="H84" s="5">
        <v>4</v>
      </c>
      <c r="I84" s="5">
        <v>4</v>
      </c>
      <c r="J84" s="5">
        <v>4</v>
      </c>
      <c r="K84" s="210"/>
      <c r="L84" s="211"/>
      <c r="M84" s="104">
        <f t="shared" si="4"/>
        <v>4</v>
      </c>
      <c r="N84" s="206"/>
      <c r="O84" s="217">
        <v>4</v>
      </c>
      <c r="P84" s="217">
        <v>4</v>
      </c>
      <c r="Q84" s="206"/>
      <c r="R84" s="207"/>
      <c r="S84" s="104">
        <f t="shared" si="5"/>
        <v>4</v>
      </c>
      <c r="T84" s="212"/>
      <c r="U84" s="212"/>
      <c r="V84" s="212"/>
      <c r="W84" s="212"/>
      <c r="X84" s="211"/>
      <c r="Y84" s="208"/>
      <c r="Z84" s="212"/>
      <c r="AA84" s="212"/>
      <c r="AB84" s="212"/>
      <c r="AC84" s="212"/>
      <c r="AD84" s="211"/>
      <c r="AE84" s="208"/>
      <c r="AF84" s="212"/>
      <c r="AG84" s="212"/>
      <c r="AH84" s="212"/>
      <c r="AI84" s="212"/>
      <c r="AJ84" s="211"/>
      <c r="AK84" s="208"/>
      <c r="AL84" s="5">
        <v>4</v>
      </c>
      <c r="AM84" s="5">
        <v>4</v>
      </c>
      <c r="AN84" s="5">
        <v>4</v>
      </c>
      <c r="AO84" s="5">
        <v>4</v>
      </c>
      <c r="AP84" s="211"/>
      <c r="AQ84" s="104">
        <f t="shared" si="6"/>
        <v>4</v>
      </c>
      <c r="AR84" s="212"/>
      <c r="AS84" s="212"/>
      <c r="AT84" s="212"/>
      <c r="AU84" s="212"/>
      <c r="AV84" s="211"/>
      <c r="AW84" s="208"/>
      <c r="AX84" s="212"/>
      <c r="AY84" s="212"/>
      <c r="AZ84" s="213"/>
      <c r="BA84" s="216">
        <v>4</v>
      </c>
      <c r="BB84" s="206"/>
      <c r="BC84" s="104">
        <f t="shared" si="7"/>
        <v>4</v>
      </c>
      <c r="BD84" s="217">
        <v>4</v>
      </c>
    </row>
    <row r="85" spans="1:56" ht="15.6" x14ac:dyDescent="0.3">
      <c r="A85" s="203"/>
      <c r="B85" s="217" t="s">
        <v>153</v>
      </c>
      <c r="C85" s="219" t="s">
        <v>154</v>
      </c>
      <c r="D85" s="200">
        <v>4</v>
      </c>
      <c r="E85" s="182">
        <v>4</v>
      </c>
      <c r="F85" s="200">
        <v>4</v>
      </c>
      <c r="G85" s="182">
        <v>4</v>
      </c>
      <c r="H85" s="5">
        <v>4</v>
      </c>
      <c r="I85" s="5">
        <v>4</v>
      </c>
      <c r="J85" s="5">
        <v>4</v>
      </c>
      <c r="K85" s="204"/>
      <c r="L85" s="205"/>
      <c r="M85" s="104">
        <f t="shared" si="4"/>
        <v>4</v>
      </c>
      <c r="N85" s="206"/>
      <c r="O85" s="217">
        <v>4</v>
      </c>
      <c r="P85" s="217">
        <v>4</v>
      </c>
      <c r="Q85" s="206"/>
      <c r="R85" s="207"/>
      <c r="S85" s="104">
        <f t="shared" si="5"/>
        <v>4</v>
      </c>
      <c r="T85" s="207"/>
      <c r="U85" s="207"/>
      <c r="V85" s="207"/>
      <c r="W85" s="207"/>
      <c r="X85" s="205"/>
      <c r="Y85" s="208"/>
      <c r="Z85" s="207"/>
      <c r="AA85" s="207"/>
      <c r="AB85" s="207"/>
      <c r="AC85" s="207"/>
      <c r="AD85" s="205"/>
      <c r="AE85" s="208"/>
      <c r="AF85" s="207"/>
      <c r="AG85" s="207"/>
      <c r="AH85" s="207"/>
      <c r="AI85" s="207"/>
      <c r="AJ85" s="205"/>
      <c r="AK85" s="208"/>
      <c r="AL85" s="5">
        <v>4</v>
      </c>
      <c r="AM85" s="5">
        <v>4</v>
      </c>
      <c r="AN85" s="5">
        <v>4</v>
      </c>
      <c r="AO85" s="5">
        <v>4</v>
      </c>
      <c r="AP85" s="205"/>
      <c r="AQ85" s="104">
        <f t="shared" si="6"/>
        <v>4</v>
      </c>
      <c r="AR85" s="207"/>
      <c r="AS85" s="207"/>
      <c r="AT85" s="207"/>
      <c r="AU85" s="207"/>
      <c r="AV85" s="205"/>
      <c r="AW85" s="208"/>
      <c r="AX85" s="207"/>
      <c r="AY85" s="207"/>
      <c r="AZ85" s="206"/>
      <c r="BA85" s="217">
        <v>4</v>
      </c>
      <c r="BB85" s="206"/>
      <c r="BC85" s="104">
        <f t="shared" si="7"/>
        <v>4</v>
      </c>
      <c r="BD85" s="217">
        <v>4</v>
      </c>
    </row>
    <row r="86" spans="1:56" ht="15.6" x14ac:dyDescent="0.3">
      <c r="A86" s="202"/>
      <c r="B86" s="217" t="s">
        <v>127</v>
      </c>
      <c r="C86" s="219" t="s">
        <v>128</v>
      </c>
      <c r="D86" s="201">
        <v>4</v>
      </c>
      <c r="E86" s="182">
        <v>4</v>
      </c>
      <c r="F86" s="201">
        <v>4</v>
      </c>
      <c r="G86" s="185">
        <v>4</v>
      </c>
      <c r="H86" s="5">
        <v>4</v>
      </c>
      <c r="I86" s="5">
        <v>4</v>
      </c>
      <c r="J86" s="5">
        <v>4</v>
      </c>
      <c r="K86" s="210"/>
      <c r="L86" s="211"/>
      <c r="M86" s="104">
        <f t="shared" si="4"/>
        <v>4</v>
      </c>
      <c r="N86" s="206"/>
      <c r="O86" s="216">
        <v>4</v>
      </c>
      <c r="P86" s="216">
        <v>4</v>
      </c>
      <c r="Q86" s="206"/>
      <c r="R86" s="207"/>
      <c r="S86" s="104">
        <f t="shared" si="5"/>
        <v>4</v>
      </c>
      <c r="T86" s="212"/>
      <c r="U86" s="212"/>
      <c r="V86" s="212"/>
      <c r="W86" s="212"/>
      <c r="X86" s="211"/>
      <c r="Y86" s="208"/>
      <c r="Z86" s="212"/>
      <c r="AA86" s="212"/>
      <c r="AB86" s="212"/>
      <c r="AC86" s="212"/>
      <c r="AD86" s="211"/>
      <c r="AE86" s="208"/>
      <c r="AF86" s="212"/>
      <c r="AG86" s="212"/>
      <c r="AH86" s="212"/>
      <c r="AI86" s="212"/>
      <c r="AJ86" s="211"/>
      <c r="AK86" s="208"/>
      <c r="AL86" s="5">
        <v>4</v>
      </c>
      <c r="AM86" s="5">
        <v>4</v>
      </c>
      <c r="AN86" s="5">
        <v>4</v>
      </c>
      <c r="AO86" s="5">
        <v>4</v>
      </c>
      <c r="AP86" s="211"/>
      <c r="AQ86" s="104">
        <f t="shared" si="6"/>
        <v>4</v>
      </c>
      <c r="AR86" s="212"/>
      <c r="AS86" s="212"/>
      <c r="AT86" s="212"/>
      <c r="AU86" s="212"/>
      <c r="AV86" s="211"/>
      <c r="AW86" s="208"/>
      <c r="AX86" s="212"/>
      <c r="AY86" s="212"/>
      <c r="AZ86" s="213"/>
      <c r="BA86" s="216">
        <v>4</v>
      </c>
      <c r="BB86" s="206"/>
      <c r="BC86" s="104">
        <f t="shared" si="7"/>
        <v>4</v>
      </c>
      <c r="BD86" s="217">
        <v>4</v>
      </c>
    </row>
    <row r="87" spans="1:56" ht="15.6" x14ac:dyDescent="0.3">
      <c r="A87" s="203"/>
      <c r="B87" s="217" t="s">
        <v>392</v>
      </c>
      <c r="C87" s="219" t="s">
        <v>393</v>
      </c>
      <c r="D87" s="200">
        <v>4</v>
      </c>
      <c r="E87" s="182">
        <v>4</v>
      </c>
      <c r="F87" s="200">
        <v>4</v>
      </c>
      <c r="G87" s="182">
        <v>4</v>
      </c>
      <c r="H87" s="5">
        <v>4</v>
      </c>
      <c r="I87" s="5">
        <v>4</v>
      </c>
      <c r="J87" s="5">
        <v>4</v>
      </c>
      <c r="K87" s="204"/>
      <c r="L87" s="205"/>
      <c r="M87" s="104">
        <f t="shared" si="4"/>
        <v>4</v>
      </c>
      <c r="N87" s="206"/>
      <c r="O87" s="217">
        <v>4</v>
      </c>
      <c r="P87" s="217">
        <v>4</v>
      </c>
      <c r="Q87" s="206"/>
      <c r="R87" s="207"/>
      <c r="S87" s="104">
        <f t="shared" si="5"/>
        <v>4</v>
      </c>
      <c r="T87" s="207"/>
      <c r="U87" s="207"/>
      <c r="V87" s="207"/>
      <c r="W87" s="207"/>
      <c r="X87" s="205"/>
      <c r="Y87" s="208"/>
      <c r="Z87" s="207"/>
      <c r="AA87" s="207"/>
      <c r="AB87" s="207"/>
      <c r="AC87" s="207"/>
      <c r="AD87" s="205"/>
      <c r="AE87" s="208"/>
      <c r="AF87" s="207"/>
      <c r="AG87" s="207"/>
      <c r="AH87" s="207"/>
      <c r="AI87" s="207"/>
      <c r="AJ87" s="205"/>
      <c r="AK87" s="208"/>
      <c r="AL87" s="5">
        <v>4</v>
      </c>
      <c r="AM87" s="5">
        <v>4</v>
      </c>
      <c r="AN87" s="5">
        <v>4</v>
      </c>
      <c r="AO87" s="5">
        <v>4</v>
      </c>
      <c r="AP87" s="205"/>
      <c r="AQ87" s="104">
        <f t="shared" si="6"/>
        <v>4</v>
      </c>
      <c r="AR87" s="207"/>
      <c r="AS87" s="207"/>
      <c r="AT87" s="207"/>
      <c r="AU87" s="207"/>
      <c r="AV87" s="205"/>
      <c r="AW87" s="208"/>
      <c r="AX87" s="207"/>
      <c r="AY87" s="207"/>
      <c r="AZ87" s="206"/>
      <c r="BA87" s="216">
        <v>4</v>
      </c>
      <c r="BB87" s="206"/>
      <c r="BC87" s="104">
        <f t="shared" si="7"/>
        <v>4</v>
      </c>
      <c r="BD87" s="217">
        <v>4</v>
      </c>
    </row>
    <row r="88" spans="1:56" ht="15.6" x14ac:dyDescent="0.3">
      <c r="A88" s="202"/>
      <c r="B88" s="217" t="s">
        <v>204</v>
      </c>
      <c r="C88" s="219" t="s">
        <v>205</v>
      </c>
      <c r="D88" s="201">
        <v>4</v>
      </c>
      <c r="E88" s="182">
        <v>4</v>
      </c>
      <c r="F88" s="201">
        <v>4</v>
      </c>
      <c r="G88" s="185">
        <v>4</v>
      </c>
      <c r="H88" s="5">
        <v>4</v>
      </c>
      <c r="I88" s="5">
        <v>4</v>
      </c>
      <c r="J88" s="5">
        <v>4</v>
      </c>
      <c r="K88" s="210"/>
      <c r="L88" s="211"/>
      <c r="M88" s="104">
        <f t="shared" si="4"/>
        <v>4</v>
      </c>
      <c r="N88" s="206"/>
      <c r="O88" s="217">
        <v>4</v>
      </c>
      <c r="P88" s="217">
        <v>4</v>
      </c>
      <c r="Q88" s="206"/>
      <c r="R88" s="207"/>
      <c r="S88" s="104">
        <f t="shared" si="5"/>
        <v>4</v>
      </c>
      <c r="T88" s="212"/>
      <c r="U88" s="212"/>
      <c r="V88" s="212"/>
      <c r="W88" s="212"/>
      <c r="X88" s="211"/>
      <c r="Y88" s="208"/>
      <c r="Z88" s="212"/>
      <c r="AA88" s="212"/>
      <c r="AB88" s="212"/>
      <c r="AC88" s="212"/>
      <c r="AD88" s="211"/>
      <c r="AE88" s="208"/>
      <c r="AF88" s="212"/>
      <c r="AG88" s="212"/>
      <c r="AH88" s="212"/>
      <c r="AI88" s="212"/>
      <c r="AJ88" s="211"/>
      <c r="AK88" s="208"/>
      <c r="AL88" s="5">
        <v>4</v>
      </c>
      <c r="AM88" s="5">
        <v>4</v>
      </c>
      <c r="AN88" s="5">
        <v>4</v>
      </c>
      <c r="AO88" s="5">
        <v>4</v>
      </c>
      <c r="AP88" s="211"/>
      <c r="AQ88" s="104">
        <f t="shared" si="6"/>
        <v>4</v>
      </c>
      <c r="AR88" s="212"/>
      <c r="AS88" s="212"/>
      <c r="AT88" s="212"/>
      <c r="AU88" s="212"/>
      <c r="AV88" s="211"/>
      <c r="AW88" s="208"/>
      <c r="AX88" s="212"/>
      <c r="AY88" s="212"/>
      <c r="AZ88" s="213"/>
      <c r="BA88" s="217">
        <v>4</v>
      </c>
      <c r="BB88" s="206"/>
      <c r="BC88" s="104">
        <f t="shared" si="7"/>
        <v>4</v>
      </c>
      <c r="BD88" s="217">
        <v>4</v>
      </c>
    </row>
    <row r="89" spans="1:56" ht="15.6" x14ac:dyDescent="0.3">
      <c r="A89" s="203"/>
      <c r="B89" s="217" t="s">
        <v>478</v>
      </c>
      <c r="C89" s="219" t="s">
        <v>479</v>
      </c>
      <c r="D89" s="200">
        <v>4</v>
      </c>
      <c r="E89" s="182">
        <v>4</v>
      </c>
      <c r="F89" s="200">
        <v>4</v>
      </c>
      <c r="G89" s="182">
        <v>4</v>
      </c>
      <c r="H89" s="5">
        <v>4</v>
      </c>
      <c r="I89" s="5">
        <v>4</v>
      </c>
      <c r="J89" s="5">
        <v>4</v>
      </c>
      <c r="K89" s="204"/>
      <c r="L89" s="205"/>
      <c r="M89" s="104">
        <f t="shared" si="4"/>
        <v>4</v>
      </c>
      <c r="N89" s="206"/>
      <c r="O89" s="216">
        <v>4</v>
      </c>
      <c r="P89" s="216">
        <v>4</v>
      </c>
      <c r="Q89" s="206"/>
      <c r="R89" s="207"/>
      <c r="S89" s="104">
        <f t="shared" si="5"/>
        <v>4</v>
      </c>
      <c r="T89" s="207"/>
      <c r="U89" s="207"/>
      <c r="V89" s="207"/>
      <c r="W89" s="207"/>
      <c r="X89" s="205"/>
      <c r="Y89" s="208"/>
      <c r="Z89" s="207"/>
      <c r="AA89" s="207"/>
      <c r="AB89" s="207"/>
      <c r="AC89" s="207"/>
      <c r="AD89" s="205"/>
      <c r="AE89" s="208"/>
      <c r="AF89" s="207"/>
      <c r="AG89" s="207"/>
      <c r="AH89" s="207"/>
      <c r="AI89" s="207"/>
      <c r="AJ89" s="205"/>
      <c r="AK89" s="208"/>
      <c r="AL89" s="5">
        <v>4</v>
      </c>
      <c r="AM89" s="5">
        <v>4</v>
      </c>
      <c r="AN89" s="5">
        <v>4</v>
      </c>
      <c r="AO89" s="5">
        <v>4</v>
      </c>
      <c r="AP89" s="205"/>
      <c r="AQ89" s="104">
        <f t="shared" si="6"/>
        <v>4</v>
      </c>
      <c r="AR89" s="207"/>
      <c r="AS89" s="207"/>
      <c r="AT89" s="207"/>
      <c r="AU89" s="207"/>
      <c r="AV89" s="205"/>
      <c r="AW89" s="208"/>
      <c r="AX89" s="207"/>
      <c r="AY89" s="207"/>
      <c r="AZ89" s="206"/>
      <c r="BA89" s="216">
        <v>4</v>
      </c>
      <c r="BB89" s="206"/>
      <c r="BC89" s="104">
        <f t="shared" si="7"/>
        <v>4</v>
      </c>
      <c r="BD89" s="217">
        <v>4</v>
      </c>
    </row>
    <row r="90" spans="1:56" ht="15.6" x14ac:dyDescent="0.3">
      <c r="A90" s="202"/>
      <c r="B90" s="217" t="s">
        <v>296</v>
      </c>
      <c r="C90" s="219" t="s">
        <v>108</v>
      </c>
      <c r="D90" s="201">
        <v>4</v>
      </c>
      <c r="E90" s="182">
        <v>4</v>
      </c>
      <c r="F90" s="201">
        <v>4</v>
      </c>
      <c r="G90" s="185">
        <v>4</v>
      </c>
      <c r="H90" s="5">
        <v>4</v>
      </c>
      <c r="I90" s="5">
        <v>4</v>
      </c>
      <c r="J90" s="5">
        <v>4</v>
      </c>
      <c r="K90" s="210"/>
      <c r="L90" s="211"/>
      <c r="M90" s="104">
        <f t="shared" si="4"/>
        <v>4</v>
      </c>
      <c r="N90" s="206"/>
      <c r="O90" s="217">
        <v>4</v>
      </c>
      <c r="P90" s="217">
        <v>4</v>
      </c>
      <c r="Q90" s="206"/>
      <c r="R90" s="207"/>
      <c r="S90" s="104">
        <f t="shared" si="5"/>
        <v>4</v>
      </c>
      <c r="T90" s="212"/>
      <c r="U90" s="212"/>
      <c r="V90" s="212"/>
      <c r="W90" s="212"/>
      <c r="X90" s="211"/>
      <c r="Y90" s="208"/>
      <c r="Z90" s="212"/>
      <c r="AA90" s="212"/>
      <c r="AB90" s="212"/>
      <c r="AC90" s="212"/>
      <c r="AD90" s="211"/>
      <c r="AE90" s="208"/>
      <c r="AF90" s="212"/>
      <c r="AG90" s="212"/>
      <c r="AH90" s="212"/>
      <c r="AI90" s="212"/>
      <c r="AJ90" s="211"/>
      <c r="AK90" s="208"/>
      <c r="AL90" s="5">
        <v>4</v>
      </c>
      <c r="AM90" s="5">
        <v>4</v>
      </c>
      <c r="AN90" s="5">
        <v>4</v>
      </c>
      <c r="AO90" s="5">
        <v>4</v>
      </c>
      <c r="AP90" s="211"/>
      <c r="AQ90" s="104">
        <f t="shared" si="6"/>
        <v>4</v>
      </c>
      <c r="AR90" s="212"/>
      <c r="AS90" s="212"/>
      <c r="AT90" s="212"/>
      <c r="AU90" s="212"/>
      <c r="AV90" s="211"/>
      <c r="AW90" s="208"/>
      <c r="AX90" s="212"/>
      <c r="AY90" s="212"/>
      <c r="AZ90" s="213"/>
      <c r="BA90" s="216">
        <v>4</v>
      </c>
      <c r="BB90" s="206"/>
      <c r="BC90" s="104">
        <f t="shared" si="7"/>
        <v>4</v>
      </c>
      <c r="BD90" s="217">
        <v>4</v>
      </c>
    </row>
    <row r="91" spans="1:56" ht="15.6" x14ac:dyDescent="0.3">
      <c r="A91" s="203"/>
      <c r="B91" s="217" t="s">
        <v>313</v>
      </c>
      <c r="C91" s="219" t="s">
        <v>314</v>
      </c>
      <c r="D91" s="200">
        <v>4</v>
      </c>
      <c r="E91" s="182">
        <v>4</v>
      </c>
      <c r="F91" s="200">
        <v>4</v>
      </c>
      <c r="G91" s="182">
        <v>4</v>
      </c>
      <c r="H91" s="5">
        <v>4</v>
      </c>
      <c r="I91" s="5">
        <v>4</v>
      </c>
      <c r="J91" s="5">
        <v>4</v>
      </c>
      <c r="K91" s="204"/>
      <c r="L91" s="205"/>
      <c r="M91" s="104">
        <f t="shared" si="4"/>
        <v>4</v>
      </c>
      <c r="N91" s="206"/>
      <c r="O91" s="217">
        <v>4</v>
      </c>
      <c r="P91" s="217">
        <v>4</v>
      </c>
      <c r="Q91" s="206"/>
      <c r="R91" s="207"/>
      <c r="S91" s="104">
        <f t="shared" si="5"/>
        <v>4</v>
      </c>
      <c r="T91" s="207"/>
      <c r="U91" s="207"/>
      <c r="V91" s="207"/>
      <c r="W91" s="207"/>
      <c r="X91" s="205"/>
      <c r="Y91" s="208"/>
      <c r="Z91" s="207"/>
      <c r="AA91" s="207"/>
      <c r="AB91" s="207"/>
      <c r="AC91" s="207"/>
      <c r="AD91" s="205"/>
      <c r="AE91" s="208"/>
      <c r="AF91" s="207"/>
      <c r="AG91" s="207"/>
      <c r="AH91" s="207"/>
      <c r="AI91" s="207"/>
      <c r="AJ91" s="205"/>
      <c r="AK91" s="208"/>
      <c r="AL91" s="5">
        <v>4</v>
      </c>
      <c r="AM91" s="5">
        <v>4</v>
      </c>
      <c r="AN91" s="5">
        <v>4</v>
      </c>
      <c r="AO91" s="5">
        <v>4</v>
      </c>
      <c r="AP91" s="205"/>
      <c r="AQ91" s="104">
        <f t="shared" si="6"/>
        <v>4</v>
      </c>
      <c r="AR91" s="207"/>
      <c r="AS91" s="207"/>
      <c r="AT91" s="207"/>
      <c r="AU91" s="207"/>
      <c r="AV91" s="205"/>
      <c r="AW91" s="208"/>
      <c r="AX91" s="207"/>
      <c r="AY91" s="207"/>
      <c r="AZ91" s="206"/>
      <c r="BA91" s="217">
        <v>4</v>
      </c>
      <c r="BB91" s="206"/>
      <c r="BC91" s="104">
        <f t="shared" si="7"/>
        <v>4</v>
      </c>
      <c r="BD91" s="217">
        <v>4</v>
      </c>
    </row>
    <row r="92" spans="1:56" ht="15.6" x14ac:dyDescent="0.3">
      <c r="A92" s="202"/>
      <c r="B92" s="5" t="e">
        <f>VLOOKUP(A92,[1]!Table2[#All],2,)</f>
        <v>#REF!</v>
      </c>
      <c r="C92" s="197" t="s">
        <v>172</v>
      </c>
      <c r="D92" s="201">
        <v>3</v>
      </c>
      <c r="E92" s="182">
        <v>3</v>
      </c>
      <c r="F92" s="201">
        <v>3</v>
      </c>
      <c r="G92" s="185">
        <v>3</v>
      </c>
      <c r="H92" s="6">
        <v>3</v>
      </c>
      <c r="I92" s="6">
        <v>3</v>
      </c>
      <c r="J92" s="6">
        <v>3</v>
      </c>
      <c r="K92" s="210"/>
      <c r="L92" s="211"/>
      <c r="M92" s="104">
        <f t="shared" si="4"/>
        <v>3</v>
      </c>
      <c r="N92" s="206"/>
      <c r="O92" s="5">
        <v>3</v>
      </c>
      <c r="P92" s="5">
        <v>3</v>
      </c>
      <c r="Q92" s="206"/>
      <c r="R92" s="207"/>
      <c r="S92" s="104">
        <f t="shared" si="5"/>
        <v>3</v>
      </c>
      <c r="T92" s="212"/>
      <c r="U92" s="212"/>
      <c r="V92" s="212"/>
      <c r="W92" s="212"/>
      <c r="X92" s="211"/>
      <c r="Y92" s="208"/>
      <c r="Z92" s="212"/>
      <c r="AA92" s="212"/>
      <c r="AB92" s="212"/>
      <c r="AC92" s="212"/>
      <c r="AD92" s="211"/>
      <c r="AE92" s="208"/>
      <c r="AF92" s="212"/>
      <c r="AG92" s="212"/>
      <c r="AH92" s="212"/>
      <c r="AI92" s="212"/>
      <c r="AJ92" s="211"/>
      <c r="AK92" s="208"/>
      <c r="AL92" s="6">
        <v>3</v>
      </c>
      <c r="AM92" s="6">
        <v>3</v>
      </c>
      <c r="AN92" s="6">
        <v>3</v>
      </c>
      <c r="AO92" s="6">
        <v>3</v>
      </c>
      <c r="AP92" s="211"/>
      <c r="AQ92" s="104">
        <f t="shared" si="6"/>
        <v>3</v>
      </c>
      <c r="AR92" s="212"/>
      <c r="AS92" s="212"/>
      <c r="AT92" s="212"/>
      <c r="AU92" s="212"/>
      <c r="AV92" s="211"/>
      <c r="AW92" s="208"/>
      <c r="AX92" s="212"/>
      <c r="AY92" s="212"/>
      <c r="AZ92" s="213"/>
      <c r="BA92" s="5">
        <v>3</v>
      </c>
      <c r="BB92" s="206"/>
      <c r="BC92" s="104">
        <f t="shared" si="7"/>
        <v>3</v>
      </c>
      <c r="BD92" s="5">
        <v>3</v>
      </c>
    </row>
    <row r="93" spans="1:56" ht="15.6" x14ac:dyDescent="0.3">
      <c r="A93" s="203"/>
      <c r="B93" s="5" t="e">
        <f>VLOOKUP(A93,[1]!Table2[#All],2,)</f>
        <v>#REF!</v>
      </c>
      <c r="C93" s="197" t="s">
        <v>385</v>
      </c>
      <c r="D93" s="200">
        <v>3</v>
      </c>
      <c r="E93" s="182">
        <v>2.5</v>
      </c>
      <c r="F93" s="200">
        <v>3</v>
      </c>
      <c r="G93" s="182">
        <v>2.5</v>
      </c>
      <c r="H93" s="6">
        <v>3</v>
      </c>
      <c r="I93" s="6">
        <v>3</v>
      </c>
      <c r="J93" s="6">
        <v>3</v>
      </c>
      <c r="K93" s="204"/>
      <c r="L93" s="205"/>
      <c r="M93" s="104">
        <f t="shared" si="4"/>
        <v>3</v>
      </c>
      <c r="N93" s="206"/>
      <c r="O93" s="5">
        <v>2.5</v>
      </c>
      <c r="P93" s="5">
        <v>2.5</v>
      </c>
      <c r="Q93" s="206"/>
      <c r="R93" s="207"/>
      <c r="S93" s="104">
        <f t="shared" si="5"/>
        <v>2.5</v>
      </c>
      <c r="T93" s="207"/>
      <c r="U93" s="207"/>
      <c r="V93" s="207"/>
      <c r="W93" s="207"/>
      <c r="X93" s="205"/>
      <c r="Y93" s="208"/>
      <c r="Z93" s="207"/>
      <c r="AA93" s="207"/>
      <c r="AB93" s="207"/>
      <c r="AC93" s="207"/>
      <c r="AD93" s="205"/>
      <c r="AE93" s="208"/>
      <c r="AF93" s="207"/>
      <c r="AG93" s="207"/>
      <c r="AH93" s="207"/>
      <c r="AI93" s="207"/>
      <c r="AJ93" s="205"/>
      <c r="AK93" s="208"/>
      <c r="AL93" s="6">
        <v>3</v>
      </c>
      <c r="AM93" s="6">
        <v>3</v>
      </c>
      <c r="AN93" s="6">
        <v>3</v>
      </c>
      <c r="AO93" s="6">
        <v>3</v>
      </c>
      <c r="AP93" s="205"/>
      <c r="AQ93" s="104">
        <f t="shared" si="6"/>
        <v>3</v>
      </c>
      <c r="AR93" s="207"/>
      <c r="AS93" s="207"/>
      <c r="AT93" s="207"/>
      <c r="AU93" s="207"/>
      <c r="AV93" s="205"/>
      <c r="AW93" s="208"/>
      <c r="AX93" s="207"/>
      <c r="AY93" s="207"/>
      <c r="AZ93" s="206"/>
      <c r="BA93" s="5">
        <v>2.5</v>
      </c>
      <c r="BB93" s="206"/>
      <c r="BC93" s="104">
        <f t="shared" si="7"/>
        <v>2.5</v>
      </c>
      <c r="BD93" s="5">
        <v>2.5</v>
      </c>
    </row>
    <row r="94" spans="1:56" ht="15.6" x14ac:dyDescent="0.3">
      <c r="A94" s="202"/>
      <c r="B94" s="5" t="e">
        <f>VLOOKUP(A94,[1]!Table2[#All],2,)</f>
        <v>#REF!</v>
      </c>
      <c r="C94" s="197" t="s">
        <v>283</v>
      </c>
      <c r="D94" s="201">
        <v>3</v>
      </c>
      <c r="E94" s="182">
        <v>2.25</v>
      </c>
      <c r="F94" s="201">
        <v>3</v>
      </c>
      <c r="G94" s="185">
        <v>2.5</v>
      </c>
      <c r="H94" s="6">
        <v>3</v>
      </c>
      <c r="I94" s="6">
        <v>3</v>
      </c>
      <c r="J94" s="6">
        <v>3</v>
      </c>
      <c r="K94" s="210"/>
      <c r="L94" s="211"/>
      <c r="M94" s="104">
        <f t="shared" si="4"/>
        <v>3</v>
      </c>
      <c r="N94" s="206"/>
      <c r="O94" s="5">
        <v>2</v>
      </c>
      <c r="P94" s="5">
        <v>2.5</v>
      </c>
      <c r="Q94" s="206"/>
      <c r="R94" s="207"/>
      <c r="S94" s="104">
        <f t="shared" si="5"/>
        <v>2.25</v>
      </c>
      <c r="T94" s="212"/>
      <c r="U94" s="212"/>
      <c r="V94" s="212"/>
      <c r="W94" s="212"/>
      <c r="X94" s="211"/>
      <c r="Y94" s="208"/>
      <c r="Z94" s="212"/>
      <c r="AA94" s="212"/>
      <c r="AB94" s="212"/>
      <c r="AC94" s="212"/>
      <c r="AD94" s="211"/>
      <c r="AE94" s="208"/>
      <c r="AF94" s="212"/>
      <c r="AG94" s="212"/>
      <c r="AH94" s="212"/>
      <c r="AI94" s="212"/>
      <c r="AJ94" s="211"/>
      <c r="AK94" s="208"/>
      <c r="AL94" s="6">
        <v>3</v>
      </c>
      <c r="AM94" s="6">
        <v>3</v>
      </c>
      <c r="AN94" s="6">
        <v>3</v>
      </c>
      <c r="AO94" s="6">
        <v>3</v>
      </c>
      <c r="AP94" s="211"/>
      <c r="AQ94" s="104">
        <f t="shared" si="6"/>
        <v>3</v>
      </c>
      <c r="AR94" s="212"/>
      <c r="AS94" s="212"/>
      <c r="AT94" s="212"/>
      <c r="AU94" s="212"/>
      <c r="AV94" s="211"/>
      <c r="AW94" s="208"/>
      <c r="AX94" s="212"/>
      <c r="AY94" s="212"/>
      <c r="AZ94" s="213"/>
      <c r="BA94" s="5">
        <v>2.5</v>
      </c>
      <c r="BB94" s="206"/>
      <c r="BC94" s="104">
        <f t="shared" si="7"/>
        <v>2.5</v>
      </c>
      <c r="BD94" s="5">
        <v>2.5</v>
      </c>
    </row>
    <row r="95" spans="1:56" ht="15.6" x14ac:dyDescent="0.3">
      <c r="A95" s="203"/>
      <c r="B95" s="5" t="e">
        <f>VLOOKUP(A95,[1]!Table2[#All],2,)</f>
        <v>#REF!</v>
      </c>
      <c r="C95" s="197" t="s">
        <v>87</v>
      </c>
      <c r="D95" s="200">
        <v>3</v>
      </c>
      <c r="E95" s="200">
        <v>2.75</v>
      </c>
      <c r="F95" s="200">
        <v>3</v>
      </c>
      <c r="G95" s="182">
        <v>2.5</v>
      </c>
      <c r="H95" s="6">
        <v>3</v>
      </c>
      <c r="I95" s="6">
        <v>3</v>
      </c>
      <c r="J95" s="6">
        <v>3</v>
      </c>
      <c r="K95" s="204"/>
      <c r="L95" s="205"/>
      <c r="M95" s="104">
        <f t="shared" si="4"/>
        <v>3</v>
      </c>
      <c r="N95" s="206"/>
      <c r="O95" s="5">
        <v>2.5</v>
      </c>
      <c r="P95" s="5">
        <v>3</v>
      </c>
      <c r="Q95" s="206"/>
      <c r="R95" s="207"/>
      <c r="S95" s="104">
        <f t="shared" si="5"/>
        <v>2.75</v>
      </c>
      <c r="T95" s="207"/>
      <c r="U95" s="207"/>
      <c r="V95" s="207"/>
      <c r="W95" s="207"/>
      <c r="X95" s="205"/>
      <c r="Y95" s="208"/>
      <c r="Z95" s="207"/>
      <c r="AA95" s="207"/>
      <c r="AB95" s="207"/>
      <c r="AC95" s="207"/>
      <c r="AD95" s="205"/>
      <c r="AE95" s="208"/>
      <c r="AF95" s="207"/>
      <c r="AG95" s="207"/>
      <c r="AH95" s="207"/>
      <c r="AI95" s="207"/>
      <c r="AJ95" s="205"/>
      <c r="AK95" s="208"/>
      <c r="AL95" s="6">
        <v>3</v>
      </c>
      <c r="AM95" s="6">
        <v>3</v>
      </c>
      <c r="AN95" s="6">
        <v>3</v>
      </c>
      <c r="AO95" s="6">
        <v>3</v>
      </c>
      <c r="AP95" s="205"/>
      <c r="AQ95" s="104">
        <f t="shared" si="6"/>
        <v>3</v>
      </c>
      <c r="AR95" s="207"/>
      <c r="AS95" s="207"/>
      <c r="AT95" s="207"/>
      <c r="AU95" s="207"/>
      <c r="AV95" s="205"/>
      <c r="AW95" s="208"/>
      <c r="AX95" s="207"/>
      <c r="AY95" s="207"/>
      <c r="AZ95" s="206"/>
      <c r="BA95" s="5">
        <v>2.5</v>
      </c>
      <c r="BB95" s="206"/>
      <c r="BC95" s="104">
        <f t="shared" si="7"/>
        <v>2.5</v>
      </c>
      <c r="BD95" s="5">
        <v>3</v>
      </c>
    </row>
    <row r="96" spans="1:56" ht="15.6" x14ac:dyDescent="0.3">
      <c r="A96" s="202"/>
      <c r="B96" s="5" t="e">
        <f>VLOOKUP(A96,[1]!Table2[#All],2,)</f>
        <v>#REF!</v>
      </c>
      <c r="C96" s="197" t="s">
        <v>70</v>
      </c>
      <c r="D96" s="201">
        <v>3</v>
      </c>
      <c r="E96" s="200">
        <v>2.75</v>
      </c>
      <c r="F96" s="201">
        <v>3</v>
      </c>
      <c r="G96" s="185">
        <v>2.5</v>
      </c>
      <c r="H96" s="6">
        <v>3</v>
      </c>
      <c r="I96" s="6">
        <v>3</v>
      </c>
      <c r="J96" s="6">
        <v>3</v>
      </c>
      <c r="K96" s="210"/>
      <c r="L96" s="211"/>
      <c r="M96" s="104">
        <f t="shared" si="4"/>
        <v>3</v>
      </c>
      <c r="N96" s="206"/>
      <c r="O96" s="5">
        <v>2.5</v>
      </c>
      <c r="P96" s="5">
        <v>3</v>
      </c>
      <c r="Q96" s="206"/>
      <c r="R96" s="207"/>
      <c r="S96" s="104">
        <f t="shared" si="5"/>
        <v>2.75</v>
      </c>
      <c r="T96" s="212"/>
      <c r="U96" s="212"/>
      <c r="V96" s="212"/>
      <c r="W96" s="212"/>
      <c r="X96" s="211"/>
      <c r="Y96" s="208"/>
      <c r="Z96" s="212"/>
      <c r="AA96" s="212"/>
      <c r="AB96" s="212"/>
      <c r="AC96" s="212"/>
      <c r="AD96" s="211"/>
      <c r="AE96" s="208"/>
      <c r="AF96" s="212"/>
      <c r="AG96" s="212"/>
      <c r="AH96" s="212"/>
      <c r="AI96" s="212"/>
      <c r="AJ96" s="211"/>
      <c r="AK96" s="208"/>
      <c r="AL96" s="6">
        <v>3</v>
      </c>
      <c r="AM96" s="6">
        <v>3</v>
      </c>
      <c r="AN96" s="6">
        <v>3</v>
      </c>
      <c r="AO96" s="6">
        <v>3</v>
      </c>
      <c r="AP96" s="211"/>
      <c r="AQ96" s="104">
        <f t="shared" si="6"/>
        <v>3</v>
      </c>
      <c r="AR96" s="212"/>
      <c r="AS96" s="212"/>
      <c r="AT96" s="212"/>
      <c r="AU96" s="212"/>
      <c r="AV96" s="211"/>
      <c r="AW96" s="208"/>
      <c r="AX96" s="212"/>
      <c r="AY96" s="212"/>
      <c r="AZ96" s="213"/>
      <c r="BA96" s="5">
        <v>2.5</v>
      </c>
      <c r="BB96" s="206"/>
      <c r="BC96" s="104">
        <f t="shared" si="7"/>
        <v>2.5</v>
      </c>
      <c r="BD96" s="5">
        <v>3</v>
      </c>
    </row>
    <row r="97" spans="1:56" ht="15.6" x14ac:dyDescent="0.3">
      <c r="A97" s="203"/>
      <c r="B97" s="5" t="e">
        <f>VLOOKUP(A97,[1]!Table2[#All],2,)</f>
        <v>#REF!</v>
      </c>
      <c r="C97" s="197" t="s">
        <v>72</v>
      </c>
      <c r="D97" s="200">
        <v>3</v>
      </c>
      <c r="E97" s="200">
        <v>3</v>
      </c>
      <c r="F97" s="200">
        <v>3</v>
      </c>
      <c r="G97" s="182">
        <v>2.5</v>
      </c>
      <c r="H97" s="6">
        <v>3</v>
      </c>
      <c r="I97" s="6">
        <v>3</v>
      </c>
      <c r="J97" s="6">
        <v>3</v>
      </c>
      <c r="K97" s="204"/>
      <c r="L97" s="205"/>
      <c r="M97" s="104">
        <f t="shared" si="4"/>
        <v>3</v>
      </c>
      <c r="N97" s="206"/>
      <c r="O97" s="5">
        <v>3</v>
      </c>
      <c r="P97" s="5">
        <v>3</v>
      </c>
      <c r="Q97" s="206"/>
      <c r="R97" s="207"/>
      <c r="S97" s="104">
        <f t="shared" si="5"/>
        <v>3</v>
      </c>
      <c r="T97" s="207"/>
      <c r="U97" s="207"/>
      <c r="V97" s="207"/>
      <c r="W97" s="207"/>
      <c r="X97" s="205"/>
      <c r="Y97" s="208"/>
      <c r="Z97" s="207"/>
      <c r="AA97" s="207"/>
      <c r="AB97" s="207"/>
      <c r="AC97" s="207"/>
      <c r="AD97" s="205"/>
      <c r="AE97" s="208"/>
      <c r="AF97" s="207"/>
      <c r="AG97" s="207"/>
      <c r="AH97" s="207"/>
      <c r="AI97" s="207"/>
      <c r="AJ97" s="205"/>
      <c r="AK97" s="208"/>
      <c r="AL97" s="6">
        <v>3</v>
      </c>
      <c r="AM97" s="6">
        <v>3</v>
      </c>
      <c r="AN97" s="6">
        <v>3</v>
      </c>
      <c r="AO97" s="6">
        <v>3</v>
      </c>
      <c r="AP97" s="205"/>
      <c r="AQ97" s="104">
        <f t="shared" si="6"/>
        <v>3</v>
      </c>
      <c r="AR97" s="207"/>
      <c r="AS97" s="207"/>
      <c r="AT97" s="207"/>
      <c r="AU97" s="207"/>
      <c r="AV97" s="205"/>
      <c r="AW97" s="208"/>
      <c r="AX97" s="207"/>
      <c r="AY97" s="207"/>
      <c r="AZ97" s="206"/>
      <c r="BA97" s="5">
        <v>2.5</v>
      </c>
      <c r="BB97" s="206"/>
      <c r="BC97" s="104">
        <f t="shared" si="7"/>
        <v>2.5</v>
      </c>
      <c r="BD97" s="5">
        <v>3</v>
      </c>
    </row>
    <row r="98" spans="1:56" ht="15.6" x14ac:dyDescent="0.3">
      <c r="A98" s="202"/>
      <c r="B98" s="5" t="e">
        <f>VLOOKUP(A98,[1]!Table2[#All],2,)</f>
        <v>#REF!</v>
      </c>
      <c r="C98" s="197" t="s">
        <v>667</v>
      </c>
      <c r="D98" s="201">
        <v>3</v>
      </c>
      <c r="E98" s="200">
        <v>3.25</v>
      </c>
      <c r="F98" s="201">
        <v>3</v>
      </c>
      <c r="G98" s="220">
        <v>3.5</v>
      </c>
      <c r="H98" s="221">
        <v>3</v>
      </c>
      <c r="I98" s="6">
        <v>3</v>
      </c>
      <c r="J98" s="6">
        <v>3</v>
      </c>
      <c r="K98" s="210"/>
      <c r="L98" s="211"/>
      <c r="M98" s="104">
        <f t="shared" si="4"/>
        <v>3</v>
      </c>
      <c r="N98" s="206"/>
      <c r="O98" s="5">
        <v>3</v>
      </c>
      <c r="P98" s="5">
        <v>3.5</v>
      </c>
      <c r="Q98" s="206"/>
      <c r="R98" s="207"/>
      <c r="S98" s="104">
        <f t="shared" si="5"/>
        <v>3.25</v>
      </c>
      <c r="T98" s="212"/>
      <c r="U98" s="212"/>
      <c r="V98" s="212"/>
      <c r="W98" s="212"/>
      <c r="X98" s="211"/>
      <c r="Y98" s="208"/>
      <c r="Z98" s="212"/>
      <c r="AA98" s="212"/>
      <c r="AB98" s="212"/>
      <c r="AC98" s="212"/>
      <c r="AD98" s="211"/>
      <c r="AE98" s="208"/>
      <c r="AF98" s="212"/>
      <c r="AG98" s="212"/>
      <c r="AH98" s="212"/>
      <c r="AI98" s="212"/>
      <c r="AJ98" s="211"/>
      <c r="AK98" s="208"/>
      <c r="AL98" s="6">
        <v>3</v>
      </c>
      <c r="AM98" s="6">
        <v>3</v>
      </c>
      <c r="AN98" s="6">
        <v>3</v>
      </c>
      <c r="AO98" s="6">
        <v>3</v>
      </c>
      <c r="AP98" s="211"/>
      <c r="AQ98" s="104">
        <f t="shared" si="6"/>
        <v>3</v>
      </c>
      <c r="AR98" s="212"/>
      <c r="AS98" s="212"/>
      <c r="AT98" s="212"/>
      <c r="AU98" s="212"/>
      <c r="AV98" s="211"/>
      <c r="AW98" s="208"/>
      <c r="AX98" s="212"/>
      <c r="AY98" s="212"/>
      <c r="AZ98" s="213"/>
      <c r="BA98" s="5">
        <v>3.5</v>
      </c>
      <c r="BB98" s="206"/>
      <c r="BC98" s="104">
        <f t="shared" si="7"/>
        <v>3.5</v>
      </c>
      <c r="BD98" s="5">
        <v>3.5</v>
      </c>
    </row>
    <row r="99" spans="1:56" ht="15.6" x14ac:dyDescent="0.3">
      <c r="A99" s="203"/>
      <c r="B99" s="222" t="s">
        <v>464</v>
      </c>
      <c r="C99" s="197" t="s">
        <v>668</v>
      </c>
      <c r="D99" s="200">
        <v>3</v>
      </c>
      <c r="E99" s="200">
        <v>3.25</v>
      </c>
      <c r="F99" s="200">
        <v>3</v>
      </c>
      <c r="G99" s="182">
        <v>3.5</v>
      </c>
      <c r="H99" s="6">
        <v>3</v>
      </c>
      <c r="I99" s="6">
        <v>3</v>
      </c>
      <c r="J99" s="6">
        <v>3</v>
      </c>
      <c r="K99" s="204"/>
      <c r="L99" s="205"/>
      <c r="M99" s="104">
        <f t="shared" si="4"/>
        <v>3</v>
      </c>
      <c r="N99" s="206"/>
      <c r="O99" s="5">
        <v>3</v>
      </c>
      <c r="P99" s="5">
        <v>3.5</v>
      </c>
      <c r="Q99" s="206"/>
      <c r="R99" s="207"/>
      <c r="S99" s="104">
        <f t="shared" si="5"/>
        <v>3.25</v>
      </c>
      <c r="T99" s="207"/>
      <c r="U99" s="207"/>
      <c r="V99" s="207"/>
      <c r="W99" s="207"/>
      <c r="X99" s="205"/>
      <c r="Y99" s="208"/>
      <c r="Z99" s="207"/>
      <c r="AA99" s="207"/>
      <c r="AB99" s="207"/>
      <c r="AC99" s="207"/>
      <c r="AD99" s="205"/>
      <c r="AE99" s="208"/>
      <c r="AF99" s="207"/>
      <c r="AG99" s="207"/>
      <c r="AH99" s="207"/>
      <c r="AI99" s="207"/>
      <c r="AJ99" s="205"/>
      <c r="AK99" s="208"/>
      <c r="AL99" s="6">
        <v>3</v>
      </c>
      <c r="AM99" s="6">
        <v>3</v>
      </c>
      <c r="AN99" s="6">
        <v>3</v>
      </c>
      <c r="AO99" s="6">
        <v>3</v>
      </c>
      <c r="AP99" s="205"/>
      <c r="AQ99" s="104">
        <f t="shared" si="6"/>
        <v>3</v>
      </c>
      <c r="AR99" s="207"/>
      <c r="AS99" s="207"/>
      <c r="AT99" s="207"/>
      <c r="AU99" s="207"/>
      <c r="AV99" s="205"/>
      <c r="AW99" s="208"/>
      <c r="AX99" s="207"/>
      <c r="AY99" s="207"/>
      <c r="AZ99" s="206"/>
      <c r="BA99" s="5">
        <v>3.5</v>
      </c>
      <c r="BB99" s="206"/>
      <c r="BC99" s="104">
        <f t="shared" si="7"/>
        <v>3.5</v>
      </c>
      <c r="BD99" s="5">
        <v>3.5</v>
      </c>
    </row>
    <row r="100" spans="1:56" ht="15.6" x14ac:dyDescent="0.3">
      <c r="A100" s="202"/>
      <c r="B100" s="222" t="s">
        <v>73</v>
      </c>
      <c r="C100" s="197" t="s">
        <v>669</v>
      </c>
      <c r="D100" s="201">
        <v>3</v>
      </c>
      <c r="E100" s="200">
        <v>3.75</v>
      </c>
      <c r="F100" s="201">
        <v>3</v>
      </c>
      <c r="G100" s="185">
        <v>3.5</v>
      </c>
      <c r="H100" s="6">
        <v>3</v>
      </c>
      <c r="I100" s="6">
        <v>3</v>
      </c>
      <c r="J100" s="6">
        <v>3</v>
      </c>
      <c r="K100" s="210"/>
      <c r="L100" s="211"/>
      <c r="M100" s="104">
        <f t="shared" si="4"/>
        <v>3</v>
      </c>
      <c r="N100" s="206"/>
      <c r="O100" s="5">
        <v>3.5</v>
      </c>
      <c r="P100" s="5">
        <v>4</v>
      </c>
      <c r="Q100" s="206"/>
      <c r="R100" s="207"/>
      <c r="S100" s="104">
        <f t="shared" si="5"/>
        <v>3.75</v>
      </c>
      <c r="T100" s="212"/>
      <c r="U100" s="212"/>
      <c r="V100" s="212"/>
      <c r="W100" s="212"/>
      <c r="X100" s="211"/>
      <c r="Y100" s="208"/>
      <c r="Z100" s="212"/>
      <c r="AA100" s="212"/>
      <c r="AB100" s="212"/>
      <c r="AC100" s="212"/>
      <c r="AD100" s="211"/>
      <c r="AE100" s="208"/>
      <c r="AF100" s="212"/>
      <c r="AG100" s="212"/>
      <c r="AH100" s="212"/>
      <c r="AI100" s="212"/>
      <c r="AJ100" s="211"/>
      <c r="AK100" s="208"/>
      <c r="AL100" s="6">
        <v>3</v>
      </c>
      <c r="AM100" s="6">
        <v>3</v>
      </c>
      <c r="AN100" s="6">
        <v>3</v>
      </c>
      <c r="AO100" s="6">
        <v>3</v>
      </c>
      <c r="AP100" s="211"/>
      <c r="AQ100" s="104">
        <f t="shared" si="6"/>
        <v>3</v>
      </c>
      <c r="AR100" s="212"/>
      <c r="AS100" s="212"/>
      <c r="AT100" s="212"/>
      <c r="AU100" s="212"/>
      <c r="AV100" s="211"/>
      <c r="AW100" s="208"/>
      <c r="AX100" s="212"/>
      <c r="AY100" s="212"/>
      <c r="AZ100" s="213"/>
      <c r="BA100" s="5">
        <v>3.5</v>
      </c>
      <c r="BB100" s="206"/>
      <c r="BC100" s="104">
        <f t="shared" si="7"/>
        <v>3.5</v>
      </c>
      <c r="BD100" s="5">
        <v>4</v>
      </c>
    </row>
    <row r="101" spans="1:56" ht="15.6" x14ac:dyDescent="0.3">
      <c r="A101" s="203"/>
      <c r="B101" s="5" t="e">
        <f>VLOOKUP(A101,[1]!Table2[#All],2,)</f>
        <v>#REF!</v>
      </c>
      <c r="C101" s="197" t="s">
        <v>95</v>
      </c>
      <c r="D101" s="200">
        <v>3</v>
      </c>
      <c r="E101" s="200">
        <v>4</v>
      </c>
      <c r="F101" s="200">
        <v>3</v>
      </c>
      <c r="G101" s="182">
        <v>4</v>
      </c>
      <c r="H101" s="6">
        <v>3</v>
      </c>
      <c r="I101" s="6">
        <v>3</v>
      </c>
      <c r="J101" s="6">
        <v>3</v>
      </c>
      <c r="K101" s="204"/>
      <c r="L101" s="205"/>
      <c r="M101" s="104">
        <f t="shared" si="4"/>
        <v>3</v>
      </c>
      <c r="N101" s="206"/>
      <c r="O101" s="5">
        <v>4</v>
      </c>
      <c r="P101" s="5">
        <v>4</v>
      </c>
      <c r="Q101" s="206"/>
      <c r="R101" s="207"/>
      <c r="S101" s="104">
        <f t="shared" si="5"/>
        <v>4</v>
      </c>
      <c r="T101" s="207"/>
      <c r="U101" s="207"/>
      <c r="V101" s="207"/>
      <c r="W101" s="207"/>
      <c r="X101" s="205"/>
      <c r="Y101" s="208"/>
      <c r="Z101" s="207"/>
      <c r="AA101" s="207"/>
      <c r="AB101" s="207"/>
      <c r="AC101" s="207"/>
      <c r="AD101" s="205"/>
      <c r="AE101" s="208"/>
      <c r="AF101" s="207"/>
      <c r="AG101" s="207"/>
      <c r="AH101" s="207"/>
      <c r="AI101" s="207"/>
      <c r="AJ101" s="205"/>
      <c r="AK101" s="208"/>
      <c r="AL101" s="6">
        <v>3</v>
      </c>
      <c r="AM101" s="6">
        <v>3</v>
      </c>
      <c r="AN101" s="6">
        <v>3</v>
      </c>
      <c r="AO101" s="6">
        <v>3</v>
      </c>
      <c r="AP101" s="205"/>
      <c r="AQ101" s="104">
        <f t="shared" si="6"/>
        <v>3</v>
      </c>
      <c r="AR101" s="207"/>
      <c r="AS101" s="207"/>
      <c r="AT101" s="207"/>
      <c r="AU101" s="207"/>
      <c r="AV101" s="205"/>
      <c r="AW101" s="208"/>
      <c r="AX101" s="207"/>
      <c r="AY101" s="207"/>
      <c r="AZ101" s="206"/>
      <c r="BA101" s="5">
        <v>4</v>
      </c>
      <c r="BB101" s="206"/>
      <c r="BC101" s="104">
        <f t="shared" si="7"/>
        <v>4</v>
      </c>
      <c r="BD101" s="5">
        <v>4</v>
      </c>
    </row>
    <row r="102" spans="1:56" ht="15.6" x14ac:dyDescent="0.3">
      <c r="A102" s="202"/>
      <c r="B102" s="5" t="e">
        <f>VLOOKUP(A102,[1]!Table2[#All],2,)</f>
        <v>#REF!</v>
      </c>
      <c r="C102" s="197" t="s">
        <v>75</v>
      </c>
      <c r="D102" s="201">
        <v>3</v>
      </c>
      <c r="E102" s="200">
        <v>4</v>
      </c>
      <c r="F102" s="201">
        <v>3</v>
      </c>
      <c r="G102" s="185">
        <v>4</v>
      </c>
      <c r="H102" s="6">
        <v>3</v>
      </c>
      <c r="I102" s="6">
        <v>3</v>
      </c>
      <c r="J102" s="6">
        <v>3</v>
      </c>
      <c r="K102" s="210"/>
      <c r="L102" s="211"/>
      <c r="M102" s="104">
        <f t="shared" si="4"/>
        <v>3</v>
      </c>
      <c r="N102" s="206"/>
      <c r="O102" s="5">
        <v>4</v>
      </c>
      <c r="P102" s="5">
        <v>4</v>
      </c>
      <c r="Q102" s="206"/>
      <c r="R102" s="207"/>
      <c r="S102" s="104">
        <f t="shared" si="5"/>
        <v>4</v>
      </c>
      <c r="T102" s="212"/>
      <c r="U102" s="212"/>
      <c r="V102" s="212"/>
      <c r="W102" s="212"/>
      <c r="X102" s="211"/>
      <c r="Y102" s="208"/>
      <c r="Z102" s="212"/>
      <c r="AA102" s="212"/>
      <c r="AB102" s="212"/>
      <c r="AC102" s="212"/>
      <c r="AD102" s="211"/>
      <c r="AE102" s="208"/>
      <c r="AF102" s="212"/>
      <c r="AG102" s="212"/>
      <c r="AH102" s="212"/>
      <c r="AI102" s="212"/>
      <c r="AJ102" s="211"/>
      <c r="AK102" s="208"/>
      <c r="AL102" s="6">
        <v>3</v>
      </c>
      <c r="AM102" s="6">
        <v>3</v>
      </c>
      <c r="AN102" s="6">
        <v>3</v>
      </c>
      <c r="AO102" s="6">
        <v>3</v>
      </c>
      <c r="AP102" s="211"/>
      <c r="AQ102" s="104">
        <f t="shared" si="6"/>
        <v>3</v>
      </c>
      <c r="AR102" s="212"/>
      <c r="AS102" s="212"/>
      <c r="AT102" s="212"/>
      <c r="AU102" s="212"/>
      <c r="AV102" s="211"/>
      <c r="AW102" s="208"/>
      <c r="AX102" s="212"/>
      <c r="AY102" s="212"/>
      <c r="AZ102" s="213"/>
      <c r="BA102" s="5">
        <v>4</v>
      </c>
      <c r="BB102" s="206"/>
      <c r="BC102" s="104">
        <f t="shared" si="7"/>
        <v>4</v>
      </c>
      <c r="BD102" s="5">
        <v>4</v>
      </c>
    </row>
    <row r="103" spans="1:56" ht="15.6" x14ac:dyDescent="0.3">
      <c r="A103" s="203"/>
      <c r="B103" s="5" t="e">
        <f>VLOOKUP(A103,[1]!Table2[#All],2,)</f>
        <v>#REF!</v>
      </c>
      <c r="C103" s="197" t="s">
        <v>107</v>
      </c>
      <c r="D103" s="200">
        <v>3</v>
      </c>
      <c r="E103" s="200">
        <v>4</v>
      </c>
      <c r="F103" s="200">
        <v>3</v>
      </c>
      <c r="G103" s="182">
        <v>4</v>
      </c>
      <c r="H103" s="6">
        <v>3</v>
      </c>
      <c r="I103" s="6">
        <v>3</v>
      </c>
      <c r="J103" s="6">
        <v>3</v>
      </c>
      <c r="K103" s="204"/>
      <c r="L103" s="205"/>
      <c r="M103" s="104">
        <f t="shared" si="4"/>
        <v>3</v>
      </c>
      <c r="N103" s="206"/>
      <c r="O103" s="5">
        <v>4</v>
      </c>
      <c r="P103" s="5">
        <v>4</v>
      </c>
      <c r="Q103" s="206"/>
      <c r="R103" s="207"/>
      <c r="S103" s="104">
        <f t="shared" si="5"/>
        <v>4</v>
      </c>
      <c r="T103" s="207"/>
      <c r="U103" s="207"/>
      <c r="V103" s="207"/>
      <c r="W103" s="207"/>
      <c r="X103" s="205"/>
      <c r="Y103" s="208"/>
      <c r="Z103" s="207"/>
      <c r="AA103" s="207"/>
      <c r="AB103" s="207"/>
      <c r="AC103" s="207"/>
      <c r="AD103" s="205"/>
      <c r="AE103" s="208"/>
      <c r="AF103" s="207"/>
      <c r="AG103" s="207"/>
      <c r="AH103" s="207"/>
      <c r="AI103" s="207"/>
      <c r="AJ103" s="205"/>
      <c r="AK103" s="208"/>
      <c r="AL103" s="6">
        <v>3</v>
      </c>
      <c r="AM103" s="6">
        <v>3</v>
      </c>
      <c r="AN103" s="6">
        <v>3</v>
      </c>
      <c r="AO103" s="6">
        <v>3</v>
      </c>
      <c r="AP103" s="205"/>
      <c r="AQ103" s="104">
        <f t="shared" si="6"/>
        <v>3</v>
      </c>
      <c r="AR103" s="207"/>
      <c r="AS103" s="207"/>
      <c r="AT103" s="207"/>
      <c r="AU103" s="207"/>
      <c r="AV103" s="205"/>
      <c r="AW103" s="208"/>
      <c r="AX103" s="207"/>
      <c r="AY103" s="207"/>
      <c r="AZ103" s="206"/>
      <c r="BA103" s="5">
        <v>4</v>
      </c>
      <c r="BB103" s="206"/>
      <c r="BC103" s="104">
        <f t="shared" si="7"/>
        <v>4</v>
      </c>
      <c r="BD103" s="5">
        <v>4</v>
      </c>
    </row>
    <row r="104" spans="1:56" ht="15.6" x14ac:dyDescent="0.3">
      <c r="A104" s="202"/>
      <c r="B104" s="5" t="e">
        <f>VLOOKUP(A104,[1]!Table2[#All],2,)</f>
        <v>#REF!</v>
      </c>
      <c r="C104" s="197" t="s">
        <v>538</v>
      </c>
      <c r="D104" s="201">
        <v>3</v>
      </c>
      <c r="E104" s="200">
        <v>3</v>
      </c>
      <c r="F104" s="201">
        <v>3</v>
      </c>
      <c r="G104" s="185">
        <v>3</v>
      </c>
      <c r="H104" s="6">
        <v>3</v>
      </c>
      <c r="I104" s="6">
        <v>3</v>
      </c>
      <c r="J104" s="6">
        <v>3</v>
      </c>
      <c r="K104" s="210"/>
      <c r="L104" s="211"/>
      <c r="M104" s="104">
        <f t="shared" si="4"/>
        <v>3</v>
      </c>
      <c r="N104" s="206"/>
      <c r="O104" s="5">
        <v>3</v>
      </c>
      <c r="P104" s="5">
        <v>3</v>
      </c>
      <c r="Q104" s="206"/>
      <c r="R104" s="207"/>
      <c r="S104" s="104">
        <f t="shared" si="5"/>
        <v>3</v>
      </c>
      <c r="T104" s="212"/>
      <c r="U104" s="212"/>
      <c r="V104" s="212"/>
      <c r="W104" s="212"/>
      <c r="X104" s="211"/>
      <c r="Y104" s="208"/>
      <c r="Z104" s="212"/>
      <c r="AA104" s="212"/>
      <c r="AB104" s="212"/>
      <c r="AC104" s="212"/>
      <c r="AD104" s="211"/>
      <c r="AE104" s="208"/>
      <c r="AF104" s="212"/>
      <c r="AG104" s="212"/>
      <c r="AH104" s="212"/>
      <c r="AI104" s="212"/>
      <c r="AJ104" s="211"/>
      <c r="AK104" s="208"/>
      <c r="AL104" s="6">
        <v>3</v>
      </c>
      <c r="AM104" s="6">
        <v>3</v>
      </c>
      <c r="AN104" s="6">
        <v>3</v>
      </c>
      <c r="AO104" s="6">
        <v>3</v>
      </c>
      <c r="AP104" s="211"/>
      <c r="AQ104" s="104">
        <f t="shared" si="6"/>
        <v>3</v>
      </c>
      <c r="AR104" s="212"/>
      <c r="AS104" s="212"/>
      <c r="AT104" s="212"/>
      <c r="AU104" s="212"/>
      <c r="AV104" s="211"/>
      <c r="AW104" s="208"/>
      <c r="AX104" s="212"/>
      <c r="AY104" s="212"/>
      <c r="AZ104" s="213"/>
      <c r="BA104" s="5">
        <v>3</v>
      </c>
      <c r="BB104" s="206"/>
      <c r="BC104" s="104">
        <f t="shared" si="7"/>
        <v>3</v>
      </c>
      <c r="BD104" s="5">
        <v>3</v>
      </c>
    </row>
    <row r="105" spans="1:56" ht="15.6" x14ac:dyDescent="0.3">
      <c r="A105" s="203"/>
      <c r="B105" s="5" t="s">
        <v>369</v>
      </c>
      <c r="C105" s="197" t="s">
        <v>670</v>
      </c>
      <c r="D105" s="200">
        <v>3</v>
      </c>
      <c r="E105" s="200">
        <v>3</v>
      </c>
      <c r="F105" s="200">
        <v>3</v>
      </c>
      <c r="G105" s="182">
        <v>3</v>
      </c>
      <c r="H105" s="6">
        <v>3</v>
      </c>
      <c r="I105" s="6">
        <v>3</v>
      </c>
      <c r="J105" s="6">
        <v>3</v>
      </c>
      <c r="K105" s="204"/>
      <c r="L105" s="205"/>
      <c r="M105" s="104">
        <f t="shared" si="4"/>
        <v>3</v>
      </c>
      <c r="N105" s="206"/>
      <c r="O105" s="5">
        <v>3</v>
      </c>
      <c r="P105" s="5">
        <v>3</v>
      </c>
      <c r="Q105" s="206"/>
      <c r="R105" s="207"/>
      <c r="S105" s="104">
        <f t="shared" si="5"/>
        <v>3</v>
      </c>
      <c r="T105" s="207"/>
      <c r="U105" s="207"/>
      <c r="V105" s="207"/>
      <c r="W105" s="207"/>
      <c r="X105" s="205"/>
      <c r="Y105" s="208"/>
      <c r="Z105" s="207"/>
      <c r="AA105" s="207"/>
      <c r="AB105" s="207"/>
      <c r="AC105" s="207"/>
      <c r="AD105" s="205"/>
      <c r="AE105" s="208"/>
      <c r="AF105" s="207"/>
      <c r="AG105" s="207"/>
      <c r="AH105" s="207"/>
      <c r="AI105" s="207"/>
      <c r="AJ105" s="205"/>
      <c r="AK105" s="208"/>
      <c r="AL105" s="6">
        <v>3</v>
      </c>
      <c r="AM105" s="6">
        <v>3</v>
      </c>
      <c r="AN105" s="6">
        <v>3</v>
      </c>
      <c r="AO105" s="6">
        <v>3</v>
      </c>
      <c r="AP105" s="205"/>
      <c r="AQ105" s="104">
        <f t="shared" si="6"/>
        <v>3</v>
      </c>
      <c r="AR105" s="207"/>
      <c r="AS105" s="207"/>
      <c r="AT105" s="207"/>
      <c r="AU105" s="207"/>
      <c r="AV105" s="205"/>
      <c r="AW105" s="208"/>
      <c r="AX105" s="207"/>
      <c r="AY105" s="207"/>
      <c r="AZ105" s="206"/>
      <c r="BA105" s="5">
        <v>3</v>
      </c>
      <c r="BB105" s="206"/>
      <c r="BC105" s="104">
        <f t="shared" si="7"/>
        <v>3</v>
      </c>
      <c r="BD105" s="5">
        <v>3</v>
      </c>
    </row>
    <row r="106" spans="1:56" ht="15.6" x14ac:dyDescent="0.3">
      <c r="A106" s="202"/>
      <c r="B106" s="5" t="s">
        <v>355</v>
      </c>
      <c r="C106" s="197" t="s">
        <v>671</v>
      </c>
      <c r="D106" s="201">
        <v>3</v>
      </c>
      <c r="E106" s="200">
        <v>3</v>
      </c>
      <c r="F106" s="201">
        <v>3</v>
      </c>
      <c r="G106" s="185">
        <v>3</v>
      </c>
      <c r="H106" s="6">
        <v>3</v>
      </c>
      <c r="I106" s="6">
        <v>3</v>
      </c>
      <c r="J106" s="6">
        <v>3</v>
      </c>
      <c r="K106" s="210"/>
      <c r="L106" s="211"/>
      <c r="M106" s="104">
        <f t="shared" si="4"/>
        <v>3</v>
      </c>
      <c r="N106" s="206"/>
      <c r="O106" s="5">
        <v>3</v>
      </c>
      <c r="P106" s="5">
        <v>3</v>
      </c>
      <c r="Q106" s="206"/>
      <c r="R106" s="207"/>
      <c r="S106" s="104">
        <f t="shared" si="5"/>
        <v>3</v>
      </c>
      <c r="T106" s="212"/>
      <c r="U106" s="212"/>
      <c r="V106" s="212"/>
      <c r="W106" s="212"/>
      <c r="X106" s="211"/>
      <c r="Y106" s="208"/>
      <c r="Z106" s="212"/>
      <c r="AA106" s="212"/>
      <c r="AB106" s="212"/>
      <c r="AC106" s="212"/>
      <c r="AD106" s="211"/>
      <c r="AE106" s="208"/>
      <c r="AF106" s="212"/>
      <c r="AG106" s="212"/>
      <c r="AH106" s="212"/>
      <c r="AI106" s="212"/>
      <c r="AJ106" s="211"/>
      <c r="AK106" s="208"/>
      <c r="AL106" s="6">
        <v>3</v>
      </c>
      <c r="AM106" s="6">
        <v>3</v>
      </c>
      <c r="AN106" s="6">
        <v>3</v>
      </c>
      <c r="AO106" s="6">
        <v>3</v>
      </c>
      <c r="AP106" s="211"/>
      <c r="AQ106" s="104">
        <f t="shared" si="6"/>
        <v>3</v>
      </c>
      <c r="AR106" s="212"/>
      <c r="AS106" s="212"/>
      <c r="AT106" s="212"/>
      <c r="AU106" s="212"/>
      <c r="AV106" s="211"/>
      <c r="AW106" s="208"/>
      <c r="AX106" s="212"/>
      <c r="AY106" s="212"/>
      <c r="AZ106" s="213"/>
      <c r="BA106" s="5">
        <v>3</v>
      </c>
      <c r="BB106" s="206"/>
      <c r="BC106" s="104">
        <f t="shared" si="7"/>
        <v>3</v>
      </c>
      <c r="BD106" s="5">
        <v>3</v>
      </c>
    </row>
    <row r="107" spans="1:56" ht="15.6" x14ac:dyDescent="0.3">
      <c r="A107" s="203"/>
      <c r="B107" s="5" t="e">
        <f>VLOOKUP(A107,[1]!Table2[#All],2,)</f>
        <v>#REF!</v>
      </c>
      <c r="C107" s="197" t="s">
        <v>672</v>
      </c>
      <c r="D107" s="200">
        <v>3</v>
      </c>
      <c r="E107" s="200">
        <v>3</v>
      </c>
      <c r="F107" s="200">
        <v>3</v>
      </c>
      <c r="G107" s="182">
        <v>3.5</v>
      </c>
      <c r="H107" s="6">
        <v>3</v>
      </c>
      <c r="I107" s="6">
        <v>3</v>
      </c>
      <c r="J107" s="6">
        <v>3</v>
      </c>
      <c r="K107" s="204"/>
      <c r="L107" s="205"/>
      <c r="M107" s="104">
        <f t="shared" si="4"/>
        <v>3</v>
      </c>
      <c r="N107" s="206"/>
      <c r="O107" s="5">
        <v>3</v>
      </c>
      <c r="P107" s="5">
        <v>3</v>
      </c>
      <c r="Q107" s="206"/>
      <c r="R107" s="207"/>
      <c r="S107" s="104">
        <f t="shared" si="5"/>
        <v>3</v>
      </c>
      <c r="T107" s="207"/>
      <c r="U107" s="207"/>
      <c r="V107" s="207"/>
      <c r="W107" s="207"/>
      <c r="X107" s="205"/>
      <c r="Y107" s="208"/>
      <c r="Z107" s="207"/>
      <c r="AA107" s="207"/>
      <c r="AB107" s="207"/>
      <c r="AC107" s="207"/>
      <c r="AD107" s="205"/>
      <c r="AE107" s="208"/>
      <c r="AF107" s="207"/>
      <c r="AG107" s="207"/>
      <c r="AH107" s="207"/>
      <c r="AI107" s="207"/>
      <c r="AJ107" s="205"/>
      <c r="AK107" s="208"/>
      <c r="AL107" s="6">
        <v>3</v>
      </c>
      <c r="AM107" s="6">
        <v>3</v>
      </c>
      <c r="AN107" s="6">
        <v>3</v>
      </c>
      <c r="AO107" s="6">
        <v>3</v>
      </c>
      <c r="AP107" s="205"/>
      <c r="AQ107" s="104">
        <f t="shared" si="6"/>
        <v>3</v>
      </c>
      <c r="AR107" s="207"/>
      <c r="AS107" s="207"/>
      <c r="AT107" s="207"/>
      <c r="AU107" s="207"/>
      <c r="AV107" s="205"/>
      <c r="AW107" s="208"/>
      <c r="AX107" s="207"/>
      <c r="AY107" s="207"/>
      <c r="AZ107" s="206"/>
      <c r="BA107" s="5">
        <v>3.5</v>
      </c>
      <c r="BB107" s="206"/>
      <c r="BC107" s="104">
        <f t="shared" si="7"/>
        <v>3.5</v>
      </c>
      <c r="BD107" s="5">
        <v>3</v>
      </c>
    </row>
    <row r="108" spans="1:56" ht="15.6" x14ac:dyDescent="0.3">
      <c r="A108" s="202"/>
      <c r="B108" s="5" t="s">
        <v>129</v>
      </c>
      <c r="C108" s="197" t="s">
        <v>673</v>
      </c>
      <c r="D108" s="201">
        <v>3</v>
      </c>
      <c r="E108" s="200">
        <v>3</v>
      </c>
      <c r="F108" s="201">
        <v>3</v>
      </c>
      <c r="G108" s="185">
        <v>3.5</v>
      </c>
      <c r="H108" s="6">
        <v>3</v>
      </c>
      <c r="I108" s="6">
        <v>3</v>
      </c>
      <c r="J108" s="6">
        <v>3</v>
      </c>
      <c r="K108" s="210"/>
      <c r="L108" s="211"/>
      <c r="M108" s="104">
        <f t="shared" si="4"/>
        <v>3</v>
      </c>
      <c r="N108" s="206"/>
      <c r="O108" s="5">
        <v>3</v>
      </c>
      <c r="P108" s="5">
        <v>3</v>
      </c>
      <c r="Q108" s="206"/>
      <c r="R108" s="207"/>
      <c r="S108" s="104">
        <f t="shared" si="5"/>
        <v>3</v>
      </c>
      <c r="T108" s="212"/>
      <c r="U108" s="212"/>
      <c r="V108" s="212"/>
      <c r="W108" s="212"/>
      <c r="X108" s="211"/>
      <c r="Y108" s="208"/>
      <c r="Z108" s="212"/>
      <c r="AA108" s="212"/>
      <c r="AB108" s="212"/>
      <c r="AC108" s="212"/>
      <c r="AD108" s="211"/>
      <c r="AE108" s="208"/>
      <c r="AF108" s="212"/>
      <c r="AG108" s="212"/>
      <c r="AH108" s="212"/>
      <c r="AI108" s="212"/>
      <c r="AJ108" s="211"/>
      <c r="AK108" s="208"/>
      <c r="AL108" s="6">
        <v>3</v>
      </c>
      <c r="AM108" s="6">
        <v>3</v>
      </c>
      <c r="AN108" s="6">
        <v>3</v>
      </c>
      <c r="AO108" s="6">
        <v>3</v>
      </c>
      <c r="AP108" s="211"/>
      <c r="AQ108" s="104">
        <f t="shared" si="6"/>
        <v>3</v>
      </c>
      <c r="AR108" s="212"/>
      <c r="AS108" s="212"/>
      <c r="AT108" s="212"/>
      <c r="AU108" s="212"/>
      <c r="AV108" s="211"/>
      <c r="AW108" s="208"/>
      <c r="AX108" s="212"/>
      <c r="AY108" s="212"/>
      <c r="AZ108" s="213"/>
      <c r="BA108" s="5">
        <v>3.5</v>
      </c>
      <c r="BB108" s="206"/>
      <c r="BC108" s="104">
        <f t="shared" si="7"/>
        <v>3.5</v>
      </c>
      <c r="BD108" s="5">
        <v>3</v>
      </c>
    </row>
    <row r="109" spans="1:56" ht="15.6" x14ac:dyDescent="0.3">
      <c r="A109" s="203"/>
      <c r="B109" s="5" t="s">
        <v>133</v>
      </c>
      <c r="C109" s="197" t="s">
        <v>674</v>
      </c>
      <c r="D109" s="200">
        <v>3</v>
      </c>
      <c r="E109" s="200">
        <v>3</v>
      </c>
      <c r="F109" s="200">
        <v>3</v>
      </c>
      <c r="G109" s="182">
        <v>3.5</v>
      </c>
      <c r="H109" s="6">
        <v>3</v>
      </c>
      <c r="I109" s="6">
        <v>3</v>
      </c>
      <c r="J109" s="6">
        <v>3</v>
      </c>
      <c r="K109" s="204"/>
      <c r="L109" s="205"/>
      <c r="M109" s="104">
        <f t="shared" si="4"/>
        <v>3</v>
      </c>
      <c r="N109" s="206"/>
      <c r="O109" s="5">
        <v>3</v>
      </c>
      <c r="P109" s="5">
        <v>3</v>
      </c>
      <c r="Q109" s="206"/>
      <c r="R109" s="207"/>
      <c r="S109" s="104">
        <f t="shared" si="5"/>
        <v>3</v>
      </c>
      <c r="T109" s="207"/>
      <c r="U109" s="207"/>
      <c r="V109" s="207"/>
      <c r="W109" s="207"/>
      <c r="X109" s="205"/>
      <c r="Y109" s="208"/>
      <c r="Z109" s="207"/>
      <c r="AA109" s="207"/>
      <c r="AB109" s="207"/>
      <c r="AC109" s="207"/>
      <c r="AD109" s="205"/>
      <c r="AE109" s="208"/>
      <c r="AF109" s="207"/>
      <c r="AG109" s="207"/>
      <c r="AH109" s="207"/>
      <c r="AI109" s="207"/>
      <c r="AJ109" s="205"/>
      <c r="AK109" s="208"/>
      <c r="AL109" s="6">
        <v>3</v>
      </c>
      <c r="AM109" s="6">
        <v>3</v>
      </c>
      <c r="AN109" s="6">
        <v>3</v>
      </c>
      <c r="AO109" s="6">
        <v>3</v>
      </c>
      <c r="AP109" s="205"/>
      <c r="AQ109" s="104">
        <f t="shared" si="6"/>
        <v>3</v>
      </c>
      <c r="AR109" s="207"/>
      <c r="AS109" s="207"/>
      <c r="AT109" s="207"/>
      <c r="AU109" s="207"/>
      <c r="AV109" s="205"/>
      <c r="AW109" s="208"/>
      <c r="AX109" s="207"/>
      <c r="AY109" s="207"/>
      <c r="AZ109" s="206"/>
      <c r="BA109" s="5">
        <v>3.5</v>
      </c>
      <c r="BB109" s="206"/>
      <c r="BC109" s="104">
        <f t="shared" si="7"/>
        <v>3.5</v>
      </c>
      <c r="BD109" s="5">
        <v>3</v>
      </c>
    </row>
    <row r="110" spans="1:56" ht="15.6" x14ac:dyDescent="0.3">
      <c r="A110" s="202"/>
      <c r="B110" s="5" t="s">
        <v>208</v>
      </c>
      <c r="C110" s="197" t="s">
        <v>675</v>
      </c>
      <c r="D110" s="201">
        <v>3</v>
      </c>
      <c r="E110" s="200">
        <v>3</v>
      </c>
      <c r="F110" s="201">
        <v>3</v>
      </c>
      <c r="G110" s="185">
        <v>3</v>
      </c>
      <c r="H110" s="6">
        <v>3</v>
      </c>
      <c r="I110" s="6">
        <v>3</v>
      </c>
      <c r="J110" s="6">
        <v>3</v>
      </c>
      <c r="K110" s="210"/>
      <c r="L110" s="211"/>
      <c r="M110" s="104">
        <f t="shared" si="4"/>
        <v>3</v>
      </c>
      <c r="N110" s="206"/>
      <c r="O110" s="5">
        <v>3</v>
      </c>
      <c r="P110" s="5">
        <v>3</v>
      </c>
      <c r="Q110" s="206"/>
      <c r="R110" s="207"/>
      <c r="S110" s="104">
        <f t="shared" si="5"/>
        <v>3</v>
      </c>
      <c r="T110" s="212"/>
      <c r="U110" s="212"/>
      <c r="V110" s="212"/>
      <c r="W110" s="212"/>
      <c r="X110" s="211"/>
      <c r="Y110" s="208"/>
      <c r="Z110" s="212"/>
      <c r="AA110" s="212"/>
      <c r="AB110" s="212"/>
      <c r="AC110" s="212"/>
      <c r="AD110" s="211"/>
      <c r="AE110" s="208"/>
      <c r="AF110" s="212"/>
      <c r="AG110" s="212"/>
      <c r="AH110" s="212"/>
      <c r="AI110" s="212"/>
      <c r="AJ110" s="211"/>
      <c r="AK110" s="208"/>
      <c r="AL110" s="6">
        <v>3</v>
      </c>
      <c r="AM110" s="6">
        <v>3</v>
      </c>
      <c r="AN110" s="6">
        <v>3</v>
      </c>
      <c r="AO110" s="6">
        <v>3</v>
      </c>
      <c r="AP110" s="211"/>
      <c r="AQ110" s="104">
        <f t="shared" si="6"/>
        <v>3</v>
      </c>
      <c r="AR110" s="212"/>
      <c r="AS110" s="212"/>
      <c r="AT110" s="212"/>
      <c r="AU110" s="212"/>
      <c r="AV110" s="211"/>
      <c r="AW110" s="208"/>
      <c r="AX110" s="212"/>
      <c r="AY110" s="212"/>
      <c r="AZ110" s="213"/>
      <c r="BA110" s="5">
        <v>3</v>
      </c>
      <c r="BB110" s="206"/>
      <c r="BC110" s="104">
        <f t="shared" si="7"/>
        <v>3</v>
      </c>
      <c r="BD110" s="5">
        <v>3.5</v>
      </c>
    </row>
    <row r="111" spans="1:56" ht="15.6" x14ac:dyDescent="0.3">
      <c r="A111" s="203"/>
      <c r="B111" s="5" t="s">
        <v>345</v>
      </c>
      <c r="C111" s="197" t="s">
        <v>676</v>
      </c>
      <c r="D111" s="200">
        <v>3</v>
      </c>
      <c r="E111" s="200">
        <v>3</v>
      </c>
      <c r="F111" s="200">
        <v>3</v>
      </c>
      <c r="G111" s="182">
        <v>3</v>
      </c>
      <c r="H111" s="6">
        <v>3</v>
      </c>
      <c r="I111" s="6">
        <v>3</v>
      </c>
      <c r="J111" s="6">
        <v>3</v>
      </c>
      <c r="K111" s="204"/>
      <c r="L111" s="205"/>
      <c r="M111" s="104">
        <f t="shared" si="4"/>
        <v>3</v>
      </c>
      <c r="N111" s="206"/>
      <c r="O111" s="5">
        <v>3</v>
      </c>
      <c r="P111" s="5">
        <v>3</v>
      </c>
      <c r="Q111" s="206"/>
      <c r="R111" s="207"/>
      <c r="S111" s="104">
        <f t="shared" si="5"/>
        <v>3</v>
      </c>
      <c r="T111" s="207"/>
      <c r="U111" s="207"/>
      <c r="V111" s="207"/>
      <c r="W111" s="207"/>
      <c r="X111" s="205"/>
      <c r="Y111" s="208"/>
      <c r="Z111" s="207"/>
      <c r="AA111" s="207"/>
      <c r="AB111" s="207"/>
      <c r="AC111" s="207"/>
      <c r="AD111" s="205"/>
      <c r="AE111" s="208"/>
      <c r="AF111" s="207"/>
      <c r="AG111" s="207"/>
      <c r="AH111" s="207"/>
      <c r="AI111" s="207"/>
      <c r="AJ111" s="205"/>
      <c r="AK111" s="208"/>
      <c r="AL111" s="6">
        <v>3</v>
      </c>
      <c r="AM111" s="6">
        <v>3</v>
      </c>
      <c r="AN111" s="6">
        <v>3</v>
      </c>
      <c r="AO111" s="6">
        <v>3</v>
      </c>
      <c r="AP111" s="205"/>
      <c r="AQ111" s="104">
        <f t="shared" si="6"/>
        <v>3</v>
      </c>
      <c r="AR111" s="207"/>
      <c r="AS111" s="207"/>
      <c r="AT111" s="207"/>
      <c r="AU111" s="207"/>
      <c r="AV111" s="205"/>
      <c r="AW111" s="208"/>
      <c r="AX111" s="207"/>
      <c r="AY111" s="207"/>
      <c r="AZ111" s="206"/>
      <c r="BA111" s="5">
        <v>3</v>
      </c>
      <c r="BB111" s="206"/>
      <c r="BC111" s="104">
        <f t="shared" si="7"/>
        <v>3</v>
      </c>
      <c r="BD111" s="5">
        <v>3.5</v>
      </c>
    </row>
    <row r="112" spans="1:56" ht="15.6" x14ac:dyDescent="0.3">
      <c r="A112" s="202"/>
      <c r="B112" s="5" t="s">
        <v>399</v>
      </c>
      <c r="C112" s="197" t="s">
        <v>677</v>
      </c>
      <c r="D112" s="201">
        <v>3</v>
      </c>
      <c r="E112" s="200">
        <v>3</v>
      </c>
      <c r="F112" s="201">
        <v>3</v>
      </c>
      <c r="G112" s="185">
        <v>3</v>
      </c>
      <c r="H112" s="6">
        <v>3</v>
      </c>
      <c r="I112" s="6">
        <v>3</v>
      </c>
      <c r="J112" s="6">
        <v>3</v>
      </c>
      <c r="K112" s="210"/>
      <c r="L112" s="211"/>
      <c r="M112" s="104">
        <f t="shared" si="4"/>
        <v>3</v>
      </c>
      <c r="N112" s="206"/>
      <c r="O112" s="5">
        <v>3</v>
      </c>
      <c r="P112" s="5">
        <v>3</v>
      </c>
      <c r="Q112" s="206"/>
      <c r="R112" s="207"/>
      <c r="S112" s="104">
        <f t="shared" si="5"/>
        <v>3</v>
      </c>
      <c r="T112" s="212"/>
      <c r="U112" s="212"/>
      <c r="V112" s="212"/>
      <c r="W112" s="212"/>
      <c r="X112" s="211"/>
      <c r="Y112" s="208"/>
      <c r="Z112" s="212"/>
      <c r="AA112" s="212"/>
      <c r="AB112" s="212"/>
      <c r="AC112" s="212"/>
      <c r="AD112" s="211"/>
      <c r="AE112" s="208"/>
      <c r="AF112" s="212"/>
      <c r="AG112" s="212"/>
      <c r="AH112" s="212"/>
      <c r="AI112" s="212"/>
      <c r="AJ112" s="211"/>
      <c r="AK112" s="208"/>
      <c r="AL112" s="6">
        <v>3</v>
      </c>
      <c r="AM112" s="6">
        <v>3</v>
      </c>
      <c r="AN112" s="6">
        <v>3</v>
      </c>
      <c r="AO112" s="6">
        <v>3</v>
      </c>
      <c r="AP112" s="211"/>
      <c r="AQ112" s="104">
        <f t="shared" si="6"/>
        <v>3</v>
      </c>
      <c r="AR112" s="212"/>
      <c r="AS112" s="212"/>
      <c r="AT112" s="212"/>
      <c r="AU112" s="212"/>
      <c r="AV112" s="211"/>
      <c r="AW112" s="208"/>
      <c r="AX112" s="212"/>
      <c r="AY112" s="212"/>
      <c r="AZ112" s="213"/>
      <c r="BA112" s="5">
        <v>3</v>
      </c>
      <c r="BB112" s="206"/>
      <c r="BC112" s="104">
        <f t="shared" si="7"/>
        <v>3</v>
      </c>
      <c r="BD112" s="5">
        <v>3.5</v>
      </c>
    </row>
    <row r="113" spans="1:56" ht="15.6" x14ac:dyDescent="0.3">
      <c r="A113" s="203"/>
      <c r="B113" s="5" t="e">
        <f>VLOOKUP(A113,[1]!Table2[#All],2,)</f>
        <v>#REF!</v>
      </c>
      <c r="C113" s="197" t="s">
        <v>362</v>
      </c>
      <c r="D113" s="200">
        <v>2.6666666666666665</v>
      </c>
      <c r="E113" s="200">
        <v>4</v>
      </c>
      <c r="F113" s="200">
        <v>2.75</v>
      </c>
      <c r="G113" s="182">
        <v>3.5</v>
      </c>
      <c r="H113" s="6">
        <v>2.5</v>
      </c>
      <c r="I113" s="6">
        <v>3.5</v>
      </c>
      <c r="J113" s="6">
        <v>2</v>
      </c>
      <c r="K113" s="204"/>
      <c r="L113" s="205"/>
      <c r="M113" s="104">
        <f t="shared" si="4"/>
        <v>2.6666666666666665</v>
      </c>
      <c r="N113" s="206"/>
      <c r="O113" s="5">
        <v>4</v>
      </c>
      <c r="P113" s="5">
        <v>4</v>
      </c>
      <c r="Q113" s="206"/>
      <c r="R113" s="207"/>
      <c r="S113" s="104">
        <f t="shared" si="5"/>
        <v>4</v>
      </c>
      <c r="T113" s="207"/>
      <c r="U113" s="207"/>
      <c r="V113" s="207"/>
      <c r="W113" s="207"/>
      <c r="X113" s="205"/>
      <c r="Y113" s="208"/>
      <c r="Z113" s="207"/>
      <c r="AA113" s="207"/>
      <c r="AB113" s="207"/>
      <c r="AC113" s="207"/>
      <c r="AD113" s="205"/>
      <c r="AE113" s="208"/>
      <c r="AF113" s="207"/>
      <c r="AG113" s="207"/>
      <c r="AH113" s="207"/>
      <c r="AI113" s="207"/>
      <c r="AJ113" s="205"/>
      <c r="AK113" s="208"/>
      <c r="AL113" s="6">
        <v>3</v>
      </c>
      <c r="AM113" s="6">
        <v>3</v>
      </c>
      <c r="AN113" s="6">
        <v>2.5</v>
      </c>
      <c r="AO113" s="6">
        <v>2.5</v>
      </c>
      <c r="AP113" s="205"/>
      <c r="AQ113" s="104">
        <f t="shared" si="6"/>
        <v>2.75</v>
      </c>
      <c r="AR113" s="207"/>
      <c r="AS113" s="207"/>
      <c r="AT113" s="207"/>
      <c r="AU113" s="207"/>
      <c r="AV113" s="205"/>
      <c r="AW113" s="208"/>
      <c r="AX113" s="207"/>
      <c r="AY113" s="207"/>
      <c r="AZ113" s="206"/>
      <c r="BA113" s="5">
        <v>3.5</v>
      </c>
      <c r="BB113" s="206"/>
      <c r="BC113" s="104">
        <f t="shared" si="7"/>
        <v>3.5</v>
      </c>
      <c r="BD113" s="5">
        <v>4</v>
      </c>
    </row>
    <row r="114" spans="1:56" ht="15.6" x14ac:dyDescent="0.3">
      <c r="A114" s="202"/>
      <c r="B114" s="5" t="s">
        <v>403</v>
      </c>
      <c r="C114" s="197" t="s">
        <v>678</v>
      </c>
      <c r="D114" s="201">
        <v>2.6666666666666665</v>
      </c>
      <c r="E114" s="200">
        <v>3</v>
      </c>
      <c r="F114" s="201">
        <v>2.75</v>
      </c>
      <c r="G114" s="185">
        <v>3.5</v>
      </c>
      <c r="H114" s="6">
        <v>2.5</v>
      </c>
      <c r="I114" s="6">
        <v>3.5</v>
      </c>
      <c r="J114" s="6">
        <v>2</v>
      </c>
      <c r="K114" s="210"/>
      <c r="L114" s="211"/>
      <c r="M114" s="104">
        <f t="shared" si="4"/>
        <v>2.6666666666666665</v>
      </c>
      <c r="N114" s="206"/>
      <c r="O114" s="5">
        <v>3</v>
      </c>
      <c r="P114" s="5">
        <v>3</v>
      </c>
      <c r="Q114" s="206"/>
      <c r="R114" s="207"/>
      <c r="S114" s="104">
        <f t="shared" si="5"/>
        <v>3</v>
      </c>
      <c r="T114" s="212"/>
      <c r="U114" s="212"/>
      <c r="V114" s="212"/>
      <c r="W114" s="212"/>
      <c r="X114" s="211"/>
      <c r="Y114" s="208"/>
      <c r="Z114" s="212"/>
      <c r="AA114" s="212"/>
      <c r="AB114" s="212"/>
      <c r="AC114" s="212"/>
      <c r="AD114" s="211"/>
      <c r="AE114" s="208"/>
      <c r="AF114" s="212"/>
      <c r="AG114" s="212"/>
      <c r="AH114" s="212"/>
      <c r="AI114" s="212"/>
      <c r="AJ114" s="211"/>
      <c r="AK114" s="208"/>
      <c r="AL114" s="6">
        <v>3</v>
      </c>
      <c r="AM114" s="6">
        <v>3</v>
      </c>
      <c r="AN114" s="6">
        <v>2.5</v>
      </c>
      <c r="AO114" s="6">
        <v>2.5</v>
      </c>
      <c r="AP114" s="211"/>
      <c r="AQ114" s="104">
        <f t="shared" si="6"/>
        <v>2.75</v>
      </c>
      <c r="AR114" s="212"/>
      <c r="AS114" s="212"/>
      <c r="AT114" s="212"/>
      <c r="AU114" s="212"/>
      <c r="AV114" s="211"/>
      <c r="AW114" s="208"/>
      <c r="AX114" s="212"/>
      <c r="AY114" s="212"/>
      <c r="AZ114" s="213"/>
      <c r="BA114" s="5">
        <v>3.5</v>
      </c>
      <c r="BB114" s="206"/>
      <c r="BC114" s="104">
        <f t="shared" si="7"/>
        <v>3.5</v>
      </c>
      <c r="BD114" s="5">
        <v>3</v>
      </c>
    </row>
    <row r="115" spans="1:56" ht="15.6" x14ac:dyDescent="0.3">
      <c r="A115" s="203"/>
      <c r="B115" s="5" t="s">
        <v>403</v>
      </c>
      <c r="C115" s="197" t="s">
        <v>679</v>
      </c>
      <c r="D115" s="200">
        <v>2.6666666666666665</v>
      </c>
      <c r="E115" s="200">
        <v>2.75</v>
      </c>
      <c r="F115" s="200">
        <v>2.75</v>
      </c>
      <c r="G115" s="182">
        <v>3</v>
      </c>
      <c r="H115" s="6">
        <v>2.5</v>
      </c>
      <c r="I115" s="6">
        <v>3.5</v>
      </c>
      <c r="J115" s="6">
        <v>2</v>
      </c>
      <c r="K115" s="204"/>
      <c r="L115" s="205"/>
      <c r="M115" s="104">
        <f t="shared" si="4"/>
        <v>2.6666666666666665</v>
      </c>
      <c r="N115" s="206"/>
      <c r="O115" s="5">
        <v>3</v>
      </c>
      <c r="P115" s="5">
        <v>2.5</v>
      </c>
      <c r="Q115" s="206"/>
      <c r="R115" s="207"/>
      <c r="S115" s="104">
        <f t="shared" si="5"/>
        <v>2.75</v>
      </c>
      <c r="T115" s="207"/>
      <c r="U115" s="207"/>
      <c r="V115" s="207"/>
      <c r="W115" s="207"/>
      <c r="X115" s="205"/>
      <c r="Y115" s="208"/>
      <c r="Z115" s="207"/>
      <c r="AA115" s="207"/>
      <c r="AB115" s="207"/>
      <c r="AC115" s="207"/>
      <c r="AD115" s="205"/>
      <c r="AE115" s="208"/>
      <c r="AF115" s="207"/>
      <c r="AG115" s="207"/>
      <c r="AH115" s="207"/>
      <c r="AI115" s="207"/>
      <c r="AJ115" s="205"/>
      <c r="AK115" s="208"/>
      <c r="AL115" s="6">
        <v>3</v>
      </c>
      <c r="AM115" s="6">
        <v>3</v>
      </c>
      <c r="AN115" s="6">
        <v>2.5</v>
      </c>
      <c r="AO115" s="6">
        <v>2.5</v>
      </c>
      <c r="AP115" s="205"/>
      <c r="AQ115" s="104">
        <f t="shared" si="6"/>
        <v>2.75</v>
      </c>
      <c r="AR115" s="207"/>
      <c r="AS115" s="207"/>
      <c r="AT115" s="207"/>
      <c r="AU115" s="207"/>
      <c r="AV115" s="205"/>
      <c r="AW115" s="208"/>
      <c r="AX115" s="207"/>
      <c r="AY115" s="207"/>
      <c r="AZ115" s="206"/>
      <c r="BA115" s="5">
        <v>3</v>
      </c>
      <c r="BB115" s="206"/>
      <c r="BC115" s="104">
        <f t="shared" si="7"/>
        <v>3</v>
      </c>
      <c r="BD115" s="5">
        <v>3</v>
      </c>
    </row>
    <row r="116" spans="1:56" ht="15.6" x14ac:dyDescent="0.3">
      <c r="A116" s="202"/>
      <c r="B116" s="222" t="s">
        <v>51</v>
      </c>
      <c r="C116" s="197" t="s">
        <v>680</v>
      </c>
      <c r="D116" s="201">
        <v>3</v>
      </c>
      <c r="E116" s="200">
        <v>3.25</v>
      </c>
      <c r="F116" s="201">
        <v>3.5</v>
      </c>
      <c r="G116" s="185">
        <v>2</v>
      </c>
      <c r="H116" s="6">
        <v>2.5</v>
      </c>
      <c r="I116" s="6">
        <v>2</v>
      </c>
      <c r="J116" s="6">
        <v>4.5</v>
      </c>
      <c r="K116" s="210"/>
      <c r="L116" s="211"/>
      <c r="M116" s="104">
        <f t="shared" si="4"/>
        <v>3</v>
      </c>
      <c r="N116" s="206"/>
      <c r="O116" s="5">
        <v>3.5</v>
      </c>
      <c r="P116" s="5">
        <v>3</v>
      </c>
      <c r="Q116" s="206"/>
      <c r="R116" s="207"/>
      <c r="S116" s="104">
        <f t="shared" si="5"/>
        <v>3.25</v>
      </c>
      <c r="T116" s="212"/>
      <c r="U116" s="212"/>
      <c r="V116" s="212"/>
      <c r="W116" s="212"/>
      <c r="X116" s="211"/>
      <c r="Y116" s="208"/>
      <c r="Z116" s="212"/>
      <c r="AA116" s="212"/>
      <c r="AB116" s="212"/>
      <c r="AC116" s="212"/>
      <c r="AD116" s="211"/>
      <c r="AE116" s="208"/>
      <c r="AF116" s="212"/>
      <c r="AG116" s="212"/>
      <c r="AH116" s="212"/>
      <c r="AI116" s="212"/>
      <c r="AJ116" s="211"/>
      <c r="AK116" s="208"/>
      <c r="AL116" s="6">
        <v>4</v>
      </c>
      <c r="AM116" s="6">
        <v>4</v>
      </c>
      <c r="AN116" s="6">
        <v>3</v>
      </c>
      <c r="AO116" s="6">
        <v>3</v>
      </c>
      <c r="AP116" s="211"/>
      <c r="AQ116" s="104">
        <f t="shared" si="6"/>
        <v>3.5</v>
      </c>
      <c r="AR116" s="212"/>
      <c r="AS116" s="212"/>
      <c r="AT116" s="212"/>
      <c r="AU116" s="212"/>
      <c r="AV116" s="211"/>
      <c r="AW116" s="208"/>
      <c r="AX116" s="212"/>
      <c r="AY116" s="212"/>
      <c r="AZ116" s="213"/>
      <c r="BA116" s="5">
        <v>2</v>
      </c>
      <c r="BB116" s="206"/>
      <c r="BC116" s="104">
        <f t="shared" si="7"/>
        <v>2</v>
      </c>
      <c r="BD116" s="5">
        <v>3</v>
      </c>
    </row>
    <row r="117" spans="1:56" ht="15.6" x14ac:dyDescent="0.3">
      <c r="A117" s="203"/>
      <c r="B117" s="5" t="s">
        <v>447</v>
      </c>
      <c r="C117" s="197" t="s">
        <v>681</v>
      </c>
      <c r="D117" s="200">
        <v>3</v>
      </c>
      <c r="E117" s="200">
        <v>3</v>
      </c>
      <c r="F117" s="200">
        <v>3.5</v>
      </c>
      <c r="G117" s="182">
        <v>2</v>
      </c>
      <c r="H117" s="6">
        <v>2.5</v>
      </c>
      <c r="I117" s="6">
        <v>2</v>
      </c>
      <c r="J117" s="6">
        <v>4.5</v>
      </c>
      <c r="K117" s="204"/>
      <c r="L117" s="205"/>
      <c r="M117" s="104">
        <f t="shared" si="4"/>
        <v>3</v>
      </c>
      <c r="N117" s="206"/>
      <c r="O117" s="5">
        <v>3</v>
      </c>
      <c r="P117" s="5">
        <v>3</v>
      </c>
      <c r="Q117" s="206"/>
      <c r="R117" s="207"/>
      <c r="S117" s="104">
        <f t="shared" si="5"/>
        <v>3</v>
      </c>
      <c r="T117" s="207"/>
      <c r="U117" s="207"/>
      <c r="V117" s="207"/>
      <c r="W117" s="207"/>
      <c r="X117" s="205"/>
      <c r="Y117" s="208"/>
      <c r="Z117" s="207"/>
      <c r="AA117" s="207"/>
      <c r="AB117" s="207"/>
      <c r="AC117" s="207"/>
      <c r="AD117" s="205"/>
      <c r="AE117" s="208"/>
      <c r="AF117" s="207"/>
      <c r="AG117" s="207"/>
      <c r="AH117" s="207"/>
      <c r="AI117" s="207"/>
      <c r="AJ117" s="205"/>
      <c r="AK117" s="208"/>
      <c r="AL117" s="6">
        <v>4</v>
      </c>
      <c r="AM117" s="6">
        <v>4</v>
      </c>
      <c r="AN117" s="6">
        <v>3</v>
      </c>
      <c r="AO117" s="6">
        <v>3</v>
      </c>
      <c r="AP117" s="205"/>
      <c r="AQ117" s="104">
        <f t="shared" si="6"/>
        <v>3.5</v>
      </c>
      <c r="AR117" s="207"/>
      <c r="AS117" s="207"/>
      <c r="AT117" s="207"/>
      <c r="AU117" s="207"/>
      <c r="AV117" s="205"/>
      <c r="AW117" s="208"/>
      <c r="AX117" s="207"/>
      <c r="AY117" s="207"/>
      <c r="AZ117" s="206"/>
      <c r="BA117" s="5">
        <v>2</v>
      </c>
      <c r="BB117" s="206"/>
      <c r="BC117" s="104">
        <f t="shared" si="7"/>
        <v>2</v>
      </c>
      <c r="BD117" s="5">
        <v>3</v>
      </c>
    </row>
    <row r="118" spans="1:56" ht="15.6" x14ac:dyDescent="0.3">
      <c r="A118" s="202"/>
      <c r="B118" s="5" t="e">
        <f>VLOOKUP(A118,[1]!Table2[#All],2,)</f>
        <v>#REF!</v>
      </c>
      <c r="C118" s="197" t="s">
        <v>682</v>
      </c>
      <c r="D118" s="201">
        <v>3</v>
      </c>
      <c r="E118" s="200">
        <v>3.25</v>
      </c>
      <c r="F118" s="201">
        <v>3.5</v>
      </c>
      <c r="G118" s="185">
        <v>2</v>
      </c>
      <c r="H118" s="6">
        <v>2.5</v>
      </c>
      <c r="I118" s="6">
        <v>2</v>
      </c>
      <c r="J118" s="6">
        <v>4.5</v>
      </c>
      <c r="K118" s="210"/>
      <c r="L118" s="211"/>
      <c r="M118" s="104">
        <f t="shared" si="4"/>
        <v>3</v>
      </c>
      <c r="N118" s="206"/>
      <c r="O118" s="5">
        <v>3</v>
      </c>
      <c r="P118" s="5">
        <v>3.5</v>
      </c>
      <c r="Q118" s="206"/>
      <c r="R118" s="207"/>
      <c r="S118" s="104">
        <f t="shared" si="5"/>
        <v>3.25</v>
      </c>
      <c r="T118" s="212"/>
      <c r="U118" s="212"/>
      <c r="V118" s="212"/>
      <c r="W118" s="212"/>
      <c r="X118" s="211"/>
      <c r="Y118" s="208"/>
      <c r="Z118" s="212"/>
      <c r="AA118" s="212"/>
      <c r="AB118" s="212"/>
      <c r="AC118" s="212"/>
      <c r="AD118" s="211"/>
      <c r="AE118" s="208"/>
      <c r="AF118" s="212"/>
      <c r="AG118" s="212"/>
      <c r="AH118" s="212"/>
      <c r="AI118" s="212"/>
      <c r="AJ118" s="211"/>
      <c r="AK118" s="208"/>
      <c r="AL118" s="6">
        <v>4</v>
      </c>
      <c r="AM118" s="6">
        <v>4</v>
      </c>
      <c r="AN118" s="6">
        <v>3</v>
      </c>
      <c r="AO118" s="6">
        <v>3</v>
      </c>
      <c r="AP118" s="211"/>
      <c r="AQ118" s="104">
        <f t="shared" si="6"/>
        <v>3.5</v>
      </c>
      <c r="AR118" s="212"/>
      <c r="AS118" s="212"/>
      <c r="AT118" s="212"/>
      <c r="AU118" s="212"/>
      <c r="AV118" s="211"/>
      <c r="AW118" s="208"/>
      <c r="AX118" s="212"/>
      <c r="AY118" s="212"/>
      <c r="AZ118" s="213"/>
      <c r="BA118" s="5">
        <v>2</v>
      </c>
      <c r="BB118" s="206"/>
      <c r="BC118" s="104">
        <f t="shared" si="7"/>
        <v>2</v>
      </c>
      <c r="BD118" s="5">
        <v>3</v>
      </c>
    </row>
    <row r="119" spans="1:56" ht="15.6" x14ac:dyDescent="0.3">
      <c r="A119" s="203"/>
      <c r="B119" s="222" t="s">
        <v>339</v>
      </c>
      <c r="C119" s="197" t="s">
        <v>683</v>
      </c>
      <c r="D119" s="200">
        <v>3</v>
      </c>
      <c r="E119" s="200">
        <v>4</v>
      </c>
      <c r="F119" s="200">
        <v>2.75</v>
      </c>
      <c r="G119" s="182">
        <v>3</v>
      </c>
      <c r="H119" s="6">
        <v>3</v>
      </c>
      <c r="I119" s="6">
        <v>3.5</v>
      </c>
      <c r="J119" s="6">
        <v>2.5</v>
      </c>
      <c r="K119" s="204"/>
      <c r="L119" s="205"/>
      <c r="M119" s="104">
        <f t="shared" si="4"/>
        <v>3</v>
      </c>
      <c r="N119" s="206"/>
      <c r="O119" s="5">
        <v>4</v>
      </c>
      <c r="P119" s="5">
        <v>4</v>
      </c>
      <c r="Q119" s="206"/>
      <c r="R119" s="207"/>
      <c r="S119" s="104">
        <f t="shared" si="5"/>
        <v>4</v>
      </c>
      <c r="T119" s="207"/>
      <c r="U119" s="207"/>
      <c r="V119" s="207"/>
      <c r="W119" s="207"/>
      <c r="X119" s="205"/>
      <c r="Y119" s="208"/>
      <c r="Z119" s="207"/>
      <c r="AA119" s="207"/>
      <c r="AB119" s="207"/>
      <c r="AC119" s="207"/>
      <c r="AD119" s="205"/>
      <c r="AE119" s="208"/>
      <c r="AF119" s="207"/>
      <c r="AG119" s="207"/>
      <c r="AH119" s="207"/>
      <c r="AI119" s="207"/>
      <c r="AJ119" s="205"/>
      <c r="AK119" s="208"/>
      <c r="AL119" s="6">
        <v>3</v>
      </c>
      <c r="AM119" s="6">
        <v>3</v>
      </c>
      <c r="AN119" s="6">
        <v>2.5</v>
      </c>
      <c r="AO119" s="6">
        <v>2.5</v>
      </c>
      <c r="AP119" s="205"/>
      <c r="AQ119" s="104">
        <f t="shared" si="6"/>
        <v>2.75</v>
      </c>
      <c r="AR119" s="207"/>
      <c r="AS119" s="207"/>
      <c r="AT119" s="207"/>
      <c r="AU119" s="207"/>
      <c r="AV119" s="205"/>
      <c r="AW119" s="208"/>
      <c r="AX119" s="207"/>
      <c r="AY119" s="207"/>
      <c r="AZ119" s="206"/>
      <c r="BA119" s="5">
        <v>3</v>
      </c>
      <c r="BB119" s="206"/>
      <c r="BC119" s="104">
        <f t="shared" si="7"/>
        <v>3</v>
      </c>
      <c r="BD119" s="5">
        <v>4</v>
      </c>
    </row>
    <row r="120" spans="1:56" ht="15.6" x14ac:dyDescent="0.3">
      <c r="A120" s="202"/>
      <c r="B120" s="5" t="s">
        <v>173</v>
      </c>
      <c r="C120" s="197" t="s">
        <v>684</v>
      </c>
      <c r="D120" s="201">
        <v>3</v>
      </c>
      <c r="E120" s="200">
        <v>2.25</v>
      </c>
      <c r="F120" s="201">
        <v>2.75</v>
      </c>
      <c r="G120" s="185">
        <v>3</v>
      </c>
      <c r="H120" s="6">
        <v>3</v>
      </c>
      <c r="I120" s="6">
        <v>3.5</v>
      </c>
      <c r="J120" s="6">
        <v>2.5</v>
      </c>
      <c r="K120" s="210"/>
      <c r="L120" s="211"/>
      <c r="M120" s="104">
        <f t="shared" si="4"/>
        <v>3</v>
      </c>
      <c r="N120" s="206"/>
      <c r="O120" s="5">
        <v>2.5</v>
      </c>
      <c r="P120" s="5">
        <v>2</v>
      </c>
      <c r="Q120" s="206"/>
      <c r="R120" s="207"/>
      <c r="S120" s="104">
        <f t="shared" si="5"/>
        <v>2.25</v>
      </c>
      <c r="T120" s="212"/>
      <c r="U120" s="212"/>
      <c r="V120" s="212"/>
      <c r="W120" s="212"/>
      <c r="X120" s="211"/>
      <c r="Y120" s="208"/>
      <c r="Z120" s="212"/>
      <c r="AA120" s="212"/>
      <c r="AB120" s="212"/>
      <c r="AC120" s="212"/>
      <c r="AD120" s="211"/>
      <c r="AE120" s="208"/>
      <c r="AF120" s="212"/>
      <c r="AG120" s="212"/>
      <c r="AH120" s="212"/>
      <c r="AI120" s="212"/>
      <c r="AJ120" s="211"/>
      <c r="AK120" s="208"/>
      <c r="AL120" s="6">
        <v>3</v>
      </c>
      <c r="AM120" s="6">
        <v>3</v>
      </c>
      <c r="AN120" s="6">
        <v>2.5</v>
      </c>
      <c r="AO120" s="6">
        <v>2.5</v>
      </c>
      <c r="AP120" s="211"/>
      <c r="AQ120" s="104">
        <f t="shared" si="6"/>
        <v>2.75</v>
      </c>
      <c r="AR120" s="212"/>
      <c r="AS120" s="212"/>
      <c r="AT120" s="212"/>
      <c r="AU120" s="212"/>
      <c r="AV120" s="211"/>
      <c r="AW120" s="208"/>
      <c r="AX120" s="212"/>
      <c r="AY120" s="212"/>
      <c r="AZ120" s="213"/>
      <c r="BA120" s="5">
        <v>3</v>
      </c>
      <c r="BB120" s="206"/>
      <c r="BC120" s="104">
        <f t="shared" si="7"/>
        <v>3</v>
      </c>
      <c r="BD120" s="5">
        <v>23</v>
      </c>
    </row>
    <row r="121" spans="1:56" ht="15.6" x14ac:dyDescent="0.3">
      <c r="A121" s="203"/>
      <c r="B121" s="5" t="s">
        <v>315</v>
      </c>
      <c r="C121" s="197" t="s">
        <v>685</v>
      </c>
      <c r="D121" s="198">
        <v>3</v>
      </c>
      <c r="E121" s="200">
        <v>2</v>
      </c>
      <c r="F121" s="200">
        <v>2.75</v>
      </c>
      <c r="G121" s="182">
        <v>3</v>
      </c>
      <c r="H121" s="6">
        <v>3</v>
      </c>
      <c r="I121" s="6">
        <v>3.5</v>
      </c>
      <c r="J121" s="6">
        <v>2.5</v>
      </c>
      <c r="K121" s="204"/>
      <c r="L121" s="205"/>
      <c r="M121" s="104">
        <f t="shared" si="4"/>
        <v>3</v>
      </c>
      <c r="N121" s="206"/>
      <c r="O121" s="5">
        <v>2</v>
      </c>
      <c r="P121" s="5">
        <v>2</v>
      </c>
      <c r="Q121" s="206"/>
      <c r="R121" s="207"/>
      <c r="S121" s="104">
        <f t="shared" si="5"/>
        <v>2</v>
      </c>
      <c r="T121" s="207"/>
      <c r="U121" s="207"/>
      <c r="V121" s="207"/>
      <c r="W121" s="207"/>
      <c r="X121" s="205"/>
      <c r="Y121" s="208"/>
      <c r="Z121" s="207"/>
      <c r="AA121" s="207"/>
      <c r="AB121" s="207"/>
      <c r="AC121" s="207"/>
      <c r="AD121" s="205"/>
      <c r="AE121" s="208"/>
      <c r="AF121" s="207"/>
      <c r="AG121" s="207"/>
      <c r="AH121" s="207"/>
      <c r="AI121" s="207"/>
      <c r="AJ121" s="205"/>
      <c r="AK121" s="208"/>
      <c r="AL121" s="6">
        <v>3</v>
      </c>
      <c r="AM121" s="6">
        <v>3</v>
      </c>
      <c r="AN121" s="6">
        <v>2.5</v>
      </c>
      <c r="AO121" s="6">
        <v>2.5</v>
      </c>
      <c r="AP121" s="205"/>
      <c r="AQ121" s="104">
        <f t="shared" si="6"/>
        <v>2.75</v>
      </c>
      <c r="AR121" s="207"/>
      <c r="AS121" s="207"/>
      <c r="AT121" s="207"/>
      <c r="AU121" s="207"/>
      <c r="AV121" s="205"/>
      <c r="AW121" s="208"/>
      <c r="AX121" s="207"/>
      <c r="AY121" s="207"/>
      <c r="AZ121" s="206"/>
      <c r="BA121" s="5">
        <v>3</v>
      </c>
      <c r="BB121" s="206"/>
      <c r="BC121" s="104">
        <f t="shared" si="7"/>
        <v>3</v>
      </c>
      <c r="BD121" s="5">
        <v>2</v>
      </c>
    </row>
    <row r="122" spans="1:56" ht="15.6" x14ac:dyDescent="0.3">
      <c r="A122" s="202"/>
      <c r="B122" s="222" t="s">
        <v>437</v>
      </c>
      <c r="C122" s="197" t="s">
        <v>686</v>
      </c>
      <c r="D122" s="200">
        <v>3.1666666666666665</v>
      </c>
      <c r="E122" s="200">
        <v>3.25</v>
      </c>
      <c r="F122" s="201">
        <v>2.875</v>
      </c>
      <c r="G122" s="185">
        <v>3.5</v>
      </c>
      <c r="H122" s="6">
        <v>3.5</v>
      </c>
      <c r="I122" s="6">
        <v>3.5</v>
      </c>
      <c r="J122" s="6">
        <v>2.5</v>
      </c>
      <c r="K122" s="210"/>
      <c r="L122" s="211"/>
      <c r="M122" s="104">
        <f t="shared" si="4"/>
        <v>3.1666666666666665</v>
      </c>
      <c r="N122" s="206"/>
      <c r="O122" s="5">
        <v>3.5</v>
      </c>
      <c r="P122" s="5">
        <v>3</v>
      </c>
      <c r="Q122" s="206"/>
      <c r="R122" s="207"/>
      <c r="S122" s="104">
        <f t="shared" si="5"/>
        <v>3.25</v>
      </c>
      <c r="T122" s="212"/>
      <c r="U122" s="212"/>
      <c r="V122" s="212"/>
      <c r="W122" s="212"/>
      <c r="X122" s="211"/>
      <c r="Y122" s="208"/>
      <c r="Z122" s="212"/>
      <c r="AA122" s="212"/>
      <c r="AB122" s="212"/>
      <c r="AC122" s="212"/>
      <c r="AD122" s="211"/>
      <c r="AE122" s="208"/>
      <c r="AF122" s="212"/>
      <c r="AG122" s="212"/>
      <c r="AH122" s="212"/>
      <c r="AI122" s="212"/>
      <c r="AJ122" s="211"/>
      <c r="AK122" s="208"/>
      <c r="AL122" s="6">
        <v>2.5</v>
      </c>
      <c r="AM122" s="6">
        <v>3</v>
      </c>
      <c r="AN122" s="6">
        <v>3</v>
      </c>
      <c r="AO122" s="6">
        <v>3</v>
      </c>
      <c r="AP122" s="211"/>
      <c r="AQ122" s="104">
        <f t="shared" si="6"/>
        <v>2.875</v>
      </c>
      <c r="AR122" s="212"/>
      <c r="AS122" s="212"/>
      <c r="AT122" s="212"/>
      <c r="AU122" s="212"/>
      <c r="AV122" s="211"/>
      <c r="AW122" s="208"/>
      <c r="AX122" s="212"/>
      <c r="AY122" s="212"/>
      <c r="AZ122" s="213"/>
      <c r="BA122" s="5">
        <v>3.5</v>
      </c>
      <c r="BB122" s="206"/>
      <c r="BC122" s="104">
        <f t="shared" si="7"/>
        <v>3.5</v>
      </c>
      <c r="BD122" s="5">
        <v>3</v>
      </c>
    </row>
    <row r="123" spans="1:56" ht="15.6" x14ac:dyDescent="0.3">
      <c r="A123" s="203"/>
      <c r="B123" s="222" t="s">
        <v>687</v>
      </c>
      <c r="C123" s="197" t="s">
        <v>688</v>
      </c>
      <c r="D123" s="201">
        <v>3.1666666666666665</v>
      </c>
      <c r="E123" s="200">
        <v>2</v>
      </c>
      <c r="F123" s="200">
        <v>2.875</v>
      </c>
      <c r="G123" s="182">
        <v>2</v>
      </c>
      <c r="H123" s="6">
        <v>3.5</v>
      </c>
      <c r="I123" s="6">
        <v>3.5</v>
      </c>
      <c r="J123" s="6">
        <v>2.5</v>
      </c>
      <c r="K123" s="204"/>
      <c r="L123" s="205"/>
      <c r="M123" s="104">
        <f t="shared" si="4"/>
        <v>3.1666666666666665</v>
      </c>
      <c r="N123" s="206"/>
      <c r="O123" s="5">
        <v>2</v>
      </c>
      <c r="P123" s="5">
        <v>2</v>
      </c>
      <c r="Q123" s="206"/>
      <c r="R123" s="207"/>
      <c r="S123" s="104">
        <f t="shared" si="5"/>
        <v>2</v>
      </c>
      <c r="T123" s="207"/>
      <c r="U123" s="207"/>
      <c r="V123" s="207"/>
      <c r="W123" s="207"/>
      <c r="X123" s="205"/>
      <c r="Y123" s="208"/>
      <c r="Z123" s="207"/>
      <c r="AA123" s="207"/>
      <c r="AB123" s="207"/>
      <c r="AC123" s="207"/>
      <c r="AD123" s="205"/>
      <c r="AE123" s="208"/>
      <c r="AF123" s="207"/>
      <c r="AG123" s="207"/>
      <c r="AH123" s="207"/>
      <c r="AI123" s="207"/>
      <c r="AJ123" s="205"/>
      <c r="AK123" s="208"/>
      <c r="AL123" s="6">
        <v>2.5</v>
      </c>
      <c r="AM123" s="6">
        <v>3</v>
      </c>
      <c r="AN123" s="6">
        <v>3</v>
      </c>
      <c r="AO123" s="6">
        <v>3</v>
      </c>
      <c r="AP123" s="205"/>
      <c r="AQ123" s="104">
        <f t="shared" si="6"/>
        <v>2.875</v>
      </c>
      <c r="AR123" s="207"/>
      <c r="AS123" s="207"/>
      <c r="AT123" s="207"/>
      <c r="AU123" s="207"/>
      <c r="AV123" s="205"/>
      <c r="AW123" s="208"/>
      <c r="AX123" s="207"/>
      <c r="AY123" s="207"/>
      <c r="AZ123" s="206"/>
      <c r="BA123" s="5">
        <v>2</v>
      </c>
      <c r="BB123" s="206"/>
      <c r="BC123" s="104">
        <f t="shared" si="7"/>
        <v>2</v>
      </c>
      <c r="BD123" s="5">
        <v>2</v>
      </c>
    </row>
    <row r="124" spans="1:56" ht="15.6" x14ac:dyDescent="0.3">
      <c r="A124" s="202"/>
      <c r="B124" s="222" t="s">
        <v>155</v>
      </c>
      <c r="C124" s="197" t="s">
        <v>689</v>
      </c>
      <c r="D124" s="200">
        <v>3.1666666666666665</v>
      </c>
      <c r="E124" s="200">
        <v>3.25</v>
      </c>
      <c r="F124" s="201">
        <v>2.875</v>
      </c>
      <c r="G124" s="185">
        <v>3.5</v>
      </c>
      <c r="H124" s="6">
        <v>3.5</v>
      </c>
      <c r="I124" s="6">
        <v>3.5</v>
      </c>
      <c r="J124" s="6">
        <v>2.5</v>
      </c>
      <c r="K124" s="210"/>
      <c r="L124" s="211"/>
      <c r="M124" s="104">
        <f t="shared" si="4"/>
        <v>3.1666666666666665</v>
      </c>
      <c r="N124" s="206"/>
      <c r="O124" s="5">
        <v>3.5</v>
      </c>
      <c r="P124" s="5">
        <v>3</v>
      </c>
      <c r="Q124" s="206"/>
      <c r="R124" s="207"/>
      <c r="S124" s="104">
        <f t="shared" si="5"/>
        <v>3.25</v>
      </c>
      <c r="T124" s="212"/>
      <c r="U124" s="212"/>
      <c r="V124" s="212"/>
      <c r="W124" s="212"/>
      <c r="X124" s="211"/>
      <c r="Y124" s="208"/>
      <c r="Z124" s="212"/>
      <c r="AA124" s="212"/>
      <c r="AB124" s="212"/>
      <c r="AC124" s="212"/>
      <c r="AD124" s="211"/>
      <c r="AE124" s="208"/>
      <c r="AF124" s="212"/>
      <c r="AG124" s="212"/>
      <c r="AH124" s="212"/>
      <c r="AI124" s="212"/>
      <c r="AJ124" s="211"/>
      <c r="AK124" s="208"/>
      <c r="AL124" s="6">
        <v>2.5</v>
      </c>
      <c r="AM124" s="6">
        <v>3</v>
      </c>
      <c r="AN124" s="6">
        <v>3</v>
      </c>
      <c r="AO124" s="6">
        <v>3</v>
      </c>
      <c r="AP124" s="211"/>
      <c r="AQ124" s="104">
        <f t="shared" si="6"/>
        <v>2.875</v>
      </c>
      <c r="AR124" s="212"/>
      <c r="AS124" s="212"/>
      <c r="AT124" s="212"/>
      <c r="AU124" s="212"/>
      <c r="AV124" s="211"/>
      <c r="AW124" s="208"/>
      <c r="AX124" s="212"/>
      <c r="AY124" s="212"/>
      <c r="AZ124" s="213"/>
      <c r="BA124" s="5">
        <v>3.5</v>
      </c>
      <c r="BB124" s="206"/>
      <c r="BC124" s="104">
        <f t="shared" si="7"/>
        <v>3.5</v>
      </c>
      <c r="BD124" s="5">
        <v>3</v>
      </c>
    </row>
    <row r="125" spans="1:56" ht="15.6" x14ac:dyDescent="0.3">
      <c r="A125" s="203"/>
      <c r="B125" s="222" t="s">
        <v>335</v>
      </c>
      <c r="C125" s="197" t="s">
        <v>690</v>
      </c>
      <c r="D125" s="201">
        <v>4</v>
      </c>
      <c r="E125" s="200">
        <v>4.25</v>
      </c>
      <c r="F125" s="200">
        <v>4.125</v>
      </c>
      <c r="G125" s="182">
        <v>4.5</v>
      </c>
      <c r="H125" s="6">
        <v>3.5</v>
      </c>
      <c r="I125" s="6">
        <v>4</v>
      </c>
      <c r="J125" s="6">
        <v>4.5</v>
      </c>
      <c r="K125" s="204"/>
      <c r="L125" s="205"/>
      <c r="M125" s="104">
        <f t="shared" si="4"/>
        <v>4</v>
      </c>
      <c r="N125" s="206"/>
      <c r="O125" s="5">
        <v>4</v>
      </c>
      <c r="P125" s="5">
        <v>4.5</v>
      </c>
      <c r="Q125" s="206"/>
      <c r="R125" s="207"/>
      <c r="S125" s="104">
        <f t="shared" si="5"/>
        <v>4.25</v>
      </c>
      <c r="T125" s="207"/>
      <c r="U125" s="207"/>
      <c r="V125" s="207"/>
      <c r="W125" s="207"/>
      <c r="X125" s="205"/>
      <c r="Y125" s="208"/>
      <c r="Z125" s="207"/>
      <c r="AA125" s="207"/>
      <c r="AB125" s="207"/>
      <c r="AC125" s="207"/>
      <c r="AD125" s="205"/>
      <c r="AE125" s="208"/>
      <c r="AF125" s="207"/>
      <c r="AG125" s="207"/>
      <c r="AH125" s="207"/>
      <c r="AI125" s="207"/>
      <c r="AJ125" s="205"/>
      <c r="AK125" s="208"/>
      <c r="AL125" s="6">
        <v>4.5</v>
      </c>
      <c r="AM125" s="6">
        <v>4</v>
      </c>
      <c r="AN125" s="6">
        <v>4</v>
      </c>
      <c r="AO125" s="6">
        <v>4</v>
      </c>
      <c r="AP125" s="205"/>
      <c r="AQ125" s="104">
        <f t="shared" si="6"/>
        <v>4.125</v>
      </c>
      <c r="AR125" s="207"/>
      <c r="AS125" s="207"/>
      <c r="AT125" s="207"/>
      <c r="AU125" s="207"/>
      <c r="AV125" s="205"/>
      <c r="AW125" s="208"/>
      <c r="AX125" s="207"/>
      <c r="AY125" s="207"/>
      <c r="AZ125" s="206"/>
      <c r="BA125" s="5">
        <v>4.5</v>
      </c>
      <c r="BB125" s="206"/>
      <c r="BC125" s="104">
        <f t="shared" si="7"/>
        <v>4.5</v>
      </c>
      <c r="BD125" s="5">
        <v>4</v>
      </c>
    </row>
    <row r="126" spans="1:56" ht="15.6" x14ac:dyDescent="0.3">
      <c r="A126" s="202"/>
      <c r="B126" s="222" t="s">
        <v>290</v>
      </c>
      <c r="C126" s="197" t="s">
        <v>691</v>
      </c>
      <c r="D126" s="200">
        <v>4</v>
      </c>
      <c r="E126" s="200">
        <v>4</v>
      </c>
      <c r="F126" s="201">
        <v>4.125</v>
      </c>
      <c r="G126" s="185">
        <v>4.5</v>
      </c>
      <c r="H126" s="6">
        <v>3.5</v>
      </c>
      <c r="I126" s="6">
        <v>4</v>
      </c>
      <c r="J126" s="6">
        <v>4.5</v>
      </c>
      <c r="K126" s="210"/>
      <c r="L126" s="211"/>
      <c r="M126" s="104">
        <f t="shared" si="4"/>
        <v>4</v>
      </c>
      <c r="N126" s="206"/>
      <c r="O126" s="5">
        <v>4</v>
      </c>
      <c r="P126" s="5">
        <v>4</v>
      </c>
      <c r="Q126" s="206"/>
      <c r="R126" s="207"/>
      <c r="S126" s="104">
        <f t="shared" si="5"/>
        <v>4</v>
      </c>
      <c r="T126" s="212"/>
      <c r="U126" s="212"/>
      <c r="V126" s="212"/>
      <c r="W126" s="212"/>
      <c r="X126" s="211"/>
      <c r="Y126" s="208"/>
      <c r="Z126" s="212"/>
      <c r="AA126" s="212"/>
      <c r="AB126" s="212"/>
      <c r="AC126" s="212"/>
      <c r="AD126" s="211"/>
      <c r="AE126" s="208"/>
      <c r="AF126" s="212"/>
      <c r="AG126" s="212"/>
      <c r="AH126" s="212"/>
      <c r="AI126" s="212"/>
      <c r="AJ126" s="211"/>
      <c r="AK126" s="208"/>
      <c r="AL126" s="6">
        <v>4.5</v>
      </c>
      <c r="AM126" s="6">
        <v>4</v>
      </c>
      <c r="AN126" s="6">
        <v>4</v>
      </c>
      <c r="AO126" s="6">
        <v>4</v>
      </c>
      <c r="AP126" s="211"/>
      <c r="AQ126" s="104">
        <f t="shared" si="6"/>
        <v>4.125</v>
      </c>
      <c r="AR126" s="212"/>
      <c r="AS126" s="212"/>
      <c r="AT126" s="212"/>
      <c r="AU126" s="212"/>
      <c r="AV126" s="211"/>
      <c r="AW126" s="208"/>
      <c r="AX126" s="212"/>
      <c r="AY126" s="212"/>
      <c r="AZ126" s="213"/>
      <c r="BA126" s="5">
        <v>4.5</v>
      </c>
      <c r="BB126" s="206"/>
      <c r="BC126" s="104">
        <f t="shared" si="7"/>
        <v>4.5</v>
      </c>
      <c r="BD126" s="5">
        <v>4.5</v>
      </c>
    </row>
    <row r="127" spans="1:56" ht="15.6" x14ac:dyDescent="0.3">
      <c r="A127" s="203"/>
      <c r="B127" s="222" t="s">
        <v>195</v>
      </c>
      <c r="C127" s="197" t="s">
        <v>692</v>
      </c>
      <c r="D127" s="201">
        <v>4</v>
      </c>
      <c r="E127" s="200">
        <v>4.375</v>
      </c>
      <c r="F127" s="200">
        <v>4.125</v>
      </c>
      <c r="G127" s="182">
        <v>4.5</v>
      </c>
      <c r="H127" s="6">
        <v>3.5</v>
      </c>
      <c r="I127" s="6">
        <v>4</v>
      </c>
      <c r="J127" s="6">
        <v>4.5</v>
      </c>
      <c r="K127" s="204"/>
      <c r="L127" s="205"/>
      <c r="M127" s="104">
        <f t="shared" si="4"/>
        <v>4</v>
      </c>
      <c r="N127" s="206"/>
      <c r="O127" s="5">
        <v>4</v>
      </c>
      <c r="P127" s="5">
        <v>4.75</v>
      </c>
      <c r="Q127" s="206"/>
      <c r="R127" s="207"/>
      <c r="S127" s="104">
        <f t="shared" si="5"/>
        <v>4.375</v>
      </c>
      <c r="T127" s="207"/>
      <c r="U127" s="207"/>
      <c r="V127" s="207"/>
      <c r="W127" s="207"/>
      <c r="X127" s="205"/>
      <c r="Y127" s="208"/>
      <c r="Z127" s="207"/>
      <c r="AA127" s="207"/>
      <c r="AB127" s="207"/>
      <c r="AC127" s="207"/>
      <c r="AD127" s="205"/>
      <c r="AE127" s="208"/>
      <c r="AF127" s="207"/>
      <c r="AG127" s="207"/>
      <c r="AH127" s="207"/>
      <c r="AI127" s="207"/>
      <c r="AJ127" s="205"/>
      <c r="AK127" s="208"/>
      <c r="AL127" s="6">
        <v>4.5</v>
      </c>
      <c r="AM127" s="6">
        <v>4</v>
      </c>
      <c r="AN127" s="6">
        <v>4</v>
      </c>
      <c r="AO127" s="6">
        <v>4</v>
      </c>
      <c r="AP127" s="205"/>
      <c r="AQ127" s="104">
        <f t="shared" si="6"/>
        <v>4.125</v>
      </c>
      <c r="AR127" s="207"/>
      <c r="AS127" s="207"/>
      <c r="AT127" s="207"/>
      <c r="AU127" s="207"/>
      <c r="AV127" s="205"/>
      <c r="AW127" s="208"/>
      <c r="AX127" s="207"/>
      <c r="AY127" s="207"/>
      <c r="AZ127" s="206"/>
      <c r="BA127" s="5">
        <v>4.5</v>
      </c>
      <c r="BB127" s="206"/>
      <c r="BC127" s="104">
        <f t="shared" si="7"/>
        <v>4.5</v>
      </c>
      <c r="BD127" s="5">
        <v>4.5</v>
      </c>
    </row>
    <row r="128" spans="1:56" ht="15.6" x14ac:dyDescent="0.3">
      <c r="A128" s="223"/>
      <c r="B128" s="222" t="s">
        <v>693</v>
      </c>
      <c r="C128" s="197" t="s">
        <v>694</v>
      </c>
      <c r="D128" s="200">
        <v>3.5</v>
      </c>
      <c r="E128" s="200">
        <v>2.75</v>
      </c>
      <c r="F128" s="201">
        <v>3.125</v>
      </c>
      <c r="G128" s="185">
        <v>4</v>
      </c>
      <c r="H128" s="6">
        <v>3</v>
      </c>
      <c r="I128" s="6">
        <v>3</v>
      </c>
      <c r="J128" s="6">
        <v>4.5</v>
      </c>
      <c r="K128" s="210"/>
      <c r="L128" s="211"/>
      <c r="M128" s="104">
        <f t="shared" si="4"/>
        <v>3.5</v>
      </c>
      <c r="N128" s="206"/>
      <c r="O128" s="5">
        <v>2.5</v>
      </c>
      <c r="P128" s="5">
        <v>3</v>
      </c>
      <c r="Q128" s="206"/>
      <c r="R128" s="207"/>
      <c r="S128" s="104">
        <f t="shared" si="5"/>
        <v>2.75</v>
      </c>
      <c r="T128" s="212"/>
      <c r="U128" s="212"/>
      <c r="V128" s="212"/>
      <c r="W128" s="212"/>
      <c r="X128" s="211"/>
      <c r="Y128" s="208"/>
      <c r="Z128" s="212"/>
      <c r="AA128" s="212"/>
      <c r="AB128" s="212"/>
      <c r="AC128" s="212"/>
      <c r="AD128" s="211"/>
      <c r="AE128" s="208"/>
      <c r="AF128" s="212"/>
      <c r="AG128" s="212"/>
      <c r="AH128" s="212"/>
      <c r="AI128" s="212"/>
      <c r="AJ128" s="211"/>
      <c r="AK128" s="208"/>
      <c r="AL128" s="6">
        <v>3</v>
      </c>
      <c r="AM128" s="6">
        <v>3.5</v>
      </c>
      <c r="AN128" s="6">
        <v>3</v>
      </c>
      <c r="AO128" s="6">
        <v>3</v>
      </c>
      <c r="AP128" s="211"/>
      <c r="AQ128" s="104">
        <f t="shared" si="6"/>
        <v>3.125</v>
      </c>
      <c r="AR128" s="212"/>
      <c r="AS128" s="212"/>
      <c r="AT128" s="212"/>
      <c r="AU128" s="212"/>
      <c r="AV128" s="211"/>
      <c r="AW128" s="208"/>
      <c r="AX128" s="212"/>
      <c r="AY128" s="212"/>
      <c r="AZ128" s="213"/>
      <c r="BA128" s="5">
        <v>4</v>
      </c>
      <c r="BB128" s="206"/>
      <c r="BC128" s="104">
        <f t="shared" si="7"/>
        <v>4</v>
      </c>
      <c r="BD128" s="5">
        <v>3</v>
      </c>
    </row>
    <row r="129" spans="1:56" ht="15.6" x14ac:dyDescent="0.3">
      <c r="A129" s="202"/>
      <c r="B129" s="222" t="s">
        <v>695</v>
      </c>
      <c r="C129" s="197" t="s">
        <v>696</v>
      </c>
      <c r="D129" s="201">
        <v>3.5</v>
      </c>
      <c r="E129" s="200">
        <v>2.75</v>
      </c>
      <c r="F129" s="200">
        <v>3.125</v>
      </c>
      <c r="G129" s="182">
        <v>4</v>
      </c>
      <c r="H129" s="6">
        <v>3</v>
      </c>
      <c r="I129" s="6">
        <v>3</v>
      </c>
      <c r="J129" s="6">
        <v>4.5</v>
      </c>
      <c r="K129" s="204"/>
      <c r="L129" s="205"/>
      <c r="M129" s="104">
        <f t="shared" si="4"/>
        <v>3.5</v>
      </c>
      <c r="N129" s="206"/>
      <c r="O129" s="5">
        <v>2.5</v>
      </c>
      <c r="P129" s="5">
        <v>3</v>
      </c>
      <c r="Q129" s="206"/>
      <c r="R129" s="207"/>
      <c r="S129" s="104">
        <f t="shared" si="5"/>
        <v>2.75</v>
      </c>
      <c r="T129" s="207"/>
      <c r="U129" s="207"/>
      <c r="V129" s="207"/>
      <c r="W129" s="207"/>
      <c r="X129" s="205"/>
      <c r="Y129" s="208"/>
      <c r="Z129" s="207"/>
      <c r="AA129" s="207"/>
      <c r="AB129" s="207"/>
      <c r="AC129" s="207"/>
      <c r="AD129" s="205"/>
      <c r="AE129" s="208"/>
      <c r="AF129" s="207"/>
      <c r="AG129" s="207"/>
      <c r="AH129" s="207"/>
      <c r="AI129" s="207"/>
      <c r="AJ129" s="205"/>
      <c r="AK129" s="208"/>
      <c r="AL129" s="6">
        <v>3</v>
      </c>
      <c r="AM129" s="6">
        <v>3.5</v>
      </c>
      <c r="AN129" s="6">
        <v>3</v>
      </c>
      <c r="AO129" s="6">
        <v>3</v>
      </c>
      <c r="AP129" s="205"/>
      <c r="AQ129" s="104">
        <f t="shared" si="6"/>
        <v>3.125</v>
      </c>
      <c r="AR129" s="207"/>
      <c r="AS129" s="207"/>
      <c r="AT129" s="207"/>
      <c r="AU129" s="207"/>
      <c r="AV129" s="205"/>
      <c r="AW129" s="208"/>
      <c r="AX129" s="207"/>
      <c r="AY129" s="207"/>
      <c r="AZ129" s="206"/>
      <c r="BA129" s="5">
        <v>4</v>
      </c>
      <c r="BB129" s="206"/>
      <c r="BC129" s="104">
        <f t="shared" si="7"/>
        <v>4</v>
      </c>
      <c r="BD129" s="5">
        <v>3</v>
      </c>
    </row>
    <row r="130" spans="1:56" ht="15.6" x14ac:dyDescent="0.3">
      <c r="A130" s="203"/>
      <c r="B130" s="222" t="s">
        <v>697</v>
      </c>
      <c r="C130" s="197" t="s">
        <v>698</v>
      </c>
      <c r="D130" s="200">
        <v>3.5</v>
      </c>
      <c r="E130" s="200">
        <v>3.25</v>
      </c>
      <c r="F130" s="201">
        <v>3.125</v>
      </c>
      <c r="G130" s="185">
        <v>4</v>
      </c>
      <c r="H130" s="6">
        <v>3</v>
      </c>
      <c r="I130" s="6">
        <v>3</v>
      </c>
      <c r="J130" s="6">
        <v>4.5</v>
      </c>
      <c r="K130" s="210"/>
      <c r="L130" s="211"/>
      <c r="M130" s="104">
        <f t="shared" si="4"/>
        <v>3.5</v>
      </c>
      <c r="N130" s="206"/>
      <c r="O130" s="5">
        <v>3.5</v>
      </c>
      <c r="P130" s="5">
        <v>3</v>
      </c>
      <c r="Q130" s="206"/>
      <c r="R130" s="207"/>
      <c r="S130" s="104">
        <f t="shared" si="5"/>
        <v>3.25</v>
      </c>
      <c r="T130" s="212"/>
      <c r="U130" s="212"/>
      <c r="V130" s="212"/>
      <c r="W130" s="212"/>
      <c r="X130" s="211"/>
      <c r="Y130" s="208"/>
      <c r="Z130" s="212"/>
      <c r="AA130" s="212"/>
      <c r="AB130" s="212"/>
      <c r="AC130" s="212"/>
      <c r="AD130" s="211"/>
      <c r="AE130" s="208"/>
      <c r="AF130" s="212"/>
      <c r="AG130" s="212"/>
      <c r="AH130" s="212"/>
      <c r="AI130" s="212"/>
      <c r="AJ130" s="211"/>
      <c r="AK130" s="208"/>
      <c r="AL130" s="6">
        <v>3</v>
      </c>
      <c r="AM130" s="6">
        <v>3.5</v>
      </c>
      <c r="AN130" s="6">
        <v>3</v>
      </c>
      <c r="AO130" s="6">
        <v>3</v>
      </c>
      <c r="AP130" s="211"/>
      <c r="AQ130" s="104">
        <f t="shared" si="6"/>
        <v>3.125</v>
      </c>
      <c r="AR130" s="212"/>
      <c r="AS130" s="212"/>
      <c r="AT130" s="212"/>
      <c r="AU130" s="212"/>
      <c r="AV130" s="211"/>
      <c r="AW130" s="208"/>
      <c r="AX130" s="212"/>
      <c r="AY130" s="212"/>
      <c r="AZ130" s="213"/>
      <c r="BA130" s="5">
        <v>4</v>
      </c>
      <c r="BB130" s="206"/>
      <c r="BC130" s="104">
        <f t="shared" si="7"/>
        <v>4</v>
      </c>
      <c r="BD130" s="5">
        <v>3</v>
      </c>
    </row>
    <row r="131" spans="1:56" ht="15.6" x14ac:dyDescent="0.3">
      <c r="A131" s="202"/>
      <c r="B131" s="222" t="s">
        <v>349</v>
      </c>
      <c r="C131" s="197" t="s">
        <v>699</v>
      </c>
      <c r="D131" s="201">
        <v>2.1666666666666665</v>
      </c>
      <c r="E131" s="200">
        <v>2.5</v>
      </c>
      <c r="F131" s="200">
        <v>2.125</v>
      </c>
      <c r="G131" s="182">
        <v>2.5</v>
      </c>
      <c r="H131" s="6">
        <v>2</v>
      </c>
      <c r="I131" s="6">
        <v>2</v>
      </c>
      <c r="J131" s="6">
        <v>2.5</v>
      </c>
      <c r="K131" s="204"/>
      <c r="L131" s="205"/>
      <c r="M131" s="104">
        <f t="shared" si="4"/>
        <v>2.1666666666666665</v>
      </c>
      <c r="N131" s="206"/>
      <c r="O131" s="5">
        <v>2.5</v>
      </c>
      <c r="P131" s="5">
        <v>2.5</v>
      </c>
      <c r="Q131" s="206"/>
      <c r="R131" s="207"/>
      <c r="S131" s="104">
        <f t="shared" si="5"/>
        <v>2.5</v>
      </c>
      <c r="T131" s="207"/>
      <c r="U131" s="207"/>
      <c r="V131" s="207"/>
      <c r="W131" s="207"/>
      <c r="X131" s="205"/>
      <c r="Y131" s="208"/>
      <c r="Z131" s="207"/>
      <c r="AA131" s="207"/>
      <c r="AB131" s="207"/>
      <c r="AC131" s="207"/>
      <c r="AD131" s="205"/>
      <c r="AE131" s="208"/>
      <c r="AF131" s="207"/>
      <c r="AG131" s="207"/>
      <c r="AH131" s="207"/>
      <c r="AI131" s="207"/>
      <c r="AJ131" s="205"/>
      <c r="AK131" s="208"/>
      <c r="AL131" s="6">
        <v>2.5</v>
      </c>
      <c r="AM131" s="6">
        <v>2</v>
      </c>
      <c r="AN131" s="6">
        <v>2</v>
      </c>
      <c r="AO131" s="6">
        <v>2</v>
      </c>
      <c r="AP131" s="205"/>
      <c r="AQ131" s="104">
        <f t="shared" si="6"/>
        <v>2.125</v>
      </c>
      <c r="AR131" s="207"/>
      <c r="AS131" s="207"/>
      <c r="AT131" s="207"/>
      <c r="AU131" s="207"/>
      <c r="AV131" s="205"/>
      <c r="AW131" s="208"/>
      <c r="AX131" s="207"/>
      <c r="AY131" s="207"/>
      <c r="AZ131" s="206"/>
      <c r="BA131" s="5">
        <v>2.5</v>
      </c>
      <c r="BB131" s="206"/>
      <c r="BC131" s="104">
        <f t="shared" si="7"/>
        <v>2.5</v>
      </c>
      <c r="BD131" s="5">
        <v>3</v>
      </c>
    </row>
    <row r="132" spans="1:56" ht="15.6" x14ac:dyDescent="0.3">
      <c r="A132" s="61"/>
      <c r="B132" s="222" t="s">
        <v>240</v>
      </c>
      <c r="C132" s="197" t="s">
        <v>700</v>
      </c>
      <c r="D132" s="182">
        <v>2.1666666666666665</v>
      </c>
      <c r="E132" s="182">
        <v>2</v>
      </c>
      <c r="F132" s="224">
        <v>2.125</v>
      </c>
      <c r="G132" s="224">
        <v>2.5</v>
      </c>
      <c r="H132" s="6">
        <v>2</v>
      </c>
      <c r="I132" s="6">
        <v>2</v>
      </c>
      <c r="J132" s="6">
        <v>2.5</v>
      </c>
      <c r="K132" s="137"/>
      <c r="L132" s="138"/>
      <c r="M132" s="104">
        <f t="shared" si="4"/>
        <v>2.1666666666666665</v>
      </c>
      <c r="N132" s="225"/>
      <c r="O132" s="5">
        <v>2</v>
      </c>
      <c r="P132" s="5">
        <v>2</v>
      </c>
      <c r="Q132" s="225"/>
      <c r="R132" s="140"/>
      <c r="S132" s="104">
        <f t="shared" si="5"/>
        <v>2</v>
      </c>
      <c r="T132" s="141"/>
      <c r="U132" s="141"/>
      <c r="V132" s="141"/>
      <c r="W132" s="141"/>
      <c r="X132" s="138"/>
      <c r="Y132" s="139"/>
      <c r="Z132" s="141"/>
      <c r="AA132" s="141"/>
      <c r="AB132" s="141"/>
      <c r="AC132" s="141"/>
      <c r="AD132" s="138"/>
      <c r="AE132" s="139"/>
      <c r="AF132" s="141"/>
      <c r="AG132" s="141"/>
      <c r="AH132" s="141"/>
      <c r="AI132" s="141"/>
      <c r="AJ132" s="138"/>
      <c r="AK132" s="139"/>
      <c r="AL132" s="6">
        <v>2.5</v>
      </c>
      <c r="AM132" s="6">
        <v>2</v>
      </c>
      <c r="AN132" s="6">
        <v>2</v>
      </c>
      <c r="AO132" s="6">
        <v>2</v>
      </c>
      <c r="AP132" s="138"/>
      <c r="AQ132" s="104">
        <f t="shared" si="6"/>
        <v>2.125</v>
      </c>
      <c r="AR132" s="141"/>
      <c r="AS132" s="141"/>
      <c r="AT132" s="141"/>
      <c r="AU132" s="141"/>
      <c r="AV132" s="138"/>
      <c r="AW132" s="139"/>
      <c r="AX132" s="141"/>
      <c r="AY132" s="141"/>
      <c r="AZ132" s="226"/>
      <c r="BA132" s="5">
        <v>2.5</v>
      </c>
      <c r="BB132" s="225"/>
      <c r="BC132" s="104">
        <f t="shared" si="7"/>
        <v>2.5</v>
      </c>
      <c r="BD132" s="5">
        <v>3</v>
      </c>
    </row>
    <row r="133" spans="1:56" ht="15.6" x14ac:dyDescent="0.3">
      <c r="A133" s="41"/>
      <c r="B133" s="222" t="s">
        <v>206</v>
      </c>
      <c r="C133" s="197" t="s">
        <v>701</v>
      </c>
      <c r="D133" s="227">
        <v>2.1666666666666665</v>
      </c>
      <c r="E133" s="228">
        <v>3</v>
      </c>
      <c r="F133" s="198">
        <v>2.125</v>
      </c>
      <c r="G133" s="198">
        <v>2.5</v>
      </c>
      <c r="H133" s="6">
        <v>2</v>
      </c>
      <c r="I133" s="6">
        <v>2</v>
      </c>
      <c r="J133" s="6">
        <v>2.5</v>
      </c>
      <c r="M133" s="104">
        <f t="shared" ref="M133:M196" si="8">IFERROR(AVERAGE(H133,I133,J133),"0")</f>
        <v>2.1666666666666665</v>
      </c>
      <c r="O133" s="5">
        <v>3</v>
      </c>
      <c r="P133" s="5">
        <v>3</v>
      </c>
      <c r="S133" s="104">
        <f t="shared" ref="S133:S196" si="9">IFERROR(AVERAGE(O133,P133),"0")</f>
        <v>3</v>
      </c>
      <c r="AL133" s="6">
        <v>2.5</v>
      </c>
      <c r="AM133" s="6">
        <v>2</v>
      </c>
      <c r="AN133" s="6">
        <v>2</v>
      </c>
      <c r="AO133" s="6">
        <v>2</v>
      </c>
      <c r="AQ133" s="104">
        <f t="shared" ref="AQ133:AQ196" si="10">IFERROR(AVERAGE(AM133,AN133,AL133,AO133),"0")</f>
        <v>2.125</v>
      </c>
      <c r="BA133" s="5">
        <v>2.5</v>
      </c>
      <c r="BC133" s="104">
        <f t="shared" ref="BC133:BC196" si="11">BA133</f>
        <v>2.5</v>
      </c>
      <c r="BD133" s="5">
        <v>3</v>
      </c>
    </row>
    <row r="134" spans="1:56" ht="15.6" x14ac:dyDescent="0.3">
      <c r="A134" s="5"/>
      <c r="B134" s="5" t="e">
        <f>VLOOKUP(A134,[1]!Table2[#All],2,)</f>
        <v>#REF!</v>
      </c>
      <c r="C134" s="197" t="s">
        <v>99</v>
      </c>
      <c r="D134" s="228">
        <v>2.6666666666666665</v>
      </c>
      <c r="E134" s="228">
        <v>3.5</v>
      </c>
      <c r="F134" s="200">
        <v>2</v>
      </c>
      <c r="G134" s="182">
        <v>3</v>
      </c>
      <c r="H134" s="6">
        <v>3</v>
      </c>
      <c r="I134" s="6">
        <v>2</v>
      </c>
      <c r="J134" s="6">
        <v>3</v>
      </c>
      <c r="K134" s="204"/>
      <c r="L134" s="205"/>
      <c r="M134" s="104">
        <f t="shared" si="8"/>
        <v>2.6666666666666665</v>
      </c>
      <c r="N134" s="206"/>
      <c r="O134" s="5">
        <v>4</v>
      </c>
      <c r="P134" s="5">
        <v>3</v>
      </c>
      <c r="Q134" s="206"/>
      <c r="R134" s="207"/>
      <c r="S134" s="104">
        <f t="shared" si="9"/>
        <v>3.5</v>
      </c>
      <c r="T134" s="205"/>
      <c r="U134" s="205"/>
      <c r="V134" s="205"/>
      <c r="W134" s="205"/>
      <c r="X134" s="205"/>
      <c r="Y134" s="208"/>
      <c r="Z134" s="205"/>
      <c r="AA134" s="205"/>
      <c r="AB134" s="205"/>
      <c r="AC134" s="205"/>
      <c r="AD134" s="205"/>
      <c r="AE134" s="208"/>
      <c r="AF134" s="205"/>
      <c r="AG134" s="205"/>
      <c r="AH134" s="205"/>
      <c r="AI134" s="205"/>
      <c r="AJ134" s="205"/>
      <c r="AK134" s="208"/>
      <c r="AL134" s="6">
        <v>2</v>
      </c>
      <c r="AM134" s="6">
        <v>2</v>
      </c>
      <c r="AN134" s="6">
        <v>2</v>
      </c>
      <c r="AO134" s="6">
        <v>2</v>
      </c>
      <c r="AP134" s="205"/>
      <c r="AQ134" s="104">
        <f t="shared" si="10"/>
        <v>2</v>
      </c>
      <c r="AR134" s="205"/>
      <c r="AS134" s="205"/>
      <c r="AT134" s="205"/>
      <c r="AU134" s="205"/>
      <c r="AV134" s="205"/>
      <c r="AW134" s="208"/>
      <c r="AX134" s="205"/>
      <c r="AY134" s="205"/>
      <c r="AZ134" s="209"/>
      <c r="BA134" s="5">
        <v>3</v>
      </c>
      <c r="BB134" s="206"/>
      <c r="BC134" s="104">
        <f t="shared" si="11"/>
        <v>3</v>
      </c>
      <c r="BD134" s="5">
        <v>3</v>
      </c>
    </row>
    <row r="135" spans="1:56" ht="15.6" x14ac:dyDescent="0.3">
      <c r="A135" s="41"/>
      <c r="B135" s="222" t="s">
        <v>117</v>
      </c>
      <c r="C135" s="197" t="s">
        <v>702</v>
      </c>
      <c r="D135" s="227">
        <v>2.6666666666666665</v>
      </c>
      <c r="E135" s="228">
        <v>3</v>
      </c>
      <c r="F135" s="201">
        <v>2</v>
      </c>
      <c r="G135" s="185">
        <v>3</v>
      </c>
      <c r="H135" s="6">
        <v>3</v>
      </c>
      <c r="I135" s="6">
        <v>2</v>
      </c>
      <c r="J135" s="6">
        <v>3</v>
      </c>
      <c r="K135" s="210"/>
      <c r="L135" s="211"/>
      <c r="M135" s="104">
        <f t="shared" si="8"/>
        <v>2.6666666666666665</v>
      </c>
      <c r="N135" s="206"/>
      <c r="O135" s="5">
        <v>3</v>
      </c>
      <c r="P135" s="5">
        <v>3</v>
      </c>
      <c r="Q135" s="206"/>
      <c r="R135" s="207"/>
      <c r="S135" s="104">
        <f t="shared" si="9"/>
        <v>3</v>
      </c>
      <c r="T135" s="212"/>
      <c r="U135" s="212"/>
      <c r="V135" s="212"/>
      <c r="W135" s="212"/>
      <c r="X135" s="211"/>
      <c r="Y135" s="208"/>
      <c r="Z135" s="212"/>
      <c r="AA135" s="212"/>
      <c r="AB135" s="212"/>
      <c r="AC135" s="212"/>
      <c r="AD135" s="211"/>
      <c r="AE135" s="208"/>
      <c r="AF135" s="212"/>
      <c r="AG135" s="212"/>
      <c r="AH135" s="212"/>
      <c r="AI135" s="212"/>
      <c r="AJ135" s="211"/>
      <c r="AK135" s="208"/>
      <c r="AL135" s="6">
        <v>2</v>
      </c>
      <c r="AM135" s="6">
        <v>2</v>
      </c>
      <c r="AN135" s="6">
        <v>2</v>
      </c>
      <c r="AO135" s="6">
        <v>2</v>
      </c>
      <c r="AP135" s="211"/>
      <c r="AQ135" s="104">
        <f t="shared" si="10"/>
        <v>2</v>
      </c>
      <c r="AR135" s="212"/>
      <c r="AS135" s="212"/>
      <c r="AT135" s="212"/>
      <c r="AU135" s="212"/>
      <c r="AV135" s="211"/>
      <c r="AW135" s="208"/>
      <c r="AX135" s="212"/>
      <c r="AY135" s="212"/>
      <c r="AZ135" s="213"/>
      <c r="BA135" s="5">
        <v>3</v>
      </c>
      <c r="BB135" s="206"/>
      <c r="BC135" s="104">
        <f t="shared" si="11"/>
        <v>3</v>
      </c>
      <c r="BD135" s="5">
        <v>2</v>
      </c>
    </row>
    <row r="136" spans="1:56" ht="15.6" x14ac:dyDescent="0.3">
      <c r="A136" s="5"/>
      <c r="B136" s="5" t="e">
        <f>VLOOKUP(A136,[1]!Table2[#All],2,)</f>
        <v>#REF!</v>
      </c>
      <c r="C136" s="197" t="s">
        <v>110</v>
      </c>
      <c r="D136" s="228">
        <v>2.6666666666666665</v>
      </c>
      <c r="E136" s="228">
        <v>3.5</v>
      </c>
      <c r="F136" s="200">
        <v>2</v>
      </c>
      <c r="G136" s="182">
        <v>3</v>
      </c>
      <c r="H136" s="6">
        <v>3</v>
      </c>
      <c r="I136" s="6">
        <v>2</v>
      </c>
      <c r="J136" s="6">
        <v>3</v>
      </c>
      <c r="K136" s="204"/>
      <c r="L136" s="205"/>
      <c r="M136" s="104">
        <f t="shared" si="8"/>
        <v>2.6666666666666665</v>
      </c>
      <c r="N136" s="206"/>
      <c r="O136" s="5">
        <v>4</v>
      </c>
      <c r="P136" s="5">
        <v>3</v>
      </c>
      <c r="Q136" s="206"/>
      <c r="R136" s="207"/>
      <c r="S136" s="104">
        <f t="shared" si="9"/>
        <v>3.5</v>
      </c>
      <c r="T136" s="207"/>
      <c r="U136" s="207"/>
      <c r="V136" s="207"/>
      <c r="W136" s="207"/>
      <c r="X136" s="205"/>
      <c r="Y136" s="208"/>
      <c r="Z136" s="207"/>
      <c r="AA136" s="207"/>
      <c r="AB136" s="207"/>
      <c r="AC136" s="207"/>
      <c r="AD136" s="205"/>
      <c r="AE136" s="208"/>
      <c r="AF136" s="207"/>
      <c r="AG136" s="207"/>
      <c r="AH136" s="207"/>
      <c r="AI136" s="207"/>
      <c r="AJ136" s="205"/>
      <c r="AK136" s="208"/>
      <c r="AL136" s="6">
        <v>2</v>
      </c>
      <c r="AM136" s="6">
        <v>2</v>
      </c>
      <c r="AN136" s="6">
        <v>2</v>
      </c>
      <c r="AO136" s="6">
        <v>2</v>
      </c>
      <c r="AP136" s="205"/>
      <c r="AQ136" s="104">
        <f t="shared" si="10"/>
        <v>2</v>
      </c>
      <c r="AR136" s="207"/>
      <c r="AS136" s="207"/>
      <c r="AT136" s="207"/>
      <c r="AU136" s="207"/>
      <c r="AV136" s="205"/>
      <c r="AW136" s="208"/>
      <c r="AX136" s="207"/>
      <c r="AY136" s="207"/>
      <c r="AZ136" s="206"/>
      <c r="BA136" s="5">
        <v>3</v>
      </c>
      <c r="BB136" s="206"/>
      <c r="BC136" s="104">
        <f t="shared" si="11"/>
        <v>3</v>
      </c>
      <c r="BD136" s="5">
        <v>3</v>
      </c>
    </row>
    <row r="137" spans="1:56" ht="15.6" x14ac:dyDescent="0.3">
      <c r="A137" s="41"/>
      <c r="B137" s="5" t="e">
        <f>VLOOKUP(A137,[1]!Table2[#All],2,)</f>
        <v>#REF!</v>
      </c>
      <c r="C137" s="197" t="s">
        <v>312</v>
      </c>
      <c r="D137" s="227">
        <v>3.6666666666666665</v>
      </c>
      <c r="E137" s="228">
        <v>3.5</v>
      </c>
      <c r="F137" s="201">
        <v>3.25</v>
      </c>
      <c r="G137" s="185">
        <v>4</v>
      </c>
      <c r="H137" s="6">
        <v>4</v>
      </c>
      <c r="I137" s="6">
        <v>4</v>
      </c>
      <c r="J137" s="6">
        <v>3</v>
      </c>
      <c r="K137" s="210"/>
      <c r="L137" s="211"/>
      <c r="M137" s="104">
        <f t="shared" si="8"/>
        <v>3.6666666666666665</v>
      </c>
      <c r="N137" s="206"/>
      <c r="O137" s="5">
        <v>3</v>
      </c>
      <c r="P137" s="5">
        <v>4</v>
      </c>
      <c r="Q137" s="206"/>
      <c r="R137" s="207"/>
      <c r="S137" s="104">
        <f t="shared" si="9"/>
        <v>3.5</v>
      </c>
      <c r="T137" s="212"/>
      <c r="U137" s="212"/>
      <c r="V137" s="212"/>
      <c r="W137" s="212"/>
      <c r="X137" s="211"/>
      <c r="Y137" s="208"/>
      <c r="Z137" s="212"/>
      <c r="AA137" s="212"/>
      <c r="AB137" s="212"/>
      <c r="AC137" s="212"/>
      <c r="AD137" s="211"/>
      <c r="AE137" s="208"/>
      <c r="AF137" s="212"/>
      <c r="AG137" s="212"/>
      <c r="AH137" s="212"/>
      <c r="AI137" s="212"/>
      <c r="AJ137" s="211"/>
      <c r="AK137" s="208"/>
      <c r="AL137" s="6">
        <v>3</v>
      </c>
      <c r="AM137" s="6">
        <v>4</v>
      </c>
      <c r="AN137" s="6">
        <v>3</v>
      </c>
      <c r="AO137" s="6">
        <v>3</v>
      </c>
      <c r="AP137" s="211"/>
      <c r="AQ137" s="104">
        <f t="shared" si="10"/>
        <v>3.25</v>
      </c>
      <c r="AR137" s="212"/>
      <c r="AS137" s="212"/>
      <c r="AT137" s="212"/>
      <c r="AU137" s="212"/>
      <c r="AV137" s="211"/>
      <c r="AW137" s="208"/>
      <c r="AX137" s="212"/>
      <c r="AY137" s="212"/>
      <c r="AZ137" s="213"/>
      <c r="BA137" s="5">
        <v>4</v>
      </c>
      <c r="BB137" s="206"/>
      <c r="BC137" s="104">
        <f t="shared" si="11"/>
        <v>4</v>
      </c>
      <c r="BD137" s="5">
        <v>4</v>
      </c>
    </row>
    <row r="138" spans="1:56" ht="15.6" x14ac:dyDescent="0.3">
      <c r="A138" s="5"/>
      <c r="B138" s="5" t="e">
        <f>VLOOKUP(A138,[1]!Table2[#All],2,)</f>
        <v>#REF!</v>
      </c>
      <c r="C138" s="197" t="s">
        <v>703</v>
      </c>
      <c r="D138" s="228">
        <v>3.6666666666666665</v>
      </c>
      <c r="E138" s="228">
        <v>3</v>
      </c>
      <c r="F138" s="200">
        <v>3.25</v>
      </c>
      <c r="G138" s="182">
        <v>4</v>
      </c>
      <c r="H138" s="6">
        <v>4</v>
      </c>
      <c r="I138" s="6">
        <v>4</v>
      </c>
      <c r="J138" s="6">
        <v>3</v>
      </c>
      <c r="K138" s="204"/>
      <c r="L138" s="205"/>
      <c r="M138" s="104">
        <f t="shared" si="8"/>
        <v>3.6666666666666665</v>
      </c>
      <c r="N138" s="206"/>
      <c r="O138" s="5">
        <v>3</v>
      </c>
      <c r="P138" s="5">
        <v>3</v>
      </c>
      <c r="Q138" s="206"/>
      <c r="R138" s="207"/>
      <c r="S138" s="104">
        <f t="shared" si="9"/>
        <v>3</v>
      </c>
      <c r="T138" s="207"/>
      <c r="U138" s="207"/>
      <c r="V138" s="207"/>
      <c r="W138" s="207"/>
      <c r="X138" s="205"/>
      <c r="Y138" s="208"/>
      <c r="Z138" s="207"/>
      <c r="AA138" s="207"/>
      <c r="AB138" s="207"/>
      <c r="AC138" s="207"/>
      <c r="AD138" s="205"/>
      <c r="AE138" s="208"/>
      <c r="AF138" s="207"/>
      <c r="AG138" s="207"/>
      <c r="AH138" s="207"/>
      <c r="AI138" s="207"/>
      <c r="AJ138" s="205"/>
      <c r="AK138" s="208"/>
      <c r="AL138" s="6">
        <v>3</v>
      </c>
      <c r="AM138" s="6">
        <v>4</v>
      </c>
      <c r="AN138" s="6">
        <v>3</v>
      </c>
      <c r="AO138" s="6">
        <v>3</v>
      </c>
      <c r="AP138" s="205"/>
      <c r="AQ138" s="104">
        <f t="shared" si="10"/>
        <v>3.25</v>
      </c>
      <c r="AR138" s="207"/>
      <c r="AS138" s="207"/>
      <c r="AT138" s="207"/>
      <c r="AU138" s="207"/>
      <c r="AV138" s="205"/>
      <c r="AW138" s="208"/>
      <c r="AX138" s="207"/>
      <c r="AY138" s="207"/>
      <c r="AZ138" s="206"/>
      <c r="BA138" s="5">
        <v>4</v>
      </c>
      <c r="BB138" s="206"/>
      <c r="BC138" s="104">
        <f t="shared" si="11"/>
        <v>4</v>
      </c>
      <c r="BD138" s="5">
        <v>3</v>
      </c>
    </row>
    <row r="139" spans="1:56" ht="15.6" x14ac:dyDescent="0.3">
      <c r="A139" s="41"/>
      <c r="B139" s="5" t="e">
        <f>VLOOKUP(A139,[1]!Table2[#All],2,)</f>
        <v>#REF!</v>
      </c>
      <c r="C139" s="197" t="s">
        <v>704</v>
      </c>
      <c r="D139" s="227">
        <v>3.6666666666666665</v>
      </c>
      <c r="E139" s="228">
        <v>3.5</v>
      </c>
      <c r="F139" s="201">
        <v>3.25</v>
      </c>
      <c r="G139" s="185">
        <v>4</v>
      </c>
      <c r="H139" s="6">
        <v>4</v>
      </c>
      <c r="I139" s="6">
        <v>4</v>
      </c>
      <c r="J139" s="6">
        <v>3</v>
      </c>
      <c r="K139" s="210"/>
      <c r="L139" s="211"/>
      <c r="M139" s="104">
        <f t="shared" si="8"/>
        <v>3.6666666666666665</v>
      </c>
      <c r="N139" s="206"/>
      <c r="O139" s="5">
        <v>3</v>
      </c>
      <c r="P139" s="5">
        <v>4</v>
      </c>
      <c r="Q139" s="206"/>
      <c r="R139" s="207"/>
      <c r="S139" s="104">
        <f t="shared" si="9"/>
        <v>3.5</v>
      </c>
      <c r="T139" s="212"/>
      <c r="U139" s="212"/>
      <c r="V139" s="212"/>
      <c r="W139" s="212"/>
      <c r="X139" s="211"/>
      <c r="Y139" s="208"/>
      <c r="Z139" s="212"/>
      <c r="AA139" s="212"/>
      <c r="AB139" s="212"/>
      <c r="AC139" s="212"/>
      <c r="AD139" s="211"/>
      <c r="AE139" s="208"/>
      <c r="AF139" s="212"/>
      <c r="AG139" s="212"/>
      <c r="AH139" s="212"/>
      <c r="AI139" s="212"/>
      <c r="AJ139" s="211"/>
      <c r="AK139" s="208"/>
      <c r="AL139" s="6">
        <v>3</v>
      </c>
      <c r="AM139" s="6">
        <v>4</v>
      </c>
      <c r="AN139" s="6">
        <v>3</v>
      </c>
      <c r="AO139" s="6">
        <v>3</v>
      </c>
      <c r="AP139" s="211"/>
      <c r="AQ139" s="104">
        <f t="shared" si="10"/>
        <v>3.25</v>
      </c>
      <c r="AR139" s="212"/>
      <c r="AS139" s="212"/>
      <c r="AT139" s="212"/>
      <c r="AU139" s="212"/>
      <c r="AV139" s="211"/>
      <c r="AW139" s="208"/>
      <c r="AX139" s="212"/>
      <c r="AY139" s="212"/>
      <c r="AZ139" s="213"/>
      <c r="BA139" s="5">
        <v>4</v>
      </c>
      <c r="BB139" s="206"/>
      <c r="BC139" s="104">
        <f t="shared" si="11"/>
        <v>4</v>
      </c>
      <c r="BD139" s="5">
        <v>3</v>
      </c>
    </row>
    <row r="140" spans="1:56" ht="15.6" x14ac:dyDescent="0.3">
      <c r="A140" s="5"/>
      <c r="B140" s="5" t="e">
        <f>VLOOKUP(A140,[1]!Table2[#All],2,)</f>
        <v>#REF!</v>
      </c>
      <c r="C140" s="197" t="s">
        <v>62</v>
      </c>
      <c r="D140" s="228">
        <v>3.6666666666666665</v>
      </c>
      <c r="E140" s="228">
        <v>3.5</v>
      </c>
      <c r="F140" s="200">
        <v>3.5</v>
      </c>
      <c r="G140" s="182">
        <v>3</v>
      </c>
      <c r="H140" s="6">
        <v>4</v>
      </c>
      <c r="I140" s="6">
        <v>3</v>
      </c>
      <c r="J140" s="6">
        <v>4</v>
      </c>
      <c r="K140" s="204"/>
      <c r="L140" s="205"/>
      <c r="M140" s="104">
        <f t="shared" si="8"/>
        <v>3.6666666666666665</v>
      </c>
      <c r="N140" s="206"/>
      <c r="O140" s="5">
        <v>3</v>
      </c>
      <c r="P140" s="5">
        <v>4</v>
      </c>
      <c r="Q140" s="206"/>
      <c r="R140" s="207"/>
      <c r="S140" s="104">
        <f t="shared" si="9"/>
        <v>3.5</v>
      </c>
      <c r="T140" s="207"/>
      <c r="U140" s="207"/>
      <c r="V140" s="207"/>
      <c r="W140" s="207"/>
      <c r="X140" s="205"/>
      <c r="Y140" s="208"/>
      <c r="Z140" s="207"/>
      <c r="AA140" s="207"/>
      <c r="AB140" s="207"/>
      <c r="AC140" s="207"/>
      <c r="AD140" s="205"/>
      <c r="AE140" s="208"/>
      <c r="AF140" s="207"/>
      <c r="AG140" s="207"/>
      <c r="AH140" s="207"/>
      <c r="AI140" s="207"/>
      <c r="AJ140" s="205"/>
      <c r="AK140" s="208"/>
      <c r="AL140" s="6">
        <v>4</v>
      </c>
      <c r="AM140" s="6">
        <v>3</v>
      </c>
      <c r="AN140" s="6">
        <v>3</v>
      </c>
      <c r="AO140" s="6">
        <v>4</v>
      </c>
      <c r="AP140" s="205"/>
      <c r="AQ140" s="104">
        <f t="shared" si="10"/>
        <v>3.5</v>
      </c>
      <c r="AR140" s="207"/>
      <c r="AS140" s="207"/>
      <c r="AT140" s="207"/>
      <c r="AU140" s="207"/>
      <c r="AV140" s="205"/>
      <c r="AW140" s="208"/>
      <c r="AX140" s="207"/>
      <c r="AY140" s="207"/>
      <c r="AZ140" s="206"/>
      <c r="BA140" s="5">
        <v>3</v>
      </c>
      <c r="BB140" s="206"/>
      <c r="BC140" s="104">
        <f t="shared" si="11"/>
        <v>3</v>
      </c>
      <c r="BD140" s="5">
        <v>4</v>
      </c>
    </row>
    <row r="141" spans="1:56" ht="15.6" x14ac:dyDescent="0.3">
      <c r="A141" s="41"/>
      <c r="B141" s="5" t="e">
        <f>VLOOKUP(A141,[1]!Table2[#All],2,)</f>
        <v>#REF!</v>
      </c>
      <c r="C141" s="197" t="s">
        <v>44</v>
      </c>
      <c r="D141" s="227">
        <v>3.6666666666666665</v>
      </c>
      <c r="E141" s="228">
        <v>3.5</v>
      </c>
      <c r="F141" s="201">
        <v>3.5</v>
      </c>
      <c r="G141" s="185">
        <v>4</v>
      </c>
      <c r="H141" s="6">
        <v>4</v>
      </c>
      <c r="I141" s="6">
        <v>3</v>
      </c>
      <c r="J141" s="6">
        <v>4</v>
      </c>
      <c r="K141" s="210"/>
      <c r="L141" s="211"/>
      <c r="M141" s="104">
        <f t="shared" si="8"/>
        <v>3.6666666666666665</v>
      </c>
      <c r="N141" s="206"/>
      <c r="O141" s="5">
        <v>3</v>
      </c>
      <c r="P141" s="5">
        <v>4</v>
      </c>
      <c r="Q141" s="206"/>
      <c r="R141" s="207"/>
      <c r="S141" s="104">
        <f t="shared" si="9"/>
        <v>3.5</v>
      </c>
      <c r="T141" s="212"/>
      <c r="U141" s="212"/>
      <c r="V141" s="212"/>
      <c r="W141" s="212"/>
      <c r="X141" s="211"/>
      <c r="Y141" s="208"/>
      <c r="Z141" s="212"/>
      <c r="AA141" s="212"/>
      <c r="AB141" s="212"/>
      <c r="AC141" s="212"/>
      <c r="AD141" s="211"/>
      <c r="AE141" s="208"/>
      <c r="AF141" s="212"/>
      <c r="AG141" s="212"/>
      <c r="AH141" s="212"/>
      <c r="AI141" s="212"/>
      <c r="AJ141" s="211"/>
      <c r="AK141" s="208"/>
      <c r="AL141" s="6">
        <v>4</v>
      </c>
      <c r="AM141" s="6">
        <v>3</v>
      </c>
      <c r="AN141" s="6">
        <v>3</v>
      </c>
      <c r="AO141" s="6">
        <v>4</v>
      </c>
      <c r="AP141" s="211"/>
      <c r="AQ141" s="104">
        <f t="shared" si="10"/>
        <v>3.5</v>
      </c>
      <c r="AR141" s="212"/>
      <c r="AS141" s="212"/>
      <c r="AT141" s="212"/>
      <c r="AU141" s="212"/>
      <c r="AV141" s="211"/>
      <c r="AW141" s="208"/>
      <c r="AX141" s="212"/>
      <c r="AY141" s="212"/>
      <c r="AZ141" s="213"/>
      <c r="BA141" s="5">
        <v>4</v>
      </c>
      <c r="BB141" s="206"/>
      <c r="BC141" s="104">
        <f t="shared" si="11"/>
        <v>4</v>
      </c>
      <c r="BD141" s="5">
        <v>4</v>
      </c>
    </row>
    <row r="142" spans="1:56" ht="15.6" x14ac:dyDescent="0.3">
      <c r="A142" s="5"/>
      <c r="B142" s="5" t="e">
        <f>VLOOKUP(A142,[1]!Table2[#All],2,)</f>
        <v>#REF!</v>
      </c>
      <c r="C142" s="197" t="s">
        <v>159</v>
      </c>
      <c r="D142" s="228">
        <v>3.6666666666666665</v>
      </c>
      <c r="E142" s="228">
        <v>3.5</v>
      </c>
      <c r="F142" s="200">
        <v>3.5</v>
      </c>
      <c r="G142" s="182">
        <v>3</v>
      </c>
      <c r="H142" s="6">
        <v>4</v>
      </c>
      <c r="I142" s="6">
        <v>3</v>
      </c>
      <c r="J142" s="6">
        <v>4</v>
      </c>
      <c r="K142" s="204"/>
      <c r="L142" s="205"/>
      <c r="M142" s="104">
        <f t="shared" si="8"/>
        <v>3.6666666666666665</v>
      </c>
      <c r="N142" s="206"/>
      <c r="O142" s="5">
        <v>4</v>
      </c>
      <c r="P142" s="5">
        <v>3</v>
      </c>
      <c r="Q142" s="206"/>
      <c r="R142" s="207"/>
      <c r="S142" s="104">
        <f t="shared" si="9"/>
        <v>3.5</v>
      </c>
      <c r="T142" s="207"/>
      <c r="U142" s="207"/>
      <c r="V142" s="207"/>
      <c r="W142" s="207"/>
      <c r="X142" s="205"/>
      <c r="Y142" s="208"/>
      <c r="Z142" s="207"/>
      <c r="AA142" s="207"/>
      <c r="AB142" s="207"/>
      <c r="AC142" s="207"/>
      <c r="AD142" s="205"/>
      <c r="AE142" s="208"/>
      <c r="AF142" s="207"/>
      <c r="AG142" s="207"/>
      <c r="AH142" s="207"/>
      <c r="AI142" s="207"/>
      <c r="AJ142" s="205"/>
      <c r="AK142" s="208"/>
      <c r="AL142" s="6">
        <v>4</v>
      </c>
      <c r="AM142" s="6">
        <v>3</v>
      </c>
      <c r="AN142" s="6">
        <v>3</v>
      </c>
      <c r="AO142" s="6">
        <v>4</v>
      </c>
      <c r="AP142" s="205"/>
      <c r="AQ142" s="104">
        <f t="shared" si="10"/>
        <v>3.5</v>
      </c>
      <c r="AR142" s="207"/>
      <c r="AS142" s="207"/>
      <c r="AT142" s="207"/>
      <c r="AU142" s="207"/>
      <c r="AV142" s="205"/>
      <c r="AW142" s="208"/>
      <c r="AX142" s="207"/>
      <c r="AY142" s="207"/>
      <c r="AZ142" s="206"/>
      <c r="BA142" s="5">
        <v>3</v>
      </c>
      <c r="BB142" s="206"/>
      <c r="BC142" s="104">
        <f t="shared" si="11"/>
        <v>3</v>
      </c>
      <c r="BD142" s="5">
        <v>4</v>
      </c>
    </row>
    <row r="143" spans="1:56" ht="15.6" x14ac:dyDescent="0.3">
      <c r="A143" s="41"/>
      <c r="B143" s="5" t="e">
        <f>VLOOKUP(A143,[1]!Table2[#All],2,)</f>
        <v>#REF!</v>
      </c>
      <c r="C143" s="197" t="s">
        <v>221</v>
      </c>
      <c r="D143" s="227">
        <v>3</v>
      </c>
      <c r="E143" s="228">
        <v>3</v>
      </c>
      <c r="F143" s="201">
        <v>3.5</v>
      </c>
      <c r="G143" s="185">
        <v>4</v>
      </c>
      <c r="H143" s="6">
        <v>3</v>
      </c>
      <c r="I143" s="6">
        <v>3</v>
      </c>
      <c r="J143" s="6">
        <v>3</v>
      </c>
      <c r="K143" s="210"/>
      <c r="L143" s="211"/>
      <c r="M143" s="104">
        <f t="shared" si="8"/>
        <v>3</v>
      </c>
      <c r="N143" s="206"/>
      <c r="O143" s="5">
        <v>3</v>
      </c>
      <c r="P143" s="5">
        <v>3</v>
      </c>
      <c r="Q143" s="206"/>
      <c r="R143" s="207"/>
      <c r="S143" s="104">
        <f t="shared" si="9"/>
        <v>3</v>
      </c>
      <c r="T143" s="212"/>
      <c r="U143" s="212"/>
      <c r="V143" s="212"/>
      <c r="W143" s="212"/>
      <c r="X143" s="211"/>
      <c r="Y143" s="208"/>
      <c r="Z143" s="212"/>
      <c r="AA143" s="212"/>
      <c r="AB143" s="212"/>
      <c r="AC143" s="212"/>
      <c r="AD143" s="211"/>
      <c r="AE143" s="208"/>
      <c r="AF143" s="212"/>
      <c r="AG143" s="212"/>
      <c r="AH143" s="212"/>
      <c r="AI143" s="212"/>
      <c r="AJ143" s="211"/>
      <c r="AK143" s="208"/>
      <c r="AL143" s="6">
        <v>3</v>
      </c>
      <c r="AM143" s="6">
        <v>3</v>
      </c>
      <c r="AN143" s="6">
        <v>4</v>
      </c>
      <c r="AO143" s="6">
        <v>4</v>
      </c>
      <c r="AP143" s="211"/>
      <c r="AQ143" s="104">
        <f t="shared" si="10"/>
        <v>3.5</v>
      </c>
      <c r="AR143" s="212"/>
      <c r="AS143" s="212"/>
      <c r="AT143" s="212"/>
      <c r="AU143" s="212"/>
      <c r="AV143" s="211"/>
      <c r="AW143" s="208"/>
      <c r="AX143" s="212"/>
      <c r="AY143" s="212"/>
      <c r="AZ143" s="213"/>
      <c r="BA143" s="5">
        <v>4</v>
      </c>
      <c r="BB143" s="206"/>
      <c r="BC143" s="104">
        <f t="shared" si="11"/>
        <v>4</v>
      </c>
      <c r="BD143" s="5">
        <v>4</v>
      </c>
    </row>
    <row r="144" spans="1:56" ht="15.6" x14ac:dyDescent="0.3">
      <c r="A144" s="5"/>
      <c r="B144" s="5" t="e">
        <f>VLOOKUP(A144,[1]!Table2[#All],2,)</f>
        <v>#REF!</v>
      </c>
      <c r="C144" s="197" t="s">
        <v>265</v>
      </c>
      <c r="D144" s="228">
        <v>3</v>
      </c>
      <c r="E144" s="228">
        <v>4</v>
      </c>
      <c r="F144" s="200">
        <v>3.5</v>
      </c>
      <c r="G144" s="182">
        <v>5</v>
      </c>
      <c r="H144" s="6">
        <v>3</v>
      </c>
      <c r="I144" s="6">
        <v>3</v>
      </c>
      <c r="J144" s="6">
        <v>3</v>
      </c>
      <c r="K144" s="204"/>
      <c r="L144" s="205"/>
      <c r="M144" s="104">
        <f t="shared" si="8"/>
        <v>3</v>
      </c>
      <c r="N144" s="206"/>
      <c r="O144" s="5">
        <v>4</v>
      </c>
      <c r="P144" s="5">
        <v>4</v>
      </c>
      <c r="Q144" s="206"/>
      <c r="R144" s="207"/>
      <c r="S144" s="104">
        <f t="shared" si="9"/>
        <v>4</v>
      </c>
      <c r="T144" s="207"/>
      <c r="U144" s="207"/>
      <c r="V144" s="207"/>
      <c r="W144" s="207"/>
      <c r="X144" s="205"/>
      <c r="Y144" s="208"/>
      <c r="Z144" s="207"/>
      <c r="AA144" s="207"/>
      <c r="AB144" s="207"/>
      <c r="AC144" s="207"/>
      <c r="AD144" s="205"/>
      <c r="AE144" s="208"/>
      <c r="AF144" s="207"/>
      <c r="AG144" s="207"/>
      <c r="AH144" s="207"/>
      <c r="AI144" s="207"/>
      <c r="AJ144" s="205"/>
      <c r="AK144" s="208"/>
      <c r="AL144" s="6">
        <v>3</v>
      </c>
      <c r="AM144" s="6">
        <v>3</v>
      </c>
      <c r="AN144" s="6">
        <v>4</v>
      </c>
      <c r="AO144" s="6">
        <v>4</v>
      </c>
      <c r="AP144" s="205"/>
      <c r="AQ144" s="104">
        <f t="shared" si="10"/>
        <v>3.5</v>
      </c>
      <c r="AR144" s="207"/>
      <c r="AS144" s="207"/>
      <c r="AT144" s="207"/>
      <c r="AU144" s="207"/>
      <c r="AV144" s="205"/>
      <c r="AW144" s="208"/>
      <c r="AX144" s="207"/>
      <c r="AY144" s="207"/>
      <c r="AZ144" s="206"/>
      <c r="BA144" s="5">
        <v>5</v>
      </c>
      <c r="BB144" s="206"/>
      <c r="BC144" s="104">
        <f t="shared" si="11"/>
        <v>5</v>
      </c>
      <c r="BD144" s="5">
        <v>4</v>
      </c>
    </row>
    <row r="145" spans="1:56" ht="15.6" x14ac:dyDescent="0.3">
      <c r="A145" s="41"/>
      <c r="B145" s="5" t="e">
        <f>VLOOKUP(A145,[1]!Table2[#All],2,)</f>
        <v>#REF!</v>
      </c>
      <c r="C145" s="197" t="s">
        <v>330</v>
      </c>
      <c r="D145" s="227">
        <v>3</v>
      </c>
      <c r="E145" s="228">
        <v>3.5</v>
      </c>
      <c r="F145" s="201">
        <v>3.5</v>
      </c>
      <c r="G145" s="185">
        <v>4</v>
      </c>
      <c r="H145" s="6">
        <v>3</v>
      </c>
      <c r="I145" s="6">
        <v>3</v>
      </c>
      <c r="J145" s="6">
        <v>3</v>
      </c>
      <c r="K145" s="210"/>
      <c r="L145" s="211"/>
      <c r="M145" s="104">
        <f t="shared" si="8"/>
        <v>3</v>
      </c>
      <c r="N145" s="206"/>
      <c r="O145" s="5">
        <v>3</v>
      </c>
      <c r="P145" s="5">
        <v>4</v>
      </c>
      <c r="Q145" s="206"/>
      <c r="R145" s="207"/>
      <c r="S145" s="104">
        <f t="shared" si="9"/>
        <v>3.5</v>
      </c>
      <c r="T145" s="212"/>
      <c r="U145" s="212"/>
      <c r="V145" s="212"/>
      <c r="W145" s="212"/>
      <c r="X145" s="211"/>
      <c r="Y145" s="208"/>
      <c r="Z145" s="212"/>
      <c r="AA145" s="212"/>
      <c r="AB145" s="212"/>
      <c r="AC145" s="212"/>
      <c r="AD145" s="211"/>
      <c r="AE145" s="208"/>
      <c r="AF145" s="212"/>
      <c r="AG145" s="212"/>
      <c r="AH145" s="212"/>
      <c r="AI145" s="212"/>
      <c r="AJ145" s="211"/>
      <c r="AK145" s="208"/>
      <c r="AL145" s="6">
        <v>3</v>
      </c>
      <c r="AM145" s="6">
        <v>3</v>
      </c>
      <c r="AN145" s="6">
        <v>4</v>
      </c>
      <c r="AO145" s="6">
        <v>4</v>
      </c>
      <c r="AP145" s="211"/>
      <c r="AQ145" s="104">
        <f t="shared" si="10"/>
        <v>3.5</v>
      </c>
      <c r="AR145" s="212"/>
      <c r="AS145" s="212"/>
      <c r="AT145" s="212"/>
      <c r="AU145" s="212"/>
      <c r="AV145" s="211"/>
      <c r="AW145" s="208"/>
      <c r="AX145" s="212"/>
      <c r="AY145" s="212"/>
      <c r="AZ145" s="213"/>
      <c r="BA145" s="5">
        <v>4</v>
      </c>
      <c r="BB145" s="206"/>
      <c r="BC145" s="104">
        <f t="shared" si="11"/>
        <v>4</v>
      </c>
      <c r="BD145" s="5">
        <v>4</v>
      </c>
    </row>
    <row r="146" spans="1:56" ht="15.6" x14ac:dyDescent="0.3">
      <c r="A146" s="5"/>
      <c r="B146" s="5" t="e">
        <f>VLOOKUP(A146,[1]!Table2[#All],2,)</f>
        <v>#REF!</v>
      </c>
      <c r="C146" s="197" t="s">
        <v>705</v>
      </c>
      <c r="D146" s="228">
        <v>3.6666666666666665</v>
      </c>
      <c r="E146" s="228">
        <v>4</v>
      </c>
      <c r="F146" s="200">
        <v>3.5</v>
      </c>
      <c r="G146" s="182">
        <v>3</v>
      </c>
      <c r="H146" s="6">
        <v>3</v>
      </c>
      <c r="I146" s="6">
        <v>4</v>
      </c>
      <c r="J146" s="6">
        <v>4</v>
      </c>
      <c r="K146" s="204"/>
      <c r="L146" s="205"/>
      <c r="M146" s="104">
        <f t="shared" si="8"/>
        <v>3.6666666666666665</v>
      </c>
      <c r="N146" s="206"/>
      <c r="O146" s="5">
        <v>4</v>
      </c>
      <c r="P146" s="5">
        <v>4</v>
      </c>
      <c r="Q146" s="206"/>
      <c r="R146" s="207"/>
      <c r="S146" s="104">
        <f t="shared" si="9"/>
        <v>4</v>
      </c>
      <c r="T146" s="207"/>
      <c r="U146" s="207"/>
      <c r="V146" s="207"/>
      <c r="W146" s="207"/>
      <c r="X146" s="205"/>
      <c r="Y146" s="208"/>
      <c r="Z146" s="207"/>
      <c r="AA146" s="207"/>
      <c r="AB146" s="207"/>
      <c r="AC146" s="207"/>
      <c r="AD146" s="205"/>
      <c r="AE146" s="208"/>
      <c r="AF146" s="207"/>
      <c r="AG146" s="207"/>
      <c r="AH146" s="207"/>
      <c r="AI146" s="207"/>
      <c r="AJ146" s="205"/>
      <c r="AK146" s="208"/>
      <c r="AL146" s="6">
        <v>4</v>
      </c>
      <c r="AM146" s="6">
        <v>3</v>
      </c>
      <c r="AN146" s="6">
        <v>4</v>
      </c>
      <c r="AO146" s="6">
        <v>3</v>
      </c>
      <c r="AP146" s="205"/>
      <c r="AQ146" s="104">
        <f t="shared" si="10"/>
        <v>3.5</v>
      </c>
      <c r="AR146" s="207"/>
      <c r="AS146" s="207"/>
      <c r="AT146" s="207"/>
      <c r="AU146" s="207"/>
      <c r="AV146" s="205"/>
      <c r="AW146" s="208"/>
      <c r="AX146" s="207"/>
      <c r="AY146" s="207"/>
      <c r="AZ146" s="206"/>
      <c r="BA146" s="5">
        <v>3</v>
      </c>
      <c r="BB146" s="206"/>
      <c r="BC146" s="104">
        <f t="shared" si="11"/>
        <v>3</v>
      </c>
      <c r="BD146" s="5">
        <v>4</v>
      </c>
    </row>
    <row r="147" spans="1:56" ht="15.6" x14ac:dyDescent="0.3">
      <c r="A147" s="41"/>
      <c r="B147" s="5" t="e">
        <f>VLOOKUP(A147,[1]!Table2[#All],2,)</f>
        <v>#REF!</v>
      </c>
      <c r="C147" s="197" t="s">
        <v>249</v>
      </c>
      <c r="D147" s="227">
        <v>3.6666666666666665</v>
      </c>
      <c r="E147" s="228">
        <v>3.5</v>
      </c>
      <c r="F147" s="201">
        <v>3.5</v>
      </c>
      <c r="G147" s="185">
        <v>3</v>
      </c>
      <c r="H147" s="6">
        <v>3</v>
      </c>
      <c r="I147" s="6">
        <v>4</v>
      </c>
      <c r="J147" s="6">
        <v>4</v>
      </c>
      <c r="K147" s="210"/>
      <c r="L147" s="211"/>
      <c r="M147" s="104">
        <f t="shared" si="8"/>
        <v>3.6666666666666665</v>
      </c>
      <c r="N147" s="206"/>
      <c r="O147" s="5">
        <v>3</v>
      </c>
      <c r="P147" s="5">
        <v>4</v>
      </c>
      <c r="Q147" s="206"/>
      <c r="R147" s="207"/>
      <c r="S147" s="104">
        <f t="shared" si="9"/>
        <v>3.5</v>
      </c>
      <c r="T147" s="212"/>
      <c r="U147" s="212"/>
      <c r="V147" s="212"/>
      <c r="W147" s="212"/>
      <c r="X147" s="211"/>
      <c r="Y147" s="208"/>
      <c r="Z147" s="212"/>
      <c r="AA147" s="212"/>
      <c r="AB147" s="212"/>
      <c r="AC147" s="212"/>
      <c r="AD147" s="211"/>
      <c r="AE147" s="208"/>
      <c r="AF147" s="212"/>
      <c r="AG147" s="212"/>
      <c r="AH147" s="212"/>
      <c r="AI147" s="212"/>
      <c r="AJ147" s="211"/>
      <c r="AK147" s="208"/>
      <c r="AL147" s="6">
        <v>4</v>
      </c>
      <c r="AM147" s="6">
        <v>3</v>
      </c>
      <c r="AN147" s="6">
        <v>4</v>
      </c>
      <c r="AO147" s="6">
        <v>3</v>
      </c>
      <c r="AP147" s="211"/>
      <c r="AQ147" s="104">
        <f t="shared" si="10"/>
        <v>3.5</v>
      </c>
      <c r="AR147" s="212"/>
      <c r="AS147" s="212"/>
      <c r="AT147" s="212"/>
      <c r="AU147" s="212"/>
      <c r="AV147" s="211"/>
      <c r="AW147" s="208"/>
      <c r="AX147" s="212"/>
      <c r="AY147" s="212"/>
      <c r="AZ147" s="213"/>
      <c r="BA147" s="5">
        <v>3</v>
      </c>
      <c r="BB147" s="206"/>
      <c r="BC147" s="104">
        <f t="shared" si="11"/>
        <v>3</v>
      </c>
      <c r="BD147" s="5">
        <v>4</v>
      </c>
    </row>
    <row r="148" spans="1:56" ht="15.6" x14ac:dyDescent="0.3">
      <c r="A148" s="5"/>
      <c r="B148" s="5" t="e">
        <f>VLOOKUP(A148,[1]!Table2[#All],2,)</f>
        <v>#REF!</v>
      </c>
      <c r="C148" s="197" t="s">
        <v>300</v>
      </c>
      <c r="D148" s="228">
        <v>3.6666666666666665</v>
      </c>
      <c r="E148" s="228">
        <v>4</v>
      </c>
      <c r="F148" s="200">
        <v>3.5</v>
      </c>
      <c r="G148" s="182">
        <v>4</v>
      </c>
      <c r="H148" s="6">
        <v>3</v>
      </c>
      <c r="I148" s="6">
        <v>4</v>
      </c>
      <c r="J148" s="6">
        <v>4</v>
      </c>
      <c r="K148" s="204"/>
      <c r="L148" s="205"/>
      <c r="M148" s="104">
        <f t="shared" si="8"/>
        <v>3.6666666666666665</v>
      </c>
      <c r="N148" s="206"/>
      <c r="O148" s="5">
        <v>4</v>
      </c>
      <c r="P148" s="5">
        <v>4</v>
      </c>
      <c r="Q148" s="206"/>
      <c r="R148" s="207"/>
      <c r="S148" s="104">
        <f t="shared" si="9"/>
        <v>4</v>
      </c>
      <c r="T148" s="207"/>
      <c r="U148" s="207"/>
      <c r="V148" s="207"/>
      <c r="W148" s="207"/>
      <c r="X148" s="205"/>
      <c r="Y148" s="208"/>
      <c r="Z148" s="207"/>
      <c r="AA148" s="207"/>
      <c r="AB148" s="207"/>
      <c r="AC148" s="207"/>
      <c r="AD148" s="205"/>
      <c r="AE148" s="208"/>
      <c r="AF148" s="207"/>
      <c r="AG148" s="207"/>
      <c r="AH148" s="207"/>
      <c r="AI148" s="207"/>
      <c r="AJ148" s="205"/>
      <c r="AK148" s="208"/>
      <c r="AL148" s="6">
        <v>4</v>
      </c>
      <c r="AM148" s="6">
        <v>3</v>
      </c>
      <c r="AN148" s="6">
        <v>4</v>
      </c>
      <c r="AO148" s="6">
        <v>3</v>
      </c>
      <c r="AP148" s="205"/>
      <c r="AQ148" s="104">
        <f t="shared" si="10"/>
        <v>3.5</v>
      </c>
      <c r="AR148" s="207"/>
      <c r="AS148" s="207"/>
      <c r="AT148" s="207"/>
      <c r="AU148" s="207"/>
      <c r="AV148" s="205"/>
      <c r="AW148" s="208"/>
      <c r="AX148" s="207"/>
      <c r="AY148" s="207"/>
      <c r="AZ148" s="206"/>
      <c r="BA148" s="5">
        <v>4</v>
      </c>
      <c r="BB148" s="206"/>
      <c r="BC148" s="104">
        <f t="shared" si="11"/>
        <v>4</v>
      </c>
      <c r="BD148" s="5">
        <v>4</v>
      </c>
    </row>
    <row r="149" spans="1:56" ht="15.6" x14ac:dyDescent="0.3">
      <c r="A149" s="41"/>
      <c r="B149" s="5" t="e">
        <f>VLOOKUP(A149,[1]!Table2[#All],2,)</f>
        <v>#REF!</v>
      </c>
      <c r="C149" s="197" t="s">
        <v>168</v>
      </c>
      <c r="D149" s="227">
        <v>3.6666666666666665</v>
      </c>
      <c r="E149" s="228">
        <v>4.5</v>
      </c>
      <c r="F149" s="201">
        <v>4</v>
      </c>
      <c r="G149" s="185">
        <v>3</v>
      </c>
      <c r="H149" s="6">
        <v>3</v>
      </c>
      <c r="I149" s="6">
        <v>5</v>
      </c>
      <c r="J149" s="6">
        <v>3</v>
      </c>
      <c r="K149" s="210"/>
      <c r="L149" s="211"/>
      <c r="M149" s="104">
        <f t="shared" si="8"/>
        <v>3.6666666666666665</v>
      </c>
      <c r="N149" s="206"/>
      <c r="O149" s="5">
        <v>4</v>
      </c>
      <c r="P149" s="5">
        <v>5</v>
      </c>
      <c r="Q149" s="206"/>
      <c r="R149" s="207"/>
      <c r="S149" s="104">
        <f t="shared" si="9"/>
        <v>4.5</v>
      </c>
      <c r="T149" s="212"/>
      <c r="U149" s="212"/>
      <c r="V149" s="212"/>
      <c r="W149" s="212"/>
      <c r="X149" s="211"/>
      <c r="Y149" s="208"/>
      <c r="Z149" s="212"/>
      <c r="AA149" s="212"/>
      <c r="AB149" s="212"/>
      <c r="AC149" s="212"/>
      <c r="AD149" s="211"/>
      <c r="AE149" s="208"/>
      <c r="AF149" s="212"/>
      <c r="AG149" s="212"/>
      <c r="AH149" s="212"/>
      <c r="AI149" s="212"/>
      <c r="AJ149" s="211"/>
      <c r="AK149" s="208"/>
      <c r="AL149" s="6">
        <v>4</v>
      </c>
      <c r="AM149" s="6">
        <v>4</v>
      </c>
      <c r="AN149" s="6">
        <v>4</v>
      </c>
      <c r="AO149" s="6">
        <v>4</v>
      </c>
      <c r="AP149" s="211"/>
      <c r="AQ149" s="104">
        <f t="shared" si="10"/>
        <v>4</v>
      </c>
      <c r="AR149" s="212"/>
      <c r="AS149" s="212"/>
      <c r="AT149" s="212"/>
      <c r="AU149" s="212"/>
      <c r="AV149" s="211"/>
      <c r="AW149" s="208"/>
      <c r="AX149" s="212"/>
      <c r="AY149" s="212"/>
      <c r="AZ149" s="213"/>
      <c r="BA149" s="5">
        <v>3</v>
      </c>
      <c r="BB149" s="206"/>
      <c r="BC149" s="104">
        <f t="shared" si="11"/>
        <v>3</v>
      </c>
      <c r="BD149" s="5">
        <v>4</v>
      </c>
    </row>
    <row r="150" spans="1:56" ht="15.6" x14ac:dyDescent="0.3">
      <c r="A150" s="5"/>
      <c r="B150" s="5" t="e">
        <f>VLOOKUP(A150,[1]!Table2[#All],2,)</f>
        <v>#REF!</v>
      </c>
      <c r="C150" s="197" t="s">
        <v>310</v>
      </c>
      <c r="D150" s="228">
        <v>3.6666666666666665</v>
      </c>
      <c r="E150" s="228">
        <v>4.5</v>
      </c>
      <c r="F150" s="200">
        <v>4</v>
      </c>
      <c r="G150" s="182">
        <v>4</v>
      </c>
      <c r="H150" s="6">
        <v>3</v>
      </c>
      <c r="I150" s="6">
        <v>5</v>
      </c>
      <c r="J150" s="6">
        <v>3</v>
      </c>
      <c r="K150" s="204"/>
      <c r="L150" s="205"/>
      <c r="M150" s="104">
        <f t="shared" si="8"/>
        <v>3.6666666666666665</v>
      </c>
      <c r="N150" s="206"/>
      <c r="O150" s="5">
        <v>4</v>
      </c>
      <c r="P150" s="5">
        <v>5</v>
      </c>
      <c r="Q150" s="206"/>
      <c r="R150" s="207"/>
      <c r="S150" s="104">
        <f t="shared" si="9"/>
        <v>4.5</v>
      </c>
      <c r="T150" s="207"/>
      <c r="U150" s="207"/>
      <c r="V150" s="207"/>
      <c r="W150" s="207"/>
      <c r="X150" s="205"/>
      <c r="Y150" s="208"/>
      <c r="Z150" s="207"/>
      <c r="AA150" s="207"/>
      <c r="AB150" s="207"/>
      <c r="AC150" s="207"/>
      <c r="AD150" s="205"/>
      <c r="AE150" s="208"/>
      <c r="AF150" s="207"/>
      <c r="AG150" s="207"/>
      <c r="AH150" s="207"/>
      <c r="AI150" s="207"/>
      <c r="AJ150" s="205"/>
      <c r="AK150" s="208"/>
      <c r="AL150" s="6">
        <v>4</v>
      </c>
      <c r="AM150" s="6">
        <v>4</v>
      </c>
      <c r="AN150" s="6">
        <v>4</v>
      </c>
      <c r="AO150" s="6">
        <v>4</v>
      </c>
      <c r="AP150" s="205"/>
      <c r="AQ150" s="104">
        <f t="shared" si="10"/>
        <v>4</v>
      </c>
      <c r="AR150" s="207"/>
      <c r="AS150" s="207"/>
      <c r="AT150" s="207"/>
      <c r="AU150" s="207"/>
      <c r="AV150" s="205"/>
      <c r="AW150" s="208"/>
      <c r="AX150" s="207"/>
      <c r="AY150" s="207"/>
      <c r="AZ150" s="206"/>
      <c r="BA150" s="5">
        <v>4</v>
      </c>
      <c r="BB150" s="206"/>
      <c r="BC150" s="104">
        <f t="shared" si="11"/>
        <v>4</v>
      </c>
      <c r="BD150" s="5">
        <v>4</v>
      </c>
    </row>
    <row r="151" spans="1:56" ht="15.6" x14ac:dyDescent="0.3">
      <c r="A151" s="41"/>
      <c r="B151" s="5" t="e">
        <f>VLOOKUP(A151,[1]!Table2[#All],2,)</f>
        <v>#REF!</v>
      </c>
      <c r="C151" s="197" t="s">
        <v>247</v>
      </c>
      <c r="D151" s="227">
        <v>3.6666666666666665</v>
      </c>
      <c r="E151" s="228">
        <v>4</v>
      </c>
      <c r="F151" s="201">
        <v>4</v>
      </c>
      <c r="G151" s="185">
        <v>3</v>
      </c>
      <c r="H151" s="6">
        <v>3</v>
      </c>
      <c r="I151" s="6">
        <v>5</v>
      </c>
      <c r="J151" s="6">
        <v>3</v>
      </c>
      <c r="K151" s="210"/>
      <c r="L151" s="211"/>
      <c r="M151" s="104">
        <f t="shared" si="8"/>
        <v>3.6666666666666665</v>
      </c>
      <c r="N151" s="206"/>
      <c r="O151" s="5">
        <v>4</v>
      </c>
      <c r="P151" s="5">
        <v>4</v>
      </c>
      <c r="Q151" s="206"/>
      <c r="R151" s="207"/>
      <c r="S151" s="104">
        <f t="shared" si="9"/>
        <v>4</v>
      </c>
      <c r="T151" s="212"/>
      <c r="U151" s="212"/>
      <c r="V151" s="212"/>
      <c r="W151" s="212"/>
      <c r="X151" s="211"/>
      <c r="Y151" s="208"/>
      <c r="Z151" s="212"/>
      <c r="AA151" s="212"/>
      <c r="AB151" s="212"/>
      <c r="AC151" s="212"/>
      <c r="AD151" s="211"/>
      <c r="AE151" s="208"/>
      <c r="AF151" s="212"/>
      <c r="AG151" s="212"/>
      <c r="AH151" s="212"/>
      <c r="AI151" s="212"/>
      <c r="AJ151" s="211"/>
      <c r="AK151" s="208"/>
      <c r="AL151" s="6">
        <v>4</v>
      </c>
      <c r="AM151" s="6">
        <v>4</v>
      </c>
      <c r="AN151" s="6">
        <v>4</v>
      </c>
      <c r="AO151" s="6">
        <v>4</v>
      </c>
      <c r="AP151" s="211"/>
      <c r="AQ151" s="104">
        <f t="shared" si="10"/>
        <v>4</v>
      </c>
      <c r="AR151" s="212"/>
      <c r="AS151" s="212"/>
      <c r="AT151" s="212"/>
      <c r="AU151" s="212"/>
      <c r="AV151" s="211"/>
      <c r="AW151" s="208"/>
      <c r="AX151" s="212"/>
      <c r="AY151" s="212"/>
      <c r="AZ151" s="213"/>
      <c r="BA151" s="5">
        <v>3</v>
      </c>
      <c r="BB151" s="206"/>
      <c r="BC151" s="104">
        <f t="shared" si="11"/>
        <v>3</v>
      </c>
      <c r="BD151" s="5">
        <v>4</v>
      </c>
    </row>
    <row r="152" spans="1:56" ht="15.6" x14ac:dyDescent="0.3">
      <c r="A152" s="5"/>
      <c r="B152" s="5" t="e">
        <f>VLOOKUP(A152,[1]!Table2[#All],2,)</f>
        <v>#REF!</v>
      </c>
      <c r="C152" s="197" t="s">
        <v>338</v>
      </c>
      <c r="D152" s="228">
        <v>4</v>
      </c>
      <c r="E152" s="228">
        <v>4</v>
      </c>
      <c r="F152" s="200">
        <v>4</v>
      </c>
      <c r="G152" s="182">
        <v>5</v>
      </c>
      <c r="H152" s="6">
        <v>4</v>
      </c>
      <c r="I152" s="6">
        <v>4</v>
      </c>
      <c r="J152" s="6">
        <v>4</v>
      </c>
      <c r="K152" s="204"/>
      <c r="L152" s="205"/>
      <c r="M152" s="104">
        <f t="shared" si="8"/>
        <v>4</v>
      </c>
      <c r="N152" s="206"/>
      <c r="O152" s="5">
        <v>4</v>
      </c>
      <c r="P152" s="5">
        <v>4</v>
      </c>
      <c r="Q152" s="206"/>
      <c r="R152" s="207"/>
      <c r="S152" s="104">
        <f t="shared" si="9"/>
        <v>4</v>
      </c>
      <c r="T152" s="207"/>
      <c r="U152" s="207"/>
      <c r="V152" s="207"/>
      <c r="W152" s="207"/>
      <c r="X152" s="205"/>
      <c r="Y152" s="208"/>
      <c r="Z152" s="207"/>
      <c r="AA152" s="207"/>
      <c r="AB152" s="207"/>
      <c r="AC152" s="207"/>
      <c r="AD152" s="205"/>
      <c r="AE152" s="208"/>
      <c r="AF152" s="207"/>
      <c r="AG152" s="207"/>
      <c r="AH152" s="207"/>
      <c r="AI152" s="207"/>
      <c r="AJ152" s="205"/>
      <c r="AK152" s="208"/>
      <c r="AL152" s="6">
        <v>4</v>
      </c>
      <c r="AM152" s="6">
        <v>4</v>
      </c>
      <c r="AN152" s="6">
        <v>4</v>
      </c>
      <c r="AO152" s="6">
        <v>4</v>
      </c>
      <c r="AP152" s="205"/>
      <c r="AQ152" s="104">
        <f t="shared" si="10"/>
        <v>4</v>
      </c>
      <c r="AR152" s="207"/>
      <c r="AS152" s="207"/>
      <c r="AT152" s="207"/>
      <c r="AU152" s="207"/>
      <c r="AV152" s="205"/>
      <c r="AW152" s="208"/>
      <c r="AX152" s="207"/>
      <c r="AY152" s="207"/>
      <c r="AZ152" s="206"/>
      <c r="BA152" s="5">
        <v>5</v>
      </c>
      <c r="BB152" s="206"/>
      <c r="BC152" s="104">
        <f t="shared" si="11"/>
        <v>5</v>
      </c>
      <c r="BD152" s="5">
        <v>5</v>
      </c>
    </row>
    <row r="153" spans="1:56" ht="15.6" x14ac:dyDescent="0.3">
      <c r="A153" s="41"/>
      <c r="B153" s="5" t="e">
        <f>VLOOKUP(A153,[1]!Table2[#All],2,)</f>
        <v>#REF!</v>
      </c>
      <c r="C153" s="197" t="s">
        <v>233</v>
      </c>
      <c r="D153" s="227">
        <v>4</v>
      </c>
      <c r="E153" s="228">
        <v>4</v>
      </c>
      <c r="F153" s="201">
        <v>4</v>
      </c>
      <c r="G153" s="185">
        <v>5</v>
      </c>
      <c r="H153" s="6">
        <v>4</v>
      </c>
      <c r="I153" s="6">
        <v>4</v>
      </c>
      <c r="J153" s="6">
        <v>4</v>
      </c>
      <c r="K153" s="210"/>
      <c r="L153" s="211"/>
      <c r="M153" s="104">
        <f t="shared" si="8"/>
        <v>4</v>
      </c>
      <c r="N153" s="206"/>
      <c r="O153" s="5">
        <v>4</v>
      </c>
      <c r="P153" s="5">
        <v>4</v>
      </c>
      <c r="Q153" s="206"/>
      <c r="R153" s="207"/>
      <c r="S153" s="104">
        <f t="shared" si="9"/>
        <v>4</v>
      </c>
      <c r="T153" s="212"/>
      <c r="U153" s="212"/>
      <c r="V153" s="212"/>
      <c r="W153" s="212"/>
      <c r="X153" s="211"/>
      <c r="Y153" s="208"/>
      <c r="Z153" s="212"/>
      <c r="AA153" s="212"/>
      <c r="AB153" s="212"/>
      <c r="AC153" s="212"/>
      <c r="AD153" s="211"/>
      <c r="AE153" s="208"/>
      <c r="AF153" s="212"/>
      <c r="AG153" s="212"/>
      <c r="AH153" s="212"/>
      <c r="AI153" s="212"/>
      <c r="AJ153" s="211"/>
      <c r="AK153" s="208"/>
      <c r="AL153" s="6">
        <v>4</v>
      </c>
      <c r="AM153" s="6">
        <v>4</v>
      </c>
      <c r="AN153" s="6">
        <v>4</v>
      </c>
      <c r="AO153" s="6">
        <v>4</v>
      </c>
      <c r="AP153" s="211"/>
      <c r="AQ153" s="104">
        <f t="shared" si="10"/>
        <v>4</v>
      </c>
      <c r="AR153" s="212"/>
      <c r="AS153" s="212"/>
      <c r="AT153" s="212"/>
      <c r="AU153" s="212"/>
      <c r="AV153" s="211"/>
      <c r="AW153" s="208"/>
      <c r="AX153" s="212"/>
      <c r="AY153" s="212"/>
      <c r="AZ153" s="213"/>
      <c r="BA153" s="5">
        <v>5</v>
      </c>
      <c r="BB153" s="206"/>
      <c r="BC153" s="104">
        <f t="shared" si="11"/>
        <v>5</v>
      </c>
      <c r="BD153" s="5">
        <v>5</v>
      </c>
    </row>
    <row r="154" spans="1:56" ht="15.6" x14ac:dyDescent="0.3">
      <c r="A154" s="5"/>
      <c r="B154" s="5" t="e">
        <f>VLOOKUP(A154,[1]!Table2[#All],2,)</f>
        <v>#REF!</v>
      </c>
      <c r="C154" s="197" t="s">
        <v>170</v>
      </c>
      <c r="D154" s="228">
        <v>4</v>
      </c>
      <c r="E154" s="228">
        <v>4</v>
      </c>
      <c r="F154" s="200">
        <v>4</v>
      </c>
      <c r="G154" s="182">
        <v>5</v>
      </c>
      <c r="H154" s="6">
        <v>4</v>
      </c>
      <c r="I154" s="6">
        <v>4</v>
      </c>
      <c r="J154" s="6">
        <v>4</v>
      </c>
      <c r="K154" s="204"/>
      <c r="L154" s="205"/>
      <c r="M154" s="104">
        <f t="shared" si="8"/>
        <v>4</v>
      </c>
      <c r="N154" s="206"/>
      <c r="O154" s="5">
        <v>4</v>
      </c>
      <c r="P154" s="5">
        <v>4</v>
      </c>
      <c r="Q154" s="206"/>
      <c r="R154" s="207"/>
      <c r="S154" s="104">
        <f t="shared" si="9"/>
        <v>4</v>
      </c>
      <c r="T154" s="207"/>
      <c r="U154" s="207"/>
      <c r="V154" s="207"/>
      <c r="W154" s="207"/>
      <c r="X154" s="205"/>
      <c r="Y154" s="208"/>
      <c r="Z154" s="207"/>
      <c r="AA154" s="207"/>
      <c r="AB154" s="207"/>
      <c r="AC154" s="207"/>
      <c r="AD154" s="205"/>
      <c r="AE154" s="208"/>
      <c r="AF154" s="207"/>
      <c r="AG154" s="207"/>
      <c r="AH154" s="207"/>
      <c r="AI154" s="207"/>
      <c r="AJ154" s="205"/>
      <c r="AK154" s="208"/>
      <c r="AL154" s="6">
        <v>4</v>
      </c>
      <c r="AM154" s="6">
        <v>4</v>
      </c>
      <c r="AN154" s="6">
        <v>4</v>
      </c>
      <c r="AO154" s="6">
        <v>4</v>
      </c>
      <c r="AP154" s="205"/>
      <c r="AQ154" s="104">
        <f t="shared" si="10"/>
        <v>4</v>
      </c>
      <c r="AR154" s="207"/>
      <c r="AS154" s="207"/>
      <c r="AT154" s="207"/>
      <c r="AU154" s="207"/>
      <c r="AV154" s="205"/>
      <c r="AW154" s="208"/>
      <c r="AX154" s="207"/>
      <c r="AY154" s="207"/>
      <c r="AZ154" s="206"/>
      <c r="BA154" s="5">
        <v>5</v>
      </c>
      <c r="BB154" s="206"/>
      <c r="BC154" s="104">
        <f t="shared" si="11"/>
        <v>5</v>
      </c>
      <c r="BD154" s="5">
        <v>5</v>
      </c>
    </row>
    <row r="155" spans="1:56" ht="15.6" x14ac:dyDescent="0.3">
      <c r="A155" s="41"/>
      <c r="B155" s="5" t="e">
        <f>VLOOKUP(A155,[1]!Table2[#All],2,)</f>
        <v>#REF!</v>
      </c>
      <c r="C155" s="197" t="s">
        <v>706</v>
      </c>
      <c r="D155" s="227">
        <v>4</v>
      </c>
      <c r="E155" s="228">
        <v>4.5</v>
      </c>
      <c r="F155" s="201">
        <v>3.75</v>
      </c>
      <c r="G155" s="185">
        <v>5</v>
      </c>
      <c r="H155" s="6">
        <v>4</v>
      </c>
      <c r="I155" s="6">
        <v>4</v>
      </c>
      <c r="J155" s="6">
        <v>4</v>
      </c>
      <c r="K155" s="210"/>
      <c r="L155" s="211"/>
      <c r="M155" s="104">
        <f t="shared" si="8"/>
        <v>4</v>
      </c>
      <c r="N155" s="206"/>
      <c r="O155" s="5">
        <v>4</v>
      </c>
      <c r="P155" s="5">
        <v>5</v>
      </c>
      <c r="Q155" s="206"/>
      <c r="R155" s="207"/>
      <c r="S155" s="104">
        <f t="shared" si="9"/>
        <v>4.5</v>
      </c>
      <c r="T155" s="212"/>
      <c r="U155" s="212"/>
      <c r="V155" s="212"/>
      <c r="W155" s="212"/>
      <c r="X155" s="211"/>
      <c r="Y155" s="208"/>
      <c r="Z155" s="212"/>
      <c r="AA155" s="212"/>
      <c r="AB155" s="212"/>
      <c r="AC155" s="212"/>
      <c r="AD155" s="211"/>
      <c r="AE155" s="208"/>
      <c r="AF155" s="212"/>
      <c r="AG155" s="212"/>
      <c r="AH155" s="212"/>
      <c r="AI155" s="212"/>
      <c r="AJ155" s="211"/>
      <c r="AK155" s="208"/>
      <c r="AL155" s="6">
        <v>4</v>
      </c>
      <c r="AM155" s="6">
        <v>4</v>
      </c>
      <c r="AN155" s="6">
        <v>3</v>
      </c>
      <c r="AO155" s="6">
        <v>4</v>
      </c>
      <c r="AP155" s="211"/>
      <c r="AQ155" s="104">
        <f t="shared" si="10"/>
        <v>3.75</v>
      </c>
      <c r="AR155" s="212"/>
      <c r="AS155" s="212"/>
      <c r="AT155" s="212"/>
      <c r="AU155" s="212"/>
      <c r="AV155" s="211"/>
      <c r="AW155" s="208"/>
      <c r="AX155" s="212"/>
      <c r="AY155" s="212"/>
      <c r="AZ155" s="213"/>
      <c r="BA155" s="5">
        <v>5</v>
      </c>
      <c r="BB155" s="206"/>
      <c r="BC155" s="104">
        <f t="shared" si="11"/>
        <v>5</v>
      </c>
      <c r="BD155" s="5">
        <v>5</v>
      </c>
    </row>
    <row r="156" spans="1:56" ht="15.6" x14ac:dyDescent="0.3">
      <c r="A156" s="5"/>
      <c r="B156" s="222" t="s">
        <v>187</v>
      </c>
      <c r="C156" s="197" t="s">
        <v>707</v>
      </c>
      <c r="D156" s="228">
        <v>4</v>
      </c>
      <c r="E156" s="228">
        <v>4.5</v>
      </c>
      <c r="F156" s="200">
        <v>3.75</v>
      </c>
      <c r="G156" s="182">
        <v>5</v>
      </c>
      <c r="H156" s="6">
        <v>4</v>
      </c>
      <c r="I156" s="6">
        <v>4</v>
      </c>
      <c r="J156" s="6">
        <v>4</v>
      </c>
      <c r="K156" s="204"/>
      <c r="L156" s="205"/>
      <c r="M156" s="104">
        <f t="shared" si="8"/>
        <v>4</v>
      </c>
      <c r="N156" s="206"/>
      <c r="O156" s="5">
        <v>5</v>
      </c>
      <c r="P156" s="5">
        <v>4</v>
      </c>
      <c r="Q156" s="206"/>
      <c r="R156" s="207"/>
      <c r="S156" s="104">
        <f t="shared" si="9"/>
        <v>4.5</v>
      </c>
      <c r="T156" s="207"/>
      <c r="U156" s="207"/>
      <c r="V156" s="207"/>
      <c r="W156" s="207"/>
      <c r="X156" s="205"/>
      <c r="Y156" s="208"/>
      <c r="Z156" s="207"/>
      <c r="AA156" s="207"/>
      <c r="AB156" s="207"/>
      <c r="AC156" s="207"/>
      <c r="AD156" s="205"/>
      <c r="AE156" s="208"/>
      <c r="AF156" s="207"/>
      <c r="AG156" s="207"/>
      <c r="AH156" s="207"/>
      <c r="AI156" s="207"/>
      <c r="AJ156" s="205"/>
      <c r="AK156" s="208"/>
      <c r="AL156" s="6">
        <v>4</v>
      </c>
      <c r="AM156" s="6">
        <v>4</v>
      </c>
      <c r="AN156" s="6">
        <v>3</v>
      </c>
      <c r="AO156" s="6">
        <v>4</v>
      </c>
      <c r="AP156" s="205"/>
      <c r="AQ156" s="104">
        <f t="shared" si="10"/>
        <v>3.75</v>
      </c>
      <c r="AR156" s="207"/>
      <c r="AS156" s="207"/>
      <c r="AT156" s="207"/>
      <c r="AU156" s="207"/>
      <c r="AV156" s="205"/>
      <c r="AW156" s="208"/>
      <c r="AX156" s="207"/>
      <c r="AY156" s="207"/>
      <c r="AZ156" s="206"/>
      <c r="BA156" s="5">
        <v>5</v>
      </c>
      <c r="BB156" s="206"/>
      <c r="BC156" s="104">
        <f t="shared" si="11"/>
        <v>5</v>
      </c>
      <c r="BD156" s="5">
        <v>5</v>
      </c>
    </row>
    <row r="157" spans="1:56" ht="15.6" x14ac:dyDescent="0.3">
      <c r="A157" s="41"/>
      <c r="B157" s="5" t="e">
        <f>VLOOKUP(A157,[1]!Table2[#All],2,)</f>
        <v>#REF!</v>
      </c>
      <c r="C157" s="197" t="s">
        <v>253</v>
      </c>
      <c r="D157" s="227">
        <v>4</v>
      </c>
      <c r="E157" s="228">
        <v>4</v>
      </c>
      <c r="F157" s="201">
        <v>3.75</v>
      </c>
      <c r="G157" s="185">
        <v>5</v>
      </c>
      <c r="H157" s="6">
        <v>4</v>
      </c>
      <c r="I157" s="6">
        <v>4</v>
      </c>
      <c r="J157" s="6">
        <v>4</v>
      </c>
      <c r="K157" s="210"/>
      <c r="L157" s="211"/>
      <c r="M157" s="104">
        <f t="shared" si="8"/>
        <v>4</v>
      </c>
      <c r="N157" s="206"/>
      <c r="O157" s="5">
        <v>4</v>
      </c>
      <c r="P157" s="5">
        <v>4</v>
      </c>
      <c r="Q157" s="206"/>
      <c r="R157" s="207"/>
      <c r="S157" s="104">
        <f t="shared" si="9"/>
        <v>4</v>
      </c>
      <c r="T157" s="212"/>
      <c r="U157" s="212"/>
      <c r="V157" s="212"/>
      <c r="W157" s="212"/>
      <c r="X157" s="211"/>
      <c r="Y157" s="208"/>
      <c r="Z157" s="212"/>
      <c r="AA157" s="212"/>
      <c r="AB157" s="212"/>
      <c r="AC157" s="212"/>
      <c r="AD157" s="211"/>
      <c r="AE157" s="208"/>
      <c r="AF157" s="212"/>
      <c r="AG157" s="212"/>
      <c r="AH157" s="212"/>
      <c r="AI157" s="212"/>
      <c r="AJ157" s="211"/>
      <c r="AK157" s="208"/>
      <c r="AL157" s="6">
        <v>4</v>
      </c>
      <c r="AM157" s="6">
        <v>4</v>
      </c>
      <c r="AN157" s="6">
        <v>3</v>
      </c>
      <c r="AO157" s="6">
        <v>4</v>
      </c>
      <c r="AP157" s="211"/>
      <c r="AQ157" s="104">
        <f t="shared" si="10"/>
        <v>3.75</v>
      </c>
      <c r="AR157" s="212"/>
      <c r="AS157" s="212"/>
      <c r="AT157" s="212"/>
      <c r="AU157" s="212"/>
      <c r="AV157" s="211"/>
      <c r="AW157" s="208"/>
      <c r="AX157" s="212"/>
      <c r="AY157" s="212"/>
      <c r="AZ157" s="213"/>
      <c r="BA157" s="5">
        <v>5</v>
      </c>
      <c r="BB157" s="206"/>
      <c r="BC157" s="104">
        <f t="shared" si="11"/>
        <v>5</v>
      </c>
      <c r="BD157" s="5">
        <v>5</v>
      </c>
    </row>
    <row r="158" spans="1:56" ht="15.6" x14ac:dyDescent="0.3">
      <c r="A158" s="5"/>
      <c r="B158" s="5" t="e">
        <f>VLOOKUP(A158,[1]!Table2[#All],2,)</f>
        <v>#REF!</v>
      </c>
      <c r="C158" s="197" t="s">
        <v>66</v>
      </c>
      <c r="D158" s="228">
        <v>4</v>
      </c>
      <c r="E158" s="228">
        <v>4</v>
      </c>
      <c r="F158" s="200">
        <v>4.5</v>
      </c>
      <c r="G158" s="182">
        <v>5</v>
      </c>
      <c r="H158" s="6">
        <v>4</v>
      </c>
      <c r="I158" s="6">
        <v>4</v>
      </c>
      <c r="J158" s="6">
        <v>4</v>
      </c>
      <c r="K158" s="204"/>
      <c r="L158" s="205"/>
      <c r="M158" s="104">
        <f t="shared" si="8"/>
        <v>4</v>
      </c>
      <c r="N158" s="206"/>
      <c r="O158" s="5">
        <v>4</v>
      </c>
      <c r="P158" s="5">
        <v>4</v>
      </c>
      <c r="Q158" s="206"/>
      <c r="R158" s="207"/>
      <c r="S158" s="104">
        <f t="shared" si="9"/>
        <v>4</v>
      </c>
      <c r="T158" s="207"/>
      <c r="U158" s="207"/>
      <c r="V158" s="207"/>
      <c r="W158" s="207"/>
      <c r="X158" s="205"/>
      <c r="Y158" s="208"/>
      <c r="Z158" s="207"/>
      <c r="AA158" s="207"/>
      <c r="AB158" s="207"/>
      <c r="AC158" s="207"/>
      <c r="AD158" s="205"/>
      <c r="AE158" s="208"/>
      <c r="AF158" s="207"/>
      <c r="AG158" s="207"/>
      <c r="AH158" s="207"/>
      <c r="AI158" s="207"/>
      <c r="AJ158" s="205"/>
      <c r="AK158" s="208"/>
      <c r="AL158" s="6">
        <v>4</v>
      </c>
      <c r="AM158" s="6">
        <v>4</v>
      </c>
      <c r="AN158" s="6">
        <v>5</v>
      </c>
      <c r="AO158" s="6">
        <v>5</v>
      </c>
      <c r="AP158" s="205"/>
      <c r="AQ158" s="104">
        <f t="shared" si="10"/>
        <v>4.5</v>
      </c>
      <c r="AR158" s="207"/>
      <c r="AS158" s="207"/>
      <c r="AT158" s="207"/>
      <c r="AU158" s="207"/>
      <c r="AV158" s="205"/>
      <c r="AW158" s="208"/>
      <c r="AX158" s="207"/>
      <c r="AY158" s="207"/>
      <c r="AZ158" s="206"/>
      <c r="BA158" s="5">
        <v>5</v>
      </c>
      <c r="BB158" s="206"/>
      <c r="BC158" s="104">
        <f t="shared" si="11"/>
        <v>5</v>
      </c>
      <c r="BD158" s="5">
        <v>5</v>
      </c>
    </row>
    <row r="159" spans="1:56" ht="15.6" x14ac:dyDescent="0.3">
      <c r="A159" s="41"/>
      <c r="B159" s="5" t="e">
        <f>VLOOKUP(A159,[1]!Table2[#All],2,)</f>
        <v>#REF!</v>
      </c>
      <c r="C159" s="197" t="s">
        <v>124</v>
      </c>
      <c r="D159" s="227">
        <v>4</v>
      </c>
      <c r="E159" s="228">
        <v>4.5</v>
      </c>
      <c r="F159" s="201">
        <v>4.5</v>
      </c>
      <c r="G159" s="185">
        <v>5</v>
      </c>
      <c r="H159" s="6">
        <v>4</v>
      </c>
      <c r="I159" s="6">
        <v>4</v>
      </c>
      <c r="J159" s="6">
        <v>4</v>
      </c>
      <c r="K159" s="210"/>
      <c r="L159" s="211"/>
      <c r="M159" s="104">
        <f t="shared" si="8"/>
        <v>4</v>
      </c>
      <c r="N159" s="206"/>
      <c r="O159" s="5">
        <v>4</v>
      </c>
      <c r="P159" s="5">
        <v>5</v>
      </c>
      <c r="Q159" s="206"/>
      <c r="R159" s="207"/>
      <c r="S159" s="104">
        <f t="shared" si="9"/>
        <v>4.5</v>
      </c>
      <c r="T159" s="212"/>
      <c r="U159" s="212"/>
      <c r="V159" s="212"/>
      <c r="W159" s="212"/>
      <c r="X159" s="211"/>
      <c r="Y159" s="208"/>
      <c r="Z159" s="212"/>
      <c r="AA159" s="212"/>
      <c r="AB159" s="212"/>
      <c r="AC159" s="212"/>
      <c r="AD159" s="211"/>
      <c r="AE159" s="208"/>
      <c r="AF159" s="212"/>
      <c r="AG159" s="212"/>
      <c r="AH159" s="212"/>
      <c r="AI159" s="212"/>
      <c r="AJ159" s="211"/>
      <c r="AK159" s="208"/>
      <c r="AL159" s="6">
        <v>4</v>
      </c>
      <c r="AM159" s="6">
        <v>4</v>
      </c>
      <c r="AN159" s="6">
        <v>5</v>
      </c>
      <c r="AO159" s="6">
        <v>5</v>
      </c>
      <c r="AP159" s="211"/>
      <c r="AQ159" s="104">
        <f t="shared" si="10"/>
        <v>4.5</v>
      </c>
      <c r="AR159" s="212"/>
      <c r="AS159" s="212"/>
      <c r="AT159" s="212"/>
      <c r="AU159" s="212"/>
      <c r="AV159" s="211"/>
      <c r="AW159" s="208"/>
      <c r="AX159" s="212"/>
      <c r="AY159" s="212"/>
      <c r="AZ159" s="213"/>
      <c r="BA159" s="5">
        <v>5</v>
      </c>
      <c r="BB159" s="206"/>
      <c r="BC159" s="104">
        <f t="shared" si="11"/>
        <v>5</v>
      </c>
      <c r="BD159" s="5">
        <v>5</v>
      </c>
    </row>
    <row r="160" spans="1:56" ht="15.6" x14ac:dyDescent="0.3">
      <c r="A160" s="5"/>
      <c r="B160" s="5" t="e">
        <f>VLOOKUP(A160,[1]!Table2[#All],2,)</f>
        <v>#REF!</v>
      </c>
      <c r="C160" s="197" t="s">
        <v>112</v>
      </c>
      <c r="D160" s="228">
        <v>4</v>
      </c>
      <c r="E160" s="228">
        <v>3</v>
      </c>
      <c r="F160" s="200">
        <v>4.5</v>
      </c>
      <c r="G160" s="182">
        <v>3</v>
      </c>
      <c r="H160" s="6">
        <v>4</v>
      </c>
      <c r="I160" s="6">
        <v>4</v>
      </c>
      <c r="J160" s="6">
        <v>4</v>
      </c>
      <c r="K160" s="204"/>
      <c r="L160" s="205"/>
      <c r="M160" s="104">
        <f t="shared" si="8"/>
        <v>4</v>
      </c>
      <c r="N160" s="206"/>
      <c r="O160" s="5">
        <v>3</v>
      </c>
      <c r="P160" s="5">
        <v>3</v>
      </c>
      <c r="Q160" s="206"/>
      <c r="R160" s="207"/>
      <c r="S160" s="104">
        <f t="shared" si="9"/>
        <v>3</v>
      </c>
      <c r="T160" s="207"/>
      <c r="U160" s="207"/>
      <c r="V160" s="207"/>
      <c r="W160" s="207"/>
      <c r="X160" s="205"/>
      <c r="Y160" s="208"/>
      <c r="Z160" s="207"/>
      <c r="AA160" s="207"/>
      <c r="AB160" s="207"/>
      <c r="AC160" s="207"/>
      <c r="AD160" s="205"/>
      <c r="AE160" s="208"/>
      <c r="AF160" s="207"/>
      <c r="AG160" s="207"/>
      <c r="AH160" s="207"/>
      <c r="AI160" s="207"/>
      <c r="AJ160" s="205"/>
      <c r="AK160" s="208"/>
      <c r="AL160" s="6">
        <v>4</v>
      </c>
      <c r="AM160" s="6">
        <v>4</v>
      </c>
      <c r="AN160" s="6">
        <v>5</v>
      </c>
      <c r="AO160" s="6">
        <v>5</v>
      </c>
      <c r="AP160" s="205"/>
      <c r="AQ160" s="104">
        <f t="shared" si="10"/>
        <v>4.5</v>
      </c>
      <c r="AR160" s="207"/>
      <c r="AS160" s="207"/>
      <c r="AT160" s="207"/>
      <c r="AU160" s="207"/>
      <c r="AV160" s="205"/>
      <c r="AW160" s="208"/>
      <c r="AX160" s="207"/>
      <c r="AY160" s="207"/>
      <c r="AZ160" s="206"/>
      <c r="BA160" s="5">
        <v>3</v>
      </c>
      <c r="BB160" s="206"/>
      <c r="BC160" s="104">
        <f t="shared" si="11"/>
        <v>3</v>
      </c>
      <c r="BD160" s="5">
        <v>3</v>
      </c>
    </row>
    <row r="161" spans="1:56" ht="15.6" x14ac:dyDescent="0.3">
      <c r="A161" s="41"/>
      <c r="B161" s="5" t="e">
        <f>VLOOKUP(A161,[1]!Table2[#All],2,)</f>
        <v>#REF!</v>
      </c>
      <c r="C161" s="197" t="s">
        <v>93</v>
      </c>
      <c r="D161" s="227">
        <v>4</v>
      </c>
      <c r="E161" s="228">
        <v>4</v>
      </c>
      <c r="F161" s="201">
        <v>4</v>
      </c>
      <c r="G161" s="185">
        <v>5</v>
      </c>
      <c r="H161" s="6">
        <v>4</v>
      </c>
      <c r="I161" s="6">
        <v>4</v>
      </c>
      <c r="J161" s="6">
        <v>4</v>
      </c>
      <c r="K161" s="210"/>
      <c r="L161" s="211"/>
      <c r="M161" s="104">
        <f t="shared" si="8"/>
        <v>4</v>
      </c>
      <c r="N161" s="206"/>
      <c r="O161" s="5">
        <v>4</v>
      </c>
      <c r="P161" s="5">
        <v>4</v>
      </c>
      <c r="Q161" s="206"/>
      <c r="R161" s="207"/>
      <c r="S161" s="104">
        <f t="shared" si="9"/>
        <v>4</v>
      </c>
      <c r="T161" s="212"/>
      <c r="U161" s="212"/>
      <c r="V161" s="212"/>
      <c r="W161" s="212"/>
      <c r="X161" s="211"/>
      <c r="Y161" s="208"/>
      <c r="Z161" s="212"/>
      <c r="AA161" s="212"/>
      <c r="AB161" s="212"/>
      <c r="AC161" s="212"/>
      <c r="AD161" s="211"/>
      <c r="AE161" s="208"/>
      <c r="AF161" s="212"/>
      <c r="AG161" s="212"/>
      <c r="AH161" s="212"/>
      <c r="AI161" s="212"/>
      <c r="AJ161" s="211"/>
      <c r="AK161" s="208"/>
      <c r="AL161" s="6">
        <v>4</v>
      </c>
      <c r="AM161" s="6">
        <v>4</v>
      </c>
      <c r="AN161" s="6">
        <v>4</v>
      </c>
      <c r="AO161" s="6">
        <v>4</v>
      </c>
      <c r="AP161" s="211"/>
      <c r="AQ161" s="104">
        <f t="shared" si="10"/>
        <v>4</v>
      </c>
      <c r="AR161" s="212"/>
      <c r="AS161" s="212"/>
      <c r="AT161" s="212"/>
      <c r="AU161" s="212"/>
      <c r="AV161" s="211"/>
      <c r="AW161" s="208"/>
      <c r="AX161" s="212"/>
      <c r="AY161" s="212"/>
      <c r="AZ161" s="213"/>
      <c r="BA161" s="5">
        <v>5</v>
      </c>
      <c r="BB161" s="206"/>
      <c r="BC161" s="104">
        <f t="shared" si="11"/>
        <v>5</v>
      </c>
      <c r="BD161" s="5">
        <v>5</v>
      </c>
    </row>
    <row r="162" spans="1:56" ht="15.6" x14ac:dyDescent="0.3">
      <c r="A162" s="5"/>
      <c r="B162" s="5" t="e">
        <f>VLOOKUP(A162,[1]!Table2[#All],2,)</f>
        <v>#REF!</v>
      </c>
      <c r="C162" s="197" t="s">
        <v>469</v>
      </c>
      <c r="D162" s="228">
        <v>4</v>
      </c>
      <c r="E162" s="228">
        <v>4</v>
      </c>
      <c r="F162" s="200">
        <v>4</v>
      </c>
      <c r="G162" s="182">
        <v>5</v>
      </c>
      <c r="H162" s="6">
        <v>4</v>
      </c>
      <c r="I162" s="6">
        <v>4</v>
      </c>
      <c r="J162" s="6">
        <v>4</v>
      </c>
      <c r="K162" s="204"/>
      <c r="L162" s="205"/>
      <c r="M162" s="104">
        <f t="shared" si="8"/>
        <v>4</v>
      </c>
      <c r="N162" s="206"/>
      <c r="O162" s="5">
        <v>4</v>
      </c>
      <c r="P162" s="5">
        <v>4</v>
      </c>
      <c r="Q162" s="206"/>
      <c r="R162" s="207"/>
      <c r="S162" s="104">
        <f t="shared" si="9"/>
        <v>4</v>
      </c>
      <c r="T162" s="207"/>
      <c r="U162" s="207"/>
      <c r="V162" s="207"/>
      <c r="W162" s="207"/>
      <c r="X162" s="205"/>
      <c r="Y162" s="208"/>
      <c r="Z162" s="207"/>
      <c r="AA162" s="207"/>
      <c r="AB162" s="207"/>
      <c r="AC162" s="207"/>
      <c r="AD162" s="205"/>
      <c r="AE162" s="208"/>
      <c r="AF162" s="207"/>
      <c r="AG162" s="207"/>
      <c r="AH162" s="207"/>
      <c r="AI162" s="207"/>
      <c r="AJ162" s="205"/>
      <c r="AK162" s="208"/>
      <c r="AL162" s="6">
        <v>4</v>
      </c>
      <c r="AM162" s="6">
        <v>4</v>
      </c>
      <c r="AN162" s="6">
        <v>4</v>
      </c>
      <c r="AO162" s="6">
        <v>4</v>
      </c>
      <c r="AP162" s="205"/>
      <c r="AQ162" s="104">
        <f t="shared" si="10"/>
        <v>4</v>
      </c>
      <c r="AR162" s="207"/>
      <c r="AS162" s="207"/>
      <c r="AT162" s="207"/>
      <c r="AU162" s="207"/>
      <c r="AV162" s="205"/>
      <c r="AW162" s="208"/>
      <c r="AX162" s="207"/>
      <c r="AY162" s="207"/>
      <c r="AZ162" s="206"/>
      <c r="BA162" s="5">
        <v>5</v>
      </c>
      <c r="BB162" s="206"/>
      <c r="BC162" s="104">
        <f t="shared" si="11"/>
        <v>5</v>
      </c>
      <c r="BD162" s="5">
        <v>5</v>
      </c>
    </row>
    <row r="163" spans="1:56" ht="15.6" x14ac:dyDescent="0.3">
      <c r="A163" s="41"/>
      <c r="B163" s="5" t="e">
        <f>VLOOKUP(A163,[1]!Table2[#All],2,)</f>
        <v>#REF!</v>
      </c>
      <c r="C163" s="197" t="s">
        <v>58</v>
      </c>
      <c r="D163" s="227">
        <v>4</v>
      </c>
      <c r="E163" s="228">
        <v>4</v>
      </c>
      <c r="F163" s="201">
        <v>4</v>
      </c>
      <c r="G163" s="185">
        <v>5</v>
      </c>
      <c r="H163" s="6">
        <v>4</v>
      </c>
      <c r="I163" s="6">
        <v>4</v>
      </c>
      <c r="J163" s="6">
        <v>4</v>
      </c>
      <c r="K163" s="210"/>
      <c r="L163" s="211"/>
      <c r="M163" s="104">
        <f t="shared" si="8"/>
        <v>4</v>
      </c>
      <c r="N163" s="206"/>
      <c r="O163" s="5">
        <v>4</v>
      </c>
      <c r="P163" s="5">
        <v>4</v>
      </c>
      <c r="Q163" s="206"/>
      <c r="R163" s="207"/>
      <c r="S163" s="104">
        <f t="shared" si="9"/>
        <v>4</v>
      </c>
      <c r="T163" s="212"/>
      <c r="U163" s="212"/>
      <c r="V163" s="212"/>
      <c r="W163" s="212"/>
      <c r="X163" s="211"/>
      <c r="Y163" s="208"/>
      <c r="Z163" s="212"/>
      <c r="AA163" s="212"/>
      <c r="AB163" s="212"/>
      <c r="AC163" s="212"/>
      <c r="AD163" s="211"/>
      <c r="AE163" s="208"/>
      <c r="AF163" s="212"/>
      <c r="AG163" s="212"/>
      <c r="AH163" s="212"/>
      <c r="AI163" s="212"/>
      <c r="AJ163" s="211"/>
      <c r="AK163" s="208"/>
      <c r="AL163" s="6">
        <v>4</v>
      </c>
      <c r="AM163" s="6">
        <v>4</v>
      </c>
      <c r="AN163" s="6">
        <v>4</v>
      </c>
      <c r="AO163" s="6">
        <v>4</v>
      </c>
      <c r="AP163" s="211"/>
      <c r="AQ163" s="104">
        <f t="shared" si="10"/>
        <v>4</v>
      </c>
      <c r="AR163" s="212"/>
      <c r="AS163" s="212"/>
      <c r="AT163" s="212"/>
      <c r="AU163" s="212"/>
      <c r="AV163" s="211"/>
      <c r="AW163" s="208"/>
      <c r="AX163" s="212"/>
      <c r="AY163" s="212"/>
      <c r="AZ163" s="213"/>
      <c r="BA163" s="5">
        <v>5</v>
      </c>
      <c r="BB163" s="206"/>
      <c r="BC163" s="104">
        <f t="shared" si="11"/>
        <v>5</v>
      </c>
      <c r="BD163" s="5">
        <v>5</v>
      </c>
    </row>
    <row r="164" spans="1:56" ht="15.6" x14ac:dyDescent="0.3">
      <c r="A164" s="5"/>
      <c r="B164" s="5" t="e">
        <f>VLOOKUP(A164,[1]!Table2[#All],2,)</f>
        <v>#REF!</v>
      </c>
      <c r="C164" s="197" t="s">
        <v>190</v>
      </c>
      <c r="D164" s="228">
        <v>4.333333333333333</v>
      </c>
      <c r="E164" s="228">
        <v>4</v>
      </c>
      <c r="F164" s="200">
        <v>4.25</v>
      </c>
      <c r="G164" s="182">
        <v>5</v>
      </c>
      <c r="H164" s="6">
        <v>4</v>
      </c>
      <c r="I164" s="6">
        <v>4</v>
      </c>
      <c r="J164" s="6">
        <v>5</v>
      </c>
      <c r="K164" s="204"/>
      <c r="L164" s="205"/>
      <c r="M164" s="104">
        <f t="shared" si="8"/>
        <v>4.333333333333333</v>
      </c>
      <c r="N164" s="206"/>
      <c r="O164" s="5">
        <v>4</v>
      </c>
      <c r="P164" s="5">
        <v>4</v>
      </c>
      <c r="Q164" s="206"/>
      <c r="R164" s="207"/>
      <c r="S164" s="104">
        <f t="shared" si="9"/>
        <v>4</v>
      </c>
      <c r="T164" s="207"/>
      <c r="U164" s="207"/>
      <c r="V164" s="207"/>
      <c r="W164" s="207"/>
      <c r="X164" s="205"/>
      <c r="Y164" s="208"/>
      <c r="Z164" s="207"/>
      <c r="AA164" s="207"/>
      <c r="AB164" s="207"/>
      <c r="AC164" s="207"/>
      <c r="AD164" s="205"/>
      <c r="AE164" s="208"/>
      <c r="AF164" s="207"/>
      <c r="AG164" s="207"/>
      <c r="AH164" s="207"/>
      <c r="AI164" s="207"/>
      <c r="AJ164" s="205"/>
      <c r="AK164" s="208"/>
      <c r="AL164" s="6">
        <v>5</v>
      </c>
      <c r="AM164" s="6">
        <v>4</v>
      </c>
      <c r="AN164" s="6">
        <v>4</v>
      </c>
      <c r="AO164" s="6">
        <v>4</v>
      </c>
      <c r="AP164" s="205"/>
      <c r="AQ164" s="104">
        <f t="shared" si="10"/>
        <v>4.25</v>
      </c>
      <c r="AR164" s="207"/>
      <c r="AS164" s="207"/>
      <c r="AT164" s="207"/>
      <c r="AU164" s="207"/>
      <c r="AV164" s="205"/>
      <c r="AW164" s="208"/>
      <c r="AX164" s="207"/>
      <c r="AY164" s="207"/>
      <c r="AZ164" s="206"/>
      <c r="BA164" s="5">
        <v>5</v>
      </c>
      <c r="BB164" s="206"/>
      <c r="BC164" s="104">
        <f t="shared" si="11"/>
        <v>5</v>
      </c>
      <c r="BD164" s="5">
        <v>5</v>
      </c>
    </row>
    <row r="165" spans="1:56" ht="15.6" x14ac:dyDescent="0.3">
      <c r="A165" s="41"/>
      <c r="B165" s="222" t="s">
        <v>325</v>
      </c>
      <c r="C165" s="197" t="s">
        <v>708</v>
      </c>
      <c r="D165" s="227">
        <v>4.333333333333333</v>
      </c>
      <c r="E165" s="228">
        <v>5</v>
      </c>
      <c r="F165" s="201">
        <v>4.25</v>
      </c>
      <c r="G165" s="185">
        <v>5</v>
      </c>
      <c r="H165" s="6">
        <v>4</v>
      </c>
      <c r="I165" s="6">
        <v>4</v>
      </c>
      <c r="J165" s="6">
        <v>5</v>
      </c>
      <c r="K165" s="210"/>
      <c r="L165" s="211"/>
      <c r="M165" s="104">
        <f t="shared" si="8"/>
        <v>4.333333333333333</v>
      </c>
      <c r="N165" s="206"/>
      <c r="O165" s="5">
        <v>5</v>
      </c>
      <c r="P165" s="5">
        <v>5</v>
      </c>
      <c r="Q165" s="206"/>
      <c r="R165" s="207"/>
      <c r="S165" s="104">
        <f t="shared" si="9"/>
        <v>5</v>
      </c>
      <c r="T165" s="212"/>
      <c r="U165" s="212"/>
      <c r="V165" s="212"/>
      <c r="W165" s="212"/>
      <c r="X165" s="211"/>
      <c r="Y165" s="208"/>
      <c r="Z165" s="212"/>
      <c r="AA165" s="212"/>
      <c r="AB165" s="212"/>
      <c r="AC165" s="212"/>
      <c r="AD165" s="211"/>
      <c r="AE165" s="208"/>
      <c r="AF165" s="212"/>
      <c r="AG165" s="212"/>
      <c r="AH165" s="212"/>
      <c r="AI165" s="212"/>
      <c r="AJ165" s="211"/>
      <c r="AK165" s="208"/>
      <c r="AL165" s="6">
        <v>5</v>
      </c>
      <c r="AM165" s="6">
        <v>4</v>
      </c>
      <c r="AN165" s="6">
        <v>4</v>
      </c>
      <c r="AO165" s="6">
        <v>4</v>
      </c>
      <c r="AP165" s="211"/>
      <c r="AQ165" s="104">
        <f t="shared" si="10"/>
        <v>4.25</v>
      </c>
      <c r="AR165" s="212"/>
      <c r="AS165" s="212"/>
      <c r="AT165" s="212"/>
      <c r="AU165" s="212"/>
      <c r="AV165" s="211"/>
      <c r="AW165" s="208"/>
      <c r="AX165" s="212"/>
      <c r="AY165" s="212"/>
      <c r="AZ165" s="213"/>
      <c r="BA165" s="5">
        <v>5</v>
      </c>
      <c r="BB165" s="206"/>
      <c r="BC165" s="104">
        <f t="shared" si="11"/>
        <v>5</v>
      </c>
      <c r="BD165" s="5">
        <v>5</v>
      </c>
    </row>
    <row r="166" spans="1:56" ht="15.6" x14ac:dyDescent="0.3">
      <c r="A166" s="5"/>
      <c r="B166" s="5" t="e">
        <f>VLOOKUP(A166,[1]!Table2[#All],2,)</f>
        <v>#REF!</v>
      </c>
      <c r="C166" s="197" t="s">
        <v>709</v>
      </c>
      <c r="D166" s="228">
        <v>4.333333333333333</v>
      </c>
      <c r="E166" s="228">
        <v>4.5</v>
      </c>
      <c r="F166" s="200">
        <v>4.25</v>
      </c>
      <c r="G166" s="182">
        <v>5</v>
      </c>
      <c r="H166" s="6">
        <v>4</v>
      </c>
      <c r="I166" s="6">
        <v>4</v>
      </c>
      <c r="J166" s="6">
        <v>5</v>
      </c>
      <c r="K166" s="204"/>
      <c r="L166" s="205"/>
      <c r="M166" s="104">
        <f t="shared" si="8"/>
        <v>4.333333333333333</v>
      </c>
      <c r="N166" s="206"/>
      <c r="O166" s="5">
        <v>4</v>
      </c>
      <c r="P166" s="5">
        <v>5</v>
      </c>
      <c r="Q166" s="206"/>
      <c r="R166" s="207"/>
      <c r="S166" s="104">
        <f t="shared" si="9"/>
        <v>4.5</v>
      </c>
      <c r="T166" s="207"/>
      <c r="U166" s="207"/>
      <c r="V166" s="207"/>
      <c r="W166" s="207"/>
      <c r="X166" s="205"/>
      <c r="Y166" s="208"/>
      <c r="Z166" s="207"/>
      <c r="AA166" s="207"/>
      <c r="AB166" s="207"/>
      <c r="AC166" s="207"/>
      <c r="AD166" s="205"/>
      <c r="AE166" s="208"/>
      <c r="AF166" s="207"/>
      <c r="AG166" s="207"/>
      <c r="AH166" s="207"/>
      <c r="AI166" s="207"/>
      <c r="AJ166" s="205"/>
      <c r="AK166" s="208"/>
      <c r="AL166" s="6">
        <v>5</v>
      </c>
      <c r="AM166" s="6">
        <v>4</v>
      </c>
      <c r="AN166" s="6">
        <v>4</v>
      </c>
      <c r="AO166" s="6">
        <v>4</v>
      </c>
      <c r="AP166" s="205"/>
      <c r="AQ166" s="104">
        <f t="shared" si="10"/>
        <v>4.25</v>
      </c>
      <c r="AR166" s="207"/>
      <c r="AS166" s="207"/>
      <c r="AT166" s="207"/>
      <c r="AU166" s="207"/>
      <c r="AV166" s="205"/>
      <c r="AW166" s="208"/>
      <c r="AX166" s="207"/>
      <c r="AY166" s="207"/>
      <c r="AZ166" s="206"/>
      <c r="BA166" s="5">
        <v>5</v>
      </c>
      <c r="BB166" s="206"/>
      <c r="BC166" s="104">
        <f t="shared" si="11"/>
        <v>5</v>
      </c>
      <c r="BD166" s="5">
        <v>5</v>
      </c>
    </row>
    <row r="167" spans="1:56" ht="15.6" x14ac:dyDescent="0.3">
      <c r="A167" s="41"/>
      <c r="B167" s="5" t="e">
        <f>VLOOKUP(A167,[1]!Table2[#All],2,)</f>
        <v>#REF!</v>
      </c>
      <c r="C167" s="197" t="s">
        <v>144</v>
      </c>
      <c r="D167" s="227">
        <v>4</v>
      </c>
      <c r="E167" s="228">
        <v>4.5</v>
      </c>
      <c r="F167" s="201">
        <v>4.25</v>
      </c>
      <c r="G167" s="185">
        <v>5</v>
      </c>
      <c r="H167" s="6">
        <v>4</v>
      </c>
      <c r="I167" s="6">
        <v>4</v>
      </c>
      <c r="J167" s="6">
        <v>4</v>
      </c>
      <c r="K167" s="210"/>
      <c r="L167" s="211"/>
      <c r="M167" s="104">
        <f t="shared" si="8"/>
        <v>4</v>
      </c>
      <c r="N167" s="206"/>
      <c r="O167" s="5">
        <v>4</v>
      </c>
      <c r="P167" s="5">
        <v>5</v>
      </c>
      <c r="Q167" s="206"/>
      <c r="R167" s="207"/>
      <c r="S167" s="104">
        <f t="shared" si="9"/>
        <v>4.5</v>
      </c>
      <c r="T167" s="212"/>
      <c r="U167" s="212"/>
      <c r="V167" s="212"/>
      <c r="W167" s="212"/>
      <c r="X167" s="211"/>
      <c r="Y167" s="208"/>
      <c r="Z167" s="212"/>
      <c r="AA167" s="212"/>
      <c r="AB167" s="212"/>
      <c r="AC167" s="212"/>
      <c r="AD167" s="211"/>
      <c r="AE167" s="208"/>
      <c r="AF167" s="212"/>
      <c r="AG167" s="212"/>
      <c r="AH167" s="212"/>
      <c r="AI167" s="212"/>
      <c r="AJ167" s="211"/>
      <c r="AK167" s="208"/>
      <c r="AL167" s="6">
        <v>4</v>
      </c>
      <c r="AM167" s="6">
        <v>4</v>
      </c>
      <c r="AN167" s="6">
        <v>5</v>
      </c>
      <c r="AO167" s="6">
        <v>4</v>
      </c>
      <c r="AP167" s="211"/>
      <c r="AQ167" s="104">
        <f t="shared" si="10"/>
        <v>4.25</v>
      </c>
      <c r="AR167" s="212"/>
      <c r="AS167" s="212"/>
      <c r="AT167" s="212"/>
      <c r="AU167" s="212"/>
      <c r="AV167" s="211"/>
      <c r="AW167" s="208"/>
      <c r="AX167" s="212"/>
      <c r="AY167" s="212"/>
      <c r="AZ167" s="213"/>
      <c r="BA167" s="5">
        <v>5</v>
      </c>
      <c r="BB167" s="206"/>
      <c r="BC167" s="104">
        <f t="shared" si="11"/>
        <v>5</v>
      </c>
      <c r="BD167" s="5">
        <v>5</v>
      </c>
    </row>
    <row r="168" spans="1:56" ht="15.6" x14ac:dyDescent="0.3">
      <c r="A168" s="5"/>
      <c r="B168" s="5" t="e">
        <f>VLOOKUP(A168,[1]!Table2[#All],2,)</f>
        <v>#REF!</v>
      </c>
      <c r="C168" s="197" t="s">
        <v>116</v>
      </c>
      <c r="D168" s="228">
        <v>4</v>
      </c>
      <c r="E168" s="228">
        <v>4</v>
      </c>
      <c r="F168" s="200">
        <v>4.25</v>
      </c>
      <c r="G168" s="182">
        <v>5</v>
      </c>
      <c r="H168" s="6">
        <v>4</v>
      </c>
      <c r="I168" s="6">
        <v>4</v>
      </c>
      <c r="J168" s="6">
        <v>4</v>
      </c>
      <c r="K168" s="204"/>
      <c r="L168" s="205"/>
      <c r="M168" s="104">
        <f t="shared" si="8"/>
        <v>4</v>
      </c>
      <c r="N168" s="206"/>
      <c r="O168" s="5">
        <v>4</v>
      </c>
      <c r="P168" s="5">
        <v>4</v>
      </c>
      <c r="Q168" s="206"/>
      <c r="R168" s="207"/>
      <c r="S168" s="104">
        <f t="shared" si="9"/>
        <v>4</v>
      </c>
      <c r="T168" s="207"/>
      <c r="U168" s="207"/>
      <c r="V168" s="207"/>
      <c r="W168" s="207"/>
      <c r="X168" s="205"/>
      <c r="Y168" s="208"/>
      <c r="Z168" s="207"/>
      <c r="AA168" s="207"/>
      <c r="AB168" s="207"/>
      <c r="AC168" s="207"/>
      <c r="AD168" s="205"/>
      <c r="AE168" s="208"/>
      <c r="AF168" s="207"/>
      <c r="AG168" s="207"/>
      <c r="AH168" s="207"/>
      <c r="AI168" s="207"/>
      <c r="AJ168" s="205"/>
      <c r="AK168" s="208"/>
      <c r="AL168" s="6">
        <v>4</v>
      </c>
      <c r="AM168" s="6">
        <v>4</v>
      </c>
      <c r="AN168" s="6">
        <v>5</v>
      </c>
      <c r="AO168" s="6">
        <v>4</v>
      </c>
      <c r="AP168" s="205"/>
      <c r="AQ168" s="104">
        <f t="shared" si="10"/>
        <v>4.25</v>
      </c>
      <c r="AR168" s="207"/>
      <c r="AS168" s="207"/>
      <c r="AT168" s="207"/>
      <c r="AU168" s="207"/>
      <c r="AV168" s="205"/>
      <c r="AW168" s="208"/>
      <c r="AX168" s="207"/>
      <c r="AY168" s="207"/>
      <c r="AZ168" s="206"/>
      <c r="BA168" s="5">
        <v>5</v>
      </c>
      <c r="BB168" s="206"/>
      <c r="BC168" s="104">
        <f t="shared" si="11"/>
        <v>5</v>
      </c>
      <c r="BD168" s="5">
        <v>5</v>
      </c>
    </row>
    <row r="169" spans="1:56" ht="15.6" x14ac:dyDescent="0.3">
      <c r="A169" s="41"/>
      <c r="B169" s="5" t="e">
        <f>VLOOKUP(A169,[1]!Table2[#All],2,)</f>
        <v>#REF!</v>
      </c>
      <c r="C169" s="197" t="s">
        <v>473</v>
      </c>
      <c r="D169" s="227">
        <v>4</v>
      </c>
      <c r="E169" s="228">
        <v>4.5</v>
      </c>
      <c r="F169" s="201">
        <v>4.25</v>
      </c>
      <c r="G169" s="185">
        <v>5</v>
      </c>
      <c r="H169" s="6">
        <v>4</v>
      </c>
      <c r="I169" s="6">
        <v>4</v>
      </c>
      <c r="J169" s="6">
        <v>4</v>
      </c>
      <c r="K169" s="210"/>
      <c r="L169" s="211"/>
      <c r="M169" s="104">
        <f t="shared" si="8"/>
        <v>4</v>
      </c>
      <c r="N169" s="206"/>
      <c r="O169" s="5">
        <v>4</v>
      </c>
      <c r="P169" s="5">
        <v>5</v>
      </c>
      <c r="Q169" s="206"/>
      <c r="R169" s="207"/>
      <c r="S169" s="104">
        <f t="shared" si="9"/>
        <v>4.5</v>
      </c>
      <c r="T169" s="212"/>
      <c r="U169" s="212"/>
      <c r="V169" s="212"/>
      <c r="W169" s="212"/>
      <c r="X169" s="211"/>
      <c r="Y169" s="208"/>
      <c r="Z169" s="212"/>
      <c r="AA169" s="212"/>
      <c r="AB169" s="212"/>
      <c r="AC169" s="212"/>
      <c r="AD169" s="211"/>
      <c r="AE169" s="208"/>
      <c r="AF169" s="212"/>
      <c r="AG169" s="212"/>
      <c r="AH169" s="212"/>
      <c r="AI169" s="212"/>
      <c r="AJ169" s="211"/>
      <c r="AK169" s="208"/>
      <c r="AL169" s="6">
        <v>4</v>
      </c>
      <c r="AM169" s="6">
        <v>4</v>
      </c>
      <c r="AN169" s="6">
        <v>5</v>
      </c>
      <c r="AO169" s="6">
        <v>4</v>
      </c>
      <c r="AP169" s="211"/>
      <c r="AQ169" s="104">
        <f t="shared" si="10"/>
        <v>4.25</v>
      </c>
      <c r="AR169" s="212"/>
      <c r="AS169" s="212"/>
      <c r="AT169" s="212"/>
      <c r="AU169" s="212"/>
      <c r="AV169" s="211"/>
      <c r="AW169" s="208"/>
      <c r="AX169" s="212"/>
      <c r="AY169" s="212"/>
      <c r="AZ169" s="213"/>
      <c r="BA169" s="5">
        <v>5</v>
      </c>
      <c r="BB169" s="206"/>
      <c r="BC169" s="104">
        <f t="shared" si="11"/>
        <v>5</v>
      </c>
      <c r="BD169" s="5">
        <v>5</v>
      </c>
    </row>
    <row r="170" spans="1:56" ht="15.6" x14ac:dyDescent="0.3">
      <c r="A170" s="5"/>
      <c r="B170" s="5" t="e">
        <f>VLOOKUP(A170,[1]!Table2[#All],2,)</f>
        <v>#REF!</v>
      </c>
      <c r="C170" s="197" t="s">
        <v>710</v>
      </c>
      <c r="D170" s="228">
        <v>4</v>
      </c>
      <c r="E170" s="228">
        <v>4</v>
      </c>
      <c r="F170" s="200">
        <v>4</v>
      </c>
      <c r="G170" s="182">
        <v>5</v>
      </c>
      <c r="H170" s="6">
        <v>4</v>
      </c>
      <c r="I170" s="6">
        <v>4</v>
      </c>
      <c r="J170" s="6">
        <v>4</v>
      </c>
      <c r="K170" s="204"/>
      <c r="L170" s="205"/>
      <c r="M170" s="104">
        <f t="shared" si="8"/>
        <v>4</v>
      </c>
      <c r="N170" s="206"/>
      <c r="O170" s="5">
        <v>4</v>
      </c>
      <c r="P170" s="5">
        <v>4</v>
      </c>
      <c r="Q170" s="206"/>
      <c r="R170" s="207"/>
      <c r="S170" s="104">
        <f t="shared" si="9"/>
        <v>4</v>
      </c>
      <c r="T170" s="207"/>
      <c r="U170" s="207"/>
      <c r="V170" s="207"/>
      <c r="W170" s="207"/>
      <c r="X170" s="205"/>
      <c r="Y170" s="208"/>
      <c r="Z170" s="207"/>
      <c r="AA170" s="207"/>
      <c r="AB170" s="207"/>
      <c r="AC170" s="207"/>
      <c r="AD170" s="205"/>
      <c r="AE170" s="208"/>
      <c r="AF170" s="207"/>
      <c r="AG170" s="207"/>
      <c r="AH170" s="207"/>
      <c r="AI170" s="207"/>
      <c r="AJ170" s="205"/>
      <c r="AK170" s="208"/>
      <c r="AL170" s="6">
        <v>4</v>
      </c>
      <c r="AM170" s="6">
        <v>4</v>
      </c>
      <c r="AN170" s="6">
        <v>4</v>
      </c>
      <c r="AO170" s="6">
        <v>4</v>
      </c>
      <c r="AP170" s="205"/>
      <c r="AQ170" s="104">
        <f t="shared" si="10"/>
        <v>4</v>
      </c>
      <c r="AR170" s="207"/>
      <c r="AS170" s="207"/>
      <c r="AT170" s="207"/>
      <c r="AU170" s="207"/>
      <c r="AV170" s="205"/>
      <c r="AW170" s="208"/>
      <c r="AX170" s="207"/>
      <c r="AY170" s="207"/>
      <c r="AZ170" s="206"/>
      <c r="BA170" s="5">
        <v>5</v>
      </c>
      <c r="BB170" s="206"/>
      <c r="BC170" s="104">
        <f t="shared" si="11"/>
        <v>5</v>
      </c>
      <c r="BD170" s="5">
        <v>5</v>
      </c>
    </row>
    <row r="171" spans="1:56" ht="15.6" x14ac:dyDescent="0.3">
      <c r="A171" s="41"/>
      <c r="B171" s="5" t="e">
        <f>VLOOKUP(A171,[1]!Table2[#All],2,)</f>
        <v>#REF!</v>
      </c>
      <c r="C171" s="197" t="s">
        <v>711</v>
      </c>
      <c r="D171" s="227">
        <v>4</v>
      </c>
      <c r="E171" s="228">
        <v>4</v>
      </c>
      <c r="F171" s="201">
        <v>4</v>
      </c>
      <c r="G171" s="185">
        <v>5</v>
      </c>
      <c r="H171" s="6">
        <v>4</v>
      </c>
      <c r="I171" s="6">
        <v>4</v>
      </c>
      <c r="J171" s="6">
        <v>4</v>
      </c>
      <c r="K171" s="210"/>
      <c r="L171" s="211"/>
      <c r="M171" s="104">
        <f t="shared" si="8"/>
        <v>4</v>
      </c>
      <c r="N171" s="206"/>
      <c r="O171" s="5">
        <v>4</v>
      </c>
      <c r="P171" s="5">
        <v>4</v>
      </c>
      <c r="Q171" s="206"/>
      <c r="R171" s="207"/>
      <c r="S171" s="104">
        <f t="shared" si="9"/>
        <v>4</v>
      </c>
      <c r="T171" s="212"/>
      <c r="U171" s="212"/>
      <c r="V171" s="212"/>
      <c r="W171" s="212"/>
      <c r="X171" s="211"/>
      <c r="Y171" s="208"/>
      <c r="Z171" s="212"/>
      <c r="AA171" s="212"/>
      <c r="AB171" s="212"/>
      <c r="AC171" s="212"/>
      <c r="AD171" s="211"/>
      <c r="AE171" s="208"/>
      <c r="AF171" s="212"/>
      <c r="AG171" s="212"/>
      <c r="AH171" s="212"/>
      <c r="AI171" s="212"/>
      <c r="AJ171" s="211"/>
      <c r="AK171" s="208"/>
      <c r="AL171" s="6">
        <v>4</v>
      </c>
      <c r="AM171" s="6">
        <v>4</v>
      </c>
      <c r="AN171" s="6">
        <v>4</v>
      </c>
      <c r="AO171" s="6">
        <v>4</v>
      </c>
      <c r="AP171" s="211"/>
      <c r="AQ171" s="104">
        <f t="shared" si="10"/>
        <v>4</v>
      </c>
      <c r="AR171" s="212"/>
      <c r="AS171" s="212"/>
      <c r="AT171" s="212"/>
      <c r="AU171" s="212"/>
      <c r="AV171" s="211"/>
      <c r="AW171" s="208"/>
      <c r="AX171" s="212"/>
      <c r="AY171" s="212"/>
      <c r="AZ171" s="213"/>
      <c r="BA171" s="5">
        <v>5</v>
      </c>
      <c r="BB171" s="206"/>
      <c r="BC171" s="104">
        <f t="shared" si="11"/>
        <v>5</v>
      </c>
      <c r="BD171" s="5">
        <v>5</v>
      </c>
    </row>
    <row r="172" spans="1:56" ht="15.6" x14ac:dyDescent="0.3">
      <c r="A172" s="5"/>
      <c r="B172" s="5" t="e">
        <f>VLOOKUP(A172,[1]!Table2[#All],2,)</f>
        <v>#REF!</v>
      </c>
      <c r="C172" s="197" t="s">
        <v>712</v>
      </c>
      <c r="D172" s="228">
        <v>4</v>
      </c>
      <c r="E172" s="228">
        <v>4</v>
      </c>
      <c r="F172" s="200">
        <v>4</v>
      </c>
      <c r="G172" s="182">
        <v>5</v>
      </c>
      <c r="H172" s="6">
        <v>4</v>
      </c>
      <c r="I172" s="6">
        <v>4</v>
      </c>
      <c r="J172" s="6">
        <v>4</v>
      </c>
      <c r="K172" s="204"/>
      <c r="L172" s="205"/>
      <c r="M172" s="104">
        <f t="shared" si="8"/>
        <v>4</v>
      </c>
      <c r="N172" s="206"/>
      <c r="O172" s="5">
        <v>4</v>
      </c>
      <c r="P172" s="5">
        <v>4</v>
      </c>
      <c r="Q172" s="206"/>
      <c r="R172" s="207"/>
      <c r="S172" s="104">
        <f t="shared" si="9"/>
        <v>4</v>
      </c>
      <c r="T172" s="207"/>
      <c r="U172" s="207"/>
      <c r="V172" s="207"/>
      <c r="W172" s="207"/>
      <c r="X172" s="205"/>
      <c r="Y172" s="208"/>
      <c r="Z172" s="207"/>
      <c r="AA172" s="207"/>
      <c r="AB172" s="207"/>
      <c r="AC172" s="207"/>
      <c r="AD172" s="205"/>
      <c r="AE172" s="208"/>
      <c r="AF172" s="207"/>
      <c r="AG172" s="207"/>
      <c r="AH172" s="207"/>
      <c r="AI172" s="207"/>
      <c r="AJ172" s="205"/>
      <c r="AK172" s="208"/>
      <c r="AL172" s="6">
        <v>4</v>
      </c>
      <c r="AM172" s="6">
        <v>4</v>
      </c>
      <c r="AN172" s="6">
        <v>4</v>
      </c>
      <c r="AO172" s="6">
        <v>4</v>
      </c>
      <c r="AP172" s="205"/>
      <c r="AQ172" s="104">
        <f t="shared" si="10"/>
        <v>4</v>
      </c>
      <c r="AR172" s="207"/>
      <c r="AS172" s="207"/>
      <c r="AT172" s="207"/>
      <c r="AU172" s="207"/>
      <c r="AV172" s="205"/>
      <c r="AW172" s="208"/>
      <c r="AX172" s="207"/>
      <c r="AY172" s="207"/>
      <c r="AZ172" s="206"/>
      <c r="BA172" s="5">
        <v>5</v>
      </c>
      <c r="BB172" s="206"/>
      <c r="BC172" s="104">
        <f t="shared" si="11"/>
        <v>5</v>
      </c>
      <c r="BD172" s="5">
        <v>5</v>
      </c>
    </row>
    <row r="173" spans="1:56" ht="15.6" x14ac:dyDescent="0.3">
      <c r="A173" s="41"/>
      <c r="B173" s="5" t="e">
        <f>VLOOKUP(A173,[1]!Table2[#All],2,)</f>
        <v>#REF!</v>
      </c>
      <c r="C173" s="197" t="s">
        <v>713</v>
      </c>
      <c r="D173" s="227">
        <v>2</v>
      </c>
      <c r="E173" s="228">
        <v>2</v>
      </c>
      <c r="F173" s="201">
        <v>2</v>
      </c>
      <c r="G173" s="185">
        <v>3</v>
      </c>
      <c r="H173" s="6">
        <v>2</v>
      </c>
      <c r="I173" s="6">
        <v>2</v>
      </c>
      <c r="J173" s="6">
        <v>2</v>
      </c>
      <c r="K173" s="210"/>
      <c r="L173" s="211"/>
      <c r="M173" s="104">
        <f t="shared" si="8"/>
        <v>2</v>
      </c>
      <c r="N173" s="206"/>
      <c r="O173" s="5">
        <v>2</v>
      </c>
      <c r="P173" s="5">
        <v>2</v>
      </c>
      <c r="Q173" s="206"/>
      <c r="R173" s="207"/>
      <c r="S173" s="104">
        <f t="shared" si="9"/>
        <v>2</v>
      </c>
      <c r="T173" s="212"/>
      <c r="U173" s="212"/>
      <c r="V173" s="212"/>
      <c r="W173" s="212"/>
      <c r="X173" s="211"/>
      <c r="Y173" s="208"/>
      <c r="Z173" s="212"/>
      <c r="AA173" s="212"/>
      <c r="AB173" s="212"/>
      <c r="AC173" s="212"/>
      <c r="AD173" s="211"/>
      <c r="AE173" s="208"/>
      <c r="AF173" s="212"/>
      <c r="AG173" s="212"/>
      <c r="AH173" s="212"/>
      <c r="AI173" s="212"/>
      <c r="AJ173" s="211"/>
      <c r="AK173" s="208"/>
      <c r="AL173" s="6">
        <v>2</v>
      </c>
      <c r="AM173" s="6">
        <v>2</v>
      </c>
      <c r="AN173" s="6">
        <v>2</v>
      </c>
      <c r="AO173" s="6">
        <v>2</v>
      </c>
      <c r="AP173" s="211"/>
      <c r="AQ173" s="104">
        <f t="shared" si="10"/>
        <v>2</v>
      </c>
      <c r="AR173" s="212"/>
      <c r="AS173" s="212"/>
      <c r="AT173" s="212"/>
      <c r="AU173" s="212"/>
      <c r="AV173" s="211"/>
      <c r="AW173" s="208"/>
      <c r="AX173" s="212"/>
      <c r="AY173" s="212"/>
      <c r="AZ173" s="213"/>
      <c r="BA173" s="5">
        <v>3</v>
      </c>
      <c r="BB173" s="206"/>
      <c r="BC173" s="104">
        <f t="shared" si="11"/>
        <v>3</v>
      </c>
      <c r="BD173" s="5">
        <v>3</v>
      </c>
    </row>
    <row r="174" spans="1:56" ht="15.6" x14ac:dyDescent="0.3">
      <c r="A174" s="5"/>
      <c r="B174" s="5" t="e">
        <f>VLOOKUP(A174,[1]!Table2[#All],2,)</f>
        <v>#REF!</v>
      </c>
      <c r="C174" s="197" t="s">
        <v>239</v>
      </c>
      <c r="D174" s="228">
        <v>2</v>
      </c>
      <c r="E174" s="228">
        <v>3</v>
      </c>
      <c r="F174" s="200">
        <v>2</v>
      </c>
      <c r="G174" s="182">
        <v>3</v>
      </c>
      <c r="H174" s="6">
        <v>2</v>
      </c>
      <c r="I174" s="6">
        <v>2</v>
      </c>
      <c r="J174" s="6">
        <v>2</v>
      </c>
      <c r="K174" s="204"/>
      <c r="L174" s="205"/>
      <c r="M174" s="104">
        <f t="shared" si="8"/>
        <v>2</v>
      </c>
      <c r="N174" s="206"/>
      <c r="O174" s="5">
        <v>3</v>
      </c>
      <c r="P174" s="5">
        <v>3</v>
      </c>
      <c r="Q174" s="206"/>
      <c r="R174" s="207"/>
      <c r="S174" s="104">
        <f t="shared" si="9"/>
        <v>3</v>
      </c>
      <c r="T174" s="207"/>
      <c r="U174" s="207"/>
      <c r="V174" s="207"/>
      <c r="W174" s="207"/>
      <c r="X174" s="205"/>
      <c r="Y174" s="208"/>
      <c r="Z174" s="207"/>
      <c r="AA174" s="207"/>
      <c r="AB174" s="207"/>
      <c r="AC174" s="207"/>
      <c r="AD174" s="205"/>
      <c r="AE174" s="208"/>
      <c r="AF174" s="207"/>
      <c r="AG174" s="207"/>
      <c r="AH174" s="207"/>
      <c r="AI174" s="207"/>
      <c r="AJ174" s="205"/>
      <c r="AK174" s="208"/>
      <c r="AL174" s="6">
        <v>2</v>
      </c>
      <c r="AM174" s="6">
        <v>2</v>
      </c>
      <c r="AN174" s="6">
        <v>2</v>
      </c>
      <c r="AO174" s="6">
        <v>2</v>
      </c>
      <c r="AP174" s="205"/>
      <c r="AQ174" s="104">
        <f t="shared" si="10"/>
        <v>2</v>
      </c>
      <c r="AR174" s="207"/>
      <c r="AS174" s="207"/>
      <c r="AT174" s="207"/>
      <c r="AU174" s="207"/>
      <c r="AV174" s="205"/>
      <c r="AW174" s="208"/>
      <c r="AX174" s="207"/>
      <c r="AY174" s="207"/>
      <c r="AZ174" s="206"/>
      <c r="BA174" s="5">
        <v>3</v>
      </c>
      <c r="BB174" s="206"/>
      <c r="BC174" s="104">
        <f t="shared" si="11"/>
        <v>3</v>
      </c>
      <c r="BD174" s="5">
        <v>3</v>
      </c>
    </row>
    <row r="175" spans="1:56" ht="15.6" x14ac:dyDescent="0.3">
      <c r="A175" s="41"/>
      <c r="B175" s="5" t="e">
        <f>VLOOKUP(A175,[1]!Table2[#All],2,)</f>
        <v>#REF!</v>
      </c>
      <c r="C175" s="197" t="s">
        <v>217</v>
      </c>
      <c r="D175" s="227">
        <v>2</v>
      </c>
      <c r="E175" s="228">
        <v>2</v>
      </c>
      <c r="F175" s="201">
        <v>2</v>
      </c>
      <c r="G175" s="185">
        <v>3</v>
      </c>
      <c r="H175" s="6">
        <v>2</v>
      </c>
      <c r="I175" s="6">
        <v>2</v>
      </c>
      <c r="J175" s="6">
        <v>2</v>
      </c>
      <c r="K175" s="210"/>
      <c r="L175" s="211"/>
      <c r="M175" s="104">
        <f t="shared" si="8"/>
        <v>2</v>
      </c>
      <c r="N175" s="206"/>
      <c r="O175" s="5">
        <v>2</v>
      </c>
      <c r="P175" s="5">
        <v>2</v>
      </c>
      <c r="Q175" s="206"/>
      <c r="R175" s="207"/>
      <c r="S175" s="104">
        <f t="shared" si="9"/>
        <v>2</v>
      </c>
      <c r="T175" s="212"/>
      <c r="U175" s="212"/>
      <c r="V175" s="212"/>
      <c r="W175" s="212"/>
      <c r="X175" s="211"/>
      <c r="Y175" s="208"/>
      <c r="Z175" s="212"/>
      <c r="AA175" s="212"/>
      <c r="AB175" s="212"/>
      <c r="AC175" s="212"/>
      <c r="AD175" s="211"/>
      <c r="AE175" s="208"/>
      <c r="AF175" s="212"/>
      <c r="AG175" s="212"/>
      <c r="AH175" s="212"/>
      <c r="AI175" s="212"/>
      <c r="AJ175" s="211"/>
      <c r="AK175" s="208"/>
      <c r="AL175" s="6">
        <v>2</v>
      </c>
      <c r="AM175" s="6">
        <v>2</v>
      </c>
      <c r="AN175" s="6">
        <v>2</v>
      </c>
      <c r="AO175" s="6">
        <v>2</v>
      </c>
      <c r="AP175" s="211"/>
      <c r="AQ175" s="104">
        <f t="shared" si="10"/>
        <v>2</v>
      </c>
      <c r="AR175" s="212"/>
      <c r="AS175" s="212"/>
      <c r="AT175" s="212"/>
      <c r="AU175" s="212"/>
      <c r="AV175" s="211"/>
      <c r="AW175" s="208"/>
      <c r="AX175" s="212"/>
      <c r="AY175" s="212"/>
      <c r="AZ175" s="213"/>
      <c r="BA175" s="5">
        <v>3</v>
      </c>
      <c r="BB175" s="206"/>
      <c r="BC175" s="104">
        <f t="shared" si="11"/>
        <v>3</v>
      </c>
      <c r="BD175" s="5">
        <v>3</v>
      </c>
    </row>
    <row r="176" spans="1:56" ht="15.6" x14ac:dyDescent="0.3">
      <c r="A176" s="5"/>
      <c r="B176" s="5" t="e">
        <f>VLOOKUP(A176,[1]!Table2[#All],2,)</f>
        <v>#REF!</v>
      </c>
      <c r="C176" s="197" t="s">
        <v>714</v>
      </c>
      <c r="D176" s="228">
        <v>2</v>
      </c>
      <c r="E176" s="228">
        <v>3</v>
      </c>
      <c r="F176" s="200">
        <v>3</v>
      </c>
      <c r="G176" s="182">
        <v>3</v>
      </c>
      <c r="H176" s="6">
        <v>2</v>
      </c>
      <c r="I176" s="6">
        <v>2</v>
      </c>
      <c r="J176" s="6">
        <v>2</v>
      </c>
      <c r="K176" s="204"/>
      <c r="L176" s="205"/>
      <c r="M176" s="104">
        <f t="shared" si="8"/>
        <v>2</v>
      </c>
      <c r="N176" s="206"/>
      <c r="O176" s="5">
        <v>3</v>
      </c>
      <c r="P176" s="5">
        <v>3</v>
      </c>
      <c r="Q176" s="206"/>
      <c r="R176" s="207"/>
      <c r="S176" s="104">
        <f t="shared" si="9"/>
        <v>3</v>
      </c>
      <c r="T176" s="207"/>
      <c r="U176" s="207"/>
      <c r="V176" s="207"/>
      <c r="W176" s="207"/>
      <c r="X176" s="205"/>
      <c r="Y176" s="208"/>
      <c r="Z176" s="207"/>
      <c r="AA176" s="207"/>
      <c r="AB176" s="207"/>
      <c r="AC176" s="207"/>
      <c r="AD176" s="205"/>
      <c r="AE176" s="208"/>
      <c r="AF176" s="207"/>
      <c r="AG176" s="207"/>
      <c r="AH176" s="207"/>
      <c r="AI176" s="207"/>
      <c r="AJ176" s="205"/>
      <c r="AK176" s="208"/>
      <c r="AL176" s="6">
        <v>3</v>
      </c>
      <c r="AM176" s="6">
        <v>3</v>
      </c>
      <c r="AN176" s="6">
        <v>3</v>
      </c>
      <c r="AO176" s="6">
        <v>3</v>
      </c>
      <c r="AP176" s="205"/>
      <c r="AQ176" s="104">
        <f t="shared" si="10"/>
        <v>3</v>
      </c>
      <c r="AR176" s="207"/>
      <c r="AS176" s="207"/>
      <c r="AT176" s="207"/>
      <c r="AU176" s="207"/>
      <c r="AV176" s="205"/>
      <c r="AW176" s="208"/>
      <c r="AX176" s="207"/>
      <c r="AY176" s="207"/>
      <c r="AZ176" s="206"/>
      <c r="BA176" s="5">
        <v>3</v>
      </c>
      <c r="BB176" s="206"/>
      <c r="BC176" s="104">
        <f t="shared" si="11"/>
        <v>3</v>
      </c>
      <c r="BD176" s="5">
        <v>3</v>
      </c>
    </row>
    <row r="177" spans="1:56" ht="15.6" x14ac:dyDescent="0.3">
      <c r="A177" s="41"/>
      <c r="B177" s="5" t="e">
        <f>VLOOKUP(A177,[1]!Table2[#All],2,)</f>
        <v>#REF!</v>
      </c>
      <c r="C177" s="197" t="s">
        <v>64</v>
      </c>
      <c r="D177" s="227">
        <v>2</v>
      </c>
      <c r="E177" s="228">
        <v>3</v>
      </c>
      <c r="F177" s="201">
        <v>3</v>
      </c>
      <c r="G177" s="185">
        <v>3</v>
      </c>
      <c r="H177" s="6">
        <v>2</v>
      </c>
      <c r="I177" s="6">
        <v>2</v>
      </c>
      <c r="J177" s="6">
        <v>2</v>
      </c>
      <c r="K177" s="210"/>
      <c r="L177" s="211"/>
      <c r="M177" s="104">
        <f t="shared" si="8"/>
        <v>2</v>
      </c>
      <c r="N177" s="206"/>
      <c r="O177" s="5">
        <v>3</v>
      </c>
      <c r="P177" s="5">
        <v>3</v>
      </c>
      <c r="Q177" s="206"/>
      <c r="R177" s="207"/>
      <c r="S177" s="104">
        <f t="shared" si="9"/>
        <v>3</v>
      </c>
      <c r="T177" s="212"/>
      <c r="U177" s="212"/>
      <c r="V177" s="212"/>
      <c r="W177" s="212"/>
      <c r="X177" s="211"/>
      <c r="Y177" s="208"/>
      <c r="Z177" s="212"/>
      <c r="AA177" s="212"/>
      <c r="AB177" s="212"/>
      <c r="AC177" s="212"/>
      <c r="AD177" s="211"/>
      <c r="AE177" s="208"/>
      <c r="AF177" s="212"/>
      <c r="AG177" s="212"/>
      <c r="AH177" s="212"/>
      <c r="AI177" s="212"/>
      <c r="AJ177" s="211"/>
      <c r="AK177" s="208"/>
      <c r="AL177" s="6">
        <v>3</v>
      </c>
      <c r="AM177" s="6">
        <v>3</v>
      </c>
      <c r="AN177" s="6">
        <v>3</v>
      </c>
      <c r="AO177" s="6">
        <v>3</v>
      </c>
      <c r="AP177" s="211"/>
      <c r="AQ177" s="104">
        <f t="shared" si="10"/>
        <v>3</v>
      </c>
      <c r="AR177" s="212"/>
      <c r="AS177" s="212"/>
      <c r="AT177" s="212"/>
      <c r="AU177" s="212"/>
      <c r="AV177" s="211"/>
      <c r="AW177" s="208"/>
      <c r="AX177" s="212"/>
      <c r="AY177" s="212"/>
      <c r="AZ177" s="213"/>
      <c r="BA177" s="5">
        <v>3</v>
      </c>
      <c r="BB177" s="206"/>
      <c r="BC177" s="104">
        <f t="shared" si="11"/>
        <v>3</v>
      </c>
      <c r="BD177" s="5">
        <v>3</v>
      </c>
    </row>
    <row r="178" spans="1:56" ht="15.6" x14ac:dyDescent="0.3">
      <c r="A178" s="5"/>
      <c r="B178" s="5" t="s">
        <v>88</v>
      </c>
      <c r="C178" s="197" t="s">
        <v>715</v>
      </c>
      <c r="D178" s="228">
        <v>2</v>
      </c>
      <c r="E178" s="228">
        <v>2</v>
      </c>
      <c r="F178" s="200">
        <v>3</v>
      </c>
      <c r="G178" s="182">
        <v>3</v>
      </c>
      <c r="H178" s="6">
        <v>2</v>
      </c>
      <c r="I178" s="6">
        <v>2</v>
      </c>
      <c r="J178" s="6">
        <v>2</v>
      </c>
      <c r="K178" s="204"/>
      <c r="L178" s="205"/>
      <c r="M178" s="104">
        <f t="shared" si="8"/>
        <v>2</v>
      </c>
      <c r="N178" s="206"/>
      <c r="O178" s="5">
        <v>2</v>
      </c>
      <c r="P178" s="5">
        <v>2</v>
      </c>
      <c r="Q178" s="206"/>
      <c r="R178" s="207"/>
      <c r="S178" s="104">
        <f t="shared" si="9"/>
        <v>2</v>
      </c>
      <c r="T178" s="207"/>
      <c r="U178" s="207"/>
      <c r="V178" s="207"/>
      <c r="W178" s="207"/>
      <c r="X178" s="205"/>
      <c r="Y178" s="208"/>
      <c r="Z178" s="207"/>
      <c r="AA178" s="207"/>
      <c r="AB178" s="207"/>
      <c r="AC178" s="207"/>
      <c r="AD178" s="205"/>
      <c r="AE178" s="208"/>
      <c r="AF178" s="207"/>
      <c r="AG178" s="207"/>
      <c r="AH178" s="207"/>
      <c r="AI178" s="207"/>
      <c r="AJ178" s="205"/>
      <c r="AK178" s="208"/>
      <c r="AL178" s="6">
        <v>3</v>
      </c>
      <c r="AM178" s="6">
        <v>3</v>
      </c>
      <c r="AN178" s="6">
        <v>3</v>
      </c>
      <c r="AO178" s="6">
        <v>3</v>
      </c>
      <c r="AP178" s="205"/>
      <c r="AQ178" s="104">
        <f t="shared" si="10"/>
        <v>3</v>
      </c>
      <c r="AR178" s="207"/>
      <c r="AS178" s="207"/>
      <c r="AT178" s="207"/>
      <c r="AU178" s="207"/>
      <c r="AV178" s="205"/>
      <c r="AW178" s="208"/>
      <c r="AX178" s="207"/>
      <c r="AY178" s="207"/>
      <c r="AZ178" s="206"/>
      <c r="BA178" s="5">
        <v>3</v>
      </c>
      <c r="BB178" s="206"/>
      <c r="BC178" s="104">
        <f t="shared" si="11"/>
        <v>3</v>
      </c>
      <c r="BD178" s="5">
        <v>3</v>
      </c>
    </row>
    <row r="179" spans="1:56" ht="15.6" x14ac:dyDescent="0.3">
      <c r="A179" s="41"/>
      <c r="B179" s="5" t="e">
        <f>VLOOKUP(A179,[1]!Table2[#All],2,)</f>
        <v>#REF!</v>
      </c>
      <c r="C179" s="197" t="s">
        <v>716</v>
      </c>
      <c r="D179" s="227">
        <v>2.6666666666666665</v>
      </c>
      <c r="E179" s="228">
        <v>2.5</v>
      </c>
      <c r="F179" s="201">
        <v>3</v>
      </c>
      <c r="G179" s="185">
        <v>3</v>
      </c>
      <c r="H179" s="6">
        <v>3</v>
      </c>
      <c r="I179" s="6">
        <v>2</v>
      </c>
      <c r="J179" s="6">
        <v>3</v>
      </c>
      <c r="K179" s="210"/>
      <c r="L179" s="211"/>
      <c r="M179" s="104">
        <f t="shared" si="8"/>
        <v>2.6666666666666665</v>
      </c>
      <c r="N179" s="206"/>
      <c r="O179" s="5">
        <v>2</v>
      </c>
      <c r="P179" s="5">
        <v>3</v>
      </c>
      <c r="Q179" s="206"/>
      <c r="R179" s="207"/>
      <c r="S179" s="104">
        <f t="shared" si="9"/>
        <v>2.5</v>
      </c>
      <c r="T179" s="212"/>
      <c r="U179" s="212"/>
      <c r="V179" s="212"/>
      <c r="W179" s="212"/>
      <c r="X179" s="211"/>
      <c r="Y179" s="208"/>
      <c r="Z179" s="212"/>
      <c r="AA179" s="212"/>
      <c r="AB179" s="212"/>
      <c r="AC179" s="212"/>
      <c r="AD179" s="211"/>
      <c r="AE179" s="208"/>
      <c r="AF179" s="212"/>
      <c r="AG179" s="212"/>
      <c r="AH179" s="212"/>
      <c r="AI179" s="212"/>
      <c r="AJ179" s="211"/>
      <c r="AK179" s="208"/>
      <c r="AL179" s="6">
        <v>3</v>
      </c>
      <c r="AM179" s="6">
        <v>3</v>
      </c>
      <c r="AN179" s="6">
        <v>3</v>
      </c>
      <c r="AO179" s="6">
        <v>3</v>
      </c>
      <c r="AP179" s="211"/>
      <c r="AQ179" s="104">
        <f t="shared" si="10"/>
        <v>3</v>
      </c>
      <c r="AR179" s="212"/>
      <c r="AS179" s="212"/>
      <c r="AT179" s="212"/>
      <c r="AU179" s="212"/>
      <c r="AV179" s="211"/>
      <c r="AW179" s="208"/>
      <c r="AX179" s="212"/>
      <c r="AY179" s="212"/>
      <c r="AZ179" s="213"/>
      <c r="BA179" s="5">
        <v>3</v>
      </c>
      <c r="BB179" s="206"/>
      <c r="BC179" s="104">
        <f t="shared" si="11"/>
        <v>3</v>
      </c>
      <c r="BD179" s="5">
        <v>3</v>
      </c>
    </row>
    <row r="180" spans="1:56" ht="15.6" x14ac:dyDescent="0.3">
      <c r="A180" s="5"/>
      <c r="B180" s="5" t="e">
        <f>VLOOKUP(A180,[1]!Table2[#All],2,)</f>
        <v>#REF!</v>
      </c>
      <c r="C180" s="197" t="s">
        <v>717</v>
      </c>
      <c r="D180" s="228">
        <v>2.6666666666666665</v>
      </c>
      <c r="E180" s="228">
        <v>2.5</v>
      </c>
      <c r="F180" s="200">
        <v>3</v>
      </c>
      <c r="G180" s="182">
        <v>3</v>
      </c>
      <c r="H180" s="6">
        <v>3</v>
      </c>
      <c r="I180" s="6">
        <v>2</v>
      </c>
      <c r="J180" s="6">
        <v>3</v>
      </c>
      <c r="K180" s="204"/>
      <c r="L180" s="205"/>
      <c r="M180" s="104">
        <f t="shared" si="8"/>
        <v>2.6666666666666665</v>
      </c>
      <c r="N180" s="206"/>
      <c r="O180" s="5">
        <v>3</v>
      </c>
      <c r="P180" s="5">
        <v>2</v>
      </c>
      <c r="Q180" s="206"/>
      <c r="R180" s="207"/>
      <c r="S180" s="104">
        <f t="shared" si="9"/>
        <v>2.5</v>
      </c>
      <c r="T180" s="207"/>
      <c r="U180" s="207"/>
      <c r="V180" s="207"/>
      <c r="W180" s="207"/>
      <c r="X180" s="205"/>
      <c r="Y180" s="208"/>
      <c r="Z180" s="207"/>
      <c r="AA180" s="207"/>
      <c r="AB180" s="207"/>
      <c r="AC180" s="207"/>
      <c r="AD180" s="205"/>
      <c r="AE180" s="208"/>
      <c r="AF180" s="207"/>
      <c r="AG180" s="207"/>
      <c r="AH180" s="207"/>
      <c r="AI180" s="207"/>
      <c r="AJ180" s="205"/>
      <c r="AK180" s="208"/>
      <c r="AL180" s="6">
        <v>3</v>
      </c>
      <c r="AM180" s="6">
        <v>3</v>
      </c>
      <c r="AN180" s="6">
        <v>3</v>
      </c>
      <c r="AO180" s="6">
        <v>3</v>
      </c>
      <c r="AP180" s="205"/>
      <c r="AQ180" s="104">
        <f t="shared" si="10"/>
        <v>3</v>
      </c>
      <c r="AR180" s="207"/>
      <c r="AS180" s="207"/>
      <c r="AT180" s="207"/>
      <c r="AU180" s="207"/>
      <c r="AV180" s="205"/>
      <c r="AW180" s="208"/>
      <c r="AX180" s="207"/>
      <c r="AY180" s="207"/>
      <c r="AZ180" s="206"/>
      <c r="BA180" s="5">
        <v>3</v>
      </c>
      <c r="BB180" s="206"/>
      <c r="BC180" s="104">
        <f t="shared" si="11"/>
        <v>3</v>
      </c>
      <c r="BD180" s="5">
        <v>3</v>
      </c>
    </row>
    <row r="181" spans="1:56" ht="15.6" x14ac:dyDescent="0.3">
      <c r="A181" s="41"/>
      <c r="B181" s="5" t="e">
        <f>VLOOKUP(A181,[1]!Table2[#All],2,)</f>
        <v>#REF!</v>
      </c>
      <c r="C181" s="197" t="s">
        <v>176</v>
      </c>
      <c r="D181" s="227">
        <v>2.6666666666666665</v>
      </c>
      <c r="E181" s="228">
        <v>3</v>
      </c>
      <c r="F181" s="201">
        <v>3</v>
      </c>
      <c r="G181" s="185">
        <v>3</v>
      </c>
      <c r="H181" s="6">
        <v>3</v>
      </c>
      <c r="I181" s="6">
        <v>2</v>
      </c>
      <c r="J181" s="6">
        <v>3</v>
      </c>
      <c r="K181" s="210"/>
      <c r="L181" s="211"/>
      <c r="M181" s="104">
        <f t="shared" si="8"/>
        <v>2.6666666666666665</v>
      </c>
      <c r="N181" s="206"/>
      <c r="O181" s="5">
        <v>3</v>
      </c>
      <c r="P181" s="5">
        <v>3</v>
      </c>
      <c r="Q181" s="206"/>
      <c r="R181" s="207"/>
      <c r="S181" s="104">
        <f t="shared" si="9"/>
        <v>3</v>
      </c>
      <c r="T181" s="212"/>
      <c r="U181" s="212"/>
      <c r="V181" s="212"/>
      <c r="W181" s="212"/>
      <c r="X181" s="211"/>
      <c r="Y181" s="208"/>
      <c r="Z181" s="212"/>
      <c r="AA181" s="212"/>
      <c r="AB181" s="212"/>
      <c r="AC181" s="212"/>
      <c r="AD181" s="211"/>
      <c r="AE181" s="208"/>
      <c r="AF181" s="212"/>
      <c r="AG181" s="212"/>
      <c r="AH181" s="212"/>
      <c r="AI181" s="212"/>
      <c r="AJ181" s="211"/>
      <c r="AK181" s="208"/>
      <c r="AL181" s="6">
        <v>3</v>
      </c>
      <c r="AM181" s="6">
        <v>3</v>
      </c>
      <c r="AN181" s="6">
        <v>3</v>
      </c>
      <c r="AO181" s="6">
        <v>3</v>
      </c>
      <c r="AP181" s="211"/>
      <c r="AQ181" s="104">
        <f t="shared" si="10"/>
        <v>3</v>
      </c>
      <c r="AR181" s="212"/>
      <c r="AS181" s="212"/>
      <c r="AT181" s="212"/>
      <c r="AU181" s="212"/>
      <c r="AV181" s="211"/>
      <c r="AW181" s="208"/>
      <c r="AX181" s="212"/>
      <c r="AY181" s="212"/>
      <c r="AZ181" s="213"/>
      <c r="BA181" s="5">
        <v>3</v>
      </c>
      <c r="BB181" s="206"/>
      <c r="BC181" s="104">
        <f t="shared" si="11"/>
        <v>3</v>
      </c>
      <c r="BD181" s="5">
        <v>3</v>
      </c>
    </row>
    <row r="182" spans="1:56" ht="15.6" x14ac:dyDescent="0.3">
      <c r="A182" s="5"/>
      <c r="B182" s="5" t="e">
        <f>VLOOKUP(A182,[1]!Table2[#All],2,)</f>
        <v>#REF!</v>
      </c>
      <c r="C182" s="197" t="s">
        <v>213</v>
      </c>
      <c r="D182" s="228">
        <v>2</v>
      </c>
      <c r="E182" s="228">
        <v>2</v>
      </c>
      <c r="F182" s="200">
        <v>2.25</v>
      </c>
      <c r="G182" s="182">
        <v>2</v>
      </c>
      <c r="H182" s="6">
        <v>2</v>
      </c>
      <c r="I182" s="6">
        <v>2</v>
      </c>
      <c r="J182" s="6">
        <v>2</v>
      </c>
      <c r="K182" s="204"/>
      <c r="L182" s="205"/>
      <c r="M182" s="104">
        <f t="shared" si="8"/>
        <v>2</v>
      </c>
      <c r="N182" s="206"/>
      <c r="O182" s="5">
        <v>2</v>
      </c>
      <c r="P182" s="5">
        <v>2</v>
      </c>
      <c r="Q182" s="206"/>
      <c r="R182" s="207"/>
      <c r="S182" s="104">
        <f t="shared" si="9"/>
        <v>2</v>
      </c>
      <c r="T182" s="207"/>
      <c r="U182" s="207"/>
      <c r="V182" s="207"/>
      <c r="W182" s="207"/>
      <c r="X182" s="205"/>
      <c r="Y182" s="208"/>
      <c r="Z182" s="207"/>
      <c r="AA182" s="207"/>
      <c r="AB182" s="207"/>
      <c r="AC182" s="207"/>
      <c r="AD182" s="205"/>
      <c r="AE182" s="208"/>
      <c r="AF182" s="207"/>
      <c r="AG182" s="207"/>
      <c r="AH182" s="207"/>
      <c r="AI182" s="207"/>
      <c r="AJ182" s="205"/>
      <c r="AK182" s="208"/>
      <c r="AL182" s="6">
        <v>2</v>
      </c>
      <c r="AM182" s="6">
        <v>3</v>
      </c>
      <c r="AN182" s="6">
        <v>2</v>
      </c>
      <c r="AO182" s="6">
        <v>2</v>
      </c>
      <c r="AP182" s="205"/>
      <c r="AQ182" s="104">
        <f t="shared" si="10"/>
        <v>2.25</v>
      </c>
      <c r="AR182" s="207"/>
      <c r="AS182" s="207"/>
      <c r="AT182" s="207"/>
      <c r="AU182" s="207"/>
      <c r="AV182" s="205"/>
      <c r="AW182" s="208"/>
      <c r="AX182" s="207"/>
      <c r="AY182" s="207"/>
      <c r="AZ182" s="206"/>
      <c r="BA182" s="5">
        <v>2</v>
      </c>
      <c r="BB182" s="206"/>
      <c r="BC182" s="104">
        <f t="shared" si="11"/>
        <v>2</v>
      </c>
      <c r="BD182" s="5">
        <v>2</v>
      </c>
    </row>
    <row r="183" spans="1:56" ht="15.6" x14ac:dyDescent="0.3">
      <c r="A183" s="41"/>
      <c r="B183" s="5" t="e">
        <f>VLOOKUP(A183,[1]!Table2[#All],2,)</f>
        <v>#REF!</v>
      </c>
      <c r="C183" s="197" t="s">
        <v>651</v>
      </c>
      <c r="D183" s="227">
        <v>2</v>
      </c>
      <c r="E183" s="228">
        <v>2.5</v>
      </c>
      <c r="F183" s="201">
        <v>2.25</v>
      </c>
      <c r="G183" s="185">
        <v>3</v>
      </c>
      <c r="H183" s="6">
        <v>2</v>
      </c>
      <c r="I183" s="6">
        <v>2</v>
      </c>
      <c r="J183" s="6">
        <v>2</v>
      </c>
      <c r="K183" s="210"/>
      <c r="L183" s="211"/>
      <c r="M183" s="104">
        <f t="shared" si="8"/>
        <v>2</v>
      </c>
      <c r="N183" s="206"/>
      <c r="O183" s="5">
        <v>3</v>
      </c>
      <c r="P183" s="5">
        <v>2</v>
      </c>
      <c r="Q183" s="206"/>
      <c r="R183" s="207"/>
      <c r="S183" s="104">
        <f t="shared" si="9"/>
        <v>2.5</v>
      </c>
      <c r="T183" s="212"/>
      <c r="U183" s="212"/>
      <c r="V183" s="212"/>
      <c r="W183" s="212"/>
      <c r="X183" s="211"/>
      <c r="Y183" s="208"/>
      <c r="Z183" s="212"/>
      <c r="AA183" s="212"/>
      <c r="AB183" s="212"/>
      <c r="AC183" s="212"/>
      <c r="AD183" s="211"/>
      <c r="AE183" s="208"/>
      <c r="AF183" s="212"/>
      <c r="AG183" s="212"/>
      <c r="AH183" s="212"/>
      <c r="AI183" s="212"/>
      <c r="AJ183" s="211"/>
      <c r="AK183" s="208"/>
      <c r="AL183" s="6">
        <v>2</v>
      </c>
      <c r="AM183" s="6">
        <v>3</v>
      </c>
      <c r="AN183" s="6">
        <v>2</v>
      </c>
      <c r="AO183" s="6">
        <v>2</v>
      </c>
      <c r="AP183" s="211"/>
      <c r="AQ183" s="104">
        <f t="shared" si="10"/>
        <v>2.25</v>
      </c>
      <c r="AR183" s="212"/>
      <c r="AS183" s="212"/>
      <c r="AT183" s="212"/>
      <c r="AU183" s="212"/>
      <c r="AV183" s="211"/>
      <c r="AW183" s="208"/>
      <c r="AX183" s="212"/>
      <c r="AY183" s="212"/>
      <c r="AZ183" s="213"/>
      <c r="BA183" s="5">
        <v>3</v>
      </c>
      <c r="BB183" s="206"/>
      <c r="BC183" s="104">
        <f t="shared" si="11"/>
        <v>3</v>
      </c>
      <c r="BD183" s="5">
        <v>3</v>
      </c>
    </row>
    <row r="184" spans="1:56" ht="15.6" x14ac:dyDescent="0.3">
      <c r="A184" s="5"/>
      <c r="B184" s="5" t="e">
        <f>VLOOKUP(A184,[1]!Table2[#All],2,)</f>
        <v>#REF!</v>
      </c>
      <c r="C184" s="197" t="s">
        <v>334</v>
      </c>
      <c r="D184" s="228">
        <v>2</v>
      </c>
      <c r="E184" s="228">
        <v>2</v>
      </c>
      <c r="F184" s="200">
        <v>2.25</v>
      </c>
      <c r="G184" s="182">
        <v>3</v>
      </c>
      <c r="H184" s="6">
        <v>2</v>
      </c>
      <c r="I184" s="6">
        <v>2</v>
      </c>
      <c r="J184" s="6">
        <v>2</v>
      </c>
      <c r="K184" s="204"/>
      <c r="L184" s="205"/>
      <c r="M184" s="104">
        <f t="shared" si="8"/>
        <v>2</v>
      </c>
      <c r="N184" s="206"/>
      <c r="O184" s="5">
        <v>2</v>
      </c>
      <c r="P184" s="5">
        <v>2</v>
      </c>
      <c r="Q184" s="206"/>
      <c r="R184" s="207"/>
      <c r="S184" s="104">
        <f t="shared" si="9"/>
        <v>2</v>
      </c>
      <c r="T184" s="207"/>
      <c r="U184" s="207"/>
      <c r="V184" s="207"/>
      <c r="W184" s="207"/>
      <c r="X184" s="205"/>
      <c r="Y184" s="208"/>
      <c r="Z184" s="207"/>
      <c r="AA184" s="207"/>
      <c r="AB184" s="207"/>
      <c r="AC184" s="207"/>
      <c r="AD184" s="205"/>
      <c r="AE184" s="208"/>
      <c r="AF184" s="207"/>
      <c r="AG184" s="207"/>
      <c r="AH184" s="207"/>
      <c r="AI184" s="207"/>
      <c r="AJ184" s="205"/>
      <c r="AK184" s="208"/>
      <c r="AL184" s="6">
        <v>2</v>
      </c>
      <c r="AM184" s="6">
        <v>3</v>
      </c>
      <c r="AN184" s="6">
        <v>2</v>
      </c>
      <c r="AO184" s="6">
        <v>2</v>
      </c>
      <c r="AP184" s="205"/>
      <c r="AQ184" s="104">
        <f t="shared" si="10"/>
        <v>2.25</v>
      </c>
      <c r="AR184" s="207"/>
      <c r="AS184" s="207"/>
      <c r="AT184" s="207"/>
      <c r="AU184" s="207"/>
      <c r="AV184" s="205"/>
      <c r="AW184" s="208"/>
      <c r="AX184" s="207"/>
      <c r="AY184" s="207"/>
      <c r="AZ184" s="206"/>
      <c r="BA184" s="5">
        <v>3</v>
      </c>
      <c r="BB184" s="206"/>
      <c r="BC184" s="104">
        <f t="shared" si="11"/>
        <v>3</v>
      </c>
      <c r="BD184" s="5">
        <v>3</v>
      </c>
    </row>
    <row r="185" spans="1:56" ht="15.6" x14ac:dyDescent="0.3">
      <c r="A185" s="41"/>
      <c r="B185" s="5" t="e">
        <f>VLOOKUP(A185,[1]!Table2[#All],2,)</f>
        <v>#REF!</v>
      </c>
      <c r="C185" s="197" t="s">
        <v>271</v>
      </c>
      <c r="D185" s="227">
        <v>3</v>
      </c>
      <c r="E185" s="228">
        <v>2.5</v>
      </c>
      <c r="F185" s="201">
        <v>2.25</v>
      </c>
      <c r="G185" s="185">
        <v>3</v>
      </c>
      <c r="H185" s="6">
        <v>3</v>
      </c>
      <c r="I185" s="6">
        <v>3</v>
      </c>
      <c r="J185" s="6">
        <v>3</v>
      </c>
      <c r="K185" s="210"/>
      <c r="L185" s="211"/>
      <c r="M185" s="104">
        <f t="shared" si="8"/>
        <v>3</v>
      </c>
      <c r="N185" s="206"/>
      <c r="O185" s="5">
        <v>3</v>
      </c>
      <c r="P185" s="5">
        <v>2</v>
      </c>
      <c r="Q185" s="206"/>
      <c r="R185" s="207"/>
      <c r="S185" s="104">
        <f t="shared" si="9"/>
        <v>2.5</v>
      </c>
      <c r="T185" s="212"/>
      <c r="U185" s="212"/>
      <c r="V185" s="212"/>
      <c r="W185" s="212"/>
      <c r="X185" s="211"/>
      <c r="Y185" s="208"/>
      <c r="Z185" s="212"/>
      <c r="AA185" s="212"/>
      <c r="AB185" s="212"/>
      <c r="AC185" s="212"/>
      <c r="AD185" s="211"/>
      <c r="AE185" s="208"/>
      <c r="AF185" s="212"/>
      <c r="AG185" s="212"/>
      <c r="AH185" s="212"/>
      <c r="AI185" s="212"/>
      <c r="AJ185" s="211"/>
      <c r="AK185" s="208"/>
      <c r="AL185" s="6">
        <v>2</v>
      </c>
      <c r="AM185" s="6">
        <v>2</v>
      </c>
      <c r="AN185" s="6">
        <v>3</v>
      </c>
      <c r="AO185" s="6">
        <v>2</v>
      </c>
      <c r="AP185" s="211"/>
      <c r="AQ185" s="104">
        <f t="shared" si="10"/>
        <v>2.25</v>
      </c>
      <c r="AR185" s="212"/>
      <c r="AS185" s="212"/>
      <c r="AT185" s="212"/>
      <c r="AU185" s="212"/>
      <c r="AV185" s="211"/>
      <c r="AW185" s="208"/>
      <c r="AX185" s="212"/>
      <c r="AY185" s="212"/>
      <c r="AZ185" s="213"/>
      <c r="BA185" s="5">
        <v>3</v>
      </c>
      <c r="BB185" s="206"/>
      <c r="BC185" s="104">
        <f t="shared" si="11"/>
        <v>3</v>
      </c>
      <c r="BD185" s="5">
        <v>3</v>
      </c>
    </row>
    <row r="186" spans="1:56" ht="15.6" x14ac:dyDescent="0.3">
      <c r="A186" s="5"/>
      <c r="B186" s="5" t="e">
        <f>VLOOKUP(A186,[1]!Table2[#All],2,)</f>
        <v>#REF!</v>
      </c>
      <c r="C186" s="197" t="s">
        <v>243</v>
      </c>
      <c r="D186" s="228">
        <v>3</v>
      </c>
      <c r="E186" s="228">
        <v>2</v>
      </c>
      <c r="F186" s="200">
        <v>2.25</v>
      </c>
      <c r="G186" s="182">
        <v>3</v>
      </c>
      <c r="H186" s="6">
        <v>3</v>
      </c>
      <c r="I186" s="6">
        <v>3</v>
      </c>
      <c r="J186" s="6">
        <v>3</v>
      </c>
      <c r="K186" s="204"/>
      <c r="L186" s="205"/>
      <c r="M186" s="104">
        <f t="shared" si="8"/>
        <v>3</v>
      </c>
      <c r="N186" s="206"/>
      <c r="O186" s="5">
        <v>2</v>
      </c>
      <c r="P186" s="5">
        <v>2</v>
      </c>
      <c r="Q186" s="206"/>
      <c r="R186" s="207"/>
      <c r="S186" s="104">
        <f t="shared" si="9"/>
        <v>2</v>
      </c>
      <c r="T186" s="207"/>
      <c r="U186" s="207"/>
      <c r="V186" s="207"/>
      <c r="W186" s="207"/>
      <c r="X186" s="205"/>
      <c r="Y186" s="208"/>
      <c r="Z186" s="207"/>
      <c r="AA186" s="207"/>
      <c r="AB186" s="207"/>
      <c r="AC186" s="207"/>
      <c r="AD186" s="205"/>
      <c r="AE186" s="208"/>
      <c r="AF186" s="207"/>
      <c r="AG186" s="207"/>
      <c r="AH186" s="207"/>
      <c r="AI186" s="207"/>
      <c r="AJ186" s="205"/>
      <c r="AK186" s="208"/>
      <c r="AL186" s="6">
        <v>2</v>
      </c>
      <c r="AM186" s="6">
        <v>2</v>
      </c>
      <c r="AN186" s="6">
        <v>3</v>
      </c>
      <c r="AO186" s="6">
        <v>2</v>
      </c>
      <c r="AP186" s="205"/>
      <c r="AQ186" s="104">
        <f t="shared" si="10"/>
        <v>2.25</v>
      </c>
      <c r="AR186" s="207"/>
      <c r="AS186" s="207"/>
      <c r="AT186" s="207"/>
      <c r="AU186" s="207"/>
      <c r="AV186" s="205"/>
      <c r="AW186" s="208"/>
      <c r="AX186" s="207"/>
      <c r="AY186" s="207"/>
      <c r="AZ186" s="206"/>
      <c r="BA186" s="5">
        <v>3</v>
      </c>
      <c r="BB186" s="206"/>
      <c r="BC186" s="104">
        <f t="shared" si="11"/>
        <v>3</v>
      </c>
      <c r="BD186" s="5">
        <v>3</v>
      </c>
    </row>
    <row r="187" spans="1:56" ht="15.6" x14ac:dyDescent="0.3">
      <c r="A187" s="41"/>
      <c r="B187" s="5" t="e">
        <f>VLOOKUP(A187,[1]!Table2[#All],2,)</f>
        <v>#REF!</v>
      </c>
      <c r="C187" s="197" t="s">
        <v>237</v>
      </c>
      <c r="D187" s="227">
        <v>3</v>
      </c>
      <c r="E187" s="228">
        <v>2</v>
      </c>
      <c r="F187" s="201">
        <v>2.25</v>
      </c>
      <c r="G187" s="185">
        <v>3</v>
      </c>
      <c r="H187" s="6">
        <v>3</v>
      </c>
      <c r="I187" s="6">
        <v>3</v>
      </c>
      <c r="J187" s="6">
        <v>3</v>
      </c>
      <c r="K187" s="210"/>
      <c r="L187" s="211"/>
      <c r="M187" s="104">
        <f t="shared" si="8"/>
        <v>3</v>
      </c>
      <c r="N187" s="206"/>
      <c r="O187" s="5">
        <v>2</v>
      </c>
      <c r="P187" s="5">
        <v>2</v>
      </c>
      <c r="Q187" s="206"/>
      <c r="R187" s="207"/>
      <c r="S187" s="104">
        <f t="shared" si="9"/>
        <v>2</v>
      </c>
      <c r="T187" s="212"/>
      <c r="U187" s="212"/>
      <c r="V187" s="212"/>
      <c r="W187" s="212"/>
      <c r="X187" s="211"/>
      <c r="Y187" s="208"/>
      <c r="Z187" s="212"/>
      <c r="AA187" s="212"/>
      <c r="AB187" s="212"/>
      <c r="AC187" s="212"/>
      <c r="AD187" s="211"/>
      <c r="AE187" s="208"/>
      <c r="AF187" s="212"/>
      <c r="AG187" s="212"/>
      <c r="AH187" s="212"/>
      <c r="AI187" s="212"/>
      <c r="AJ187" s="211"/>
      <c r="AK187" s="208"/>
      <c r="AL187" s="6">
        <v>2</v>
      </c>
      <c r="AM187" s="6">
        <v>2</v>
      </c>
      <c r="AN187" s="6">
        <v>3</v>
      </c>
      <c r="AO187" s="6">
        <v>2</v>
      </c>
      <c r="AP187" s="211"/>
      <c r="AQ187" s="104">
        <f t="shared" si="10"/>
        <v>2.25</v>
      </c>
      <c r="AR187" s="212"/>
      <c r="AS187" s="212"/>
      <c r="AT187" s="212"/>
      <c r="AU187" s="212"/>
      <c r="AV187" s="211"/>
      <c r="AW187" s="208"/>
      <c r="AX187" s="212"/>
      <c r="AY187" s="212"/>
      <c r="AZ187" s="213"/>
      <c r="BA187" s="5">
        <v>3</v>
      </c>
      <c r="BB187" s="206"/>
      <c r="BC187" s="104">
        <f t="shared" si="11"/>
        <v>3</v>
      </c>
      <c r="BD187" s="5">
        <v>3</v>
      </c>
    </row>
    <row r="188" spans="1:56" ht="15.6" x14ac:dyDescent="0.3">
      <c r="A188" s="5"/>
      <c r="B188" s="5" t="e">
        <f>VLOOKUP(A188,[1]!Table2[#All],2,)</f>
        <v>#REF!</v>
      </c>
      <c r="C188" s="197" t="s">
        <v>126</v>
      </c>
      <c r="D188" s="228">
        <v>2</v>
      </c>
      <c r="E188" s="228">
        <v>2</v>
      </c>
      <c r="F188" s="200">
        <v>2</v>
      </c>
      <c r="G188" s="182">
        <v>3</v>
      </c>
      <c r="H188" s="6">
        <v>2</v>
      </c>
      <c r="I188" s="229">
        <v>2</v>
      </c>
      <c r="J188" s="6">
        <v>2</v>
      </c>
      <c r="K188" s="204"/>
      <c r="L188" s="205"/>
      <c r="M188" s="104">
        <f t="shared" si="8"/>
        <v>2</v>
      </c>
      <c r="N188" s="206"/>
      <c r="O188" s="5">
        <v>2</v>
      </c>
      <c r="P188" s="5">
        <v>2</v>
      </c>
      <c r="Q188" s="206"/>
      <c r="R188" s="207"/>
      <c r="S188" s="104">
        <f t="shared" si="9"/>
        <v>2</v>
      </c>
      <c r="T188" s="207"/>
      <c r="U188" s="207"/>
      <c r="V188" s="207"/>
      <c r="W188" s="207"/>
      <c r="X188" s="205"/>
      <c r="Y188" s="208"/>
      <c r="Z188" s="207"/>
      <c r="AA188" s="207"/>
      <c r="AB188" s="207"/>
      <c r="AC188" s="207"/>
      <c r="AD188" s="205"/>
      <c r="AE188" s="208"/>
      <c r="AF188" s="207"/>
      <c r="AG188" s="207"/>
      <c r="AH188" s="207"/>
      <c r="AI188" s="207"/>
      <c r="AJ188" s="205"/>
      <c r="AK188" s="208"/>
      <c r="AL188" s="6">
        <v>2</v>
      </c>
      <c r="AM188" s="6">
        <v>2</v>
      </c>
      <c r="AN188" s="229">
        <v>2</v>
      </c>
      <c r="AO188" s="6">
        <v>2</v>
      </c>
      <c r="AP188" s="205"/>
      <c r="AQ188" s="104">
        <f t="shared" si="10"/>
        <v>2</v>
      </c>
      <c r="AR188" s="207"/>
      <c r="AS188" s="207"/>
      <c r="AT188" s="207"/>
      <c r="AU188" s="207"/>
      <c r="AV188" s="205"/>
      <c r="AW188" s="208"/>
      <c r="AX188" s="207"/>
      <c r="AY188" s="207"/>
      <c r="AZ188" s="206"/>
      <c r="BA188" s="5">
        <v>3</v>
      </c>
      <c r="BB188" s="206"/>
      <c r="BC188" s="104">
        <f t="shared" si="11"/>
        <v>3</v>
      </c>
      <c r="BD188" s="5">
        <v>3</v>
      </c>
    </row>
    <row r="189" spans="1:56" ht="15.6" x14ac:dyDescent="0.3">
      <c r="A189" s="41"/>
      <c r="B189" s="5" t="e">
        <f>VLOOKUP(A189,[1]!Table2[#All],2,)</f>
        <v>#REF!</v>
      </c>
      <c r="C189" s="197" t="s">
        <v>91</v>
      </c>
      <c r="D189" s="227">
        <v>2</v>
      </c>
      <c r="E189" s="228">
        <v>2</v>
      </c>
      <c r="F189" s="201">
        <v>2</v>
      </c>
      <c r="G189" s="185">
        <v>3</v>
      </c>
      <c r="H189" s="6">
        <v>2</v>
      </c>
      <c r="I189" s="229">
        <v>2</v>
      </c>
      <c r="J189" s="6">
        <v>2</v>
      </c>
      <c r="K189" s="210"/>
      <c r="L189" s="211"/>
      <c r="M189" s="104">
        <f t="shared" si="8"/>
        <v>2</v>
      </c>
      <c r="N189" s="206"/>
      <c r="O189" s="5">
        <v>2</v>
      </c>
      <c r="P189" s="5">
        <v>2</v>
      </c>
      <c r="Q189" s="206"/>
      <c r="R189" s="207"/>
      <c r="S189" s="104">
        <f t="shared" si="9"/>
        <v>2</v>
      </c>
      <c r="T189" s="212"/>
      <c r="U189" s="212"/>
      <c r="V189" s="212"/>
      <c r="W189" s="212"/>
      <c r="X189" s="211"/>
      <c r="Y189" s="208"/>
      <c r="Z189" s="212"/>
      <c r="AA189" s="212"/>
      <c r="AB189" s="212"/>
      <c r="AC189" s="212"/>
      <c r="AD189" s="211"/>
      <c r="AE189" s="208"/>
      <c r="AF189" s="212"/>
      <c r="AG189" s="212"/>
      <c r="AH189" s="212"/>
      <c r="AI189" s="212"/>
      <c r="AJ189" s="211"/>
      <c r="AK189" s="208"/>
      <c r="AL189" s="6">
        <v>2</v>
      </c>
      <c r="AM189" s="6">
        <v>2</v>
      </c>
      <c r="AN189" s="229">
        <v>2</v>
      </c>
      <c r="AO189" s="6">
        <v>2</v>
      </c>
      <c r="AP189" s="211"/>
      <c r="AQ189" s="104">
        <f t="shared" si="10"/>
        <v>2</v>
      </c>
      <c r="AR189" s="212"/>
      <c r="AS189" s="212"/>
      <c r="AT189" s="212"/>
      <c r="AU189" s="212"/>
      <c r="AV189" s="211"/>
      <c r="AW189" s="208"/>
      <c r="AX189" s="212"/>
      <c r="AY189" s="212"/>
      <c r="AZ189" s="213"/>
      <c r="BA189" s="5">
        <v>3</v>
      </c>
      <c r="BB189" s="206"/>
      <c r="BC189" s="104">
        <f t="shared" si="11"/>
        <v>3</v>
      </c>
      <c r="BD189" s="5">
        <v>3</v>
      </c>
    </row>
    <row r="190" spans="1:56" ht="15.6" x14ac:dyDescent="0.3">
      <c r="A190" s="5"/>
      <c r="B190" s="5" t="e">
        <f>VLOOKUP(A190,[1]!Table2[#All],2,)</f>
        <v>#REF!</v>
      </c>
      <c r="C190" s="197" t="s">
        <v>46</v>
      </c>
      <c r="D190" s="228">
        <v>1</v>
      </c>
      <c r="E190" s="228">
        <v>1</v>
      </c>
      <c r="F190" s="200">
        <v>1.5</v>
      </c>
      <c r="G190" s="182">
        <v>1</v>
      </c>
      <c r="H190" s="6">
        <v>1</v>
      </c>
      <c r="I190" s="6">
        <v>1</v>
      </c>
      <c r="J190" s="6">
        <v>1</v>
      </c>
      <c r="K190" s="204"/>
      <c r="L190" s="205"/>
      <c r="M190" s="104">
        <f t="shared" si="8"/>
        <v>1</v>
      </c>
      <c r="N190" s="206"/>
      <c r="O190" s="5">
        <v>1</v>
      </c>
      <c r="P190" s="5">
        <v>1</v>
      </c>
      <c r="Q190" s="206"/>
      <c r="R190" s="207"/>
      <c r="S190" s="104">
        <f t="shared" si="9"/>
        <v>1</v>
      </c>
      <c r="T190" s="207"/>
      <c r="U190" s="207"/>
      <c r="V190" s="207"/>
      <c r="W190" s="207"/>
      <c r="X190" s="205"/>
      <c r="Y190" s="208"/>
      <c r="Z190" s="207"/>
      <c r="AA190" s="207"/>
      <c r="AB190" s="207"/>
      <c r="AC190" s="207"/>
      <c r="AD190" s="205"/>
      <c r="AE190" s="208"/>
      <c r="AF190" s="207"/>
      <c r="AG190" s="207"/>
      <c r="AH190" s="207"/>
      <c r="AI190" s="207"/>
      <c r="AJ190" s="205"/>
      <c r="AK190" s="208"/>
      <c r="AL190" s="6">
        <v>1</v>
      </c>
      <c r="AM190" s="6">
        <v>1</v>
      </c>
      <c r="AN190" s="6">
        <v>2</v>
      </c>
      <c r="AO190" s="6">
        <v>2</v>
      </c>
      <c r="AP190" s="205"/>
      <c r="AQ190" s="104">
        <f t="shared" si="10"/>
        <v>1.5</v>
      </c>
      <c r="AR190" s="207"/>
      <c r="AS190" s="207"/>
      <c r="AT190" s="207"/>
      <c r="AU190" s="207"/>
      <c r="AV190" s="205"/>
      <c r="AW190" s="208"/>
      <c r="AX190" s="207"/>
      <c r="AY190" s="207"/>
      <c r="AZ190" s="206"/>
      <c r="BA190" s="5">
        <v>1</v>
      </c>
      <c r="BB190" s="206"/>
      <c r="BC190" s="104">
        <f t="shared" si="11"/>
        <v>1</v>
      </c>
      <c r="BD190" s="5">
        <v>2</v>
      </c>
    </row>
    <row r="191" spans="1:56" ht="15.6" x14ac:dyDescent="0.3">
      <c r="A191" s="41"/>
      <c r="B191" s="5" t="e">
        <f>VLOOKUP(A191,[1]!Table2[#All],2,)</f>
        <v>#REF!</v>
      </c>
      <c r="C191" s="197" t="s">
        <v>97</v>
      </c>
      <c r="D191" s="227">
        <v>1</v>
      </c>
      <c r="E191" s="228">
        <v>1.5</v>
      </c>
      <c r="F191" s="201">
        <v>1.5</v>
      </c>
      <c r="G191" s="185">
        <v>3</v>
      </c>
      <c r="H191" s="6">
        <v>1</v>
      </c>
      <c r="I191" s="6">
        <v>1</v>
      </c>
      <c r="J191" s="6">
        <v>1</v>
      </c>
      <c r="K191" s="210"/>
      <c r="L191" s="211"/>
      <c r="M191" s="104">
        <f t="shared" si="8"/>
        <v>1</v>
      </c>
      <c r="N191" s="206"/>
      <c r="O191" s="5">
        <v>2</v>
      </c>
      <c r="P191" s="5">
        <v>1</v>
      </c>
      <c r="Q191" s="206"/>
      <c r="R191" s="207"/>
      <c r="S191" s="104">
        <f t="shared" si="9"/>
        <v>1.5</v>
      </c>
      <c r="T191" s="212"/>
      <c r="U191" s="212"/>
      <c r="V191" s="212"/>
      <c r="W191" s="212"/>
      <c r="X191" s="211"/>
      <c r="Y191" s="208"/>
      <c r="Z191" s="212"/>
      <c r="AA191" s="212"/>
      <c r="AB191" s="212"/>
      <c r="AC191" s="212"/>
      <c r="AD191" s="211"/>
      <c r="AE191" s="208"/>
      <c r="AF191" s="212"/>
      <c r="AG191" s="212"/>
      <c r="AH191" s="212"/>
      <c r="AI191" s="212"/>
      <c r="AJ191" s="211"/>
      <c r="AK191" s="208"/>
      <c r="AL191" s="6">
        <v>1</v>
      </c>
      <c r="AM191" s="6">
        <v>1</v>
      </c>
      <c r="AN191" s="6">
        <v>2</v>
      </c>
      <c r="AO191" s="6">
        <v>2</v>
      </c>
      <c r="AP191" s="211"/>
      <c r="AQ191" s="104">
        <f t="shared" si="10"/>
        <v>1.5</v>
      </c>
      <c r="AR191" s="212"/>
      <c r="AS191" s="212"/>
      <c r="AT191" s="212"/>
      <c r="AU191" s="212"/>
      <c r="AV191" s="211"/>
      <c r="AW191" s="208"/>
      <c r="AX191" s="212"/>
      <c r="AY191" s="212"/>
      <c r="AZ191" s="213"/>
      <c r="BA191" s="5">
        <v>3</v>
      </c>
      <c r="BB191" s="206"/>
      <c r="BC191" s="104">
        <f t="shared" si="11"/>
        <v>3</v>
      </c>
      <c r="BD191" s="5">
        <v>3</v>
      </c>
    </row>
    <row r="192" spans="1:56" ht="15.6" x14ac:dyDescent="0.3">
      <c r="A192" s="5"/>
      <c r="B192" s="5" t="e">
        <f>VLOOKUP(A192,[1]!Table2[#All],2,)</f>
        <v>#REF!</v>
      </c>
      <c r="C192" s="197" t="s">
        <v>83</v>
      </c>
      <c r="D192" s="228">
        <v>1</v>
      </c>
      <c r="E192" s="228">
        <v>2</v>
      </c>
      <c r="F192" s="200">
        <v>1.5</v>
      </c>
      <c r="G192" s="182">
        <v>2</v>
      </c>
      <c r="H192" s="6">
        <v>1</v>
      </c>
      <c r="I192" s="6">
        <v>1</v>
      </c>
      <c r="J192" s="6">
        <v>1</v>
      </c>
      <c r="K192" s="204"/>
      <c r="L192" s="205"/>
      <c r="M192" s="104">
        <f t="shared" si="8"/>
        <v>1</v>
      </c>
      <c r="N192" s="206"/>
      <c r="O192" s="5">
        <v>2</v>
      </c>
      <c r="P192" s="5">
        <v>2</v>
      </c>
      <c r="Q192" s="206"/>
      <c r="R192" s="207"/>
      <c r="S192" s="104">
        <f t="shared" si="9"/>
        <v>2</v>
      </c>
      <c r="T192" s="207"/>
      <c r="U192" s="207"/>
      <c r="V192" s="207"/>
      <c r="W192" s="207"/>
      <c r="X192" s="205"/>
      <c r="Y192" s="208"/>
      <c r="Z192" s="207"/>
      <c r="AA192" s="207"/>
      <c r="AB192" s="207"/>
      <c r="AC192" s="207"/>
      <c r="AD192" s="205"/>
      <c r="AE192" s="208"/>
      <c r="AF192" s="207"/>
      <c r="AG192" s="207"/>
      <c r="AH192" s="207"/>
      <c r="AI192" s="207"/>
      <c r="AJ192" s="205"/>
      <c r="AK192" s="208"/>
      <c r="AL192" s="6">
        <v>1</v>
      </c>
      <c r="AM192" s="6">
        <v>1</v>
      </c>
      <c r="AN192" s="6">
        <v>2</v>
      </c>
      <c r="AO192" s="6">
        <v>2</v>
      </c>
      <c r="AP192" s="205"/>
      <c r="AQ192" s="104">
        <f t="shared" si="10"/>
        <v>1.5</v>
      </c>
      <c r="AR192" s="207"/>
      <c r="AS192" s="207"/>
      <c r="AT192" s="207"/>
      <c r="AU192" s="207"/>
      <c r="AV192" s="205"/>
      <c r="AW192" s="208"/>
      <c r="AX192" s="207"/>
      <c r="AY192" s="207"/>
      <c r="AZ192" s="206"/>
      <c r="BA192" s="5">
        <v>2</v>
      </c>
      <c r="BB192" s="206"/>
      <c r="BC192" s="104">
        <f t="shared" si="11"/>
        <v>2</v>
      </c>
      <c r="BD192" s="5">
        <v>3</v>
      </c>
    </row>
    <row r="193" spans="1:56" ht="15.6" x14ac:dyDescent="0.3">
      <c r="A193" s="41"/>
      <c r="B193" s="222" t="s">
        <v>274</v>
      </c>
      <c r="C193" s="197" t="s">
        <v>718</v>
      </c>
      <c r="D193" s="230">
        <v>3.3333333333333335</v>
      </c>
      <c r="E193" s="228">
        <v>4.5</v>
      </c>
      <c r="F193" s="201">
        <v>2.75</v>
      </c>
      <c r="G193" s="185">
        <v>3</v>
      </c>
      <c r="H193" s="6">
        <v>4</v>
      </c>
      <c r="I193" s="6">
        <v>3</v>
      </c>
      <c r="J193" s="6">
        <v>3</v>
      </c>
      <c r="K193" s="210"/>
      <c r="L193" s="211"/>
      <c r="M193" s="104">
        <f t="shared" si="8"/>
        <v>3.3333333333333335</v>
      </c>
      <c r="N193" s="206"/>
      <c r="O193" s="5">
        <v>5</v>
      </c>
      <c r="P193" s="5">
        <v>4</v>
      </c>
      <c r="Q193" s="206"/>
      <c r="R193" s="207"/>
      <c r="S193" s="104">
        <f t="shared" si="9"/>
        <v>4.5</v>
      </c>
      <c r="T193" s="212"/>
      <c r="U193" s="212"/>
      <c r="V193" s="212"/>
      <c r="W193" s="212"/>
      <c r="X193" s="211"/>
      <c r="Y193" s="208"/>
      <c r="Z193" s="212"/>
      <c r="AA193" s="212"/>
      <c r="AB193" s="212"/>
      <c r="AC193" s="212"/>
      <c r="AD193" s="211"/>
      <c r="AE193" s="208"/>
      <c r="AF193" s="212"/>
      <c r="AG193" s="212"/>
      <c r="AH193" s="212"/>
      <c r="AI193" s="212"/>
      <c r="AJ193" s="211"/>
      <c r="AK193" s="208"/>
      <c r="AL193" s="6">
        <v>2</v>
      </c>
      <c r="AM193" s="6">
        <v>3</v>
      </c>
      <c r="AN193" s="6">
        <v>3</v>
      </c>
      <c r="AO193" s="6">
        <v>3</v>
      </c>
      <c r="AP193" s="211"/>
      <c r="AQ193" s="104">
        <f t="shared" si="10"/>
        <v>2.75</v>
      </c>
      <c r="AR193" s="212"/>
      <c r="AS193" s="212"/>
      <c r="AT193" s="212"/>
      <c r="AU193" s="212"/>
      <c r="AV193" s="211"/>
      <c r="AW193" s="208"/>
      <c r="AX193" s="212"/>
      <c r="AY193" s="212"/>
      <c r="AZ193" s="213"/>
      <c r="BA193" s="5">
        <v>3</v>
      </c>
      <c r="BB193" s="206"/>
      <c r="BC193" s="104">
        <f t="shared" si="11"/>
        <v>3</v>
      </c>
      <c r="BD193" s="5">
        <v>5</v>
      </c>
    </row>
    <row r="194" spans="1:56" ht="15.6" x14ac:dyDescent="0.3">
      <c r="A194" s="5"/>
      <c r="B194" s="222" t="s">
        <v>181</v>
      </c>
      <c r="C194" s="197" t="s">
        <v>719</v>
      </c>
      <c r="D194" s="228">
        <v>3.3333333333333335</v>
      </c>
      <c r="E194" s="228">
        <v>3</v>
      </c>
      <c r="F194" s="200">
        <v>2.75</v>
      </c>
      <c r="G194" s="182">
        <v>3</v>
      </c>
      <c r="H194" s="6">
        <v>4</v>
      </c>
      <c r="I194" s="6">
        <v>3</v>
      </c>
      <c r="J194" s="6">
        <v>3</v>
      </c>
      <c r="K194" s="204"/>
      <c r="L194" s="205"/>
      <c r="M194" s="104">
        <f t="shared" si="8"/>
        <v>3.3333333333333335</v>
      </c>
      <c r="N194" s="206"/>
      <c r="O194" s="5">
        <v>3</v>
      </c>
      <c r="P194" s="5">
        <v>3</v>
      </c>
      <c r="Q194" s="206"/>
      <c r="R194" s="207"/>
      <c r="S194" s="104">
        <f t="shared" si="9"/>
        <v>3</v>
      </c>
      <c r="T194" s="207"/>
      <c r="U194" s="207"/>
      <c r="V194" s="207"/>
      <c r="W194" s="207"/>
      <c r="X194" s="205"/>
      <c r="Y194" s="208"/>
      <c r="Z194" s="207"/>
      <c r="AA194" s="207"/>
      <c r="AB194" s="207"/>
      <c r="AC194" s="207"/>
      <c r="AD194" s="205"/>
      <c r="AE194" s="208"/>
      <c r="AF194" s="207"/>
      <c r="AG194" s="207"/>
      <c r="AH194" s="207"/>
      <c r="AI194" s="207"/>
      <c r="AJ194" s="205"/>
      <c r="AK194" s="208"/>
      <c r="AL194" s="6">
        <v>2</v>
      </c>
      <c r="AM194" s="6">
        <v>3</v>
      </c>
      <c r="AN194" s="6">
        <v>3</v>
      </c>
      <c r="AO194" s="6">
        <v>3</v>
      </c>
      <c r="AP194" s="205"/>
      <c r="AQ194" s="104">
        <f t="shared" si="10"/>
        <v>2.75</v>
      </c>
      <c r="AR194" s="207"/>
      <c r="AS194" s="207"/>
      <c r="AT194" s="207"/>
      <c r="AU194" s="207"/>
      <c r="AV194" s="205"/>
      <c r="AW194" s="208"/>
      <c r="AX194" s="207"/>
      <c r="AY194" s="207"/>
      <c r="AZ194" s="206"/>
      <c r="BA194" s="5">
        <v>3</v>
      </c>
      <c r="BB194" s="206"/>
      <c r="BC194" s="104">
        <f t="shared" si="11"/>
        <v>3</v>
      </c>
      <c r="BD194" s="5">
        <v>5</v>
      </c>
    </row>
    <row r="195" spans="1:56" ht="15.6" x14ac:dyDescent="0.3">
      <c r="A195" s="41"/>
      <c r="B195" s="222" t="s">
        <v>394</v>
      </c>
      <c r="C195" s="197" t="s">
        <v>720</v>
      </c>
      <c r="D195" s="227">
        <v>3.3333333333333335</v>
      </c>
      <c r="E195" s="228">
        <v>5</v>
      </c>
      <c r="F195" s="201">
        <v>2.75</v>
      </c>
      <c r="G195" s="185">
        <v>3</v>
      </c>
      <c r="H195" s="6">
        <v>4</v>
      </c>
      <c r="I195" s="6">
        <v>3</v>
      </c>
      <c r="J195" s="6">
        <v>3</v>
      </c>
      <c r="K195" s="210"/>
      <c r="L195" s="211"/>
      <c r="M195" s="104">
        <f t="shared" si="8"/>
        <v>3.3333333333333335</v>
      </c>
      <c r="N195" s="206"/>
      <c r="O195" s="5">
        <v>5</v>
      </c>
      <c r="P195" s="5">
        <v>5</v>
      </c>
      <c r="Q195" s="206"/>
      <c r="R195" s="207"/>
      <c r="S195" s="104">
        <f t="shared" si="9"/>
        <v>5</v>
      </c>
      <c r="T195" s="212"/>
      <c r="U195" s="212"/>
      <c r="V195" s="212"/>
      <c r="W195" s="212"/>
      <c r="X195" s="211"/>
      <c r="Y195" s="208"/>
      <c r="Z195" s="212"/>
      <c r="AA195" s="212"/>
      <c r="AB195" s="212"/>
      <c r="AC195" s="212"/>
      <c r="AD195" s="211"/>
      <c r="AE195" s="208"/>
      <c r="AF195" s="212"/>
      <c r="AG195" s="212"/>
      <c r="AH195" s="212"/>
      <c r="AI195" s="212"/>
      <c r="AJ195" s="211"/>
      <c r="AK195" s="208"/>
      <c r="AL195" s="6">
        <v>2</v>
      </c>
      <c r="AM195" s="6">
        <v>3</v>
      </c>
      <c r="AN195" s="6">
        <v>3</v>
      </c>
      <c r="AO195" s="6">
        <v>3</v>
      </c>
      <c r="AP195" s="211"/>
      <c r="AQ195" s="104">
        <f t="shared" si="10"/>
        <v>2.75</v>
      </c>
      <c r="AR195" s="212"/>
      <c r="AS195" s="212"/>
      <c r="AT195" s="212"/>
      <c r="AU195" s="212"/>
      <c r="AV195" s="211"/>
      <c r="AW195" s="208"/>
      <c r="AX195" s="212"/>
      <c r="AY195" s="212"/>
      <c r="AZ195" s="213"/>
      <c r="BA195" s="5">
        <v>3</v>
      </c>
      <c r="BB195" s="206"/>
      <c r="BC195" s="104">
        <f t="shared" si="11"/>
        <v>3</v>
      </c>
      <c r="BD195" s="5">
        <v>5</v>
      </c>
    </row>
    <row r="196" spans="1:56" ht="15.6" x14ac:dyDescent="0.3">
      <c r="A196" s="5"/>
      <c r="B196" s="222" t="s">
        <v>721</v>
      </c>
      <c r="C196" s="197" t="s">
        <v>722</v>
      </c>
      <c r="D196" s="228">
        <v>4</v>
      </c>
      <c r="E196" s="228">
        <v>5</v>
      </c>
      <c r="F196" s="200">
        <v>4.5</v>
      </c>
      <c r="G196" s="182">
        <v>5</v>
      </c>
      <c r="H196" s="6">
        <v>3</v>
      </c>
      <c r="I196" s="6">
        <v>5</v>
      </c>
      <c r="J196" s="6">
        <v>4</v>
      </c>
      <c r="K196" s="204"/>
      <c r="L196" s="205"/>
      <c r="M196" s="104">
        <f t="shared" si="8"/>
        <v>4</v>
      </c>
      <c r="N196" s="206"/>
      <c r="O196" s="5">
        <v>5</v>
      </c>
      <c r="P196" s="5">
        <v>5</v>
      </c>
      <c r="Q196" s="206"/>
      <c r="R196" s="207"/>
      <c r="S196" s="104">
        <f t="shared" si="9"/>
        <v>5</v>
      </c>
      <c r="T196" s="207"/>
      <c r="U196" s="207"/>
      <c r="V196" s="207"/>
      <c r="W196" s="207"/>
      <c r="X196" s="205"/>
      <c r="Y196" s="208"/>
      <c r="Z196" s="207"/>
      <c r="AA196" s="207"/>
      <c r="AB196" s="207"/>
      <c r="AC196" s="207"/>
      <c r="AD196" s="205"/>
      <c r="AE196" s="208"/>
      <c r="AF196" s="207"/>
      <c r="AG196" s="207"/>
      <c r="AH196" s="207"/>
      <c r="AI196" s="207"/>
      <c r="AJ196" s="205"/>
      <c r="AK196" s="208"/>
      <c r="AL196" s="6">
        <v>5</v>
      </c>
      <c r="AM196" s="6">
        <v>5</v>
      </c>
      <c r="AN196" s="6">
        <v>4</v>
      </c>
      <c r="AO196" s="6">
        <v>4</v>
      </c>
      <c r="AP196" s="205"/>
      <c r="AQ196" s="104">
        <f t="shared" si="10"/>
        <v>4.5</v>
      </c>
      <c r="AR196" s="207"/>
      <c r="AS196" s="207"/>
      <c r="AT196" s="207"/>
      <c r="AU196" s="207"/>
      <c r="AV196" s="205"/>
      <c r="AW196" s="208"/>
      <c r="AX196" s="207"/>
      <c r="AY196" s="207"/>
      <c r="AZ196" s="206"/>
      <c r="BA196" s="5">
        <v>5</v>
      </c>
      <c r="BB196" s="206"/>
      <c r="BC196" s="104">
        <f t="shared" si="11"/>
        <v>5</v>
      </c>
      <c r="BD196" s="5">
        <v>5</v>
      </c>
    </row>
    <row r="197" spans="1:56" ht="15.6" x14ac:dyDescent="0.3">
      <c r="A197" s="41"/>
      <c r="B197" s="5" t="e">
        <f>VLOOKUP(A197,[1]!Table2[#All],2,)</f>
        <v>#REF!</v>
      </c>
      <c r="C197" s="197" t="s">
        <v>723</v>
      </c>
      <c r="D197" s="227">
        <v>4</v>
      </c>
      <c r="E197" s="228">
        <v>5</v>
      </c>
      <c r="F197" s="201">
        <v>4.5</v>
      </c>
      <c r="G197" s="185">
        <v>5</v>
      </c>
      <c r="H197" s="6">
        <v>3</v>
      </c>
      <c r="I197" s="6">
        <v>5</v>
      </c>
      <c r="J197" s="6">
        <v>4</v>
      </c>
      <c r="K197" s="210"/>
      <c r="L197" s="211"/>
      <c r="M197" s="104">
        <f t="shared" ref="M197:M257" si="12">IFERROR(AVERAGE(H197,I197,J197),"0")</f>
        <v>4</v>
      </c>
      <c r="N197" s="206"/>
      <c r="O197" s="5">
        <v>5</v>
      </c>
      <c r="P197" s="5">
        <v>5</v>
      </c>
      <c r="Q197" s="206"/>
      <c r="R197" s="207"/>
      <c r="S197" s="104">
        <f t="shared" ref="S197:S257" si="13">IFERROR(AVERAGE(O197,P197),"0")</f>
        <v>5</v>
      </c>
      <c r="T197" s="208"/>
      <c r="U197" s="208"/>
      <c r="V197" s="208"/>
      <c r="W197" s="208"/>
      <c r="X197" s="208"/>
      <c r="Y197" s="208"/>
      <c r="Z197" s="208"/>
      <c r="AA197" s="208"/>
      <c r="AB197" s="208"/>
      <c r="AC197" s="208"/>
      <c r="AD197" s="208"/>
      <c r="AE197" s="208"/>
      <c r="AF197" s="208"/>
      <c r="AG197" s="208"/>
      <c r="AH197" s="208"/>
      <c r="AI197" s="208"/>
      <c r="AJ197" s="208"/>
      <c r="AK197" s="208"/>
      <c r="AL197" s="6">
        <v>5</v>
      </c>
      <c r="AM197" s="6">
        <v>5</v>
      </c>
      <c r="AN197" s="6">
        <v>4</v>
      </c>
      <c r="AO197" s="6">
        <v>4</v>
      </c>
      <c r="AP197" s="208"/>
      <c r="AQ197" s="104">
        <f t="shared" ref="AQ197:AQ257" si="14">IFERROR(AVERAGE(AM197,AN197,AL197,AO197),"0")</f>
        <v>4.5</v>
      </c>
      <c r="AR197" s="208"/>
      <c r="AS197" s="208"/>
      <c r="AT197" s="208"/>
      <c r="AU197" s="208"/>
      <c r="AV197" s="208"/>
      <c r="AW197" s="208"/>
      <c r="AX197" s="212"/>
      <c r="AY197" s="212"/>
      <c r="AZ197" s="213"/>
      <c r="BA197" s="5">
        <v>5</v>
      </c>
      <c r="BB197" s="206"/>
      <c r="BC197" s="104">
        <f t="shared" ref="BC197:BC257" si="15">BA197</f>
        <v>5</v>
      </c>
      <c r="BD197" s="5">
        <v>5</v>
      </c>
    </row>
    <row r="198" spans="1:56" ht="15.6" x14ac:dyDescent="0.3">
      <c r="A198" s="5"/>
      <c r="B198" s="5" t="e">
        <f>VLOOKUP(A198,[1]!Table2[#All],2,)</f>
        <v>#REF!</v>
      </c>
      <c r="C198" s="197" t="s">
        <v>724</v>
      </c>
      <c r="D198" s="228">
        <v>4</v>
      </c>
      <c r="E198" s="228">
        <v>5</v>
      </c>
      <c r="F198" s="231">
        <v>4.5</v>
      </c>
      <c r="G198" s="232">
        <v>5</v>
      </c>
      <c r="H198" s="6">
        <v>3</v>
      </c>
      <c r="I198" s="6">
        <v>5</v>
      </c>
      <c r="J198" s="6">
        <v>4</v>
      </c>
      <c r="K198" s="233"/>
      <c r="L198" s="234"/>
      <c r="M198" s="104">
        <f t="shared" si="12"/>
        <v>4</v>
      </c>
      <c r="N198" s="206"/>
      <c r="O198" s="5">
        <v>5</v>
      </c>
      <c r="P198" s="5">
        <v>5</v>
      </c>
      <c r="Q198" s="206"/>
      <c r="R198" s="207"/>
      <c r="S198" s="104">
        <f t="shared" si="13"/>
        <v>5</v>
      </c>
      <c r="T198" s="235"/>
      <c r="U198" s="235"/>
      <c r="V198" s="235"/>
      <c r="W198" s="235"/>
      <c r="X198" s="234"/>
      <c r="Y198" s="208"/>
      <c r="Z198" s="235"/>
      <c r="AA198" s="235"/>
      <c r="AB198" s="235"/>
      <c r="AC198" s="235"/>
      <c r="AD198" s="234"/>
      <c r="AE198" s="208"/>
      <c r="AF198" s="235"/>
      <c r="AG198" s="235"/>
      <c r="AH198" s="235"/>
      <c r="AI198" s="235"/>
      <c r="AJ198" s="234"/>
      <c r="AK198" s="208"/>
      <c r="AL198" s="6">
        <v>5</v>
      </c>
      <c r="AM198" s="6">
        <v>5</v>
      </c>
      <c r="AN198" s="6">
        <v>4</v>
      </c>
      <c r="AO198" s="6">
        <v>4</v>
      </c>
      <c r="AP198" s="234"/>
      <c r="AQ198" s="104">
        <f t="shared" si="14"/>
        <v>4.5</v>
      </c>
      <c r="AR198" s="235"/>
      <c r="AS198" s="235"/>
      <c r="AT198" s="235"/>
      <c r="AU198" s="235"/>
      <c r="AV198" s="234"/>
      <c r="AW198" s="208"/>
      <c r="AX198" s="235"/>
      <c r="AY198" s="235"/>
      <c r="AZ198" s="236"/>
      <c r="BA198" s="5">
        <v>5</v>
      </c>
      <c r="BB198" s="206"/>
      <c r="BC198" s="104">
        <f t="shared" si="15"/>
        <v>5</v>
      </c>
      <c r="BD198" s="5">
        <v>5</v>
      </c>
    </row>
    <row r="199" spans="1:56" ht="15.6" x14ac:dyDescent="0.3">
      <c r="A199" s="41"/>
      <c r="B199" s="5" t="e">
        <f>VLOOKUP(A199,[1]!Table2[#All],2,)</f>
        <v>#REF!</v>
      </c>
      <c r="C199" s="197" t="s">
        <v>287</v>
      </c>
      <c r="D199" s="227">
        <v>2.3333333333333335</v>
      </c>
      <c r="E199" s="228">
        <v>3.5</v>
      </c>
      <c r="F199" s="200">
        <v>2</v>
      </c>
      <c r="G199" s="182">
        <v>3</v>
      </c>
      <c r="H199" s="6">
        <v>3</v>
      </c>
      <c r="I199" s="6">
        <v>2</v>
      </c>
      <c r="J199" s="6">
        <v>2</v>
      </c>
      <c r="K199" s="204"/>
      <c r="L199" s="205"/>
      <c r="M199" s="104">
        <f t="shared" si="12"/>
        <v>2.3333333333333335</v>
      </c>
      <c r="N199" s="206"/>
      <c r="O199" s="5">
        <v>4</v>
      </c>
      <c r="P199" s="5">
        <v>3</v>
      </c>
      <c r="Q199" s="206"/>
      <c r="R199" s="207"/>
      <c r="S199" s="104">
        <f t="shared" si="13"/>
        <v>3.5</v>
      </c>
      <c r="T199" s="207"/>
      <c r="U199" s="207"/>
      <c r="V199" s="207"/>
      <c r="W199" s="207"/>
      <c r="X199" s="205"/>
      <c r="Y199" s="208"/>
      <c r="Z199" s="207"/>
      <c r="AA199" s="207"/>
      <c r="AB199" s="207"/>
      <c r="AC199" s="207"/>
      <c r="AD199" s="205"/>
      <c r="AE199" s="208"/>
      <c r="AF199" s="207"/>
      <c r="AG199" s="207"/>
      <c r="AH199" s="207"/>
      <c r="AI199" s="207"/>
      <c r="AJ199" s="205"/>
      <c r="AK199" s="208"/>
      <c r="AL199" s="6">
        <v>2</v>
      </c>
      <c r="AM199" s="6">
        <v>2</v>
      </c>
      <c r="AN199" s="6">
        <v>2</v>
      </c>
      <c r="AO199" s="6">
        <v>2</v>
      </c>
      <c r="AP199" s="205"/>
      <c r="AQ199" s="104">
        <f t="shared" si="14"/>
        <v>2</v>
      </c>
      <c r="AR199" s="207"/>
      <c r="AS199" s="207"/>
      <c r="AT199" s="207"/>
      <c r="AU199" s="207"/>
      <c r="AV199" s="205"/>
      <c r="AW199" s="208"/>
      <c r="AX199" s="207"/>
      <c r="AY199" s="207"/>
      <c r="AZ199" s="206"/>
      <c r="BA199" s="5">
        <v>3</v>
      </c>
      <c r="BB199" s="206"/>
      <c r="BC199" s="104">
        <f t="shared" si="15"/>
        <v>3</v>
      </c>
      <c r="BD199" s="5">
        <v>3</v>
      </c>
    </row>
    <row r="200" spans="1:56" ht="15.6" x14ac:dyDescent="0.3">
      <c r="A200" s="5"/>
      <c r="B200" s="5" t="e">
        <f>VLOOKUP(A200,[1]!Table2[#All],2,)</f>
        <v>#REF!</v>
      </c>
      <c r="C200" s="197" t="s">
        <v>389</v>
      </c>
      <c r="D200" s="228">
        <v>2.3333333333333335</v>
      </c>
      <c r="E200" s="228">
        <v>4</v>
      </c>
      <c r="F200" s="231">
        <v>2</v>
      </c>
      <c r="G200" s="232">
        <v>3</v>
      </c>
      <c r="H200" s="6">
        <v>3</v>
      </c>
      <c r="I200" s="6">
        <v>2</v>
      </c>
      <c r="J200" s="6">
        <v>2</v>
      </c>
      <c r="K200" s="233"/>
      <c r="L200" s="234"/>
      <c r="M200" s="104">
        <f t="shared" si="12"/>
        <v>2.3333333333333335</v>
      </c>
      <c r="N200" s="206"/>
      <c r="O200" s="5">
        <v>4</v>
      </c>
      <c r="P200" s="5">
        <v>4</v>
      </c>
      <c r="Q200" s="206"/>
      <c r="R200" s="207"/>
      <c r="S200" s="104">
        <f t="shared" si="13"/>
        <v>4</v>
      </c>
      <c r="T200" s="235"/>
      <c r="U200" s="235"/>
      <c r="V200" s="235"/>
      <c r="W200" s="235"/>
      <c r="X200" s="234"/>
      <c r="Y200" s="208"/>
      <c r="Z200" s="235"/>
      <c r="AA200" s="235"/>
      <c r="AB200" s="235"/>
      <c r="AC200" s="235"/>
      <c r="AD200" s="234"/>
      <c r="AE200" s="208"/>
      <c r="AF200" s="235"/>
      <c r="AG200" s="235"/>
      <c r="AH200" s="235"/>
      <c r="AI200" s="235"/>
      <c r="AJ200" s="234"/>
      <c r="AK200" s="208"/>
      <c r="AL200" s="6">
        <v>2</v>
      </c>
      <c r="AM200" s="6">
        <v>2</v>
      </c>
      <c r="AN200" s="6">
        <v>2</v>
      </c>
      <c r="AO200" s="6">
        <v>2</v>
      </c>
      <c r="AP200" s="234"/>
      <c r="AQ200" s="104">
        <f t="shared" si="14"/>
        <v>2</v>
      </c>
      <c r="AR200" s="235"/>
      <c r="AS200" s="235"/>
      <c r="AT200" s="235"/>
      <c r="AU200" s="235"/>
      <c r="AV200" s="234"/>
      <c r="AW200" s="208"/>
      <c r="AX200" s="235"/>
      <c r="AY200" s="235"/>
      <c r="AZ200" s="236"/>
      <c r="BA200" s="5">
        <v>3</v>
      </c>
      <c r="BB200" s="206"/>
      <c r="BC200" s="104">
        <f t="shared" si="15"/>
        <v>3</v>
      </c>
      <c r="BD200" s="5">
        <v>5</v>
      </c>
    </row>
    <row r="201" spans="1:56" ht="15.6" x14ac:dyDescent="0.3">
      <c r="A201" s="41"/>
      <c r="B201" s="222" t="s">
        <v>327</v>
      </c>
      <c r="C201" s="197" t="s">
        <v>725</v>
      </c>
      <c r="D201" s="227">
        <v>2.3333333333333335</v>
      </c>
      <c r="E201" s="228">
        <v>2</v>
      </c>
      <c r="F201" s="200">
        <v>2</v>
      </c>
      <c r="G201" s="182">
        <v>2</v>
      </c>
      <c r="H201" s="6">
        <v>3</v>
      </c>
      <c r="I201" s="6">
        <v>2</v>
      </c>
      <c r="J201" s="6">
        <v>2</v>
      </c>
      <c r="K201" s="204"/>
      <c r="L201" s="205"/>
      <c r="M201" s="104">
        <f t="shared" si="12"/>
        <v>2.3333333333333335</v>
      </c>
      <c r="N201" s="206"/>
      <c r="O201" s="5">
        <v>2</v>
      </c>
      <c r="P201" s="5">
        <v>2</v>
      </c>
      <c r="Q201" s="206"/>
      <c r="R201" s="207"/>
      <c r="S201" s="104">
        <f t="shared" si="13"/>
        <v>2</v>
      </c>
      <c r="T201" s="207"/>
      <c r="U201" s="207"/>
      <c r="V201" s="207"/>
      <c r="W201" s="207"/>
      <c r="X201" s="205"/>
      <c r="Y201" s="208"/>
      <c r="Z201" s="207"/>
      <c r="AA201" s="207"/>
      <c r="AB201" s="207"/>
      <c r="AC201" s="207"/>
      <c r="AD201" s="205"/>
      <c r="AE201" s="208"/>
      <c r="AF201" s="207"/>
      <c r="AG201" s="207"/>
      <c r="AH201" s="207"/>
      <c r="AI201" s="207"/>
      <c r="AJ201" s="205"/>
      <c r="AK201" s="208"/>
      <c r="AL201" s="6">
        <v>2</v>
      </c>
      <c r="AM201" s="6">
        <v>2</v>
      </c>
      <c r="AN201" s="6">
        <v>2</v>
      </c>
      <c r="AO201" s="6">
        <v>2</v>
      </c>
      <c r="AP201" s="205"/>
      <c r="AQ201" s="104">
        <f t="shared" si="14"/>
        <v>2</v>
      </c>
      <c r="AR201" s="207"/>
      <c r="AS201" s="207"/>
      <c r="AT201" s="207"/>
      <c r="AU201" s="207"/>
      <c r="AV201" s="205"/>
      <c r="AW201" s="208"/>
      <c r="AX201" s="207"/>
      <c r="AY201" s="207"/>
      <c r="AZ201" s="206"/>
      <c r="BA201" s="5">
        <v>2</v>
      </c>
      <c r="BB201" s="206"/>
      <c r="BC201" s="104">
        <f t="shared" si="15"/>
        <v>2</v>
      </c>
      <c r="BD201" s="5">
        <v>3</v>
      </c>
    </row>
    <row r="202" spans="1:56" ht="15.6" x14ac:dyDescent="0.3">
      <c r="A202" s="5"/>
      <c r="B202" s="5" t="e">
        <f>VLOOKUP(A202,[1]!Table2[#All],2,)</f>
        <v>#REF!</v>
      </c>
      <c r="C202" s="197" t="s">
        <v>726</v>
      </c>
      <c r="D202" s="228">
        <v>2</v>
      </c>
      <c r="E202" s="228">
        <v>3</v>
      </c>
      <c r="F202" s="231">
        <v>2</v>
      </c>
      <c r="G202" s="232">
        <v>2</v>
      </c>
      <c r="H202" s="6">
        <v>2</v>
      </c>
      <c r="I202" s="6">
        <v>2</v>
      </c>
      <c r="J202" s="6">
        <v>2</v>
      </c>
      <c r="K202" s="233"/>
      <c r="L202" s="234"/>
      <c r="M202" s="104">
        <f t="shared" si="12"/>
        <v>2</v>
      </c>
      <c r="N202" s="206"/>
      <c r="O202" s="5">
        <v>3</v>
      </c>
      <c r="P202" s="5">
        <v>3</v>
      </c>
      <c r="Q202" s="206"/>
      <c r="R202" s="207"/>
      <c r="S202" s="104">
        <f t="shared" si="13"/>
        <v>3</v>
      </c>
      <c r="T202" s="235"/>
      <c r="U202" s="235"/>
      <c r="V202" s="235"/>
      <c r="W202" s="235"/>
      <c r="X202" s="234"/>
      <c r="Y202" s="208"/>
      <c r="Z202" s="235"/>
      <c r="AA202" s="235"/>
      <c r="AB202" s="235"/>
      <c r="AC202" s="235"/>
      <c r="AD202" s="234"/>
      <c r="AE202" s="208"/>
      <c r="AF202" s="235"/>
      <c r="AG202" s="235"/>
      <c r="AH202" s="235"/>
      <c r="AI202" s="235"/>
      <c r="AJ202" s="234"/>
      <c r="AK202" s="208"/>
      <c r="AL202" s="6">
        <v>2</v>
      </c>
      <c r="AM202" s="6">
        <v>2</v>
      </c>
      <c r="AN202" s="6">
        <v>2</v>
      </c>
      <c r="AO202" s="6">
        <v>2</v>
      </c>
      <c r="AP202" s="234"/>
      <c r="AQ202" s="104">
        <f t="shared" si="14"/>
        <v>2</v>
      </c>
      <c r="AR202" s="235"/>
      <c r="AS202" s="235"/>
      <c r="AT202" s="235"/>
      <c r="AU202" s="235"/>
      <c r="AV202" s="234"/>
      <c r="AW202" s="208"/>
      <c r="AX202" s="235"/>
      <c r="AY202" s="235"/>
      <c r="AZ202" s="236"/>
      <c r="BA202" s="5">
        <v>2</v>
      </c>
      <c r="BB202" s="206"/>
      <c r="BC202" s="104">
        <f t="shared" si="15"/>
        <v>2</v>
      </c>
      <c r="BD202" s="5">
        <v>4</v>
      </c>
    </row>
    <row r="203" spans="1:56" ht="15.6" x14ac:dyDescent="0.3">
      <c r="A203" s="73"/>
      <c r="B203" s="72" t="e">
        <f>VLOOKUP(A203,[1]!Table2[#All],2,)</f>
        <v>#REF!</v>
      </c>
      <c r="C203" s="237" t="s">
        <v>727</v>
      </c>
      <c r="D203" s="238">
        <v>2</v>
      </c>
      <c r="E203" s="239">
        <v>3.5</v>
      </c>
      <c r="F203" s="182">
        <v>2</v>
      </c>
      <c r="G203" s="182">
        <v>2</v>
      </c>
      <c r="H203" s="6">
        <v>2</v>
      </c>
      <c r="I203" s="6">
        <v>2</v>
      </c>
      <c r="J203" s="6">
        <v>2</v>
      </c>
      <c r="K203" s="56"/>
      <c r="L203" s="57"/>
      <c r="M203" s="104">
        <f t="shared" si="12"/>
        <v>2</v>
      </c>
      <c r="N203" s="240"/>
      <c r="O203" s="5">
        <v>4</v>
      </c>
      <c r="P203" s="5">
        <v>3</v>
      </c>
      <c r="Q203" s="240"/>
      <c r="R203" s="100"/>
      <c r="S203" s="104">
        <f t="shared" si="13"/>
        <v>3.5</v>
      </c>
      <c r="T203" s="100"/>
      <c r="U203" s="100"/>
      <c r="V203" s="100"/>
      <c r="W203" s="100"/>
      <c r="X203" s="57"/>
      <c r="Y203" s="104"/>
      <c r="Z203" s="100"/>
      <c r="AA203" s="100"/>
      <c r="AB203" s="100"/>
      <c r="AC203" s="100"/>
      <c r="AD203" s="57"/>
      <c r="AE203" s="104"/>
      <c r="AF203" s="100"/>
      <c r="AG203" s="100"/>
      <c r="AH203" s="100"/>
      <c r="AI203" s="100"/>
      <c r="AJ203" s="57"/>
      <c r="AK203" s="104"/>
      <c r="AL203" s="6">
        <v>2</v>
      </c>
      <c r="AM203" s="6">
        <v>2</v>
      </c>
      <c r="AN203" s="6">
        <v>2</v>
      </c>
      <c r="AO203" s="6">
        <v>2</v>
      </c>
      <c r="AP203" s="57"/>
      <c r="AQ203" s="104">
        <f t="shared" si="14"/>
        <v>2</v>
      </c>
      <c r="AR203" s="100"/>
      <c r="AS203" s="100"/>
      <c r="AT203" s="100"/>
      <c r="AU203" s="100"/>
      <c r="AV203" s="57"/>
      <c r="AW203" s="104"/>
      <c r="AX203" s="100"/>
      <c r="AY203" s="100"/>
      <c r="AZ203" s="240"/>
      <c r="BA203" s="5">
        <v>2</v>
      </c>
      <c r="BB203" s="240"/>
      <c r="BC203" s="104">
        <f t="shared" si="15"/>
        <v>2</v>
      </c>
      <c r="BD203" s="5">
        <v>4</v>
      </c>
    </row>
    <row r="204" spans="1:56" ht="15.6" x14ac:dyDescent="0.3">
      <c r="A204" s="5"/>
      <c r="B204" s="5" t="s">
        <v>728</v>
      </c>
      <c r="C204" s="197" t="s">
        <v>729</v>
      </c>
      <c r="D204" s="228">
        <v>2</v>
      </c>
      <c r="E204" s="228">
        <v>3</v>
      </c>
      <c r="F204" s="241">
        <v>2</v>
      </c>
      <c r="G204" s="241">
        <v>2</v>
      </c>
      <c r="H204" s="6">
        <v>2</v>
      </c>
      <c r="I204" s="6">
        <v>2</v>
      </c>
      <c r="J204" s="6">
        <v>2</v>
      </c>
      <c r="K204" s="242"/>
      <c r="L204" s="243"/>
      <c r="M204" s="104">
        <f t="shared" si="12"/>
        <v>2</v>
      </c>
      <c r="N204" s="244"/>
      <c r="O204" s="5">
        <v>3</v>
      </c>
      <c r="P204" s="5">
        <v>3</v>
      </c>
      <c r="Q204" s="244"/>
      <c r="R204" s="42"/>
      <c r="S204" s="104">
        <f t="shared" si="13"/>
        <v>3</v>
      </c>
      <c r="T204" s="245"/>
      <c r="U204" s="245"/>
      <c r="V204" s="245"/>
      <c r="W204" s="245"/>
      <c r="X204" s="243"/>
      <c r="Y204" s="142"/>
      <c r="Z204" s="245"/>
      <c r="AA204" s="245"/>
      <c r="AB204" s="245"/>
      <c r="AC204" s="245"/>
      <c r="AD204" s="243"/>
      <c r="AE204" s="142"/>
      <c r="AF204" s="245"/>
      <c r="AG204" s="245"/>
      <c r="AH204" s="245"/>
      <c r="AI204" s="245"/>
      <c r="AJ204" s="243"/>
      <c r="AK204" s="142"/>
      <c r="AL204" s="6">
        <v>2</v>
      </c>
      <c r="AM204" s="6">
        <v>2</v>
      </c>
      <c r="AN204" s="6">
        <v>2</v>
      </c>
      <c r="AO204" s="6">
        <v>2</v>
      </c>
      <c r="AP204" s="243"/>
      <c r="AQ204" s="104">
        <f t="shared" si="14"/>
        <v>2</v>
      </c>
      <c r="AR204" s="245"/>
      <c r="AS204" s="245"/>
      <c r="AT204" s="245"/>
      <c r="AU204" s="245"/>
      <c r="AV204" s="243"/>
      <c r="AW204" s="142"/>
      <c r="AX204" s="245"/>
      <c r="AY204" s="245"/>
      <c r="AZ204" s="246"/>
      <c r="BA204" s="5">
        <v>2</v>
      </c>
      <c r="BB204" s="244"/>
      <c r="BC204" s="104">
        <f t="shared" si="15"/>
        <v>2</v>
      </c>
      <c r="BD204" s="5">
        <v>4</v>
      </c>
    </row>
    <row r="205" spans="1:56" ht="15.6" x14ac:dyDescent="0.3">
      <c r="A205" s="41"/>
      <c r="B205" s="5" t="e">
        <f>VLOOKUP(A205,[1]!Table2[#All],2,)</f>
        <v>#REF!</v>
      </c>
      <c r="C205" s="197" t="s">
        <v>730</v>
      </c>
      <c r="D205" s="227">
        <v>3.6666666666666665</v>
      </c>
      <c r="E205" s="228">
        <v>5</v>
      </c>
      <c r="F205" s="230">
        <v>3.75</v>
      </c>
      <c r="G205" s="230">
        <v>4</v>
      </c>
      <c r="H205" s="6">
        <v>4</v>
      </c>
      <c r="I205" s="6">
        <v>3</v>
      </c>
      <c r="J205" s="6">
        <v>4</v>
      </c>
      <c r="K205" s="3"/>
      <c r="L205" s="3"/>
      <c r="M205" s="104">
        <f t="shared" si="12"/>
        <v>3.6666666666666665</v>
      </c>
      <c r="N205" s="3"/>
      <c r="O205" s="5">
        <v>5</v>
      </c>
      <c r="P205" s="5">
        <v>5</v>
      </c>
      <c r="Q205" s="3"/>
      <c r="R205" s="3"/>
      <c r="S205" s="104">
        <f t="shared" si="13"/>
        <v>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6">
        <v>4</v>
      </c>
      <c r="AM205" s="6">
        <v>3</v>
      </c>
      <c r="AN205" s="6">
        <v>4</v>
      </c>
      <c r="AO205" s="6">
        <v>4</v>
      </c>
      <c r="AP205" s="3"/>
      <c r="AQ205" s="104">
        <f t="shared" si="14"/>
        <v>3.75</v>
      </c>
      <c r="AR205" s="3"/>
      <c r="AS205" s="3"/>
      <c r="AT205" s="3"/>
      <c r="AU205" s="3"/>
      <c r="AV205" s="3"/>
      <c r="AW205" s="3"/>
      <c r="AX205" s="3"/>
      <c r="AY205" s="3"/>
      <c r="AZ205" s="3"/>
      <c r="BA205" s="5">
        <v>4</v>
      </c>
      <c r="BB205" s="3"/>
      <c r="BC205" s="104">
        <f t="shared" si="15"/>
        <v>4</v>
      </c>
      <c r="BD205" s="5">
        <v>5</v>
      </c>
    </row>
    <row r="206" spans="1:56" ht="15.6" x14ac:dyDescent="0.3">
      <c r="A206" s="5"/>
      <c r="B206" s="5" t="e">
        <f>VLOOKUP(A206,[1]!Table2[#All],2,)</f>
        <v>#REF!</v>
      </c>
      <c r="C206" s="197" t="s">
        <v>731</v>
      </c>
      <c r="D206" s="228">
        <v>3.6666666666666665</v>
      </c>
      <c r="E206" s="228">
        <v>5</v>
      </c>
      <c r="F206" s="230">
        <v>3.75</v>
      </c>
      <c r="G206" s="230">
        <v>4</v>
      </c>
      <c r="H206" s="6">
        <v>4</v>
      </c>
      <c r="I206" s="6">
        <v>3</v>
      </c>
      <c r="J206" s="6">
        <v>4</v>
      </c>
      <c r="K206" s="3"/>
      <c r="L206" s="3"/>
      <c r="M206" s="104">
        <f t="shared" si="12"/>
        <v>3.6666666666666665</v>
      </c>
      <c r="N206" s="3"/>
      <c r="O206" s="5">
        <v>5</v>
      </c>
      <c r="P206" s="5">
        <v>5</v>
      </c>
      <c r="Q206" s="3"/>
      <c r="R206" s="3"/>
      <c r="S206" s="104">
        <f t="shared" si="13"/>
        <v>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6">
        <v>4</v>
      </c>
      <c r="AM206" s="6">
        <v>3</v>
      </c>
      <c r="AN206" s="6">
        <v>4</v>
      </c>
      <c r="AO206" s="6">
        <v>4</v>
      </c>
      <c r="AP206" s="3"/>
      <c r="AQ206" s="104">
        <f t="shared" si="14"/>
        <v>3.75</v>
      </c>
      <c r="AR206" s="3"/>
      <c r="AS206" s="3"/>
      <c r="AT206" s="3"/>
      <c r="AU206" s="3"/>
      <c r="AV206" s="3"/>
      <c r="AW206" s="3"/>
      <c r="AX206" s="3"/>
      <c r="AY206" s="3"/>
      <c r="AZ206" s="3"/>
      <c r="BA206" s="5">
        <v>4</v>
      </c>
      <c r="BB206" s="3"/>
      <c r="BC206" s="104">
        <f t="shared" si="15"/>
        <v>4</v>
      </c>
      <c r="BD206" s="5">
        <v>5</v>
      </c>
    </row>
    <row r="207" spans="1:56" ht="15.6" x14ac:dyDescent="0.3">
      <c r="A207" s="41"/>
      <c r="B207" s="5" t="e">
        <f>VLOOKUP(A207,[1]!Table2[#All],2,)</f>
        <v>#REF!</v>
      </c>
      <c r="C207" s="197" t="s">
        <v>732</v>
      </c>
      <c r="D207" s="227">
        <v>3.6666666666666665</v>
      </c>
      <c r="E207" s="228">
        <v>4</v>
      </c>
      <c r="F207" s="230">
        <v>3.75</v>
      </c>
      <c r="G207" s="230">
        <v>4</v>
      </c>
      <c r="H207" s="6">
        <v>4</v>
      </c>
      <c r="I207" s="6">
        <v>3</v>
      </c>
      <c r="J207" s="6">
        <v>4</v>
      </c>
      <c r="K207" s="3"/>
      <c r="L207" s="3"/>
      <c r="M207" s="104">
        <f t="shared" si="12"/>
        <v>3.6666666666666665</v>
      </c>
      <c r="N207" s="3"/>
      <c r="O207" s="5">
        <v>4</v>
      </c>
      <c r="P207" s="5">
        <v>4</v>
      </c>
      <c r="Q207" s="3"/>
      <c r="R207" s="3"/>
      <c r="S207" s="104">
        <f t="shared" si="13"/>
        <v>4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6">
        <v>4</v>
      </c>
      <c r="AM207" s="6">
        <v>3</v>
      </c>
      <c r="AN207" s="6">
        <v>4</v>
      </c>
      <c r="AO207" s="6">
        <v>4</v>
      </c>
      <c r="AP207" s="3"/>
      <c r="AQ207" s="104">
        <f t="shared" si="14"/>
        <v>3.75</v>
      </c>
      <c r="AR207" s="3"/>
      <c r="AS207" s="3"/>
      <c r="AT207" s="3"/>
      <c r="AU207" s="3"/>
      <c r="AV207" s="3"/>
      <c r="AW207" s="3"/>
      <c r="AX207" s="3"/>
      <c r="AY207" s="3"/>
      <c r="AZ207" s="3"/>
      <c r="BA207" s="5">
        <v>4</v>
      </c>
      <c r="BB207" s="3"/>
      <c r="BC207" s="104">
        <f t="shared" si="15"/>
        <v>4</v>
      </c>
      <c r="BD207" s="5">
        <v>5</v>
      </c>
    </row>
    <row r="208" spans="1:56" ht="15.6" x14ac:dyDescent="0.3">
      <c r="A208" s="5"/>
      <c r="B208" s="5" t="s">
        <v>474</v>
      </c>
      <c r="C208" s="197" t="s">
        <v>733</v>
      </c>
      <c r="D208" s="228">
        <v>4.666666666666667</v>
      </c>
      <c r="E208" s="228">
        <v>5</v>
      </c>
      <c r="F208" s="230">
        <v>5</v>
      </c>
      <c r="G208" s="230">
        <v>5</v>
      </c>
      <c r="H208" s="6">
        <v>5</v>
      </c>
      <c r="I208" s="6">
        <v>4</v>
      </c>
      <c r="J208" s="6">
        <v>5</v>
      </c>
      <c r="K208" s="3"/>
      <c r="L208" s="3"/>
      <c r="M208" s="104">
        <f t="shared" si="12"/>
        <v>4.666666666666667</v>
      </c>
      <c r="N208" s="3"/>
      <c r="O208" s="5">
        <v>5</v>
      </c>
      <c r="P208" s="5">
        <v>5</v>
      </c>
      <c r="Q208" s="3"/>
      <c r="R208" s="3"/>
      <c r="S208" s="104">
        <f t="shared" si="13"/>
        <v>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6">
        <v>5</v>
      </c>
      <c r="AM208" s="6">
        <v>5</v>
      </c>
      <c r="AN208" s="6">
        <v>5</v>
      </c>
      <c r="AO208" s="6">
        <v>5</v>
      </c>
      <c r="AP208" s="3"/>
      <c r="AQ208" s="104">
        <f t="shared" si="14"/>
        <v>5</v>
      </c>
      <c r="AR208" s="3"/>
      <c r="AS208" s="3"/>
      <c r="AT208" s="3"/>
      <c r="AU208" s="3"/>
      <c r="AV208" s="3"/>
      <c r="AW208" s="3"/>
      <c r="AX208" s="3"/>
      <c r="AY208" s="3"/>
      <c r="AZ208" s="3"/>
      <c r="BA208" s="5">
        <v>5</v>
      </c>
      <c r="BB208" s="3"/>
      <c r="BC208" s="104">
        <f t="shared" si="15"/>
        <v>5</v>
      </c>
      <c r="BD208" s="5">
        <v>5</v>
      </c>
    </row>
    <row r="209" spans="1:56" ht="15.6" x14ac:dyDescent="0.3">
      <c r="A209" s="41"/>
      <c r="B209" s="5" t="s">
        <v>113</v>
      </c>
      <c r="C209" s="197" t="s">
        <v>734</v>
      </c>
      <c r="D209" s="227">
        <v>4.666666666666667</v>
      </c>
      <c r="E209" s="228">
        <v>5</v>
      </c>
      <c r="F209" s="230">
        <v>5</v>
      </c>
      <c r="G209" s="230">
        <v>5</v>
      </c>
      <c r="H209" s="6">
        <v>5</v>
      </c>
      <c r="I209" s="6">
        <v>4</v>
      </c>
      <c r="J209" s="6">
        <v>5</v>
      </c>
      <c r="K209" s="3"/>
      <c r="L209" s="3"/>
      <c r="M209" s="104">
        <f t="shared" si="12"/>
        <v>4.666666666666667</v>
      </c>
      <c r="N209" s="3"/>
      <c r="O209" s="5">
        <v>5</v>
      </c>
      <c r="P209" s="5">
        <v>5</v>
      </c>
      <c r="Q209" s="3"/>
      <c r="R209" s="3"/>
      <c r="S209" s="104">
        <f t="shared" si="13"/>
        <v>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6">
        <v>5</v>
      </c>
      <c r="AM209" s="6">
        <v>5</v>
      </c>
      <c r="AN209" s="6">
        <v>5</v>
      </c>
      <c r="AO209" s="6">
        <v>5</v>
      </c>
      <c r="AP209" s="3"/>
      <c r="AQ209" s="104">
        <f t="shared" si="14"/>
        <v>5</v>
      </c>
      <c r="AR209" s="3"/>
      <c r="AS209" s="3"/>
      <c r="AT209" s="3"/>
      <c r="AU209" s="3"/>
      <c r="AV209" s="3"/>
      <c r="AW209" s="3"/>
      <c r="AX209" s="3"/>
      <c r="AY209" s="3"/>
      <c r="AZ209" s="3"/>
      <c r="BA209" s="5">
        <v>5</v>
      </c>
      <c r="BB209" s="3"/>
      <c r="BC209" s="104">
        <f t="shared" si="15"/>
        <v>5</v>
      </c>
      <c r="BD209" s="5">
        <v>5</v>
      </c>
    </row>
    <row r="210" spans="1:56" ht="15.6" x14ac:dyDescent="0.3">
      <c r="A210" s="5"/>
      <c r="B210" s="5" t="s">
        <v>135</v>
      </c>
      <c r="C210" s="197" t="s">
        <v>735</v>
      </c>
      <c r="D210" s="228">
        <v>4.666666666666667</v>
      </c>
      <c r="E210" s="228">
        <v>5</v>
      </c>
      <c r="F210" s="230">
        <v>5</v>
      </c>
      <c r="G210" s="230">
        <v>5</v>
      </c>
      <c r="H210" s="6">
        <v>5</v>
      </c>
      <c r="I210" s="6">
        <v>4</v>
      </c>
      <c r="J210" s="6">
        <v>5</v>
      </c>
      <c r="K210" s="3"/>
      <c r="L210" s="3"/>
      <c r="M210" s="104">
        <f t="shared" si="12"/>
        <v>4.666666666666667</v>
      </c>
      <c r="N210" s="3"/>
      <c r="O210" s="5">
        <v>5</v>
      </c>
      <c r="P210" s="5">
        <v>5</v>
      </c>
      <c r="Q210" s="3"/>
      <c r="R210" s="3"/>
      <c r="S210" s="104">
        <f t="shared" si="13"/>
        <v>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6">
        <v>5</v>
      </c>
      <c r="AM210" s="6">
        <v>5</v>
      </c>
      <c r="AN210" s="6">
        <v>5</v>
      </c>
      <c r="AO210" s="6">
        <v>5</v>
      </c>
      <c r="AP210" s="3"/>
      <c r="AQ210" s="104">
        <f t="shared" si="14"/>
        <v>5</v>
      </c>
      <c r="AR210" s="3"/>
      <c r="AS210" s="3"/>
      <c r="AT210" s="3"/>
      <c r="AU210" s="3"/>
      <c r="AV210" s="3"/>
      <c r="AW210" s="3"/>
      <c r="AX210" s="3"/>
      <c r="AY210" s="3"/>
      <c r="AZ210" s="3"/>
      <c r="BA210" s="5">
        <v>5</v>
      </c>
      <c r="BB210" s="3"/>
      <c r="BC210" s="104">
        <f t="shared" si="15"/>
        <v>5</v>
      </c>
      <c r="BD210" s="5">
        <v>5</v>
      </c>
    </row>
    <row r="211" spans="1:56" ht="15.6" x14ac:dyDescent="0.3">
      <c r="A211" s="41"/>
      <c r="B211" s="247" t="s">
        <v>102</v>
      </c>
      <c r="C211" s="247" t="s">
        <v>103</v>
      </c>
      <c r="D211" s="227">
        <v>3.5</v>
      </c>
      <c r="E211" s="228">
        <v>3.5</v>
      </c>
      <c r="F211" s="230">
        <v>3.5</v>
      </c>
      <c r="G211" s="230">
        <v>3</v>
      </c>
      <c r="H211" s="248">
        <v>3.5</v>
      </c>
      <c r="I211" s="248">
        <v>3</v>
      </c>
      <c r="J211" s="248">
        <v>4</v>
      </c>
      <c r="K211" s="3"/>
      <c r="L211" s="3"/>
      <c r="M211" s="104">
        <f t="shared" si="12"/>
        <v>3.5</v>
      </c>
      <c r="N211" s="3"/>
      <c r="O211" s="248">
        <v>3.5</v>
      </c>
      <c r="P211" s="248">
        <v>3.5</v>
      </c>
      <c r="Q211" s="3"/>
      <c r="R211" s="3"/>
      <c r="S211" s="104">
        <f t="shared" si="13"/>
        <v>3.5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248">
        <v>3.5</v>
      </c>
      <c r="AM211" s="248">
        <v>3</v>
      </c>
      <c r="AN211" s="248">
        <v>3.5</v>
      </c>
      <c r="AO211" s="248">
        <v>4</v>
      </c>
      <c r="AP211" s="3"/>
      <c r="AQ211" s="104">
        <f t="shared" si="14"/>
        <v>3.5</v>
      </c>
      <c r="AR211" s="3"/>
      <c r="AS211" s="3"/>
      <c r="AT211" s="3"/>
      <c r="AU211" s="3"/>
      <c r="AV211" s="3"/>
      <c r="AW211" s="3"/>
      <c r="AX211" s="3"/>
      <c r="AY211" s="3"/>
      <c r="AZ211" s="3"/>
      <c r="BA211" s="248">
        <v>3</v>
      </c>
      <c r="BB211" s="3"/>
      <c r="BC211" s="104">
        <f t="shared" si="15"/>
        <v>3</v>
      </c>
      <c r="BD211" s="248">
        <v>3.5</v>
      </c>
    </row>
    <row r="212" spans="1:56" ht="15.6" x14ac:dyDescent="0.3">
      <c r="A212" s="5"/>
      <c r="B212" s="247" t="s">
        <v>177</v>
      </c>
      <c r="C212" s="247" t="s">
        <v>178</v>
      </c>
      <c r="D212" s="228">
        <v>3.5</v>
      </c>
      <c r="E212" s="228">
        <v>2.75</v>
      </c>
      <c r="F212" s="230">
        <v>3.5</v>
      </c>
      <c r="G212" s="230">
        <v>3</v>
      </c>
      <c r="H212" s="248">
        <v>3.5</v>
      </c>
      <c r="I212" s="248">
        <v>3</v>
      </c>
      <c r="J212" s="248">
        <v>4</v>
      </c>
      <c r="K212" s="3"/>
      <c r="L212" s="3"/>
      <c r="M212" s="104">
        <f t="shared" si="12"/>
        <v>3.5</v>
      </c>
      <c r="N212" s="3"/>
      <c r="O212" s="248">
        <v>3</v>
      </c>
      <c r="P212" s="248">
        <v>2.5</v>
      </c>
      <c r="Q212" s="3"/>
      <c r="R212" s="3"/>
      <c r="S212" s="104">
        <f t="shared" si="13"/>
        <v>2.75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248">
        <v>3.5</v>
      </c>
      <c r="AM212" s="248">
        <v>3</v>
      </c>
      <c r="AN212" s="248">
        <v>3.5</v>
      </c>
      <c r="AO212" s="248">
        <v>4</v>
      </c>
      <c r="AP212" s="3"/>
      <c r="AQ212" s="104">
        <f t="shared" si="14"/>
        <v>3.5</v>
      </c>
      <c r="AR212" s="3"/>
      <c r="AS212" s="3"/>
      <c r="AT212" s="3"/>
      <c r="AU212" s="3"/>
      <c r="AV212" s="3"/>
      <c r="AW212" s="3"/>
      <c r="AX212" s="3"/>
      <c r="AY212" s="3"/>
      <c r="AZ212" s="3"/>
      <c r="BA212" s="248">
        <v>3</v>
      </c>
      <c r="BB212" s="3"/>
      <c r="BC212" s="104">
        <f t="shared" si="15"/>
        <v>3</v>
      </c>
      <c r="BD212" s="248">
        <v>3</v>
      </c>
    </row>
    <row r="213" spans="1:56" ht="15.6" x14ac:dyDescent="0.3">
      <c r="A213" s="41"/>
      <c r="B213" s="247" t="s">
        <v>193</v>
      </c>
      <c r="C213" s="247" t="s">
        <v>736</v>
      </c>
      <c r="D213" s="227">
        <v>3.5</v>
      </c>
      <c r="E213" s="228">
        <v>3.75</v>
      </c>
      <c r="F213" s="230">
        <v>3.5</v>
      </c>
      <c r="G213" s="230">
        <v>3.5</v>
      </c>
      <c r="H213" s="248">
        <v>3.5</v>
      </c>
      <c r="I213" s="248">
        <v>3</v>
      </c>
      <c r="J213" s="248">
        <v>4</v>
      </c>
      <c r="K213" s="3"/>
      <c r="L213" s="3"/>
      <c r="M213" s="104">
        <f t="shared" si="12"/>
        <v>3.5</v>
      </c>
      <c r="N213" s="3"/>
      <c r="O213" s="248">
        <v>4</v>
      </c>
      <c r="P213" s="248">
        <v>3.5</v>
      </c>
      <c r="Q213" s="3"/>
      <c r="R213" s="3"/>
      <c r="S213" s="104">
        <f t="shared" si="13"/>
        <v>3.75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248">
        <v>3.5</v>
      </c>
      <c r="AM213" s="248">
        <v>3</v>
      </c>
      <c r="AN213" s="248">
        <v>3.5</v>
      </c>
      <c r="AO213" s="248">
        <v>4</v>
      </c>
      <c r="AP213" s="3"/>
      <c r="AQ213" s="104">
        <f t="shared" si="14"/>
        <v>3.5</v>
      </c>
      <c r="AR213" s="3"/>
      <c r="AS213" s="3"/>
      <c r="AT213" s="3"/>
      <c r="AU213" s="3"/>
      <c r="AV213" s="3"/>
      <c r="AW213" s="3"/>
      <c r="AX213" s="3"/>
      <c r="AY213" s="3"/>
      <c r="AZ213" s="3"/>
      <c r="BA213" s="248">
        <v>3.5</v>
      </c>
      <c r="BB213" s="3"/>
      <c r="BC213" s="104">
        <f t="shared" si="15"/>
        <v>3.5</v>
      </c>
      <c r="BD213" s="248">
        <v>3</v>
      </c>
    </row>
    <row r="214" spans="1:56" ht="15.6" x14ac:dyDescent="0.3">
      <c r="A214" s="5"/>
      <c r="B214" s="247" t="s">
        <v>224</v>
      </c>
      <c r="C214" s="247" t="s">
        <v>225</v>
      </c>
      <c r="D214" s="228">
        <v>4.333333333333333</v>
      </c>
      <c r="E214" s="228">
        <v>3</v>
      </c>
      <c r="F214" s="230">
        <v>4.25</v>
      </c>
      <c r="G214" s="230">
        <v>2.5</v>
      </c>
      <c r="H214" s="248">
        <v>5</v>
      </c>
      <c r="I214" s="248">
        <v>4</v>
      </c>
      <c r="J214" s="248">
        <v>4</v>
      </c>
      <c r="K214" s="3"/>
      <c r="L214" s="3"/>
      <c r="M214" s="104">
        <f t="shared" si="12"/>
        <v>4.333333333333333</v>
      </c>
      <c r="N214" s="3"/>
      <c r="O214" s="248">
        <v>3</v>
      </c>
      <c r="P214" s="248">
        <v>3</v>
      </c>
      <c r="Q214" s="3"/>
      <c r="R214" s="3"/>
      <c r="S214" s="104">
        <f t="shared" si="13"/>
        <v>3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248">
        <v>4</v>
      </c>
      <c r="AM214" s="248">
        <v>5</v>
      </c>
      <c r="AN214" s="248">
        <v>4</v>
      </c>
      <c r="AO214" s="248">
        <v>4</v>
      </c>
      <c r="AP214" s="3"/>
      <c r="AQ214" s="104">
        <f t="shared" si="14"/>
        <v>4.25</v>
      </c>
      <c r="AR214" s="3"/>
      <c r="AS214" s="3"/>
      <c r="AT214" s="3"/>
      <c r="AU214" s="3"/>
      <c r="AV214" s="3"/>
      <c r="AW214" s="3"/>
      <c r="AX214" s="3"/>
      <c r="AY214" s="3"/>
      <c r="AZ214" s="3"/>
      <c r="BA214" s="248">
        <v>2.5</v>
      </c>
      <c r="BB214" s="3"/>
      <c r="BC214" s="104">
        <f t="shared" si="15"/>
        <v>2.5</v>
      </c>
      <c r="BD214" s="248">
        <v>3</v>
      </c>
    </row>
    <row r="215" spans="1:56" ht="15.6" x14ac:dyDescent="0.3">
      <c r="A215" s="41"/>
      <c r="B215" s="247" t="s">
        <v>256</v>
      </c>
      <c r="C215" s="247" t="s">
        <v>257</v>
      </c>
      <c r="D215" s="227">
        <v>4.333333333333333</v>
      </c>
      <c r="E215" s="228">
        <v>3.75</v>
      </c>
      <c r="F215" s="230">
        <v>4.25</v>
      </c>
      <c r="G215" s="230">
        <v>4</v>
      </c>
      <c r="H215" s="248">
        <v>5</v>
      </c>
      <c r="I215" s="248">
        <v>4</v>
      </c>
      <c r="J215" s="248">
        <v>4</v>
      </c>
      <c r="K215" s="3"/>
      <c r="L215" s="3"/>
      <c r="M215" s="104">
        <f t="shared" si="12"/>
        <v>4.333333333333333</v>
      </c>
      <c r="N215" s="3"/>
      <c r="O215" s="248">
        <v>4</v>
      </c>
      <c r="P215" s="248">
        <v>3.5</v>
      </c>
      <c r="Q215" s="3"/>
      <c r="R215" s="3"/>
      <c r="S215" s="104">
        <f t="shared" si="13"/>
        <v>3.75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248">
        <v>4</v>
      </c>
      <c r="AM215" s="248">
        <v>5</v>
      </c>
      <c r="AN215" s="248">
        <v>4</v>
      </c>
      <c r="AO215" s="248">
        <v>4</v>
      </c>
      <c r="AP215" s="3"/>
      <c r="AQ215" s="104">
        <f t="shared" si="14"/>
        <v>4.25</v>
      </c>
      <c r="AR215" s="3"/>
      <c r="AS215" s="3"/>
      <c r="AT215" s="3"/>
      <c r="AU215" s="3"/>
      <c r="AV215" s="3"/>
      <c r="AW215" s="3"/>
      <c r="AX215" s="3"/>
      <c r="AY215" s="3"/>
      <c r="AZ215" s="3"/>
      <c r="BA215" s="248">
        <v>4</v>
      </c>
      <c r="BB215" s="3"/>
      <c r="BC215" s="104">
        <f t="shared" si="15"/>
        <v>4</v>
      </c>
      <c r="BD215" s="248">
        <v>4</v>
      </c>
    </row>
    <row r="216" spans="1:56" ht="15.6" x14ac:dyDescent="0.3">
      <c r="A216" s="5"/>
      <c r="B216" s="247" t="s">
        <v>210</v>
      </c>
      <c r="C216" s="247" t="s">
        <v>211</v>
      </c>
      <c r="D216" s="228">
        <v>4.333333333333333</v>
      </c>
      <c r="E216" s="228">
        <v>3</v>
      </c>
      <c r="F216" s="230">
        <v>4.25</v>
      </c>
      <c r="G216" s="230">
        <v>3</v>
      </c>
      <c r="H216" s="248">
        <v>5</v>
      </c>
      <c r="I216" s="248">
        <v>4</v>
      </c>
      <c r="J216" s="248">
        <v>4</v>
      </c>
      <c r="K216" s="3"/>
      <c r="L216" s="3"/>
      <c r="M216" s="104">
        <f t="shared" si="12"/>
        <v>4.333333333333333</v>
      </c>
      <c r="N216" s="3"/>
      <c r="O216" s="248">
        <v>3</v>
      </c>
      <c r="P216" s="248">
        <v>3</v>
      </c>
      <c r="Q216" s="3"/>
      <c r="R216" s="3"/>
      <c r="S216" s="104">
        <f t="shared" si="13"/>
        <v>3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248">
        <v>4</v>
      </c>
      <c r="AM216" s="248">
        <v>5</v>
      </c>
      <c r="AN216" s="248">
        <v>4</v>
      </c>
      <c r="AO216" s="248">
        <v>4</v>
      </c>
      <c r="AP216" s="3"/>
      <c r="AQ216" s="104">
        <f t="shared" si="14"/>
        <v>4.25</v>
      </c>
      <c r="AR216" s="3"/>
      <c r="AS216" s="3"/>
      <c r="AT216" s="3"/>
      <c r="AU216" s="3"/>
      <c r="AV216" s="3"/>
      <c r="AW216" s="3"/>
      <c r="AX216" s="3"/>
      <c r="AY216" s="3"/>
      <c r="AZ216" s="3"/>
      <c r="BA216" s="248">
        <v>3</v>
      </c>
      <c r="BB216" s="3"/>
      <c r="BC216" s="104">
        <f t="shared" si="15"/>
        <v>3</v>
      </c>
      <c r="BD216" s="248">
        <v>2.5</v>
      </c>
    </row>
    <row r="217" spans="1:56" ht="15.6" x14ac:dyDescent="0.3">
      <c r="A217" s="41"/>
      <c r="B217" s="247" t="s">
        <v>41</v>
      </c>
      <c r="C217" s="247" t="s">
        <v>42</v>
      </c>
      <c r="D217" s="227">
        <v>4</v>
      </c>
      <c r="E217" s="228">
        <v>3</v>
      </c>
      <c r="F217" s="230">
        <v>3.25</v>
      </c>
      <c r="G217" s="230">
        <v>2.5</v>
      </c>
      <c r="H217" s="248">
        <v>3</v>
      </c>
      <c r="I217" s="248">
        <v>4</v>
      </c>
      <c r="J217" s="248">
        <v>5</v>
      </c>
      <c r="K217" s="3"/>
      <c r="L217" s="3"/>
      <c r="M217" s="104">
        <f t="shared" si="12"/>
        <v>4</v>
      </c>
      <c r="N217" s="3"/>
      <c r="O217" s="248">
        <v>3</v>
      </c>
      <c r="P217" s="248">
        <v>3</v>
      </c>
      <c r="Q217" s="3"/>
      <c r="R217" s="3"/>
      <c r="S217" s="104">
        <f t="shared" si="13"/>
        <v>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248">
        <v>3</v>
      </c>
      <c r="AM217" s="248">
        <v>3</v>
      </c>
      <c r="AN217" s="248">
        <v>4</v>
      </c>
      <c r="AO217" s="248">
        <v>3</v>
      </c>
      <c r="AP217" s="3"/>
      <c r="AQ217" s="104">
        <f t="shared" si="14"/>
        <v>3.25</v>
      </c>
      <c r="AR217" s="3"/>
      <c r="AS217" s="3"/>
      <c r="AT217" s="3"/>
      <c r="AU217" s="3"/>
      <c r="AV217" s="3"/>
      <c r="AW217" s="3"/>
      <c r="AX217" s="3"/>
      <c r="AY217" s="3"/>
      <c r="AZ217" s="3"/>
      <c r="BA217" s="248">
        <v>2.5</v>
      </c>
      <c r="BB217" s="3"/>
      <c r="BC217" s="104">
        <f t="shared" si="15"/>
        <v>2.5</v>
      </c>
      <c r="BD217" s="248">
        <v>3</v>
      </c>
    </row>
    <row r="218" spans="1:56" ht="15.6" x14ac:dyDescent="0.3">
      <c r="A218" s="5"/>
      <c r="B218" s="247" t="s">
        <v>165</v>
      </c>
      <c r="C218" s="247" t="s">
        <v>737</v>
      </c>
      <c r="D218" s="228">
        <v>4</v>
      </c>
      <c r="E218" s="228">
        <v>2.25</v>
      </c>
      <c r="F218" s="230">
        <v>3.25</v>
      </c>
      <c r="G218" s="230">
        <v>2</v>
      </c>
      <c r="H218" s="248">
        <v>3</v>
      </c>
      <c r="I218" s="248">
        <v>4</v>
      </c>
      <c r="J218" s="248">
        <v>5</v>
      </c>
      <c r="K218" s="3"/>
      <c r="L218" s="3"/>
      <c r="M218" s="104">
        <f t="shared" si="12"/>
        <v>4</v>
      </c>
      <c r="N218" s="3"/>
      <c r="O218" s="248">
        <v>2.5</v>
      </c>
      <c r="P218" s="248">
        <v>2</v>
      </c>
      <c r="Q218" s="3"/>
      <c r="R218" s="3"/>
      <c r="S218" s="104">
        <f t="shared" si="13"/>
        <v>2.25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248">
        <v>3</v>
      </c>
      <c r="AM218" s="248">
        <v>3</v>
      </c>
      <c r="AN218" s="248">
        <v>4</v>
      </c>
      <c r="AO218" s="248">
        <v>3</v>
      </c>
      <c r="AP218" s="3"/>
      <c r="AQ218" s="104">
        <f t="shared" si="14"/>
        <v>3.25</v>
      </c>
      <c r="AR218" s="3"/>
      <c r="AS218" s="3"/>
      <c r="AT218" s="3"/>
      <c r="AU218" s="3"/>
      <c r="AV218" s="3"/>
      <c r="AW218" s="3"/>
      <c r="AX218" s="3"/>
      <c r="AY218" s="3"/>
      <c r="AZ218" s="3"/>
      <c r="BA218" s="248">
        <v>2</v>
      </c>
      <c r="BB218" s="3"/>
      <c r="BC218" s="104">
        <f t="shared" si="15"/>
        <v>2</v>
      </c>
      <c r="BD218" s="248">
        <v>2</v>
      </c>
    </row>
    <row r="219" spans="1:56" ht="15.6" x14ac:dyDescent="0.3">
      <c r="A219" s="41"/>
      <c r="B219" s="247" t="s">
        <v>234</v>
      </c>
      <c r="C219" s="247" t="s">
        <v>235</v>
      </c>
      <c r="D219" s="227">
        <v>4</v>
      </c>
      <c r="E219" s="228">
        <v>2.5</v>
      </c>
      <c r="F219" s="230">
        <v>3.25</v>
      </c>
      <c r="G219" s="230">
        <v>2.5</v>
      </c>
      <c r="H219" s="248">
        <v>3</v>
      </c>
      <c r="I219" s="248">
        <v>4</v>
      </c>
      <c r="J219" s="248">
        <v>5</v>
      </c>
      <c r="K219" s="3"/>
      <c r="L219" s="3"/>
      <c r="M219" s="104">
        <f t="shared" si="12"/>
        <v>4</v>
      </c>
      <c r="N219" s="3"/>
      <c r="O219" s="248">
        <v>2.5</v>
      </c>
      <c r="P219" s="248">
        <v>2.5</v>
      </c>
      <c r="Q219" s="3"/>
      <c r="R219" s="3"/>
      <c r="S219" s="104">
        <f t="shared" si="13"/>
        <v>2.5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248">
        <v>3</v>
      </c>
      <c r="AM219" s="248">
        <v>3</v>
      </c>
      <c r="AN219" s="248">
        <v>4</v>
      </c>
      <c r="AO219" s="248">
        <v>3</v>
      </c>
      <c r="AP219" s="3"/>
      <c r="AQ219" s="104">
        <f t="shared" si="14"/>
        <v>3.25</v>
      </c>
      <c r="AR219" s="3"/>
      <c r="AS219" s="3"/>
      <c r="AT219" s="3"/>
      <c r="AU219" s="3"/>
      <c r="AV219" s="3"/>
      <c r="AW219" s="3"/>
      <c r="AX219" s="3"/>
      <c r="AY219" s="3"/>
      <c r="AZ219" s="3"/>
      <c r="BA219" s="248">
        <v>2.5</v>
      </c>
      <c r="BB219" s="3"/>
      <c r="BC219" s="104">
        <f t="shared" si="15"/>
        <v>2.5</v>
      </c>
      <c r="BD219" s="248">
        <v>2.5</v>
      </c>
    </row>
    <row r="220" spans="1:56" ht="15.6" x14ac:dyDescent="0.3">
      <c r="A220" s="5"/>
      <c r="B220" s="247" t="s">
        <v>53</v>
      </c>
      <c r="C220" s="247" t="s">
        <v>54</v>
      </c>
      <c r="D220" s="228">
        <v>4</v>
      </c>
      <c r="E220" s="228">
        <v>3.5</v>
      </c>
      <c r="F220" s="230">
        <v>3.25</v>
      </c>
      <c r="G220" s="230">
        <v>3</v>
      </c>
      <c r="H220" s="248">
        <v>3</v>
      </c>
      <c r="I220" s="248">
        <v>4</v>
      </c>
      <c r="J220" s="248">
        <v>5</v>
      </c>
      <c r="K220" s="3"/>
      <c r="L220" s="3"/>
      <c r="M220" s="104">
        <f t="shared" si="12"/>
        <v>4</v>
      </c>
      <c r="N220" s="3"/>
      <c r="O220" s="248">
        <v>3.5</v>
      </c>
      <c r="P220" s="248">
        <v>3.5</v>
      </c>
      <c r="Q220" s="3"/>
      <c r="R220" s="3"/>
      <c r="S220" s="104">
        <f t="shared" si="13"/>
        <v>3.5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248">
        <v>3</v>
      </c>
      <c r="AM220" s="248">
        <v>3</v>
      </c>
      <c r="AN220" s="248">
        <v>4</v>
      </c>
      <c r="AO220" s="248">
        <v>3</v>
      </c>
      <c r="AP220" s="3"/>
      <c r="AQ220" s="104">
        <f t="shared" si="14"/>
        <v>3.25</v>
      </c>
      <c r="AR220" s="3"/>
      <c r="AS220" s="3"/>
      <c r="AT220" s="3"/>
      <c r="AU220" s="3"/>
      <c r="AV220" s="3"/>
      <c r="AW220" s="3"/>
      <c r="AX220" s="3"/>
      <c r="AY220" s="3"/>
      <c r="AZ220" s="3"/>
      <c r="BA220" s="248">
        <v>3</v>
      </c>
      <c r="BB220" s="3"/>
      <c r="BC220" s="104">
        <f t="shared" si="15"/>
        <v>3</v>
      </c>
      <c r="BD220" s="248">
        <v>3</v>
      </c>
    </row>
    <row r="221" spans="1:56" ht="15.6" x14ac:dyDescent="0.3">
      <c r="A221" s="41"/>
      <c r="B221" s="247" t="s">
        <v>365</v>
      </c>
      <c r="C221" s="247" t="s">
        <v>366</v>
      </c>
      <c r="D221" s="227">
        <v>3.3333333333333335</v>
      </c>
      <c r="E221" s="228">
        <v>2</v>
      </c>
      <c r="F221" s="230">
        <v>3.5</v>
      </c>
      <c r="G221" s="230">
        <v>2.5</v>
      </c>
      <c r="H221" s="248">
        <v>3</v>
      </c>
      <c r="I221" s="248">
        <v>4</v>
      </c>
      <c r="J221" s="248">
        <v>3</v>
      </c>
      <c r="K221" s="3"/>
      <c r="L221" s="3"/>
      <c r="M221" s="104">
        <f t="shared" si="12"/>
        <v>3.3333333333333335</v>
      </c>
      <c r="N221" s="3"/>
      <c r="O221" s="248">
        <v>2</v>
      </c>
      <c r="P221" s="248">
        <v>2</v>
      </c>
      <c r="Q221" s="3"/>
      <c r="R221" s="3"/>
      <c r="S221" s="104">
        <f t="shared" si="13"/>
        <v>2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248">
        <v>4</v>
      </c>
      <c r="AM221" s="248">
        <v>4</v>
      </c>
      <c r="AN221" s="248">
        <v>3</v>
      </c>
      <c r="AO221" s="248">
        <v>3</v>
      </c>
      <c r="AP221" s="3"/>
      <c r="AQ221" s="104">
        <f t="shared" si="14"/>
        <v>3.5</v>
      </c>
      <c r="AR221" s="3"/>
      <c r="AS221" s="3"/>
      <c r="AT221" s="3"/>
      <c r="AU221" s="3"/>
      <c r="AV221" s="3"/>
      <c r="AW221" s="3"/>
      <c r="AX221" s="3"/>
      <c r="AY221" s="3"/>
      <c r="AZ221" s="3"/>
      <c r="BA221" s="248">
        <v>2.5</v>
      </c>
      <c r="BB221" s="3"/>
      <c r="BC221" s="104">
        <f t="shared" si="15"/>
        <v>2.5</v>
      </c>
      <c r="BD221" s="248">
        <v>2.5</v>
      </c>
    </row>
    <row r="222" spans="1:56" ht="15.6" x14ac:dyDescent="0.3">
      <c r="A222" s="5"/>
      <c r="B222" s="247" t="s">
        <v>121</v>
      </c>
      <c r="C222" s="247" t="s">
        <v>122</v>
      </c>
      <c r="D222" s="228">
        <v>3.3333333333333335</v>
      </c>
      <c r="E222" s="228">
        <v>2.25</v>
      </c>
      <c r="F222" s="230">
        <v>3.5</v>
      </c>
      <c r="G222" s="230">
        <v>2</v>
      </c>
      <c r="H222" s="248">
        <v>3</v>
      </c>
      <c r="I222" s="248">
        <v>4</v>
      </c>
      <c r="J222" s="248">
        <v>3</v>
      </c>
      <c r="K222" s="3"/>
      <c r="L222" s="3"/>
      <c r="M222" s="104">
        <f t="shared" si="12"/>
        <v>3.3333333333333335</v>
      </c>
      <c r="N222" s="3"/>
      <c r="O222" s="248">
        <v>2.5</v>
      </c>
      <c r="P222" s="248">
        <v>2</v>
      </c>
      <c r="Q222" s="3"/>
      <c r="R222" s="3"/>
      <c r="S222" s="104">
        <f t="shared" si="13"/>
        <v>2.25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248">
        <v>4</v>
      </c>
      <c r="AM222" s="248">
        <v>4</v>
      </c>
      <c r="AN222" s="248">
        <v>3</v>
      </c>
      <c r="AO222" s="248">
        <v>3</v>
      </c>
      <c r="AP222" s="3"/>
      <c r="AQ222" s="104">
        <f t="shared" si="14"/>
        <v>3.5</v>
      </c>
      <c r="AR222" s="3"/>
      <c r="AS222" s="3"/>
      <c r="AT222" s="3"/>
      <c r="AU222" s="3"/>
      <c r="AV222" s="3"/>
      <c r="AW222" s="3"/>
      <c r="AX222" s="3"/>
      <c r="AY222" s="3"/>
      <c r="AZ222" s="3"/>
      <c r="BA222" s="248">
        <v>2</v>
      </c>
      <c r="BB222" s="3"/>
      <c r="BC222" s="104">
        <f t="shared" si="15"/>
        <v>2</v>
      </c>
      <c r="BD222" s="248">
        <v>1.5</v>
      </c>
    </row>
    <row r="223" spans="1:56" ht="15.6" x14ac:dyDescent="0.3">
      <c r="A223" s="41"/>
      <c r="B223" s="247" t="s">
        <v>55</v>
      </c>
      <c r="C223" s="247" t="s">
        <v>738</v>
      </c>
      <c r="D223" s="230">
        <v>3.3333333333333335</v>
      </c>
      <c r="E223" s="228">
        <v>3.5</v>
      </c>
      <c r="F223" s="230">
        <v>3.5</v>
      </c>
      <c r="G223" s="230">
        <v>3.5</v>
      </c>
      <c r="H223" s="248">
        <v>3</v>
      </c>
      <c r="I223" s="248">
        <v>4</v>
      </c>
      <c r="J223" s="248">
        <v>3</v>
      </c>
      <c r="K223" s="3"/>
      <c r="L223" s="3"/>
      <c r="M223" s="104">
        <f t="shared" si="12"/>
        <v>3.3333333333333335</v>
      </c>
      <c r="N223" s="3"/>
      <c r="O223" s="248">
        <v>3.5</v>
      </c>
      <c r="P223" s="248">
        <v>3.5</v>
      </c>
      <c r="Q223" s="3"/>
      <c r="R223" s="3"/>
      <c r="S223" s="104">
        <f t="shared" si="13"/>
        <v>3.5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248">
        <v>4</v>
      </c>
      <c r="AM223" s="248">
        <v>4</v>
      </c>
      <c r="AN223" s="248">
        <v>3</v>
      </c>
      <c r="AO223" s="248">
        <v>3</v>
      </c>
      <c r="AP223" s="3"/>
      <c r="AQ223" s="104">
        <f t="shared" si="14"/>
        <v>3.5</v>
      </c>
      <c r="AR223" s="3"/>
      <c r="AS223" s="3"/>
      <c r="AT223" s="3"/>
      <c r="AU223" s="3"/>
      <c r="AV223" s="3"/>
      <c r="AW223" s="3"/>
      <c r="AX223" s="3"/>
      <c r="AY223" s="3"/>
      <c r="AZ223" s="3"/>
      <c r="BA223" s="248">
        <v>3.5</v>
      </c>
      <c r="BB223" s="3"/>
      <c r="BC223" s="104">
        <f t="shared" si="15"/>
        <v>3.5</v>
      </c>
      <c r="BD223" s="248">
        <v>3</v>
      </c>
    </row>
    <row r="224" spans="1:56" ht="15.6" x14ac:dyDescent="0.3">
      <c r="A224" s="5"/>
      <c r="B224" s="247" t="s">
        <v>84</v>
      </c>
      <c r="C224" s="247" t="s">
        <v>739</v>
      </c>
      <c r="D224" s="230">
        <v>3</v>
      </c>
      <c r="E224" s="228">
        <v>2.25</v>
      </c>
      <c r="F224" s="230">
        <v>3.25</v>
      </c>
      <c r="G224" s="230">
        <v>2.5</v>
      </c>
      <c r="H224" s="248">
        <v>3</v>
      </c>
      <c r="I224" s="248">
        <v>3</v>
      </c>
      <c r="J224" s="248">
        <v>3</v>
      </c>
      <c r="K224" s="3"/>
      <c r="L224" s="3"/>
      <c r="M224" s="104">
        <f t="shared" si="12"/>
        <v>3</v>
      </c>
      <c r="N224" s="3"/>
      <c r="O224" s="248">
        <v>2.5</v>
      </c>
      <c r="P224" s="248">
        <v>2</v>
      </c>
      <c r="Q224" s="3"/>
      <c r="R224" s="3"/>
      <c r="S224" s="104">
        <f t="shared" si="13"/>
        <v>2.25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248">
        <v>3</v>
      </c>
      <c r="AM224" s="248">
        <v>3</v>
      </c>
      <c r="AN224" s="248">
        <v>4</v>
      </c>
      <c r="AO224" s="248">
        <v>3</v>
      </c>
      <c r="AP224" s="3"/>
      <c r="AQ224" s="104">
        <f t="shared" si="14"/>
        <v>3.25</v>
      </c>
      <c r="AR224" s="3"/>
      <c r="AS224" s="3"/>
      <c r="AT224" s="3"/>
      <c r="AU224" s="3"/>
      <c r="AV224" s="3"/>
      <c r="AW224" s="3"/>
      <c r="AX224" s="3"/>
      <c r="AY224" s="3"/>
      <c r="AZ224" s="3"/>
      <c r="BA224" s="248">
        <v>2.5</v>
      </c>
      <c r="BB224" s="3"/>
      <c r="BC224" s="104">
        <f t="shared" si="15"/>
        <v>2.5</v>
      </c>
      <c r="BD224" s="248">
        <v>2</v>
      </c>
    </row>
    <row r="225" spans="1:56" ht="15.6" x14ac:dyDescent="0.3">
      <c r="A225" s="41"/>
      <c r="B225" s="247" t="s">
        <v>375</v>
      </c>
      <c r="C225" s="247" t="s">
        <v>376</v>
      </c>
      <c r="D225" s="230">
        <v>3</v>
      </c>
      <c r="E225" s="228">
        <v>2.75</v>
      </c>
      <c r="F225" s="230">
        <v>3.25</v>
      </c>
      <c r="G225" s="230">
        <v>3</v>
      </c>
      <c r="H225" s="248">
        <v>3</v>
      </c>
      <c r="I225" s="248">
        <v>3</v>
      </c>
      <c r="J225" s="248">
        <v>3</v>
      </c>
      <c r="K225" s="3"/>
      <c r="L225" s="3"/>
      <c r="M225" s="104">
        <f t="shared" si="12"/>
        <v>3</v>
      </c>
      <c r="N225" s="3"/>
      <c r="O225" s="248">
        <v>3</v>
      </c>
      <c r="P225" s="248">
        <v>2.5</v>
      </c>
      <c r="Q225" s="3"/>
      <c r="R225" s="3"/>
      <c r="S225" s="104">
        <f t="shared" si="13"/>
        <v>2.75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248">
        <v>3</v>
      </c>
      <c r="AM225" s="248">
        <v>3</v>
      </c>
      <c r="AN225" s="248">
        <v>4</v>
      </c>
      <c r="AO225" s="248">
        <v>3</v>
      </c>
      <c r="AP225" s="3"/>
      <c r="AQ225" s="104">
        <f t="shared" si="14"/>
        <v>3.25</v>
      </c>
      <c r="AR225" s="3"/>
      <c r="AS225" s="3"/>
      <c r="AT225" s="3"/>
      <c r="AU225" s="3"/>
      <c r="AV225" s="3"/>
      <c r="AW225" s="3"/>
      <c r="AX225" s="3"/>
      <c r="AY225" s="3"/>
      <c r="AZ225" s="3"/>
      <c r="BA225" s="248">
        <v>3</v>
      </c>
      <c r="BB225" s="3"/>
      <c r="BC225" s="104">
        <f t="shared" si="15"/>
        <v>3</v>
      </c>
      <c r="BD225" s="248">
        <v>2.5</v>
      </c>
    </row>
    <row r="226" spans="1:56" ht="15.6" x14ac:dyDescent="0.3">
      <c r="A226" s="5"/>
      <c r="B226" s="247" t="s">
        <v>47</v>
      </c>
      <c r="C226" s="247" t="s">
        <v>740</v>
      </c>
      <c r="D226" s="230">
        <v>3</v>
      </c>
      <c r="E226" s="228">
        <v>2.5</v>
      </c>
      <c r="F226" s="230">
        <v>3.25</v>
      </c>
      <c r="G226" s="230">
        <v>3</v>
      </c>
      <c r="H226" s="248">
        <v>3</v>
      </c>
      <c r="I226" s="248">
        <v>3</v>
      </c>
      <c r="J226" s="248">
        <v>3</v>
      </c>
      <c r="K226" s="3"/>
      <c r="L226" s="3"/>
      <c r="M226" s="104">
        <f t="shared" si="12"/>
        <v>3</v>
      </c>
      <c r="N226" s="3"/>
      <c r="O226" s="248">
        <v>2.5</v>
      </c>
      <c r="P226" s="248">
        <v>2.5</v>
      </c>
      <c r="Q226" s="3"/>
      <c r="R226" s="3"/>
      <c r="S226" s="104">
        <f t="shared" si="13"/>
        <v>2.5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248">
        <v>3</v>
      </c>
      <c r="AM226" s="248">
        <v>3</v>
      </c>
      <c r="AN226" s="248">
        <v>4</v>
      </c>
      <c r="AO226" s="248">
        <v>3</v>
      </c>
      <c r="AP226" s="3"/>
      <c r="AQ226" s="104">
        <f t="shared" si="14"/>
        <v>3.25</v>
      </c>
      <c r="AR226" s="3"/>
      <c r="AS226" s="3"/>
      <c r="AT226" s="3"/>
      <c r="AU226" s="3"/>
      <c r="AV226" s="3"/>
      <c r="AW226" s="3"/>
      <c r="AX226" s="3"/>
      <c r="AY226" s="3"/>
      <c r="AZ226" s="3"/>
      <c r="BA226" s="248">
        <v>3</v>
      </c>
      <c r="BB226" s="3"/>
      <c r="BC226" s="104">
        <f t="shared" si="15"/>
        <v>3</v>
      </c>
      <c r="BD226" s="248">
        <v>2.5</v>
      </c>
    </row>
    <row r="227" spans="1:56" ht="15.6" x14ac:dyDescent="0.3">
      <c r="A227" s="41"/>
      <c r="B227" s="247" t="s">
        <v>401</v>
      </c>
      <c r="C227" s="247" t="s">
        <v>402</v>
      </c>
      <c r="D227" s="230">
        <v>3</v>
      </c>
      <c r="E227" s="228">
        <v>2.25</v>
      </c>
      <c r="F227" s="230">
        <v>3.25</v>
      </c>
      <c r="G227" s="230">
        <v>2</v>
      </c>
      <c r="H227" s="248">
        <v>3</v>
      </c>
      <c r="I227" s="248">
        <v>3</v>
      </c>
      <c r="J227" s="248">
        <v>3</v>
      </c>
      <c r="K227" s="3"/>
      <c r="L227" s="3"/>
      <c r="M227" s="104">
        <f t="shared" si="12"/>
        <v>3</v>
      </c>
      <c r="N227" s="3"/>
      <c r="O227" s="248">
        <v>2</v>
      </c>
      <c r="P227" s="248">
        <v>2.5</v>
      </c>
      <c r="Q227" s="3"/>
      <c r="R227" s="3"/>
      <c r="S227" s="104">
        <f t="shared" si="13"/>
        <v>2.25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248">
        <v>3</v>
      </c>
      <c r="AM227" s="248">
        <v>3</v>
      </c>
      <c r="AN227" s="248">
        <v>4</v>
      </c>
      <c r="AO227" s="248">
        <v>3</v>
      </c>
      <c r="AP227" s="3"/>
      <c r="AQ227" s="104">
        <f t="shared" si="14"/>
        <v>3.25</v>
      </c>
      <c r="AR227" s="3"/>
      <c r="AS227" s="3"/>
      <c r="AT227" s="3"/>
      <c r="AU227" s="3"/>
      <c r="AV227" s="3"/>
      <c r="AW227" s="3"/>
      <c r="AX227" s="3"/>
      <c r="AY227" s="3"/>
      <c r="AZ227" s="3"/>
      <c r="BA227" s="248">
        <v>2</v>
      </c>
      <c r="BB227" s="3"/>
      <c r="BC227" s="104">
        <f t="shared" si="15"/>
        <v>2</v>
      </c>
      <c r="BD227" s="248">
        <v>2</v>
      </c>
    </row>
    <row r="228" spans="1:56" ht="15.6" x14ac:dyDescent="0.3">
      <c r="A228" s="5"/>
      <c r="B228" s="247" t="s">
        <v>419</v>
      </c>
      <c r="C228" s="247" t="s">
        <v>741</v>
      </c>
      <c r="D228" s="230">
        <v>3.3333333333333335</v>
      </c>
      <c r="E228" s="228">
        <v>2.25</v>
      </c>
      <c r="F228" s="230">
        <v>3.25</v>
      </c>
      <c r="G228" s="230">
        <v>2</v>
      </c>
      <c r="H228" s="248">
        <v>4</v>
      </c>
      <c r="I228" s="248">
        <v>3</v>
      </c>
      <c r="J228" s="248">
        <v>3</v>
      </c>
      <c r="K228" s="3"/>
      <c r="L228" s="3"/>
      <c r="M228" s="104">
        <f t="shared" si="12"/>
        <v>3.3333333333333335</v>
      </c>
      <c r="N228" s="3"/>
      <c r="O228" s="248">
        <v>2.5</v>
      </c>
      <c r="P228" s="248">
        <v>2</v>
      </c>
      <c r="Q228" s="3"/>
      <c r="R228" s="3"/>
      <c r="S228" s="104">
        <f t="shared" si="13"/>
        <v>2.25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248">
        <v>4</v>
      </c>
      <c r="AM228" s="248">
        <v>3</v>
      </c>
      <c r="AN228" s="248">
        <v>3</v>
      </c>
      <c r="AO228" s="248">
        <v>3</v>
      </c>
      <c r="AP228" s="3"/>
      <c r="AQ228" s="104">
        <f t="shared" si="14"/>
        <v>3.25</v>
      </c>
      <c r="AR228" s="3"/>
      <c r="AS228" s="3"/>
      <c r="AT228" s="3"/>
      <c r="AU228" s="3"/>
      <c r="AV228" s="3"/>
      <c r="AW228" s="3"/>
      <c r="AX228" s="3"/>
      <c r="AY228" s="3"/>
      <c r="AZ228" s="3"/>
      <c r="BA228" s="248">
        <v>2</v>
      </c>
      <c r="BB228" s="3"/>
      <c r="BC228" s="104">
        <f t="shared" si="15"/>
        <v>2</v>
      </c>
      <c r="BD228" s="248">
        <v>2</v>
      </c>
    </row>
    <row r="229" spans="1:56" ht="15.6" x14ac:dyDescent="0.3">
      <c r="A229" s="41"/>
      <c r="B229" s="247" t="s">
        <v>415</v>
      </c>
      <c r="C229" s="247" t="s">
        <v>416</v>
      </c>
      <c r="D229" s="230">
        <v>3.3333333333333335</v>
      </c>
      <c r="E229" s="228">
        <v>2.25</v>
      </c>
      <c r="F229" s="230">
        <v>3.25</v>
      </c>
      <c r="G229" s="230">
        <v>2</v>
      </c>
      <c r="H229" s="248">
        <v>4</v>
      </c>
      <c r="I229" s="248">
        <v>3</v>
      </c>
      <c r="J229" s="248">
        <v>3</v>
      </c>
      <c r="K229" s="3"/>
      <c r="L229" s="3"/>
      <c r="M229" s="104">
        <f t="shared" si="12"/>
        <v>3.3333333333333335</v>
      </c>
      <c r="N229" s="3"/>
      <c r="O229" s="248">
        <v>2.5</v>
      </c>
      <c r="P229" s="248">
        <v>2</v>
      </c>
      <c r="Q229" s="3"/>
      <c r="R229" s="3"/>
      <c r="S229" s="104">
        <f t="shared" si="13"/>
        <v>2.25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248">
        <v>4</v>
      </c>
      <c r="AM229" s="248">
        <v>3</v>
      </c>
      <c r="AN229" s="248">
        <v>3</v>
      </c>
      <c r="AO229" s="248">
        <v>3</v>
      </c>
      <c r="AP229" s="3"/>
      <c r="AQ229" s="104">
        <f t="shared" si="14"/>
        <v>3.25</v>
      </c>
      <c r="AR229" s="3"/>
      <c r="AS229" s="3"/>
      <c r="AT229" s="3"/>
      <c r="AU229" s="3"/>
      <c r="AV229" s="3"/>
      <c r="AW229" s="3"/>
      <c r="AX229" s="3"/>
      <c r="AY229" s="3"/>
      <c r="AZ229" s="3"/>
      <c r="BA229" s="248">
        <v>2</v>
      </c>
      <c r="BB229" s="3"/>
      <c r="BC229" s="104">
        <f t="shared" si="15"/>
        <v>2</v>
      </c>
      <c r="BD229" s="248">
        <v>2</v>
      </c>
    </row>
    <row r="230" spans="1:56" ht="15.6" x14ac:dyDescent="0.3">
      <c r="A230" s="3"/>
      <c r="B230" s="247" t="s">
        <v>460</v>
      </c>
      <c r="C230" s="247" t="s">
        <v>461</v>
      </c>
      <c r="D230" s="230">
        <v>3.3333333333333335</v>
      </c>
      <c r="E230" s="228">
        <v>2.75</v>
      </c>
      <c r="F230" s="230">
        <v>3.25</v>
      </c>
      <c r="G230" s="230">
        <v>2.5</v>
      </c>
      <c r="H230" s="248">
        <v>4</v>
      </c>
      <c r="I230" s="248">
        <v>3</v>
      </c>
      <c r="J230" s="248">
        <v>3</v>
      </c>
      <c r="K230" s="3"/>
      <c r="L230" s="3"/>
      <c r="M230" s="104">
        <f t="shared" si="12"/>
        <v>3.3333333333333335</v>
      </c>
      <c r="N230" s="3"/>
      <c r="O230" s="248">
        <v>3</v>
      </c>
      <c r="P230" s="248">
        <v>2.5</v>
      </c>
      <c r="Q230" s="3"/>
      <c r="R230" s="3"/>
      <c r="S230" s="104">
        <f t="shared" si="13"/>
        <v>2.75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248">
        <v>4</v>
      </c>
      <c r="AM230" s="248">
        <v>3</v>
      </c>
      <c r="AN230" s="248">
        <v>3</v>
      </c>
      <c r="AO230" s="248">
        <v>3</v>
      </c>
      <c r="AP230" s="3"/>
      <c r="AQ230" s="104">
        <f t="shared" si="14"/>
        <v>3.25</v>
      </c>
      <c r="AR230" s="3"/>
      <c r="AS230" s="3"/>
      <c r="AT230" s="3"/>
      <c r="AU230" s="3"/>
      <c r="AV230" s="3"/>
      <c r="AW230" s="3"/>
      <c r="AX230" s="3"/>
      <c r="AY230" s="3"/>
      <c r="AZ230" s="3"/>
      <c r="BA230" s="248">
        <v>2.5</v>
      </c>
      <c r="BB230" s="3"/>
      <c r="BC230" s="104">
        <f t="shared" si="15"/>
        <v>2.5</v>
      </c>
      <c r="BD230" s="248">
        <v>2.5</v>
      </c>
    </row>
    <row r="231" spans="1:56" ht="15.6" x14ac:dyDescent="0.3">
      <c r="A231" s="3"/>
      <c r="B231" s="247" t="s">
        <v>742</v>
      </c>
      <c r="C231" s="247" t="s">
        <v>743</v>
      </c>
      <c r="D231" s="230">
        <v>3.5</v>
      </c>
      <c r="E231" s="228">
        <v>3</v>
      </c>
      <c r="F231" s="230">
        <v>3.5</v>
      </c>
      <c r="G231" s="230">
        <v>2.5</v>
      </c>
      <c r="H231" s="248">
        <v>3.5</v>
      </c>
      <c r="I231" s="248">
        <v>3</v>
      </c>
      <c r="J231" s="248">
        <v>4</v>
      </c>
      <c r="K231" s="3"/>
      <c r="L231" s="3"/>
      <c r="M231" s="104">
        <f t="shared" si="12"/>
        <v>3.5</v>
      </c>
      <c r="N231" s="3"/>
      <c r="O231" s="248">
        <v>3</v>
      </c>
      <c r="P231" s="248">
        <v>3</v>
      </c>
      <c r="Q231" s="3"/>
      <c r="R231" s="3"/>
      <c r="S231" s="104">
        <f t="shared" si="13"/>
        <v>3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248">
        <v>3.5</v>
      </c>
      <c r="AM231" s="248">
        <v>3</v>
      </c>
      <c r="AN231" s="248">
        <v>3.5</v>
      </c>
      <c r="AO231" s="248">
        <v>4</v>
      </c>
      <c r="AP231" s="3"/>
      <c r="AQ231" s="104">
        <f t="shared" si="14"/>
        <v>3.5</v>
      </c>
      <c r="AR231" s="3"/>
      <c r="AS231" s="3"/>
      <c r="AT231" s="3"/>
      <c r="AU231" s="3"/>
      <c r="AV231" s="3"/>
      <c r="AW231" s="3"/>
      <c r="AX231" s="3"/>
      <c r="AY231" s="3"/>
      <c r="AZ231" s="3"/>
      <c r="BA231" s="248">
        <v>2.5</v>
      </c>
      <c r="BB231" s="3"/>
      <c r="BC231" s="104">
        <f t="shared" si="15"/>
        <v>2.5</v>
      </c>
      <c r="BD231" s="248">
        <v>3</v>
      </c>
    </row>
    <row r="232" spans="1:56" ht="15.6" x14ac:dyDescent="0.3">
      <c r="A232" s="3"/>
      <c r="B232" s="247" t="s">
        <v>744</v>
      </c>
      <c r="C232" s="247" t="s">
        <v>745</v>
      </c>
      <c r="D232" s="230">
        <v>3.5</v>
      </c>
      <c r="E232" s="228">
        <v>3.75</v>
      </c>
      <c r="F232" s="230">
        <v>3.5</v>
      </c>
      <c r="G232" s="230">
        <v>3</v>
      </c>
      <c r="H232" s="248">
        <v>3.5</v>
      </c>
      <c r="I232" s="248">
        <v>3</v>
      </c>
      <c r="J232" s="248">
        <v>4</v>
      </c>
      <c r="K232" s="3"/>
      <c r="L232" s="3"/>
      <c r="M232" s="104">
        <f t="shared" si="12"/>
        <v>3.5</v>
      </c>
      <c r="N232" s="3"/>
      <c r="O232" s="248">
        <v>4</v>
      </c>
      <c r="P232" s="248">
        <v>3.5</v>
      </c>
      <c r="Q232" s="3"/>
      <c r="R232" s="3"/>
      <c r="S232" s="104">
        <f t="shared" si="13"/>
        <v>3.75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248">
        <v>3.5</v>
      </c>
      <c r="AM232" s="248">
        <v>3</v>
      </c>
      <c r="AN232" s="248">
        <v>3.5</v>
      </c>
      <c r="AO232" s="248">
        <v>4</v>
      </c>
      <c r="AP232" s="3"/>
      <c r="AQ232" s="104">
        <f t="shared" si="14"/>
        <v>3.5</v>
      </c>
      <c r="AR232" s="3"/>
      <c r="AS232" s="3"/>
      <c r="AT232" s="3"/>
      <c r="AU232" s="3"/>
      <c r="AV232" s="3"/>
      <c r="AW232" s="3"/>
      <c r="AX232" s="3"/>
      <c r="AY232" s="3"/>
      <c r="AZ232" s="3"/>
      <c r="BA232" s="248">
        <v>3</v>
      </c>
      <c r="BB232" s="3"/>
      <c r="BC232" s="104">
        <f t="shared" si="15"/>
        <v>3</v>
      </c>
      <c r="BD232" s="248">
        <v>3.5</v>
      </c>
    </row>
    <row r="233" spans="1:56" ht="15.6" x14ac:dyDescent="0.3">
      <c r="A233" s="3"/>
      <c r="B233" s="247" t="s">
        <v>746</v>
      </c>
      <c r="C233" s="247" t="s">
        <v>747</v>
      </c>
      <c r="D233" s="230">
        <v>3.5</v>
      </c>
      <c r="E233" s="228">
        <v>3.25</v>
      </c>
      <c r="F233" s="230">
        <v>3.5</v>
      </c>
      <c r="G233" s="230">
        <v>2.5</v>
      </c>
      <c r="H233" s="248">
        <v>3.5</v>
      </c>
      <c r="I233" s="248">
        <v>3</v>
      </c>
      <c r="J233" s="248">
        <v>4</v>
      </c>
      <c r="K233" s="3"/>
      <c r="L233" s="3"/>
      <c r="M233" s="104">
        <f t="shared" si="12"/>
        <v>3.5</v>
      </c>
      <c r="N233" s="3"/>
      <c r="O233" s="248">
        <v>3.5</v>
      </c>
      <c r="P233" s="248">
        <v>3</v>
      </c>
      <c r="Q233" s="3"/>
      <c r="R233" s="3"/>
      <c r="S233" s="104">
        <f t="shared" si="13"/>
        <v>3.25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248">
        <v>3.5</v>
      </c>
      <c r="AM233" s="248">
        <v>3</v>
      </c>
      <c r="AN233" s="248">
        <v>3.5</v>
      </c>
      <c r="AO233" s="248">
        <v>4</v>
      </c>
      <c r="AP233" s="3"/>
      <c r="AQ233" s="104">
        <f t="shared" si="14"/>
        <v>3.5</v>
      </c>
      <c r="AR233" s="3"/>
      <c r="AS233" s="3"/>
      <c r="AT233" s="3"/>
      <c r="AU233" s="3"/>
      <c r="AV233" s="3"/>
      <c r="AW233" s="3"/>
      <c r="AX233" s="3"/>
      <c r="AY233" s="3"/>
      <c r="AZ233" s="3"/>
      <c r="BA233" s="248">
        <v>2.5</v>
      </c>
      <c r="BB233" s="3"/>
      <c r="BC233" s="104">
        <f t="shared" si="15"/>
        <v>2.5</v>
      </c>
      <c r="BD233" s="248">
        <v>3</v>
      </c>
    </row>
    <row r="234" spans="1:56" ht="15.6" x14ac:dyDescent="0.3">
      <c r="A234" s="3"/>
      <c r="B234" s="247" t="s">
        <v>748</v>
      </c>
      <c r="C234" s="247" t="s">
        <v>749</v>
      </c>
      <c r="D234" s="230">
        <v>3.5</v>
      </c>
      <c r="E234" s="228">
        <v>2.25</v>
      </c>
      <c r="F234" s="230">
        <v>3.5</v>
      </c>
      <c r="G234" s="230">
        <v>2.5</v>
      </c>
      <c r="H234" s="248">
        <v>3.5</v>
      </c>
      <c r="I234" s="248">
        <v>3</v>
      </c>
      <c r="J234" s="248">
        <v>4</v>
      </c>
      <c r="K234" s="3"/>
      <c r="L234" s="3"/>
      <c r="M234" s="104">
        <f t="shared" si="12"/>
        <v>3.5</v>
      </c>
      <c r="N234" s="3"/>
      <c r="O234" s="248">
        <v>2.5</v>
      </c>
      <c r="P234" s="248">
        <v>2</v>
      </c>
      <c r="Q234" s="3"/>
      <c r="R234" s="3"/>
      <c r="S234" s="104">
        <f t="shared" si="13"/>
        <v>2.25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248">
        <v>3.5</v>
      </c>
      <c r="AM234" s="248">
        <v>3</v>
      </c>
      <c r="AN234" s="248">
        <v>3.5</v>
      </c>
      <c r="AO234" s="248">
        <v>4</v>
      </c>
      <c r="AP234" s="3"/>
      <c r="AQ234" s="104">
        <f t="shared" si="14"/>
        <v>3.5</v>
      </c>
      <c r="AR234" s="3"/>
      <c r="AS234" s="3"/>
      <c r="AT234" s="3"/>
      <c r="AU234" s="3"/>
      <c r="AV234" s="3"/>
      <c r="AW234" s="3"/>
      <c r="AX234" s="3"/>
      <c r="AY234" s="3"/>
      <c r="AZ234" s="3"/>
      <c r="BA234" s="248">
        <v>2.5</v>
      </c>
      <c r="BB234" s="3"/>
      <c r="BC234" s="104">
        <f t="shared" si="15"/>
        <v>2.5</v>
      </c>
      <c r="BD234" s="248">
        <v>2.5</v>
      </c>
    </row>
    <row r="235" spans="1:56" ht="15.6" x14ac:dyDescent="0.3">
      <c r="A235" s="3"/>
      <c r="B235" s="247" t="s">
        <v>750</v>
      </c>
      <c r="C235" s="247" t="s">
        <v>751</v>
      </c>
      <c r="D235" s="230">
        <v>3.5</v>
      </c>
      <c r="E235" s="228">
        <v>3.5</v>
      </c>
      <c r="F235" s="230">
        <v>3.5</v>
      </c>
      <c r="G235" s="230">
        <v>3</v>
      </c>
      <c r="H235" s="248">
        <v>3.5</v>
      </c>
      <c r="I235" s="248">
        <v>3</v>
      </c>
      <c r="J235" s="248">
        <v>4</v>
      </c>
      <c r="K235" s="3"/>
      <c r="L235" s="3"/>
      <c r="M235" s="104">
        <f t="shared" si="12"/>
        <v>3.5</v>
      </c>
      <c r="N235" s="3"/>
      <c r="O235" s="248">
        <v>4</v>
      </c>
      <c r="P235" s="248">
        <v>3</v>
      </c>
      <c r="Q235" s="3"/>
      <c r="R235" s="3"/>
      <c r="S235" s="104">
        <f t="shared" si="13"/>
        <v>3.5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248">
        <v>3.5</v>
      </c>
      <c r="AM235" s="248">
        <v>3</v>
      </c>
      <c r="AN235" s="248">
        <v>3.5</v>
      </c>
      <c r="AO235" s="248">
        <v>4</v>
      </c>
      <c r="AP235" s="3"/>
      <c r="AQ235" s="104">
        <f t="shared" si="14"/>
        <v>3.5</v>
      </c>
      <c r="AR235" s="3"/>
      <c r="AS235" s="3"/>
      <c r="AT235" s="3"/>
      <c r="AU235" s="3"/>
      <c r="AV235" s="3"/>
      <c r="AW235" s="3"/>
      <c r="AX235" s="3"/>
      <c r="AY235" s="3"/>
      <c r="AZ235" s="3"/>
      <c r="BA235" s="248">
        <v>3</v>
      </c>
      <c r="BB235" s="3"/>
      <c r="BC235" s="104">
        <f t="shared" si="15"/>
        <v>3</v>
      </c>
      <c r="BD235" s="248">
        <v>3</v>
      </c>
    </row>
    <row r="236" spans="1:56" ht="15.6" x14ac:dyDescent="0.3">
      <c r="A236" s="3"/>
      <c r="B236" s="247" t="s">
        <v>752</v>
      </c>
      <c r="C236" s="247" t="s">
        <v>753</v>
      </c>
      <c r="D236" s="230">
        <v>3.5</v>
      </c>
      <c r="E236" s="228">
        <v>3.25</v>
      </c>
      <c r="F236" s="230">
        <v>3.5</v>
      </c>
      <c r="G236" s="230">
        <v>3.5</v>
      </c>
      <c r="H236" s="248">
        <v>3.5</v>
      </c>
      <c r="I236" s="248">
        <v>3</v>
      </c>
      <c r="J236" s="248">
        <v>4</v>
      </c>
      <c r="K236" s="3"/>
      <c r="L236" s="3"/>
      <c r="M236" s="104">
        <f t="shared" si="12"/>
        <v>3.5</v>
      </c>
      <c r="N236" s="3"/>
      <c r="O236" s="248">
        <v>3.5</v>
      </c>
      <c r="P236" s="248">
        <v>3</v>
      </c>
      <c r="Q236" s="3"/>
      <c r="R236" s="3"/>
      <c r="S236" s="104">
        <f t="shared" si="13"/>
        <v>3.25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248">
        <v>3.5</v>
      </c>
      <c r="AM236" s="248">
        <v>3</v>
      </c>
      <c r="AN236" s="248">
        <v>3.5</v>
      </c>
      <c r="AO236" s="248">
        <v>4</v>
      </c>
      <c r="AP236" s="3"/>
      <c r="AQ236" s="104">
        <f t="shared" si="14"/>
        <v>3.5</v>
      </c>
      <c r="AR236" s="3"/>
      <c r="AS236" s="3"/>
      <c r="AT236" s="3"/>
      <c r="AU236" s="3"/>
      <c r="AV236" s="3"/>
      <c r="AW236" s="3"/>
      <c r="AX236" s="3"/>
      <c r="AY236" s="3"/>
      <c r="AZ236" s="3"/>
      <c r="BA236" s="248">
        <v>3.5</v>
      </c>
      <c r="BB236" s="3"/>
      <c r="BC236" s="104">
        <f t="shared" si="15"/>
        <v>3.5</v>
      </c>
      <c r="BD236" s="248">
        <v>3</v>
      </c>
    </row>
    <row r="237" spans="1:56" ht="15.6" x14ac:dyDescent="0.3">
      <c r="A237" s="3"/>
      <c r="B237" s="249" t="s">
        <v>292</v>
      </c>
      <c r="C237" s="250" t="s">
        <v>293</v>
      </c>
      <c r="D237" s="230">
        <v>4.333333333333333</v>
      </c>
      <c r="E237" s="228">
        <v>3</v>
      </c>
      <c r="F237" s="230">
        <v>4.75</v>
      </c>
      <c r="G237" s="230">
        <v>3</v>
      </c>
      <c r="H237" s="248">
        <v>4</v>
      </c>
      <c r="I237" s="248">
        <v>4</v>
      </c>
      <c r="J237" s="248">
        <v>5</v>
      </c>
      <c r="K237" s="3"/>
      <c r="L237" s="3"/>
      <c r="M237" s="104">
        <f t="shared" si="12"/>
        <v>4.333333333333333</v>
      </c>
      <c r="N237" s="3"/>
      <c r="O237" s="248">
        <v>3</v>
      </c>
      <c r="P237" s="248">
        <v>3</v>
      </c>
      <c r="Q237" s="3"/>
      <c r="R237" s="3"/>
      <c r="S237" s="104">
        <f t="shared" si="13"/>
        <v>3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248">
        <v>4</v>
      </c>
      <c r="AM237" s="248">
        <v>5</v>
      </c>
      <c r="AN237" s="248">
        <v>5</v>
      </c>
      <c r="AO237" s="248">
        <v>5</v>
      </c>
      <c r="AP237" s="3"/>
      <c r="AQ237" s="104">
        <f t="shared" si="14"/>
        <v>4.75</v>
      </c>
      <c r="AR237" s="3"/>
      <c r="AS237" s="3"/>
      <c r="AT237" s="3"/>
      <c r="AU237" s="3"/>
      <c r="AV237" s="3"/>
      <c r="AW237" s="3"/>
      <c r="AX237" s="3"/>
      <c r="AY237" s="3"/>
      <c r="AZ237" s="3"/>
      <c r="BA237" s="248">
        <v>3</v>
      </c>
      <c r="BB237" s="3"/>
      <c r="BC237" s="104">
        <f t="shared" si="15"/>
        <v>3</v>
      </c>
      <c r="BD237" s="248">
        <v>3</v>
      </c>
    </row>
    <row r="238" spans="1:56" ht="15.6" x14ac:dyDescent="0.3">
      <c r="A238" s="3"/>
      <c r="B238" s="247" t="s">
        <v>49</v>
      </c>
      <c r="C238" s="247" t="s">
        <v>50</v>
      </c>
      <c r="D238" s="230">
        <v>4.333333333333333</v>
      </c>
      <c r="E238" s="228">
        <v>3.75</v>
      </c>
      <c r="F238" s="230">
        <v>4.75</v>
      </c>
      <c r="G238" s="230">
        <v>3.5</v>
      </c>
      <c r="H238" s="248">
        <v>4</v>
      </c>
      <c r="I238" s="248">
        <v>4</v>
      </c>
      <c r="J238" s="248">
        <v>5</v>
      </c>
      <c r="K238" s="3"/>
      <c r="L238" s="3"/>
      <c r="M238" s="104">
        <f t="shared" si="12"/>
        <v>4.333333333333333</v>
      </c>
      <c r="N238" s="3"/>
      <c r="O238" s="248">
        <v>4</v>
      </c>
      <c r="P238" s="248">
        <v>3.5</v>
      </c>
      <c r="Q238" s="3"/>
      <c r="R238" s="3"/>
      <c r="S238" s="104">
        <f t="shared" si="13"/>
        <v>3.75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248">
        <v>4</v>
      </c>
      <c r="AM238" s="248">
        <v>5</v>
      </c>
      <c r="AN238" s="248">
        <v>5</v>
      </c>
      <c r="AO238" s="248">
        <v>5</v>
      </c>
      <c r="AP238" s="3"/>
      <c r="AQ238" s="104">
        <f t="shared" si="14"/>
        <v>4.75</v>
      </c>
      <c r="AR238" s="3"/>
      <c r="AS238" s="3"/>
      <c r="AT238" s="3"/>
      <c r="AU238" s="3"/>
      <c r="AV238" s="3"/>
      <c r="AW238" s="3"/>
      <c r="AX238" s="3"/>
      <c r="AY238" s="3"/>
      <c r="AZ238" s="3"/>
      <c r="BA238" s="248">
        <v>3.5</v>
      </c>
      <c r="BB238" s="3"/>
      <c r="BC238" s="104">
        <f t="shared" si="15"/>
        <v>3.5</v>
      </c>
      <c r="BD238" s="248">
        <v>4</v>
      </c>
    </row>
    <row r="239" spans="1:56" ht="15.6" x14ac:dyDescent="0.3">
      <c r="A239" s="3"/>
      <c r="B239" s="247" t="s">
        <v>226</v>
      </c>
      <c r="C239" s="247" t="s">
        <v>227</v>
      </c>
      <c r="D239" s="230">
        <v>4.333333333333333</v>
      </c>
      <c r="E239" s="228">
        <v>3.25</v>
      </c>
      <c r="F239" s="230">
        <v>4.75</v>
      </c>
      <c r="G239" s="230">
        <v>2.5</v>
      </c>
      <c r="H239" s="248">
        <v>4</v>
      </c>
      <c r="I239" s="248">
        <v>4</v>
      </c>
      <c r="J239" s="248">
        <v>5</v>
      </c>
      <c r="K239" s="3"/>
      <c r="L239" s="3"/>
      <c r="M239" s="104">
        <f t="shared" si="12"/>
        <v>4.333333333333333</v>
      </c>
      <c r="N239" s="3"/>
      <c r="O239" s="248">
        <v>3.5</v>
      </c>
      <c r="P239" s="248">
        <v>3</v>
      </c>
      <c r="Q239" s="3"/>
      <c r="R239" s="3"/>
      <c r="S239" s="104">
        <f t="shared" si="13"/>
        <v>3.25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248">
        <v>4</v>
      </c>
      <c r="AM239" s="248">
        <v>5</v>
      </c>
      <c r="AN239" s="248">
        <v>5</v>
      </c>
      <c r="AO239" s="248">
        <v>5</v>
      </c>
      <c r="AP239" s="3"/>
      <c r="AQ239" s="104">
        <f t="shared" si="14"/>
        <v>4.75</v>
      </c>
      <c r="AR239" s="3"/>
      <c r="AS239" s="3"/>
      <c r="AT239" s="3"/>
      <c r="AU239" s="3"/>
      <c r="AV239" s="3"/>
      <c r="AW239" s="3"/>
      <c r="AX239" s="3"/>
      <c r="AY239" s="3"/>
      <c r="AZ239" s="3"/>
      <c r="BA239" s="248">
        <v>2.5</v>
      </c>
      <c r="BB239" s="3"/>
      <c r="BC239" s="104">
        <f t="shared" si="15"/>
        <v>2.5</v>
      </c>
      <c r="BD239" s="248">
        <v>3</v>
      </c>
    </row>
    <row r="240" spans="1:56" ht="15.6" x14ac:dyDescent="0.3">
      <c r="A240" s="3"/>
      <c r="B240" s="247" t="s">
        <v>303</v>
      </c>
      <c r="C240" s="247" t="s">
        <v>304</v>
      </c>
      <c r="D240" s="230">
        <v>3</v>
      </c>
      <c r="E240" s="228">
        <v>3.75</v>
      </c>
      <c r="F240" s="230">
        <v>3.25</v>
      </c>
      <c r="G240" s="230">
        <v>3</v>
      </c>
      <c r="H240" s="248">
        <v>3</v>
      </c>
      <c r="I240" s="248">
        <v>3</v>
      </c>
      <c r="J240" s="248">
        <v>3</v>
      </c>
      <c r="K240" s="3"/>
      <c r="L240" s="3"/>
      <c r="M240" s="104">
        <f t="shared" si="12"/>
        <v>3</v>
      </c>
      <c r="N240" s="3"/>
      <c r="O240" s="248">
        <v>4</v>
      </c>
      <c r="P240" s="248">
        <v>3.5</v>
      </c>
      <c r="Q240" s="3"/>
      <c r="R240" s="3"/>
      <c r="S240" s="104">
        <f t="shared" si="13"/>
        <v>3.75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248">
        <v>3</v>
      </c>
      <c r="AM240" s="248">
        <v>3</v>
      </c>
      <c r="AN240" s="248">
        <v>4</v>
      </c>
      <c r="AO240" s="248">
        <v>3</v>
      </c>
      <c r="AP240" s="3"/>
      <c r="AQ240" s="104">
        <f t="shared" si="14"/>
        <v>3.25</v>
      </c>
      <c r="AR240" s="3"/>
      <c r="AS240" s="3"/>
      <c r="AT240" s="3"/>
      <c r="AU240" s="3"/>
      <c r="AV240" s="3"/>
      <c r="AW240" s="3"/>
      <c r="AX240" s="3"/>
      <c r="AY240" s="3"/>
      <c r="AZ240" s="3"/>
      <c r="BA240" s="248">
        <v>3</v>
      </c>
      <c r="BB240" s="3"/>
      <c r="BC240" s="104">
        <f t="shared" si="15"/>
        <v>3</v>
      </c>
      <c r="BD240" s="248">
        <v>3.5</v>
      </c>
    </row>
    <row r="241" spans="1:56" ht="15.6" x14ac:dyDescent="0.3">
      <c r="A241" s="3"/>
      <c r="B241" s="247" t="s">
        <v>305</v>
      </c>
      <c r="C241" s="247" t="s">
        <v>306</v>
      </c>
      <c r="D241" s="230">
        <v>3</v>
      </c>
      <c r="E241" s="228">
        <v>3</v>
      </c>
      <c r="F241" s="230">
        <v>3.25</v>
      </c>
      <c r="G241" s="230">
        <v>3</v>
      </c>
      <c r="H241" s="248">
        <v>3</v>
      </c>
      <c r="I241" s="248">
        <v>3</v>
      </c>
      <c r="J241" s="248">
        <v>3</v>
      </c>
      <c r="K241" s="3"/>
      <c r="L241" s="3"/>
      <c r="M241" s="104">
        <f t="shared" si="12"/>
        <v>3</v>
      </c>
      <c r="N241" s="3"/>
      <c r="O241" s="248">
        <v>3</v>
      </c>
      <c r="P241" s="248">
        <v>3</v>
      </c>
      <c r="Q241" s="3"/>
      <c r="R241" s="3"/>
      <c r="S241" s="104">
        <f t="shared" si="13"/>
        <v>3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248">
        <v>3</v>
      </c>
      <c r="AM241" s="248">
        <v>3</v>
      </c>
      <c r="AN241" s="248">
        <v>4</v>
      </c>
      <c r="AO241" s="248">
        <v>3</v>
      </c>
      <c r="AP241" s="3"/>
      <c r="AQ241" s="104">
        <f t="shared" si="14"/>
        <v>3.25</v>
      </c>
      <c r="AR241" s="3"/>
      <c r="AS241" s="3"/>
      <c r="AT241" s="3"/>
      <c r="AU241" s="3"/>
      <c r="AV241" s="3"/>
      <c r="AW241" s="3"/>
      <c r="AX241" s="3"/>
      <c r="AY241" s="3"/>
      <c r="AZ241" s="3"/>
      <c r="BA241" s="248">
        <v>3</v>
      </c>
      <c r="BB241" s="3"/>
      <c r="BC241" s="104">
        <f t="shared" si="15"/>
        <v>3</v>
      </c>
      <c r="BD241" s="248">
        <v>3.5</v>
      </c>
    </row>
    <row r="242" spans="1:56" ht="15.6" x14ac:dyDescent="0.3">
      <c r="A242" s="3"/>
      <c r="B242" s="247" t="s">
        <v>244</v>
      </c>
      <c r="C242" s="247" t="s">
        <v>245</v>
      </c>
      <c r="D242" s="230">
        <v>3</v>
      </c>
      <c r="E242" s="228">
        <v>2.75</v>
      </c>
      <c r="F242" s="230">
        <v>3.25</v>
      </c>
      <c r="G242" s="230">
        <v>2.5</v>
      </c>
      <c r="H242" s="248">
        <v>3</v>
      </c>
      <c r="I242" s="248">
        <v>3</v>
      </c>
      <c r="J242" s="248">
        <v>3</v>
      </c>
      <c r="K242" s="3"/>
      <c r="L242" s="3"/>
      <c r="M242" s="104">
        <f t="shared" si="12"/>
        <v>3</v>
      </c>
      <c r="N242" s="3"/>
      <c r="O242" s="248">
        <v>3</v>
      </c>
      <c r="P242" s="248">
        <v>2.5</v>
      </c>
      <c r="Q242" s="3"/>
      <c r="R242" s="3"/>
      <c r="S242" s="104">
        <f t="shared" si="13"/>
        <v>2.75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248">
        <v>3</v>
      </c>
      <c r="AM242" s="248">
        <v>3</v>
      </c>
      <c r="AN242" s="248">
        <v>4</v>
      </c>
      <c r="AO242" s="248">
        <v>3</v>
      </c>
      <c r="AP242" s="3"/>
      <c r="AQ242" s="104">
        <f t="shared" si="14"/>
        <v>3.25</v>
      </c>
      <c r="AR242" s="3"/>
      <c r="AS242" s="3"/>
      <c r="AT242" s="3"/>
      <c r="AU242" s="3"/>
      <c r="AV242" s="3"/>
      <c r="AW242" s="3"/>
      <c r="AX242" s="3"/>
      <c r="AY242" s="3"/>
      <c r="AZ242" s="3"/>
      <c r="BA242" s="248">
        <v>2.5</v>
      </c>
      <c r="BB242" s="3"/>
      <c r="BC242" s="104">
        <f t="shared" si="15"/>
        <v>2.5</v>
      </c>
      <c r="BD242" s="248">
        <v>3</v>
      </c>
    </row>
    <row r="243" spans="1:56" ht="15.6" x14ac:dyDescent="0.3">
      <c r="A243" s="3"/>
      <c r="B243" s="247" t="s">
        <v>196</v>
      </c>
      <c r="C243" s="247" t="s">
        <v>197</v>
      </c>
      <c r="D243" s="230">
        <v>3</v>
      </c>
      <c r="E243" s="228">
        <v>2.25</v>
      </c>
      <c r="F243" s="230">
        <v>3.25</v>
      </c>
      <c r="G243" s="230">
        <v>2.5</v>
      </c>
      <c r="H243" s="248">
        <v>3</v>
      </c>
      <c r="I243" s="248">
        <v>3</v>
      </c>
      <c r="J243" s="248">
        <v>3</v>
      </c>
      <c r="K243" s="3"/>
      <c r="L243" s="3"/>
      <c r="M243" s="104">
        <f t="shared" si="12"/>
        <v>3</v>
      </c>
      <c r="N243" s="3"/>
      <c r="O243" s="248">
        <v>2.5</v>
      </c>
      <c r="P243" s="248">
        <v>2</v>
      </c>
      <c r="Q243" s="3"/>
      <c r="R243" s="3"/>
      <c r="S243" s="104">
        <f t="shared" si="13"/>
        <v>2.25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248">
        <v>3</v>
      </c>
      <c r="AM243" s="248">
        <v>3</v>
      </c>
      <c r="AN243" s="248">
        <v>4</v>
      </c>
      <c r="AO243" s="248">
        <v>3</v>
      </c>
      <c r="AP243" s="3"/>
      <c r="AQ243" s="104">
        <f t="shared" si="14"/>
        <v>3.25</v>
      </c>
      <c r="AR243" s="3"/>
      <c r="AS243" s="3"/>
      <c r="AT243" s="3"/>
      <c r="AU243" s="3"/>
      <c r="AV243" s="3"/>
      <c r="AW243" s="3"/>
      <c r="AX243" s="3"/>
      <c r="AY243" s="3"/>
      <c r="AZ243" s="3"/>
      <c r="BA243" s="248">
        <v>2.5</v>
      </c>
      <c r="BB243" s="3"/>
      <c r="BC243" s="104">
        <f t="shared" si="15"/>
        <v>2.5</v>
      </c>
      <c r="BD243" s="248">
        <v>3</v>
      </c>
    </row>
    <row r="244" spans="1:56" ht="15.6" x14ac:dyDescent="0.3">
      <c r="A244" s="3"/>
      <c r="B244" s="247" t="s">
        <v>323</v>
      </c>
      <c r="C244" s="247" t="s">
        <v>324</v>
      </c>
      <c r="D244" s="230">
        <v>4.333333333333333</v>
      </c>
      <c r="E244" s="228">
        <v>2.25</v>
      </c>
      <c r="F244" s="230">
        <v>4.75</v>
      </c>
      <c r="G244" s="230">
        <v>2</v>
      </c>
      <c r="H244" s="5">
        <v>4</v>
      </c>
      <c r="I244" s="5">
        <v>4</v>
      </c>
      <c r="J244" s="5">
        <v>5</v>
      </c>
      <c r="K244" s="3"/>
      <c r="L244" s="3"/>
      <c r="M244" s="104">
        <f t="shared" si="12"/>
        <v>4.333333333333333</v>
      </c>
      <c r="N244" s="3"/>
      <c r="O244" s="248">
        <v>2.5</v>
      </c>
      <c r="P244" s="248">
        <v>2</v>
      </c>
      <c r="Q244" s="3"/>
      <c r="R244" s="3"/>
      <c r="S244" s="104">
        <f t="shared" si="13"/>
        <v>2.25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5">
        <v>4</v>
      </c>
      <c r="AM244" s="5">
        <v>5</v>
      </c>
      <c r="AN244" s="5">
        <v>5</v>
      </c>
      <c r="AO244" s="5">
        <v>5</v>
      </c>
      <c r="AP244" s="3"/>
      <c r="AQ244" s="104">
        <f t="shared" si="14"/>
        <v>4.75</v>
      </c>
      <c r="AR244" s="3"/>
      <c r="AS244" s="3"/>
      <c r="AT244" s="3"/>
      <c r="AU244" s="3"/>
      <c r="AV244" s="3"/>
      <c r="AW244" s="3"/>
      <c r="AX244" s="3"/>
      <c r="AY244" s="3"/>
      <c r="AZ244" s="3"/>
      <c r="BA244" s="248">
        <v>2</v>
      </c>
      <c r="BB244" s="3"/>
      <c r="BC244" s="104">
        <f t="shared" si="15"/>
        <v>2</v>
      </c>
      <c r="BD244" s="248">
        <v>2.5</v>
      </c>
    </row>
    <row r="245" spans="1:56" ht="15.6" x14ac:dyDescent="0.3">
      <c r="A245" s="3"/>
      <c r="B245" s="247" t="s">
        <v>80</v>
      </c>
      <c r="C245" s="247" t="s">
        <v>81</v>
      </c>
      <c r="D245" s="230">
        <v>4.333333333333333</v>
      </c>
      <c r="E245" s="228">
        <v>4.25</v>
      </c>
      <c r="F245" s="230">
        <v>4.75</v>
      </c>
      <c r="G245" s="230">
        <v>3</v>
      </c>
      <c r="H245" s="5">
        <v>4</v>
      </c>
      <c r="I245" s="5">
        <v>4</v>
      </c>
      <c r="J245" s="5">
        <v>5</v>
      </c>
      <c r="K245" s="3"/>
      <c r="L245" s="3"/>
      <c r="M245" s="104">
        <f t="shared" si="12"/>
        <v>4.333333333333333</v>
      </c>
      <c r="N245" s="3"/>
      <c r="O245" s="248">
        <v>4.5</v>
      </c>
      <c r="P245" s="248">
        <v>4</v>
      </c>
      <c r="Q245" s="3"/>
      <c r="R245" s="3"/>
      <c r="S245" s="104">
        <f t="shared" si="13"/>
        <v>4.25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5">
        <v>4</v>
      </c>
      <c r="AM245" s="5">
        <v>5</v>
      </c>
      <c r="AN245" s="5">
        <v>5</v>
      </c>
      <c r="AO245" s="5">
        <v>5</v>
      </c>
      <c r="AP245" s="3"/>
      <c r="AQ245" s="104">
        <f t="shared" si="14"/>
        <v>4.75</v>
      </c>
      <c r="AR245" s="3"/>
      <c r="AS245" s="3"/>
      <c r="AT245" s="3"/>
      <c r="AU245" s="3"/>
      <c r="AV245" s="3"/>
      <c r="AW245" s="3"/>
      <c r="AX245" s="3"/>
      <c r="AY245" s="3"/>
      <c r="AZ245" s="3"/>
      <c r="BA245" s="248">
        <v>3</v>
      </c>
      <c r="BB245" s="3"/>
      <c r="BC245" s="104">
        <f t="shared" si="15"/>
        <v>3</v>
      </c>
      <c r="BD245" s="248">
        <v>3.5</v>
      </c>
    </row>
    <row r="246" spans="1:56" ht="15.6" x14ac:dyDescent="0.3">
      <c r="A246" s="3"/>
      <c r="B246" s="247" t="s">
        <v>183</v>
      </c>
      <c r="C246" s="247" t="s">
        <v>184</v>
      </c>
      <c r="D246" s="230">
        <v>4.333333333333333</v>
      </c>
      <c r="E246" s="228">
        <v>3.25</v>
      </c>
      <c r="F246" s="230">
        <v>4.75</v>
      </c>
      <c r="G246" s="230">
        <v>3</v>
      </c>
      <c r="H246" s="5">
        <v>4</v>
      </c>
      <c r="I246" s="5">
        <v>4</v>
      </c>
      <c r="J246" s="5">
        <v>5</v>
      </c>
      <c r="K246" s="3"/>
      <c r="L246" s="3"/>
      <c r="M246" s="104">
        <f t="shared" si="12"/>
        <v>4.333333333333333</v>
      </c>
      <c r="N246" s="3"/>
      <c r="O246" s="248">
        <v>3.5</v>
      </c>
      <c r="P246" s="248">
        <v>3</v>
      </c>
      <c r="Q246" s="3"/>
      <c r="R246" s="3"/>
      <c r="S246" s="104">
        <f t="shared" si="13"/>
        <v>3.25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5">
        <v>4</v>
      </c>
      <c r="AM246" s="5">
        <v>5</v>
      </c>
      <c r="AN246" s="5">
        <v>5</v>
      </c>
      <c r="AO246" s="5">
        <v>5</v>
      </c>
      <c r="AP246" s="3"/>
      <c r="AQ246" s="104">
        <f t="shared" si="14"/>
        <v>4.75</v>
      </c>
      <c r="AR246" s="3"/>
      <c r="AS246" s="3"/>
      <c r="AT246" s="3"/>
      <c r="AU246" s="3"/>
      <c r="AV246" s="3"/>
      <c r="AW246" s="3"/>
      <c r="AX246" s="3"/>
      <c r="AY246" s="3"/>
      <c r="AZ246" s="3"/>
      <c r="BA246" s="248">
        <v>3</v>
      </c>
      <c r="BB246" s="3"/>
      <c r="BC246" s="104">
        <f t="shared" si="15"/>
        <v>3</v>
      </c>
      <c r="BD246" s="248">
        <v>3.5</v>
      </c>
    </row>
    <row r="247" spans="1:56" ht="15.6" x14ac:dyDescent="0.3">
      <c r="A247" s="3"/>
      <c r="B247" s="247" t="s">
        <v>357</v>
      </c>
      <c r="C247" s="247" t="s">
        <v>754</v>
      </c>
      <c r="D247" s="230">
        <v>4</v>
      </c>
      <c r="E247" s="228">
        <v>3.75</v>
      </c>
      <c r="F247" s="230">
        <v>4</v>
      </c>
      <c r="G247" s="230">
        <v>3.5</v>
      </c>
      <c r="H247" s="248">
        <v>4</v>
      </c>
      <c r="I247" s="248">
        <v>4</v>
      </c>
      <c r="J247" s="248">
        <v>4</v>
      </c>
      <c r="K247" s="3"/>
      <c r="L247" s="3"/>
      <c r="M247" s="104">
        <f t="shared" si="12"/>
        <v>4</v>
      </c>
      <c r="N247" s="3"/>
      <c r="O247" s="248">
        <v>4</v>
      </c>
      <c r="P247" s="248">
        <v>3.5</v>
      </c>
      <c r="Q247" s="3"/>
      <c r="R247" s="3"/>
      <c r="S247" s="104">
        <f t="shared" si="13"/>
        <v>3.75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248">
        <v>4</v>
      </c>
      <c r="AM247" s="248">
        <v>4</v>
      </c>
      <c r="AN247" s="248">
        <v>4</v>
      </c>
      <c r="AO247" s="248">
        <v>4</v>
      </c>
      <c r="AP247" s="3"/>
      <c r="AQ247" s="104">
        <f t="shared" si="14"/>
        <v>4</v>
      </c>
      <c r="AR247" s="3"/>
      <c r="AS247" s="3"/>
      <c r="AT247" s="3"/>
      <c r="AU247" s="3"/>
      <c r="AV247" s="3"/>
      <c r="AW247" s="3"/>
      <c r="AX247" s="3"/>
      <c r="AY247" s="3"/>
      <c r="AZ247" s="3"/>
      <c r="BA247" s="248">
        <v>3.5</v>
      </c>
      <c r="BB247" s="3"/>
      <c r="BC247" s="104">
        <f t="shared" si="15"/>
        <v>3.5</v>
      </c>
      <c r="BD247" s="248">
        <v>4</v>
      </c>
    </row>
    <row r="248" spans="1:56" ht="15.6" x14ac:dyDescent="0.3">
      <c r="A248" s="3"/>
      <c r="B248" s="247" t="s">
        <v>218</v>
      </c>
      <c r="C248" s="247" t="s">
        <v>219</v>
      </c>
      <c r="D248" s="230">
        <v>4</v>
      </c>
      <c r="E248" s="228">
        <v>3.5</v>
      </c>
      <c r="F248" s="230">
        <v>4</v>
      </c>
      <c r="G248" s="230">
        <v>3</v>
      </c>
      <c r="H248" s="248">
        <v>4</v>
      </c>
      <c r="I248" s="248">
        <v>4</v>
      </c>
      <c r="J248" s="248">
        <v>4</v>
      </c>
      <c r="K248" s="3"/>
      <c r="L248" s="3"/>
      <c r="M248" s="104">
        <f t="shared" si="12"/>
        <v>4</v>
      </c>
      <c r="N248" s="3"/>
      <c r="O248" s="248">
        <v>3.5</v>
      </c>
      <c r="P248" s="248">
        <v>3.5</v>
      </c>
      <c r="Q248" s="3"/>
      <c r="R248" s="3"/>
      <c r="S248" s="104">
        <f t="shared" si="13"/>
        <v>3.5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248">
        <v>4</v>
      </c>
      <c r="AM248" s="248">
        <v>4</v>
      </c>
      <c r="AN248" s="248">
        <v>4</v>
      </c>
      <c r="AO248" s="248">
        <v>4</v>
      </c>
      <c r="AP248" s="3"/>
      <c r="AQ248" s="104">
        <f t="shared" si="14"/>
        <v>4</v>
      </c>
      <c r="AR248" s="3"/>
      <c r="AS248" s="3"/>
      <c r="AT248" s="3"/>
      <c r="AU248" s="3"/>
      <c r="AV248" s="3"/>
      <c r="AW248" s="3"/>
      <c r="AX248" s="3"/>
      <c r="AY248" s="3"/>
      <c r="AZ248" s="3"/>
      <c r="BA248" s="248">
        <v>3</v>
      </c>
      <c r="BB248" s="3"/>
      <c r="BC248" s="104">
        <f t="shared" si="15"/>
        <v>3</v>
      </c>
      <c r="BD248" s="248">
        <v>4</v>
      </c>
    </row>
    <row r="249" spans="1:56" ht="15.6" x14ac:dyDescent="0.3">
      <c r="A249" s="3"/>
      <c r="B249" s="247" t="s">
        <v>268</v>
      </c>
      <c r="C249" s="247" t="s">
        <v>269</v>
      </c>
      <c r="D249" s="230">
        <v>4</v>
      </c>
      <c r="E249" s="228">
        <v>3.25</v>
      </c>
      <c r="F249" s="230">
        <v>4</v>
      </c>
      <c r="G249" s="230">
        <v>2.5</v>
      </c>
      <c r="H249" s="248">
        <v>4</v>
      </c>
      <c r="I249" s="248">
        <v>4</v>
      </c>
      <c r="J249" s="248">
        <v>4</v>
      </c>
      <c r="K249" s="3"/>
      <c r="L249" s="3"/>
      <c r="M249" s="104">
        <f t="shared" si="12"/>
        <v>4</v>
      </c>
      <c r="N249" s="3"/>
      <c r="O249" s="248">
        <v>3.5</v>
      </c>
      <c r="P249" s="248">
        <v>3</v>
      </c>
      <c r="Q249" s="3"/>
      <c r="R249" s="3"/>
      <c r="S249" s="104">
        <f t="shared" si="13"/>
        <v>3.25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248">
        <v>4</v>
      </c>
      <c r="AM249" s="248">
        <v>4</v>
      </c>
      <c r="AN249" s="248">
        <v>4</v>
      </c>
      <c r="AO249" s="248">
        <v>4</v>
      </c>
      <c r="AP249" s="3"/>
      <c r="AQ249" s="104">
        <f t="shared" si="14"/>
        <v>4</v>
      </c>
      <c r="AR249" s="3"/>
      <c r="AS249" s="3"/>
      <c r="AT249" s="3"/>
      <c r="AU249" s="3"/>
      <c r="AV249" s="3"/>
      <c r="AW249" s="3"/>
      <c r="AX249" s="3"/>
      <c r="AY249" s="3"/>
      <c r="AZ249" s="3"/>
      <c r="BA249" s="248">
        <v>2.5</v>
      </c>
      <c r="BB249" s="3"/>
      <c r="BC249" s="104">
        <f t="shared" si="15"/>
        <v>2.5</v>
      </c>
      <c r="BD249" s="248">
        <v>3</v>
      </c>
    </row>
    <row r="250" spans="1:56" ht="15.6" x14ac:dyDescent="0.3">
      <c r="A250" s="3"/>
      <c r="B250" s="247" t="s">
        <v>156</v>
      </c>
      <c r="C250" s="247" t="s">
        <v>157</v>
      </c>
      <c r="D250" s="230">
        <v>4</v>
      </c>
      <c r="E250" s="228">
        <v>2.5</v>
      </c>
      <c r="F250" s="230">
        <v>4</v>
      </c>
      <c r="G250" s="230">
        <v>2.5</v>
      </c>
      <c r="H250" s="248">
        <v>4</v>
      </c>
      <c r="I250" s="248">
        <v>4</v>
      </c>
      <c r="J250" s="248">
        <v>4</v>
      </c>
      <c r="K250" s="3"/>
      <c r="L250" s="3"/>
      <c r="M250" s="104">
        <f t="shared" si="12"/>
        <v>4</v>
      </c>
      <c r="N250" s="3"/>
      <c r="O250" s="248">
        <v>2.5</v>
      </c>
      <c r="P250" s="248">
        <v>2.5</v>
      </c>
      <c r="Q250" s="3"/>
      <c r="R250" s="3"/>
      <c r="S250" s="104">
        <f t="shared" si="13"/>
        <v>2.5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248">
        <v>4</v>
      </c>
      <c r="AM250" s="248">
        <v>4</v>
      </c>
      <c r="AN250" s="248">
        <v>4</v>
      </c>
      <c r="AO250" s="248">
        <v>4</v>
      </c>
      <c r="AP250" s="3"/>
      <c r="AQ250" s="104">
        <f t="shared" si="14"/>
        <v>4</v>
      </c>
      <c r="AR250" s="3"/>
      <c r="AS250" s="3"/>
      <c r="AT250" s="3"/>
      <c r="AU250" s="3"/>
      <c r="AV250" s="3"/>
      <c r="AW250" s="3"/>
      <c r="AX250" s="3"/>
      <c r="AY250" s="3"/>
      <c r="AZ250" s="3"/>
      <c r="BA250" s="248">
        <v>2.5</v>
      </c>
      <c r="BB250" s="3"/>
      <c r="BC250" s="104">
        <f t="shared" si="15"/>
        <v>2.5</v>
      </c>
      <c r="BD250" s="248">
        <v>3</v>
      </c>
    </row>
    <row r="251" spans="1:56" ht="15.6" x14ac:dyDescent="0.3">
      <c r="A251" s="3"/>
      <c r="B251" s="247" t="s">
        <v>435</v>
      </c>
      <c r="C251" s="247" t="s">
        <v>436</v>
      </c>
      <c r="D251" s="230">
        <v>3.6666666666666665</v>
      </c>
      <c r="E251" s="228">
        <v>2.25</v>
      </c>
      <c r="F251" s="230">
        <v>3.25</v>
      </c>
      <c r="G251" s="230">
        <v>2</v>
      </c>
      <c r="H251" s="248">
        <v>4</v>
      </c>
      <c r="I251" s="248">
        <v>4</v>
      </c>
      <c r="J251" s="248">
        <v>3</v>
      </c>
      <c r="K251" s="3"/>
      <c r="L251" s="3"/>
      <c r="M251" s="104">
        <f t="shared" si="12"/>
        <v>3.6666666666666665</v>
      </c>
      <c r="N251" s="3"/>
      <c r="O251" s="248">
        <v>2</v>
      </c>
      <c r="P251" s="248">
        <v>2.5</v>
      </c>
      <c r="Q251" s="3"/>
      <c r="R251" s="3"/>
      <c r="S251" s="104">
        <f t="shared" si="13"/>
        <v>2.25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248">
        <v>3</v>
      </c>
      <c r="AM251" s="248">
        <v>4</v>
      </c>
      <c r="AN251" s="248">
        <v>3</v>
      </c>
      <c r="AO251" s="248">
        <v>3</v>
      </c>
      <c r="AP251" s="3"/>
      <c r="AQ251" s="104">
        <f t="shared" si="14"/>
        <v>3.25</v>
      </c>
      <c r="AR251" s="3"/>
      <c r="AS251" s="3"/>
      <c r="AT251" s="3"/>
      <c r="AU251" s="3"/>
      <c r="AV251" s="3"/>
      <c r="AW251" s="3"/>
      <c r="AX251" s="3"/>
      <c r="AY251" s="3"/>
      <c r="AZ251" s="3"/>
      <c r="BA251" s="248">
        <v>2</v>
      </c>
      <c r="BB251" s="3"/>
      <c r="BC251" s="104">
        <f t="shared" si="15"/>
        <v>2</v>
      </c>
      <c r="BD251" s="248">
        <v>2.5</v>
      </c>
    </row>
    <row r="252" spans="1:56" ht="15.6" x14ac:dyDescent="0.3">
      <c r="A252" s="3"/>
      <c r="B252" s="247" t="s">
        <v>458</v>
      </c>
      <c r="C252" s="247" t="s">
        <v>459</v>
      </c>
      <c r="D252" s="230">
        <v>3.6666666666666665</v>
      </c>
      <c r="E252" s="228">
        <v>3.75</v>
      </c>
      <c r="F252" s="230">
        <v>3.25</v>
      </c>
      <c r="G252" s="230">
        <v>3.5</v>
      </c>
      <c r="H252" s="248">
        <v>4</v>
      </c>
      <c r="I252" s="248">
        <v>4</v>
      </c>
      <c r="J252" s="248">
        <v>3</v>
      </c>
      <c r="K252" s="3"/>
      <c r="L252" s="3"/>
      <c r="M252" s="104">
        <f t="shared" si="12"/>
        <v>3.6666666666666665</v>
      </c>
      <c r="N252" s="3"/>
      <c r="O252" s="248">
        <v>4</v>
      </c>
      <c r="P252" s="248">
        <v>3.5</v>
      </c>
      <c r="Q252" s="3"/>
      <c r="R252" s="3"/>
      <c r="S252" s="104">
        <f t="shared" si="13"/>
        <v>3.75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248">
        <v>3</v>
      </c>
      <c r="AM252" s="248">
        <v>4</v>
      </c>
      <c r="AN252" s="248">
        <v>3</v>
      </c>
      <c r="AO252" s="248">
        <v>3</v>
      </c>
      <c r="AP252" s="3"/>
      <c r="AQ252" s="104">
        <f t="shared" si="14"/>
        <v>3.25</v>
      </c>
      <c r="AR252" s="3"/>
      <c r="AS252" s="3"/>
      <c r="AT252" s="3"/>
      <c r="AU252" s="3"/>
      <c r="AV252" s="3"/>
      <c r="AW252" s="3"/>
      <c r="AX252" s="3"/>
      <c r="AY252" s="3"/>
      <c r="AZ252" s="3"/>
      <c r="BA252" s="248">
        <v>3.5</v>
      </c>
      <c r="BB252" s="3"/>
      <c r="BC252" s="104">
        <f t="shared" si="15"/>
        <v>3.5</v>
      </c>
      <c r="BD252" s="248">
        <v>3.5</v>
      </c>
    </row>
    <row r="253" spans="1:56" ht="15.6" x14ac:dyDescent="0.3">
      <c r="A253" s="3"/>
      <c r="B253" s="247" t="s">
        <v>470</v>
      </c>
      <c r="C253" s="247" t="s">
        <v>755</v>
      </c>
      <c r="D253" s="230">
        <v>3.6666666666666665</v>
      </c>
      <c r="E253" s="228">
        <v>3.25</v>
      </c>
      <c r="F253" s="230">
        <v>3.25</v>
      </c>
      <c r="G253" s="230">
        <v>2.5</v>
      </c>
      <c r="H253" s="248">
        <v>4</v>
      </c>
      <c r="I253" s="248">
        <v>4</v>
      </c>
      <c r="J253" s="248">
        <v>3</v>
      </c>
      <c r="K253" s="3"/>
      <c r="L253" s="3"/>
      <c r="M253" s="104">
        <f t="shared" si="12"/>
        <v>3.6666666666666665</v>
      </c>
      <c r="N253" s="3"/>
      <c r="O253" s="248">
        <v>3.5</v>
      </c>
      <c r="P253" s="248">
        <v>3</v>
      </c>
      <c r="Q253" s="3"/>
      <c r="R253" s="3"/>
      <c r="S253" s="104">
        <f t="shared" si="13"/>
        <v>3.25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248">
        <v>3</v>
      </c>
      <c r="AM253" s="248">
        <v>4</v>
      </c>
      <c r="AN253" s="248">
        <v>3</v>
      </c>
      <c r="AO253" s="248">
        <v>3</v>
      </c>
      <c r="AP253" s="3"/>
      <c r="AQ253" s="104">
        <f t="shared" si="14"/>
        <v>3.25</v>
      </c>
      <c r="AR253" s="3"/>
      <c r="AS253" s="3"/>
      <c r="AT253" s="3"/>
      <c r="AU253" s="3"/>
      <c r="AV253" s="3"/>
      <c r="AW253" s="3"/>
      <c r="AX253" s="3"/>
      <c r="AY253" s="3"/>
      <c r="AZ253" s="3"/>
      <c r="BA253" s="248">
        <v>2.5</v>
      </c>
      <c r="BB253" s="3"/>
      <c r="BC253" s="104">
        <f t="shared" si="15"/>
        <v>2.5</v>
      </c>
      <c r="BD253" s="248">
        <v>3</v>
      </c>
    </row>
    <row r="254" spans="1:56" ht="15.6" x14ac:dyDescent="0.3">
      <c r="A254" s="3"/>
      <c r="B254" s="247" t="s">
        <v>756</v>
      </c>
      <c r="C254" s="247" t="s">
        <v>757</v>
      </c>
      <c r="D254" s="230">
        <v>3.6666666666666665</v>
      </c>
      <c r="E254" s="228">
        <v>3.5</v>
      </c>
      <c r="F254" s="230">
        <v>3.75</v>
      </c>
      <c r="G254" s="230">
        <v>3</v>
      </c>
      <c r="H254" s="248">
        <v>3</v>
      </c>
      <c r="I254" s="248">
        <v>4</v>
      </c>
      <c r="J254" s="248">
        <v>4</v>
      </c>
      <c r="K254" s="3"/>
      <c r="L254" s="3"/>
      <c r="M254" s="104">
        <f t="shared" si="12"/>
        <v>3.6666666666666665</v>
      </c>
      <c r="N254" s="3"/>
      <c r="O254" s="248">
        <v>3.5</v>
      </c>
      <c r="P254" s="248">
        <v>3.5</v>
      </c>
      <c r="Q254" s="3"/>
      <c r="R254" s="3"/>
      <c r="S254" s="104">
        <f t="shared" si="13"/>
        <v>3.5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248">
        <v>4</v>
      </c>
      <c r="AM254" s="248">
        <v>3</v>
      </c>
      <c r="AN254" s="248">
        <v>4</v>
      </c>
      <c r="AO254" s="248">
        <v>4</v>
      </c>
      <c r="AP254" s="3"/>
      <c r="AQ254" s="104">
        <f t="shared" si="14"/>
        <v>3.75</v>
      </c>
      <c r="AR254" s="3"/>
      <c r="AS254" s="3"/>
      <c r="AT254" s="3"/>
      <c r="AU254" s="3"/>
      <c r="AV254" s="3"/>
      <c r="AW254" s="3"/>
      <c r="AX254" s="3"/>
      <c r="AY254" s="3"/>
      <c r="AZ254" s="3"/>
      <c r="BA254" s="248">
        <v>3</v>
      </c>
      <c r="BB254" s="3"/>
      <c r="BC254" s="104">
        <f t="shared" si="15"/>
        <v>3</v>
      </c>
      <c r="BD254" s="248">
        <v>3.5</v>
      </c>
    </row>
    <row r="255" spans="1:56" ht="15.6" x14ac:dyDescent="0.3">
      <c r="A255" s="3"/>
      <c r="B255" s="247" t="s">
        <v>758</v>
      </c>
      <c r="C255" s="247" t="s">
        <v>759</v>
      </c>
      <c r="D255" s="230">
        <v>3.6666666666666665</v>
      </c>
      <c r="E255" s="228">
        <v>3.25</v>
      </c>
      <c r="F255" s="230">
        <v>3.75</v>
      </c>
      <c r="G255" s="230">
        <v>2.5</v>
      </c>
      <c r="H255" s="248">
        <v>3</v>
      </c>
      <c r="I255" s="248">
        <v>4</v>
      </c>
      <c r="J255" s="248">
        <v>4</v>
      </c>
      <c r="K255" s="3"/>
      <c r="L255" s="3"/>
      <c r="M255" s="104">
        <f t="shared" si="12"/>
        <v>3.6666666666666665</v>
      </c>
      <c r="N255" s="3"/>
      <c r="O255" s="248">
        <v>3.5</v>
      </c>
      <c r="P255" s="248">
        <v>3</v>
      </c>
      <c r="Q255" s="3"/>
      <c r="R255" s="3"/>
      <c r="S255" s="104">
        <f t="shared" si="13"/>
        <v>3.25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248">
        <v>4</v>
      </c>
      <c r="AM255" s="248">
        <v>3</v>
      </c>
      <c r="AN255" s="248">
        <v>4</v>
      </c>
      <c r="AO255" s="248">
        <v>4</v>
      </c>
      <c r="AP255" s="3"/>
      <c r="AQ255" s="104">
        <f t="shared" si="14"/>
        <v>3.75</v>
      </c>
      <c r="AR255" s="3"/>
      <c r="AS255" s="3"/>
      <c r="AT255" s="3"/>
      <c r="AU255" s="3"/>
      <c r="AV255" s="3"/>
      <c r="AW255" s="3"/>
      <c r="AX255" s="3"/>
      <c r="AY255" s="3"/>
      <c r="AZ255" s="3"/>
      <c r="BA255" s="248">
        <v>2.5</v>
      </c>
      <c r="BB255" s="3"/>
      <c r="BC255" s="104">
        <f t="shared" si="15"/>
        <v>2.5</v>
      </c>
      <c r="BD255" s="248">
        <v>3</v>
      </c>
    </row>
    <row r="256" spans="1:56" ht="15.6" x14ac:dyDescent="0.3">
      <c r="A256" s="3"/>
      <c r="B256" s="247" t="s">
        <v>760</v>
      </c>
      <c r="C256" s="247" t="s">
        <v>761</v>
      </c>
      <c r="D256" s="230">
        <v>3.6666666666666665</v>
      </c>
      <c r="E256" s="228">
        <v>3</v>
      </c>
      <c r="F256" s="230">
        <v>3.75</v>
      </c>
      <c r="G256" s="230">
        <v>3</v>
      </c>
      <c r="H256" s="248">
        <v>3</v>
      </c>
      <c r="I256" s="248">
        <v>4</v>
      </c>
      <c r="J256" s="248">
        <v>4</v>
      </c>
      <c r="K256" s="3"/>
      <c r="L256" s="3"/>
      <c r="M256" s="104">
        <f t="shared" si="12"/>
        <v>3.6666666666666665</v>
      </c>
      <c r="N256" s="3"/>
      <c r="O256" s="248">
        <v>3</v>
      </c>
      <c r="P256" s="248">
        <v>3</v>
      </c>
      <c r="Q256" s="3"/>
      <c r="R256" s="3"/>
      <c r="S256" s="104">
        <f t="shared" si="13"/>
        <v>3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248">
        <v>4</v>
      </c>
      <c r="AM256" s="248">
        <v>3</v>
      </c>
      <c r="AN256" s="248">
        <v>4</v>
      </c>
      <c r="AO256" s="248">
        <v>4</v>
      </c>
      <c r="AP256" s="3"/>
      <c r="AQ256" s="104">
        <f t="shared" si="14"/>
        <v>3.75</v>
      </c>
      <c r="AR256" s="3"/>
      <c r="AS256" s="3"/>
      <c r="AT256" s="3"/>
      <c r="AU256" s="3"/>
      <c r="AV256" s="3"/>
      <c r="AW256" s="3"/>
      <c r="AX256" s="3"/>
      <c r="AY256" s="3"/>
      <c r="AZ256" s="3"/>
      <c r="BA256" s="248">
        <v>3</v>
      </c>
      <c r="BB256" s="3"/>
      <c r="BC256" s="104">
        <f t="shared" si="15"/>
        <v>3</v>
      </c>
      <c r="BD256" s="248">
        <v>3</v>
      </c>
    </row>
    <row r="257" spans="1:56" ht="15.6" x14ac:dyDescent="0.3">
      <c r="A257" s="3"/>
      <c r="B257" s="247" t="s">
        <v>762</v>
      </c>
      <c r="C257" s="247" t="s">
        <v>763</v>
      </c>
      <c r="D257" s="230">
        <v>3.6666666666666665</v>
      </c>
      <c r="E257" s="228">
        <v>3</v>
      </c>
      <c r="F257" s="230">
        <v>3.75</v>
      </c>
      <c r="G257" s="230">
        <v>2.5</v>
      </c>
      <c r="H257" s="248">
        <v>3</v>
      </c>
      <c r="I257" s="248">
        <v>4</v>
      </c>
      <c r="J257" s="248">
        <v>4</v>
      </c>
      <c r="K257" s="3"/>
      <c r="L257" s="3"/>
      <c r="M257" s="104">
        <f t="shared" si="12"/>
        <v>3.6666666666666665</v>
      </c>
      <c r="N257" s="3"/>
      <c r="O257" s="248">
        <v>3</v>
      </c>
      <c r="P257" s="248">
        <v>3</v>
      </c>
      <c r="Q257" s="3"/>
      <c r="R257" s="3"/>
      <c r="S257" s="104">
        <f t="shared" si="13"/>
        <v>3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248">
        <v>4</v>
      </c>
      <c r="AM257" s="248">
        <v>3</v>
      </c>
      <c r="AN257" s="248">
        <v>4</v>
      </c>
      <c r="AO257" s="248">
        <v>4</v>
      </c>
      <c r="AP257" s="3"/>
      <c r="AQ257" s="104">
        <f t="shared" si="14"/>
        <v>3.75</v>
      </c>
      <c r="AR257" s="3"/>
      <c r="AS257" s="3"/>
      <c r="AT257" s="3"/>
      <c r="AU257" s="3"/>
      <c r="AV257" s="3"/>
      <c r="AW257" s="3"/>
      <c r="AX257" s="3"/>
      <c r="AY257" s="3"/>
      <c r="AZ257" s="3"/>
      <c r="BA257" s="248">
        <v>2.5</v>
      </c>
      <c r="BB257" s="3"/>
      <c r="BC257" s="104">
        <f t="shared" si="15"/>
        <v>2.5</v>
      </c>
      <c r="BD257" s="248">
        <v>2.5</v>
      </c>
    </row>
    <row r="258" spans="1:56" x14ac:dyDescent="0.3">
      <c r="A258" s="3"/>
      <c r="B258" s="3"/>
      <c r="C258" s="247"/>
      <c r="D258" s="3"/>
      <c r="E258" s="4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x14ac:dyDescent="0.3">
      <c r="A259" s="3"/>
      <c r="B259" s="3"/>
      <c r="C259" s="247"/>
      <c r="D259" s="3"/>
      <c r="E259" s="4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 x14ac:dyDescent="0.3">
      <c r="A260" s="3"/>
      <c r="B260" s="3"/>
      <c r="C260" s="247"/>
      <c r="D260" s="3"/>
      <c r="E260" s="4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x14ac:dyDescent="0.3">
      <c r="A261" s="3"/>
      <c r="B261" s="3"/>
      <c r="C261" s="247"/>
      <c r="D261" s="3"/>
      <c r="E261" s="4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x14ac:dyDescent="0.3">
      <c r="A262" s="3"/>
      <c r="B262" s="3"/>
      <c r="C262" s="24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x14ac:dyDescent="0.3">
      <c r="A263" s="3"/>
      <c r="B263" s="3"/>
      <c r="C263" s="24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x14ac:dyDescent="0.3">
      <c r="A264" s="3"/>
      <c r="B264" s="3"/>
      <c r="C264" s="24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x14ac:dyDescent="0.3">
      <c r="A265" s="3"/>
      <c r="B265" s="3"/>
      <c r="C265" s="24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x14ac:dyDescent="0.3">
      <c r="A266" s="3"/>
      <c r="B266" s="3"/>
      <c r="C266" s="24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 x14ac:dyDescent="0.3">
      <c r="A267" s="3"/>
      <c r="B267" s="3"/>
      <c r="C267" s="24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x14ac:dyDescent="0.3">
      <c r="A268" s="3"/>
      <c r="B268" s="3"/>
      <c r="C268" s="24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x14ac:dyDescent="0.3">
      <c r="A269" s="3"/>
      <c r="B269" s="3"/>
      <c r="C269" s="24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x14ac:dyDescent="0.3">
      <c r="A270" s="3"/>
      <c r="B270" s="3"/>
      <c r="C270" s="24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x14ac:dyDescent="0.3">
      <c r="A271" s="3"/>
      <c r="B271" s="3"/>
      <c r="C271" s="24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x14ac:dyDescent="0.3">
      <c r="A272" s="3"/>
      <c r="B272" s="3"/>
      <c r="C272" s="24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x14ac:dyDescent="0.3">
      <c r="A273" s="3"/>
      <c r="B273" s="3"/>
      <c r="C273" s="24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x14ac:dyDescent="0.3">
      <c r="A274" s="3"/>
      <c r="B274" s="3"/>
      <c r="C274" s="24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x14ac:dyDescent="0.3">
      <c r="A275" s="3"/>
      <c r="B275" s="3"/>
      <c r="C275" s="24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x14ac:dyDescent="0.3">
      <c r="A276" s="3"/>
      <c r="B276" s="3"/>
      <c r="C276" s="24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x14ac:dyDescent="0.3">
      <c r="A277" s="3"/>
      <c r="B277" s="3"/>
      <c r="C277" s="24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 x14ac:dyDescent="0.3">
      <c r="A278" s="3"/>
      <c r="B278" s="3"/>
      <c r="C278" s="24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x14ac:dyDescent="0.3">
      <c r="A279" s="3"/>
      <c r="B279" s="3"/>
      <c r="C279" s="24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x14ac:dyDescent="0.3">
      <c r="A280" s="3"/>
      <c r="B280" s="3"/>
      <c r="C280" s="24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 x14ac:dyDescent="0.3">
      <c r="A281" s="3"/>
      <c r="B281" s="3"/>
      <c r="C281" s="24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x14ac:dyDescent="0.3">
      <c r="A282" s="3"/>
      <c r="B282" s="3"/>
      <c r="C282" s="24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x14ac:dyDescent="0.3">
      <c r="A283" s="3"/>
      <c r="B283" s="3"/>
      <c r="C283" s="24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x14ac:dyDescent="0.3">
      <c r="A284" s="3"/>
      <c r="B284" s="3"/>
      <c r="C284" s="24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x14ac:dyDescent="0.3">
      <c r="A285" s="3"/>
      <c r="B285" s="3"/>
      <c r="C285" s="24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x14ac:dyDescent="0.3">
      <c r="A286" s="3"/>
      <c r="B286" s="3"/>
      <c r="C286" s="24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x14ac:dyDescent="0.3">
      <c r="A287" s="3"/>
      <c r="B287" s="3"/>
      <c r="C287" s="24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</sheetData>
  <mergeCells count="25">
    <mergeCell ref="BC2:BC3"/>
    <mergeCell ref="AK2:AK3"/>
    <mergeCell ref="AL2:AP2"/>
    <mergeCell ref="AQ2:AQ3"/>
    <mergeCell ref="AR2:AV2"/>
    <mergeCell ref="AW2:AW3"/>
    <mergeCell ref="AX2:BB2"/>
    <mergeCell ref="S2:S3"/>
    <mergeCell ref="T2:X2"/>
    <mergeCell ref="Y2:Y3"/>
    <mergeCell ref="Z2:AD2"/>
    <mergeCell ref="AE2:AE3"/>
    <mergeCell ref="AF2:AJ2"/>
    <mergeCell ref="E2:E3"/>
    <mergeCell ref="F2:F3"/>
    <mergeCell ref="G2:G3"/>
    <mergeCell ref="H2:L2"/>
    <mergeCell ref="M2:M3"/>
    <mergeCell ref="N2:R2"/>
    <mergeCell ref="A1:B1"/>
    <mergeCell ref="C1:D1"/>
    <mergeCell ref="A2:A3"/>
    <mergeCell ref="B2:B3"/>
    <mergeCell ref="C2:C3"/>
    <mergeCell ref="D2:D3"/>
  </mergeCells>
  <conditionalFormatting sqref="C4:C9">
    <cfRule type="duplicateValues" dxfId="15" priority="9"/>
  </conditionalFormatting>
  <conditionalFormatting sqref="C10:C14">
    <cfRule type="duplicateValues" dxfId="14" priority="16"/>
  </conditionalFormatting>
  <conditionalFormatting sqref="C15:C20">
    <cfRule type="duplicateValues" dxfId="13" priority="10"/>
  </conditionalFormatting>
  <conditionalFormatting sqref="C21:C26">
    <cfRule type="duplicateValues" dxfId="12" priority="11"/>
  </conditionalFormatting>
  <conditionalFormatting sqref="C27:C32">
    <cfRule type="duplicateValues" dxfId="11" priority="12"/>
  </conditionalFormatting>
  <conditionalFormatting sqref="C33:C38">
    <cfRule type="duplicateValues" dxfId="10" priority="13"/>
  </conditionalFormatting>
  <conditionalFormatting sqref="C39:C44">
    <cfRule type="duplicateValues" dxfId="9" priority="14"/>
  </conditionalFormatting>
  <conditionalFormatting sqref="C45:C50">
    <cfRule type="duplicateValues" dxfId="8" priority="15"/>
  </conditionalFormatting>
  <conditionalFormatting sqref="C141:C146">
    <cfRule type="duplicateValues" dxfId="7" priority="1"/>
  </conditionalFormatting>
  <conditionalFormatting sqref="C147:C151">
    <cfRule type="duplicateValues" dxfId="6" priority="8"/>
  </conditionalFormatting>
  <conditionalFormatting sqref="C152:C157">
    <cfRule type="duplicateValues" dxfId="5" priority="2"/>
  </conditionalFormatting>
  <conditionalFormatting sqref="C158:C163">
    <cfRule type="duplicateValues" dxfId="4" priority="3"/>
  </conditionalFormatting>
  <conditionalFormatting sqref="C164:C169">
    <cfRule type="duplicateValues" dxfId="3" priority="4"/>
  </conditionalFormatting>
  <conditionalFormatting sqref="C170:C175">
    <cfRule type="duplicateValues" dxfId="2" priority="5"/>
  </conditionalFormatting>
  <conditionalFormatting sqref="C176:C181">
    <cfRule type="duplicateValues" dxfId="1" priority="6"/>
  </conditionalFormatting>
  <conditionalFormatting sqref="C182:C187">
    <cfRule type="duplicateValues" dxfId="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A694-8601-45EA-A30B-1B5C163B944E}">
  <dimension ref="A1:BB380"/>
  <sheetViews>
    <sheetView zoomScale="90" zoomScaleNormal="90" workbookViewId="0">
      <pane xSplit="6" ySplit="3" topLeftCell="P4" activePane="bottomRight" state="frozen"/>
      <selection pane="topRight" activeCell="G1" sqref="G1"/>
      <selection pane="bottomLeft" activeCell="A5" sqref="A5"/>
      <selection pane="bottomRight" activeCell="G15" sqref="G15"/>
    </sheetView>
  </sheetViews>
  <sheetFormatPr defaultRowHeight="15.6" x14ac:dyDescent="0.3"/>
  <cols>
    <col min="1" max="1" width="11.109375" style="8" customWidth="1"/>
    <col min="2" max="2" width="21.6640625" style="8" customWidth="1"/>
    <col min="3" max="3" width="22.77734375" style="2" customWidth="1"/>
    <col min="4" max="5" width="12.44140625" style="8" customWidth="1"/>
    <col min="6" max="6" width="12.109375" style="8" customWidth="1"/>
    <col min="7" max="9" width="11.109375" style="8" customWidth="1"/>
    <col min="10" max="11" width="12.21875" customWidth="1"/>
    <col min="12" max="12" width="12.77734375" style="31" customWidth="1"/>
    <col min="13" max="13" width="13" customWidth="1"/>
    <col min="14" max="54" width="12.21875" customWidth="1"/>
  </cols>
  <sheetData>
    <row r="1" spans="1:54" ht="36.6" customHeight="1" x14ac:dyDescent="0.3">
      <c r="A1" s="124" t="s">
        <v>23</v>
      </c>
      <c r="B1" s="124"/>
      <c r="C1" s="125" t="s">
        <v>491</v>
      </c>
      <c r="D1" s="125"/>
      <c r="E1" s="13"/>
      <c r="F1" s="126"/>
      <c r="G1" s="126"/>
      <c r="H1" s="126"/>
      <c r="I1" s="126"/>
      <c r="J1" s="126"/>
      <c r="K1" s="126"/>
      <c r="L1" s="126"/>
      <c r="M1" s="14"/>
      <c r="O1" s="33" t="s">
        <v>551</v>
      </c>
      <c r="P1" s="33" t="s">
        <v>17</v>
      </c>
      <c r="Q1" s="33" t="s">
        <v>18</v>
      </c>
      <c r="R1" s="33" t="s">
        <v>20</v>
      </c>
      <c r="S1" s="34" t="s">
        <v>552</v>
      </c>
      <c r="T1" s="35" t="s">
        <v>553</v>
      </c>
      <c r="U1" s="35" t="s">
        <v>554</v>
      </c>
      <c r="V1" s="35" t="s">
        <v>555</v>
      </c>
      <c r="W1" s="35" t="s">
        <v>19</v>
      </c>
      <c r="X1" s="36" t="s">
        <v>556</v>
      </c>
      <c r="Y1" s="36" t="s">
        <v>557</v>
      </c>
      <c r="Z1" s="36" t="s">
        <v>22</v>
      </c>
      <c r="AA1" s="37" t="s">
        <v>16</v>
      </c>
      <c r="AB1" s="38" t="s">
        <v>14</v>
      </c>
      <c r="AC1" s="39" t="s">
        <v>15</v>
      </c>
    </row>
    <row r="2" spans="1:54" s="2" customFormat="1" ht="21.6" customHeight="1" x14ac:dyDescent="0.3">
      <c r="A2" s="127" t="s">
        <v>0</v>
      </c>
      <c r="B2" s="127" t="s">
        <v>25</v>
      </c>
      <c r="C2" s="129" t="s">
        <v>26</v>
      </c>
      <c r="D2" s="127" t="s">
        <v>488</v>
      </c>
      <c r="E2" s="127" t="s">
        <v>24</v>
      </c>
      <c r="F2" s="127" t="s">
        <v>24</v>
      </c>
      <c r="G2" s="121" t="s">
        <v>494</v>
      </c>
      <c r="H2" s="121"/>
      <c r="I2" s="121"/>
      <c r="J2" s="121"/>
      <c r="K2" s="121"/>
      <c r="L2" s="122" t="s">
        <v>27</v>
      </c>
      <c r="M2" s="121" t="s">
        <v>495</v>
      </c>
      <c r="N2" s="121"/>
      <c r="O2" s="121"/>
      <c r="P2" s="121"/>
      <c r="Q2" s="121"/>
      <c r="R2" s="119" t="s">
        <v>27</v>
      </c>
      <c r="S2" s="121" t="s">
        <v>496</v>
      </c>
      <c r="T2" s="121"/>
      <c r="U2" s="121"/>
      <c r="V2" s="121"/>
      <c r="W2" s="121"/>
      <c r="X2" s="119" t="s">
        <v>27</v>
      </c>
      <c r="Y2" s="121" t="s">
        <v>497</v>
      </c>
      <c r="Z2" s="121"/>
      <c r="AA2" s="121"/>
      <c r="AB2" s="121"/>
      <c r="AC2" s="121"/>
      <c r="AD2" s="119" t="s">
        <v>27</v>
      </c>
      <c r="AE2" s="121" t="s">
        <v>498</v>
      </c>
      <c r="AF2" s="121"/>
      <c r="AG2" s="121"/>
      <c r="AH2" s="121"/>
      <c r="AI2" s="121"/>
      <c r="AJ2" s="119" t="s">
        <v>27</v>
      </c>
      <c r="AK2" s="121" t="s">
        <v>499</v>
      </c>
      <c r="AL2" s="121"/>
      <c r="AM2" s="121"/>
      <c r="AN2" s="121"/>
      <c r="AO2" s="121"/>
      <c r="AP2" s="119" t="s">
        <v>27</v>
      </c>
      <c r="AQ2" s="121" t="s">
        <v>500</v>
      </c>
      <c r="AR2" s="121"/>
      <c r="AS2" s="121"/>
      <c r="AT2" s="121"/>
      <c r="AU2" s="121"/>
      <c r="AV2" s="119" t="s">
        <v>27</v>
      </c>
      <c r="AW2" s="121" t="s">
        <v>28</v>
      </c>
      <c r="AX2" s="121"/>
      <c r="AY2" s="121"/>
      <c r="AZ2" s="121"/>
      <c r="BA2" s="121"/>
      <c r="BB2" s="119" t="s">
        <v>27</v>
      </c>
    </row>
    <row r="3" spans="1:54" s="2" customFormat="1" ht="20.100000000000001" customHeight="1" x14ac:dyDescent="0.3">
      <c r="A3" s="128"/>
      <c r="B3" s="128"/>
      <c r="C3" s="130"/>
      <c r="D3" s="128"/>
      <c r="E3" s="128"/>
      <c r="F3" s="128"/>
      <c r="G3" s="90" t="s">
        <v>501</v>
      </c>
      <c r="H3" s="90" t="s">
        <v>502</v>
      </c>
      <c r="I3" s="90" t="s">
        <v>503</v>
      </c>
      <c r="J3" s="90" t="s">
        <v>504</v>
      </c>
      <c r="K3" s="91" t="s">
        <v>505</v>
      </c>
      <c r="L3" s="123"/>
      <c r="M3" s="87" t="s">
        <v>506</v>
      </c>
      <c r="N3" s="87" t="s">
        <v>507</v>
      </c>
      <c r="O3" s="87" t="s">
        <v>508</v>
      </c>
      <c r="P3" s="90" t="s">
        <v>509</v>
      </c>
      <c r="Q3" s="87" t="s">
        <v>510</v>
      </c>
      <c r="R3" s="120"/>
      <c r="S3" s="90" t="s">
        <v>511</v>
      </c>
      <c r="T3" s="91" t="s">
        <v>512</v>
      </c>
      <c r="U3" s="91" t="s">
        <v>513</v>
      </c>
      <c r="V3" s="91" t="s">
        <v>514</v>
      </c>
      <c r="W3" s="91" t="s">
        <v>515</v>
      </c>
      <c r="X3" s="120"/>
      <c r="Y3" s="91" t="s">
        <v>516</v>
      </c>
      <c r="Z3" s="91" t="s">
        <v>517</v>
      </c>
      <c r="AA3" s="91" t="s">
        <v>518</v>
      </c>
      <c r="AB3" s="91" t="s">
        <v>519</v>
      </c>
      <c r="AC3" s="91" t="s">
        <v>520</v>
      </c>
      <c r="AD3" s="120"/>
      <c r="AE3" s="91" t="s">
        <v>521</v>
      </c>
      <c r="AF3" s="91" t="s">
        <v>522</v>
      </c>
      <c r="AG3" s="91" t="s">
        <v>523</v>
      </c>
      <c r="AH3" s="91" t="s">
        <v>524</v>
      </c>
      <c r="AI3" s="91" t="s">
        <v>525</v>
      </c>
      <c r="AJ3" s="120"/>
      <c r="AK3" s="90" t="s">
        <v>526</v>
      </c>
      <c r="AL3" s="90" t="s">
        <v>527</v>
      </c>
      <c r="AM3" s="91" t="s">
        <v>528</v>
      </c>
      <c r="AN3" s="90" t="s">
        <v>529</v>
      </c>
      <c r="AO3" s="91" t="s">
        <v>530</v>
      </c>
      <c r="AP3" s="120"/>
      <c r="AQ3" s="90" t="s">
        <v>531</v>
      </c>
      <c r="AR3" s="91" t="s">
        <v>532</v>
      </c>
      <c r="AS3" s="91" t="s">
        <v>533</v>
      </c>
      <c r="AT3" s="91" t="s">
        <v>534</v>
      </c>
      <c r="AU3" s="91" t="s">
        <v>535</v>
      </c>
      <c r="AV3" s="120"/>
      <c r="AW3" s="91" t="s">
        <v>29</v>
      </c>
      <c r="AX3" s="91" t="s">
        <v>30</v>
      </c>
      <c r="AY3" s="91" t="s">
        <v>31</v>
      </c>
      <c r="AZ3" s="90" t="s">
        <v>32</v>
      </c>
      <c r="BA3" s="90" t="s">
        <v>33</v>
      </c>
      <c r="BB3" s="120"/>
    </row>
    <row r="4" spans="1:54" s="2" customFormat="1" ht="20.100000000000001" customHeight="1" x14ac:dyDescent="0.3">
      <c r="A4" s="88" t="s">
        <v>489</v>
      </c>
      <c r="B4" s="82" t="s">
        <v>545</v>
      </c>
      <c r="C4" s="83" t="s">
        <v>546</v>
      </c>
      <c r="D4" s="82" t="s">
        <v>547</v>
      </c>
      <c r="E4" s="82" t="s">
        <v>548</v>
      </c>
      <c r="F4" s="82" t="s">
        <v>549</v>
      </c>
      <c r="G4" s="84" t="s">
        <v>550</v>
      </c>
      <c r="H4" s="84" t="s">
        <v>560</v>
      </c>
      <c r="I4" s="84" t="s">
        <v>561</v>
      </c>
      <c r="J4" s="84" t="s">
        <v>562</v>
      </c>
      <c r="K4" s="85" t="s">
        <v>490</v>
      </c>
      <c r="L4" s="53" t="s">
        <v>564</v>
      </c>
      <c r="M4" s="86" t="s">
        <v>565</v>
      </c>
      <c r="N4" s="86" t="s">
        <v>566</v>
      </c>
      <c r="O4" s="86" t="s">
        <v>567</v>
      </c>
      <c r="P4" s="84" t="s">
        <v>568</v>
      </c>
      <c r="Q4" s="87" t="s">
        <v>569</v>
      </c>
      <c r="R4" s="32" t="s">
        <v>570</v>
      </c>
      <c r="S4" s="40" t="s">
        <v>571</v>
      </c>
      <c r="T4" s="15" t="s">
        <v>572</v>
      </c>
      <c r="U4" s="15" t="s">
        <v>573</v>
      </c>
      <c r="V4" s="15" t="s">
        <v>574</v>
      </c>
      <c r="W4" s="15" t="s">
        <v>575</v>
      </c>
      <c r="X4" s="32" t="s">
        <v>576</v>
      </c>
      <c r="Y4" s="15" t="s">
        <v>577</v>
      </c>
      <c r="Z4" s="15" t="s">
        <v>578</v>
      </c>
      <c r="AA4" s="15" t="s">
        <v>579</v>
      </c>
      <c r="AB4" s="15" t="s">
        <v>580</v>
      </c>
      <c r="AC4" s="15" t="s">
        <v>581</v>
      </c>
      <c r="AD4" s="32" t="s">
        <v>582</v>
      </c>
      <c r="AE4" s="15" t="s">
        <v>583</v>
      </c>
      <c r="AF4" s="15" t="s">
        <v>584</v>
      </c>
      <c r="AG4" s="15" t="s">
        <v>585</v>
      </c>
      <c r="AH4" s="15" t="s">
        <v>586</v>
      </c>
      <c r="AI4" s="15" t="s">
        <v>587</v>
      </c>
      <c r="AJ4" s="32" t="s">
        <v>588</v>
      </c>
      <c r="AK4" s="40" t="s">
        <v>589</v>
      </c>
      <c r="AL4" s="40" t="s">
        <v>590</v>
      </c>
      <c r="AM4" s="15" t="s">
        <v>591</v>
      </c>
      <c r="AN4" s="40" t="s">
        <v>592</v>
      </c>
      <c r="AO4" s="15" t="s">
        <v>593</v>
      </c>
      <c r="AP4" s="32" t="s">
        <v>594</v>
      </c>
      <c r="AQ4" s="40" t="s">
        <v>595</v>
      </c>
      <c r="AR4" s="15" t="s">
        <v>596</v>
      </c>
      <c r="AS4" s="15" t="s">
        <v>597</v>
      </c>
      <c r="AT4" s="15" t="s">
        <v>598</v>
      </c>
      <c r="AU4" s="15" t="s">
        <v>599</v>
      </c>
      <c r="AV4" s="32" t="s">
        <v>600</v>
      </c>
      <c r="AW4" s="15" t="s">
        <v>601</v>
      </c>
      <c r="AX4" s="15" t="s">
        <v>602</v>
      </c>
      <c r="AY4" s="15" t="s">
        <v>603</v>
      </c>
      <c r="AZ4" s="40" t="s">
        <v>604</v>
      </c>
      <c r="BA4" s="40" t="s">
        <v>605</v>
      </c>
      <c r="BB4" s="89" t="s">
        <v>606</v>
      </c>
    </row>
    <row r="5" spans="1:54" ht="23.1" customHeight="1" x14ac:dyDescent="0.3">
      <c r="A5" s="77">
        <v>1</v>
      </c>
      <c r="B5" s="54" t="s">
        <v>35</v>
      </c>
      <c r="C5" s="55" t="s">
        <v>36</v>
      </c>
      <c r="D5" s="54" t="s">
        <v>541</v>
      </c>
      <c r="E5" s="54" t="s">
        <v>34</v>
      </c>
      <c r="F5" s="54" t="str">
        <f>REPT(CHAR(160),10)&amp;Working!$E5</f>
        <v>          A</v>
      </c>
      <c r="G5" s="56">
        <v>0</v>
      </c>
      <c r="H5" s="56">
        <v>0</v>
      </c>
      <c r="I5" s="56">
        <v>5</v>
      </c>
      <c r="J5" s="56">
        <v>0</v>
      </c>
      <c r="K5" s="57">
        <v>0</v>
      </c>
      <c r="L5" s="58">
        <v>5</v>
      </c>
      <c r="M5" s="56">
        <v>0</v>
      </c>
      <c r="N5" s="56">
        <v>4</v>
      </c>
      <c r="O5" s="56">
        <v>4</v>
      </c>
      <c r="P5" s="59">
        <v>0</v>
      </c>
      <c r="Q5" s="60">
        <v>4</v>
      </c>
      <c r="R5" s="30">
        <v>4</v>
      </c>
      <c r="S5" s="22">
        <v>0</v>
      </c>
      <c r="T5" s="24">
        <v>0</v>
      </c>
      <c r="U5" s="42">
        <v>0</v>
      </c>
      <c r="V5" s="24">
        <v>0</v>
      </c>
      <c r="W5" s="24">
        <v>0</v>
      </c>
      <c r="X5" s="29">
        <v>0</v>
      </c>
      <c r="Y5" s="24">
        <v>4</v>
      </c>
      <c r="Z5" s="24">
        <v>0</v>
      </c>
      <c r="AA5" s="24">
        <v>0</v>
      </c>
      <c r="AB5" s="24">
        <v>0</v>
      </c>
      <c r="AC5" s="24">
        <v>0</v>
      </c>
      <c r="AD5" s="29">
        <v>4</v>
      </c>
      <c r="AE5" s="24">
        <v>0</v>
      </c>
      <c r="AF5" s="24">
        <v>0</v>
      </c>
      <c r="AG5" s="24">
        <v>0</v>
      </c>
      <c r="AH5" s="24">
        <v>0</v>
      </c>
      <c r="AI5" s="24">
        <v>4</v>
      </c>
      <c r="AJ5" s="29">
        <v>0</v>
      </c>
      <c r="AK5" s="22">
        <v>5</v>
      </c>
      <c r="AL5" s="22">
        <v>5</v>
      </c>
      <c r="AM5" s="42">
        <v>0</v>
      </c>
      <c r="AN5" s="22">
        <v>5</v>
      </c>
      <c r="AO5" s="24">
        <v>0</v>
      </c>
      <c r="AP5" s="30">
        <v>5</v>
      </c>
      <c r="AQ5" s="22">
        <v>5</v>
      </c>
      <c r="AR5" s="24">
        <v>0</v>
      </c>
      <c r="AS5" s="24">
        <v>0</v>
      </c>
      <c r="AT5" s="24">
        <v>0</v>
      </c>
      <c r="AU5" s="24">
        <v>0</v>
      </c>
      <c r="AV5" s="29">
        <v>5</v>
      </c>
      <c r="AW5" s="24">
        <v>0</v>
      </c>
      <c r="AX5" s="24">
        <v>0</v>
      </c>
      <c r="AY5" s="24">
        <v>0</v>
      </c>
      <c r="AZ5" s="22">
        <v>4</v>
      </c>
      <c r="BA5" s="49">
        <v>5</v>
      </c>
      <c r="BB5" s="76">
        <v>4.5</v>
      </c>
    </row>
    <row r="6" spans="1:54" ht="23.1" customHeight="1" x14ac:dyDescent="0.3">
      <c r="A6" s="78">
        <v>2</v>
      </c>
      <c r="B6" s="61" t="s">
        <v>74</v>
      </c>
      <c r="C6" s="62" t="s">
        <v>75</v>
      </c>
      <c r="D6" s="61" t="s">
        <v>449</v>
      </c>
      <c r="E6" s="61" t="s">
        <v>34</v>
      </c>
      <c r="F6" s="61" t="str">
        <f>REPT(CHAR(160),10)&amp;Working!$E6</f>
        <v>          A</v>
      </c>
      <c r="G6" s="52">
        <v>0</v>
      </c>
      <c r="H6" s="52">
        <v>0</v>
      </c>
      <c r="I6" s="52">
        <v>4</v>
      </c>
      <c r="J6" s="52">
        <v>0</v>
      </c>
      <c r="K6" s="63">
        <v>0</v>
      </c>
      <c r="L6" s="58">
        <v>4</v>
      </c>
      <c r="M6" s="52">
        <v>0</v>
      </c>
      <c r="N6" s="52">
        <v>4</v>
      </c>
      <c r="O6" s="52">
        <v>4</v>
      </c>
      <c r="P6" s="64">
        <v>0</v>
      </c>
      <c r="Q6" s="65">
        <v>4</v>
      </c>
      <c r="R6" s="30">
        <v>4</v>
      </c>
      <c r="S6" s="22">
        <v>0</v>
      </c>
      <c r="T6" s="12">
        <v>0</v>
      </c>
      <c r="U6" s="43">
        <v>0</v>
      </c>
      <c r="V6" s="12">
        <v>0</v>
      </c>
      <c r="W6" s="12">
        <v>0</v>
      </c>
      <c r="X6" s="29">
        <v>0</v>
      </c>
      <c r="Y6" s="12">
        <v>5</v>
      </c>
      <c r="Z6" s="12">
        <v>0</v>
      </c>
      <c r="AA6" s="12">
        <v>0</v>
      </c>
      <c r="AB6" s="12">
        <v>0</v>
      </c>
      <c r="AC6" s="12">
        <v>0</v>
      </c>
      <c r="AD6" s="29">
        <v>5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29">
        <v>0</v>
      </c>
      <c r="AK6" s="17">
        <v>4</v>
      </c>
      <c r="AL6" s="17">
        <v>4</v>
      </c>
      <c r="AM6" s="43">
        <v>0</v>
      </c>
      <c r="AN6" s="17">
        <v>4</v>
      </c>
      <c r="AO6" s="12">
        <v>0</v>
      </c>
      <c r="AP6" s="30">
        <v>4</v>
      </c>
      <c r="AQ6" s="22">
        <v>4</v>
      </c>
      <c r="AR6" s="12">
        <v>0</v>
      </c>
      <c r="AS6" s="12">
        <v>0</v>
      </c>
      <c r="AT6" s="12">
        <v>0</v>
      </c>
      <c r="AU6" s="12">
        <v>0</v>
      </c>
      <c r="AV6" s="29">
        <v>4</v>
      </c>
      <c r="AW6" s="12">
        <v>0</v>
      </c>
      <c r="AX6" s="12">
        <v>0</v>
      </c>
      <c r="AY6" s="24">
        <v>0</v>
      </c>
      <c r="AZ6" s="22">
        <v>4</v>
      </c>
      <c r="BA6" s="49">
        <v>4</v>
      </c>
      <c r="BB6" s="76">
        <v>4</v>
      </c>
    </row>
    <row r="7" spans="1:54" ht="23.1" customHeight="1" x14ac:dyDescent="0.3">
      <c r="A7" s="77">
        <v>3</v>
      </c>
      <c r="B7" s="54" t="s">
        <v>63</v>
      </c>
      <c r="C7" s="55" t="s">
        <v>64</v>
      </c>
      <c r="D7" s="54" t="s">
        <v>541</v>
      </c>
      <c r="E7" s="54" t="s">
        <v>34</v>
      </c>
      <c r="F7" s="54" t="str">
        <f>REPT(CHAR(160),10)&amp;Working!$E7</f>
        <v>          A</v>
      </c>
      <c r="G7" s="56">
        <v>0</v>
      </c>
      <c r="H7" s="56">
        <v>0</v>
      </c>
      <c r="I7" s="56">
        <v>4</v>
      </c>
      <c r="J7" s="56">
        <v>0</v>
      </c>
      <c r="K7" s="57">
        <v>0</v>
      </c>
      <c r="L7" s="58">
        <v>4</v>
      </c>
      <c r="M7" s="56">
        <v>0</v>
      </c>
      <c r="N7" s="56">
        <v>4</v>
      </c>
      <c r="O7" s="56">
        <v>4</v>
      </c>
      <c r="P7" s="59">
        <v>0</v>
      </c>
      <c r="Q7" s="60">
        <v>4</v>
      </c>
      <c r="R7" s="30">
        <v>4</v>
      </c>
      <c r="S7" s="22">
        <v>0</v>
      </c>
      <c r="T7" s="24">
        <v>0</v>
      </c>
      <c r="U7" s="44">
        <v>0</v>
      </c>
      <c r="V7" s="24">
        <v>0</v>
      </c>
      <c r="W7" s="24">
        <v>0</v>
      </c>
      <c r="X7" s="29">
        <v>0</v>
      </c>
      <c r="Y7" s="24">
        <v>4</v>
      </c>
      <c r="Z7" s="24">
        <v>0</v>
      </c>
      <c r="AA7" s="24">
        <v>0</v>
      </c>
      <c r="AB7" s="24">
        <v>0</v>
      </c>
      <c r="AC7" s="24">
        <v>0</v>
      </c>
      <c r="AD7" s="29">
        <v>4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9">
        <v>0</v>
      </c>
      <c r="AK7" s="23">
        <v>4</v>
      </c>
      <c r="AL7" s="23">
        <v>4</v>
      </c>
      <c r="AM7" s="44">
        <v>0</v>
      </c>
      <c r="AN7" s="23">
        <v>4</v>
      </c>
      <c r="AO7" s="24">
        <v>0</v>
      </c>
      <c r="AP7" s="30">
        <v>4</v>
      </c>
      <c r="AQ7" s="22">
        <v>4</v>
      </c>
      <c r="AR7" s="24">
        <v>0</v>
      </c>
      <c r="AS7" s="49">
        <v>0</v>
      </c>
      <c r="AT7" s="24">
        <v>0</v>
      </c>
      <c r="AU7" s="24">
        <v>0</v>
      </c>
      <c r="AV7" s="29">
        <v>4</v>
      </c>
      <c r="AW7" s="24">
        <v>0</v>
      </c>
      <c r="AX7" s="24">
        <v>0</v>
      </c>
      <c r="AY7" s="24">
        <v>0</v>
      </c>
      <c r="AZ7" s="22">
        <v>4</v>
      </c>
      <c r="BA7" s="49">
        <v>4</v>
      </c>
      <c r="BB7" s="76">
        <v>4</v>
      </c>
    </row>
    <row r="8" spans="1:54" ht="23.1" customHeight="1" x14ac:dyDescent="0.3">
      <c r="A8" s="78">
        <v>4</v>
      </c>
      <c r="B8" s="61" t="s">
        <v>98</v>
      </c>
      <c r="C8" s="62" t="s">
        <v>99</v>
      </c>
      <c r="D8" s="61" t="s">
        <v>449</v>
      </c>
      <c r="E8" s="61" t="s">
        <v>34</v>
      </c>
      <c r="F8" s="61" t="str">
        <f>REPT(CHAR(160),10)&amp;Working!$E8</f>
        <v>          A</v>
      </c>
      <c r="G8" s="52">
        <v>0</v>
      </c>
      <c r="H8" s="52">
        <v>0</v>
      </c>
      <c r="I8" s="52">
        <v>4</v>
      </c>
      <c r="J8" s="52">
        <v>0</v>
      </c>
      <c r="K8" s="63">
        <v>0</v>
      </c>
      <c r="L8" s="58">
        <v>4</v>
      </c>
      <c r="M8" s="52">
        <v>0</v>
      </c>
      <c r="N8" s="52">
        <v>4</v>
      </c>
      <c r="O8" s="52">
        <v>5</v>
      </c>
      <c r="P8" s="66">
        <v>0</v>
      </c>
      <c r="Q8" s="67">
        <v>5</v>
      </c>
      <c r="R8" s="30">
        <v>4.666666666666667</v>
      </c>
      <c r="S8" s="22">
        <v>0</v>
      </c>
      <c r="T8" s="12">
        <v>0</v>
      </c>
      <c r="U8" s="45">
        <v>0</v>
      </c>
      <c r="V8" s="12">
        <v>0</v>
      </c>
      <c r="W8" s="12">
        <v>0</v>
      </c>
      <c r="X8" s="29">
        <v>0</v>
      </c>
      <c r="Y8" s="12">
        <v>4</v>
      </c>
      <c r="Z8" s="12">
        <v>0</v>
      </c>
      <c r="AA8" s="12">
        <v>0</v>
      </c>
      <c r="AB8" s="12">
        <v>0</v>
      </c>
      <c r="AC8" s="12">
        <v>0</v>
      </c>
      <c r="AD8" s="29">
        <v>4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29">
        <v>0</v>
      </c>
      <c r="AK8" s="19">
        <v>5</v>
      </c>
      <c r="AL8" s="19">
        <v>4</v>
      </c>
      <c r="AM8" s="45">
        <v>0</v>
      </c>
      <c r="AN8" s="19">
        <v>4</v>
      </c>
      <c r="AO8" s="12">
        <v>0</v>
      </c>
      <c r="AP8" s="30">
        <v>4.333333333333333</v>
      </c>
      <c r="AQ8" s="22">
        <v>5</v>
      </c>
      <c r="AR8" s="12">
        <v>0</v>
      </c>
      <c r="AS8" s="20">
        <v>0</v>
      </c>
      <c r="AT8" s="12">
        <v>0</v>
      </c>
      <c r="AU8" s="12">
        <v>0</v>
      </c>
      <c r="AV8" s="29">
        <v>5</v>
      </c>
      <c r="AW8" s="12">
        <v>0</v>
      </c>
      <c r="AX8" s="12">
        <v>0</v>
      </c>
      <c r="AY8" s="24">
        <v>0</v>
      </c>
      <c r="AZ8" s="22">
        <v>4</v>
      </c>
      <c r="BA8" s="49">
        <v>4</v>
      </c>
      <c r="BB8" s="76">
        <v>4</v>
      </c>
    </row>
    <row r="9" spans="1:54" ht="23.1" customHeight="1" x14ac:dyDescent="0.3">
      <c r="A9" s="77">
        <v>5</v>
      </c>
      <c r="B9" s="54" t="s">
        <v>289</v>
      </c>
      <c r="C9" s="55" t="s">
        <v>537</v>
      </c>
      <c r="D9" s="54" t="s">
        <v>449</v>
      </c>
      <c r="E9" s="54" t="s">
        <v>288</v>
      </c>
      <c r="F9" s="54" t="str">
        <f>REPT(CHAR(160),10)&amp;Working!$E9</f>
        <v>          D</v>
      </c>
      <c r="G9" s="56">
        <v>0</v>
      </c>
      <c r="H9" s="56">
        <v>0</v>
      </c>
      <c r="I9" s="56" t="s">
        <v>34</v>
      </c>
      <c r="J9" s="56">
        <v>0</v>
      </c>
      <c r="K9" s="57">
        <v>0</v>
      </c>
      <c r="L9" s="58" t="s">
        <v>34</v>
      </c>
      <c r="M9" s="56">
        <v>0</v>
      </c>
      <c r="N9" s="56" t="s">
        <v>563</v>
      </c>
      <c r="O9" s="56" t="s">
        <v>563</v>
      </c>
      <c r="P9" s="59">
        <v>0</v>
      </c>
      <c r="Q9" s="60" t="s">
        <v>563</v>
      </c>
      <c r="R9" s="30">
        <v>0</v>
      </c>
      <c r="S9" s="22">
        <v>0</v>
      </c>
      <c r="T9" s="24">
        <v>0</v>
      </c>
      <c r="U9" s="44">
        <v>0</v>
      </c>
      <c r="V9" s="24">
        <v>0</v>
      </c>
      <c r="W9" s="24">
        <v>0</v>
      </c>
      <c r="X9" s="29">
        <v>0</v>
      </c>
      <c r="Y9" s="24" t="s">
        <v>563</v>
      </c>
      <c r="Z9" s="24">
        <v>0</v>
      </c>
      <c r="AA9" s="24">
        <v>0</v>
      </c>
      <c r="AB9" s="24">
        <v>0</v>
      </c>
      <c r="AC9" s="24">
        <v>0</v>
      </c>
      <c r="AD9" s="29" t="s">
        <v>563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9">
        <v>0</v>
      </c>
      <c r="AK9" s="23" t="s">
        <v>563</v>
      </c>
      <c r="AL9" s="23" t="s">
        <v>563</v>
      </c>
      <c r="AM9" s="44">
        <v>0</v>
      </c>
      <c r="AN9" s="23" t="s">
        <v>563</v>
      </c>
      <c r="AO9" s="24">
        <v>0</v>
      </c>
      <c r="AP9" s="30" t="e">
        <v>#DIV/0!</v>
      </c>
      <c r="AQ9" s="22" t="s">
        <v>563</v>
      </c>
      <c r="AR9" s="24">
        <v>0</v>
      </c>
      <c r="AS9" s="50">
        <v>0</v>
      </c>
      <c r="AT9" s="24">
        <v>0</v>
      </c>
      <c r="AU9" s="24">
        <v>0</v>
      </c>
      <c r="AV9" s="29" t="s">
        <v>563</v>
      </c>
      <c r="AW9" s="24">
        <v>0</v>
      </c>
      <c r="AX9" s="24">
        <v>0</v>
      </c>
      <c r="AY9" s="24">
        <v>0</v>
      </c>
      <c r="AZ9" s="22" t="s">
        <v>563</v>
      </c>
      <c r="BA9" s="49" t="s">
        <v>563</v>
      </c>
      <c r="BB9" s="76" t="e">
        <v>#DIV/0!</v>
      </c>
    </row>
    <row r="10" spans="1:54" ht="23.1" customHeight="1" x14ac:dyDescent="0.3">
      <c r="A10" s="78">
        <v>6</v>
      </c>
      <c r="B10" s="61" t="s">
        <v>100</v>
      </c>
      <c r="C10" s="62" t="s">
        <v>101</v>
      </c>
      <c r="D10" s="61" t="s">
        <v>449</v>
      </c>
      <c r="E10" s="61" t="s">
        <v>34</v>
      </c>
      <c r="F10" s="61" t="str">
        <f>REPT(CHAR(160),10)&amp;Working!$E10</f>
        <v>          A</v>
      </c>
      <c r="G10" s="52">
        <v>0</v>
      </c>
      <c r="H10" s="52">
        <v>0</v>
      </c>
      <c r="I10" s="52">
        <v>4</v>
      </c>
      <c r="J10" s="52">
        <v>0</v>
      </c>
      <c r="K10" s="63">
        <v>0</v>
      </c>
      <c r="L10" s="58">
        <v>4</v>
      </c>
      <c r="M10" s="52">
        <v>0</v>
      </c>
      <c r="N10" s="52">
        <v>5</v>
      </c>
      <c r="O10" s="52">
        <v>4</v>
      </c>
      <c r="P10" s="64">
        <v>0</v>
      </c>
      <c r="Q10" s="65">
        <v>4</v>
      </c>
      <c r="R10" s="30">
        <v>4.333333333333333</v>
      </c>
      <c r="S10" s="22">
        <v>0</v>
      </c>
      <c r="T10" s="12">
        <v>0</v>
      </c>
      <c r="U10" s="43">
        <v>0</v>
      </c>
      <c r="V10" s="12">
        <v>0</v>
      </c>
      <c r="W10" s="12">
        <v>0</v>
      </c>
      <c r="X10" s="29">
        <v>0</v>
      </c>
      <c r="Y10" s="12">
        <v>5</v>
      </c>
      <c r="Z10" s="12">
        <v>0</v>
      </c>
      <c r="AA10" s="12">
        <v>0</v>
      </c>
      <c r="AB10" s="12">
        <v>0</v>
      </c>
      <c r="AC10" s="12">
        <v>0</v>
      </c>
      <c r="AD10" s="29">
        <v>5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29">
        <v>0</v>
      </c>
      <c r="AK10" s="17">
        <v>5</v>
      </c>
      <c r="AL10" s="17">
        <v>5</v>
      </c>
      <c r="AM10" s="43">
        <v>0</v>
      </c>
      <c r="AN10" s="17">
        <v>5</v>
      </c>
      <c r="AO10" s="12">
        <v>0</v>
      </c>
      <c r="AP10" s="30">
        <v>5</v>
      </c>
      <c r="AQ10" s="22">
        <v>5</v>
      </c>
      <c r="AR10" s="12">
        <v>0</v>
      </c>
      <c r="AS10" s="21">
        <v>0</v>
      </c>
      <c r="AT10" s="12">
        <v>0</v>
      </c>
      <c r="AU10" s="12">
        <v>0</v>
      </c>
      <c r="AV10" s="29">
        <v>5</v>
      </c>
      <c r="AW10" s="12">
        <v>0</v>
      </c>
      <c r="AX10" s="12">
        <v>0</v>
      </c>
      <c r="AY10" s="24">
        <v>0</v>
      </c>
      <c r="AZ10" s="22">
        <v>5</v>
      </c>
      <c r="BA10" s="49">
        <v>5</v>
      </c>
      <c r="BB10" s="76">
        <v>5</v>
      </c>
    </row>
    <row r="11" spans="1:54" ht="23.1" customHeight="1" x14ac:dyDescent="0.3">
      <c r="A11" s="77">
        <v>7</v>
      </c>
      <c r="B11" s="54" t="s">
        <v>71</v>
      </c>
      <c r="C11" s="55" t="s">
        <v>72</v>
      </c>
      <c r="D11" s="54" t="s">
        <v>449</v>
      </c>
      <c r="E11" s="54" t="s">
        <v>34</v>
      </c>
      <c r="F11" s="54" t="str">
        <f>REPT(CHAR(160),10)&amp;Working!$E11</f>
        <v>          A</v>
      </c>
      <c r="G11" s="56">
        <v>0</v>
      </c>
      <c r="H11" s="56">
        <v>0</v>
      </c>
      <c r="I11" s="56">
        <v>5</v>
      </c>
      <c r="J11" s="56">
        <v>0</v>
      </c>
      <c r="K11" s="57">
        <v>0</v>
      </c>
      <c r="L11" s="58">
        <v>5</v>
      </c>
      <c r="M11" s="56">
        <v>0</v>
      </c>
      <c r="N11" s="56">
        <v>5</v>
      </c>
      <c r="O11" s="56">
        <v>5</v>
      </c>
      <c r="P11" s="59">
        <v>0</v>
      </c>
      <c r="Q11" s="60">
        <v>5</v>
      </c>
      <c r="R11" s="30">
        <v>5</v>
      </c>
      <c r="S11" s="22">
        <v>0</v>
      </c>
      <c r="T11" s="24">
        <v>0</v>
      </c>
      <c r="U11" s="44">
        <v>0</v>
      </c>
      <c r="V11" s="24">
        <v>0</v>
      </c>
      <c r="W11" s="24">
        <v>0</v>
      </c>
      <c r="X11" s="29">
        <v>0</v>
      </c>
      <c r="Y11" s="24">
        <v>5</v>
      </c>
      <c r="Z11" s="24">
        <v>0</v>
      </c>
      <c r="AA11" s="24">
        <v>0</v>
      </c>
      <c r="AB11" s="24">
        <v>0</v>
      </c>
      <c r="AC11" s="24">
        <v>0</v>
      </c>
      <c r="AD11" s="29">
        <v>5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9">
        <v>0</v>
      </c>
      <c r="AK11" s="23">
        <v>4</v>
      </c>
      <c r="AL11" s="23">
        <v>5</v>
      </c>
      <c r="AM11" s="44">
        <v>0</v>
      </c>
      <c r="AN11" s="23">
        <v>5</v>
      </c>
      <c r="AO11" s="24">
        <v>0</v>
      </c>
      <c r="AP11" s="30">
        <v>4.666666666666667</v>
      </c>
      <c r="AQ11" s="22">
        <v>5</v>
      </c>
      <c r="AR11" s="24">
        <v>0</v>
      </c>
      <c r="AS11" s="50">
        <v>0</v>
      </c>
      <c r="AT11" s="24">
        <v>0</v>
      </c>
      <c r="AU11" s="24">
        <v>0</v>
      </c>
      <c r="AV11" s="29">
        <v>5</v>
      </c>
      <c r="AW11" s="24">
        <v>0</v>
      </c>
      <c r="AX11" s="24">
        <v>0</v>
      </c>
      <c r="AY11" s="24">
        <v>0</v>
      </c>
      <c r="AZ11" s="22">
        <v>5</v>
      </c>
      <c r="BA11" s="49">
        <v>4</v>
      </c>
      <c r="BB11" s="76">
        <v>4.5</v>
      </c>
    </row>
    <row r="12" spans="1:54" ht="23.1" customHeight="1" x14ac:dyDescent="0.3">
      <c r="A12" s="78">
        <v>8</v>
      </c>
      <c r="B12" s="61" t="s">
        <v>290</v>
      </c>
      <c r="C12" s="62" t="s">
        <v>291</v>
      </c>
      <c r="D12" s="61" t="s">
        <v>449</v>
      </c>
      <c r="E12" s="61" t="s">
        <v>492</v>
      </c>
      <c r="F12" s="61" t="str">
        <f>REPT(CHAR(160),10)&amp;Working!$E12</f>
        <v>          C</v>
      </c>
      <c r="G12" s="52">
        <v>0</v>
      </c>
      <c r="H12" s="52">
        <v>0</v>
      </c>
      <c r="I12" s="52">
        <v>4</v>
      </c>
      <c r="J12" s="52">
        <v>0</v>
      </c>
      <c r="K12" s="63">
        <v>0</v>
      </c>
      <c r="L12" s="58">
        <v>4</v>
      </c>
      <c r="M12" s="52">
        <v>0</v>
      </c>
      <c r="N12" s="52">
        <v>4</v>
      </c>
      <c r="O12" s="52">
        <v>4</v>
      </c>
      <c r="P12" s="64">
        <v>0</v>
      </c>
      <c r="Q12" s="65">
        <v>4</v>
      </c>
      <c r="R12" s="30">
        <v>4</v>
      </c>
      <c r="S12" s="22">
        <v>0</v>
      </c>
      <c r="T12" s="12">
        <v>0</v>
      </c>
      <c r="U12" s="43">
        <v>0</v>
      </c>
      <c r="V12" s="12">
        <v>0</v>
      </c>
      <c r="W12" s="12">
        <v>0</v>
      </c>
      <c r="X12" s="29">
        <v>0</v>
      </c>
      <c r="Y12" s="12">
        <v>4</v>
      </c>
      <c r="Z12" s="12">
        <v>0</v>
      </c>
      <c r="AA12" s="12">
        <v>0</v>
      </c>
      <c r="AB12" s="12">
        <v>0</v>
      </c>
      <c r="AC12" s="12">
        <v>0</v>
      </c>
      <c r="AD12" s="29">
        <v>4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29">
        <v>0</v>
      </c>
      <c r="AK12" s="17">
        <v>4</v>
      </c>
      <c r="AL12" s="17">
        <v>5</v>
      </c>
      <c r="AM12" s="43">
        <v>0</v>
      </c>
      <c r="AN12" s="17">
        <v>5</v>
      </c>
      <c r="AO12" s="12">
        <v>0</v>
      </c>
      <c r="AP12" s="30">
        <v>4.666666666666667</v>
      </c>
      <c r="AQ12" s="22">
        <v>4</v>
      </c>
      <c r="AR12" s="12">
        <v>0</v>
      </c>
      <c r="AS12" s="20">
        <v>0</v>
      </c>
      <c r="AT12" s="12">
        <v>0</v>
      </c>
      <c r="AU12" s="12">
        <v>0</v>
      </c>
      <c r="AV12" s="29">
        <v>4</v>
      </c>
      <c r="AW12" s="12">
        <v>0</v>
      </c>
      <c r="AX12" s="12">
        <v>0</v>
      </c>
      <c r="AY12" s="24">
        <v>0</v>
      </c>
      <c r="AZ12" s="22">
        <v>4</v>
      </c>
      <c r="BA12" s="49">
        <v>4</v>
      </c>
      <c r="BB12" s="76">
        <v>4</v>
      </c>
    </row>
    <row r="13" spans="1:54" ht="23.1" customHeight="1" x14ac:dyDescent="0.3">
      <c r="A13" s="77">
        <v>9</v>
      </c>
      <c r="B13" s="54" t="s">
        <v>102</v>
      </c>
      <c r="C13" s="55" t="s">
        <v>103</v>
      </c>
      <c r="D13" s="54" t="s">
        <v>541</v>
      </c>
      <c r="E13" s="54" t="s">
        <v>34</v>
      </c>
      <c r="F13" s="54" t="str">
        <f>REPT(CHAR(160),10)&amp;Working!$E13</f>
        <v>          A</v>
      </c>
      <c r="G13" s="56">
        <v>0</v>
      </c>
      <c r="H13" s="56">
        <v>0</v>
      </c>
      <c r="I13" s="56">
        <v>4</v>
      </c>
      <c r="J13" s="56">
        <v>0</v>
      </c>
      <c r="K13" s="57">
        <v>0</v>
      </c>
      <c r="L13" s="58">
        <v>4</v>
      </c>
      <c r="M13" s="56">
        <v>0</v>
      </c>
      <c r="N13" s="56">
        <v>4</v>
      </c>
      <c r="O13" s="56">
        <v>4</v>
      </c>
      <c r="P13" s="59">
        <v>0</v>
      </c>
      <c r="Q13" s="60">
        <v>4</v>
      </c>
      <c r="R13" s="30">
        <v>4</v>
      </c>
      <c r="S13" s="22">
        <v>0</v>
      </c>
      <c r="T13" s="24">
        <v>0</v>
      </c>
      <c r="U13" s="44">
        <v>0</v>
      </c>
      <c r="V13" s="24">
        <v>0</v>
      </c>
      <c r="W13" s="24">
        <v>0</v>
      </c>
      <c r="X13" s="29">
        <v>0</v>
      </c>
      <c r="Y13" s="24">
        <v>4</v>
      </c>
      <c r="Z13" s="24">
        <v>0</v>
      </c>
      <c r="AA13" s="24">
        <v>0</v>
      </c>
      <c r="AB13" s="24">
        <v>0</v>
      </c>
      <c r="AC13" s="24">
        <v>0</v>
      </c>
      <c r="AD13" s="29">
        <v>4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9">
        <v>0</v>
      </c>
      <c r="AK13" s="23">
        <v>4</v>
      </c>
      <c r="AL13" s="23">
        <v>5</v>
      </c>
      <c r="AM13" s="44">
        <v>0</v>
      </c>
      <c r="AN13" s="23">
        <v>4</v>
      </c>
      <c r="AO13" s="24">
        <v>0</v>
      </c>
      <c r="AP13" s="30">
        <v>4.333333333333333</v>
      </c>
      <c r="AQ13" s="22">
        <v>5</v>
      </c>
      <c r="AR13" s="24">
        <v>0</v>
      </c>
      <c r="AS13" s="50">
        <v>0</v>
      </c>
      <c r="AT13" s="24">
        <v>0</v>
      </c>
      <c r="AU13" s="24">
        <v>0</v>
      </c>
      <c r="AV13" s="29">
        <v>5</v>
      </c>
      <c r="AW13" s="24">
        <v>0</v>
      </c>
      <c r="AX13" s="24">
        <v>0</v>
      </c>
      <c r="AY13" s="24">
        <v>0</v>
      </c>
      <c r="AZ13" s="22">
        <v>4</v>
      </c>
      <c r="BA13" s="49">
        <v>4</v>
      </c>
      <c r="BB13" s="76">
        <v>4</v>
      </c>
    </row>
    <row r="14" spans="1:54" ht="23.1" customHeight="1" x14ac:dyDescent="0.3">
      <c r="A14" s="78">
        <v>10</v>
      </c>
      <c r="B14" s="61" t="s">
        <v>67</v>
      </c>
      <c r="C14" s="62" t="s">
        <v>68</v>
      </c>
      <c r="D14" s="61" t="s">
        <v>449</v>
      </c>
      <c r="E14" s="61" t="s">
        <v>34</v>
      </c>
      <c r="F14" s="61" t="str">
        <f>REPT(CHAR(160),10)&amp;Working!$E14</f>
        <v>          A</v>
      </c>
      <c r="G14" s="52">
        <v>0</v>
      </c>
      <c r="H14" s="52">
        <v>0</v>
      </c>
      <c r="I14" s="52">
        <v>4</v>
      </c>
      <c r="J14" s="52">
        <v>0</v>
      </c>
      <c r="K14" s="63">
        <v>0</v>
      </c>
      <c r="L14" s="58">
        <v>4</v>
      </c>
      <c r="M14" s="52">
        <v>0</v>
      </c>
      <c r="N14" s="52">
        <v>4</v>
      </c>
      <c r="O14" s="52">
        <v>5</v>
      </c>
      <c r="P14" s="64">
        <v>0</v>
      </c>
      <c r="Q14" s="65">
        <v>5</v>
      </c>
      <c r="R14" s="30">
        <v>4.666666666666667</v>
      </c>
      <c r="S14" s="22">
        <v>0</v>
      </c>
      <c r="T14" s="12">
        <v>0</v>
      </c>
      <c r="U14" s="43">
        <v>0</v>
      </c>
      <c r="V14" s="12">
        <v>0</v>
      </c>
      <c r="W14" s="12">
        <v>0</v>
      </c>
      <c r="X14" s="29">
        <v>0</v>
      </c>
      <c r="Y14" s="12">
        <v>4</v>
      </c>
      <c r="Z14" s="12">
        <v>0</v>
      </c>
      <c r="AA14" s="12">
        <v>0</v>
      </c>
      <c r="AB14" s="12">
        <v>0</v>
      </c>
      <c r="AC14" s="12">
        <v>0</v>
      </c>
      <c r="AD14" s="29">
        <v>4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29">
        <v>0</v>
      </c>
      <c r="AK14" s="17">
        <v>5</v>
      </c>
      <c r="AL14" s="17">
        <v>4</v>
      </c>
      <c r="AM14" s="43">
        <v>0</v>
      </c>
      <c r="AN14" s="17">
        <v>5</v>
      </c>
      <c r="AO14" s="12">
        <v>0</v>
      </c>
      <c r="AP14" s="30">
        <v>4.666666666666667</v>
      </c>
      <c r="AQ14" s="22">
        <v>5</v>
      </c>
      <c r="AR14" s="12">
        <v>0</v>
      </c>
      <c r="AS14" s="20">
        <v>0</v>
      </c>
      <c r="AT14" s="12">
        <v>0</v>
      </c>
      <c r="AU14" s="12">
        <v>0</v>
      </c>
      <c r="AV14" s="29">
        <v>5</v>
      </c>
      <c r="AW14" s="12">
        <v>0</v>
      </c>
      <c r="AX14" s="12">
        <v>0</v>
      </c>
      <c r="AY14" s="24">
        <v>0</v>
      </c>
      <c r="AZ14" s="22">
        <v>4</v>
      </c>
      <c r="BA14" s="49">
        <v>5</v>
      </c>
      <c r="BB14" s="76">
        <v>4.5</v>
      </c>
    </row>
    <row r="15" spans="1:54" ht="23.1" customHeight="1" x14ac:dyDescent="0.3">
      <c r="A15" s="77">
        <v>11</v>
      </c>
      <c r="B15" s="54" t="s">
        <v>161</v>
      </c>
      <c r="C15" s="55" t="s">
        <v>162</v>
      </c>
      <c r="D15" s="54" t="s">
        <v>449</v>
      </c>
      <c r="E15" s="54" t="s">
        <v>160</v>
      </c>
      <c r="F15" s="54" t="str">
        <f>REPT(CHAR(160),10)&amp;Working!$E15</f>
        <v>          B</v>
      </c>
      <c r="G15" s="56">
        <v>0</v>
      </c>
      <c r="H15" s="56">
        <v>0</v>
      </c>
      <c r="I15" s="56">
        <v>4</v>
      </c>
      <c r="J15" s="56">
        <v>0</v>
      </c>
      <c r="K15" s="57">
        <v>0</v>
      </c>
      <c r="L15" s="58">
        <v>4</v>
      </c>
      <c r="M15" s="56">
        <v>0</v>
      </c>
      <c r="N15" s="56">
        <v>4</v>
      </c>
      <c r="O15" s="56">
        <v>5</v>
      </c>
      <c r="P15" s="59">
        <v>0</v>
      </c>
      <c r="Q15" s="60">
        <v>5</v>
      </c>
      <c r="R15" s="30">
        <v>4.666666666666667</v>
      </c>
      <c r="S15" s="22">
        <v>0</v>
      </c>
      <c r="T15" s="24">
        <v>0</v>
      </c>
      <c r="U15" s="44">
        <v>0</v>
      </c>
      <c r="V15" s="24">
        <v>0</v>
      </c>
      <c r="W15" s="24">
        <v>0</v>
      </c>
      <c r="X15" s="29">
        <v>0</v>
      </c>
      <c r="Y15" s="24">
        <v>5</v>
      </c>
      <c r="Z15" s="24">
        <v>0</v>
      </c>
      <c r="AA15" s="24">
        <v>0</v>
      </c>
      <c r="AB15" s="24">
        <v>0</v>
      </c>
      <c r="AC15" s="24">
        <v>0</v>
      </c>
      <c r="AD15" s="29">
        <v>5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9">
        <v>0</v>
      </c>
      <c r="AK15" s="23">
        <v>4</v>
      </c>
      <c r="AL15" s="23">
        <v>4</v>
      </c>
      <c r="AM15" s="44">
        <v>0</v>
      </c>
      <c r="AN15" s="23">
        <v>4</v>
      </c>
      <c r="AO15" s="24">
        <v>0</v>
      </c>
      <c r="AP15" s="30">
        <v>4</v>
      </c>
      <c r="AQ15" s="22">
        <v>3</v>
      </c>
      <c r="AR15" s="24">
        <v>0</v>
      </c>
      <c r="AS15" s="50">
        <v>0</v>
      </c>
      <c r="AT15" s="24">
        <v>0</v>
      </c>
      <c r="AU15" s="24">
        <v>0</v>
      </c>
      <c r="AV15" s="29">
        <v>3</v>
      </c>
      <c r="AW15" s="24">
        <v>0</v>
      </c>
      <c r="AX15" s="24">
        <v>0</v>
      </c>
      <c r="AY15" s="24">
        <v>0</v>
      </c>
      <c r="AZ15" s="22">
        <v>4</v>
      </c>
      <c r="BA15" s="49">
        <v>4</v>
      </c>
      <c r="BB15" s="76">
        <v>4</v>
      </c>
    </row>
    <row r="16" spans="1:54" ht="23.1" customHeight="1" x14ac:dyDescent="0.3">
      <c r="A16" s="78">
        <v>12</v>
      </c>
      <c r="B16" s="61" t="s">
        <v>177</v>
      </c>
      <c r="C16" s="62" t="s">
        <v>178</v>
      </c>
      <c r="D16" s="61" t="s">
        <v>449</v>
      </c>
      <c r="E16" s="61" t="s">
        <v>160</v>
      </c>
      <c r="F16" s="61" t="str">
        <f>REPT(CHAR(160),10)&amp;Working!$E16</f>
        <v>          B</v>
      </c>
      <c r="G16" s="52">
        <v>0</v>
      </c>
      <c r="H16" s="52">
        <v>0</v>
      </c>
      <c r="I16" s="52">
        <v>5</v>
      </c>
      <c r="J16" s="52">
        <v>0</v>
      </c>
      <c r="K16" s="63">
        <v>0</v>
      </c>
      <c r="L16" s="58">
        <v>5</v>
      </c>
      <c r="M16" s="52">
        <v>0</v>
      </c>
      <c r="N16" s="52">
        <v>4</v>
      </c>
      <c r="O16" s="52">
        <v>5</v>
      </c>
      <c r="P16" s="64">
        <v>0</v>
      </c>
      <c r="Q16" s="65">
        <v>5</v>
      </c>
      <c r="R16" s="30">
        <v>4.666666666666667</v>
      </c>
      <c r="S16" s="22">
        <v>0</v>
      </c>
      <c r="T16" s="12">
        <v>0</v>
      </c>
      <c r="U16" s="43">
        <v>0</v>
      </c>
      <c r="V16" s="12">
        <v>0</v>
      </c>
      <c r="W16" s="12">
        <v>0</v>
      </c>
      <c r="X16" s="29">
        <v>0</v>
      </c>
      <c r="Y16" s="12">
        <v>4</v>
      </c>
      <c r="Z16" s="12">
        <v>0</v>
      </c>
      <c r="AA16" s="12">
        <v>0</v>
      </c>
      <c r="AB16" s="12">
        <v>0</v>
      </c>
      <c r="AC16" s="12">
        <v>0</v>
      </c>
      <c r="AD16" s="29">
        <v>4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29">
        <v>0</v>
      </c>
      <c r="AK16" s="17">
        <v>4</v>
      </c>
      <c r="AL16" s="17">
        <v>3</v>
      </c>
      <c r="AM16" s="43">
        <v>0</v>
      </c>
      <c r="AN16" s="17">
        <v>4</v>
      </c>
      <c r="AO16" s="12">
        <v>0</v>
      </c>
      <c r="AP16" s="30">
        <v>3.6666666666666665</v>
      </c>
      <c r="AQ16" s="22">
        <v>4</v>
      </c>
      <c r="AR16" s="12">
        <v>0</v>
      </c>
      <c r="AS16" s="20">
        <v>0</v>
      </c>
      <c r="AT16" s="12">
        <v>0</v>
      </c>
      <c r="AU16" s="12">
        <v>0</v>
      </c>
      <c r="AV16" s="29">
        <v>4</v>
      </c>
      <c r="AW16" s="12">
        <v>0</v>
      </c>
      <c r="AX16" s="12">
        <v>0</v>
      </c>
      <c r="AY16" s="24">
        <v>0</v>
      </c>
      <c r="AZ16" s="22">
        <v>4</v>
      </c>
      <c r="BA16" s="49">
        <v>4</v>
      </c>
      <c r="BB16" s="76">
        <v>4</v>
      </c>
    </row>
    <row r="17" spans="1:54" ht="23.1" customHeight="1" x14ac:dyDescent="0.3">
      <c r="A17" s="77">
        <v>13</v>
      </c>
      <c r="B17" s="54" t="s">
        <v>86</v>
      </c>
      <c r="C17" s="55" t="s">
        <v>87</v>
      </c>
      <c r="D17" s="54" t="s">
        <v>449</v>
      </c>
      <c r="E17" s="54" t="s">
        <v>34</v>
      </c>
      <c r="F17" s="54" t="str">
        <f>REPT(CHAR(160),10)&amp;Working!$E17</f>
        <v>          A</v>
      </c>
      <c r="G17" s="56">
        <v>0</v>
      </c>
      <c r="H17" s="56">
        <v>0</v>
      </c>
      <c r="I17" s="56">
        <v>4</v>
      </c>
      <c r="J17" s="56">
        <v>0</v>
      </c>
      <c r="K17" s="57">
        <v>0</v>
      </c>
      <c r="L17" s="58">
        <v>4</v>
      </c>
      <c r="M17" s="56">
        <v>0</v>
      </c>
      <c r="N17" s="56">
        <v>4</v>
      </c>
      <c r="O17" s="56">
        <v>4</v>
      </c>
      <c r="P17" s="59">
        <v>0</v>
      </c>
      <c r="Q17" s="60">
        <v>4</v>
      </c>
      <c r="R17" s="30">
        <v>4</v>
      </c>
      <c r="S17" s="22">
        <v>0</v>
      </c>
      <c r="T17" s="24">
        <v>0</v>
      </c>
      <c r="U17" s="44">
        <v>0</v>
      </c>
      <c r="V17" s="24">
        <v>0</v>
      </c>
      <c r="W17" s="24">
        <v>0</v>
      </c>
      <c r="X17" s="29">
        <v>0</v>
      </c>
      <c r="Y17" s="24">
        <v>4</v>
      </c>
      <c r="Z17" s="24">
        <v>0</v>
      </c>
      <c r="AA17" s="24">
        <v>0</v>
      </c>
      <c r="AB17" s="24">
        <v>0</v>
      </c>
      <c r="AC17" s="24">
        <v>0</v>
      </c>
      <c r="AD17" s="29">
        <v>4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9">
        <v>0</v>
      </c>
      <c r="AK17" s="23">
        <v>4</v>
      </c>
      <c r="AL17" s="23">
        <v>4</v>
      </c>
      <c r="AM17" s="44">
        <v>0</v>
      </c>
      <c r="AN17" s="23">
        <v>4</v>
      </c>
      <c r="AO17" s="24">
        <v>0</v>
      </c>
      <c r="AP17" s="30">
        <v>4</v>
      </c>
      <c r="AQ17" s="22">
        <v>4</v>
      </c>
      <c r="AR17" s="24">
        <v>0</v>
      </c>
      <c r="AS17" s="50">
        <v>0</v>
      </c>
      <c r="AT17" s="24">
        <v>0</v>
      </c>
      <c r="AU17" s="24">
        <v>0</v>
      </c>
      <c r="AV17" s="29">
        <v>4</v>
      </c>
      <c r="AW17" s="24">
        <v>0</v>
      </c>
      <c r="AX17" s="24">
        <v>0</v>
      </c>
      <c r="AY17" s="24">
        <v>0</v>
      </c>
      <c r="AZ17" s="22">
        <v>4</v>
      </c>
      <c r="BA17" s="49">
        <v>4</v>
      </c>
      <c r="BB17" s="76">
        <v>4</v>
      </c>
    </row>
    <row r="18" spans="1:54" ht="23.1" customHeight="1" x14ac:dyDescent="0.3">
      <c r="A18" s="78">
        <v>14</v>
      </c>
      <c r="B18" s="61" t="s">
        <v>193</v>
      </c>
      <c r="C18" s="62" t="s">
        <v>194</v>
      </c>
      <c r="D18" s="61" t="s">
        <v>541</v>
      </c>
      <c r="E18" s="61" t="s">
        <v>160</v>
      </c>
      <c r="F18" s="61" t="str">
        <f>REPT(CHAR(160),10)&amp;Working!$E18</f>
        <v>          B</v>
      </c>
      <c r="G18" s="52">
        <v>0</v>
      </c>
      <c r="H18" s="52">
        <v>0</v>
      </c>
      <c r="I18" s="52">
        <v>4</v>
      </c>
      <c r="J18" s="52">
        <v>0</v>
      </c>
      <c r="K18" s="63">
        <v>0</v>
      </c>
      <c r="L18" s="58">
        <v>4</v>
      </c>
      <c r="M18" s="52">
        <v>0</v>
      </c>
      <c r="N18" s="52">
        <v>4</v>
      </c>
      <c r="O18" s="52">
        <v>4</v>
      </c>
      <c r="P18" s="64">
        <v>0</v>
      </c>
      <c r="Q18" s="65">
        <v>4</v>
      </c>
      <c r="R18" s="30">
        <v>4</v>
      </c>
      <c r="S18" s="22">
        <v>0</v>
      </c>
      <c r="T18" s="12">
        <v>0</v>
      </c>
      <c r="U18" s="43">
        <v>0</v>
      </c>
      <c r="V18" s="12">
        <v>0</v>
      </c>
      <c r="W18" s="12">
        <v>0</v>
      </c>
      <c r="X18" s="29">
        <v>0</v>
      </c>
      <c r="Y18" s="12">
        <v>5</v>
      </c>
      <c r="Z18" s="12">
        <v>0</v>
      </c>
      <c r="AA18" s="12">
        <v>0</v>
      </c>
      <c r="AB18" s="12">
        <v>0</v>
      </c>
      <c r="AC18" s="12">
        <v>0</v>
      </c>
      <c r="AD18" s="29">
        <v>5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29">
        <v>0</v>
      </c>
      <c r="AK18" s="17">
        <v>5</v>
      </c>
      <c r="AL18" s="17">
        <v>5</v>
      </c>
      <c r="AM18" s="43">
        <v>0</v>
      </c>
      <c r="AN18" s="17">
        <v>5</v>
      </c>
      <c r="AO18" s="12">
        <v>0</v>
      </c>
      <c r="AP18" s="30">
        <v>5</v>
      </c>
      <c r="AQ18" s="22">
        <v>0</v>
      </c>
      <c r="AR18" s="12">
        <v>0</v>
      </c>
      <c r="AS18" s="20">
        <v>0</v>
      </c>
      <c r="AT18" s="12">
        <v>0</v>
      </c>
      <c r="AU18" s="12">
        <v>0</v>
      </c>
      <c r="AV18" s="29">
        <v>0</v>
      </c>
      <c r="AW18" s="12">
        <v>0</v>
      </c>
      <c r="AX18" s="12">
        <v>0</v>
      </c>
      <c r="AY18" s="24">
        <v>0</v>
      </c>
      <c r="AZ18" s="22">
        <v>4</v>
      </c>
      <c r="BA18" s="49">
        <v>4</v>
      </c>
      <c r="BB18" s="76">
        <v>4</v>
      </c>
    </row>
    <row r="19" spans="1:54" ht="23.1" customHeight="1" x14ac:dyDescent="0.3">
      <c r="A19" s="77">
        <v>15</v>
      </c>
      <c r="B19" s="54" t="s">
        <v>292</v>
      </c>
      <c r="C19" s="55" t="s">
        <v>293</v>
      </c>
      <c r="D19" s="54" t="s">
        <v>541</v>
      </c>
      <c r="E19" s="54" t="s">
        <v>492</v>
      </c>
      <c r="F19" s="54" t="str">
        <f>REPT(CHAR(160),10)&amp;Working!$E19</f>
        <v>          C</v>
      </c>
      <c r="G19" s="56">
        <v>0</v>
      </c>
      <c r="H19" s="56">
        <v>0</v>
      </c>
      <c r="I19" s="56">
        <v>4</v>
      </c>
      <c r="J19" s="56">
        <v>0</v>
      </c>
      <c r="K19" s="57">
        <v>0</v>
      </c>
      <c r="L19" s="58">
        <v>4</v>
      </c>
      <c r="M19" s="56">
        <v>0</v>
      </c>
      <c r="N19" s="56">
        <v>4</v>
      </c>
      <c r="O19" s="56">
        <v>4</v>
      </c>
      <c r="P19" s="59">
        <v>0</v>
      </c>
      <c r="Q19" s="60">
        <v>4</v>
      </c>
      <c r="R19" s="30">
        <v>4</v>
      </c>
      <c r="S19" s="22">
        <v>0</v>
      </c>
      <c r="T19" s="24">
        <v>0</v>
      </c>
      <c r="U19" s="44">
        <v>0</v>
      </c>
      <c r="V19" s="24">
        <v>0</v>
      </c>
      <c r="W19" s="24">
        <v>0</v>
      </c>
      <c r="X19" s="29">
        <v>0</v>
      </c>
      <c r="Y19" s="24">
        <v>4</v>
      </c>
      <c r="Z19" s="24">
        <v>0</v>
      </c>
      <c r="AA19" s="24">
        <v>0</v>
      </c>
      <c r="AB19" s="24">
        <v>0</v>
      </c>
      <c r="AC19" s="24">
        <v>0</v>
      </c>
      <c r="AD19" s="29">
        <v>4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9">
        <v>0</v>
      </c>
      <c r="AK19" s="23">
        <v>4</v>
      </c>
      <c r="AL19" s="23">
        <v>4</v>
      </c>
      <c r="AM19" s="44">
        <v>0</v>
      </c>
      <c r="AN19" s="23">
        <v>4</v>
      </c>
      <c r="AO19" s="24">
        <v>0</v>
      </c>
      <c r="AP19" s="30">
        <v>4</v>
      </c>
      <c r="AQ19" s="22">
        <v>3</v>
      </c>
      <c r="AR19" s="24">
        <v>0</v>
      </c>
      <c r="AS19" s="50">
        <v>0</v>
      </c>
      <c r="AT19" s="24">
        <v>0</v>
      </c>
      <c r="AU19" s="24">
        <v>0</v>
      </c>
      <c r="AV19" s="29">
        <v>3</v>
      </c>
      <c r="AW19" s="24">
        <v>0</v>
      </c>
      <c r="AX19" s="24">
        <v>0</v>
      </c>
      <c r="AY19" s="24">
        <v>0</v>
      </c>
      <c r="AZ19" s="22">
        <v>4</v>
      </c>
      <c r="BA19" s="49">
        <v>4</v>
      </c>
      <c r="BB19" s="76">
        <v>4</v>
      </c>
    </row>
    <row r="20" spans="1:54" ht="23.1" customHeight="1" x14ac:dyDescent="0.3">
      <c r="A20" s="78">
        <v>16</v>
      </c>
      <c r="B20" s="61" t="s">
        <v>104</v>
      </c>
      <c r="C20" s="62" t="s">
        <v>105</v>
      </c>
      <c r="D20" s="61" t="s">
        <v>449</v>
      </c>
      <c r="E20" s="61" t="s">
        <v>34</v>
      </c>
      <c r="F20" s="61" t="str">
        <f>REPT(CHAR(160),10)&amp;Working!$E20</f>
        <v>          A</v>
      </c>
      <c r="G20" s="52">
        <v>0</v>
      </c>
      <c r="H20" s="52">
        <v>0</v>
      </c>
      <c r="I20" s="52">
        <v>4</v>
      </c>
      <c r="J20" s="52">
        <v>0</v>
      </c>
      <c r="K20" s="63">
        <v>0</v>
      </c>
      <c r="L20" s="58">
        <v>4</v>
      </c>
      <c r="M20" s="52">
        <v>0</v>
      </c>
      <c r="N20" s="52">
        <v>4</v>
      </c>
      <c r="O20" s="52">
        <v>4</v>
      </c>
      <c r="P20" s="64">
        <v>0</v>
      </c>
      <c r="Q20" s="65">
        <v>4</v>
      </c>
      <c r="R20" s="30">
        <v>4</v>
      </c>
      <c r="S20" s="22">
        <v>0</v>
      </c>
      <c r="T20" s="12">
        <v>0</v>
      </c>
      <c r="U20" s="43">
        <v>0</v>
      </c>
      <c r="V20" s="12">
        <v>0</v>
      </c>
      <c r="W20" s="12">
        <v>0</v>
      </c>
      <c r="X20" s="29">
        <v>0</v>
      </c>
      <c r="Y20" s="12">
        <v>3</v>
      </c>
      <c r="Z20" s="12">
        <v>0</v>
      </c>
      <c r="AA20" s="12">
        <v>0</v>
      </c>
      <c r="AB20" s="12">
        <v>0</v>
      </c>
      <c r="AC20" s="12">
        <v>0</v>
      </c>
      <c r="AD20" s="29">
        <v>3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29">
        <v>0</v>
      </c>
      <c r="AK20" s="17">
        <v>4</v>
      </c>
      <c r="AL20" s="17">
        <v>3</v>
      </c>
      <c r="AM20" s="43">
        <v>0</v>
      </c>
      <c r="AN20" s="17">
        <v>4</v>
      </c>
      <c r="AO20" s="12">
        <v>0</v>
      </c>
      <c r="AP20" s="30">
        <v>3.6666666666666665</v>
      </c>
      <c r="AQ20" s="22">
        <v>4</v>
      </c>
      <c r="AR20" s="12">
        <v>0</v>
      </c>
      <c r="AS20" s="20">
        <v>0</v>
      </c>
      <c r="AT20" s="12">
        <v>0</v>
      </c>
      <c r="AU20" s="12">
        <v>0</v>
      </c>
      <c r="AV20" s="29">
        <v>4</v>
      </c>
      <c r="AW20" s="12">
        <v>0</v>
      </c>
      <c r="AX20" s="12">
        <v>0</v>
      </c>
      <c r="AY20" s="24">
        <v>0</v>
      </c>
      <c r="AZ20" s="22">
        <v>4</v>
      </c>
      <c r="BA20" s="49">
        <v>4</v>
      </c>
      <c r="BB20" s="76">
        <v>4</v>
      </c>
    </row>
    <row r="21" spans="1:54" ht="23.1" customHeight="1" x14ac:dyDescent="0.3">
      <c r="A21" s="77">
        <v>17</v>
      </c>
      <c r="B21" s="54" t="s">
        <v>294</v>
      </c>
      <c r="C21" s="55" t="s">
        <v>295</v>
      </c>
      <c r="D21" s="54" t="s">
        <v>541</v>
      </c>
      <c r="E21" s="54" t="s">
        <v>492</v>
      </c>
      <c r="F21" s="54" t="str">
        <f>REPT(CHAR(160),10)&amp;Working!$E21</f>
        <v>          C</v>
      </c>
      <c r="G21" s="56">
        <v>0</v>
      </c>
      <c r="H21" s="56">
        <v>0</v>
      </c>
      <c r="I21" s="56">
        <v>4</v>
      </c>
      <c r="J21" s="56">
        <v>0</v>
      </c>
      <c r="K21" s="57">
        <v>0</v>
      </c>
      <c r="L21" s="58">
        <v>4</v>
      </c>
      <c r="M21" s="56">
        <v>0</v>
      </c>
      <c r="N21" s="56">
        <v>4</v>
      </c>
      <c r="O21" s="56">
        <v>4</v>
      </c>
      <c r="P21" s="59">
        <v>0</v>
      </c>
      <c r="Q21" s="60">
        <v>4</v>
      </c>
      <c r="R21" s="30">
        <v>4</v>
      </c>
      <c r="S21" s="22">
        <v>0</v>
      </c>
      <c r="T21" s="24">
        <v>0</v>
      </c>
      <c r="U21" s="44">
        <v>0</v>
      </c>
      <c r="V21" s="24">
        <v>0</v>
      </c>
      <c r="W21" s="24">
        <v>0</v>
      </c>
      <c r="X21" s="29">
        <v>0</v>
      </c>
      <c r="Y21" s="24">
        <v>4</v>
      </c>
      <c r="Z21" s="24">
        <v>0</v>
      </c>
      <c r="AA21" s="24">
        <v>0</v>
      </c>
      <c r="AB21" s="24">
        <v>0</v>
      </c>
      <c r="AC21" s="24">
        <v>0</v>
      </c>
      <c r="AD21" s="29">
        <v>4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9">
        <v>0</v>
      </c>
      <c r="AK21" s="23">
        <v>4</v>
      </c>
      <c r="AL21" s="23">
        <v>5</v>
      </c>
      <c r="AM21" s="44">
        <v>0</v>
      </c>
      <c r="AN21" s="23">
        <v>5</v>
      </c>
      <c r="AO21" s="24">
        <v>0</v>
      </c>
      <c r="AP21" s="30">
        <v>4.666666666666667</v>
      </c>
      <c r="AQ21" s="22">
        <v>5</v>
      </c>
      <c r="AR21" s="24">
        <v>0</v>
      </c>
      <c r="AS21" s="50">
        <v>0</v>
      </c>
      <c r="AT21" s="24">
        <v>0</v>
      </c>
      <c r="AU21" s="24">
        <v>0</v>
      </c>
      <c r="AV21" s="29">
        <v>5</v>
      </c>
      <c r="AW21" s="24">
        <v>0</v>
      </c>
      <c r="AX21" s="24">
        <v>0</v>
      </c>
      <c r="AY21" s="24">
        <v>0</v>
      </c>
      <c r="AZ21" s="22">
        <v>4</v>
      </c>
      <c r="BA21" s="49">
        <v>4</v>
      </c>
      <c r="BB21" s="76">
        <v>4</v>
      </c>
    </row>
    <row r="22" spans="1:54" ht="23.1" customHeight="1" x14ac:dyDescent="0.3">
      <c r="A22" s="78">
        <v>18</v>
      </c>
      <c r="B22" s="61" t="s">
        <v>106</v>
      </c>
      <c r="C22" s="62" t="s">
        <v>107</v>
      </c>
      <c r="D22" s="61" t="s">
        <v>542</v>
      </c>
      <c r="E22" s="61" t="s">
        <v>34</v>
      </c>
      <c r="F22" s="61" t="str">
        <f>REPT(CHAR(160),10)&amp;Working!$E22</f>
        <v>          A</v>
      </c>
      <c r="G22" s="52">
        <v>0</v>
      </c>
      <c r="H22" s="52">
        <v>0</v>
      </c>
      <c r="I22" s="52">
        <v>4</v>
      </c>
      <c r="J22" s="52">
        <v>0</v>
      </c>
      <c r="K22" s="63">
        <v>0</v>
      </c>
      <c r="L22" s="58">
        <v>4</v>
      </c>
      <c r="M22" s="52">
        <v>0</v>
      </c>
      <c r="N22" s="52">
        <v>5</v>
      </c>
      <c r="O22" s="52">
        <v>4</v>
      </c>
      <c r="P22" s="64">
        <v>0</v>
      </c>
      <c r="Q22" s="65">
        <v>4</v>
      </c>
      <c r="R22" s="30">
        <v>4.333333333333333</v>
      </c>
      <c r="S22" s="22">
        <v>0</v>
      </c>
      <c r="T22" s="12">
        <v>0</v>
      </c>
      <c r="U22" s="43">
        <v>0</v>
      </c>
      <c r="V22" s="12">
        <v>0</v>
      </c>
      <c r="W22" s="12">
        <v>0</v>
      </c>
      <c r="X22" s="29">
        <v>0</v>
      </c>
      <c r="Y22" s="12">
        <v>4</v>
      </c>
      <c r="Z22" s="12">
        <v>0</v>
      </c>
      <c r="AA22" s="12">
        <v>0</v>
      </c>
      <c r="AB22" s="12">
        <v>0</v>
      </c>
      <c r="AC22" s="12">
        <v>0</v>
      </c>
      <c r="AD22" s="29">
        <v>4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29">
        <v>0</v>
      </c>
      <c r="AK22" s="17">
        <v>4</v>
      </c>
      <c r="AL22" s="17">
        <v>4</v>
      </c>
      <c r="AM22" s="43">
        <v>0</v>
      </c>
      <c r="AN22" s="17">
        <v>4</v>
      </c>
      <c r="AO22" s="12">
        <v>0</v>
      </c>
      <c r="AP22" s="30">
        <v>4</v>
      </c>
      <c r="AQ22" s="22">
        <v>4</v>
      </c>
      <c r="AR22" s="12">
        <v>0</v>
      </c>
      <c r="AS22" s="20">
        <v>0</v>
      </c>
      <c r="AT22" s="12">
        <v>0</v>
      </c>
      <c r="AU22" s="12">
        <v>0</v>
      </c>
      <c r="AV22" s="29">
        <v>4</v>
      </c>
      <c r="AW22" s="12">
        <v>0</v>
      </c>
      <c r="AX22" s="12">
        <v>0</v>
      </c>
      <c r="AY22" s="24">
        <v>0</v>
      </c>
      <c r="AZ22" s="22">
        <v>4</v>
      </c>
      <c r="BA22" s="49">
        <v>4</v>
      </c>
      <c r="BB22" s="76">
        <v>4</v>
      </c>
    </row>
    <row r="23" spans="1:54" ht="23.1" customHeight="1" x14ac:dyDescent="0.3">
      <c r="A23" s="77">
        <v>19</v>
      </c>
      <c r="B23" s="54" t="s">
        <v>49</v>
      </c>
      <c r="C23" s="55" t="s">
        <v>50</v>
      </c>
      <c r="D23" s="54" t="s">
        <v>541</v>
      </c>
      <c r="E23" s="54" t="s">
        <v>34</v>
      </c>
      <c r="F23" s="54" t="str">
        <f>REPT(CHAR(160),10)&amp;Working!$E23</f>
        <v>          A</v>
      </c>
      <c r="G23" s="56">
        <v>0</v>
      </c>
      <c r="H23" s="56">
        <v>0</v>
      </c>
      <c r="I23" s="56">
        <v>5</v>
      </c>
      <c r="J23" s="56">
        <v>0</v>
      </c>
      <c r="K23" s="57">
        <v>0</v>
      </c>
      <c r="L23" s="58">
        <v>5</v>
      </c>
      <c r="M23" s="56">
        <v>0</v>
      </c>
      <c r="N23" s="56">
        <v>4</v>
      </c>
      <c r="O23" s="56">
        <v>5</v>
      </c>
      <c r="P23" s="59">
        <v>0</v>
      </c>
      <c r="Q23" s="60">
        <v>5</v>
      </c>
      <c r="R23" s="30">
        <v>4.666666666666667</v>
      </c>
      <c r="S23" s="22">
        <v>0</v>
      </c>
      <c r="T23" s="24">
        <v>0</v>
      </c>
      <c r="U23" s="44">
        <v>0</v>
      </c>
      <c r="V23" s="24">
        <v>0</v>
      </c>
      <c r="W23" s="24">
        <v>0</v>
      </c>
      <c r="X23" s="29">
        <v>0</v>
      </c>
      <c r="Y23" s="24">
        <v>5</v>
      </c>
      <c r="Z23" s="24">
        <v>0</v>
      </c>
      <c r="AA23" s="24">
        <v>0</v>
      </c>
      <c r="AB23" s="24">
        <v>0</v>
      </c>
      <c r="AC23" s="24">
        <v>0</v>
      </c>
      <c r="AD23" s="29">
        <v>5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9">
        <v>0</v>
      </c>
      <c r="AK23" s="23">
        <v>4</v>
      </c>
      <c r="AL23" s="23">
        <v>5</v>
      </c>
      <c r="AM23" s="44">
        <v>0</v>
      </c>
      <c r="AN23" s="23">
        <v>5</v>
      </c>
      <c r="AO23" s="24">
        <v>0</v>
      </c>
      <c r="AP23" s="30">
        <v>4.666666666666667</v>
      </c>
      <c r="AQ23" s="22">
        <v>5</v>
      </c>
      <c r="AR23" s="24">
        <v>0</v>
      </c>
      <c r="AS23" s="50">
        <v>0</v>
      </c>
      <c r="AT23" s="24">
        <v>0</v>
      </c>
      <c r="AU23" s="24">
        <v>0</v>
      </c>
      <c r="AV23" s="29">
        <v>5</v>
      </c>
      <c r="AW23" s="24">
        <v>0</v>
      </c>
      <c r="AX23" s="24">
        <v>0</v>
      </c>
      <c r="AY23" s="24">
        <v>0</v>
      </c>
      <c r="AZ23" s="22">
        <v>5</v>
      </c>
      <c r="BA23" s="49">
        <v>4</v>
      </c>
      <c r="BB23" s="76">
        <v>4.5</v>
      </c>
    </row>
    <row r="24" spans="1:54" ht="23.1" customHeight="1" x14ac:dyDescent="0.3">
      <c r="A24" s="78">
        <v>20</v>
      </c>
      <c r="B24" s="61" t="s">
        <v>195</v>
      </c>
      <c r="C24" s="62" t="s">
        <v>536</v>
      </c>
      <c r="D24" s="61" t="s">
        <v>449</v>
      </c>
      <c r="E24" s="61" t="s">
        <v>160</v>
      </c>
      <c r="F24" s="61" t="str">
        <f>REPT(CHAR(160),10)&amp;Working!$E24</f>
        <v>          B</v>
      </c>
      <c r="G24" s="52">
        <v>0</v>
      </c>
      <c r="H24" s="52">
        <v>0</v>
      </c>
      <c r="I24" s="52">
        <v>4</v>
      </c>
      <c r="J24" s="52">
        <v>0</v>
      </c>
      <c r="K24" s="63">
        <v>0</v>
      </c>
      <c r="L24" s="58">
        <v>4</v>
      </c>
      <c r="M24" s="52">
        <v>0</v>
      </c>
      <c r="N24" s="52">
        <v>4</v>
      </c>
      <c r="O24" s="52">
        <v>4</v>
      </c>
      <c r="P24" s="64">
        <v>0</v>
      </c>
      <c r="Q24" s="65">
        <v>4</v>
      </c>
      <c r="R24" s="30">
        <v>4</v>
      </c>
      <c r="S24" s="22">
        <v>0</v>
      </c>
      <c r="T24" s="12">
        <v>0</v>
      </c>
      <c r="U24" s="43">
        <v>0</v>
      </c>
      <c r="V24" s="12">
        <v>0</v>
      </c>
      <c r="W24" s="12">
        <v>0</v>
      </c>
      <c r="X24" s="29">
        <v>0</v>
      </c>
      <c r="Y24" s="12">
        <v>4</v>
      </c>
      <c r="Z24" s="12">
        <v>0</v>
      </c>
      <c r="AA24" s="12">
        <v>0</v>
      </c>
      <c r="AB24" s="12">
        <v>0</v>
      </c>
      <c r="AC24" s="12">
        <v>0</v>
      </c>
      <c r="AD24" s="29">
        <v>4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29">
        <v>0</v>
      </c>
      <c r="AK24" s="17">
        <v>5</v>
      </c>
      <c r="AL24" s="17">
        <v>4</v>
      </c>
      <c r="AM24" s="43">
        <v>0</v>
      </c>
      <c r="AN24" s="17">
        <v>5</v>
      </c>
      <c r="AO24" s="12">
        <v>0</v>
      </c>
      <c r="AP24" s="30">
        <v>4.666666666666667</v>
      </c>
      <c r="AQ24" s="22">
        <v>4</v>
      </c>
      <c r="AR24" s="12">
        <v>0</v>
      </c>
      <c r="AS24" s="20">
        <v>0</v>
      </c>
      <c r="AT24" s="12">
        <v>0</v>
      </c>
      <c r="AU24" s="12">
        <v>0</v>
      </c>
      <c r="AV24" s="29">
        <v>4</v>
      </c>
      <c r="AW24" s="12">
        <v>0</v>
      </c>
      <c r="AX24" s="12">
        <v>0</v>
      </c>
      <c r="AY24" s="24">
        <v>0</v>
      </c>
      <c r="AZ24" s="22">
        <v>4</v>
      </c>
      <c r="BA24" s="49">
        <v>4</v>
      </c>
      <c r="BB24" s="76">
        <v>4</v>
      </c>
    </row>
    <row r="25" spans="1:54" ht="23.1" customHeight="1" x14ac:dyDescent="0.3">
      <c r="A25" s="77">
        <v>21</v>
      </c>
      <c r="B25" s="54" t="s">
        <v>208</v>
      </c>
      <c r="C25" s="55" t="s">
        <v>209</v>
      </c>
      <c r="D25" s="54" t="s">
        <v>449</v>
      </c>
      <c r="E25" s="54" t="s">
        <v>160</v>
      </c>
      <c r="F25" s="54" t="str">
        <f>REPT(CHAR(160),10)&amp;Working!$E25</f>
        <v>          B</v>
      </c>
      <c r="G25" s="56">
        <v>0</v>
      </c>
      <c r="H25" s="56">
        <v>0</v>
      </c>
      <c r="I25" s="56">
        <v>4</v>
      </c>
      <c r="J25" s="56">
        <v>0</v>
      </c>
      <c r="K25" s="57">
        <v>0</v>
      </c>
      <c r="L25" s="58">
        <v>4</v>
      </c>
      <c r="M25" s="56">
        <v>0</v>
      </c>
      <c r="N25" s="56">
        <v>4</v>
      </c>
      <c r="O25" s="56">
        <v>4</v>
      </c>
      <c r="P25" s="59">
        <v>0</v>
      </c>
      <c r="Q25" s="60">
        <v>4</v>
      </c>
      <c r="R25" s="30">
        <v>4</v>
      </c>
      <c r="S25" s="22">
        <v>0</v>
      </c>
      <c r="T25" s="24">
        <v>0</v>
      </c>
      <c r="U25" s="44">
        <v>0</v>
      </c>
      <c r="V25" s="24">
        <v>0</v>
      </c>
      <c r="W25" s="24">
        <v>0</v>
      </c>
      <c r="X25" s="29">
        <v>0</v>
      </c>
      <c r="Y25" s="24">
        <v>4</v>
      </c>
      <c r="Z25" s="24">
        <v>0</v>
      </c>
      <c r="AA25" s="24">
        <v>0</v>
      </c>
      <c r="AB25" s="24">
        <v>0</v>
      </c>
      <c r="AC25" s="24">
        <v>0</v>
      </c>
      <c r="AD25" s="29">
        <v>4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9">
        <v>0</v>
      </c>
      <c r="AK25" s="23">
        <v>4</v>
      </c>
      <c r="AL25" s="23">
        <v>5</v>
      </c>
      <c r="AM25" s="44">
        <v>0</v>
      </c>
      <c r="AN25" s="23">
        <v>5</v>
      </c>
      <c r="AO25" s="24">
        <v>0</v>
      </c>
      <c r="AP25" s="30">
        <v>4.666666666666667</v>
      </c>
      <c r="AQ25" s="22">
        <v>4</v>
      </c>
      <c r="AR25" s="24">
        <v>0</v>
      </c>
      <c r="AS25" s="50">
        <v>0</v>
      </c>
      <c r="AT25" s="24">
        <v>0</v>
      </c>
      <c r="AU25" s="24">
        <v>0</v>
      </c>
      <c r="AV25" s="29">
        <v>4</v>
      </c>
      <c r="AW25" s="24">
        <v>0</v>
      </c>
      <c r="AX25" s="24">
        <v>0</v>
      </c>
      <c r="AY25" s="24">
        <v>0</v>
      </c>
      <c r="AZ25" s="22">
        <v>4</v>
      </c>
      <c r="BA25" s="49">
        <v>4</v>
      </c>
      <c r="BB25" s="76">
        <v>4</v>
      </c>
    </row>
    <row r="26" spans="1:54" ht="23.1" customHeight="1" x14ac:dyDescent="0.3">
      <c r="A26" s="78">
        <v>22</v>
      </c>
      <c r="B26" s="61" t="s">
        <v>57</v>
      </c>
      <c r="C26" s="62" t="s">
        <v>58</v>
      </c>
      <c r="D26" s="61" t="s">
        <v>449</v>
      </c>
      <c r="E26" s="61" t="s">
        <v>34</v>
      </c>
      <c r="F26" s="61" t="str">
        <f>REPT(CHAR(160),10)&amp;Working!$E26</f>
        <v>          A</v>
      </c>
      <c r="G26" s="52">
        <v>0</v>
      </c>
      <c r="H26" s="52">
        <v>0</v>
      </c>
      <c r="I26" s="52">
        <v>5</v>
      </c>
      <c r="J26" s="52">
        <v>0</v>
      </c>
      <c r="K26" s="63">
        <v>0</v>
      </c>
      <c r="L26" s="58">
        <v>5</v>
      </c>
      <c r="M26" s="52">
        <v>0</v>
      </c>
      <c r="N26" s="52">
        <v>4</v>
      </c>
      <c r="O26" s="52">
        <v>4</v>
      </c>
      <c r="P26" s="64">
        <v>0</v>
      </c>
      <c r="Q26" s="65">
        <v>4</v>
      </c>
      <c r="R26" s="30">
        <v>4</v>
      </c>
      <c r="S26" s="22">
        <v>0</v>
      </c>
      <c r="T26" s="12">
        <v>0</v>
      </c>
      <c r="U26" s="43">
        <v>0</v>
      </c>
      <c r="V26" s="12">
        <v>0</v>
      </c>
      <c r="W26" s="12">
        <v>0</v>
      </c>
      <c r="X26" s="29">
        <v>0</v>
      </c>
      <c r="Y26" s="12">
        <v>4</v>
      </c>
      <c r="Z26" s="12">
        <v>0</v>
      </c>
      <c r="AA26" s="12">
        <v>0</v>
      </c>
      <c r="AB26" s="12">
        <v>0</v>
      </c>
      <c r="AC26" s="12">
        <v>0</v>
      </c>
      <c r="AD26" s="29">
        <v>4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29">
        <v>0</v>
      </c>
      <c r="AK26" s="17">
        <v>4</v>
      </c>
      <c r="AL26" s="17">
        <v>4</v>
      </c>
      <c r="AM26" s="43">
        <v>0</v>
      </c>
      <c r="AN26" s="17">
        <v>4</v>
      </c>
      <c r="AO26" s="12">
        <v>0</v>
      </c>
      <c r="AP26" s="30">
        <v>4</v>
      </c>
      <c r="AQ26" s="22">
        <v>5</v>
      </c>
      <c r="AR26" s="12">
        <v>0</v>
      </c>
      <c r="AS26" s="20">
        <v>0</v>
      </c>
      <c r="AT26" s="12">
        <v>0</v>
      </c>
      <c r="AU26" s="12">
        <v>0</v>
      </c>
      <c r="AV26" s="29">
        <v>5</v>
      </c>
      <c r="AW26" s="12">
        <v>0</v>
      </c>
      <c r="AX26" s="12">
        <v>0</v>
      </c>
      <c r="AY26" s="24">
        <v>0</v>
      </c>
      <c r="AZ26" s="22">
        <v>4</v>
      </c>
      <c r="BA26" s="49">
        <v>4</v>
      </c>
      <c r="BB26" s="76">
        <v>4</v>
      </c>
    </row>
    <row r="27" spans="1:54" ht="23.1" customHeight="1" x14ac:dyDescent="0.3">
      <c r="A27" s="77">
        <v>23</v>
      </c>
      <c r="B27" s="54" t="s">
        <v>224</v>
      </c>
      <c r="C27" s="55" t="s">
        <v>225</v>
      </c>
      <c r="D27" s="54" t="s">
        <v>449</v>
      </c>
      <c r="E27" s="54" t="s">
        <v>160</v>
      </c>
      <c r="F27" s="54" t="str">
        <f>REPT(CHAR(160),10)&amp;Working!$E27</f>
        <v>          B</v>
      </c>
      <c r="G27" s="56">
        <v>0</v>
      </c>
      <c r="H27" s="56">
        <v>0</v>
      </c>
      <c r="I27" s="56">
        <v>3</v>
      </c>
      <c r="J27" s="56">
        <v>0</v>
      </c>
      <c r="K27" s="57">
        <v>0</v>
      </c>
      <c r="L27" s="58">
        <v>3</v>
      </c>
      <c r="M27" s="56">
        <v>0</v>
      </c>
      <c r="N27" s="56">
        <v>3</v>
      </c>
      <c r="O27" s="56">
        <v>3</v>
      </c>
      <c r="P27" s="59">
        <v>0</v>
      </c>
      <c r="Q27" s="60">
        <v>3</v>
      </c>
      <c r="R27" s="30">
        <v>3</v>
      </c>
      <c r="S27" s="22">
        <v>0</v>
      </c>
      <c r="T27" s="24">
        <v>0</v>
      </c>
      <c r="U27" s="44">
        <v>0</v>
      </c>
      <c r="V27" s="24">
        <v>0</v>
      </c>
      <c r="W27" s="24">
        <v>0</v>
      </c>
      <c r="X27" s="29">
        <v>0</v>
      </c>
      <c r="Y27" s="24">
        <v>3</v>
      </c>
      <c r="Z27" s="24">
        <v>0</v>
      </c>
      <c r="AA27" s="24">
        <v>0</v>
      </c>
      <c r="AB27" s="24">
        <v>0</v>
      </c>
      <c r="AC27" s="24">
        <v>0</v>
      </c>
      <c r="AD27" s="29">
        <v>3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9">
        <v>0</v>
      </c>
      <c r="AK27" s="23">
        <v>3</v>
      </c>
      <c r="AL27" s="23">
        <v>3</v>
      </c>
      <c r="AM27" s="44">
        <v>0</v>
      </c>
      <c r="AN27" s="23">
        <v>3</v>
      </c>
      <c r="AO27" s="24">
        <v>0</v>
      </c>
      <c r="AP27" s="30">
        <v>3</v>
      </c>
      <c r="AQ27" s="22">
        <v>3</v>
      </c>
      <c r="AR27" s="24">
        <v>0</v>
      </c>
      <c r="AS27" s="50">
        <v>0</v>
      </c>
      <c r="AT27" s="24">
        <v>0</v>
      </c>
      <c r="AU27" s="24">
        <v>0</v>
      </c>
      <c r="AV27" s="29">
        <v>3</v>
      </c>
      <c r="AW27" s="24">
        <v>0</v>
      </c>
      <c r="AX27" s="24">
        <v>0</v>
      </c>
      <c r="AY27" s="24">
        <v>0</v>
      </c>
      <c r="AZ27" s="22">
        <v>3</v>
      </c>
      <c r="BA27" s="49">
        <v>3</v>
      </c>
      <c r="BB27" s="76">
        <v>3</v>
      </c>
    </row>
    <row r="28" spans="1:54" ht="23.1" customHeight="1" x14ac:dyDescent="0.3">
      <c r="A28" s="78">
        <v>24</v>
      </c>
      <c r="B28" s="61" t="s">
        <v>296</v>
      </c>
      <c r="C28" s="62" t="s">
        <v>108</v>
      </c>
      <c r="D28" s="61" t="s">
        <v>449</v>
      </c>
      <c r="E28" s="61" t="s">
        <v>34</v>
      </c>
      <c r="F28" s="61" t="str">
        <f>REPT(CHAR(160),10)&amp;Working!$E28</f>
        <v>          A</v>
      </c>
      <c r="G28" s="52">
        <v>0</v>
      </c>
      <c r="H28" s="52">
        <v>0</v>
      </c>
      <c r="I28" s="52">
        <v>4</v>
      </c>
      <c r="J28" s="52">
        <v>0</v>
      </c>
      <c r="K28" s="63">
        <v>0</v>
      </c>
      <c r="L28" s="58">
        <v>4</v>
      </c>
      <c r="M28" s="52">
        <v>0</v>
      </c>
      <c r="N28" s="52">
        <v>4</v>
      </c>
      <c r="O28" s="52">
        <v>4</v>
      </c>
      <c r="P28" s="64">
        <v>0</v>
      </c>
      <c r="Q28" s="65">
        <v>4</v>
      </c>
      <c r="R28" s="30">
        <v>4</v>
      </c>
      <c r="S28" s="22">
        <v>0</v>
      </c>
      <c r="T28" s="12">
        <v>0</v>
      </c>
      <c r="U28" s="43">
        <v>0</v>
      </c>
      <c r="V28" s="12">
        <v>0</v>
      </c>
      <c r="W28" s="12">
        <v>0</v>
      </c>
      <c r="X28" s="29">
        <v>0</v>
      </c>
      <c r="Y28" s="12">
        <v>4</v>
      </c>
      <c r="Z28" s="12">
        <v>0</v>
      </c>
      <c r="AA28" s="12">
        <v>0</v>
      </c>
      <c r="AB28" s="12">
        <v>0</v>
      </c>
      <c r="AC28" s="12">
        <v>0</v>
      </c>
      <c r="AD28" s="29">
        <v>4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29">
        <v>0</v>
      </c>
      <c r="AK28" s="17">
        <v>5</v>
      </c>
      <c r="AL28" s="17">
        <v>4</v>
      </c>
      <c r="AM28" s="43">
        <v>0</v>
      </c>
      <c r="AN28" s="17">
        <v>4</v>
      </c>
      <c r="AO28" s="12">
        <v>0</v>
      </c>
      <c r="AP28" s="30">
        <v>4.333333333333333</v>
      </c>
      <c r="AQ28" s="22">
        <v>4</v>
      </c>
      <c r="AR28" s="12">
        <v>0</v>
      </c>
      <c r="AS28" s="20">
        <v>0</v>
      </c>
      <c r="AT28" s="12">
        <v>0</v>
      </c>
      <c r="AU28" s="12">
        <v>0</v>
      </c>
      <c r="AV28" s="29">
        <v>4</v>
      </c>
      <c r="AW28" s="12">
        <v>0</v>
      </c>
      <c r="AX28" s="12">
        <v>0</v>
      </c>
      <c r="AY28" s="24">
        <v>0</v>
      </c>
      <c r="AZ28" s="22">
        <v>4</v>
      </c>
      <c r="BA28" s="49">
        <v>4</v>
      </c>
      <c r="BB28" s="76">
        <v>4</v>
      </c>
    </row>
    <row r="29" spans="1:54" ht="23.1" customHeight="1" x14ac:dyDescent="0.3">
      <c r="A29" s="77">
        <v>25</v>
      </c>
      <c r="B29" s="54" t="s">
        <v>240</v>
      </c>
      <c r="C29" s="55" t="s">
        <v>241</v>
      </c>
      <c r="D29" s="54" t="s">
        <v>449</v>
      </c>
      <c r="E29" s="54" t="s">
        <v>160</v>
      </c>
      <c r="F29" s="54" t="str">
        <f>REPT(CHAR(160),10)&amp;Working!$E29</f>
        <v>          B</v>
      </c>
      <c r="G29" s="56">
        <v>0</v>
      </c>
      <c r="H29" s="56">
        <v>0</v>
      </c>
      <c r="I29" s="56">
        <v>4</v>
      </c>
      <c r="J29" s="56">
        <v>0</v>
      </c>
      <c r="K29" s="57">
        <v>0</v>
      </c>
      <c r="L29" s="58">
        <v>4</v>
      </c>
      <c r="M29" s="56">
        <v>0</v>
      </c>
      <c r="N29" s="56">
        <v>4</v>
      </c>
      <c r="O29" s="56">
        <v>4</v>
      </c>
      <c r="P29" s="59">
        <v>0</v>
      </c>
      <c r="Q29" s="60">
        <v>4</v>
      </c>
      <c r="R29" s="30">
        <v>4</v>
      </c>
      <c r="S29" s="22">
        <v>0</v>
      </c>
      <c r="T29" s="24">
        <v>0</v>
      </c>
      <c r="U29" s="44">
        <v>0</v>
      </c>
      <c r="V29" s="24">
        <v>0</v>
      </c>
      <c r="W29" s="24">
        <v>0</v>
      </c>
      <c r="X29" s="29">
        <v>0</v>
      </c>
      <c r="Y29" s="24">
        <v>4</v>
      </c>
      <c r="Z29" s="24">
        <v>0</v>
      </c>
      <c r="AA29" s="24">
        <v>0</v>
      </c>
      <c r="AB29" s="24">
        <v>0</v>
      </c>
      <c r="AC29" s="24">
        <v>0</v>
      </c>
      <c r="AD29" s="29">
        <v>4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9">
        <v>0</v>
      </c>
      <c r="AK29" s="23">
        <v>4</v>
      </c>
      <c r="AL29" s="23">
        <v>4</v>
      </c>
      <c r="AM29" s="44">
        <v>0</v>
      </c>
      <c r="AN29" s="23">
        <v>4</v>
      </c>
      <c r="AO29" s="24">
        <v>0</v>
      </c>
      <c r="AP29" s="30">
        <v>4</v>
      </c>
      <c r="AQ29" s="22">
        <v>4</v>
      </c>
      <c r="AR29" s="24">
        <v>0</v>
      </c>
      <c r="AS29" s="50">
        <v>0</v>
      </c>
      <c r="AT29" s="24">
        <v>0</v>
      </c>
      <c r="AU29" s="24">
        <v>0</v>
      </c>
      <c r="AV29" s="29">
        <v>4</v>
      </c>
      <c r="AW29" s="24">
        <v>0</v>
      </c>
      <c r="AX29" s="24">
        <v>0</v>
      </c>
      <c r="AY29" s="24">
        <v>0</v>
      </c>
      <c r="AZ29" s="22">
        <v>4</v>
      </c>
      <c r="BA29" s="49">
        <v>4</v>
      </c>
      <c r="BB29" s="76">
        <v>4</v>
      </c>
    </row>
    <row r="30" spans="1:54" ht="23.1" customHeight="1" x14ac:dyDescent="0.3">
      <c r="A30" s="78">
        <v>26</v>
      </c>
      <c r="B30" s="61" t="s">
        <v>297</v>
      </c>
      <c r="C30" s="62" t="s">
        <v>298</v>
      </c>
      <c r="D30" s="61" t="s">
        <v>541</v>
      </c>
      <c r="E30" s="61" t="s">
        <v>492</v>
      </c>
      <c r="F30" s="61" t="str">
        <f>REPT(CHAR(160),10)&amp;Working!$E30</f>
        <v>          C</v>
      </c>
      <c r="G30" s="52">
        <v>0</v>
      </c>
      <c r="H30" s="52">
        <v>0</v>
      </c>
      <c r="I30" s="52">
        <v>4</v>
      </c>
      <c r="J30" s="52">
        <v>0</v>
      </c>
      <c r="K30" s="63">
        <v>0</v>
      </c>
      <c r="L30" s="58">
        <v>4</v>
      </c>
      <c r="M30" s="52">
        <v>0</v>
      </c>
      <c r="N30" s="52">
        <v>5</v>
      </c>
      <c r="O30" s="52">
        <v>5</v>
      </c>
      <c r="P30" s="64">
        <v>0</v>
      </c>
      <c r="Q30" s="65">
        <v>5</v>
      </c>
      <c r="R30" s="30">
        <v>5</v>
      </c>
      <c r="S30" s="22">
        <v>0</v>
      </c>
      <c r="T30" s="12">
        <v>0</v>
      </c>
      <c r="U30" s="43">
        <v>0</v>
      </c>
      <c r="V30" s="12">
        <v>0</v>
      </c>
      <c r="W30" s="12">
        <v>0</v>
      </c>
      <c r="X30" s="29">
        <v>0</v>
      </c>
      <c r="Y30" s="12">
        <v>5</v>
      </c>
      <c r="Z30" s="12">
        <v>0</v>
      </c>
      <c r="AA30" s="12">
        <v>0</v>
      </c>
      <c r="AB30" s="12">
        <v>0</v>
      </c>
      <c r="AC30" s="12">
        <v>0</v>
      </c>
      <c r="AD30" s="29">
        <v>5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29">
        <v>0</v>
      </c>
      <c r="AK30" s="17">
        <v>5</v>
      </c>
      <c r="AL30" s="17">
        <v>4</v>
      </c>
      <c r="AM30" s="43">
        <v>0</v>
      </c>
      <c r="AN30" s="17">
        <v>4</v>
      </c>
      <c r="AO30" s="12">
        <v>0</v>
      </c>
      <c r="AP30" s="30">
        <v>4.333333333333333</v>
      </c>
      <c r="AQ30" s="22">
        <v>4</v>
      </c>
      <c r="AR30" s="12">
        <v>0</v>
      </c>
      <c r="AS30" s="20">
        <v>0</v>
      </c>
      <c r="AT30" s="12">
        <v>0</v>
      </c>
      <c r="AU30" s="12">
        <v>0</v>
      </c>
      <c r="AV30" s="29">
        <v>4</v>
      </c>
      <c r="AW30" s="12">
        <v>0</v>
      </c>
      <c r="AX30" s="12">
        <v>0</v>
      </c>
      <c r="AY30" s="24">
        <v>0</v>
      </c>
      <c r="AZ30" s="22">
        <v>5</v>
      </c>
      <c r="BA30" s="49">
        <v>4</v>
      </c>
      <c r="BB30" s="76">
        <v>4.5</v>
      </c>
    </row>
    <row r="31" spans="1:54" ht="23.1" customHeight="1" x14ac:dyDescent="0.3">
      <c r="A31" s="77">
        <v>27</v>
      </c>
      <c r="B31" s="54" t="s">
        <v>256</v>
      </c>
      <c r="C31" s="55" t="s">
        <v>257</v>
      </c>
      <c r="D31" s="54" t="s">
        <v>449</v>
      </c>
      <c r="E31" s="54" t="s">
        <v>160</v>
      </c>
      <c r="F31" s="54" t="str">
        <f>REPT(CHAR(160),10)&amp;Working!$E31</f>
        <v>          B</v>
      </c>
      <c r="G31" s="56">
        <v>0</v>
      </c>
      <c r="H31" s="56">
        <v>0</v>
      </c>
      <c r="I31" s="56">
        <v>4</v>
      </c>
      <c r="J31" s="56">
        <v>0</v>
      </c>
      <c r="K31" s="57">
        <v>0</v>
      </c>
      <c r="L31" s="58">
        <v>4</v>
      </c>
      <c r="M31" s="56">
        <v>0</v>
      </c>
      <c r="N31" s="56">
        <v>5</v>
      </c>
      <c r="O31" s="56">
        <v>4</v>
      </c>
      <c r="P31" s="59">
        <v>0</v>
      </c>
      <c r="Q31" s="60">
        <v>4</v>
      </c>
      <c r="R31" s="30">
        <v>4.333333333333333</v>
      </c>
      <c r="S31" s="22">
        <v>0</v>
      </c>
      <c r="T31" s="24">
        <v>0</v>
      </c>
      <c r="U31" s="44">
        <v>0</v>
      </c>
      <c r="V31" s="24">
        <v>0</v>
      </c>
      <c r="W31" s="24">
        <v>0</v>
      </c>
      <c r="X31" s="29">
        <v>0</v>
      </c>
      <c r="Y31" s="24">
        <v>5</v>
      </c>
      <c r="Z31" s="24">
        <v>0</v>
      </c>
      <c r="AA31" s="24">
        <v>0</v>
      </c>
      <c r="AB31" s="24">
        <v>0</v>
      </c>
      <c r="AC31" s="24">
        <v>0</v>
      </c>
      <c r="AD31" s="29">
        <v>5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9">
        <v>0</v>
      </c>
      <c r="AK31" s="23">
        <v>5</v>
      </c>
      <c r="AL31" s="23">
        <v>5</v>
      </c>
      <c r="AM31" s="44">
        <v>0</v>
      </c>
      <c r="AN31" s="23">
        <v>5</v>
      </c>
      <c r="AO31" s="24">
        <v>0</v>
      </c>
      <c r="AP31" s="30">
        <v>5</v>
      </c>
      <c r="AQ31" s="22">
        <v>5</v>
      </c>
      <c r="AR31" s="24">
        <v>0</v>
      </c>
      <c r="AS31" s="50">
        <v>0</v>
      </c>
      <c r="AT31" s="24">
        <v>0</v>
      </c>
      <c r="AU31" s="24">
        <v>0</v>
      </c>
      <c r="AV31" s="29">
        <v>5</v>
      </c>
      <c r="AW31" s="24">
        <v>0</v>
      </c>
      <c r="AX31" s="24">
        <v>0</v>
      </c>
      <c r="AY31" s="24">
        <v>0</v>
      </c>
      <c r="AZ31" s="22">
        <v>5</v>
      </c>
      <c r="BA31" s="49">
        <v>4</v>
      </c>
      <c r="BB31" s="76">
        <v>4.5</v>
      </c>
    </row>
    <row r="32" spans="1:54" ht="23.1" customHeight="1" x14ac:dyDescent="0.3">
      <c r="A32" s="78">
        <v>28</v>
      </c>
      <c r="B32" s="61" t="s">
        <v>65</v>
      </c>
      <c r="C32" s="62" t="s">
        <v>66</v>
      </c>
      <c r="D32" s="61" t="s">
        <v>449</v>
      </c>
      <c r="E32" s="61" t="s">
        <v>34</v>
      </c>
      <c r="F32" s="61" t="str">
        <f>REPT(CHAR(160),10)&amp;Working!$E32</f>
        <v>          A</v>
      </c>
      <c r="G32" s="52">
        <v>0</v>
      </c>
      <c r="H32" s="52">
        <v>0</v>
      </c>
      <c r="I32" s="52">
        <v>5</v>
      </c>
      <c r="J32" s="52">
        <v>0</v>
      </c>
      <c r="K32" s="63">
        <v>0</v>
      </c>
      <c r="L32" s="58">
        <v>5</v>
      </c>
      <c r="M32" s="52">
        <v>0</v>
      </c>
      <c r="N32" s="52">
        <v>4</v>
      </c>
      <c r="O32" s="52">
        <v>4</v>
      </c>
      <c r="P32" s="64">
        <v>0</v>
      </c>
      <c r="Q32" s="65">
        <v>4</v>
      </c>
      <c r="R32" s="30">
        <v>4</v>
      </c>
      <c r="S32" s="22">
        <v>0</v>
      </c>
      <c r="T32" s="12">
        <v>0</v>
      </c>
      <c r="U32" s="43">
        <v>0</v>
      </c>
      <c r="V32" s="12">
        <v>0</v>
      </c>
      <c r="W32" s="12">
        <v>0</v>
      </c>
      <c r="X32" s="29">
        <v>0</v>
      </c>
      <c r="Y32" s="12">
        <v>4</v>
      </c>
      <c r="Z32" s="12">
        <v>0</v>
      </c>
      <c r="AA32" s="12">
        <v>0</v>
      </c>
      <c r="AB32" s="12">
        <v>0</v>
      </c>
      <c r="AC32" s="12">
        <v>0</v>
      </c>
      <c r="AD32" s="29">
        <v>4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29">
        <v>0</v>
      </c>
      <c r="AK32" s="17">
        <v>3</v>
      </c>
      <c r="AL32" s="17">
        <v>4</v>
      </c>
      <c r="AM32" s="43">
        <v>0</v>
      </c>
      <c r="AN32" s="17">
        <v>5</v>
      </c>
      <c r="AO32" s="12">
        <v>0</v>
      </c>
      <c r="AP32" s="30">
        <v>4</v>
      </c>
      <c r="AQ32" s="22">
        <v>4</v>
      </c>
      <c r="AR32" s="12">
        <v>0</v>
      </c>
      <c r="AS32" s="20">
        <v>0</v>
      </c>
      <c r="AT32" s="12">
        <v>0</v>
      </c>
      <c r="AU32" s="12">
        <v>0</v>
      </c>
      <c r="AV32" s="29">
        <v>4</v>
      </c>
      <c r="AW32" s="12">
        <v>0</v>
      </c>
      <c r="AX32" s="12">
        <v>0</v>
      </c>
      <c r="AY32" s="24">
        <v>0</v>
      </c>
      <c r="AZ32" s="22">
        <v>4</v>
      </c>
      <c r="BA32" s="49">
        <v>5</v>
      </c>
      <c r="BB32" s="76">
        <v>4.5</v>
      </c>
    </row>
    <row r="33" spans="1:54" ht="23.1" customHeight="1" x14ac:dyDescent="0.3">
      <c r="A33" s="77">
        <v>29</v>
      </c>
      <c r="B33" s="54" t="s">
        <v>299</v>
      </c>
      <c r="C33" s="55" t="s">
        <v>300</v>
      </c>
      <c r="D33" s="54" t="s">
        <v>449</v>
      </c>
      <c r="E33" s="54" t="s">
        <v>492</v>
      </c>
      <c r="F33" s="54" t="str">
        <f>REPT(CHAR(160),10)&amp;Working!$E33</f>
        <v>          C</v>
      </c>
      <c r="G33" s="56">
        <v>0</v>
      </c>
      <c r="H33" s="56">
        <v>0</v>
      </c>
      <c r="I33" s="56">
        <v>2</v>
      </c>
      <c r="J33" s="56">
        <v>0</v>
      </c>
      <c r="K33" s="57">
        <v>0</v>
      </c>
      <c r="L33" s="58">
        <v>2</v>
      </c>
      <c r="M33" s="56">
        <v>0</v>
      </c>
      <c r="N33" s="56">
        <v>3</v>
      </c>
      <c r="O33" s="56">
        <v>3</v>
      </c>
      <c r="P33" s="59">
        <v>0</v>
      </c>
      <c r="Q33" s="60">
        <v>3</v>
      </c>
      <c r="R33" s="30">
        <v>3</v>
      </c>
      <c r="S33" s="22">
        <v>0</v>
      </c>
      <c r="T33" s="24">
        <v>0</v>
      </c>
      <c r="U33" s="44">
        <v>0</v>
      </c>
      <c r="V33" s="24">
        <v>0</v>
      </c>
      <c r="W33" s="24">
        <v>0</v>
      </c>
      <c r="X33" s="29">
        <v>0</v>
      </c>
      <c r="Y33" s="24">
        <v>2</v>
      </c>
      <c r="Z33" s="24">
        <v>0</v>
      </c>
      <c r="AA33" s="24">
        <v>0</v>
      </c>
      <c r="AB33" s="24">
        <v>0</v>
      </c>
      <c r="AC33" s="24">
        <v>0</v>
      </c>
      <c r="AD33" s="29">
        <v>2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9">
        <v>0</v>
      </c>
      <c r="AK33" s="23">
        <v>2</v>
      </c>
      <c r="AL33" s="23">
        <v>2</v>
      </c>
      <c r="AM33" s="44">
        <v>0</v>
      </c>
      <c r="AN33" s="23">
        <v>3</v>
      </c>
      <c r="AO33" s="24">
        <v>0</v>
      </c>
      <c r="AP33" s="30">
        <v>2.3333333333333335</v>
      </c>
      <c r="AQ33" s="22">
        <v>3</v>
      </c>
      <c r="AR33" s="24">
        <v>0</v>
      </c>
      <c r="AS33" s="50">
        <v>0</v>
      </c>
      <c r="AT33" s="24">
        <v>0</v>
      </c>
      <c r="AU33" s="24">
        <v>0</v>
      </c>
      <c r="AV33" s="29">
        <v>3</v>
      </c>
      <c r="AW33" s="24">
        <v>0</v>
      </c>
      <c r="AX33" s="24">
        <v>0</v>
      </c>
      <c r="AY33" s="24">
        <v>0</v>
      </c>
      <c r="AZ33" s="22">
        <v>3</v>
      </c>
      <c r="BA33" s="49">
        <v>3</v>
      </c>
      <c r="BB33" s="76">
        <v>3</v>
      </c>
    </row>
    <row r="34" spans="1:54" ht="23.1" customHeight="1" x14ac:dyDescent="0.3">
      <c r="A34" s="78">
        <v>30</v>
      </c>
      <c r="B34" s="61" t="s">
        <v>39</v>
      </c>
      <c r="C34" s="62" t="s">
        <v>40</v>
      </c>
      <c r="D34" s="61" t="s">
        <v>449</v>
      </c>
      <c r="E34" s="61" t="s">
        <v>34</v>
      </c>
      <c r="F34" s="61" t="str">
        <f>REPT(CHAR(160),10)&amp;Working!$E34</f>
        <v>          A</v>
      </c>
      <c r="G34" s="52">
        <v>0</v>
      </c>
      <c r="H34" s="52">
        <v>0</v>
      </c>
      <c r="I34" s="52">
        <v>4</v>
      </c>
      <c r="J34" s="52">
        <v>0</v>
      </c>
      <c r="K34" s="63">
        <v>0</v>
      </c>
      <c r="L34" s="58">
        <v>4</v>
      </c>
      <c r="M34" s="52">
        <v>0</v>
      </c>
      <c r="N34" s="52">
        <v>4</v>
      </c>
      <c r="O34" s="52">
        <v>4</v>
      </c>
      <c r="P34" s="64">
        <v>0</v>
      </c>
      <c r="Q34" s="65">
        <v>4</v>
      </c>
      <c r="R34" s="30">
        <v>4</v>
      </c>
      <c r="S34" s="22">
        <v>0</v>
      </c>
      <c r="T34" s="12">
        <v>0</v>
      </c>
      <c r="U34" s="43">
        <v>0</v>
      </c>
      <c r="V34" s="12">
        <v>0</v>
      </c>
      <c r="W34" s="12">
        <v>0</v>
      </c>
      <c r="X34" s="29">
        <v>0</v>
      </c>
      <c r="Y34" s="12">
        <v>4</v>
      </c>
      <c r="Z34" s="12">
        <v>0</v>
      </c>
      <c r="AA34" s="12">
        <v>0</v>
      </c>
      <c r="AB34" s="12">
        <v>0</v>
      </c>
      <c r="AC34" s="12">
        <v>0</v>
      </c>
      <c r="AD34" s="29">
        <v>4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29">
        <v>0</v>
      </c>
      <c r="AK34" s="17">
        <v>4</v>
      </c>
      <c r="AL34" s="17">
        <v>4</v>
      </c>
      <c r="AM34" s="43">
        <v>0</v>
      </c>
      <c r="AN34" s="17">
        <v>4</v>
      </c>
      <c r="AO34" s="12">
        <v>0</v>
      </c>
      <c r="AP34" s="30">
        <v>4</v>
      </c>
      <c r="AQ34" s="22">
        <v>3</v>
      </c>
      <c r="AR34" s="12">
        <v>0</v>
      </c>
      <c r="AS34" s="20">
        <v>0</v>
      </c>
      <c r="AT34" s="12">
        <v>0</v>
      </c>
      <c r="AU34" s="12">
        <v>0</v>
      </c>
      <c r="AV34" s="29">
        <v>3</v>
      </c>
      <c r="AW34" s="12">
        <v>0</v>
      </c>
      <c r="AX34" s="12">
        <v>0</v>
      </c>
      <c r="AY34" s="24">
        <v>0</v>
      </c>
      <c r="AZ34" s="22">
        <v>4</v>
      </c>
      <c r="BA34" s="49">
        <v>4</v>
      </c>
      <c r="BB34" s="76">
        <v>4</v>
      </c>
    </row>
    <row r="35" spans="1:54" ht="23.1" customHeight="1" x14ac:dyDescent="0.3">
      <c r="A35" s="77">
        <v>31</v>
      </c>
      <c r="B35" s="54" t="s">
        <v>109</v>
      </c>
      <c r="C35" s="55" t="s">
        <v>110</v>
      </c>
      <c r="D35" s="54" t="s">
        <v>449</v>
      </c>
      <c r="E35" s="54" t="s">
        <v>34</v>
      </c>
      <c r="F35" s="54" t="str">
        <f>REPT(CHAR(160),10)&amp;Working!$E35</f>
        <v>          A</v>
      </c>
      <c r="G35" s="56">
        <v>0</v>
      </c>
      <c r="H35" s="56">
        <v>0</v>
      </c>
      <c r="I35" s="56">
        <v>4</v>
      </c>
      <c r="J35" s="56">
        <v>0</v>
      </c>
      <c r="K35" s="57">
        <v>0</v>
      </c>
      <c r="L35" s="58">
        <v>4</v>
      </c>
      <c r="M35" s="56">
        <v>0</v>
      </c>
      <c r="N35" s="56">
        <v>4</v>
      </c>
      <c r="O35" s="56">
        <v>4</v>
      </c>
      <c r="P35" s="59">
        <v>0</v>
      </c>
      <c r="Q35" s="60">
        <v>4</v>
      </c>
      <c r="R35" s="30">
        <v>4</v>
      </c>
      <c r="S35" s="22">
        <v>0</v>
      </c>
      <c r="T35" s="24">
        <v>0</v>
      </c>
      <c r="U35" s="44">
        <v>0</v>
      </c>
      <c r="V35" s="24">
        <v>0</v>
      </c>
      <c r="W35" s="24">
        <v>0</v>
      </c>
      <c r="X35" s="29">
        <v>0</v>
      </c>
      <c r="Y35" s="24">
        <v>4</v>
      </c>
      <c r="Z35" s="24">
        <v>0</v>
      </c>
      <c r="AA35" s="24">
        <v>0</v>
      </c>
      <c r="AB35" s="24">
        <v>0</v>
      </c>
      <c r="AC35" s="24">
        <v>0</v>
      </c>
      <c r="AD35" s="29">
        <v>4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9">
        <v>0</v>
      </c>
      <c r="AK35" s="23">
        <v>4</v>
      </c>
      <c r="AL35" s="23">
        <v>4</v>
      </c>
      <c r="AM35" s="44">
        <v>0</v>
      </c>
      <c r="AN35" s="23">
        <v>4</v>
      </c>
      <c r="AO35" s="24">
        <v>0</v>
      </c>
      <c r="AP35" s="30">
        <v>4</v>
      </c>
      <c r="AQ35" s="22">
        <v>3</v>
      </c>
      <c r="AR35" s="24">
        <v>0</v>
      </c>
      <c r="AS35" s="50">
        <v>0</v>
      </c>
      <c r="AT35" s="24">
        <v>0</v>
      </c>
      <c r="AU35" s="24">
        <v>0</v>
      </c>
      <c r="AV35" s="29">
        <v>3</v>
      </c>
      <c r="AW35" s="24">
        <v>0</v>
      </c>
      <c r="AX35" s="24">
        <v>0</v>
      </c>
      <c r="AY35" s="24">
        <v>0</v>
      </c>
      <c r="AZ35" s="22">
        <v>4</v>
      </c>
      <c r="BA35" s="49">
        <v>4</v>
      </c>
      <c r="BB35" s="76">
        <v>4</v>
      </c>
    </row>
    <row r="36" spans="1:54" ht="23.1" customHeight="1" x14ac:dyDescent="0.3">
      <c r="A36" s="78">
        <v>32</v>
      </c>
      <c r="B36" s="61" t="s">
        <v>242</v>
      </c>
      <c r="C36" s="62" t="s">
        <v>243</v>
      </c>
      <c r="D36" s="61" t="s">
        <v>541</v>
      </c>
      <c r="E36" s="61" t="s">
        <v>160</v>
      </c>
      <c r="F36" s="61" t="str">
        <f>REPT(CHAR(160),10)&amp;Working!$E36</f>
        <v>          B</v>
      </c>
      <c r="G36" s="52">
        <v>0</v>
      </c>
      <c r="H36" s="52">
        <v>0</v>
      </c>
      <c r="I36" s="52">
        <v>4</v>
      </c>
      <c r="J36" s="52">
        <v>0</v>
      </c>
      <c r="K36" s="63">
        <v>0</v>
      </c>
      <c r="L36" s="58">
        <v>4</v>
      </c>
      <c r="M36" s="52">
        <v>0</v>
      </c>
      <c r="N36" s="52">
        <v>4</v>
      </c>
      <c r="O36" s="52">
        <v>4</v>
      </c>
      <c r="P36" s="64">
        <v>0</v>
      </c>
      <c r="Q36" s="65">
        <v>4</v>
      </c>
      <c r="R36" s="30">
        <v>4</v>
      </c>
      <c r="S36" s="22">
        <v>0</v>
      </c>
      <c r="T36" s="12">
        <v>0</v>
      </c>
      <c r="U36" s="43">
        <v>0</v>
      </c>
      <c r="V36" s="12">
        <v>0</v>
      </c>
      <c r="W36" s="12">
        <v>0</v>
      </c>
      <c r="X36" s="29">
        <v>0</v>
      </c>
      <c r="Y36" s="12">
        <v>4</v>
      </c>
      <c r="Z36" s="12">
        <v>0</v>
      </c>
      <c r="AA36" s="12">
        <v>0</v>
      </c>
      <c r="AB36" s="12">
        <v>0</v>
      </c>
      <c r="AC36" s="12">
        <v>0</v>
      </c>
      <c r="AD36" s="29">
        <v>4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29">
        <v>0</v>
      </c>
      <c r="AK36" s="17">
        <v>5</v>
      </c>
      <c r="AL36" s="17">
        <v>4</v>
      </c>
      <c r="AM36" s="43">
        <v>0</v>
      </c>
      <c r="AN36" s="17">
        <v>5</v>
      </c>
      <c r="AO36" s="12">
        <v>0</v>
      </c>
      <c r="AP36" s="30">
        <v>4.666666666666667</v>
      </c>
      <c r="AQ36" s="22">
        <v>4</v>
      </c>
      <c r="AR36" s="12">
        <v>0</v>
      </c>
      <c r="AS36" s="20">
        <v>0</v>
      </c>
      <c r="AT36" s="12">
        <v>0</v>
      </c>
      <c r="AU36" s="12">
        <v>0</v>
      </c>
      <c r="AV36" s="29">
        <v>4</v>
      </c>
      <c r="AW36" s="12">
        <v>0</v>
      </c>
      <c r="AX36" s="12">
        <v>0</v>
      </c>
      <c r="AY36" s="24">
        <v>0</v>
      </c>
      <c r="AZ36" s="22">
        <v>5</v>
      </c>
      <c r="BA36" s="49">
        <v>4</v>
      </c>
      <c r="BB36" s="76">
        <v>4.5</v>
      </c>
    </row>
    <row r="37" spans="1:54" ht="23.1" customHeight="1" x14ac:dyDescent="0.3">
      <c r="A37" s="77">
        <v>33</v>
      </c>
      <c r="B37" s="54" t="s">
        <v>210</v>
      </c>
      <c r="C37" s="55" t="s">
        <v>211</v>
      </c>
      <c r="D37" s="54" t="s">
        <v>541</v>
      </c>
      <c r="E37" s="54" t="s">
        <v>160</v>
      </c>
      <c r="F37" s="54" t="str">
        <f>REPT(CHAR(160),10)&amp;Working!$E37</f>
        <v>          B</v>
      </c>
      <c r="G37" s="56">
        <v>0</v>
      </c>
      <c r="H37" s="56">
        <v>0</v>
      </c>
      <c r="I37" s="56">
        <v>4</v>
      </c>
      <c r="J37" s="56">
        <v>0</v>
      </c>
      <c r="K37" s="57">
        <v>0</v>
      </c>
      <c r="L37" s="58">
        <v>4</v>
      </c>
      <c r="M37" s="56">
        <v>0</v>
      </c>
      <c r="N37" s="56">
        <v>4</v>
      </c>
      <c r="O37" s="56">
        <v>4</v>
      </c>
      <c r="P37" s="59">
        <v>0</v>
      </c>
      <c r="Q37" s="60">
        <v>4</v>
      </c>
      <c r="R37" s="30">
        <v>4</v>
      </c>
      <c r="S37" s="22">
        <v>0</v>
      </c>
      <c r="T37" s="24">
        <v>0</v>
      </c>
      <c r="U37" s="44">
        <v>0</v>
      </c>
      <c r="V37" s="24">
        <v>0</v>
      </c>
      <c r="W37" s="24">
        <v>0</v>
      </c>
      <c r="X37" s="29">
        <v>0</v>
      </c>
      <c r="Y37" s="24">
        <v>4</v>
      </c>
      <c r="Z37" s="24">
        <v>0</v>
      </c>
      <c r="AA37" s="24">
        <v>0</v>
      </c>
      <c r="AB37" s="24">
        <v>0</v>
      </c>
      <c r="AC37" s="24">
        <v>0</v>
      </c>
      <c r="AD37" s="29">
        <v>4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9">
        <v>0</v>
      </c>
      <c r="AK37" s="23">
        <v>4</v>
      </c>
      <c r="AL37" s="23">
        <v>4</v>
      </c>
      <c r="AM37" s="44">
        <v>0</v>
      </c>
      <c r="AN37" s="23">
        <v>4</v>
      </c>
      <c r="AO37" s="24">
        <v>0</v>
      </c>
      <c r="AP37" s="30">
        <v>4</v>
      </c>
      <c r="AQ37" s="22">
        <v>4</v>
      </c>
      <c r="AR37" s="24">
        <v>0</v>
      </c>
      <c r="AS37" s="50">
        <v>0</v>
      </c>
      <c r="AT37" s="24">
        <v>0</v>
      </c>
      <c r="AU37" s="24">
        <v>0</v>
      </c>
      <c r="AV37" s="29">
        <v>4</v>
      </c>
      <c r="AW37" s="24">
        <v>0</v>
      </c>
      <c r="AX37" s="24">
        <v>0</v>
      </c>
      <c r="AY37" s="24">
        <v>0</v>
      </c>
      <c r="AZ37" s="22">
        <v>4</v>
      </c>
      <c r="BA37" s="49">
        <v>4</v>
      </c>
      <c r="BB37" s="76">
        <v>4</v>
      </c>
    </row>
    <row r="38" spans="1:54" ht="23.1" customHeight="1" x14ac:dyDescent="0.3">
      <c r="A38" s="78">
        <v>34</v>
      </c>
      <c r="B38" s="61" t="s">
        <v>94</v>
      </c>
      <c r="C38" s="62" t="s">
        <v>95</v>
      </c>
      <c r="D38" s="61" t="s">
        <v>541</v>
      </c>
      <c r="E38" s="61" t="s">
        <v>34</v>
      </c>
      <c r="F38" s="61" t="str">
        <f>REPT(CHAR(160),10)&amp;Working!$E38</f>
        <v>          A</v>
      </c>
      <c r="G38" s="52">
        <v>0</v>
      </c>
      <c r="H38" s="52">
        <v>0</v>
      </c>
      <c r="I38" s="52">
        <v>4</v>
      </c>
      <c r="J38" s="52">
        <v>0</v>
      </c>
      <c r="K38" s="63">
        <v>0</v>
      </c>
      <c r="L38" s="58">
        <v>4</v>
      </c>
      <c r="M38" s="52">
        <v>0</v>
      </c>
      <c r="N38" s="52">
        <v>5</v>
      </c>
      <c r="O38" s="52">
        <v>4</v>
      </c>
      <c r="P38" s="64">
        <v>0</v>
      </c>
      <c r="Q38" s="65">
        <v>4</v>
      </c>
      <c r="R38" s="30">
        <v>4.333333333333333</v>
      </c>
      <c r="S38" s="22">
        <v>0</v>
      </c>
      <c r="T38" s="12">
        <v>0</v>
      </c>
      <c r="U38" s="43">
        <v>0</v>
      </c>
      <c r="V38" s="12">
        <v>0</v>
      </c>
      <c r="W38" s="12">
        <v>0</v>
      </c>
      <c r="X38" s="29">
        <v>0</v>
      </c>
      <c r="Y38" s="12">
        <v>5</v>
      </c>
      <c r="Z38" s="12">
        <v>0</v>
      </c>
      <c r="AA38" s="12">
        <v>0</v>
      </c>
      <c r="AB38" s="12">
        <v>0</v>
      </c>
      <c r="AC38" s="12">
        <v>0</v>
      </c>
      <c r="AD38" s="29">
        <v>5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29">
        <v>0</v>
      </c>
      <c r="AK38" s="17">
        <v>5</v>
      </c>
      <c r="AL38" s="17">
        <v>5</v>
      </c>
      <c r="AM38" s="43">
        <v>0</v>
      </c>
      <c r="AN38" s="17">
        <v>5</v>
      </c>
      <c r="AO38" s="12">
        <v>0</v>
      </c>
      <c r="AP38" s="30">
        <v>5</v>
      </c>
      <c r="AQ38" s="22">
        <v>5</v>
      </c>
      <c r="AR38" s="12">
        <v>0</v>
      </c>
      <c r="AS38" s="20">
        <v>0</v>
      </c>
      <c r="AT38" s="12">
        <v>0</v>
      </c>
      <c r="AU38" s="12">
        <v>0</v>
      </c>
      <c r="AV38" s="29">
        <v>5</v>
      </c>
      <c r="AW38" s="12">
        <v>0</v>
      </c>
      <c r="AX38" s="12">
        <v>0</v>
      </c>
      <c r="AY38" s="24">
        <v>0</v>
      </c>
      <c r="AZ38" s="22">
        <v>5</v>
      </c>
      <c r="BA38" s="49">
        <v>5</v>
      </c>
      <c r="BB38" s="76">
        <v>5</v>
      </c>
    </row>
    <row r="39" spans="1:54" ht="23.1" customHeight="1" x14ac:dyDescent="0.3">
      <c r="A39" s="77">
        <v>35</v>
      </c>
      <c r="B39" s="54" t="s">
        <v>272</v>
      </c>
      <c r="C39" s="55" t="s">
        <v>273</v>
      </c>
      <c r="D39" s="54" t="s">
        <v>449</v>
      </c>
      <c r="E39" s="54" t="s">
        <v>160</v>
      </c>
      <c r="F39" s="54" t="str">
        <f>REPT(CHAR(160),10)&amp;Working!$E39</f>
        <v>          B</v>
      </c>
      <c r="G39" s="56">
        <v>0</v>
      </c>
      <c r="H39" s="56">
        <v>0</v>
      </c>
      <c r="I39" s="56">
        <v>4</v>
      </c>
      <c r="J39" s="56">
        <v>0</v>
      </c>
      <c r="K39" s="57">
        <v>0</v>
      </c>
      <c r="L39" s="58">
        <v>4</v>
      </c>
      <c r="M39" s="56">
        <v>0</v>
      </c>
      <c r="N39" s="56">
        <v>4</v>
      </c>
      <c r="O39" s="56">
        <v>4</v>
      </c>
      <c r="P39" s="59">
        <v>0</v>
      </c>
      <c r="Q39" s="60">
        <v>4</v>
      </c>
      <c r="R39" s="30">
        <v>4</v>
      </c>
      <c r="S39" s="22">
        <v>0</v>
      </c>
      <c r="T39" s="24">
        <v>0</v>
      </c>
      <c r="U39" s="44">
        <v>0</v>
      </c>
      <c r="V39" s="24">
        <v>0</v>
      </c>
      <c r="W39" s="24">
        <v>0</v>
      </c>
      <c r="X39" s="29">
        <v>0</v>
      </c>
      <c r="Y39" s="24">
        <v>4</v>
      </c>
      <c r="Z39" s="24">
        <v>0</v>
      </c>
      <c r="AA39" s="24">
        <v>0</v>
      </c>
      <c r="AB39" s="24">
        <v>0</v>
      </c>
      <c r="AC39" s="24">
        <v>0</v>
      </c>
      <c r="AD39" s="29">
        <v>4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9">
        <v>0</v>
      </c>
      <c r="AK39" s="23">
        <v>5</v>
      </c>
      <c r="AL39" s="23">
        <v>4</v>
      </c>
      <c r="AM39" s="44">
        <v>0</v>
      </c>
      <c r="AN39" s="23">
        <v>4</v>
      </c>
      <c r="AO39" s="24">
        <v>0</v>
      </c>
      <c r="AP39" s="30">
        <v>4.333333333333333</v>
      </c>
      <c r="AQ39" s="22">
        <v>4</v>
      </c>
      <c r="AR39" s="24">
        <v>0</v>
      </c>
      <c r="AS39" s="50">
        <v>0</v>
      </c>
      <c r="AT39" s="24">
        <v>0</v>
      </c>
      <c r="AU39" s="24">
        <v>0</v>
      </c>
      <c r="AV39" s="29">
        <v>4</v>
      </c>
      <c r="AW39" s="24">
        <v>0</v>
      </c>
      <c r="AX39" s="24">
        <v>0</v>
      </c>
      <c r="AY39" s="24">
        <v>0</v>
      </c>
      <c r="AZ39" s="22">
        <v>4</v>
      </c>
      <c r="BA39" s="49">
        <v>4</v>
      </c>
      <c r="BB39" s="76">
        <v>4</v>
      </c>
    </row>
    <row r="40" spans="1:54" ht="23.1" customHeight="1" x14ac:dyDescent="0.3">
      <c r="A40" s="78">
        <v>36</v>
      </c>
      <c r="B40" s="61" t="s">
        <v>111</v>
      </c>
      <c r="C40" s="62" t="s">
        <v>112</v>
      </c>
      <c r="D40" s="61" t="s">
        <v>449</v>
      </c>
      <c r="E40" s="61" t="s">
        <v>34</v>
      </c>
      <c r="F40" s="61" t="str">
        <f>REPT(CHAR(160),10)&amp;Working!$E40</f>
        <v>          A</v>
      </c>
      <c r="G40" s="52">
        <v>0</v>
      </c>
      <c r="H40" s="52">
        <v>0</v>
      </c>
      <c r="I40" s="52">
        <v>2</v>
      </c>
      <c r="J40" s="52">
        <v>0</v>
      </c>
      <c r="K40" s="63">
        <v>0</v>
      </c>
      <c r="L40" s="58">
        <v>2</v>
      </c>
      <c r="M40" s="52">
        <v>0</v>
      </c>
      <c r="N40" s="52">
        <v>2</v>
      </c>
      <c r="O40" s="52">
        <v>3</v>
      </c>
      <c r="P40" s="64">
        <v>0</v>
      </c>
      <c r="Q40" s="65">
        <v>3</v>
      </c>
      <c r="R40" s="30">
        <v>2.6666666666666665</v>
      </c>
      <c r="S40" s="22">
        <v>0</v>
      </c>
      <c r="T40" s="12">
        <v>0</v>
      </c>
      <c r="U40" s="43">
        <v>0</v>
      </c>
      <c r="V40" s="12">
        <v>0</v>
      </c>
      <c r="W40" s="12">
        <v>0</v>
      </c>
      <c r="X40" s="29">
        <v>0</v>
      </c>
      <c r="Y40" s="12">
        <v>3</v>
      </c>
      <c r="Z40" s="12">
        <v>0</v>
      </c>
      <c r="AA40" s="12">
        <v>0</v>
      </c>
      <c r="AB40" s="12">
        <v>0</v>
      </c>
      <c r="AC40" s="12">
        <v>0</v>
      </c>
      <c r="AD40" s="29">
        <v>3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29">
        <v>0</v>
      </c>
      <c r="AK40" s="17">
        <v>3</v>
      </c>
      <c r="AL40" s="17">
        <v>3</v>
      </c>
      <c r="AM40" s="43">
        <v>0</v>
      </c>
      <c r="AN40" s="17">
        <v>3</v>
      </c>
      <c r="AO40" s="12">
        <v>0</v>
      </c>
      <c r="AP40" s="30">
        <v>3</v>
      </c>
      <c r="AQ40" s="22">
        <v>3</v>
      </c>
      <c r="AR40" s="12">
        <v>0</v>
      </c>
      <c r="AS40" s="20">
        <v>0</v>
      </c>
      <c r="AT40" s="12">
        <v>0</v>
      </c>
      <c r="AU40" s="12">
        <v>0</v>
      </c>
      <c r="AV40" s="29">
        <v>3</v>
      </c>
      <c r="AW40" s="12">
        <v>0</v>
      </c>
      <c r="AX40" s="12">
        <v>0</v>
      </c>
      <c r="AY40" s="24">
        <v>0</v>
      </c>
      <c r="AZ40" s="22">
        <v>2</v>
      </c>
      <c r="BA40" s="49">
        <v>3</v>
      </c>
      <c r="BB40" s="76">
        <v>2.5</v>
      </c>
    </row>
    <row r="41" spans="1:54" ht="23.1" customHeight="1" x14ac:dyDescent="0.3">
      <c r="A41" s="77">
        <v>37</v>
      </c>
      <c r="B41" s="54" t="s">
        <v>301</v>
      </c>
      <c r="C41" s="55" t="s">
        <v>302</v>
      </c>
      <c r="D41" s="54" t="s">
        <v>449</v>
      </c>
      <c r="E41" s="54" t="s">
        <v>492</v>
      </c>
      <c r="F41" s="54" t="str">
        <f>REPT(CHAR(160),10)&amp;Working!$E41</f>
        <v>          C</v>
      </c>
      <c r="G41" s="56">
        <v>0</v>
      </c>
      <c r="H41" s="56">
        <v>0</v>
      </c>
      <c r="I41" s="56">
        <v>4</v>
      </c>
      <c r="J41" s="56">
        <v>0</v>
      </c>
      <c r="K41" s="57">
        <v>0</v>
      </c>
      <c r="L41" s="58">
        <v>4</v>
      </c>
      <c r="M41" s="56">
        <v>0</v>
      </c>
      <c r="N41" s="56">
        <v>4</v>
      </c>
      <c r="O41" s="56">
        <v>4</v>
      </c>
      <c r="P41" s="59">
        <v>0</v>
      </c>
      <c r="Q41" s="60">
        <v>4</v>
      </c>
      <c r="R41" s="30">
        <v>4</v>
      </c>
      <c r="S41" s="22">
        <v>0</v>
      </c>
      <c r="T41" s="24">
        <v>0</v>
      </c>
      <c r="U41" s="44">
        <v>0</v>
      </c>
      <c r="V41" s="24">
        <v>0</v>
      </c>
      <c r="W41" s="24">
        <v>0</v>
      </c>
      <c r="X41" s="29">
        <v>0</v>
      </c>
      <c r="Y41" s="24">
        <v>4</v>
      </c>
      <c r="Z41" s="24">
        <v>0</v>
      </c>
      <c r="AA41" s="24">
        <v>0</v>
      </c>
      <c r="AB41" s="24">
        <v>0</v>
      </c>
      <c r="AC41" s="24">
        <v>0</v>
      </c>
      <c r="AD41" s="29">
        <v>4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9">
        <v>0</v>
      </c>
      <c r="AK41" s="23">
        <v>4</v>
      </c>
      <c r="AL41" s="23">
        <v>4</v>
      </c>
      <c r="AM41" s="44">
        <v>0</v>
      </c>
      <c r="AN41" s="23">
        <v>4</v>
      </c>
      <c r="AO41" s="24">
        <v>0</v>
      </c>
      <c r="AP41" s="30">
        <v>4</v>
      </c>
      <c r="AQ41" s="22">
        <v>4</v>
      </c>
      <c r="AR41" s="24">
        <v>0</v>
      </c>
      <c r="AS41" s="50">
        <v>0</v>
      </c>
      <c r="AT41" s="24">
        <v>0</v>
      </c>
      <c r="AU41" s="24">
        <v>0</v>
      </c>
      <c r="AV41" s="29">
        <v>4</v>
      </c>
      <c r="AW41" s="24">
        <v>0</v>
      </c>
      <c r="AX41" s="24">
        <v>0</v>
      </c>
      <c r="AY41" s="24">
        <v>0</v>
      </c>
      <c r="AZ41" s="22">
        <v>4</v>
      </c>
      <c r="BA41" s="49">
        <v>5</v>
      </c>
      <c r="BB41" s="76">
        <v>4.5</v>
      </c>
    </row>
    <row r="42" spans="1:54" ht="23.1" customHeight="1" x14ac:dyDescent="0.3">
      <c r="A42" s="78">
        <v>38</v>
      </c>
      <c r="B42" s="61" t="s">
        <v>226</v>
      </c>
      <c r="C42" s="62" t="s">
        <v>227</v>
      </c>
      <c r="D42" s="61" t="s">
        <v>541</v>
      </c>
      <c r="E42" s="61" t="s">
        <v>160</v>
      </c>
      <c r="F42" s="61" t="str">
        <f>REPT(CHAR(160),10)&amp;Working!$E42</f>
        <v>          B</v>
      </c>
      <c r="G42" s="52">
        <v>0</v>
      </c>
      <c r="H42" s="52">
        <v>0</v>
      </c>
      <c r="I42" s="52">
        <v>4</v>
      </c>
      <c r="J42" s="52">
        <v>0</v>
      </c>
      <c r="K42" s="63">
        <v>0</v>
      </c>
      <c r="L42" s="58">
        <v>4</v>
      </c>
      <c r="M42" s="52">
        <v>0</v>
      </c>
      <c r="N42" s="52">
        <v>4</v>
      </c>
      <c r="O42" s="52">
        <v>4</v>
      </c>
      <c r="P42" s="64">
        <v>0</v>
      </c>
      <c r="Q42" s="65">
        <v>4</v>
      </c>
      <c r="R42" s="30">
        <v>4</v>
      </c>
      <c r="S42" s="22">
        <v>0</v>
      </c>
      <c r="T42" s="12">
        <v>0</v>
      </c>
      <c r="U42" s="43">
        <v>0</v>
      </c>
      <c r="V42" s="12">
        <v>0</v>
      </c>
      <c r="W42" s="12">
        <v>0</v>
      </c>
      <c r="X42" s="29">
        <v>0</v>
      </c>
      <c r="Y42" s="12">
        <v>4</v>
      </c>
      <c r="Z42" s="12">
        <v>0</v>
      </c>
      <c r="AA42" s="12">
        <v>0</v>
      </c>
      <c r="AB42" s="12">
        <v>0</v>
      </c>
      <c r="AC42" s="12">
        <v>0</v>
      </c>
      <c r="AD42" s="29">
        <v>4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29">
        <v>0</v>
      </c>
      <c r="AK42" s="17">
        <v>4</v>
      </c>
      <c r="AL42" s="17">
        <v>4</v>
      </c>
      <c r="AM42" s="43">
        <v>0</v>
      </c>
      <c r="AN42" s="17">
        <v>4</v>
      </c>
      <c r="AO42" s="12">
        <v>0</v>
      </c>
      <c r="AP42" s="30">
        <v>4</v>
      </c>
      <c r="AQ42" s="22">
        <v>4</v>
      </c>
      <c r="AR42" s="12">
        <v>0</v>
      </c>
      <c r="AS42" s="20">
        <v>0</v>
      </c>
      <c r="AT42" s="12">
        <v>0</v>
      </c>
      <c r="AU42" s="12">
        <v>0</v>
      </c>
      <c r="AV42" s="29">
        <v>4</v>
      </c>
      <c r="AW42" s="12">
        <v>0</v>
      </c>
      <c r="AX42" s="12">
        <v>0</v>
      </c>
      <c r="AY42" s="24">
        <v>0</v>
      </c>
      <c r="AZ42" s="22">
        <v>4</v>
      </c>
      <c r="BA42" s="49">
        <v>5</v>
      </c>
      <c r="BB42" s="76">
        <v>4.5</v>
      </c>
    </row>
    <row r="43" spans="1:54" ht="23.1" customHeight="1" x14ac:dyDescent="0.3">
      <c r="A43" s="77">
        <v>39</v>
      </c>
      <c r="B43" s="54" t="s">
        <v>303</v>
      </c>
      <c r="C43" s="55" t="s">
        <v>304</v>
      </c>
      <c r="D43" s="54" t="s">
        <v>541</v>
      </c>
      <c r="E43" s="54" t="s">
        <v>492</v>
      </c>
      <c r="F43" s="54" t="str">
        <f>REPT(CHAR(160),10)&amp;Working!$E43</f>
        <v>          C</v>
      </c>
      <c r="G43" s="56">
        <v>0</v>
      </c>
      <c r="H43" s="56">
        <v>0</v>
      </c>
      <c r="I43" s="56">
        <v>4</v>
      </c>
      <c r="J43" s="56">
        <v>0</v>
      </c>
      <c r="K43" s="57">
        <v>0</v>
      </c>
      <c r="L43" s="58">
        <v>4</v>
      </c>
      <c r="M43" s="56">
        <v>0</v>
      </c>
      <c r="N43" s="56">
        <v>4</v>
      </c>
      <c r="O43" s="56">
        <v>4</v>
      </c>
      <c r="P43" s="59">
        <v>0</v>
      </c>
      <c r="Q43" s="60">
        <v>4</v>
      </c>
      <c r="R43" s="30">
        <v>4</v>
      </c>
      <c r="S43" s="22">
        <v>0</v>
      </c>
      <c r="T43" s="24">
        <v>0</v>
      </c>
      <c r="U43" s="44">
        <v>0</v>
      </c>
      <c r="V43" s="24">
        <v>0</v>
      </c>
      <c r="W43" s="24">
        <v>0</v>
      </c>
      <c r="X43" s="29">
        <v>0</v>
      </c>
      <c r="Y43" s="24">
        <v>4</v>
      </c>
      <c r="Z43" s="24">
        <v>0</v>
      </c>
      <c r="AA43" s="24">
        <v>0</v>
      </c>
      <c r="AB43" s="24">
        <v>0</v>
      </c>
      <c r="AC43" s="24">
        <v>0</v>
      </c>
      <c r="AD43" s="29">
        <v>4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9">
        <v>0</v>
      </c>
      <c r="AK43" s="23">
        <v>4</v>
      </c>
      <c r="AL43" s="23">
        <v>4</v>
      </c>
      <c r="AM43" s="44">
        <v>0</v>
      </c>
      <c r="AN43" s="23">
        <v>4</v>
      </c>
      <c r="AO43" s="24">
        <v>0</v>
      </c>
      <c r="AP43" s="30">
        <v>4</v>
      </c>
      <c r="AQ43" s="22">
        <v>5</v>
      </c>
      <c r="AR43" s="24">
        <v>0</v>
      </c>
      <c r="AS43" s="50">
        <v>0</v>
      </c>
      <c r="AT43" s="24">
        <v>0</v>
      </c>
      <c r="AU43" s="24">
        <v>0</v>
      </c>
      <c r="AV43" s="29">
        <v>5</v>
      </c>
      <c r="AW43" s="24">
        <v>0</v>
      </c>
      <c r="AX43" s="24">
        <v>0</v>
      </c>
      <c r="AY43" s="24">
        <v>0</v>
      </c>
      <c r="AZ43" s="22">
        <v>4</v>
      </c>
      <c r="BA43" s="49">
        <v>5</v>
      </c>
      <c r="BB43" s="76">
        <v>4.5</v>
      </c>
    </row>
    <row r="44" spans="1:54" ht="23.1" customHeight="1" x14ac:dyDescent="0.3">
      <c r="A44" s="78">
        <v>40</v>
      </c>
      <c r="B44" s="61" t="s">
        <v>88</v>
      </c>
      <c r="C44" s="62" t="s">
        <v>89</v>
      </c>
      <c r="D44" s="61" t="s">
        <v>449</v>
      </c>
      <c r="E44" s="61" t="s">
        <v>34</v>
      </c>
      <c r="F44" s="61" t="str">
        <f>REPT(CHAR(160),10)&amp;Working!$E44</f>
        <v>          A</v>
      </c>
      <c r="G44" s="52">
        <v>0</v>
      </c>
      <c r="H44" s="52">
        <v>0</v>
      </c>
      <c r="I44" s="52">
        <v>4</v>
      </c>
      <c r="J44" s="52">
        <v>0</v>
      </c>
      <c r="K44" s="63">
        <v>0</v>
      </c>
      <c r="L44" s="58">
        <v>4</v>
      </c>
      <c r="M44" s="52">
        <v>0</v>
      </c>
      <c r="N44" s="52">
        <v>4</v>
      </c>
      <c r="O44" s="52">
        <v>4</v>
      </c>
      <c r="P44" s="64">
        <v>0</v>
      </c>
      <c r="Q44" s="65">
        <v>4</v>
      </c>
      <c r="R44" s="30">
        <v>4</v>
      </c>
      <c r="S44" s="22">
        <v>0</v>
      </c>
      <c r="T44" s="12">
        <v>0</v>
      </c>
      <c r="U44" s="43">
        <v>0</v>
      </c>
      <c r="V44" s="12">
        <v>0</v>
      </c>
      <c r="W44" s="12">
        <v>0</v>
      </c>
      <c r="X44" s="29">
        <v>0</v>
      </c>
      <c r="Y44" s="12">
        <v>4</v>
      </c>
      <c r="Z44" s="12">
        <v>0</v>
      </c>
      <c r="AA44" s="12">
        <v>0</v>
      </c>
      <c r="AB44" s="12">
        <v>0</v>
      </c>
      <c r="AC44" s="12">
        <v>0</v>
      </c>
      <c r="AD44" s="29">
        <v>4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29">
        <v>0</v>
      </c>
      <c r="AK44" s="17">
        <v>4</v>
      </c>
      <c r="AL44" s="17">
        <v>4</v>
      </c>
      <c r="AM44" s="43">
        <v>0</v>
      </c>
      <c r="AN44" s="17">
        <v>5</v>
      </c>
      <c r="AO44" s="12">
        <v>0</v>
      </c>
      <c r="AP44" s="30">
        <v>4.333333333333333</v>
      </c>
      <c r="AQ44" s="22">
        <v>4</v>
      </c>
      <c r="AR44" s="12">
        <v>0</v>
      </c>
      <c r="AS44" s="20">
        <v>0</v>
      </c>
      <c r="AT44" s="12">
        <v>0</v>
      </c>
      <c r="AU44" s="12">
        <v>0</v>
      </c>
      <c r="AV44" s="29">
        <v>4</v>
      </c>
      <c r="AW44" s="12">
        <v>0</v>
      </c>
      <c r="AX44" s="12">
        <v>0</v>
      </c>
      <c r="AY44" s="24">
        <v>0</v>
      </c>
      <c r="AZ44" s="22">
        <v>4</v>
      </c>
      <c r="BA44" s="49">
        <v>5</v>
      </c>
      <c r="BB44" s="76">
        <v>4.5</v>
      </c>
    </row>
    <row r="45" spans="1:54" ht="23.1" customHeight="1" x14ac:dyDescent="0.3">
      <c r="A45" s="77">
        <v>41</v>
      </c>
      <c r="B45" s="54" t="s">
        <v>305</v>
      </c>
      <c r="C45" s="55" t="s">
        <v>306</v>
      </c>
      <c r="D45" s="54" t="s">
        <v>541</v>
      </c>
      <c r="E45" s="54" t="s">
        <v>492</v>
      </c>
      <c r="F45" s="54" t="str">
        <f>REPT(CHAR(160),10)&amp;Working!$E45</f>
        <v>          C</v>
      </c>
      <c r="G45" s="56">
        <v>0</v>
      </c>
      <c r="H45" s="56">
        <v>0</v>
      </c>
      <c r="I45" s="56">
        <v>4</v>
      </c>
      <c r="J45" s="56">
        <v>0</v>
      </c>
      <c r="K45" s="57">
        <v>0</v>
      </c>
      <c r="L45" s="58">
        <v>4</v>
      </c>
      <c r="M45" s="56">
        <v>0</v>
      </c>
      <c r="N45" s="56">
        <v>4</v>
      </c>
      <c r="O45" s="56">
        <v>4</v>
      </c>
      <c r="P45" s="59">
        <v>0</v>
      </c>
      <c r="Q45" s="60">
        <v>4</v>
      </c>
      <c r="R45" s="30">
        <v>4</v>
      </c>
      <c r="S45" s="22">
        <v>0</v>
      </c>
      <c r="T45" s="24">
        <v>0</v>
      </c>
      <c r="U45" s="44">
        <v>0</v>
      </c>
      <c r="V45" s="24">
        <v>0</v>
      </c>
      <c r="W45" s="24">
        <v>0</v>
      </c>
      <c r="X45" s="29">
        <v>0</v>
      </c>
      <c r="Y45" s="24">
        <v>4</v>
      </c>
      <c r="Z45" s="24">
        <v>0</v>
      </c>
      <c r="AA45" s="24">
        <v>0</v>
      </c>
      <c r="AB45" s="24">
        <v>0</v>
      </c>
      <c r="AC45" s="24">
        <v>0</v>
      </c>
      <c r="AD45" s="29">
        <v>4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9">
        <v>0</v>
      </c>
      <c r="AK45" s="23">
        <v>4</v>
      </c>
      <c r="AL45" s="23">
        <v>4</v>
      </c>
      <c r="AM45" s="44">
        <v>0</v>
      </c>
      <c r="AN45" s="23">
        <v>4</v>
      </c>
      <c r="AO45" s="24">
        <v>0</v>
      </c>
      <c r="AP45" s="30">
        <v>4</v>
      </c>
      <c r="AQ45" s="22">
        <v>4</v>
      </c>
      <c r="AR45" s="24">
        <v>0</v>
      </c>
      <c r="AS45" s="50">
        <v>0</v>
      </c>
      <c r="AT45" s="24">
        <v>0</v>
      </c>
      <c r="AU45" s="24">
        <v>0</v>
      </c>
      <c r="AV45" s="29">
        <v>4</v>
      </c>
      <c r="AW45" s="24">
        <v>0</v>
      </c>
      <c r="AX45" s="24">
        <v>0</v>
      </c>
      <c r="AY45" s="24">
        <v>0</v>
      </c>
      <c r="AZ45" s="22">
        <v>4</v>
      </c>
      <c r="BA45" s="49">
        <v>5</v>
      </c>
      <c r="BB45" s="76">
        <v>4.5</v>
      </c>
    </row>
    <row r="46" spans="1:54" ht="23.1" customHeight="1" x14ac:dyDescent="0.3">
      <c r="A46" s="78">
        <v>42</v>
      </c>
      <c r="B46" s="61" t="s">
        <v>244</v>
      </c>
      <c r="C46" s="62" t="s">
        <v>245</v>
      </c>
      <c r="D46" s="61" t="s">
        <v>541</v>
      </c>
      <c r="E46" s="61" t="s">
        <v>160</v>
      </c>
      <c r="F46" s="61" t="str">
        <f>REPT(CHAR(160),10)&amp;Working!$E46</f>
        <v>          B</v>
      </c>
      <c r="G46" s="52">
        <v>0</v>
      </c>
      <c r="H46" s="52">
        <v>0</v>
      </c>
      <c r="I46" s="52">
        <v>4</v>
      </c>
      <c r="J46" s="52">
        <v>0</v>
      </c>
      <c r="K46" s="63">
        <v>0</v>
      </c>
      <c r="L46" s="58">
        <v>4</v>
      </c>
      <c r="M46" s="52">
        <v>0</v>
      </c>
      <c r="N46" s="52">
        <v>4</v>
      </c>
      <c r="O46" s="52">
        <v>4</v>
      </c>
      <c r="P46" s="64">
        <v>0</v>
      </c>
      <c r="Q46" s="65">
        <v>4</v>
      </c>
      <c r="R46" s="30">
        <v>4</v>
      </c>
      <c r="S46" s="22">
        <v>0</v>
      </c>
      <c r="T46" s="12">
        <v>0</v>
      </c>
      <c r="U46" s="43">
        <v>0</v>
      </c>
      <c r="V46" s="12">
        <v>0</v>
      </c>
      <c r="W46" s="12">
        <v>0</v>
      </c>
      <c r="X46" s="29">
        <v>0</v>
      </c>
      <c r="Y46" s="12">
        <v>4</v>
      </c>
      <c r="Z46" s="12">
        <v>0</v>
      </c>
      <c r="AA46" s="12">
        <v>0</v>
      </c>
      <c r="AB46" s="12">
        <v>0</v>
      </c>
      <c r="AC46" s="12">
        <v>0</v>
      </c>
      <c r="AD46" s="29">
        <v>4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29">
        <v>0</v>
      </c>
      <c r="AK46" s="17">
        <v>4</v>
      </c>
      <c r="AL46" s="17">
        <v>4</v>
      </c>
      <c r="AM46" s="43">
        <v>0</v>
      </c>
      <c r="AN46" s="17">
        <v>5</v>
      </c>
      <c r="AO46" s="12">
        <v>0</v>
      </c>
      <c r="AP46" s="30">
        <v>4.333333333333333</v>
      </c>
      <c r="AQ46" s="22">
        <v>4</v>
      </c>
      <c r="AR46" s="12">
        <v>0</v>
      </c>
      <c r="AS46" s="20">
        <v>0</v>
      </c>
      <c r="AT46" s="12">
        <v>0</v>
      </c>
      <c r="AU46" s="12">
        <v>0</v>
      </c>
      <c r="AV46" s="29">
        <v>4</v>
      </c>
      <c r="AW46" s="12">
        <v>0</v>
      </c>
      <c r="AX46" s="12">
        <v>0</v>
      </c>
      <c r="AY46" s="24">
        <v>0</v>
      </c>
      <c r="AZ46" s="22">
        <v>4</v>
      </c>
      <c r="BA46" s="49">
        <v>4</v>
      </c>
      <c r="BB46" s="76">
        <v>4</v>
      </c>
    </row>
    <row r="47" spans="1:54" ht="23.1" customHeight="1" x14ac:dyDescent="0.3">
      <c r="A47" s="77">
        <v>43</v>
      </c>
      <c r="B47" s="54" t="s">
        <v>113</v>
      </c>
      <c r="C47" s="55" t="s">
        <v>114</v>
      </c>
      <c r="D47" s="54" t="s">
        <v>449</v>
      </c>
      <c r="E47" s="54" t="s">
        <v>34</v>
      </c>
      <c r="F47" s="54" t="str">
        <f>REPT(CHAR(160),10)&amp;Working!$E47</f>
        <v>          A</v>
      </c>
      <c r="G47" s="56">
        <v>0</v>
      </c>
      <c r="H47" s="56">
        <v>0</v>
      </c>
      <c r="I47" s="56">
        <v>4</v>
      </c>
      <c r="J47" s="56">
        <v>0</v>
      </c>
      <c r="K47" s="57">
        <v>0</v>
      </c>
      <c r="L47" s="58">
        <v>4</v>
      </c>
      <c r="M47" s="56">
        <v>0</v>
      </c>
      <c r="N47" s="56">
        <v>4</v>
      </c>
      <c r="O47" s="56">
        <v>4</v>
      </c>
      <c r="P47" s="59">
        <v>0</v>
      </c>
      <c r="Q47" s="60">
        <v>4</v>
      </c>
      <c r="R47" s="30">
        <v>4</v>
      </c>
      <c r="S47" s="22">
        <v>0</v>
      </c>
      <c r="T47" s="24">
        <v>0</v>
      </c>
      <c r="U47" s="44">
        <v>0</v>
      </c>
      <c r="V47" s="24">
        <v>0</v>
      </c>
      <c r="W47" s="24">
        <v>0</v>
      </c>
      <c r="X47" s="29">
        <v>0</v>
      </c>
      <c r="Y47" s="24">
        <v>3</v>
      </c>
      <c r="Z47" s="24">
        <v>0</v>
      </c>
      <c r="AA47" s="24">
        <v>0</v>
      </c>
      <c r="AB47" s="24">
        <v>0</v>
      </c>
      <c r="AC47" s="24">
        <v>0</v>
      </c>
      <c r="AD47" s="29">
        <v>3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9">
        <v>0</v>
      </c>
      <c r="AK47" s="23">
        <v>4</v>
      </c>
      <c r="AL47" s="23">
        <v>3</v>
      </c>
      <c r="AM47" s="44">
        <v>0</v>
      </c>
      <c r="AN47" s="23">
        <v>4</v>
      </c>
      <c r="AO47" s="24">
        <v>0</v>
      </c>
      <c r="AP47" s="30">
        <v>3.6666666666666665</v>
      </c>
      <c r="AQ47" s="22">
        <v>4</v>
      </c>
      <c r="AR47" s="24">
        <v>0</v>
      </c>
      <c r="AS47" s="50">
        <v>0</v>
      </c>
      <c r="AT47" s="24">
        <v>0</v>
      </c>
      <c r="AU47" s="24">
        <v>0</v>
      </c>
      <c r="AV47" s="29">
        <v>4</v>
      </c>
      <c r="AW47" s="24">
        <v>0</v>
      </c>
      <c r="AX47" s="24">
        <v>0</v>
      </c>
      <c r="AY47" s="24">
        <v>0</v>
      </c>
      <c r="AZ47" s="22">
        <v>4</v>
      </c>
      <c r="BA47" s="49">
        <v>3</v>
      </c>
      <c r="BB47" s="76">
        <v>3.5</v>
      </c>
    </row>
    <row r="48" spans="1:54" ht="23.1" customHeight="1" x14ac:dyDescent="0.3">
      <c r="A48" s="78">
        <v>44</v>
      </c>
      <c r="B48" s="61" t="s">
        <v>115</v>
      </c>
      <c r="C48" s="62" t="s">
        <v>116</v>
      </c>
      <c r="D48" s="61" t="s">
        <v>541</v>
      </c>
      <c r="E48" s="61" t="s">
        <v>34</v>
      </c>
      <c r="F48" s="61" t="str">
        <f>REPT(CHAR(160),10)&amp;Working!$E48</f>
        <v>          A</v>
      </c>
      <c r="G48" s="52">
        <v>0</v>
      </c>
      <c r="H48" s="52">
        <v>0</v>
      </c>
      <c r="I48" s="52">
        <v>3</v>
      </c>
      <c r="J48" s="52">
        <v>0</v>
      </c>
      <c r="K48" s="63">
        <v>0</v>
      </c>
      <c r="L48" s="58">
        <v>3</v>
      </c>
      <c r="M48" s="52">
        <v>0</v>
      </c>
      <c r="N48" s="52">
        <v>3</v>
      </c>
      <c r="O48" s="52">
        <v>3</v>
      </c>
      <c r="P48" s="64">
        <v>0</v>
      </c>
      <c r="Q48" s="65">
        <v>3</v>
      </c>
      <c r="R48" s="30">
        <v>3</v>
      </c>
      <c r="S48" s="22">
        <v>0</v>
      </c>
      <c r="T48" s="12">
        <v>0</v>
      </c>
      <c r="U48" s="43">
        <v>0</v>
      </c>
      <c r="V48" s="12">
        <v>0</v>
      </c>
      <c r="W48" s="12">
        <v>0</v>
      </c>
      <c r="X48" s="29">
        <v>0</v>
      </c>
      <c r="Y48" s="12">
        <v>4</v>
      </c>
      <c r="Z48" s="12">
        <v>0</v>
      </c>
      <c r="AA48" s="12">
        <v>0</v>
      </c>
      <c r="AB48" s="12">
        <v>0</v>
      </c>
      <c r="AC48" s="12">
        <v>0</v>
      </c>
      <c r="AD48" s="29">
        <v>4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29">
        <v>0</v>
      </c>
      <c r="AK48" s="17">
        <v>3</v>
      </c>
      <c r="AL48" s="17">
        <v>4</v>
      </c>
      <c r="AM48" s="43">
        <v>0</v>
      </c>
      <c r="AN48" s="17">
        <v>3</v>
      </c>
      <c r="AO48" s="12">
        <v>0</v>
      </c>
      <c r="AP48" s="30">
        <v>3.3333333333333335</v>
      </c>
      <c r="AQ48" s="22">
        <v>3</v>
      </c>
      <c r="AR48" s="12">
        <v>0</v>
      </c>
      <c r="AS48" s="20">
        <v>0</v>
      </c>
      <c r="AT48" s="12">
        <v>0</v>
      </c>
      <c r="AU48" s="12">
        <v>0</v>
      </c>
      <c r="AV48" s="29">
        <v>3</v>
      </c>
      <c r="AW48" s="12">
        <v>0</v>
      </c>
      <c r="AX48" s="12">
        <v>0</v>
      </c>
      <c r="AY48" s="24">
        <v>0</v>
      </c>
      <c r="AZ48" s="22">
        <v>3</v>
      </c>
      <c r="BA48" s="49">
        <v>4</v>
      </c>
      <c r="BB48" s="76">
        <v>3.5</v>
      </c>
    </row>
    <row r="49" spans="1:54" ht="23.1" customHeight="1" x14ac:dyDescent="0.3">
      <c r="A49" s="77">
        <v>45</v>
      </c>
      <c r="B49" s="54" t="s">
        <v>179</v>
      </c>
      <c r="C49" s="55" t="s">
        <v>180</v>
      </c>
      <c r="D49" s="54" t="s">
        <v>449</v>
      </c>
      <c r="E49" s="54" t="s">
        <v>160</v>
      </c>
      <c r="F49" s="54" t="str">
        <f>REPT(CHAR(160),10)&amp;Working!$E49</f>
        <v>          B</v>
      </c>
      <c r="G49" s="56">
        <v>0</v>
      </c>
      <c r="H49" s="56">
        <v>0</v>
      </c>
      <c r="I49" s="56">
        <v>3</v>
      </c>
      <c r="J49" s="56">
        <v>0</v>
      </c>
      <c r="K49" s="57">
        <v>0</v>
      </c>
      <c r="L49" s="58">
        <v>3</v>
      </c>
      <c r="M49" s="56">
        <v>0</v>
      </c>
      <c r="N49" s="56">
        <v>3</v>
      </c>
      <c r="O49" s="56">
        <v>4</v>
      </c>
      <c r="P49" s="59">
        <v>0</v>
      </c>
      <c r="Q49" s="60">
        <v>4</v>
      </c>
      <c r="R49" s="30">
        <v>3.6666666666666665</v>
      </c>
      <c r="S49" s="22">
        <v>0</v>
      </c>
      <c r="T49" s="24">
        <v>0</v>
      </c>
      <c r="U49" s="44">
        <v>0</v>
      </c>
      <c r="V49" s="24">
        <v>0</v>
      </c>
      <c r="W49" s="24">
        <v>0</v>
      </c>
      <c r="X49" s="29">
        <v>0</v>
      </c>
      <c r="Y49" s="24">
        <v>4</v>
      </c>
      <c r="Z49" s="24">
        <v>0</v>
      </c>
      <c r="AA49" s="24">
        <v>0</v>
      </c>
      <c r="AB49" s="24">
        <v>0</v>
      </c>
      <c r="AC49" s="24">
        <v>0</v>
      </c>
      <c r="AD49" s="29">
        <v>4</v>
      </c>
      <c r="AE49" s="24">
        <v>0</v>
      </c>
      <c r="AF49" s="24">
        <v>0</v>
      </c>
      <c r="AG49" s="24">
        <v>0</v>
      </c>
      <c r="AH49" s="24">
        <v>0</v>
      </c>
      <c r="AI49" s="24">
        <v>0</v>
      </c>
      <c r="AJ49" s="29">
        <v>0</v>
      </c>
      <c r="AK49" s="23">
        <v>4</v>
      </c>
      <c r="AL49" s="23">
        <v>3</v>
      </c>
      <c r="AM49" s="44">
        <v>0</v>
      </c>
      <c r="AN49" s="23">
        <v>4</v>
      </c>
      <c r="AO49" s="24">
        <v>0</v>
      </c>
      <c r="AP49" s="30">
        <v>3.6666666666666665</v>
      </c>
      <c r="AQ49" s="22">
        <v>4</v>
      </c>
      <c r="AR49" s="24">
        <v>0</v>
      </c>
      <c r="AS49" s="50">
        <v>0</v>
      </c>
      <c r="AT49" s="24">
        <v>0</v>
      </c>
      <c r="AU49" s="24">
        <v>0</v>
      </c>
      <c r="AV49" s="29">
        <v>4</v>
      </c>
      <c r="AW49" s="24">
        <v>0</v>
      </c>
      <c r="AX49" s="24">
        <v>0</v>
      </c>
      <c r="AY49" s="24">
        <v>0</v>
      </c>
      <c r="AZ49" s="22">
        <v>4</v>
      </c>
      <c r="BA49" s="49">
        <v>4</v>
      </c>
      <c r="BB49" s="76">
        <v>4</v>
      </c>
    </row>
    <row r="50" spans="1:54" ht="23.1" customHeight="1" x14ac:dyDescent="0.3">
      <c r="A50" s="78">
        <v>46</v>
      </c>
      <c r="B50" s="61" t="s">
        <v>307</v>
      </c>
      <c r="C50" s="62" t="s">
        <v>308</v>
      </c>
      <c r="D50" s="61" t="s">
        <v>541</v>
      </c>
      <c r="E50" s="61" t="s">
        <v>492</v>
      </c>
      <c r="F50" s="61" t="str">
        <f>REPT(CHAR(160),10)&amp;Working!$E50</f>
        <v>          C</v>
      </c>
      <c r="G50" s="52">
        <v>0</v>
      </c>
      <c r="H50" s="52">
        <v>0</v>
      </c>
      <c r="I50" s="52">
        <v>4</v>
      </c>
      <c r="J50" s="52">
        <v>0</v>
      </c>
      <c r="K50" s="63">
        <v>0</v>
      </c>
      <c r="L50" s="58">
        <v>4</v>
      </c>
      <c r="M50" s="52">
        <v>0</v>
      </c>
      <c r="N50" s="52">
        <v>4</v>
      </c>
      <c r="O50" s="52">
        <v>4</v>
      </c>
      <c r="P50" s="64">
        <v>0</v>
      </c>
      <c r="Q50" s="65">
        <v>4</v>
      </c>
      <c r="R50" s="30">
        <v>4</v>
      </c>
      <c r="S50" s="22">
        <v>0</v>
      </c>
      <c r="T50" s="12">
        <v>0</v>
      </c>
      <c r="U50" s="43">
        <v>0</v>
      </c>
      <c r="V50" s="12">
        <v>0</v>
      </c>
      <c r="W50" s="12">
        <v>0</v>
      </c>
      <c r="X50" s="29">
        <v>0</v>
      </c>
      <c r="Y50" s="12">
        <v>4</v>
      </c>
      <c r="Z50" s="12">
        <v>0</v>
      </c>
      <c r="AA50" s="12">
        <v>0</v>
      </c>
      <c r="AB50" s="12">
        <v>0</v>
      </c>
      <c r="AC50" s="12">
        <v>0</v>
      </c>
      <c r="AD50" s="29">
        <v>4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29">
        <v>0</v>
      </c>
      <c r="AK50" s="17">
        <v>4</v>
      </c>
      <c r="AL50" s="17">
        <v>4</v>
      </c>
      <c r="AM50" s="43">
        <v>0</v>
      </c>
      <c r="AN50" s="17">
        <v>4</v>
      </c>
      <c r="AO50" s="12">
        <v>0</v>
      </c>
      <c r="AP50" s="30">
        <v>4</v>
      </c>
      <c r="AQ50" s="22">
        <v>4</v>
      </c>
      <c r="AR50" s="12">
        <v>0</v>
      </c>
      <c r="AS50" s="20">
        <v>0</v>
      </c>
      <c r="AT50" s="12">
        <v>0</v>
      </c>
      <c r="AU50" s="12">
        <v>0</v>
      </c>
      <c r="AV50" s="29">
        <v>4</v>
      </c>
      <c r="AW50" s="12">
        <v>0</v>
      </c>
      <c r="AX50" s="12">
        <v>0</v>
      </c>
      <c r="AY50" s="24">
        <v>0</v>
      </c>
      <c r="AZ50" s="22">
        <v>4</v>
      </c>
      <c r="BA50" s="49">
        <v>4</v>
      </c>
      <c r="BB50" s="76">
        <v>4</v>
      </c>
    </row>
    <row r="51" spans="1:54" ht="23.1" customHeight="1" x14ac:dyDescent="0.3">
      <c r="A51" s="77">
        <v>47</v>
      </c>
      <c r="B51" s="54" t="s">
        <v>117</v>
      </c>
      <c r="C51" s="55" t="s">
        <v>118</v>
      </c>
      <c r="D51" s="54" t="s">
        <v>449</v>
      </c>
      <c r="E51" s="54" t="s">
        <v>34</v>
      </c>
      <c r="F51" s="54" t="str">
        <f>REPT(CHAR(160),10)&amp;Working!$E51</f>
        <v>          A</v>
      </c>
      <c r="G51" s="56">
        <v>0</v>
      </c>
      <c r="H51" s="56">
        <v>0</v>
      </c>
      <c r="I51" s="56">
        <v>4</v>
      </c>
      <c r="J51" s="56">
        <v>0</v>
      </c>
      <c r="K51" s="57">
        <v>0</v>
      </c>
      <c r="L51" s="58">
        <v>4</v>
      </c>
      <c r="M51" s="56">
        <v>0</v>
      </c>
      <c r="N51" s="56">
        <v>4</v>
      </c>
      <c r="O51" s="56">
        <v>4</v>
      </c>
      <c r="P51" s="59">
        <v>0</v>
      </c>
      <c r="Q51" s="60">
        <v>4</v>
      </c>
      <c r="R51" s="30">
        <v>4</v>
      </c>
      <c r="S51" s="22">
        <v>0</v>
      </c>
      <c r="T51" s="24">
        <v>0</v>
      </c>
      <c r="U51" s="44">
        <v>0</v>
      </c>
      <c r="V51" s="24">
        <v>0</v>
      </c>
      <c r="W51" s="24">
        <v>0</v>
      </c>
      <c r="X51" s="29">
        <v>0</v>
      </c>
      <c r="Y51" s="24">
        <v>4</v>
      </c>
      <c r="Z51" s="24">
        <v>0</v>
      </c>
      <c r="AA51" s="24">
        <v>0</v>
      </c>
      <c r="AB51" s="24">
        <v>0</v>
      </c>
      <c r="AC51" s="24">
        <v>0</v>
      </c>
      <c r="AD51" s="29">
        <v>4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9">
        <v>0</v>
      </c>
      <c r="AK51" s="23">
        <v>4</v>
      </c>
      <c r="AL51" s="23">
        <v>4</v>
      </c>
      <c r="AM51" s="44">
        <v>0</v>
      </c>
      <c r="AN51" s="23">
        <v>4</v>
      </c>
      <c r="AO51" s="24">
        <v>0</v>
      </c>
      <c r="AP51" s="30">
        <v>4</v>
      </c>
      <c r="AQ51" s="22">
        <v>4</v>
      </c>
      <c r="AR51" s="24">
        <v>0</v>
      </c>
      <c r="AS51" s="50">
        <v>0</v>
      </c>
      <c r="AT51" s="24">
        <v>0</v>
      </c>
      <c r="AU51" s="24">
        <v>0</v>
      </c>
      <c r="AV51" s="29">
        <v>4</v>
      </c>
      <c r="AW51" s="24">
        <v>0</v>
      </c>
      <c r="AX51" s="24">
        <v>0</v>
      </c>
      <c r="AY51" s="24">
        <v>0</v>
      </c>
      <c r="AZ51" s="22">
        <v>4</v>
      </c>
      <c r="BA51" s="49">
        <v>4</v>
      </c>
      <c r="BB51" s="76">
        <v>4</v>
      </c>
    </row>
    <row r="52" spans="1:54" ht="23.1" customHeight="1" x14ac:dyDescent="0.3">
      <c r="A52" s="78">
        <v>48</v>
      </c>
      <c r="B52" s="61" t="s">
        <v>196</v>
      </c>
      <c r="C52" s="62" t="s">
        <v>197</v>
      </c>
      <c r="D52" s="61" t="s">
        <v>449</v>
      </c>
      <c r="E52" s="61" t="s">
        <v>160</v>
      </c>
      <c r="F52" s="61" t="str">
        <f>REPT(CHAR(160),10)&amp;Working!$E52</f>
        <v>          B</v>
      </c>
      <c r="G52" s="52">
        <v>0</v>
      </c>
      <c r="H52" s="52">
        <v>0</v>
      </c>
      <c r="I52" s="52">
        <v>4</v>
      </c>
      <c r="J52" s="52">
        <v>0</v>
      </c>
      <c r="K52" s="63">
        <v>0</v>
      </c>
      <c r="L52" s="58">
        <v>4</v>
      </c>
      <c r="M52" s="52">
        <v>0</v>
      </c>
      <c r="N52" s="52">
        <v>4</v>
      </c>
      <c r="O52" s="52">
        <v>4</v>
      </c>
      <c r="P52" s="64">
        <v>0</v>
      </c>
      <c r="Q52" s="65">
        <v>4</v>
      </c>
      <c r="R52" s="30">
        <v>4</v>
      </c>
      <c r="S52" s="22">
        <v>0</v>
      </c>
      <c r="T52" s="12">
        <v>0</v>
      </c>
      <c r="U52" s="43">
        <v>0</v>
      </c>
      <c r="V52" s="12">
        <v>0</v>
      </c>
      <c r="W52" s="12">
        <v>0</v>
      </c>
      <c r="X52" s="29">
        <v>0</v>
      </c>
      <c r="Y52" s="12">
        <v>4</v>
      </c>
      <c r="Z52" s="12">
        <v>0</v>
      </c>
      <c r="AA52" s="12">
        <v>0</v>
      </c>
      <c r="AB52" s="12">
        <v>0</v>
      </c>
      <c r="AC52" s="12">
        <v>0</v>
      </c>
      <c r="AD52" s="29">
        <v>4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29">
        <v>0</v>
      </c>
      <c r="AK52" s="17">
        <v>4</v>
      </c>
      <c r="AL52" s="17">
        <v>3</v>
      </c>
      <c r="AM52" s="43">
        <v>0</v>
      </c>
      <c r="AN52" s="17">
        <v>4</v>
      </c>
      <c r="AO52" s="12">
        <v>0</v>
      </c>
      <c r="AP52" s="30">
        <v>3.6666666666666665</v>
      </c>
      <c r="AQ52" s="22">
        <v>3</v>
      </c>
      <c r="AR52" s="12">
        <v>0</v>
      </c>
      <c r="AS52" s="20">
        <v>0</v>
      </c>
      <c r="AT52" s="12">
        <v>0</v>
      </c>
      <c r="AU52" s="12">
        <v>0</v>
      </c>
      <c r="AV52" s="29">
        <v>3</v>
      </c>
      <c r="AW52" s="12">
        <v>0</v>
      </c>
      <c r="AX52" s="12">
        <v>0</v>
      </c>
      <c r="AY52" s="24">
        <v>0</v>
      </c>
      <c r="AZ52" s="22">
        <v>4</v>
      </c>
      <c r="BA52" s="49">
        <v>4</v>
      </c>
      <c r="BB52" s="76">
        <v>4</v>
      </c>
    </row>
    <row r="53" spans="1:54" ht="23.1" customHeight="1" x14ac:dyDescent="0.3">
      <c r="A53" s="77">
        <v>49</v>
      </c>
      <c r="B53" s="54" t="s">
        <v>309</v>
      </c>
      <c r="C53" s="55" t="s">
        <v>310</v>
      </c>
      <c r="D53" s="54" t="s">
        <v>449</v>
      </c>
      <c r="E53" s="54" t="s">
        <v>492</v>
      </c>
      <c r="F53" s="54" t="str">
        <f>REPT(CHAR(160),10)&amp;Working!$E53</f>
        <v>          C</v>
      </c>
      <c r="G53" s="56">
        <v>0</v>
      </c>
      <c r="H53" s="56">
        <v>0</v>
      </c>
      <c r="I53" s="56">
        <v>4</v>
      </c>
      <c r="J53" s="56">
        <v>0</v>
      </c>
      <c r="K53" s="57">
        <v>0</v>
      </c>
      <c r="L53" s="58">
        <v>4</v>
      </c>
      <c r="M53" s="56">
        <v>0</v>
      </c>
      <c r="N53" s="56">
        <v>5</v>
      </c>
      <c r="O53" s="56">
        <v>4</v>
      </c>
      <c r="P53" s="59">
        <v>0</v>
      </c>
      <c r="Q53" s="60">
        <v>4</v>
      </c>
      <c r="R53" s="30">
        <v>4.333333333333333</v>
      </c>
      <c r="S53" s="22">
        <v>0</v>
      </c>
      <c r="T53" s="24">
        <v>0</v>
      </c>
      <c r="U53" s="44">
        <v>0</v>
      </c>
      <c r="V53" s="24">
        <v>0</v>
      </c>
      <c r="W53" s="24">
        <v>0</v>
      </c>
      <c r="X53" s="29">
        <v>0</v>
      </c>
      <c r="Y53" s="24">
        <v>4</v>
      </c>
      <c r="Z53" s="24">
        <v>0</v>
      </c>
      <c r="AA53" s="24">
        <v>0</v>
      </c>
      <c r="AB53" s="24">
        <v>0</v>
      </c>
      <c r="AC53" s="24">
        <v>0</v>
      </c>
      <c r="AD53" s="29">
        <v>4</v>
      </c>
      <c r="AE53" s="24">
        <v>0</v>
      </c>
      <c r="AF53" s="24">
        <v>0</v>
      </c>
      <c r="AG53" s="24">
        <v>0</v>
      </c>
      <c r="AH53" s="24">
        <v>0</v>
      </c>
      <c r="AI53" s="24">
        <v>0</v>
      </c>
      <c r="AJ53" s="29">
        <v>0</v>
      </c>
      <c r="AK53" s="23">
        <v>4</v>
      </c>
      <c r="AL53" s="23">
        <v>3</v>
      </c>
      <c r="AM53" s="44">
        <v>0</v>
      </c>
      <c r="AN53" s="23">
        <v>4</v>
      </c>
      <c r="AO53" s="24">
        <v>0</v>
      </c>
      <c r="AP53" s="30">
        <v>3.6666666666666665</v>
      </c>
      <c r="AQ53" s="22">
        <v>5</v>
      </c>
      <c r="AR53" s="24">
        <v>0</v>
      </c>
      <c r="AS53" s="50">
        <v>0</v>
      </c>
      <c r="AT53" s="24">
        <v>0</v>
      </c>
      <c r="AU53" s="24">
        <v>0</v>
      </c>
      <c r="AV53" s="29">
        <v>5</v>
      </c>
      <c r="AW53" s="24">
        <v>0</v>
      </c>
      <c r="AX53" s="24">
        <v>0</v>
      </c>
      <c r="AY53" s="24">
        <v>0</v>
      </c>
      <c r="AZ53" s="22">
        <v>4</v>
      </c>
      <c r="BA53" s="49">
        <v>4</v>
      </c>
      <c r="BB53" s="76">
        <v>4</v>
      </c>
    </row>
    <row r="54" spans="1:54" ht="23.1" customHeight="1" x14ac:dyDescent="0.3">
      <c r="A54" s="78">
        <v>50</v>
      </c>
      <c r="B54" s="61" t="s">
        <v>121</v>
      </c>
      <c r="C54" s="62" t="s">
        <v>122</v>
      </c>
      <c r="D54" s="61" t="s">
        <v>449</v>
      </c>
      <c r="E54" s="61" t="s">
        <v>34</v>
      </c>
      <c r="F54" s="61" t="str">
        <f>REPT(CHAR(160),10)&amp;Working!$E54</f>
        <v>          A</v>
      </c>
      <c r="G54" s="52">
        <v>0</v>
      </c>
      <c r="H54" s="52">
        <v>0</v>
      </c>
      <c r="I54" s="52">
        <v>3</v>
      </c>
      <c r="J54" s="52">
        <v>0</v>
      </c>
      <c r="K54" s="63">
        <v>0</v>
      </c>
      <c r="L54" s="58">
        <v>3</v>
      </c>
      <c r="M54" s="52">
        <v>0</v>
      </c>
      <c r="N54" s="52">
        <v>3</v>
      </c>
      <c r="O54" s="52">
        <v>3</v>
      </c>
      <c r="P54" s="64">
        <v>0</v>
      </c>
      <c r="Q54" s="65">
        <v>3</v>
      </c>
      <c r="R54" s="30">
        <v>3</v>
      </c>
      <c r="S54" s="22">
        <v>0</v>
      </c>
      <c r="T54" s="12">
        <v>0</v>
      </c>
      <c r="U54" s="43">
        <v>0</v>
      </c>
      <c r="V54" s="12">
        <v>0</v>
      </c>
      <c r="W54" s="12">
        <v>0</v>
      </c>
      <c r="X54" s="29">
        <v>0</v>
      </c>
      <c r="Y54" s="12">
        <v>2</v>
      </c>
      <c r="Z54" s="12">
        <v>0</v>
      </c>
      <c r="AA54" s="12">
        <v>0</v>
      </c>
      <c r="AB54" s="12">
        <v>0</v>
      </c>
      <c r="AC54" s="12">
        <v>0</v>
      </c>
      <c r="AD54" s="29">
        <v>2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29">
        <v>0</v>
      </c>
      <c r="AK54" s="17">
        <v>3</v>
      </c>
      <c r="AL54" s="17">
        <v>3</v>
      </c>
      <c r="AM54" s="43">
        <v>0</v>
      </c>
      <c r="AN54" s="17">
        <v>3</v>
      </c>
      <c r="AO54" s="12">
        <v>0</v>
      </c>
      <c r="AP54" s="30">
        <v>3</v>
      </c>
      <c r="AQ54" s="22">
        <v>3</v>
      </c>
      <c r="AR54" s="12">
        <v>0</v>
      </c>
      <c r="AS54" s="20">
        <v>0</v>
      </c>
      <c r="AT54" s="12">
        <v>0</v>
      </c>
      <c r="AU54" s="12">
        <v>0</v>
      </c>
      <c r="AV54" s="29">
        <v>3</v>
      </c>
      <c r="AW54" s="12">
        <v>0</v>
      </c>
      <c r="AX54" s="12">
        <v>0</v>
      </c>
      <c r="AY54" s="24">
        <v>0</v>
      </c>
      <c r="AZ54" s="22">
        <v>2</v>
      </c>
      <c r="BA54" s="49">
        <v>3</v>
      </c>
      <c r="BB54" s="76">
        <v>2.5</v>
      </c>
    </row>
    <row r="55" spans="1:54" ht="23.1" customHeight="1" x14ac:dyDescent="0.3">
      <c r="A55" s="77">
        <v>51</v>
      </c>
      <c r="B55" s="54" t="s">
        <v>258</v>
      </c>
      <c r="C55" s="55" t="s">
        <v>259</v>
      </c>
      <c r="D55" s="54" t="s">
        <v>541</v>
      </c>
      <c r="E55" s="54" t="s">
        <v>160</v>
      </c>
      <c r="F55" s="54" t="str">
        <f>REPT(CHAR(160),10)&amp;Working!$E55</f>
        <v>          B</v>
      </c>
      <c r="G55" s="56">
        <v>0</v>
      </c>
      <c r="H55" s="56">
        <v>0</v>
      </c>
      <c r="I55" s="56">
        <v>2</v>
      </c>
      <c r="J55" s="56">
        <v>0</v>
      </c>
      <c r="K55" s="57">
        <v>0</v>
      </c>
      <c r="L55" s="58">
        <v>2</v>
      </c>
      <c r="M55" s="56">
        <v>0</v>
      </c>
      <c r="N55" s="56">
        <v>2</v>
      </c>
      <c r="O55" s="56">
        <v>2</v>
      </c>
      <c r="P55" s="59">
        <v>0</v>
      </c>
      <c r="Q55" s="60">
        <v>2</v>
      </c>
      <c r="R55" s="30">
        <v>2</v>
      </c>
      <c r="S55" s="22">
        <v>0</v>
      </c>
      <c r="T55" s="24">
        <v>0</v>
      </c>
      <c r="U55" s="44">
        <v>0</v>
      </c>
      <c r="V55" s="24">
        <v>0</v>
      </c>
      <c r="W55" s="24">
        <v>0</v>
      </c>
      <c r="X55" s="29">
        <v>0</v>
      </c>
      <c r="Y55" s="24">
        <v>3</v>
      </c>
      <c r="Z55" s="24">
        <v>0</v>
      </c>
      <c r="AA55" s="24">
        <v>0</v>
      </c>
      <c r="AB55" s="24">
        <v>0</v>
      </c>
      <c r="AC55" s="24">
        <v>0</v>
      </c>
      <c r="AD55" s="29">
        <v>3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9">
        <v>0</v>
      </c>
      <c r="AK55" s="23">
        <v>2</v>
      </c>
      <c r="AL55" s="23">
        <v>3</v>
      </c>
      <c r="AM55" s="44">
        <v>0</v>
      </c>
      <c r="AN55" s="23">
        <v>3</v>
      </c>
      <c r="AO55" s="24">
        <v>0</v>
      </c>
      <c r="AP55" s="30">
        <v>2.6666666666666665</v>
      </c>
      <c r="AQ55" s="22">
        <v>2</v>
      </c>
      <c r="AR55" s="24">
        <v>0</v>
      </c>
      <c r="AS55" s="50">
        <v>0</v>
      </c>
      <c r="AT55" s="24">
        <v>0</v>
      </c>
      <c r="AU55" s="24">
        <v>0</v>
      </c>
      <c r="AV55" s="29">
        <v>2</v>
      </c>
      <c r="AW55" s="24">
        <v>0</v>
      </c>
      <c r="AX55" s="24">
        <v>0</v>
      </c>
      <c r="AY55" s="24">
        <v>0</v>
      </c>
      <c r="AZ55" s="22">
        <v>3</v>
      </c>
      <c r="BA55" s="49">
        <v>2</v>
      </c>
      <c r="BB55" s="76">
        <v>2.5</v>
      </c>
    </row>
    <row r="56" spans="1:54" ht="23.1" customHeight="1" x14ac:dyDescent="0.3">
      <c r="A56" s="78">
        <v>52</v>
      </c>
      <c r="B56" s="61" t="s">
        <v>212</v>
      </c>
      <c r="C56" s="62" t="s">
        <v>213</v>
      </c>
      <c r="D56" s="61" t="s">
        <v>449</v>
      </c>
      <c r="E56" s="61" t="s">
        <v>160</v>
      </c>
      <c r="F56" s="61" t="str">
        <f>REPT(CHAR(160),10)&amp;Working!$E56</f>
        <v>          B</v>
      </c>
      <c r="G56" s="52">
        <v>0</v>
      </c>
      <c r="H56" s="52">
        <v>0</v>
      </c>
      <c r="I56" s="52">
        <v>2</v>
      </c>
      <c r="J56" s="52">
        <v>0</v>
      </c>
      <c r="K56" s="63">
        <v>0</v>
      </c>
      <c r="L56" s="58">
        <v>2</v>
      </c>
      <c r="M56" s="52">
        <v>0</v>
      </c>
      <c r="N56" s="52">
        <v>2</v>
      </c>
      <c r="O56" s="52">
        <v>2</v>
      </c>
      <c r="P56" s="64">
        <v>0</v>
      </c>
      <c r="Q56" s="65">
        <v>2</v>
      </c>
      <c r="R56" s="30">
        <v>2</v>
      </c>
      <c r="S56" s="22">
        <v>0</v>
      </c>
      <c r="T56" s="12">
        <v>0</v>
      </c>
      <c r="U56" s="43">
        <v>0</v>
      </c>
      <c r="V56" s="12">
        <v>0</v>
      </c>
      <c r="W56" s="12">
        <v>0</v>
      </c>
      <c r="X56" s="29">
        <v>0</v>
      </c>
      <c r="Y56" s="12">
        <v>2</v>
      </c>
      <c r="Z56" s="12">
        <v>0</v>
      </c>
      <c r="AA56" s="12">
        <v>0</v>
      </c>
      <c r="AB56" s="12">
        <v>0</v>
      </c>
      <c r="AC56" s="12">
        <v>0</v>
      </c>
      <c r="AD56" s="29">
        <v>2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29">
        <v>0</v>
      </c>
      <c r="AK56" s="17">
        <v>3</v>
      </c>
      <c r="AL56" s="17">
        <v>3</v>
      </c>
      <c r="AM56" s="43">
        <v>0</v>
      </c>
      <c r="AN56" s="17">
        <v>2</v>
      </c>
      <c r="AO56" s="12">
        <v>0</v>
      </c>
      <c r="AP56" s="30">
        <v>2.6666666666666665</v>
      </c>
      <c r="AQ56" s="22">
        <v>3</v>
      </c>
      <c r="AR56" s="12">
        <v>0</v>
      </c>
      <c r="AS56" s="20">
        <v>0</v>
      </c>
      <c r="AT56" s="12">
        <v>0</v>
      </c>
      <c r="AU56" s="12">
        <v>0</v>
      </c>
      <c r="AV56" s="29">
        <v>3</v>
      </c>
      <c r="AW56" s="12">
        <v>0</v>
      </c>
      <c r="AX56" s="12">
        <v>0</v>
      </c>
      <c r="AY56" s="24">
        <v>0</v>
      </c>
      <c r="AZ56" s="22">
        <v>3</v>
      </c>
      <c r="BA56" s="49">
        <v>3</v>
      </c>
      <c r="BB56" s="76">
        <v>3</v>
      </c>
    </row>
    <row r="57" spans="1:54" ht="23.1" customHeight="1" x14ac:dyDescent="0.3">
      <c r="A57" s="77">
        <v>53</v>
      </c>
      <c r="B57" s="54" t="s">
        <v>228</v>
      </c>
      <c r="C57" s="55" t="s">
        <v>229</v>
      </c>
      <c r="D57" s="54" t="s">
        <v>449</v>
      </c>
      <c r="E57" s="54" t="s">
        <v>160</v>
      </c>
      <c r="F57" s="54" t="str">
        <f>REPT(CHAR(160),10)&amp;Working!$E57</f>
        <v>          B</v>
      </c>
      <c r="G57" s="56">
        <v>0</v>
      </c>
      <c r="H57" s="56">
        <v>0</v>
      </c>
      <c r="I57" s="56">
        <v>2</v>
      </c>
      <c r="J57" s="56">
        <v>0</v>
      </c>
      <c r="K57" s="57">
        <v>0</v>
      </c>
      <c r="L57" s="58">
        <v>2</v>
      </c>
      <c r="M57" s="56">
        <v>0</v>
      </c>
      <c r="N57" s="56">
        <v>2</v>
      </c>
      <c r="O57" s="56">
        <v>2</v>
      </c>
      <c r="P57" s="59">
        <v>0</v>
      </c>
      <c r="Q57" s="60">
        <v>2</v>
      </c>
      <c r="R57" s="30">
        <v>2</v>
      </c>
      <c r="S57" s="22">
        <v>0</v>
      </c>
      <c r="T57" s="24">
        <v>0</v>
      </c>
      <c r="U57" s="44">
        <v>0</v>
      </c>
      <c r="V57" s="24">
        <v>0</v>
      </c>
      <c r="W57" s="24">
        <v>0</v>
      </c>
      <c r="X57" s="29">
        <v>0</v>
      </c>
      <c r="Y57" s="24">
        <v>2</v>
      </c>
      <c r="Z57" s="24">
        <v>0</v>
      </c>
      <c r="AA57" s="24">
        <v>0</v>
      </c>
      <c r="AB57" s="24">
        <v>0</v>
      </c>
      <c r="AC57" s="24">
        <v>0</v>
      </c>
      <c r="AD57" s="29">
        <v>2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29">
        <v>0</v>
      </c>
      <c r="AK57" s="23">
        <v>2</v>
      </c>
      <c r="AL57" s="23">
        <v>3</v>
      </c>
      <c r="AM57" s="44">
        <v>0</v>
      </c>
      <c r="AN57" s="23">
        <v>3</v>
      </c>
      <c r="AO57" s="24">
        <v>0</v>
      </c>
      <c r="AP57" s="30">
        <v>2.6666666666666665</v>
      </c>
      <c r="AQ57" s="22">
        <v>3</v>
      </c>
      <c r="AR57" s="24">
        <v>0</v>
      </c>
      <c r="AS57" s="50">
        <v>0</v>
      </c>
      <c r="AT57" s="24">
        <v>0</v>
      </c>
      <c r="AU57" s="24">
        <v>0</v>
      </c>
      <c r="AV57" s="29">
        <v>3</v>
      </c>
      <c r="AW57" s="24">
        <v>0</v>
      </c>
      <c r="AX57" s="24">
        <v>0</v>
      </c>
      <c r="AY57" s="24">
        <v>0</v>
      </c>
      <c r="AZ57" s="22">
        <v>3</v>
      </c>
      <c r="BA57" s="49">
        <v>2</v>
      </c>
      <c r="BB57" s="76">
        <v>2.5</v>
      </c>
    </row>
    <row r="58" spans="1:54" ht="23.1" customHeight="1" x14ac:dyDescent="0.3">
      <c r="A58" s="78">
        <v>54</v>
      </c>
      <c r="B58" s="61" t="s">
        <v>311</v>
      </c>
      <c r="C58" s="62" t="s">
        <v>312</v>
      </c>
      <c r="D58" s="61" t="s">
        <v>449</v>
      </c>
      <c r="E58" s="61" t="s">
        <v>492</v>
      </c>
      <c r="F58" s="61" t="str">
        <f>REPT(CHAR(160),10)&amp;Working!$E58</f>
        <v>          C</v>
      </c>
      <c r="G58" s="52">
        <v>0</v>
      </c>
      <c r="H58" s="52">
        <v>0</v>
      </c>
      <c r="I58" s="52">
        <v>4</v>
      </c>
      <c r="J58" s="52">
        <v>0</v>
      </c>
      <c r="K58" s="63">
        <v>0</v>
      </c>
      <c r="L58" s="58">
        <v>4</v>
      </c>
      <c r="M58" s="52">
        <v>0</v>
      </c>
      <c r="N58" s="52">
        <v>3</v>
      </c>
      <c r="O58" s="52">
        <v>3</v>
      </c>
      <c r="P58" s="66">
        <v>0</v>
      </c>
      <c r="Q58" s="67">
        <v>3</v>
      </c>
      <c r="R58" s="30">
        <v>3</v>
      </c>
      <c r="S58" s="22">
        <v>0</v>
      </c>
      <c r="T58" s="12">
        <v>0</v>
      </c>
      <c r="U58" s="45">
        <v>0</v>
      </c>
      <c r="V58" s="12">
        <v>0</v>
      </c>
      <c r="W58" s="12">
        <v>0</v>
      </c>
      <c r="X58" s="29">
        <v>0</v>
      </c>
      <c r="Y58" s="12">
        <v>3</v>
      </c>
      <c r="Z58" s="12">
        <v>0</v>
      </c>
      <c r="AA58" s="12">
        <v>0</v>
      </c>
      <c r="AB58" s="12">
        <v>0</v>
      </c>
      <c r="AC58" s="12">
        <v>0</v>
      </c>
      <c r="AD58" s="29">
        <v>3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29">
        <v>0</v>
      </c>
      <c r="AK58" s="19">
        <v>3</v>
      </c>
      <c r="AL58" s="19">
        <v>3</v>
      </c>
      <c r="AM58" s="45">
        <v>0</v>
      </c>
      <c r="AN58" s="19">
        <v>3</v>
      </c>
      <c r="AO58" s="12">
        <v>0</v>
      </c>
      <c r="AP58" s="30">
        <v>3</v>
      </c>
      <c r="AQ58" s="22">
        <v>5</v>
      </c>
      <c r="AR58" s="12">
        <v>0</v>
      </c>
      <c r="AS58" s="20">
        <v>0</v>
      </c>
      <c r="AT58" s="12">
        <v>0</v>
      </c>
      <c r="AU58" s="12">
        <v>0</v>
      </c>
      <c r="AV58" s="29">
        <v>5</v>
      </c>
      <c r="AW58" s="12">
        <v>0</v>
      </c>
      <c r="AX58" s="12">
        <v>0</v>
      </c>
      <c r="AY58" s="24">
        <v>0</v>
      </c>
      <c r="AZ58" s="22">
        <v>4</v>
      </c>
      <c r="BA58" s="49">
        <v>3</v>
      </c>
      <c r="BB58" s="76">
        <v>3.5</v>
      </c>
    </row>
    <row r="59" spans="1:54" ht="23.1" customHeight="1" x14ac:dyDescent="0.3">
      <c r="A59" s="77">
        <v>55</v>
      </c>
      <c r="B59" s="54" t="s">
        <v>246</v>
      </c>
      <c r="C59" s="55" t="s">
        <v>247</v>
      </c>
      <c r="D59" s="54" t="s">
        <v>449</v>
      </c>
      <c r="E59" s="54" t="s">
        <v>160</v>
      </c>
      <c r="F59" s="54" t="str">
        <f>REPT(CHAR(160),10)&amp;Working!$E59</f>
        <v>          B</v>
      </c>
      <c r="G59" s="56">
        <v>0</v>
      </c>
      <c r="H59" s="56">
        <v>0</v>
      </c>
      <c r="I59" s="56">
        <v>3</v>
      </c>
      <c r="J59" s="56">
        <v>0</v>
      </c>
      <c r="K59" s="57">
        <v>0</v>
      </c>
      <c r="L59" s="58">
        <v>3</v>
      </c>
      <c r="M59" s="56">
        <v>0</v>
      </c>
      <c r="N59" s="56">
        <v>4</v>
      </c>
      <c r="O59" s="56">
        <v>3</v>
      </c>
      <c r="P59" s="59">
        <v>0</v>
      </c>
      <c r="Q59" s="60">
        <v>3</v>
      </c>
      <c r="R59" s="30">
        <v>3.3333333333333335</v>
      </c>
      <c r="S59" s="22">
        <v>0</v>
      </c>
      <c r="T59" s="24">
        <v>0</v>
      </c>
      <c r="U59" s="44">
        <v>0</v>
      </c>
      <c r="V59" s="24">
        <v>0</v>
      </c>
      <c r="W59" s="24">
        <v>0</v>
      </c>
      <c r="X59" s="29">
        <v>0</v>
      </c>
      <c r="Y59" s="24">
        <v>2</v>
      </c>
      <c r="Z59" s="24">
        <v>0</v>
      </c>
      <c r="AA59" s="24">
        <v>0</v>
      </c>
      <c r="AB59" s="24">
        <v>0</v>
      </c>
      <c r="AC59" s="24">
        <v>0</v>
      </c>
      <c r="AD59" s="29">
        <v>2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9">
        <v>0</v>
      </c>
      <c r="AK59" s="23">
        <v>3</v>
      </c>
      <c r="AL59" s="23">
        <v>3</v>
      </c>
      <c r="AM59" s="44">
        <v>0</v>
      </c>
      <c r="AN59" s="23">
        <v>3</v>
      </c>
      <c r="AO59" s="24">
        <v>0</v>
      </c>
      <c r="AP59" s="30">
        <v>3</v>
      </c>
      <c r="AQ59" s="22">
        <v>3</v>
      </c>
      <c r="AR59" s="24">
        <v>0</v>
      </c>
      <c r="AS59" s="50">
        <v>0</v>
      </c>
      <c r="AT59" s="24">
        <v>0</v>
      </c>
      <c r="AU59" s="24">
        <v>0</v>
      </c>
      <c r="AV59" s="29">
        <v>3</v>
      </c>
      <c r="AW59" s="24">
        <v>0</v>
      </c>
      <c r="AX59" s="24">
        <v>0</v>
      </c>
      <c r="AY59" s="24">
        <v>0</v>
      </c>
      <c r="AZ59" s="22">
        <v>3</v>
      </c>
      <c r="BA59" s="49">
        <v>3</v>
      </c>
      <c r="BB59" s="76">
        <v>3</v>
      </c>
    </row>
    <row r="60" spans="1:54" ht="23.1" customHeight="1" x14ac:dyDescent="0.3">
      <c r="A60" s="78">
        <v>56</v>
      </c>
      <c r="B60" s="61" t="s">
        <v>123</v>
      </c>
      <c r="C60" s="62" t="s">
        <v>124</v>
      </c>
      <c r="D60" s="61" t="s">
        <v>541</v>
      </c>
      <c r="E60" s="61" t="s">
        <v>34</v>
      </c>
      <c r="F60" s="61" t="str">
        <f>REPT(CHAR(160),10)&amp;Working!$E60</f>
        <v>          A</v>
      </c>
      <c r="G60" s="52">
        <v>0</v>
      </c>
      <c r="H60" s="52">
        <v>0</v>
      </c>
      <c r="I60" s="52">
        <v>3</v>
      </c>
      <c r="J60" s="52">
        <v>0</v>
      </c>
      <c r="K60" s="63">
        <v>0</v>
      </c>
      <c r="L60" s="58">
        <v>3</v>
      </c>
      <c r="M60" s="52">
        <v>0</v>
      </c>
      <c r="N60" s="52">
        <v>3</v>
      </c>
      <c r="O60" s="52">
        <v>3</v>
      </c>
      <c r="P60" s="64">
        <v>0</v>
      </c>
      <c r="Q60" s="65">
        <v>3</v>
      </c>
      <c r="R60" s="30">
        <v>3</v>
      </c>
      <c r="S60" s="22">
        <v>0</v>
      </c>
      <c r="T60" s="12">
        <v>0</v>
      </c>
      <c r="U60" s="43">
        <v>0</v>
      </c>
      <c r="V60" s="12">
        <v>0</v>
      </c>
      <c r="W60" s="12">
        <v>0</v>
      </c>
      <c r="X60" s="29">
        <v>0</v>
      </c>
      <c r="Y60" s="12">
        <v>3</v>
      </c>
      <c r="Z60" s="12">
        <v>0</v>
      </c>
      <c r="AA60" s="12">
        <v>0</v>
      </c>
      <c r="AB60" s="12">
        <v>0</v>
      </c>
      <c r="AC60" s="12">
        <v>0</v>
      </c>
      <c r="AD60" s="29">
        <v>3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29">
        <v>0</v>
      </c>
      <c r="AK60" s="17">
        <v>3</v>
      </c>
      <c r="AL60" s="17">
        <v>3</v>
      </c>
      <c r="AM60" s="43">
        <v>0</v>
      </c>
      <c r="AN60" s="17">
        <v>3</v>
      </c>
      <c r="AO60" s="12">
        <v>0</v>
      </c>
      <c r="AP60" s="30">
        <v>3</v>
      </c>
      <c r="AQ60" s="22">
        <v>3</v>
      </c>
      <c r="AR60" s="12">
        <v>0</v>
      </c>
      <c r="AS60" s="21">
        <v>0</v>
      </c>
      <c r="AT60" s="12">
        <v>0</v>
      </c>
      <c r="AU60" s="12">
        <v>0</v>
      </c>
      <c r="AV60" s="29">
        <v>3</v>
      </c>
      <c r="AW60" s="12">
        <v>0</v>
      </c>
      <c r="AX60" s="12">
        <v>0</v>
      </c>
      <c r="AY60" s="24">
        <v>0</v>
      </c>
      <c r="AZ60" s="22">
        <v>3</v>
      </c>
      <c r="BA60" s="49">
        <v>3</v>
      </c>
      <c r="BB60" s="76">
        <v>3</v>
      </c>
    </row>
    <row r="61" spans="1:54" ht="23.1" customHeight="1" x14ac:dyDescent="0.3">
      <c r="A61" s="77">
        <v>57</v>
      </c>
      <c r="B61" s="54" t="s">
        <v>313</v>
      </c>
      <c r="C61" s="55" t="s">
        <v>314</v>
      </c>
      <c r="D61" s="54" t="s">
        <v>541</v>
      </c>
      <c r="E61" s="54" t="s">
        <v>492</v>
      </c>
      <c r="F61" s="54" t="str">
        <f>REPT(CHAR(160),10)&amp;Working!$E61</f>
        <v>          C</v>
      </c>
      <c r="G61" s="56">
        <v>0</v>
      </c>
      <c r="H61" s="56">
        <v>0</v>
      </c>
      <c r="I61" s="56">
        <v>2</v>
      </c>
      <c r="J61" s="56">
        <v>0</v>
      </c>
      <c r="K61" s="57">
        <v>0</v>
      </c>
      <c r="L61" s="58">
        <v>2</v>
      </c>
      <c r="M61" s="56">
        <v>0</v>
      </c>
      <c r="N61" s="56">
        <v>2</v>
      </c>
      <c r="O61" s="56">
        <v>2</v>
      </c>
      <c r="P61" s="59">
        <v>0</v>
      </c>
      <c r="Q61" s="60">
        <v>2</v>
      </c>
      <c r="R61" s="30">
        <v>2</v>
      </c>
      <c r="S61" s="22">
        <v>0</v>
      </c>
      <c r="T61" s="24">
        <v>0</v>
      </c>
      <c r="U61" s="44">
        <v>0</v>
      </c>
      <c r="V61" s="24">
        <v>0</v>
      </c>
      <c r="W61" s="24">
        <v>0</v>
      </c>
      <c r="X61" s="29">
        <v>0</v>
      </c>
      <c r="Y61" s="24">
        <v>2</v>
      </c>
      <c r="Z61" s="24">
        <v>0</v>
      </c>
      <c r="AA61" s="24">
        <v>0</v>
      </c>
      <c r="AB61" s="24">
        <v>0</v>
      </c>
      <c r="AC61" s="24">
        <v>0</v>
      </c>
      <c r="AD61" s="29">
        <v>2</v>
      </c>
      <c r="AE61" s="24">
        <v>0</v>
      </c>
      <c r="AF61" s="24">
        <v>0</v>
      </c>
      <c r="AG61" s="24">
        <v>0</v>
      </c>
      <c r="AH61" s="24">
        <v>0</v>
      </c>
      <c r="AI61" s="24">
        <v>0</v>
      </c>
      <c r="AJ61" s="29">
        <v>0</v>
      </c>
      <c r="AK61" s="23">
        <v>2</v>
      </c>
      <c r="AL61" s="23">
        <v>3</v>
      </c>
      <c r="AM61" s="44">
        <v>0</v>
      </c>
      <c r="AN61" s="23">
        <v>3</v>
      </c>
      <c r="AO61" s="24">
        <v>0</v>
      </c>
      <c r="AP61" s="30">
        <v>2.6666666666666665</v>
      </c>
      <c r="AQ61" s="22">
        <v>3</v>
      </c>
      <c r="AR61" s="24">
        <v>0</v>
      </c>
      <c r="AS61" s="50">
        <v>0</v>
      </c>
      <c r="AT61" s="24">
        <v>0</v>
      </c>
      <c r="AU61" s="24">
        <v>0</v>
      </c>
      <c r="AV61" s="29">
        <v>3</v>
      </c>
      <c r="AW61" s="24">
        <v>0</v>
      </c>
      <c r="AX61" s="24">
        <v>0</v>
      </c>
      <c r="AY61" s="24">
        <v>0</v>
      </c>
      <c r="AZ61" s="22">
        <v>3</v>
      </c>
      <c r="BA61" s="49">
        <v>2</v>
      </c>
      <c r="BB61" s="76">
        <v>2.5</v>
      </c>
    </row>
    <row r="62" spans="1:54" ht="23.1" customHeight="1" x14ac:dyDescent="0.3">
      <c r="A62" s="78">
        <v>58</v>
      </c>
      <c r="B62" s="61" t="s">
        <v>315</v>
      </c>
      <c r="C62" s="62" t="s">
        <v>316</v>
      </c>
      <c r="D62" s="61" t="s">
        <v>449</v>
      </c>
      <c r="E62" s="61" t="s">
        <v>492</v>
      </c>
      <c r="F62" s="61" t="str">
        <f>REPT(CHAR(160),10)&amp;Working!$E62</f>
        <v>          C</v>
      </c>
      <c r="G62" s="52">
        <v>0</v>
      </c>
      <c r="H62" s="52">
        <v>0</v>
      </c>
      <c r="I62" s="52">
        <v>1</v>
      </c>
      <c r="J62" s="52">
        <v>0</v>
      </c>
      <c r="K62" s="63">
        <v>0</v>
      </c>
      <c r="L62" s="58">
        <v>1</v>
      </c>
      <c r="M62" s="52">
        <v>0</v>
      </c>
      <c r="N62" s="52">
        <v>1</v>
      </c>
      <c r="O62" s="52">
        <v>1</v>
      </c>
      <c r="P62" s="64">
        <v>0</v>
      </c>
      <c r="Q62" s="65">
        <v>1</v>
      </c>
      <c r="R62" s="30">
        <v>1</v>
      </c>
      <c r="S62" s="22">
        <v>0</v>
      </c>
      <c r="T62" s="12">
        <v>0</v>
      </c>
      <c r="U62" s="43">
        <v>0</v>
      </c>
      <c r="V62" s="12">
        <v>0</v>
      </c>
      <c r="W62" s="12">
        <v>0</v>
      </c>
      <c r="X62" s="29">
        <v>0</v>
      </c>
      <c r="Y62" s="12">
        <v>1</v>
      </c>
      <c r="Z62" s="12">
        <v>0</v>
      </c>
      <c r="AA62" s="12">
        <v>0</v>
      </c>
      <c r="AB62" s="12">
        <v>0</v>
      </c>
      <c r="AC62" s="12">
        <v>0</v>
      </c>
      <c r="AD62" s="29">
        <v>1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29">
        <v>0</v>
      </c>
      <c r="AK62" s="17">
        <v>1</v>
      </c>
      <c r="AL62" s="17">
        <v>1</v>
      </c>
      <c r="AM62" s="43">
        <v>0</v>
      </c>
      <c r="AN62" s="17">
        <v>1</v>
      </c>
      <c r="AO62" s="12">
        <v>0</v>
      </c>
      <c r="AP62" s="30">
        <v>1</v>
      </c>
      <c r="AQ62" s="22">
        <v>1</v>
      </c>
      <c r="AR62" s="12">
        <v>0</v>
      </c>
      <c r="AS62" s="20">
        <v>0</v>
      </c>
      <c r="AT62" s="12">
        <v>0</v>
      </c>
      <c r="AU62" s="12">
        <v>0</v>
      </c>
      <c r="AV62" s="29">
        <v>1</v>
      </c>
      <c r="AW62" s="12">
        <v>0</v>
      </c>
      <c r="AX62" s="12">
        <v>0</v>
      </c>
      <c r="AY62" s="24">
        <v>0</v>
      </c>
      <c r="AZ62" s="22">
        <v>1</v>
      </c>
      <c r="BA62" s="49">
        <v>1</v>
      </c>
      <c r="BB62" s="76">
        <v>1</v>
      </c>
    </row>
    <row r="63" spans="1:54" ht="23.1" customHeight="1" x14ac:dyDescent="0.3">
      <c r="A63" s="77">
        <v>59</v>
      </c>
      <c r="B63" s="54" t="s">
        <v>125</v>
      </c>
      <c r="C63" s="55" t="s">
        <v>126</v>
      </c>
      <c r="D63" s="54" t="s">
        <v>449</v>
      </c>
      <c r="E63" s="54" t="s">
        <v>34</v>
      </c>
      <c r="F63" s="54" t="str">
        <f>REPT(CHAR(160),10)&amp;Working!$E63</f>
        <v>          A</v>
      </c>
      <c r="G63" s="56">
        <v>0</v>
      </c>
      <c r="H63" s="56">
        <v>0</v>
      </c>
      <c r="I63" s="56">
        <v>3</v>
      </c>
      <c r="J63" s="56">
        <v>0</v>
      </c>
      <c r="K63" s="57">
        <v>0</v>
      </c>
      <c r="L63" s="58">
        <v>3</v>
      </c>
      <c r="M63" s="56">
        <v>0</v>
      </c>
      <c r="N63" s="56">
        <v>4</v>
      </c>
      <c r="O63" s="56">
        <v>3</v>
      </c>
      <c r="P63" s="59">
        <v>0</v>
      </c>
      <c r="Q63" s="60">
        <v>3</v>
      </c>
      <c r="R63" s="30">
        <v>3.3333333333333335</v>
      </c>
      <c r="S63" s="22">
        <v>0</v>
      </c>
      <c r="T63" s="24">
        <v>0</v>
      </c>
      <c r="U63" s="44">
        <v>0</v>
      </c>
      <c r="V63" s="24">
        <v>0</v>
      </c>
      <c r="W63" s="24">
        <v>0</v>
      </c>
      <c r="X63" s="29">
        <v>0</v>
      </c>
      <c r="Y63" s="24">
        <v>3</v>
      </c>
      <c r="Z63" s="24">
        <v>0</v>
      </c>
      <c r="AA63" s="24">
        <v>0</v>
      </c>
      <c r="AB63" s="24">
        <v>0</v>
      </c>
      <c r="AC63" s="24">
        <v>0</v>
      </c>
      <c r="AD63" s="29">
        <v>3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9">
        <v>0</v>
      </c>
      <c r="AK63" s="23">
        <v>3</v>
      </c>
      <c r="AL63" s="23">
        <v>3</v>
      </c>
      <c r="AM63" s="44">
        <v>0</v>
      </c>
      <c r="AN63" s="23">
        <v>4</v>
      </c>
      <c r="AO63" s="24">
        <v>0</v>
      </c>
      <c r="AP63" s="30">
        <v>3.3333333333333335</v>
      </c>
      <c r="AQ63" s="22">
        <v>3</v>
      </c>
      <c r="AR63" s="24">
        <v>0</v>
      </c>
      <c r="AS63" s="50">
        <v>0</v>
      </c>
      <c r="AT63" s="24">
        <v>0</v>
      </c>
      <c r="AU63" s="24">
        <v>0</v>
      </c>
      <c r="AV63" s="29">
        <v>3</v>
      </c>
      <c r="AW63" s="24">
        <v>0</v>
      </c>
      <c r="AX63" s="24">
        <v>0</v>
      </c>
      <c r="AY63" s="24">
        <v>0</v>
      </c>
      <c r="AZ63" s="22">
        <v>4</v>
      </c>
      <c r="BA63" s="49">
        <v>4</v>
      </c>
      <c r="BB63" s="76">
        <v>4</v>
      </c>
    </row>
    <row r="64" spans="1:54" ht="23.1" customHeight="1" x14ac:dyDescent="0.3">
      <c r="A64" s="78">
        <v>60</v>
      </c>
      <c r="B64" s="61" t="s">
        <v>41</v>
      </c>
      <c r="C64" s="62" t="s">
        <v>42</v>
      </c>
      <c r="D64" s="61" t="s">
        <v>449</v>
      </c>
      <c r="E64" s="61" t="s">
        <v>34</v>
      </c>
      <c r="F64" s="61" t="str">
        <f>REPT(CHAR(160),10)&amp;Working!$E64</f>
        <v>          A</v>
      </c>
      <c r="G64" s="52">
        <v>0</v>
      </c>
      <c r="H64" s="52">
        <v>0</v>
      </c>
      <c r="I64" s="52">
        <v>4</v>
      </c>
      <c r="J64" s="52">
        <v>0</v>
      </c>
      <c r="K64" s="63">
        <v>0</v>
      </c>
      <c r="L64" s="58">
        <v>4</v>
      </c>
      <c r="M64" s="52">
        <v>0</v>
      </c>
      <c r="N64" s="52">
        <v>4</v>
      </c>
      <c r="O64" s="52">
        <v>4</v>
      </c>
      <c r="P64" s="64">
        <v>0</v>
      </c>
      <c r="Q64" s="65">
        <v>4</v>
      </c>
      <c r="R64" s="30">
        <v>4</v>
      </c>
      <c r="S64" s="22">
        <v>0</v>
      </c>
      <c r="T64" s="12">
        <v>0</v>
      </c>
      <c r="U64" s="43">
        <v>0</v>
      </c>
      <c r="V64" s="12">
        <v>0</v>
      </c>
      <c r="W64" s="12">
        <v>0</v>
      </c>
      <c r="X64" s="29">
        <v>0</v>
      </c>
      <c r="Y64" s="12">
        <v>4</v>
      </c>
      <c r="Z64" s="12">
        <v>0</v>
      </c>
      <c r="AA64" s="12">
        <v>0</v>
      </c>
      <c r="AB64" s="12">
        <v>0</v>
      </c>
      <c r="AC64" s="12">
        <v>0</v>
      </c>
      <c r="AD64" s="29">
        <v>4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29">
        <v>0</v>
      </c>
      <c r="AK64" s="17">
        <v>4</v>
      </c>
      <c r="AL64" s="17">
        <v>4</v>
      </c>
      <c r="AM64" s="43">
        <v>0</v>
      </c>
      <c r="AN64" s="17">
        <v>4</v>
      </c>
      <c r="AO64" s="12">
        <v>0</v>
      </c>
      <c r="AP64" s="30">
        <v>4</v>
      </c>
      <c r="AQ64" s="22">
        <v>4</v>
      </c>
      <c r="AR64" s="12">
        <v>0</v>
      </c>
      <c r="AS64" s="20">
        <v>0</v>
      </c>
      <c r="AT64" s="12">
        <v>0</v>
      </c>
      <c r="AU64" s="12">
        <v>0</v>
      </c>
      <c r="AV64" s="29">
        <v>4</v>
      </c>
      <c r="AW64" s="12">
        <v>0</v>
      </c>
      <c r="AX64" s="12">
        <v>0</v>
      </c>
      <c r="AY64" s="24">
        <v>0</v>
      </c>
      <c r="AZ64" s="22">
        <v>4</v>
      </c>
      <c r="BA64" s="49">
        <v>4</v>
      </c>
      <c r="BB64" s="76">
        <v>4</v>
      </c>
    </row>
    <row r="65" spans="1:54" ht="23.1" customHeight="1" x14ac:dyDescent="0.3">
      <c r="A65" s="77">
        <v>61</v>
      </c>
      <c r="B65" s="54" t="s">
        <v>127</v>
      </c>
      <c r="C65" s="55" t="s">
        <v>128</v>
      </c>
      <c r="D65" s="54" t="s">
        <v>449</v>
      </c>
      <c r="E65" s="54" t="s">
        <v>34</v>
      </c>
      <c r="F65" s="54" t="str">
        <f>REPT(CHAR(160),10)&amp;Working!$E65</f>
        <v>          A</v>
      </c>
      <c r="G65" s="56">
        <v>0</v>
      </c>
      <c r="H65" s="56">
        <v>0</v>
      </c>
      <c r="I65" s="56">
        <v>4</v>
      </c>
      <c r="J65" s="56">
        <v>0</v>
      </c>
      <c r="K65" s="57">
        <v>0</v>
      </c>
      <c r="L65" s="58">
        <v>4</v>
      </c>
      <c r="M65" s="56">
        <v>0</v>
      </c>
      <c r="N65" s="56">
        <v>3</v>
      </c>
      <c r="O65" s="56">
        <v>4</v>
      </c>
      <c r="P65" s="59">
        <v>0</v>
      </c>
      <c r="Q65" s="60">
        <v>4</v>
      </c>
      <c r="R65" s="30">
        <v>3.6666666666666665</v>
      </c>
      <c r="S65" s="22">
        <v>0</v>
      </c>
      <c r="T65" s="24">
        <v>0</v>
      </c>
      <c r="U65" s="44">
        <v>0</v>
      </c>
      <c r="V65" s="24">
        <v>0</v>
      </c>
      <c r="W65" s="24">
        <v>0</v>
      </c>
      <c r="X65" s="29">
        <v>0</v>
      </c>
      <c r="Y65" s="24">
        <v>4</v>
      </c>
      <c r="Z65" s="24">
        <v>0</v>
      </c>
      <c r="AA65" s="24">
        <v>0</v>
      </c>
      <c r="AB65" s="24">
        <v>0</v>
      </c>
      <c r="AC65" s="24">
        <v>0</v>
      </c>
      <c r="AD65" s="29">
        <v>4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9">
        <v>0</v>
      </c>
      <c r="AK65" s="23">
        <v>3</v>
      </c>
      <c r="AL65" s="23">
        <v>4</v>
      </c>
      <c r="AM65" s="44">
        <v>0</v>
      </c>
      <c r="AN65" s="23">
        <v>4</v>
      </c>
      <c r="AO65" s="24">
        <v>0</v>
      </c>
      <c r="AP65" s="30">
        <v>3.6666666666666665</v>
      </c>
      <c r="AQ65" s="22">
        <v>4</v>
      </c>
      <c r="AR65" s="24">
        <v>0</v>
      </c>
      <c r="AS65" s="50">
        <v>0</v>
      </c>
      <c r="AT65" s="24">
        <v>0</v>
      </c>
      <c r="AU65" s="24">
        <v>0</v>
      </c>
      <c r="AV65" s="29">
        <v>4</v>
      </c>
      <c r="AW65" s="24">
        <v>0</v>
      </c>
      <c r="AX65" s="24">
        <v>0</v>
      </c>
      <c r="AY65" s="24">
        <v>0</v>
      </c>
      <c r="AZ65" s="22">
        <v>4</v>
      </c>
      <c r="BA65" s="49">
        <v>4</v>
      </c>
      <c r="BB65" s="76">
        <v>4</v>
      </c>
    </row>
    <row r="66" spans="1:54" ht="23.1" customHeight="1" x14ac:dyDescent="0.3">
      <c r="A66" s="78">
        <v>62</v>
      </c>
      <c r="B66" s="61" t="s">
        <v>274</v>
      </c>
      <c r="C66" s="62" t="s">
        <v>275</v>
      </c>
      <c r="D66" s="61" t="s">
        <v>541</v>
      </c>
      <c r="E66" s="61" t="s">
        <v>160</v>
      </c>
      <c r="F66" s="61" t="str">
        <f>REPT(CHAR(160),10)&amp;Working!$E66</f>
        <v>          B</v>
      </c>
      <c r="G66" s="52">
        <v>0</v>
      </c>
      <c r="H66" s="52">
        <v>0</v>
      </c>
      <c r="I66" s="52">
        <v>3</v>
      </c>
      <c r="J66" s="52">
        <v>0</v>
      </c>
      <c r="K66" s="63">
        <v>0</v>
      </c>
      <c r="L66" s="58">
        <v>3</v>
      </c>
      <c r="M66" s="52">
        <v>0</v>
      </c>
      <c r="N66" s="52">
        <v>3</v>
      </c>
      <c r="O66" s="52">
        <v>3</v>
      </c>
      <c r="P66" s="64">
        <v>0</v>
      </c>
      <c r="Q66" s="65">
        <v>3</v>
      </c>
      <c r="R66" s="30">
        <v>3</v>
      </c>
      <c r="S66" s="22">
        <v>0</v>
      </c>
      <c r="T66" s="12">
        <v>0</v>
      </c>
      <c r="U66" s="43">
        <v>0</v>
      </c>
      <c r="V66" s="12">
        <v>0</v>
      </c>
      <c r="W66" s="12">
        <v>0</v>
      </c>
      <c r="X66" s="29">
        <v>0</v>
      </c>
      <c r="Y66" s="12">
        <v>3</v>
      </c>
      <c r="Z66" s="12">
        <v>0</v>
      </c>
      <c r="AA66" s="12">
        <v>0</v>
      </c>
      <c r="AB66" s="12">
        <v>0</v>
      </c>
      <c r="AC66" s="12">
        <v>0</v>
      </c>
      <c r="AD66" s="29">
        <v>3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29">
        <v>0</v>
      </c>
      <c r="AK66" s="17">
        <v>3</v>
      </c>
      <c r="AL66" s="17">
        <v>4</v>
      </c>
      <c r="AM66" s="43">
        <v>0</v>
      </c>
      <c r="AN66" s="17">
        <v>4</v>
      </c>
      <c r="AO66" s="12">
        <v>0</v>
      </c>
      <c r="AP66" s="30">
        <v>3.6666666666666665</v>
      </c>
      <c r="AQ66" s="22">
        <v>3</v>
      </c>
      <c r="AR66" s="12">
        <v>0</v>
      </c>
      <c r="AS66" s="20">
        <v>0</v>
      </c>
      <c r="AT66" s="12">
        <v>0</v>
      </c>
      <c r="AU66" s="12">
        <v>0</v>
      </c>
      <c r="AV66" s="29">
        <v>3</v>
      </c>
      <c r="AW66" s="12">
        <v>0</v>
      </c>
      <c r="AX66" s="12">
        <v>0</v>
      </c>
      <c r="AY66" s="24">
        <v>0</v>
      </c>
      <c r="AZ66" s="22">
        <v>3</v>
      </c>
      <c r="BA66" s="49">
        <v>4</v>
      </c>
      <c r="BB66" s="76">
        <v>3.5</v>
      </c>
    </row>
    <row r="67" spans="1:54" ht="23.1" customHeight="1" x14ac:dyDescent="0.3">
      <c r="A67" s="77">
        <v>63</v>
      </c>
      <c r="B67" s="54" t="s">
        <v>59</v>
      </c>
      <c r="C67" s="55" t="s">
        <v>60</v>
      </c>
      <c r="D67" s="54" t="s">
        <v>449</v>
      </c>
      <c r="E67" s="54" t="s">
        <v>34</v>
      </c>
      <c r="F67" s="54" t="str">
        <f>REPT(CHAR(160),10)&amp;Working!$E67</f>
        <v>          A</v>
      </c>
      <c r="G67" s="56">
        <v>0</v>
      </c>
      <c r="H67" s="56">
        <v>0</v>
      </c>
      <c r="I67" s="56">
        <v>3</v>
      </c>
      <c r="J67" s="56">
        <v>0</v>
      </c>
      <c r="K67" s="57">
        <v>0</v>
      </c>
      <c r="L67" s="58">
        <v>3</v>
      </c>
      <c r="M67" s="56">
        <v>0</v>
      </c>
      <c r="N67" s="56">
        <v>3</v>
      </c>
      <c r="O67" s="56">
        <v>3</v>
      </c>
      <c r="P67" s="59">
        <v>0</v>
      </c>
      <c r="Q67" s="60">
        <v>3</v>
      </c>
      <c r="R67" s="30">
        <v>3</v>
      </c>
      <c r="S67" s="22">
        <v>0</v>
      </c>
      <c r="T67" s="24">
        <v>0</v>
      </c>
      <c r="U67" s="44">
        <v>0</v>
      </c>
      <c r="V67" s="24">
        <v>0</v>
      </c>
      <c r="W67" s="24">
        <v>0</v>
      </c>
      <c r="X67" s="29">
        <v>0</v>
      </c>
      <c r="Y67" s="24">
        <v>4</v>
      </c>
      <c r="Z67" s="24">
        <v>0</v>
      </c>
      <c r="AA67" s="24">
        <v>0</v>
      </c>
      <c r="AB67" s="24">
        <v>0</v>
      </c>
      <c r="AC67" s="24">
        <v>0</v>
      </c>
      <c r="AD67" s="29">
        <v>4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9">
        <v>0</v>
      </c>
      <c r="AK67" s="23">
        <v>3</v>
      </c>
      <c r="AL67" s="23">
        <v>4</v>
      </c>
      <c r="AM67" s="44">
        <v>0</v>
      </c>
      <c r="AN67" s="23">
        <v>3</v>
      </c>
      <c r="AO67" s="24">
        <v>0</v>
      </c>
      <c r="AP67" s="30">
        <v>3.3333333333333335</v>
      </c>
      <c r="AQ67" s="22">
        <v>3</v>
      </c>
      <c r="AR67" s="24">
        <v>0</v>
      </c>
      <c r="AS67" s="50">
        <v>0</v>
      </c>
      <c r="AT67" s="24">
        <v>0</v>
      </c>
      <c r="AU67" s="24">
        <v>0</v>
      </c>
      <c r="AV67" s="29">
        <v>3</v>
      </c>
      <c r="AW67" s="24">
        <v>0</v>
      </c>
      <c r="AX67" s="24">
        <v>0</v>
      </c>
      <c r="AY67" s="24">
        <v>0</v>
      </c>
      <c r="AZ67" s="22">
        <v>3</v>
      </c>
      <c r="BA67" s="49">
        <v>3</v>
      </c>
      <c r="BB67" s="76">
        <v>3</v>
      </c>
    </row>
    <row r="68" spans="1:54" ht="23.1" customHeight="1" x14ac:dyDescent="0.3">
      <c r="A68" s="78">
        <v>64</v>
      </c>
      <c r="B68" s="61" t="s">
        <v>317</v>
      </c>
      <c r="C68" s="62" t="s">
        <v>318</v>
      </c>
      <c r="D68" s="61" t="s">
        <v>449</v>
      </c>
      <c r="E68" s="61" t="s">
        <v>492</v>
      </c>
      <c r="F68" s="61" t="str">
        <f>REPT(CHAR(160),10)&amp;Working!$E68</f>
        <v>          C</v>
      </c>
      <c r="G68" s="52">
        <v>0</v>
      </c>
      <c r="H68" s="52">
        <v>0</v>
      </c>
      <c r="I68" s="52">
        <v>0</v>
      </c>
      <c r="J68" s="52">
        <v>0</v>
      </c>
      <c r="K68" s="63">
        <v>0</v>
      </c>
      <c r="L68" s="58">
        <v>0</v>
      </c>
      <c r="M68" s="52">
        <v>0</v>
      </c>
      <c r="N68" s="52">
        <v>0</v>
      </c>
      <c r="O68" s="52">
        <v>0</v>
      </c>
      <c r="P68" s="68">
        <v>0</v>
      </c>
      <c r="Q68" s="69">
        <v>0</v>
      </c>
      <c r="R68" s="30">
        <v>0</v>
      </c>
      <c r="S68" s="22">
        <v>0</v>
      </c>
      <c r="T68" s="12">
        <v>0</v>
      </c>
      <c r="U68" s="46">
        <v>0</v>
      </c>
      <c r="V68" s="12">
        <v>0</v>
      </c>
      <c r="W68" s="12">
        <v>0</v>
      </c>
      <c r="X68" s="29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29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29">
        <v>0</v>
      </c>
      <c r="AK68" s="20">
        <v>0</v>
      </c>
      <c r="AL68" s="20">
        <v>0</v>
      </c>
      <c r="AM68" s="46">
        <v>0</v>
      </c>
      <c r="AN68" s="20" t="s">
        <v>34</v>
      </c>
      <c r="AO68" s="12">
        <v>0</v>
      </c>
      <c r="AP68" s="30">
        <v>0</v>
      </c>
      <c r="AQ68" s="22">
        <v>0</v>
      </c>
      <c r="AR68" s="12">
        <v>0</v>
      </c>
      <c r="AS68" s="20">
        <v>0</v>
      </c>
      <c r="AT68" s="12">
        <v>0</v>
      </c>
      <c r="AU68" s="12">
        <v>0</v>
      </c>
      <c r="AV68" s="29">
        <v>0</v>
      </c>
      <c r="AW68" s="12">
        <v>0</v>
      </c>
      <c r="AX68" s="12">
        <v>0</v>
      </c>
      <c r="AY68" s="24">
        <v>0</v>
      </c>
      <c r="AZ68" s="22">
        <v>0</v>
      </c>
      <c r="BA68" s="49">
        <v>0</v>
      </c>
      <c r="BB68" s="76">
        <v>0</v>
      </c>
    </row>
    <row r="69" spans="1:54" ht="23.1" customHeight="1" x14ac:dyDescent="0.3">
      <c r="A69" s="77">
        <v>65</v>
      </c>
      <c r="B69" s="54" t="s">
        <v>90</v>
      </c>
      <c r="C69" s="55" t="s">
        <v>91</v>
      </c>
      <c r="D69" s="54" t="s">
        <v>449</v>
      </c>
      <c r="E69" s="54" t="s">
        <v>34</v>
      </c>
      <c r="F69" s="54" t="str">
        <f>REPT(CHAR(160),10)&amp;Working!$E69</f>
        <v>          A</v>
      </c>
      <c r="G69" s="56">
        <v>0</v>
      </c>
      <c r="H69" s="56">
        <v>0</v>
      </c>
      <c r="I69" s="56">
        <v>3</v>
      </c>
      <c r="J69" s="56">
        <v>0</v>
      </c>
      <c r="K69" s="57">
        <v>0</v>
      </c>
      <c r="L69" s="58">
        <v>3</v>
      </c>
      <c r="M69" s="56">
        <v>0</v>
      </c>
      <c r="N69" s="56">
        <v>3</v>
      </c>
      <c r="O69" s="56">
        <v>3</v>
      </c>
      <c r="P69" s="59">
        <v>0</v>
      </c>
      <c r="Q69" s="60">
        <v>3</v>
      </c>
      <c r="R69" s="30">
        <v>3</v>
      </c>
      <c r="S69" s="22">
        <v>0</v>
      </c>
      <c r="T69" s="24">
        <v>0</v>
      </c>
      <c r="U69" s="44">
        <v>0</v>
      </c>
      <c r="V69" s="24">
        <v>0</v>
      </c>
      <c r="W69" s="24">
        <v>0</v>
      </c>
      <c r="X69" s="29">
        <v>0</v>
      </c>
      <c r="Y69" s="24">
        <v>3</v>
      </c>
      <c r="Z69" s="24">
        <v>0</v>
      </c>
      <c r="AA69" s="24">
        <v>0</v>
      </c>
      <c r="AB69" s="24">
        <v>0</v>
      </c>
      <c r="AC69" s="24">
        <v>0</v>
      </c>
      <c r="AD69" s="29">
        <v>3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9">
        <v>0</v>
      </c>
      <c r="AK69" s="23">
        <v>4</v>
      </c>
      <c r="AL69" s="23">
        <v>4</v>
      </c>
      <c r="AM69" s="44">
        <v>0</v>
      </c>
      <c r="AN69" s="23">
        <v>4</v>
      </c>
      <c r="AO69" s="24">
        <v>0</v>
      </c>
      <c r="AP69" s="30">
        <v>4</v>
      </c>
      <c r="AQ69" s="22">
        <v>4</v>
      </c>
      <c r="AR69" s="24">
        <v>0</v>
      </c>
      <c r="AS69" s="50">
        <v>0</v>
      </c>
      <c r="AT69" s="24">
        <v>0</v>
      </c>
      <c r="AU69" s="24">
        <v>0</v>
      </c>
      <c r="AV69" s="29">
        <v>4</v>
      </c>
      <c r="AW69" s="24">
        <v>0</v>
      </c>
      <c r="AX69" s="24">
        <v>0</v>
      </c>
      <c r="AY69" s="24">
        <v>0</v>
      </c>
      <c r="AZ69" s="22">
        <v>3</v>
      </c>
      <c r="BA69" s="49">
        <v>3</v>
      </c>
      <c r="BB69" s="76">
        <v>3</v>
      </c>
    </row>
    <row r="70" spans="1:54" ht="23.1" customHeight="1" x14ac:dyDescent="0.3">
      <c r="A70" s="78">
        <v>66</v>
      </c>
      <c r="B70" s="61" t="s">
        <v>260</v>
      </c>
      <c r="C70" s="62" t="s">
        <v>261</v>
      </c>
      <c r="D70" s="61" t="s">
        <v>449</v>
      </c>
      <c r="E70" s="61" t="s">
        <v>160</v>
      </c>
      <c r="F70" s="61" t="str">
        <f>REPT(CHAR(160),10)&amp;Working!$E70</f>
        <v>          B</v>
      </c>
      <c r="G70" s="52">
        <v>0</v>
      </c>
      <c r="H70" s="52">
        <v>0</v>
      </c>
      <c r="I70" s="52">
        <v>0</v>
      </c>
      <c r="J70" s="52">
        <v>0</v>
      </c>
      <c r="K70" s="63">
        <v>0</v>
      </c>
      <c r="L70" s="58">
        <v>0</v>
      </c>
      <c r="M70" s="52">
        <v>0</v>
      </c>
      <c r="N70" s="52">
        <v>0</v>
      </c>
      <c r="O70" s="52">
        <v>0</v>
      </c>
      <c r="P70" s="64">
        <v>0</v>
      </c>
      <c r="Q70" s="65">
        <v>0</v>
      </c>
      <c r="R70" s="30">
        <v>0</v>
      </c>
      <c r="S70" s="22">
        <v>0</v>
      </c>
      <c r="T70" s="12">
        <v>0</v>
      </c>
      <c r="U70" s="43">
        <v>0</v>
      </c>
      <c r="V70" s="12">
        <v>0</v>
      </c>
      <c r="W70" s="12">
        <v>0</v>
      </c>
      <c r="X70" s="29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29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29">
        <v>0</v>
      </c>
      <c r="AK70" s="17">
        <v>0</v>
      </c>
      <c r="AL70" s="17">
        <v>0</v>
      </c>
      <c r="AM70" s="43">
        <v>0</v>
      </c>
      <c r="AN70" s="17" t="s">
        <v>34</v>
      </c>
      <c r="AO70" s="12">
        <v>0</v>
      </c>
      <c r="AP70" s="30">
        <v>0</v>
      </c>
      <c r="AQ70" s="22">
        <v>0</v>
      </c>
      <c r="AR70" s="12">
        <v>0</v>
      </c>
      <c r="AS70" s="20">
        <v>0</v>
      </c>
      <c r="AT70" s="12">
        <v>0</v>
      </c>
      <c r="AU70" s="12">
        <v>0</v>
      </c>
      <c r="AV70" s="29">
        <v>0</v>
      </c>
      <c r="AW70" s="12">
        <v>0</v>
      </c>
      <c r="AX70" s="12">
        <v>0</v>
      </c>
      <c r="AY70" s="24">
        <v>0</v>
      </c>
      <c r="AZ70" s="22">
        <v>0</v>
      </c>
      <c r="BA70" s="49">
        <v>0</v>
      </c>
      <c r="BB70" s="76">
        <v>0</v>
      </c>
    </row>
    <row r="71" spans="1:54" ht="23.1" customHeight="1" x14ac:dyDescent="0.3">
      <c r="A71" s="77">
        <v>67</v>
      </c>
      <c r="B71" s="54" t="s">
        <v>276</v>
      </c>
      <c r="C71" s="55" t="s">
        <v>277</v>
      </c>
      <c r="D71" s="54" t="s">
        <v>449</v>
      </c>
      <c r="E71" s="54" t="s">
        <v>160</v>
      </c>
      <c r="F71" s="54" t="str">
        <f>REPT(CHAR(160),10)&amp;Working!$E71</f>
        <v>          B</v>
      </c>
      <c r="G71" s="56">
        <v>0</v>
      </c>
      <c r="H71" s="56">
        <v>0</v>
      </c>
      <c r="I71" s="56">
        <v>3</v>
      </c>
      <c r="J71" s="56">
        <v>0</v>
      </c>
      <c r="K71" s="57">
        <v>0</v>
      </c>
      <c r="L71" s="58">
        <v>3</v>
      </c>
      <c r="M71" s="56">
        <v>0</v>
      </c>
      <c r="N71" s="56">
        <v>3</v>
      </c>
      <c r="O71" s="56">
        <v>3</v>
      </c>
      <c r="P71" s="59">
        <v>0</v>
      </c>
      <c r="Q71" s="60">
        <v>3</v>
      </c>
      <c r="R71" s="30">
        <v>3</v>
      </c>
      <c r="S71" s="22">
        <v>0</v>
      </c>
      <c r="T71" s="24">
        <v>0</v>
      </c>
      <c r="U71" s="44">
        <v>0</v>
      </c>
      <c r="V71" s="24">
        <v>0</v>
      </c>
      <c r="W71" s="24">
        <v>0</v>
      </c>
      <c r="X71" s="29">
        <v>0</v>
      </c>
      <c r="Y71" s="24">
        <v>3</v>
      </c>
      <c r="Z71" s="24">
        <v>0</v>
      </c>
      <c r="AA71" s="24">
        <v>0</v>
      </c>
      <c r="AB71" s="24">
        <v>0</v>
      </c>
      <c r="AC71" s="24">
        <v>0</v>
      </c>
      <c r="AD71" s="29">
        <v>3</v>
      </c>
      <c r="AE71" s="24">
        <v>0</v>
      </c>
      <c r="AF71" s="24">
        <v>0</v>
      </c>
      <c r="AG71" s="24">
        <v>0</v>
      </c>
      <c r="AH71" s="24">
        <v>0</v>
      </c>
      <c r="AI71" s="24">
        <v>0</v>
      </c>
      <c r="AJ71" s="29">
        <v>0</v>
      </c>
      <c r="AK71" s="23">
        <v>4</v>
      </c>
      <c r="AL71" s="23">
        <v>3</v>
      </c>
      <c r="AM71" s="44">
        <v>0</v>
      </c>
      <c r="AN71" s="23">
        <v>3</v>
      </c>
      <c r="AO71" s="24">
        <v>0</v>
      </c>
      <c r="AP71" s="30">
        <v>3.3333333333333335</v>
      </c>
      <c r="AQ71" s="22">
        <v>5</v>
      </c>
      <c r="AR71" s="24">
        <v>0</v>
      </c>
      <c r="AS71" s="50">
        <v>0</v>
      </c>
      <c r="AT71" s="24">
        <v>0</v>
      </c>
      <c r="AU71" s="24">
        <v>0</v>
      </c>
      <c r="AV71" s="29">
        <v>5</v>
      </c>
      <c r="AW71" s="24">
        <v>0</v>
      </c>
      <c r="AX71" s="24">
        <v>0</v>
      </c>
      <c r="AY71" s="24">
        <v>0</v>
      </c>
      <c r="AZ71" s="22">
        <v>3</v>
      </c>
      <c r="BA71" s="49">
        <v>3</v>
      </c>
      <c r="BB71" s="76">
        <v>3</v>
      </c>
    </row>
    <row r="72" spans="1:54" ht="23.1" customHeight="1" x14ac:dyDescent="0.3">
      <c r="A72" s="78">
        <v>68</v>
      </c>
      <c r="B72" s="61" t="s">
        <v>163</v>
      </c>
      <c r="C72" s="62" t="s">
        <v>164</v>
      </c>
      <c r="D72" s="61" t="s">
        <v>449</v>
      </c>
      <c r="E72" s="61" t="s">
        <v>160</v>
      </c>
      <c r="F72" s="61" t="str">
        <f>REPT(CHAR(160),10)&amp;Working!$E72</f>
        <v>          B</v>
      </c>
      <c r="G72" s="52">
        <v>0</v>
      </c>
      <c r="H72" s="52">
        <v>0</v>
      </c>
      <c r="I72" s="52">
        <v>4</v>
      </c>
      <c r="J72" s="52">
        <v>0</v>
      </c>
      <c r="K72" s="63">
        <v>0</v>
      </c>
      <c r="L72" s="58">
        <v>4</v>
      </c>
      <c r="M72" s="52">
        <v>0</v>
      </c>
      <c r="N72" s="52">
        <v>4</v>
      </c>
      <c r="O72" s="52">
        <v>4</v>
      </c>
      <c r="P72" s="66">
        <v>0</v>
      </c>
      <c r="Q72" s="67">
        <v>4</v>
      </c>
      <c r="R72" s="30">
        <v>4</v>
      </c>
      <c r="S72" s="22">
        <v>0</v>
      </c>
      <c r="T72" s="12">
        <v>0</v>
      </c>
      <c r="U72" s="45">
        <v>0</v>
      </c>
      <c r="V72" s="12">
        <v>0</v>
      </c>
      <c r="W72" s="12">
        <v>0</v>
      </c>
      <c r="X72" s="29">
        <v>0</v>
      </c>
      <c r="Y72" s="12">
        <v>4</v>
      </c>
      <c r="Z72" s="12">
        <v>0</v>
      </c>
      <c r="AA72" s="12">
        <v>0</v>
      </c>
      <c r="AB72" s="12">
        <v>0</v>
      </c>
      <c r="AC72" s="12">
        <v>0</v>
      </c>
      <c r="AD72" s="29">
        <v>4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29">
        <v>0</v>
      </c>
      <c r="AK72" s="19">
        <v>3</v>
      </c>
      <c r="AL72" s="19">
        <v>5</v>
      </c>
      <c r="AM72" s="45">
        <v>0</v>
      </c>
      <c r="AN72" s="19">
        <v>5</v>
      </c>
      <c r="AO72" s="12">
        <v>0</v>
      </c>
      <c r="AP72" s="30">
        <v>4.333333333333333</v>
      </c>
      <c r="AQ72" s="22">
        <v>4</v>
      </c>
      <c r="AR72" s="12">
        <v>0</v>
      </c>
      <c r="AS72" s="20">
        <v>0</v>
      </c>
      <c r="AT72" s="12">
        <v>0</v>
      </c>
      <c r="AU72" s="12">
        <v>0</v>
      </c>
      <c r="AV72" s="29">
        <v>4</v>
      </c>
      <c r="AW72" s="12">
        <v>0</v>
      </c>
      <c r="AX72" s="12">
        <v>0</v>
      </c>
      <c r="AY72" s="24">
        <v>0</v>
      </c>
      <c r="AZ72" s="22">
        <v>4</v>
      </c>
      <c r="BA72" s="49">
        <v>5</v>
      </c>
      <c r="BB72" s="76">
        <v>4.5</v>
      </c>
    </row>
    <row r="73" spans="1:54" ht="23.1" customHeight="1" x14ac:dyDescent="0.3">
      <c r="A73" s="77">
        <v>69</v>
      </c>
      <c r="B73" s="54" t="s">
        <v>129</v>
      </c>
      <c r="C73" s="55" t="s">
        <v>130</v>
      </c>
      <c r="D73" s="54" t="s">
        <v>541</v>
      </c>
      <c r="E73" s="54" t="s">
        <v>34</v>
      </c>
      <c r="F73" s="54" t="str">
        <f>REPT(CHAR(160),10)&amp;Working!$E73</f>
        <v>          A</v>
      </c>
      <c r="G73" s="56">
        <v>0</v>
      </c>
      <c r="H73" s="56">
        <v>0</v>
      </c>
      <c r="I73" s="56">
        <v>2</v>
      </c>
      <c r="J73" s="56">
        <v>0</v>
      </c>
      <c r="K73" s="57">
        <v>0</v>
      </c>
      <c r="L73" s="58">
        <v>2</v>
      </c>
      <c r="M73" s="56">
        <v>0</v>
      </c>
      <c r="N73" s="56">
        <v>2</v>
      </c>
      <c r="O73" s="56">
        <v>2</v>
      </c>
      <c r="P73" s="59">
        <v>0</v>
      </c>
      <c r="Q73" s="60">
        <v>2</v>
      </c>
      <c r="R73" s="30">
        <v>2</v>
      </c>
      <c r="S73" s="22">
        <v>0</v>
      </c>
      <c r="T73" s="24">
        <v>0</v>
      </c>
      <c r="U73" s="44">
        <v>0</v>
      </c>
      <c r="V73" s="24">
        <v>0</v>
      </c>
      <c r="W73" s="24">
        <v>0</v>
      </c>
      <c r="X73" s="29">
        <v>0</v>
      </c>
      <c r="Y73" s="24">
        <v>2</v>
      </c>
      <c r="Z73" s="24">
        <v>0</v>
      </c>
      <c r="AA73" s="24">
        <v>0</v>
      </c>
      <c r="AB73" s="24">
        <v>0</v>
      </c>
      <c r="AC73" s="24">
        <v>0</v>
      </c>
      <c r="AD73" s="29">
        <v>2</v>
      </c>
      <c r="AE73" s="24">
        <v>0</v>
      </c>
      <c r="AF73" s="24">
        <v>0</v>
      </c>
      <c r="AG73" s="24">
        <v>0</v>
      </c>
      <c r="AH73" s="24">
        <v>0</v>
      </c>
      <c r="AI73" s="24">
        <v>0</v>
      </c>
      <c r="AJ73" s="29">
        <v>0</v>
      </c>
      <c r="AK73" s="23">
        <v>2</v>
      </c>
      <c r="AL73" s="23">
        <v>2</v>
      </c>
      <c r="AM73" s="44">
        <v>0</v>
      </c>
      <c r="AN73" s="23">
        <v>2</v>
      </c>
      <c r="AO73" s="24">
        <v>0</v>
      </c>
      <c r="AP73" s="30">
        <v>2</v>
      </c>
      <c r="AQ73" s="22">
        <v>2</v>
      </c>
      <c r="AR73" s="24">
        <v>0</v>
      </c>
      <c r="AS73" s="50">
        <v>0</v>
      </c>
      <c r="AT73" s="24">
        <v>0</v>
      </c>
      <c r="AU73" s="24">
        <v>0</v>
      </c>
      <c r="AV73" s="29">
        <v>2</v>
      </c>
      <c r="AW73" s="24">
        <v>0</v>
      </c>
      <c r="AX73" s="24">
        <v>0</v>
      </c>
      <c r="AY73" s="24">
        <v>0</v>
      </c>
      <c r="AZ73" s="22">
        <v>2</v>
      </c>
      <c r="BA73" s="49">
        <v>2</v>
      </c>
      <c r="BB73" s="76">
        <v>2</v>
      </c>
    </row>
    <row r="74" spans="1:54" ht="23.1" customHeight="1" x14ac:dyDescent="0.3">
      <c r="A74" s="78">
        <v>70</v>
      </c>
      <c r="B74" s="61" t="s">
        <v>319</v>
      </c>
      <c r="C74" s="62" t="s">
        <v>320</v>
      </c>
      <c r="D74" s="61" t="s">
        <v>541</v>
      </c>
      <c r="E74" s="61" t="s">
        <v>492</v>
      </c>
      <c r="F74" s="61" t="str">
        <f>REPT(CHAR(160),10)&amp;Working!$E74</f>
        <v>          C</v>
      </c>
      <c r="G74" s="52">
        <v>0</v>
      </c>
      <c r="H74" s="52">
        <v>0</v>
      </c>
      <c r="I74" s="52">
        <v>2</v>
      </c>
      <c r="J74" s="52">
        <v>0</v>
      </c>
      <c r="K74" s="63">
        <v>0</v>
      </c>
      <c r="L74" s="58">
        <v>2</v>
      </c>
      <c r="M74" s="52">
        <v>0</v>
      </c>
      <c r="N74" s="52">
        <v>2</v>
      </c>
      <c r="O74" s="52">
        <v>2</v>
      </c>
      <c r="P74" s="64">
        <v>0</v>
      </c>
      <c r="Q74" s="65">
        <v>2</v>
      </c>
      <c r="R74" s="30">
        <v>2</v>
      </c>
      <c r="S74" s="22">
        <v>0</v>
      </c>
      <c r="T74" s="12">
        <v>0</v>
      </c>
      <c r="U74" s="43">
        <v>0</v>
      </c>
      <c r="V74" s="12">
        <v>0</v>
      </c>
      <c r="W74" s="12">
        <v>0</v>
      </c>
      <c r="X74" s="29">
        <v>0</v>
      </c>
      <c r="Y74" s="12">
        <v>2</v>
      </c>
      <c r="Z74" s="12">
        <v>0</v>
      </c>
      <c r="AA74" s="12">
        <v>0</v>
      </c>
      <c r="AB74" s="12">
        <v>0</v>
      </c>
      <c r="AC74" s="12">
        <v>0</v>
      </c>
      <c r="AD74" s="29">
        <v>2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29">
        <v>0</v>
      </c>
      <c r="AK74" s="17">
        <v>2</v>
      </c>
      <c r="AL74" s="17">
        <v>3</v>
      </c>
      <c r="AM74" s="43">
        <v>0</v>
      </c>
      <c r="AN74" s="17">
        <v>3</v>
      </c>
      <c r="AO74" s="12">
        <v>0</v>
      </c>
      <c r="AP74" s="30">
        <v>2.6666666666666665</v>
      </c>
      <c r="AQ74" s="22">
        <v>3</v>
      </c>
      <c r="AR74" s="12">
        <v>0</v>
      </c>
      <c r="AS74" s="21">
        <v>0</v>
      </c>
      <c r="AT74" s="12">
        <v>0</v>
      </c>
      <c r="AU74" s="12">
        <v>0</v>
      </c>
      <c r="AV74" s="29">
        <v>3</v>
      </c>
      <c r="AW74" s="12">
        <v>0</v>
      </c>
      <c r="AX74" s="12">
        <v>0</v>
      </c>
      <c r="AY74" s="24">
        <v>0</v>
      </c>
      <c r="AZ74" s="22">
        <v>3</v>
      </c>
      <c r="BA74" s="49">
        <v>2</v>
      </c>
      <c r="BB74" s="76">
        <v>2.5</v>
      </c>
    </row>
    <row r="75" spans="1:54" ht="23.1" customHeight="1" x14ac:dyDescent="0.3">
      <c r="A75" s="77">
        <v>71</v>
      </c>
      <c r="B75" s="54" t="s">
        <v>131</v>
      </c>
      <c r="C75" s="55" t="s">
        <v>132</v>
      </c>
      <c r="D75" s="54" t="s">
        <v>541</v>
      </c>
      <c r="E75" s="54" t="s">
        <v>34</v>
      </c>
      <c r="F75" s="54" t="str">
        <f>REPT(CHAR(160),10)&amp;Working!$E75</f>
        <v>          A</v>
      </c>
      <c r="G75" s="56">
        <v>0</v>
      </c>
      <c r="H75" s="56">
        <v>0</v>
      </c>
      <c r="I75" s="56">
        <v>3</v>
      </c>
      <c r="J75" s="56">
        <v>0</v>
      </c>
      <c r="K75" s="57">
        <v>0</v>
      </c>
      <c r="L75" s="58">
        <v>3</v>
      </c>
      <c r="M75" s="56">
        <v>0</v>
      </c>
      <c r="N75" s="56">
        <v>2</v>
      </c>
      <c r="O75" s="56">
        <v>2</v>
      </c>
      <c r="P75" s="59">
        <v>0</v>
      </c>
      <c r="Q75" s="60">
        <v>2</v>
      </c>
      <c r="R75" s="30">
        <v>2</v>
      </c>
      <c r="S75" s="22">
        <v>0</v>
      </c>
      <c r="T75" s="24">
        <v>0</v>
      </c>
      <c r="U75" s="44">
        <v>0</v>
      </c>
      <c r="V75" s="24">
        <v>0</v>
      </c>
      <c r="W75" s="24">
        <v>0</v>
      </c>
      <c r="X75" s="29">
        <v>0</v>
      </c>
      <c r="Y75" s="24">
        <v>2</v>
      </c>
      <c r="Z75" s="24">
        <v>0</v>
      </c>
      <c r="AA75" s="24">
        <v>0</v>
      </c>
      <c r="AB75" s="24">
        <v>0</v>
      </c>
      <c r="AC75" s="24">
        <v>0</v>
      </c>
      <c r="AD75" s="29">
        <v>2</v>
      </c>
      <c r="AE75" s="24">
        <v>0</v>
      </c>
      <c r="AF75" s="24">
        <v>0</v>
      </c>
      <c r="AG75" s="24">
        <v>0</v>
      </c>
      <c r="AH75" s="24">
        <v>0</v>
      </c>
      <c r="AI75" s="24">
        <v>0</v>
      </c>
      <c r="AJ75" s="29">
        <v>0</v>
      </c>
      <c r="AK75" s="23">
        <v>3</v>
      </c>
      <c r="AL75" s="23">
        <v>3</v>
      </c>
      <c r="AM75" s="44">
        <v>0</v>
      </c>
      <c r="AN75" s="23">
        <v>3</v>
      </c>
      <c r="AO75" s="24">
        <v>0</v>
      </c>
      <c r="AP75" s="30">
        <v>3</v>
      </c>
      <c r="AQ75" s="22">
        <v>3</v>
      </c>
      <c r="AR75" s="24">
        <v>0</v>
      </c>
      <c r="AS75" s="50">
        <v>0</v>
      </c>
      <c r="AT75" s="24">
        <v>0</v>
      </c>
      <c r="AU75" s="24">
        <v>0</v>
      </c>
      <c r="AV75" s="29">
        <v>3</v>
      </c>
      <c r="AW75" s="24">
        <v>0</v>
      </c>
      <c r="AX75" s="24">
        <v>0</v>
      </c>
      <c r="AY75" s="24">
        <v>0</v>
      </c>
      <c r="AZ75" s="22">
        <v>3</v>
      </c>
      <c r="BA75" s="49">
        <v>3</v>
      </c>
      <c r="BB75" s="76">
        <v>3</v>
      </c>
    </row>
    <row r="76" spans="1:54" ht="23.1" customHeight="1" x14ac:dyDescent="0.3">
      <c r="A76" s="78">
        <v>72</v>
      </c>
      <c r="B76" s="61" t="s">
        <v>165</v>
      </c>
      <c r="C76" s="62" t="s">
        <v>166</v>
      </c>
      <c r="D76" s="61" t="s">
        <v>541</v>
      </c>
      <c r="E76" s="61" t="s">
        <v>160</v>
      </c>
      <c r="F76" s="61" t="str">
        <f>REPT(CHAR(160),10)&amp;Working!$E76</f>
        <v>          B</v>
      </c>
      <c r="G76" s="52">
        <v>0</v>
      </c>
      <c r="H76" s="52">
        <v>0</v>
      </c>
      <c r="I76" s="52">
        <v>2</v>
      </c>
      <c r="J76" s="52">
        <v>0</v>
      </c>
      <c r="K76" s="63">
        <v>0</v>
      </c>
      <c r="L76" s="58">
        <v>2</v>
      </c>
      <c r="M76" s="52">
        <v>0</v>
      </c>
      <c r="N76" s="52">
        <v>2</v>
      </c>
      <c r="O76" s="52">
        <v>2</v>
      </c>
      <c r="P76" s="64">
        <v>0</v>
      </c>
      <c r="Q76" s="65">
        <v>2</v>
      </c>
      <c r="R76" s="30">
        <v>2</v>
      </c>
      <c r="S76" s="22">
        <v>0</v>
      </c>
      <c r="T76" s="12">
        <v>0</v>
      </c>
      <c r="U76" s="43">
        <v>0</v>
      </c>
      <c r="V76" s="12">
        <v>0</v>
      </c>
      <c r="W76" s="12">
        <v>0</v>
      </c>
      <c r="X76" s="29">
        <v>0</v>
      </c>
      <c r="Y76" s="12">
        <v>2</v>
      </c>
      <c r="Z76" s="12">
        <v>0</v>
      </c>
      <c r="AA76" s="12">
        <v>0</v>
      </c>
      <c r="AB76" s="12">
        <v>0</v>
      </c>
      <c r="AC76" s="12">
        <v>0</v>
      </c>
      <c r="AD76" s="29">
        <v>2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29">
        <v>0</v>
      </c>
      <c r="AK76" s="17">
        <v>2</v>
      </c>
      <c r="AL76" s="17">
        <v>2</v>
      </c>
      <c r="AM76" s="43">
        <v>0</v>
      </c>
      <c r="AN76" s="17">
        <v>3</v>
      </c>
      <c r="AO76" s="12">
        <v>0</v>
      </c>
      <c r="AP76" s="30">
        <v>2.3333333333333335</v>
      </c>
      <c r="AQ76" s="22">
        <v>2</v>
      </c>
      <c r="AR76" s="12">
        <v>0</v>
      </c>
      <c r="AS76" s="20">
        <v>0</v>
      </c>
      <c r="AT76" s="12">
        <v>0</v>
      </c>
      <c r="AU76" s="12">
        <v>0</v>
      </c>
      <c r="AV76" s="29">
        <v>2</v>
      </c>
      <c r="AW76" s="12">
        <v>0</v>
      </c>
      <c r="AX76" s="12">
        <v>0</v>
      </c>
      <c r="AY76" s="24">
        <v>0</v>
      </c>
      <c r="AZ76" s="22">
        <v>2</v>
      </c>
      <c r="BA76" s="49">
        <v>3</v>
      </c>
      <c r="BB76" s="76">
        <v>2.5</v>
      </c>
    </row>
    <row r="77" spans="1:54" ht="23.1" customHeight="1" x14ac:dyDescent="0.3">
      <c r="A77" s="77">
        <v>73</v>
      </c>
      <c r="B77" s="54" t="s">
        <v>181</v>
      </c>
      <c r="C77" s="55" t="s">
        <v>182</v>
      </c>
      <c r="D77" s="54" t="s">
        <v>449</v>
      </c>
      <c r="E77" s="54" t="s">
        <v>160</v>
      </c>
      <c r="F77" s="54" t="str">
        <f>REPT(CHAR(160),10)&amp;Working!$E77</f>
        <v>          B</v>
      </c>
      <c r="G77" s="56">
        <v>0</v>
      </c>
      <c r="H77" s="56">
        <v>0</v>
      </c>
      <c r="I77" s="56">
        <v>3</v>
      </c>
      <c r="J77" s="56">
        <v>0</v>
      </c>
      <c r="K77" s="57">
        <v>0</v>
      </c>
      <c r="L77" s="58">
        <v>3</v>
      </c>
      <c r="M77" s="56">
        <v>0</v>
      </c>
      <c r="N77" s="56">
        <v>3</v>
      </c>
      <c r="O77" s="56">
        <v>3</v>
      </c>
      <c r="P77" s="59">
        <v>0</v>
      </c>
      <c r="Q77" s="60">
        <v>3</v>
      </c>
      <c r="R77" s="30">
        <v>3</v>
      </c>
      <c r="S77" s="22">
        <v>0</v>
      </c>
      <c r="T77" s="24">
        <v>0</v>
      </c>
      <c r="U77" s="44">
        <v>0</v>
      </c>
      <c r="V77" s="24">
        <v>0</v>
      </c>
      <c r="W77" s="24">
        <v>0</v>
      </c>
      <c r="X77" s="29">
        <v>0</v>
      </c>
      <c r="Y77" s="24">
        <v>3</v>
      </c>
      <c r="Z77" s="24">
        <v>0</v>
      </c>
      <c r="AA77" s="24">
        <v>0</v>
      </c>
      <c r="AB77" s="24">
        <v>0</v>
      </c>
      <c r="AC77" s="24">
        <v>0</v>
      </c>
      <c r="AD77" s="29">
        <v>3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9">
        <v>0</v>
      </c>
      <c r="AK77" s="23">
        <v>3</v>
      </c>
      <c r="AL77" s="23">
        <v>4</v>
      </c>
      <c r="AM77" s="44">
        <v>0</v>
      </c>
      <c r="AN77" s="23">
        <v>4</v>
      </c>
      <c r="AO77" s="24">
        <v>0</v>
      </c>
      <c r="AP77" s="30">
        <v>3.6666666666666665</v>
      </c>
      <c r="AQ77" s="22">
        <v>4</v>
      </c>
      <c r="AR77" s="24">
        <v>0</v>
      </c>
      <c r="AS77" s="50">
        <v>0</v>
      </c>
      <c r="AT77" s="24">
        <v>0</v>
      </c>
      <c r="AU77" s="24">
        <v>0</v>
      </c>
      <c r="AV77" s="29">
        <v>4</v>
      </c>
      <c r="AW77" s="24">
        <v>0</v>
      </c>
      <c r="AX77" s="24">
        <v>0</v>
      </c>
      <c r="AY77" s="24">
        <v>0</v>
      </c>
      <c r="AZ77" s="22">
        <v>3</v>
      </c>
      <c r="BA77" s="49">
        <v>3</v>
      </c>
      <c r="BB77" s="76">
        <v>3</v>
      </c>
    </row>
    <row r="78" spans="1:54" ht="23.1" customHeight="1" x14ac:dyDescent="0.3">
      <c r="A78" s="78">
        <v>74</v>
      </c>
      <c r="B78" s="61" t="s">
        <v>321</v>
      </c>
      <c r="C78" s="62" t="s">
        <v>322</v>
      </c>
      <c r="D78" s="61" t="s">
        <v>449</v>
      </c>
      <c r="E78" s="61" t="s">
        <v>492</v>
      </c>
      <c r="F78" s="61" t="str">
        <f>REPT(CHAR(160),10)&amp;Working!$E78</f>
        <v>          C</v>
      </c>
      <c r="G78" s="52">
        <v>0</v>
      </c>
      <c r="H78" s="52">
        <v>0</v>
      </c>
      <c r="I78" s="52">
        <v>2</v>
      </c>
      <c r="J78" s="52">
        <v>0</v>
      </c>
      <c r="K78" s="63">
        <v>0</v>
      </c>
      <c r="L78" s="58">
        <v>2</v>
      </c>
      <c r="M78" s="52">
        <v>0</v>
      </c>
      <c r="N78" s="52">
        <v>2</v>
      </c>
      <c r="O78" s="52">
        <v>2</v>
      </c>
      <c r="P78" s="64">
        <v>0</v>
      </c>
      <c r="Q78" s="65">
        <v>2</v>
      </c>
      <c r="R78" s="30">
        <v>2</v>
      </c>
      <c r="S78" s="22">
        <v>0</v>
      </c>
      <c r="T78" s="12">
        <v>0</v>
      </c>
      <c r="U78" s="43">
        <v>0</v>
      </c>
      <c r="V78" s="12">
        <v>0</v>
      </c>
      <c r="W78" s="12">
        <v>0</v>
      </c>
      <c r="X78" s="29">
        <v>0</v>
      </c>
      <c r="Y78" s="12">
        <v>2</v>
      </c>
      <c r="Z78" s="12">
        <v>0</v>
      </c>
      <c r="AA78" s="12">
        <v>0</v>
      </c>
      <c r="AB78" s="12">
        <v>0</v>
      </c>
      <c r="AC78" s="12">
        <v>0</v>
      </c>
      <c r="AD78" s="29">
        <v>2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29">
        <v>0</v>
      </c>
      <c r="AK78" s="17">
        <v>3</v>
      </c>
      <c r="AL78" s="17">
        <v>3</v>
      </c>
      <c r="AM78" s="43">
        <v>0</v>
      </c>
      <c r="AN78" s="17">
        <v>3</v>
      </c>
      <c r="AO78" s="12">
        <v>0</v>
      </c>
      <c r="AP78" s="30">
        <v>3</v>
      </c>
      <c r="AQ78" s="22">
        <v>4</v>
      </c>
      <c r="AR78" s="12">
        <v>0</v>
      </c>
      <c r="AS78" s="20">
        <v>0</v>
      </c>
      <c r="AT78" s="12">
        <v>0</v>
      </c>
      <c r="AU78" s="12">
        <v>0</v>
      </c>
      <c r="AV78" s="29">
        <v>4</v>
      </c>
      <c r="AW78" s="12">
        <v>0</v>
      </c>
      <c r="AX78" s="12">
        <v>0</v>
      </c>
      <c r="AY78" s="24">
        <v>0</v>
      </c>
      <c r="AZ78" s="22">
        <v>3</v>
      </c>
      <c r="BA78" s="49">
        <v>3</v>
      </c>
      <c r="BB78" s="76">
        <v>3</v>
      </c>
    </row>
    <row r="79" spans="1:54" ht="23.1" customHeight="1" x14ac:dyDescent="0.3">
      <c r="A79" s="77">
        <v>75</v>
      </c>
      <c r="B79" s="54" t="s">
        <v>323</v>
      </c>
      <c r="C79" s="55" t="s">
        <v>324</v>
      </c>
      <c r="D79" s="54" t="s">
        <v>449</v>
      </c>
      <c r="E79" s="54" t="s">
        <v>492</v>
      </c>
      <c r="F79" s="54" t="str">
        <f>REPT(CHAR(160),10)&amp;Working!$E79</f>
        <v>          C</v>
      </c>
      <c r="G79" s="56">
        <v>0</v>
      </c>
      <c r="H79" s="56">
        <v>0</v>
      </c>
      <c r="I79" s="56">
        <v>2</v>
      </c>
      <c r="J79" s="56">
        <v>0</v>
      </c>
      <c r="K79" s="57">
        <v>0</v>
      </c>
      <c r="L79" s="58">
        <v>2</v>
      </c>
      <c r="M79" s="56">
        <v>0</v>
      </c>
      <c r="N79" s="56">
        <v>2</v>
      </c>
      <c r="O79" s="56">
        <v>2</v>
      </c>
      <c r="P79" s="59">
        <v>0</v>
      </c>
      <c r="Q79" s="60">
        <v>2</v>
      </c>
      <c r="R79" s="30">
        <v>2</v>
      </c>
      <c r="S79" s="22">
        <v>0</v>
      </c>
      <c r="T79" s="24">
        <v>0</v>
      </c>
      <c r="U79" s="44">
        <v>0</v>
      </c>
      <c r="V79" s="24">
        <v>0</v>
      </c>
      <c r="W79" s="24">
        <v>0</v>
      </c>
      <c r="X79" s="29">
        <v>0</v>
      </c>
      <c r="Y79" s="24">
        <v>2</v>
      </c>
      <c r="Z79" s="24">
        <v>0</v>
      </c>
      <c r="AA79" s="24">
        <v>0</v>
      </c>
      <c r="AB79" s="24">
        <v>0</v>
      </c>
      <c r="AC79" s="24">
        <v>0</v>
      </c>
      <c r="AD79" s="29">
        <v>2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9">
        <v>0</v>
      </c>
      <c r="AK79" s="23">
        <v>2</v>
      </c>
      <c r="AL79" s="23">
        <v>2</v>
      </c>
      <c r="AM79" s="44">
        <v>0</v>
      </c>
      <c r="AN79" s="23">
        <v>2</v>
      </c>
      <c r="AO79" s="24">
        <v>0</v>
      </c>
      <c r="AP79" s="30">
        <v>2</v>
      </c>
      <c r="AQ79" s="22">
        <v>2</v>
      </c>
      <c r="AR79" s="24">
        <v>0</v>
      </c>
      <c r="AS79" s="50">
        <v>0</v>
      </c>
      <c r="AT79" s="24">
        <v>0</v>
      </c>
      <c r="AU79" s="24">
        <v>0</v>
      </c>
      <c r="AV79" s="29">
        <v>2</v>
      </c>
      <c r="AW79" s="24">
        <v>0</v>
      </c>
      <c r="AX79" s="24">
        <v>0</v>
      </c>
      <c r="AY79" s="24">
        <v>0</v>
      </c>
      <c r="AZ79" s="22">
        <v>3</v>
      </c>
      <c r="BA79" s="49">
        <v>2</v>
      </c>
      <c r="BB79" s="76">
        <v>2.5</v>
      </c>
    </row>
    <row r="80" spans="1:54" ht="23.1" customHeight="1" x14ac:dyDescent="0.3">
      <c r="A80" s="78">
        <v>76</v>
      </c>
      <c r="B80" s="61" t="s">
        <v>325</v>
      </c>
      <c r="C80" s="62" t="s">
        <v>326</v>
      </c>
      <c r="D80" s="61" t="s">
        <v>449</v>
      </c>
      <c r="E80" s="61" t="s">
        <v>492</v>
      </c>
      <c r="F80" s="61" t="str">
        <f>REPT(CHAR(160),10)&amp;Working!$E80</f>
        <v>          C</v>
      </c>
      <c r="G80" s="52">
        <v>0</v>
      </c>
      <c r="H80" s="52">
        <v>0</v>
      </c>
      <c r="I80" s="52">
        <v>5</v>
      </c>
      <c r="J80" s="52">
        <v>0</v>
      </c>
      <c r="K80" s="63">
        <v>0</v>
      </c>
      <c r="L80" s="58">
        <v>5</v>
      </c>
      <c r="M80" s="52">
        <v>0</v>
      </c>
      <c r="N80" s="52">
        <v>5</v>
      </c>
      <c r="O80" s="52">
        <v>4</v>
      </c>
      <c r="P80" s="64">
        <v>0</v>
      </c>
      <c r="Q80" s="65">
        <v>4</v>
      </c>
      <c r="R80" s="30">
        <v>4.333333333333333</v>
      </c>
      <c r="S80" s="22">
        <v>0</v>
      </c>
      <c r="T80" s="12">
        <v>0</v>
      </c>
      <c r="U80" s="43">
        <v>0</v>
      </c>
      <c r="V80" s="12">
        <v>0</v>
      </c>
      <c r="W80" s="12">
        <v>0</v>
      </c>
      <c r="X80" s="29">
        <v>0</v>
      </c>
      <c r="Y80" s="12">
        <v>5</v>
      </c>
      <c r="Z80" s="12">
        <v>0</v>
      </c>
      <c r="AA80" s="12">
        <v>0</v>
      </c>
      <c r="AB80" s="12">
        <v>0</v>
      </c>
      <c r="AC80" s="12">
        <v>0</v>
      </c>
      <c r="AD80" s="29">
        <v>5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29">
        <v>0</v>
      </c>
      <c r="AK80" s="17">
        <v>5</v>
      </c>
      <c r="AL80" s="17">
        <v>5</v>
      </c>
      <c r="AM80" s="43">
        <v>0</v>
      </c>
      <c r="AN80" s="17">
        <v>5</v>
      </c>
      <c r="AO80" s="12">
        <v>0</v>
      </c>
      <c r="AP80" s="30">
        <v>5</v>
      </c>
      <c r="AQ80" s="22">
        <v>5</v>
      </c>
      <c r="AR80" s="12">
        <v>0</v>
      </c>
      <c r="AS80" s="20">
        <v>0</v>
      </c>
      <c r="AT80" s="12">
        <v>0</v>
      </c>
      <c r="AU80" s="12">
        <v>0</v>
      </c>
      <c r="AV80" s="29">
        <v>5</v>
      </c>
      <c r="AW80" s="12">
        <v>0</v>
      </c>
      <c r="AX80" s="12">
        <v>0</v>
      </c>
      <c r="AY80" s="24">
        <v>0</v>
      </c>
      <c r="AZ80" s="22">
        <v>4</v>
      </c>
      <c r="BA80" s="49">
        <v>5</v>
      </c>
      <c r="BB80" s="76">
        <v>4.5</v>
      </c>
    </row>
    <row r="81" spans="1:54" ht="23.1" customHeight="1" x14ac:dyDescent="0.3">
      <c r="A81" s="77">
        <v>77</v>
      </c>
      <c r="B81" s="54" t="s">
        <v>327</v>
      </c>
      <c r="C81" s="55" t="s">
        <v>328</v>
      </c>
      <c r="D81" s="54" t="s">
        <v>449</v>
      </c>
      <c r="E81" s="54" t="s">
        <v>492</v>
      </c>
      <c r="F81" s="54" t="str">
        <f>REPT(CHAR(160),10)&amp;Working!$E81</f>
        <v>          C</v>
      </c>
      <c r="G81" s="56">
        <v>0</v>
      </c>
      <c r="H81" s="56">
        <v>0</v>
      </c>
      <c r="I81" s="56">
        <v>3</v>
      </c>
      <c r="J81" s="56">
        <v>0</v>
      </c>
      <c r="K81" s="57">
        <v>0</v>
      </c>
      <c r="L81" s="58">
        <v>3</v>
      </c>
      <c r="M81" s="56">
        <v>0</v>
      </c>
      <c r="N81" s="56">
        <v>2</v>
      </c>
      <c r="O81" s="56">
        <v>3</v>
      </c>
      <c r="P81" s="59">
        <v>0</v>
      </c>
      <c r="Q81" s="60">
        <v>3</v>
      </c>
      <c r="R81" s="30">
        <v>2.6666666666666665</v>
      </c>
      <c r="S81" s="22">
        <v>0</v>
      </c>
      <c r="T81" s="24">
        <v>0</v>
      </c>
      <c r="U81" s="44">
        <v>0</v>
      </c>
      <c r="V81" s="24">
        <v>0</v>
      </c>
      <c r="W81" s="24">
        <v>0</v>
      </c>
      <c r="X81" s="29">
        <v>0</v>
      </c>
      <c r="Y81" s="24">
        <v>3</v>
      </c>
      <c r="Z81" s="24">
        <v>0</v>
      </c>
      <c r="AA81" s="24">
        <v>0</v>
      </c>
      <c r="AB81" s="24">
        <v>0</v>
      </c>
      <c r="AC81" s="24">
        <v>0</v>
      </c>
      <c r="AD81" s="29">
        <v>3</v>
      </c>
      <c r="AE81" s="24">
        <v>0</v>
      </c>
      <c r="AF81" s="24">
        <v>0</v>
      </c>
      <c r="AG81" s="24">
        <v>0</v>
      </c>
      <c r="AH81" s="24">
        <v>0</v>
      </c>
      <c r="AI81" s="24">
        <v>0</v>
      </c>
      <c r="AJ81" s="29">
        <v>0</v>
      </c>
      <c r="AK81" s="23">
        <v>2</v>
      </c>
      <c r="AL81" s="23">
        <v>3</v>
      </c>
      <c r="AM81" s="44">
        <v>0</v>
      </c>
      <c r="AN81" s="23">
        <v>3</v>
      </c>
      <c r="AO81" s="24">
        <v>0</v>
      </c>
      <c r="AP81" s="30">
        <v>2.6666666666666665</v>
      </c>
      <c r="AQ81" s="22">
        <v>3</v>
      </c>
      <c r="AR81" s="24">
        <v>0</v>
      </c>
      <c r="AS81" s="50">
        <v>0</v>
      </c>
      <c r="AT81" s="24">
        <v>0</v>
      </c>
      <c r="AU81" s="24">
        <v>0</v>
      </c>
      <c r="AV81" s="29">
        <v>3</v>
      </c>
      <c r="AW81" s="24">
        <v>0</v>
      </c>
      <c r="AX81" s="24">
        <v>0</v>
      </c>
      <c r="AY81" s="24">
        <v>0</v>
      </c>
      <c r="AZ81" s="22">
        <v>3</v>
      </c>
      <c r="BA81" s="49">
        <v>3</v>
      </c>
      <c r="BB81" s="76">
        <v>3</v>
      </c>
    </row>
    <row r="82" spans="1:54" ht="23.1" customHeight="1" x14ac:dyDescent="0.3">
      <c r="A82" s="78">
        <v>78</v>
      </c>
      <c r="B82" s="61" t="s">
        <v>329</v>
      </c>
      <c r="C82" s="62" t="s">
        <v>330</v>
      </c>
      <c r="D82" s="61" t="s">
        <v>449</v>
      </c>
      <c r="E82" s="61" t="s">
        <v>492</v>
      </c>
      <c r="F82" s="61" t="str">
        <f>REPT(CHAR(160),10)&amp;Working!$E82</f>
        <v>          C</v>
      </c>
      <c r="G82" s="52">
        <v>0</v>
      </c>
      <c r="H82" s="52">
        <v>0</v>
      </c>
      <c r="I82" s="52">
        <v>2</v>
      </c>
      <c r="J82" s="52">
        <v>0</v>
      </c>
      <c r="K82" s="63">
        <v>0</v>
      </c>
      <c r="L82" s="58">
        <v>2</v>
      </c>
      <c r="M82" s="52">
        <v>0</v>
      </c>
      <c r="N82" s="52">
        <v>2</v>
      </c>
      <c r="O82" s="52">
        <v>2</v>
      </c>
      <c r="P82" s="70">
        <v>0</v>
      </c>
      <c r="Q82" s="71">
        <v>2</v>
      </c>
      <c r="R82" s="30">
        <v>2</v>
      </c>
      <c r="S82" s="22">
        <v>0</v>
      </c>
      <c r="T82" s="12">
        <v>0</v>
      </c>
      <c r="U82" s="47">
        <v>0</v>
      </c>
      <c r="V82" s="12">
        <v>0</v>
      </c>
      <c r="W82" s="12">
        <v>0</v>
      </c>
      <c r="X82" s="29">
        <v>0</v>
      </c>
      <c r="Y82" s="12">
        <v>2</v>
      </c>
      <c r="Z82" s="12">
        <v>0</v>
      </c>
      <c r="AA82" s="12">
        <v>0</v>
      </c>
      <c r="AB82" s="12">
        <v>0</v>
      </c>
      <c r="AC82" s="12">
        <v>0</v>
      </c>
      <c r="AD82" s="29">
        <v>2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29">
        <v>0</v>
      </c>
      <c r="AK82" s="21">
        <v>2</v>
      </c>
      <c r="AL82" s="21">
        <v>3</v>
      </c>
      <c r="AM82" s="47">
        <v>0</v>
      </c>
      <c r="AN82" s="21">
        <v>3</v>
      </c>
      <c r="AO82" s="12">
        <v>0</v>
      </c>
      <c r="AP82" s="30">
        <v>2.6666666666666665</v>
      </c>
      <c r="AQ82" s="22">
        <v>3</v>
      </c>
      <c r="AR82" s="12">
        <v>0</v>
      </c>
      <c r="AS82" s="20">
        <v>0</v>
      </c>
      <c r="AT82" s="12">
        <v>0</v>
      </c>
      <c r="AU82" s="12">
        <v>0</v>
      </c>
      <c r="AV82" s="29">
        <v>3</v>
      </c>
      <c r="AW82" s="12">
        <v>0</v>
      </c>
      <c r="AX82" s="12">
        <v>0</v>
      </c>
      <c r="AY82" s="24">
        <v>0</v>
      </c>
      <c r="AZ82" s="22">
        <v>3</v>
      </c>
      <c r="BA82" s="49">
        <v>2</v>
      </c>
      <c r="BB82" s="76">
        <v>2.5</v>
      </c>
    </row>
    <row r="83" spans="1:54" ht="23.1" customHeight="1" x14ac:dyDescent="0.3">
      <c r="A83" s="77">
        <v>79</v>
      </c>
      <c r="B83" s="54" t="s">
        <v>198</v>
      </c>
      <c r="C83" s="55" t="s">
        <v>199</v>
      </c>
      <c r="D83" s="54" t="s">
        <v>449</v>
      </c>
      <c r="E83" s="54" t="s">
        <v>160</v>
      </c>
      <c r="F83" s="54" t="str">
        <f>REPT(CHAR(160),10)&amp;Working!$E83</f>
        <v>          B</v>
      </c>
      <c r="G83" s="56">
        <v>0</v>
      </c>
      <c r="H83" s="56">
        <v>0</v>
      </c>
      <c r="I83" s="56">
        <v>3</v>
      </c>
      <c r="J83" s="56">
        <v>0</v>
      </c>
      <c r="K83" s="57">
        <v>0</v>
      </c>
      <c r="L83" s="58">
        <v>3</v>
      </c>
      <c r="M83" s="56">
        <v>0</v>
      </c>
      <c r="N83" s="56">
        <v>2</v>
      </c>
      <c r="O83" s="56">
        <v>2</v>
      </c>
      <c r="P83" s="59">
        <v>0</v>
      </c>
      <c r="Q83" s="60">
        <v>2</v>
      </c>
      <c r="R83" s="30">
        <v>2</v>
      </c>
      <c r="S83" s="22">
        <v>0</v>
      </c>
      <c r="T83" s="24">
        <v>0</v>
      </c>
      <c r="U83" s="44">
        <v>0</v>
      </c>
      <c r="V83" s="24">
        <v>0</v>
      </c>
      <c r="W83" s="24">
        <v>0</v>
      </c>
      <c r="X83" s="29">
        <v>0</v>
      </c>
      <c r="Y83" s="24">
        <v>3</v>
      </c>
      <c r="Z83" s="24">
        <v>0</v>
      </c>
      <c r="AA83" s="24">
        <v>0</v>
      </c>
      <c r="AB83" s="24">
        <v>0</v>
      </c>
      <c r="AC83" s="24">
        <v>0</v>
      </c>
      <c r="AD83" s="29">
        <v>3</v>
      </c>
      <c r="AE83" s="24">
        <v>0</v>
      </c>
      <c r="AF83" s="24">
        <v>0</v>
      </c>
      <c r="AG83" s="24">
        <v>0</v>
      </c>
      <c r="AH83" s="24">
        <v>0</v>
      </c>
      <c r="AI83" s="24">
        <v>0</v>
      </c>
      <c r="AJ83" s="29">
        <v>0</v>
      </c>
      <c r="AK83" s="23">
        <v>3</v>
      </c>
      <c r="AL83" s="23">
        <v>3</v>
      </c>
      <c r="AM83" s="44">
        <v>0</v>
      </c>
      <c r="AN83" s="23">
        <v>3</v>
      </c>
      <c r="AO83" s="24">
        <v>0</v>
      </c>
      <c r="AP83" s="30">
        <v>3</v>
      </c>
      <c r="AQ83" s="22">
        <v>3</v>
      </c>
      <c r="AR83" s="24">
        <v>0</v>
      </c>
      <c r="AS83" s="50">
        <v>0</v>
      </c>
      <c r="AT83" s="24">
        <v>0</v>
      </c>
      <c r="AU83" s="24">
        <v>0</v>
      </c>
      <c r="AV83" s="29">
        <v>3</v>
      </c>
      <c r="AW83" s="24">
        <v>0</v>
      </c>
      <c r="AX83" s="24">
        <v>0</v>
      </c>
      <c r="AY83" s="24">
        <v>0</v>
      </c>
      <c r="AZ83" s="22">
        <v>3</v>
      </c>
      <c r="BA83" s="49">
        <v>3</v>
      </c>
      <c r="BB83" s="76">
        <v>3</v>
      </c>
    </row>
    <row r="84" spans="1:54" ht="23.1" customHeight="1" x14ac:dyDescent="0.3">
      <c r="A84" s="78">
        <v>80</v>
      </c>
      <c r="B84" s="61" t="s">
        <v>331</v>
      </c>
      <c r="C84" s="62" t="s">
        <v>332</v>
      </c>
      <c r="D84" s="61" t="s">
        <v>449</v>
      </c>
      <c r="E84" s="61" t="s">
        <v>492</v>
      </c>
      <c r="F84" s="61" t="str">
        <f>REPT(CHAR(160),10)&amp;Working!$E84</f>
        <v>          C</v>
      </c>
      <c r="G84" s="52">
        <v>0</v>
      </c>
      <c r="H84" s="52">
        <v>0</v>
      </c>
      <c r="I84" s="52">
        <v>2</v>
      </c>
      <c r="J84" s="52">
        <v>0</v>
      </c>
      <c r="K84" s="63">
        <v>0</v>
      </c>
      <c r="L84" s="58">
        <v>2</v>
      </c>
      <c r="M84" s="52">
        <v>0</v>
      </c>
      <c r="N84" s="52">
        <v>2</v>
      </c>
      <c r="O84" s="52">
        <v>2</v>
      </c>
      <c r="P84" s="64">
        <v>0</v>
      </c>
      <c r="Q84" s="65">
        <v>2</v>
      </c>
      <c r="R84" s="30">
        <v>2</v>
      </c>
      <c r="S84" s="22">
        <v>0</v>
      </c>
      <c r="T84" s="12">
        <v>0</v>
      </c>
      <c r="U84" s="43">
        <v>0</v>
      </c>
      <c r="V84" s="12">
        <v>0</v>
      </c>
      <c r="W84" s="12">
        <v>0</v>
      </c>
      <c r="X84" s="29">
        <v>0</v>
      </c>
      <c r="Y84" s="12">
        <v>2</v>
      </c>
      <c r="Z84" s="12">
        <v>0</v>
      </c>
      <c r="AA84" s="12">
        <v>0</v>
      </c>
      <c r="AB84" s="12">
        <v>0</v>
      </c>
      <c r="AC84" s="12">
        <v>0</v>
      </c>
      <c r="AD84" s="29">
        <v>2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29">
        <v>0</v>
      </c>
      <c r="AK84" s="17">
        <v>2</v>
      </c>
      <c r="AL84" s="17">
        <v>3</v>
      </c>
      <c r="AM84" s="43">
        <v>0</v>
      </c>
      <c r="AN84" s="17">
        <v>3</v>
      </c>
      <c r="AO84" s="12">
        <v>0</v>
      </c>
      <c r="AP84" s="30">
        <v>2.6666666666666665</v>
      </c>
      <c r="AQ84" s="22">
        <v>3</v>
      </c>
      <c r="AR84" s="12">
        <v>0</v>
      </c>
      <c r="AS84" s="21">
        <v>0</v>
      </c>
      <c r="AT84" s="12">
        <v>0</v>
      </c>
      <c r="AU84" s="12">
        <v>0</v>
      </c>
      <c r="AV84" s="29">
        <v>3</v>
      </c>
      <c r="AW84" s="12">
        <v>0</v>
      </c>
      <c r="AX84" s="12">
        <v>0</v>
      </c>
      <c r="AY84" s="24">
        <v>0</v>
      </c>
      <c r="AZ84" s="22">
        <v>3</v>
      </c>
      <c r="BA84" s="49">
        <v>3</v>
      </c>
      <c r="BB84" s="76">
        <v>3</v>
      </c>
    </row>
    <row r="85" spans="1:54" ht="23.1" customHeight="1" x14ac:dyDescent="0.3">
      <c r="A85" s="77">
        <v>81</v>
      </c>
      <c r="B85" s="54" t="s">
        <v>333</v>
      </c>
      <c r="C85" s="55" t="s">
        <v>334</v>
      </c>
      <c r="D85" s="54" t="s">
        <v>541</v>
      </c>
      <c r="E85" s="54" t="s">
        <v>492</v>
      </c>
      <c r="F85" s="54" t="str">
        <f>REPT(CHAR(160),10)&amp;Working!$E85</f>
        <v>          C</v>
      </c>
      <c r="G85" s="56">
        <v>0</v>
      </c>
      <c r="H85" s="56">
        <v>0</v>
      </c>
      <c r="I85" s="56">
        <v>3</v>
      </c>
      <c r="J85" s="56">
        <v>0</v>
      </c>
      <c r="K85" s="57">
        <v>0</v>
      </c>
      <c r="L85" s="58">
        <v>3</v>
      </c>
      <c r="M85" s="56">
        <v>0</v>
      </c>
      <c r="N85" s="56">
        <v>3</v>
      </c>
      <c r="O85" s="56">
        <v>2</v>
      </c>
      <c r="P85" s="59">
        <v>0</v>
      </c>
      <c r="Q85" s="60">
        <v>2</v>
      </c>
      <c r="R85" s="30">
        <v>2.3333333333333335</v>
      </c>
      <c r="S85" s="22">
        <v>0</v>
      </c>
      <c r="T85" s="24">
        <v>0</v>
      </c>
      <c r="U85" s="44">
        <v>0</v>
      </c>
      <c r="V85" s="24">
        <v>0</v>
      </c>
      <c r="W85" s="24">
        <v>0</v>
      </c>
      <c r="X85" s="29">
        <v>0</v>
      </c>
      <c r="Y85" s="24">
        <v>2</v>
      </c>
      <c r="Z85" s="24">
        <v>0</v>
      </c>
      <c r="AA85" s="24">
        <v>0</v>
      </c>
      <c r="AB85" s="24">
        <v>0</v>
      </c>
      <c r="AC85" s="24">
        <v>0</v>
      </c>
      <c r="AD85" s="29">
        <v>2</v>
      </c>
      <c r="AE85" s="24">
        <v>0</v>
      </c>
      <c r="AF85" s="24">
        <v>0</v>
      </c>
      <c r="AG85" s="24">
        <v>0</v>
      </c>
      <c r="AH85" s="24">
        <v>0</v>
      </c>
      <c r="AI85" s="24">
        <v>0</v>
      </c>
      <c r="AJ85" s="29">
        <v>0</v>
      </c>
      <c r="AK85" s="23">
        <v>2</v>
      </c>
      <c r="AL85" s="23">
        <v>3</v>
      </c>
      <c r="AM85" s="44">
        <v>0</v>
      </c>
      <c r="AN85" s="23">
        <v>3</v>
      </c>
      <c r="AO85" s="24">
        <v>0</v>
      </c>
      <c r="AP85" s="30">
        <v>2.6666666666666665</v>
      </c>
      <c r="AQ85" s="22">
        <v>3</v>
      </c>
      <c r="AR85" s="24">
        <v>0</v>
      </c>
      <c r="AS85" s="50">
        <v>0</v>
      </c>
      <c r="AT85" s="24">
        <v>0</v>
      </c>
      <c r="AU85" s="24">
        <v>0</v>
      </c>
      <c r="AV85" s="29">
        <v>3</v>
      </c>
      <c r="AW85" s="24">
        <v>0</v>
      </c>
      <c r="AX85" s="24">
        <v>0</v>
      </c>
      <c r="AY85" s="24">
        <v>0</v>
      </c>
      <c r="AZ85" s="22">
        <v>3</v>
      </c>
      <c r="BA85" s="49">
        <v>3</v>
      </c>
      <c r="BB85" s="76">
        <v>3</v>
      </c>
    </row>
    <row r="86" spans="1:54" ht="23.1" customHeight="1" x14ac:dyDescent="0.3">
      <c r="A86" s="78">
        <v>82</v>
      </c>
      <c r="B86" s="61" t="s">
        <v>80</v>
      </c>
      <c r="C86" s="62" t="s">
        <v>81</v>
      </c>
      <c r="D86" s="61" t="s">
        <v>541</v>
      </c>
      <c r="E86" s="61" t="s">
        <v>34</v>
      </c>
      <c r="F86" s="61" t="str">
        <f>REPT(CHAR(160),10)&amp;Working!$E86</f>
        <v>          A</v>
      </c>
      <c r="G86" s="52">
        <v>0</v>
      </c>
      <c r="H86" s="52">
        <v>0</v>
      </c>
      <c r="I86" s="52">
        <v>4</v>
      </c>
      <c r="J86" s="52">
        <v>0</v>
      </c>
      <c r="K86" s="63">
        <v>0</v>
      </c>
      <c r="L86" s="58">
        <v>4</v>
      </c>
      <c r="M86" s="52">
        <v>0</v>
      </c>
      <c r="N86" s="52">
        <v>4</v>
      </c>
      <c r="O86" s="52">
        <v>4</v>
      </c>
      <c r="P86" s="66">
        <v>0</v>
      </c>
      <c r="Q86" s="67">
        <v>4</v>
      </c>
      <c r="R86" s="30">
        <v>4</v>
      </c>
      <c r="S86" s="22">
        <v>0</v>
      </c>
      <c r="T86" s="12">
        <v>0</v>
      </c>
      <c r="U86" s="45">
        <v>0</v>
      </c>
      <c r="V86" s="12">
        <v>0</v>
      </c>
      <c r="W86" s="12">
        <v>0</v>
      </c>
      <c r="X86" s="29">
        <v>0</v>
      </c>
      <c r="Y86" s="12">
        <v>4</v>
      </c>
      <c r="Z86" s="12">
        <v>0</v>
      </c>
      <c r="AA86" s="12">
        <v>0</v>
      </c>
      <c r="AB86" s="12">
        <v>0</v>
      </c>
      <c r="AC86" s="12">
        <v>0</v>
      </c>
      <c r="AD86" s="29">
        <v>4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29">
        <v>0</v>
      </c>
      <c r="AK86" s="19">
        <v>4</v>
      </c>
      <c r="AL86" s="19">
        <v>5</v>
      </c>
      <c r="AM86" s="45">
        <v>0</v>
      </c>
      <c r="AN86" s="19">
        <v>5</v>
      </c>
      <c r="AO86" s="12">
        <v>0</v>
      </c>
      <c r="AP86" s="30">
        <v>4.666666666666667</v>
      </c>
      <c r="AQ86" s="22">
        <v>5</v>
      </c>
      <c r="AR86" s="12">
        <v>0</v>
      </c>
      <c r="AS86" s="20">
        <v>0</v>
      </c>
      <c r="AT86" s="12">
        <v>0</v>
      </c>
      <c r="AU86" s="12">
        <v>0</v>
      </c>
      <c r="AV86" s="29">
        <v>5</v>
      </c>
      <c r="AW86" s="12">
        <v>0</v>
      </c>
      <c r="AX86" s="12">
        <v>0</v>
      </c>
      <c r="AY86" s="24">
        <v>0</v>
      </c>
      <c r="AZ86" s="22">
        <v>3</v>
      </c>
      <c r="BA86" s="49">
        <v>4</v>
      </c>
      <c r="BB86" s="76">
        <v>3.5</v>
      </c>
    </row>
    <row r="87" spans="1:54" ht="23.1" customHeight="1" x14ac:dyDescent="0.3">
      <c r="A87" s="77">
        <v>83</v>
      </c>
      <c r="B87" s="54" t="s">
        <v>69</v>
      </c>
      <c r="C87" s="55" t="s">
        <v>70</v>
      </c>
      <c r="D87" s="54" t="s">
        <v>449</v>
      </c>
      <c r="E87" s="54" t="s">
        <v>34</v>
      </c>
      <c r="F87" s="54" t="str">
        <f>REPT(CHAR(160),10)&amp;Working!$E87</f>
        <v>          A</v>
      </c>
      <c r="G87" s="56">
        <v>0</v>
      </c>
      <c r="H87" s="56">
        <v>0</v>
      </c>
      <c r="I87" s="56">
        <v>3</v>
      </c>
      <c r="J87" s="56">
        <v>0</v>
      </c>
      <c r="K87" s="57">
        <v>0</v>
      </c>
      <c r="L87" s="58">
        <v>3</v>
      </c>
      <c r="M87" s="56">
        <v>0</v>
      </c>
      <c r="N87" s="56">
        <v>4</v>
      </c>
      <c r="O87" s="56">
        <v>3</v>
      </c>
      <c r="P87" s="59">
        <v>0</v>
      </c>
      <c r="Q87" s="60">
        <v>3</v>
      </c>
      <c r="R87" s="30">
        <v>3.3333333333333335</v>
      </c>
      <c r="S87" s="22">
        <v>0</v>
      </c>
      <c r="T87" s="24">
        <v>0</v>
      </c>
      <c r="U87" s="44">
        <v>0</v>
      </c>
      <c r="V87" s="24">
        <v>0</v>
      </c>
      <c r="W87" s="24">
        <v>0</v>
      </c>
      <c r="X87" s="29">
        <v>0</v>
      </c>
      <c r="Y87" s="24">
        <v>4</v>
      </c>
      <c r="Z87" s="24">
        <v>0</v>
      </c>
      <c r="AA87" s="24">
        <v>0</v>
      </c>
      <c r="AB87" s="24">
        <v>0</v>
      </c>
      <c r="AC87" s="24">
        <v>0</v>
      </c>
      <c r="AD87" s="29">
        <v>4</v>
      </c>
      <c r="AE87" s="24">
        <v>0</v>
      </c>
      <c r="AF87" s="24">
        <v>0</v>
      </c>
      <c r="AG87" s="24">
        <v>0</v>
      </c>
      <c r="AH87" s="24">
        <v>0</v>
      </c>
      <c r="AI87" s="24">
        <v>0</v>
      </c>
      <c r="AJ87" s="29">
        <v>0</v>
      </c>
      <c r="AK87" s="23">
        <v>2</v>
      </c>
      <c r="AL87" s="23">
        <v>3</v>
      </c>
      <c r="AM87" s="44">
        <v>0</v>
      </c>
      <c r="AN87" s="23">
        <v>3</v>
      </c>
      <c r="AO87" s="24">
        <v>0</v>
      </c>
      <c r="AP87" s="30">
        <v>2.6666666666666665</v>
      </c>
      <c r="AQ87" s="22">
        <v>3</v>
      </c>
      <c r="AR87" s="24">
        <v>0</v>
      </c>
      <c r="AS87" s="50">
        <v>0</v>
      </c>
      <c r="AT87" s="24">
        <v>0</v>
      </c>
      <c r="AU87" s="24">
        <v>0</v>
      </c>
      <c r="AV87" s="29">
        <v>3</v>
      </c>
      <c r="AW87" s="24">
        <v>0</v>
      </c>
      <c r="AX87" s="24">
        <v>0</v>
      </c>
      <c r="AY87" s="24">
        <v>0</v>
      </c>
      <c r="AZ87" s="22">
        <v>2</v>
      </c>
      <c r="BA87" s="49">
        <v>4</v>
      </c>
      <c r="BB87" s="76">
        <v>3</v>
      </c>
    </row>
    <row r="88" spans="1:54" ht="23.1" customHeight="1" x14ac:dyDescent="0.3">
      <c r="A88" s="78">
        <v>84</v>
      </c>
      <c r="B88" s="61" t="s">
        <v>335</v>
      </c>
      <c r="C88" s="62" t="s">
        <v>336</v>
      </c>
      <c r="D88" s="61" t="s">
        <v>449</v>
      </c>
      <c r="E88" s="61" t="s">
        <v>492</v>
      </c>
      <c r="F88" s="61" t="str">
        <f>REPT(CHAR(160),10)&amp;Working!$E88</f>
        <v>          C</v>
      </c>
      <c r="G88" s="52">
        <v>0</v>
      </c>
      <c r="H88" s="52">
        <v>0</v>
      </c>
      <c r="I88" s="52">
        <v>4</v>
      </c>
      <c r="J88" s="52">
        <v>0</v>
      </c>
      <c r="K88" s="63">
        <v>0</v>
      </c>
      <c r="L88" s="58">
        <v>4</v>
      </c>
      <c r="M88" s="52">
        <v>0</v>
      </c>
      <c r="N88" s="52">
        <v>3</v>
      </c>
      <c r="O88" s="52">
        <v>3</v>
      </c>
      <c r="P88" s="64">
        <v>0</v>
      </c>
      <c r="Q88" s="65">
        <v>3</v>
      </c>
      <c r="R88" s="30">
        <v>3</v>
      </c>
      <c r="S88" s="22">
        <v>0</v>
      </c>
      <c r="T88" s="12">
        <v>0</v>
      </c>
      <c r="U88" s="43">
        <v>0</v>
      </c>
      <c r="V88" s="12">
        <v>0</v>
      </c>
      <c r="W88" s="12">
        <v>0</v>
      </c>
      <c r="X88" s="29">
        <v>0</v>
      </c>
      <c r="Y88" s="12">
        <v>4</v>
      </c>
      <c r="Z88" s="12">
        <v>0</v>
      </c>
      <c r="AA88" s="12">
        <v>0</v>
      </c>
      <c r="AB88" s="12">
        <v>0</v>
      </c>
      <c r="AC88" s="12">
        <v>0</v>
      </c>
      <c r="AD88" s="29">
        <v>4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29">
        <v>0</v>
      </c>
      <c r="AK88" s="17">
        <v>3</v>
      </c>
      <c r="AL88" s="17">
        <v>4</v>
      </c>
      <c r="AM88" s="43">
        <v>0</v>
      </c>
      <c r="AN88" s="17">
        <v>4</v>
      </c>
      <c r="AO88" s="12">
        <v>0</v>
      </c>
      <c r="AP88" s="30">
        <v>3.6666666666666665</v>
      </c>
      <c r="AQ88" s="22">
        <v>3</v>
      </c>
      <c r="AR88" s="12">
        <v>0</v>
      </c>
      <c r="AS88" s="21">
        <v>0</v>
      </c>
      <c r="AT88" s="12">
        <v>0</v>
      </c>
      <c r="AU88" s="12">
        <v>0</v>
      </c>
      <c r="AV88" s="29">
        <v>3</v>
      </c>
      <c r="AW88" s="12">
        <v>0</v>
      </c>
      <c r="AX88" s="12">
        <v>0</v>
      </c>
      <c r="AY88" s="24">
        <v>0</v>
      </c>
      <c r="AZ88" s="22">
        <v>3</v>
      </c>
      <c r="BA88" s="49">
        <v>4</v>
      </c>
      <c r="BB88" s="76">
        <v>3.5</v>
      </c>
    </row>
    <row r="89" spans="1:54" ht="23.1" customHeight="1" x14ac:dyDescent="0.3">
      <c r="A89" s="77">
        <v>85</v>
      </c>
      <c r="B89" s="54" t="s">
        <v>133</v>
      </c>
      <c r="C89" s="55" t="s">
        <v>134</v>
      </c>
      <c r="D89" s="54" t="s">
        <v>449</v>
      </c>
      <c r="E89" s="54" t="s">
        <v>34</v>
      </c>
      <c r="F89" s="54" t="str">
        <f>REPT(CHAR(160),10)&amp;Working!$E89</f>
        <v>          A</v>
      </c>
      <c r="G89" s="56">
        <v>0</v>
      </c>
      <c r="H89" s="56">
        <v>0</v>
      </c>
      <c r="I89" s="56">
        <v>3</v>
      </c>
      <c r="J89" s="56">
        <v>0</v>
      </c>
      <c r="K89" s="57">
        <v>0</v>
      </c>
      <c r="L89" s="58">
        <v>3</v>
      </c>
      <c r="M89" s="56">
        <v>0</v>
      </c>
      <c r="N89" s="56">
        <v>3</v>
      </c>
      <c r="O89" s="56">
        <v>3</v>
      </c>
      <c r="P89" s="59">
        <v>0</v>
      </c>
      <c r="Q89" s="60">
        <v>3</v>
      </c>
      <c r="R89" s="30">
        <v>3</v>
      </c>
      <c r="S89" s="22">
        <v>0</v>
      </c>
      <c r="T89" s="24">
        <v>0</v>
      </c>
      <c r="U89" s="44">
        <v>0</v>
      </c>
      <c r="V89" s="24">
        <v>0</v>
      </c>
      <c r="W89" s="24">
        <v>0</v>
      </c>
      <c r="X89" s="29">
        <v>0</v>
      </c>
      <c r="Y89" s="24">
        <v>3</v>
      </c>
      <c r="Z89" s="24">
        <v>0</v>
      </c>
      <c r="AA89" s="24">
        <v>0</v>
      </c>
      <c r="AB89" s="24">
        <v>0</v>
      </c>
      <c r="AC89" s="24">
        <v>0</v>
      </c>
      <c r="AD89" s="29">
        <v>3</v>
      </c>
      <c r="AE89" s="24">
        <v>0</v>
      </c>
      <c r="AF89" s="24">
        <v>0</v>
      </c>
      <c r="AG89" s="24">
        <v>0</v>
      </c>
      <c r="AH89" s="24">
        <v>0</v>
      </c>
      <c r="AI89" s="24">
        <v>0</v>
      </c>
      <c r="AJ89" s="29">
        <v>0</v>
      </c>
      <c r="AK89" s="23">
        <v>3</v>
      </c>
      <c r="AL89" s="23">
        <v>4</v>
      </c>
      <c r="AM89" s="44">
        <v>0</v>
      </c>
      <c r="AN89" s="23">
        <v>4</v>
      </c>
      <c r="AO89" s="24">
        <v>0</v>
      </c>
      <c r="AP89" s="30">
        <v>3.6666666666666665</v>
      </c>
      <c r="AQ89" s="22">
        <v>4</v>
      </c>
      <c r="AR89" s="24">
        <v>0</v>
      </c>
      <c r="AS89" s="50">
        <v>0</v>
      </c>
      <c r="AT89" s="24">
        <v>0</v>
      </c>
      <c r="AU89" s="24">
        <v>0</v>
      </c>
      <c r="AV89" s="29">
        <v>4</v>
      </c>
      <c r="AW89" s="24">
        <v>0</v>
      </c>
      <c r="AX89" s="24">
        <v>0</v>
      </c>
      <c r="AY89" s="24">
        <v>0</v>
      </c>
      <c r="AZ89" s="22">
        <v>3</v>
      </c>
      <c r="BA89" s="49">
        <v>4</v>
      </c>
      <c r="BB89" s="76">
        <v>3.5</v>
      </c>
    </row>
    <row r="90" spans="1:54" ht="23.1" customHeight="1" x14ac:dyDescent="0.3">
      <c r="A90" s="78">
        <v>86</v>
      </c>
      <c r="B90" s="61" t="s">
        <v>214</v>
      </c>
      <c r="C90" s="62" t="s">
        <v>215</v>
      </c>
      <c r="D90" s="61" t="s">
        <v>449</v>
      </c>
      <c r="E90" s="61" t="s">
        <v>160</v>
      </c>
      <c r="F90" s="61" t="str">
        <f>REPT(CHAR(160),10)&amp;Working!$E90</f>
        <v>          B</v>
      </c>
      <c r="G90" s="52">
        <v>0</v>
      </c>
      <c r="H90" s="52">
        <v>0</v>
      </c>
      <c r="I90" s="52">
        <v>2</v>
      </c>
      <c r="J90" s="52">
        <v>0</v>
      </c>
      <c r="K90" s="63">
        <v>0</v>
      </c>
      <c r="L90" s="58">
        <v>2</v>
      </c>
      <c r="M90" s="52">
        <v>0</v>
      </c>
      <c r="N90" s="52">
        <v>2</v>
      </c>
      <c r="O90" s="52">
        <v>2</v>
      </c>
      <c r="P90" s="64">
        <v>0</v>
      </c>
      <c r="Q90" s="65">
        <v>2</v>
      </c>
      <c r="R90" s="30">
        <v>2</v>
      </c>
      <c r="S90" s="22">
        <v>0</v>
      </c>
      <c r="T90" s="12">
        <v>0</v>
      </c>
      <c r="U90" s="43">
        <v>0</v>
      </c>
      <c r="V90" s="12">
        <v>0</v>
      </c>
      <c r="W90" s="12">
        <v>0</v>
      </c>
      <c r="X90" s="29">
        <v>0</v>
      </c>
      <c r="Y90" s="12">
        <v>2</v>
      </c>
      <c r="Z90" s="12">
        <v>0</v>
      </c>
      <c r="AA90" s="12">
        <v>0</v>
      </c>
      <c r="AB90" s="12">
        <v>0</v>
      </c>
      <c r="AC90" s="12">
        <v>0</v>
      </c>
      <c r="AD90" s="29">
        <v>2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29">
        <v>0</v>
      </c>
      <c r="AK90" s="17">
        <v>2</v>
      </c>
      <c r="AL90" s="17">
        <v>3</v>
      </c>
      <c r="AM90" s="43">
        <v>0</v>
      </c>
      <c r="AN90" s="17">
        <v>3</v>
      </c>
      <c r="AO90" s="12">
        <v>0</v>
      </c>
      <c r="AP90" s="30">
        <v>2.6666666666666665</v>
      </c>
      <c r="AQ90" s="22">
        <v>3</v>
      </c>
      <c r="AR90" s="12">
        <v>0</v>
      </c>
      <c r="AS90" s="20">
        <v>0</v>
      </c>
      <c r="AT90" s="12">
        <v>0</v>
      </c>
      <c r="AU90" s="12">
        <v>0</v>
      </c>
      <c r="AV90" s="29">
        <v>3</v>
      </c>
      <c r="AW90" s="12">
        <v>0</v>
      </c>
      <c r="AX90" s="12">
        <v>0</v>
      </c>
      <c r="AY90" s="24">
        <v>0</v>
      </c>
      <c r="AZ90" s="22">
        <v>3</v>
      </c>
      <c r="BA90" s="49">
        <v>2</v>
      </c>
      <c r="BB90" s="76">
        <v>2.5</v>
      </c>
    </row>
    <row r="91" spans="1:54" ht="23.1" customHeight="1" x14ac:dyDescent="0.3">
      <c r="A91" s="77">
        <v>87</v>
      </c>
      <c r="B91" s="54" t="s">
        <v>337</v>
      </c>
      <c r="C91" s="55" t="s">
        <v>338</v>
      </c>
      <c r="D91" s="54" t="s">
        <v>541</v>
      </c>
      <c r="E91" s="54" t="s">
        <v>492</v>
      </c>
      <c r="F91" s="54" t="str">
        <f>REPT(CHAR(160),10)&amp;Working!$E91</f>
        <v>          C</v>
      </c>
      <c r="G91" s="56">
        <v>0</v>
      </c>
      <c r="H91" s="56">
        <v>0</v>
      </c>
      <c r="I91" s="56">
        <v>3</v>
      </c>
      <c r="J91" s="56">
        <v>0</v>
      </c>
      <c r="K91" s="57">
        <v>0</v>
      </c>
      <c r="L91" s="58">
        <v>3</v>
      </c>
      <c r="M91" s="56">
        <v>0</v>
      </c>
      <c r="N91" s="56">
        <v>3</v>
      </c>
      <c r="O91" s="56">
        <v>3</v>
      </c>
      <c r="P91" s="59">
        <v>0</v>
      </c>
      <c r="Q91" s="60">
        <v>3</v>
      </c>
      <c r="R91" s="30">
        <v>3</v>
      </c>
      <c r="S91" s="22">
        <v>0</v>
      </c>
      <c r="T91" s="24">
        <v>0</v>
      </c>
      <c r="U91" s="44">
        <v>0</v>
      </c>
      <c r="V91" s="24">
        <v>0</v>
      </c>
      <c r="W91" s="24">
        <v>0</v>
      </c>
      <c r="X91" s="29">
        <v>0</v>
      </c>
      <c r="Y91" s="24">
        <v>3</v>
      </c>
      <c r="Z91" s="24">
        <v>0</v>
      </c>
      <c r="AA91" s="24">
        <v>0</v>
      </c>
      <c r="AB91" s="24">
        <v>0</v>
      </c>
      <c r="AC91" s="24">
        <v>0</v>
      </c>
      <c r="AD91" s="29">
        <v>3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29">
        <v>0</v>
      </c>
      <c r="AK91" s="23">
        <v>4</v>
      </c>
      <c r="AL91" s="23">
        <v>3</v>
      </c>
      <c r="AM91" s="44">
        <v>0</v>
      </c>
      <c r="AN91" s="23">
        <v>4</v>
      </c>
      <c r="AO91" s="24">
        <v>0</v>
      </c>
      <c r="AP91" s="30">
        <v>3.6666666666666665</v>
      </c>
      <c r="AQ91" s="22">
        <v>3</v>
      </c>
      <c r="AR91" s="24">
        <v>0</v>
      </c>
      <c r="AS91" s="50">
        <v>0</v>
      </c>
      <c r="AT91" s="24">
        <v>0</v>
      </c>
      <c r="AU91" s="24">
        <v>0</v>
      </c>
      <c r="AV91" s="29">
        <v>3</v>
      </c>
      <c r="AW91" s="24">
        <v>0</v>
      </c>
      <c r="AX91" s="24">
        <v>0</v>
      </c>
      <c r="AY91" s="24">
        <v>0</v>
      </c>
      <c r="AZ91" s="22">
        <v>2</v>
      </c>
      <c r="BA91" s="49">
        <v>4</v>
      </c>
      <c r="BB91" s="76">
        <v>3</v>
      </c>
    </row>
    <row r="92" spans="1:54" ht="23.1" customHeight="1" x14ac:dyDescent="0.3">
      <c r="A92" s="78">
        <v>88</v>
      </c>
      <c r="B92" s="61" t="s">
        <v>135</v>
      </c>
      <c r="C92" s="62" t="s">
        <v>136</v>
      </c>
      <c r="D92" s="61" t="s">
        <v>541</v>
      </c>
      <c r="E92" s="61" t="s">
        <v>34</v>
      </c>
      <c r="F92" s="61" t="str">
        <f>REPT(CHAR(160),10)&amp;Working!$E92</f>
        <v>          A</v>
      </c>
      <c r="G92" s="52">
        <v>0</v>
      </c>
      <c r="H92" s="52">
        <v>0</v>
      </c>
      <c r="I92" s="52">
        <v>3</v>
      </c>
      <c r="J92" s="52">
        <v>0</v>
      </c>
      <c r="K92" s="63">
        <v>0</v>
      </c>
      <c r="L92" s="58">
        <v>3</v>
      </c>
      <c r="M92" s="52">
        <v>0</v>
      </c>
      <c r="N92" s="52">
        <v>3</v>
      </c>
      <c r="O92" s="52">
        <v>3</v>
      </c>
      <c r="P92" s="64">
        <v>0</v>
      </c>
      <c r="Q92" s="65">
        <v>3</v>
      </c>
      <c r="R92" s="30">
        <v>3</v>
      </c>
      <c r="S92" s="22">
        <v>0</v>
      </c>
      <c r="T92" s="12">
        <v>0</v>
      </c>
      <c r="U92" s="43">
        <v>0</v>
      </c>
      <c r="V92" s="12">
        <v>0</v>
      </c>
      <c r="W92" s="12">
        <v>0</v>
      </c>
      <c r="X92" s="29">
        <v>0</v>
      </c>
      <c r="Y92" s="12">
        <v>3</v>
      </c>
      <c r="Z92" s="12">
        <v>0</v>
      </c>
      <c r="AA92" s="12">
        <v>0</v>
      </c>
      <c r="AB92" s="12">
        <v>0</v>
      </c>
      <c r="AC92" s="12">
        <v>0</v>
      </c>
      <c r="AD92" s="29">
        <v>3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29">
        <v>0</v>
      </c>
      <c r="AK92" s="17">
        <v>3</v>
      </c>
      <c r="AL92" s="17">
        <v>4</v>
      </c>
      <c r="AM92" s="43">
        <v>0</v>
      </c>
      <c r="AN92" s="17">
        <v>4</v>
      </c>
      <c r="AO92" s="12">
        <v>0</v>
      </c>
      <c r="AP92" s="30">
        <v>3.6666666666666665</v>
      </c>
      <c r="AQ92" s="22">
        <v>3</v>
      </c>
      <c r="AR92" s="12">
        <v>0</v>
      </c>
      <c r="AS92" s="20">
        <v>0</v>
      </c>
      <c r="AT92" s="12">
        <v>0</v>
      </c>
      <c r="AU92" s="12">
        <v>0</v>
      </c>
      <c r="AV92" s="29">
        <v>3</v>
      </c>
      <c r="AW92" s="12">
        <v>0</v>
      </c>
      <c r="AX92" s="12">
        <v>0</v>
      </c>
      <c r="AY92" s="24">
        <v>0</v>
      </c>
      <c r="AZ92" s="22">
        <v>4</v>
      </c>
      <c r="BA92" s="49">
        <v>3</v>
      </c>
      <c r="BB92" s="76">
        <v>3.5</v>
      </c>
    </row>
    <row r="93" spans="1:54" ht="23.1" customHeight="1" x14ac:dyDescent="0.3">
      <c r="A93" s="77">
        <v>89</v>
      </c>
      <c r="B93" s="54" t="s">
        <v>61</v>
      </c>
      <c r="C93" s="55" t="s">
        <v>62</v>
      </c>
      <c r="D93" s="54" t="s">
        <v>541</v>
      </c>
      <c r="E93" s="54" t="s">
        <v>34</v>
      </c>
      <c r="F93" s="54" t="str">
        <f>REPT(CHAR(160),10)&amp;Working!$E93</f>
        <v>          A</v>
      </c>
      <c r="G93" s="56">
        <v>0</v>
      </c>
      <c r="H93" s="56">
        <v>0</v>
      </c>
      <c r="I93" s="56">
        <v>3</v>
      </c>
      <c r="J93" s="56">
        <v>0</v>
      </c>
      <c r="K93" s="57">
        <v>0</v>
      </c>
      <c r="L93" s="58">
        <v>3</v>
      </c>
      <c r="M93" s="56">
        <v>0</v>
      </c>
      <c r="N93" s="56">
        <v>3</v>
      </c>
      <c r="O93" s="56">
        <v>2</v>
      </c>
      <c r="P93" s="59">
        <v>0</v>
      </c>
      <c r="Q93" s="60">
        <v>2</v>
      </c>
      <c r="R93" s="30">
        <v>2.3333333333333335</v>
      </c>
      <c r="S93" s="22">
        <v>0</v>
      </c>
      <c r="T93" s="24">
        <v>0</v>
      </c>
      <c r="U93" s="44">
        <v>0</v>
      </c>
      <c r="V93" s="24">
        <v>0</v>
      </c>
      <c r="W93" s="24">
        <v>0</v>
      </c>
      <c r="X93" s="29">
        <v>0</v>
      </c>
      <c r="Y93" s="24">
        <v>3</v>
      </c>
      <c r="Z93" s="24">
        <v>0</v>
      </c>
      <c r="AA93" s="24">
        <v>0</v>
      </c>
      <c r="AB93" s="24">
        <v>0</v>
      </c>
      <c r="AC93" s="24">
        <v>0</v>
      </c>
      <c r="AD93" s="29">
        <v>3</v>
      </c>
      <c r="AE93" s="24">
        <v>0</v>
      </c>
      <c r="AF93" s="24">
        <v>0</v>
      </c>
      <c r="AG93" s="24">
        <v>0</v>
      </c>
      <c r="AH93" s="24">
        <v>0</v>
      </c>
      <c r="AI93" s="24">
        <v>0</v>
      </c>
      <c r="AJ93" s="29">
        <v>0</v>
      </c>
      <c r="AK93" s="23">
        <v>2</v>
      </c>
      <c r="AL93" s="23">
        <v>3</v>
      </c>
      <c r="AM93" s="44">
        <v>0</v>
      </c>
      <c r="AN93" s="23">
        <v>3</v>
      </c>
      <c r="AO93" s="24">
        <v>0</v>
      </c>
      <c r="AP93" s="30">
        <v>2.6666666666666665</v>
      </c>
      <c r="AQ93" s="22">
        <v>3</v>
      </c>
      <c r="AR93" s="24">
        <v>0</v>
      </c>
      <c r="AS93" s="50">
        <v>0</v>
      </c>
      <c r="AT93" s="24">
        <v>0</v>
      </c>
      <c r="AU93" s="24">
        <v>0</v>
      </c>
      <c r="AV93" s="29">
        <v>3</v>
      </c>
      <c r="AW93" s="24">
        <v>0</v>
      </c>
      <c r="AX93" s="24">
        <v>0</v>
      </c>
      <c r="AY93" s="24">
        <v>0</v>
      </c>
      <c r="AZ93" s="22">
        <v>2</v>
      </c>
      <c r="BA93" s="49">
        <v>2</v>
      </c>
      <c r="BB93" s="76">
        <v>2</v>
      </c>
    </row>
    <row r="94" spans="1:54" ht="23.1" customHeight="1" x14ac:dyDescent="0.3">
      <c r="A94" s="78">
        <v>90</v>
      </c>
      <c r="B94" s="61" t="s">
        <v>37</v>
      </c>
      <c r="C94" s="62" t="s">
        <v>38</v>
      </c>
      <c r="D94" s="61" t="s">
        <v>543</v>
      </c>
      <c r="E94" s="61" t="s">
        <v>34</v>
      </c>
      <c r="F94" s="61" t="str">
        <f>REPT(CHAR(160),10)&amp;Working!$E94</f>
        <v>          A</v>
      </c>
      <c r="G94" s="52">
        <v>0</v>
      </c>
      <c r="H94" s="52">
        <v>0</v>
      </c>
      <c r="I94" s="52">
        <v>3</v>
      </c>
      <c r="J94" s="52">
        <v>0</v>
      </c>
      <c r="K94" s="63">
        <v>0</v>
      </c>
      <c r="L94" s="58">
        <v>3</v>
      </c>
      <c r="M94" s="52">
        <v>0</v>
      </c>
      <c r="N94" s="52">
        <v>4</v>
      </c>
      <c r="O94" s="52">
        <v>3</v>
      </c>
      <c r="P94" s="64">
        <v>0</v>
      </c>
      <c r="Q94" s="65">
        <v>3</v>
      </c>
      <c r="R94" s="30">
        <v>3.3333333333333335</v>
      </c>
      <c r="S94" s="22">
        <v>0</v>
      </c>
      <c r="T94" s="12">
        <v>0</v>
      </c>
      <c r="U94" s="43">
        <v>0</v>
      </c>
      <c r="V94" s="12">
        <v>0</v>
      </c>
      <c r="W94" s="12">
        <v>0</v>
      </c>
      <c r="X94" s="29">
        <v>0</v>
      </c>
      <c r="Y94" s="12">
        <v>4</v>
      </c>
      <c r="Z94" s="12">
        <v>0</v>
      </c>
      <c r="AA94" s="12">
        <v>0</v>
      </c>
      <c r="AB94" s="12">
        <v>0</v>
      </c>
      <c r="AC94" s="12">
        <v>0</v>
      </c>
      <c r="AD94" s="29">
        <v>4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29">
        <v>0</v>
      </c>
      <c r="AK94" s="17">
        <v>4</v>
      </c>
      <c r="AL94" s="17">
        <v>3</v>
      </c>
      <c r="AM94" s="43">
        <v>0</v>
      </c>
      <c r="AN94" s="17">
        <v>3</v>
      </c>
      <c r="AO94" s="12">
        <v>0</v>
      </c>
      <c r="AP94" s="30">
        <v>3.3333333333333335</v>
      </c>
      <c r="AQ94" s="22">
        <v>3</v>
      </c>
      <c r="AR94" s="12">
        <v>0</v>
      </c>
      <c r="AS94" s="20">
        <v>0</v>
      </c>
      <c r="AT94" s="12">
        <v>0</v>
      </c>
      <c r="AU94" s="12">
        <v>0</v>
      </c>
      <c r="AV94" s="29">
        <v>3</v>
      </c>
      <c r="AW94" s="12">
        <v>0</v>
      </c>
      <c r="AX94" s="12">
        <v>0</v>
      </c>
      <c r="AY94" s="24">
        <v>0</v>
      </c>
      <c r="AZ94" s="22">
        <v>2</v>
      </c>
      <c r="BA94" s="49">
        <v>4</v>
      </c>
      <c r="BB94" s="76">
        <v>3</v>
      </c>
    </row>
    <row r="95" spans="1:54" ht="23.1" customHeight="1" x14ac:dyDescent="0.3">
      <c r="A95" s="77">
        <v>91</v>
      </c>
      <c r="B95" s="54" t="s">
        <v>137</v>
      </c>
      <c r="C95" s="55" t="s">
        <v>138</v>
      </c>
      <c r="D95" s="54" t="s">
        <v>449</v>
      </c>
      <c r="E95" s="54" t="s">
        <v>34</v>
      </c>
      <c r="F95" s="54" t="str">
        <f>REPT(CHAR(160),10)&amp;Working!$E95</f>
        <v>          A</v>
      </c>
      <c r="G95" s="56">
        <v>0</v>
      </c>
      <c r="H95" s="56">
        <v>0</v>
      </c>
      <c r="I95" s="56">
        <v>2</v>
      </c>
      <c r="J95" s="56">
        <v>0</v>
      </c>
      <c r="K95" s="57">
        <v>0</v>
      </c>
      <c r="L95" s="58">
        <v>2</v>
      </c>
      <c r="M95" s="56">
        <v>0</v>
      </c>
      <c r="N95" s="56">
        <v>2</v>
      </c>
      <c r="O95" s="56">
        <v>2</v>
      </c>
      <c r="P95" s="59">
        <v>0</v>
      </c>
      <c r="Q95" s="60">
        <v>2</v>
      </c>
      <c r="R95" s="30">
        <v>2</v>
      </c>
      <c r="S95" s="22">
        <v>0</v>
      </c>
      <c r="T95" s="24">
        <v>0</v>
      </c>
      <c r="U95" s="44">
        <v>0</v>
      </c>
      <c r="V95" s="24">
        <v>0</v>
      </c>
      <c r="W95" s="24">
        <v>0</v>
      </c>
      <c r="X95" s="29">
        <v>0</v>
      </c>
      <c r="Y95" s="24">
        <v>2</v>
      </c>
      <c r="Z95" s="24">
        <v>0</v>
      </c>
      <c r="AA95" s="24">
        <v>0</v>
      </c>
      <c r="AB95" s="24">
        <v>0</v>
      </c>
      <c r="AC95" s="24">
        <v>0</v>
      </c>
      <c r="AD95" s="29">
        <v>2</v>
      </c>
      <c r="AE95" s="24">
        <v>0</v>
      </c>
      <c r="AF95" s="24">
        <v>0</v>
      </c>
      <c r="AG95" s="24">
        <v>0</v>
      </c>
      <c r="AH95" s="24">
        <v>0</v>
      </c>
      <c r="AI95" s="24">
        <v>0</v>
      </c>
      <c r="AJ95" s="29">
        <v>0</v>
      </c>
      <c r="AK95" s="23">
        <v>2</v>
      </c>
      <c r="AL95" s="23">
        <v>2</v>
      </c>
      <c r="AM95" s="44">
        <v>0</v>
      </c>
      <c r="AN95" s="23">
        <v>2</v>
      </c>
      <c r="AO95" s="24">
        <v>0</v>
      </c>
      <c r="AP95" s="30">
        <v>2</v>
      </c>
      <c r="AQ95" s="22">
        <v>3</v>
      </c>
      <c r="AR95" s="24">
        <v>0</v>
      </c>
      <c r="AS95" s="50">
        <v>0</v>
      </c>
      <c r="AT95" s="24">
        <v>0</v>
      </c>
      <c r="AU95" s="24">
        <v>0</v>
      </c>
      <c r="AV95" s="29">
        <v>3</v>
      </c>
      <c r="AW95" s="24">
        <v>0</v>
      </c>
      <c r="AX95" s="24">
        <v>0</v>
      </c>
      <c r="AY95" s="24">
        <v>0</v>
      </c>
      <c r="AZ95" s="22">
        <v>3</v>
      </c>
      <c r="BA95" s="49">
        <v>2</v>
      </c>
      <c r="BB95" s="76">
        <v>2.5</v>
      </c>
    </row>
    <row r="96" spans="1:54" ht="23.1" customHeight="1" x14ac:dyDescent="0.3">
      <c r="A96" s="78">
        <v>92</v>
      </c>
      <c r="B96" s="61" t="s">
        <v>230</v>
      </c>
      <c r="C96" s="62" t="s">
        <v>231</v>
      </c>
      <c r="D96" s="61" t="s">
        <v>449</v>
      </c>
      <c r="E96" s="61" t="s">
        <v>160</v>
      </c>
      <c r="F96" s="61" t="str">
        <f>REPT(CHAR(160),10)&amp;Working!$E96</f>
        <v>          B</v>
      </c>
      <c r="G96" s="52">
        <v>0</v>
      </c>
      <c r="H96" s="52">
        <v>0</v>
      </c>
      <c r="I96" s="52">
        <v>4</v>
      </c>
      <c r="J96" s="52">
        <v>0</v>
      </c>
      <c r="K96" s="63">
        <v>0</v>
      </c>
      <c r="L96" s="58">
        <v>4</v>
      </c>
      <c r="M96" s="52">
        <v>0</v>
      </c>
      <c r="N96" s="52">
        <v>3</v>
      </c>
      <c r="O96" s="52">
        <v>4</v>
      </c>
      <c r="P96" s="70">
        <v>0</v>
      </c>
      <c r="Q96" s="71">
        <v>4</v>
      </c>
      <c r="R96" s="30">
        <v>3.6666666666666665</v>
      </c>
      <c r="S96" s="22">
        <v>0</v>
      </c>
      <c r="T96" s="12">
        <v>0</v>
      </c>
      <c r="U96" s="47">
        <v>0</v>
      </c>
      <c r="V96" s="12">
        <v>0</v>
      </c>
      <c r="W96" s="12">
        <v>0</v>
      </c>
      <c r="X96" s="29">
        <v>0</v>
      </c>
      <c r="Y96" s="12">
        <v>3</v>
      </c>
      <c r="Z96" s="12">
        <v>0</v>
      </c>
      <c r="AA96" s="12">
        <v>0</v>
      </c>
      <c r="AB96" s="12">
        <v>0</v>
      </c>
      <c r="AC96" s="12">
        <v>0</v>
      </c>
      <c r="AD96" s="29">
        <v>3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29">
        <v>0</v>
      </c>
      <c r="AK96" s="21">
        <v>3</v>
      </c>
      <c r="AL96" s="21">
        <v>3</v>
      </c>
      <c r="AM96" s="47">
        <v>0</v>
      </c>
      <c r="AN96" s="21">
        <v>4</v>
      </c>
      <c r="AO96" s="12">
        <v>0</v>
      </c>
      <c r="AP96" s="30">
        <v>3.3333333333333335</v>
      </c>
      <c r="AQ96" s="22">
        <v>4</v>
      </c>
      <c r="AR96" s="12">
        <v>0</v>
      </c>
      <c r="AS96" s="20">
        <v>0</v>
      </c>
      <c r="AT96" s="12">
        <v>0</v>
      </c>
      <c r="AU96" s="12">
        <v>0</v>
      </c>
      <c r="AV96" s="29">
        <v>4</v>
      </c>
      <c r="AW96" s="12">
        <v>0</v>
      </c>
      <c r="AX96" s="12">
        <v>0</v>
      </c>
      <c r="AY96" s="24">
        <v>0</v>
      </c>
      <c r="AZ96" s="22">
        <v>2</v>
      </c>
      <c r="BA96" s="49">
        <v>4</v>
      </c>
      <c r="BB96" s="76">
        <v>3</v>
      </c>
    </row>
    <row r="97" spans="1:54" ht="23.1" customHeight="1" x14ac:dyDescent="0.3">
      <c r="A97" s="77">
        <v>93</v>
      </c>
      <c r="B97" s="54" t="s">
        <v>339</v>
      </c>
      <c r="C97" s="55" t="s">
        <v>340</v>
      </c>
      <c r="D97" s="54" t="s">
        <v>541</v>
      </c>
      <c r="E97" s="54" t="s">
        <v>492</v>
      </c>
      <c r="F97" s="54" t="str">
        <f>REPT(CHAR(160),10)&amp;Working!$E97</f>
        <v>          C</v>
      </c>
      <c r="G97" s="56">
        <v>0</v>
      </c>
      <c r="H97" s="56">
        <v>0</v>
      </c>
      <c r="I97" s="56">
        <v>2</v>
      </c>
      <c r="J97" s="56">
        <v>0</v>
      </c>
      <c r="K97" s="57">
        <v>0</v>
      </c>
      <c r="L97" s="58">
        <v>2</v>
      </c>
      <c r="M97" s="56">
        <v>0</v>
      </c>
      <c r="N97" s="56">
        <v>2</v>
      </c>
      <c r="O97" s="56">
        <v>2</v>
      </c>
      <c r="P97" s="59">
        <v>0</v>
      </c>
      <c r="Q97" s="60">
        <v>2</v>
      </c>
      <c r="R97" s="30">
        <v>2</v>
      </c>
      <c r="S97" s="22">
        <v>0</v>
      </c>
      <c r="T97" s="24">
        <v>0</v>
      </c>
      <c r="U97" s="44">
        <v>0</v>
      </c>
      <c r="V97" s="24">
        <v>0</v>
      </c>
      <c r="W97" s="24">
        <v>0</v>
      </c>
      <c r="X97" s="29">
        <v>0</v>
      </c>
      <c r="Y97" s="24">
        <v>2</v>
      </c>
      <c r="Z97" s="24">
        <v>0</v>
      </c>
      <c r="AA97" s="24">
        <v>0</v>
      </c>
      <c r="AB97" s="24">
        <v>0</v>
      </c>
      <c r="AC97" s="24">
        <v>0</v>
      </c>
      <c r="AD97" s="29">
        <v>2</v>
      </c>
      <c r="AE97" s="24">
        <v>0</v>
      </c>
      <c r="AF97" s="24">
        <v>0</v>
      </c>
      <c r="AG97" s="24">
        <v>0</v>
      </c>
      <c r="AH97" s="24">
        <v>0</v>
      </c>
      <c r="AI97" s="24">
        <v>0</v>
      </c>
      <c r="AJ97" s="29">
        <v>0</v>
      </c>
      <c r="AK97" s="23">
        <v>2</v>
      </c>
      <c r="AL97" s="23">
        <v>2</v>
      </c>
      <c r="AM97" s="44">
        <v>0</v>
      </c>
      <c r="AN97" s="23">
        <v>2</v>
      </c>
      <c r="AO97" s="24">
        <v>0</v>
      </c>
      <c r="AP97" s="30">
        <v>2</v>
      </c>
      <c r="AQ97" s="22">
        <v>2</v>
      </c>
      <c r="AR97" s="24">
        <v>0</v>
      </c>
      <c r="AS97" s="50">
        <v>0</v>
      </c>
      <c r="AT97" s="24">
        <v>0</v>
      </c>
      <c r="AU97" s="24">
        <v>0</v>
      </c>
      <c r="AV97" s="29">
        <v>2</v>
      </c>
      <c r="AW97" s="24">
        <v>0</v>
      </c>
      <c r="AX97" s="24">
        <v>0</v>
      </c>
      <c r="AY97" s="24">
        <v>0</v>
      </c>
      <c r="AZ97" s="22">
        <v>3</v>
      </c>
      <c r="BA97" s="49">
        <v>3</v>
      </c>
      <c r="BB97" s="76">
        <v>3</v>
      </c>
    </row>
    <row r="98" spans="1:54" ht="23.1" customHeight="1" x14ac:dyDescent="0.3">
      <c r="A98" s="78">
        <v>94</v>
      </c>
      <c r="B98" s="61" t="s">
        <v>96</v>
      </c>
      <c r="C98" s="62" t="s">
        <v>97</v>
      </c>
      <c r="D98" s="61" t="s">
        <v>449</v>
      </c>
      <c r="E98" s="61" t="s">
        <v>34</v>
      </c>
      <c r="F98" s="61" t="str">
        <f>REPT(CHAR(160),10)&amp;Working!$E98</f>
        <v>          A</v>
      </c>
      <c r="G98" s="52">
        <v>0</v>
      </c>
      <c r="H98" s="52">
        <v>0</v>
      </c>
      <c r="I98" s="52">
        <v>2</v>
      </c>
      <c r="J98" s="52">
        <v>0</v>
      </c>
      <c r="K98" s="63">
        <v>0</v>
      </c>
      <c r="L98" s="58">
        <v>2</v>
      </c>
      <c r="M98" s="52">
        <v>0</v>
      </c>
      <c r="N98" s="52">
        <v>2</v>
      </c>
      <c r="O98" s="52">
        <v>2</v>
      </c>
      <c r="P98" s="64">
        <v>0</v>
      </c>
      <c r="Q98" s="65">
        <v>2</v>
      </c>
      <c r="R98" s="30">
        <v>2</v>
      </c>
      <c r="S98" s="22">
        <v>0</v>
      </c>
      <c r="T98" s="12">
        <v>0</v>
      </c>
      <c r="U98" s="43">
        <v>0</v>
      </c>
      <c r="V98" s="12">
        <v>0</v>
      </c>
      <c r="W98" s="12">
        <v>0</v>
      </c>
      <c r="X98" s="29">
        <v>0</v>
      </c>
      <c r="Y98" s="12">
        <v>2</v>
      </c>
      <c r="Z98" s="12">
        <v>0</v>
      </c>
      <c r="AA98" s="12">
        <v>0</v>
      </c>
      <c r="AB98" s="12">
        <v>0</v>
      </c>
      <c r="AC98" s="12">
        <v>0</v>
      </c>
      <c r="AD98" s="29">
        <v>2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29">
        <v>0</v>
      </c>
      <c r="AK98" s="17">
        <v>2</v>
      </c>
      <c r="AL98" s="17">
        <v>2</v>
      </c>
      <c r="AM98" s="43">
        <v>0</v>
      </c>
      <c r="AN98" s="17">
        <v>2</v>
      </c>
      <c r="AO98" s="12">
        <v>0</v>
      </c>
      <c r="AP98" s="30">
        <v>2</v>
      </c>
      <c r="AQ98" s="22">
        <v>2</v>
      </c>
      <c r="AR98" s="12">
        <v>0</v>
      </c>
      <c r="AS98" s="21">
        <v>0</v>
      </c>
      <c r="AT98" s="12">
        <v>0</v>
      </c>
      <c r="AU98" s="12">
        <v>0</v>
      </c>
      <c r="AV98" s="29">
        <v>2</v>
      </c>
      <c r="AW98" s="12">
        <v>0</v>
      </c>
      <c r="AX98" s="12">
        <v>0</v>
      </c>
      <c r="AY98" s="24">
        <v>0</v>
      </c>
      <c r="AZ98" s="22">
        <v>3</v>
      </c>
      <c r="BA98" s="49">
        <v>2</v>
      </c>
      <c r="BB98" s="76">
        <v>2.5</v>
      </c>
    </row>
    <row r="99" spans="1:54" ht="23.1" customHeight="1" x14ac:dyDescent="0.3">
      <c r="A99" s="77">
        <v>95</v>
      </c>
      <c r="B99" s="54" t="s">
        <v>248</v>
      </c>
      <c r="C99" s="55" t="s">
        <v>249</v>
      </c>
      <c r="D99" s="54" t="s">
        <v>449</v>
      </c>
      <c r="E99" s="54" t="s">
        <v>160</v>
      </c>
      <c r="F99" s="54" t="str">
        <f>REPT(CHAR(160),10)&amp;Working!$E99</f>
        <v>          B</v>
      </c>
      <c r="G99" s="56">
        <v>0</v>
      </c>
      <c r="H99" s="56">
        <v>0</v>
      </c>
      <c r="I99" s="56">
        <v>3</v>
      </c>
      <c r="J99" s="56">
        <v>0</v>
      </c>
      <c r="K99" s="57">
        <v>0</v>
      </c>
      <c r="L99" s="58">
        <v>3</v>
      </c>
      <c r="M99" s="56">
        <v>0</v>
      </c>
      <c r="N99" s="56">
        <v>3</v>
      </c>
      <c r="O99" s="56">
        <v>4</v>
      </c>
      <c r="P99" s="59">
        <v>0</v>
      </c>
      <c r="Q99" s="60">
        <v>4</v>
      </c>
      <c r="R99" s="30">
        <v>3.6666666666666665</v>
      </c>
      <c r="S99" s="22">
        <v>0</v>
      </c>
      <c r="T99" s="24">
        <v>0</v>
      </c>
      <c r="U99" s="44">
        <v>0</v>
      </c>
      <c r="V99" s="24">
        <v>0</v>
      </c>
      <c r="W99" s="24">
        <v>0</v>
      </c>
      <c r="X99" s="29">
        <v>0</v>
      </c>
      <c r="Y99" s="24">
        <v>2</v>
      </c>
      <c r="Z99" s="24">
        <v>0</v>
      </c>
      <c r="AA99" s="24">
        <v>0</v>
      </c>
      <c r="AB99" s="24">
        <v>0</v>
      </c>
      <c r="AC99" s="24">
        <v>0</v>
      </c>
      <c r="AD99" s="29">
        <v>2</v>
      </c>
      <c r="AE99" s="24">
        <v>0</v>
      </c>
      <c r="AF99" s="24">
        <v>0</v>
      </c>
      <c r="AG99" s="24">
        <v>0</v>
      </c>
      <c r="AH99" s="24">
        <v>0</v>
      </c>
      <c r="AI99" s="24">
        <v>0</v>
      </c>
      <c r="AJ99" s="29">
        <v>0</v>
      </c>
      <c r="AK99" s="23">
        <v>2</v>
      </c>
      <c r="AL99" s="23">
        <v>2</v>
      </c>
      <c r="AM99" s="44">
        <v>0</v>
      </c>
      <c r="AN99" s="23">
        <v>3</v>
      </c>
      <c r="AO99" s="24">
        <v>0</v>
      </c>
      <c r="AP99" s="30">
        <v>2.3333333333333335</v>
      </c>
      <c r="AQ99" s="22">
        <v>3</v>
      </c>
      <c r="AR99" s="24">
        <v>0</v>
      </c>
      <c r="AS99" s="50">
        <v>0</v>
      </c>
      <c r="AT99" s="24">
        <v>0</v>
      </c>
      <c r="AU99" s="24">
        <v>0</v>
      </c>
      <c r="AV99" s="29">
        <v>3</v>
      </c>
      <c r="AW99" s="24">
        <v>0</v>
      </c>
      <c r="AX99" s="24">
        <v>0</v>
      </c>
      <c r="AY99" s="24">
        <v>0</v>
      </c>
      <c r="AZ99" s="22">
        <v>2</v>
      </c>
      <c r="BA99" s="49">
        <v>4</v>
      </c>
      <c r="BB99" s="76">
        <v>3</v>
      </c>
    </row>
    <row r="100" spans="1:54" ht="23.1" customHeight="1" x14ac:dyDescent="0.3">
      <c r="A100" s="78">
        <v>96</v>
      </c>
      <c r="B100" s="61" t="s">
        <v>341</v>
      </c>
      <c r="C100" s="62" t="s">
        <v>342</v>
      </c>
      <c r="D100" s="61" t="s">
        <v>449</v>
      </c>
      <c r="E100" s="61" t="s">
        <v>492</v>
      </c>
      <c r="F100" s="61" t="str">
        <f>REPT(CHAR(160),10)&amp;Working!$E100</f>
        <v>          C</v>
      </c>
      <c r="G100" s="52">
        <v>0</v>
      </c>
      <c r="H100" s="52">
        <v>0</v>
      </c>
      <c r="I100" s="52">
        <v>2</v>
      </c>
      <c r="J100" s="52">
        <v>0</v>
      </c>
      <c r="K100" s="63">
        <v>0</v>
      </c>
      <c r="L100" s="58">
        <v>2</v>
      </c>
      <c r="M100" s="52">
        <v>0</v>
      </c>
      <c r="N100" s="52">
        <v>2</v>
      </c>
      <c r="O100" s="52">
        <v>2</v>
      </c>
      <c r="P100" s="66">
        <v>0</v>
      </c>
      <c r="Q100" s="67">
        <v>2</v>
      </c>
      <c r="R100" s="30">
        <v>2</v>
      </c>
      <c r="S100" s="22">
        <v>0</v>
      </c>
      <c r="T100" s="12">
        <v>0</v>
      </c>
      <c r="U100" s="45">
        <v>0</v>
      </c>
      <c r="V100" s="12">
        <v>0</v>
      </c>
      <c r="W100" s="12">
        <v>0</v>
      </c>
      <c r="X100" s="29">
        <v>0</v>
      </c>
      <c r="Y100" s="12">
        <v>2</v>
      </c>
      <c r="Z100" s="12">
        <v>0</v>
      </c>
      <c r="AA100" s="12">
        <v>0</v>
      </c>
      <c r="AB100" s="12">
        <v>0</v>
      </c>
      <c r="AC100" s="12">
        <v>0</v>
      </c>
      <c r="AD100" s="29">
        <v>2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29">
        <v>0</v>
      </c>
      <c r="AK100" s="19">
        <v>2</v>
      </c>
      <c r="AL100" s="19">
        <v>3</v>
      </c>
      <c r="AM100" s="45">
        <v>0</v>
      </c>
      <c r="AN100" s="19">
        <v>3</v>
      </c>
      <c r="AO100" s="12">
        <v>0</v>
      </c>
      <c r="AP100" s="30">
        <v>2.6666666666666665</v>
      </c>
      <c r="AQ100" s="22">
        <v>3</v>
      </c>
      <c r="AR100" s="12">
        <v>0</v>
      </c>
      <c r="AS100" s="20">
        <v>0</v>
      </c>
      <c r="AT100" s="12">
        <v>0</v>
      </c>
      <c r="AU100" s="12">
        <v>0</v>
      </c>
      <c r="AV100" s="29">
        <v>3</v>
      </c>
      <c r="AW100" s="12">
        <v>0</v>
      </c>
      <c r="AX100" s="12">
        <v>0</v>
      </c>
      <c r="AY100" s="24">
        <v>0</v>
      </c>
      <c r="AZ100" s="22">
        <v>3</v>
      </c>
      <c r="BA100" s="49">
        <v>3</v>
      </c>
      <c r="BB100" s="76">
        <v>3</v>
      </c>
    </row>
    <row r="101" spans="1:54" ht="23.1" customHeight="1" x14ac:dyDescent="0.3">
      <c r="A101" s="77">
        <v>97</v>
      </c>
      <c r="B101" s="54" t="s">
        <v>183</v>
      </c>
      <c r="C101" s="55" t="s">
        <v>184</v>
      </c>
      <c r="D101" s="54" t="s">
        <v>541</v>
      </c>
      <c r="E101" s="54" t="s">
        <v>160</v>
      </c>
      <c r="F101" s="54" t="str">
        <f>REPT(CHAR(160),10)&amp;Working!$E101</f>
        <v>          B</v>
      </c>
      <c r="G101" s="56">
        <v>0</v>
      </c>
      <c r="H101" s="56">
        <v>0</v>
      </c>
      <c r="I101" s="56">
        <v>2</v>
      </c>
      <c r="J101" s="56">
        <v>0</v>
      </c>
      <c r="K101" s="57">
        <v>0</v>
      </c>
      <c r="L101" s="58">
        <v>2</v>
      </c>
      <c r="M101" s="56">
        <v>0</v>
      </c>
      <c r="N101" s="56">
        <v>2</v>
      </c>
      <c r="O101" s="56">
        <v>3</v>
      </c>
      <c r="P101" s="59">
        <v>0</v>
      </c>
      <c r="Q101" s="60">
        <v>3</v>
      </c>
      <c r="R101" s="30">
        <v>2.6666666666666665</v>
      </c>
      <c r="S101" s="22">
        <v>0</v>
      </c>
      <c r="T101" s="24">
        <v>0</v>
      </c>
      <c r="U101" s="44">
        <v>0</v>
      </c>
      <c r="V101" s="24">
        <v>0</v>
      </c>
      <c r="W101" s="24">
        <v>0</v>
      </c>
      <c r="X101" s="29">
        <v>0</v>
      </c>
      <c r="Y101" s="24">
        <v>2</v>
      </c>
      <c r="Z101" s="24">
        <v>0</v>
      </c>
      <c r="AA101" s="24">
        <v>0</v>
      </c>
      <c r="AB101" s="24">
        <v>0</v>
      </c>
      <c r="AC101" s="24">
        <v>0</v>
      </c>
      <c r="AD101" s="29">
        <v>2</v>
      </c>
      <c r="AE101" s="24">
        <v>0</v>
      </c>
      <c r="AF101" s="24">
        <v>0</v>
      </c>
      <c r="AG101" s="24">
        <v>0</v>
      </c>
      <c r="AH101" s="24">
        <v>0</v>
      </c>
      <c r="AI101" s="24">
        <v>0</v>
      </c>
      <c r="AJ101" s="29">
        <v>0</v>
      </c>
      <c r="AK101" s="23">
        <v>3</v>
      </c>
      <c r="AL101" s="23">
        <v>4</v>
      </c>
      <c r="AM101" s="44">
        <v>0</v>
      </c>
      <c r="AN101" s="23">
        <v>4</v>
      </c>
      <c r="AO101" s="24">
        <v>0</v>
      </c>
      <c r="AP101" s="30">
        <v>3.6666666666666665</v>
      </c>
      <c r="AQ101" s="22">
        <v>3</v>
      </c>
      <c r="AR101" s="24">
        <v>0</v>
      </c>
      <c r="AS101" s="50">
        <v>0</v>
      </c>
      <c r="AT101" s="24">
        <v>0</v>
      </c>
      <c r="AU101" s="24">
        <v>0</v>
      </c>
      <c r="AV101" s="29">
        <v>3</v>
      </c>
      <c r="AW101" s="24">
        <v>0</v>
      </c>
      <c r="AX101" s="24">
        <v>0</v>
      </c>
      <c r="AY101" s="24">
        <v>0</v>
      </c>
      <c r="AZ101" s="22">
        <v>3</v>
      </c>
      <c r="BA101" s="49">
        <v>3</v>
      </c>
      <c r="BB101" s="76">
        <v>3</v>
      </c>
    </row>
    <row r="102" spans="1:54" ht="23.1" customHeight="1" x14ac:dyDescent="0.3">
      <c r="A102" s="78">
        <v>98</v>
      </c>
      <c r="B102" s="61" t="s">
        <v>343</v>
      </c>
      <c r="C102" s="62" t="s">
        <v>344</v>
      </c>
      <c r="D102" s="61" t="s">
        <v>541</v>
      </c>
      <c r="E102" s="61" t="s">
        <v>492</v>
      </c>
      <c r="F102" s="61" t="str">
        <f>REPT(CHAR(160),10)&amp;Working!$E102</f>
        <v>          C</v>
      </c>
      <c r="G102" s="52">
        <v>0</v>
      </c>
      <c r="H102" s="52">
        <v>0</v>
      </c>
      <c r="I102" s="52">
        <v>3</v>
      </c>
      <c r="J102" s="52">
        <v>0</v>
      </c>
      <c r="K102" s="63">
        <v>0</v>
      </c>
      <c r="L102" s="58">
        <v>3</v>
      </c>
      <c r="M102" s="52">
        <v>0</v>
      </c>
      <c r="N102" s="52">
        <v>3</v>
      </c>
      <c r="O102" s="52">
        <v>3</v>
      </c>
      <c r="P102" s="64">
        <v>0</v>
      </c>
      <c r="Q102" s="65">
        <v>3</v>
      </c>
      <c r="R102" s="30">
        <v>3</v>
      </c>
      <c r="S102" s="22">
        <v>0</v>
      </c>
      <c r="T102" s="12">
        <v>0</v>
      </c>
      <c r="U102" s="43">
        <v>0</v>
      </c>
      <c r="V102" s="12">
        <v>0</v>
      </c>
      <c r="W102" s="12">
        <v>0</v>
      </c>
      <c r="X102" s="29">
        <v>0</v>
      </c>
      <c r="Y102" s="12">
        <v>3</v>
      </c>
      <c r="Z102" s="12">
        <v>0</v>
      </c>
      <c r="AA102" s="12">
        <v>0</v>
      </c>
      <c r="AB102" s="12">
        <v>0</v>
      </c>
      <c r="AC102" s="12">
        <v>0</v>
      </c>
      <c r="AD102" s="29">
        <v>3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29">
        <v>0</v>
      </c>
      <c r="AK102" s="17">
        <v>3</v>
      </c>
      <c r="AL102" s="17">
        <v>3</v>
      </c>
      <c r="AM102" s="43">
        <v>0</v>
      </c>
      <c r="AN102" s="17">
        <v>3</v>
      </c>
      <c r="AO102" s="12">
        <v>0</v>
      </c>
      <c r="AP102" s="30">
        <v>3</v>
      </c>
      <c r="AQ102" s="22">
        <v>3</v>
      </c>
      <c r="AR102" s="12">
        <v>0</v>
      </c>
      <c r="AS102" s="21">
        <v>0</v>
      </c>
      <c r="AT102" s="12">
        <v>0</v>
      </c>
      <c r="AU102" s="12">
        <v>0</v>
      </c>
      <c r="AV102" s="29">
        <v>3</v>
      </c>
      <c r="AW102" s="12">
        <v>0</v>
      </c>
      <c r="AX102" s="12">
        <v>0</v>
      </c>
      <c r="AY102" s="24">
        <v>0</v>
      </c>
      <c r="AZ102" s="22">
        <v>3</v>
      </c>
      <c r="BA102" s="49">
        <v>3</v>
      </c>
      <c r="BB102" s="76">
        <v>3</v>
      </c>
    </row>
    <row r="103" spans="1:54" ht="23.1" customHeight="1" x14ac:dyDescent="0.3">
      <c r="A103" s="77">
        <v>99</v>
      </c>
      <c r="B103" s="54" t="s">
        <v>262</v>
      </c>
      <c r="C103" s="55" t="s">
        <v>263</v>
      </c>
      <c r="D103" s="54" t="s">
        <v>449</v>
      </c>
      <c r="E103" s="54" t="s">
        <v>160</v>
      </c>
      <c r="F103" s="54" t="str">
        <f>REPT(CHAR(160),10)&amp;Working!$E103</f>
        <v>          B</v>
      </c>
      <c r="G103" s="56">
        <v>0</v>
      </c>
      <c r="H103" s="56">
        <v>0</v>
      </c>
      <c r="I103" s="56">
        <v>2</v>
      </c>
      <c r="J103" s="56">
        <v>0</v>
      </c>
      <c r="K103" s="57">
        <v>0</v>
      </c>
      <c r="L103" s="58">
        <v>2</v>
      </c>
      <c r="M103" s="56">
        <v>0</v>
      </c>
      <c r="N103" s="56">
        <v>3</v>
      </c>
      <c r="O103" s="56">
        <v>2</v>
      </c>
      <c r="P103" s="59">
        <v>0</v>
      </c>
      <c r="Q103" s="60">
        <v>2</v>
      </c>
      <c r="R103" s="30">
        <v>2.3333333333333335</v>
      </c>
      <c r="S103" s="22">
        <v>0</v>
      </c>
      <c r="T103" s="24">
        <v>0</v>
      </c>
      <c r="U103" s="44">
        <v>0</v>
      </c>
      <c r="V103" s="24">
        <v>0</v>
      </c>
      <c r="W103" s="24">
        <v>0</v>
      </c>
      <c r="X103" s="29">
        <v>0</v>
      </c>
      <c r="Y103" s="24">
        <v>2</v>
      </c>
      <c r="Z103" s="24">
        <v>0</v>
      </c>
      <c r="AA103" s="24">
        <v>0</v>
      </c>
      <c r="AB103" s="24">
        <v>0</v>
      </c>
      <c r="AC103" s="24">
        <v>0</v>
      </c>
      <c r="AD103" s="29">
        <v>2</v>
      </c>
      <c r="AE103" s="24">
        <v>0</v>
      </c>
      <c r="AF103" s="24">
        <v>0</v>
      </c>
      <c r="AG103" s="24">
        <v>0</v>
      </c>
      <c r="AH103" s="24">
        <v>0</v>
      </c>
      <c r="AI103" s="24">
        <v>0</v>
      </c>
      <c r="AJ103" s="29">
        <v>0</v>
      </c>
      <c r="AK103" s="23">
        <v>2</v>
      </c>
      <c r="AL103" s="23">
        <v>3</v>
      </c>
      <c r="AM103" s="44">
        <v>0</v>
      </c>
      <c r="AN103" s="23">
        <v>3</v>
      </c>
      <c r="AO103" s="24">
        <v>0</v>
      </c>
      <c r="AP103" s="30">
        <v>2.6666666666666665</v>
      </c>
      <c r="AQ103" s="22">
        <v>2</v>
      </c>
      <c r="AR103" s="24">
        <v>0</v>
      </c>
      <c r="AS103" s="50">
        <v>0</v>
      </c>
      <c r="AT103" s="24">
        <v>0</v>
      </c>
      <c r="AU103" s="24">
        <v>0</v>
      </c>
      <c r="AV103" s="29">
        <v>2</v>
      </c>
      <c r="AW103" s="24">
        <v>0</v>
      </c>
      <c r="AX103" s="24">
        <v>0</v>
      </c>
      <c r="AY103" s="24">
        <v>0</v>
      </c>
      <c r="AZ103" s="22">
        <v>1</v>
      </c>
      <c r="BA103" s="49">
        <v>3</v>
      </c>
      <c r="BB103" s="76">
        <v>2</v>
      </c>
    </row>
    <row r="104" spans="1:54" ht="23.1" customHeight="1" x14ac:dyDescent="0.3">
      <c r="A104" s="78">
        <v>100</v>
      </c>
      <c r="B104" s="61" t="s">
        <v>139</v>
      </c>
      <c r="C104" s="62" t="s">
        <v>140</v>
      </c>
      <c r="D104" s="61" t="s">
        <v>449</v>
      </c>
      <c r="E104" s="61" t="s">
        <v>34</v>
      </c>
      <c r="F104" s="61" t="str">
        <f>REPT(CHAR(160),10)&amp;Working!$E104</f>
        <v>          A</v>
      </c>
      <c r="G104" s="52">
        <v>0</v>
      </c>
      <c r="H104" s="52">
        <v>0</v>
      </c>
      <c r="I104" s="52">
        <v>2</v>
      </c>
      <c r="J104" s="52">
        <v>0</v>
      </c>
      <c r="K104" s="63">
        <v>0</v>
      </c>
      <c r="L104" s="58">
        <v>2</v>
      </c>
      <c r="M104" s="52">
        <v>0</v>
      </c>
      <c r="N104" s="52">
        <v>2</v>
      </c>
      <c r="O104" s="52">
        <v>2</v>
      </c>
      <c r="P104" s="64">
        <v>0</v>
      </c>
      <c r="Q104" s="65">
        <v>2</v>
      </c>
      <c r="R104" s="30">
        <v>2</v>
      </c>
      <c r="S104" s="22">
        <v>0</v>
      </c>
      <c r="T104" s="12">
        <v>0</v>
      </c>
      <c r="U104" s="43">
        <v>0</v>
      </c>
      <c r="V104" s="12">
        <v>0</v>
      </c>
      <c r="W104" s="12">
        <v>0</v>
      </c>
      <c r="X104" s="29">
        <v>0</v>
      </c>
      <c r="Y104" s="12">
        <v>2</v>
      </c>
      <c r="Z104" s="12">
        <v>0</v>
      </c>
      <c r="AA104" s="12">
        <v>0</v>
      </c>
      <c r="AB104" s="12">
        <v>0</v>
      </c>
      <c r="AC104" s="12">
        <v>0</v>
      </c>
      <c r="AD104" s="29">
        <v>2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29">
        <v>0</v>
      </c>
      <c r="AK104" s="17">
        <v>3</v>
      </c>
      <c r="AL104" s="17">
        <v>2</v>
      </c>
      <c r="AM104" s="43">
        <v>0</v>
      </c>
      <c r="AN104" s="17">
        <v>2</v>
      </c>
      <c r="AO104" s="12">
        <v>0</v>
      </c>
      <c r="AP104" s="30">
        <v>2.3333333333333335</v>
      </c>
      <c r="AQ104" s="22">
        <v>3</v>
      </c>
      <c r="AR104" s="12">
        <v>0</v>
      </c>
      <c r="AS104" s="20">
        <v>0</v>
      </c>
      <c r="AT104" s="12">
        <v>0</v>
      </c>
      <c r="AU104" s="12">
        <v>0</v>
      </c>
      <c r="AV104" s="29">
        <v>3</v>
      </c>
      <c r="AW104" s="12">
        <v>0</v>
      </c>
      <c r="AX104" s="12">
        <v>0</v>
      </c>
      <c r="AY104" s="24">
        <v>0</v>
      </c>
      <c r="AZ104" s="22">
        <v>2</v>
      </c>
      <c r="BA104" s="49">
        <v>3</v>
      </c>
      <c r="BB104" s="76">
        <v>2.5</v>
      </c>
    </row>
    <row r="105" spans="1:54" ht="23.1" customHeight="1" x14ac:dyDescent="0.3">
      <c r="A105" s="77">
        <v>101</v>
      </c>
      <c r="B105" s="54" t="s">
        <v>345</v>
      </c>
      <c r="C105" s="55" t="s">
        <v>346</v>
      </c>
      <c r="D105" s="54" t="s">
        <v>449</v>
      </c>
      <c r="E105" s="54" t="s">
        <v>492</v>
      </c>
      <c r="F105" s="54" t="str">
        <f>REPT(CHAR(160),10)&amp;Working!$E105</f>
        <v>          C</v>
      </c>
      <c r="G105" s="56">
        <v>0</v>
      </c>
      <c r="H105" s="56">
        <v>0</v>
      </c>
      <c r="I105" s="56">
        <v>3</v>
      </c>
      <c r="J105" s="56">
        <v>0</v>
      </c>
      <c r="K105" s="57">
        <v>0</v>
      </c>
      <c r="L105" s="58">
        <v>3</v>
      </c>
      <c r="M105" s="56">
        <v>0</v>
      </c>
      <c r="N105" s="56">
        <v>3</v>
      </c>
      <c r="O105" s="56">
        <v>4</v>
      </c>
      <c r="P105" s="59">
        <v>0</v>
      </c>
      <c r="Q105" s="60">
        <v>4</v>
      </c>
      <c r="R105" s="30">
        <v>3.6666666666666665</v>
      </c>
      <c r="S105" s="22">
        <v>0</v>
      </c>
      <c r="T105" s="24">
        <v>0</v>
      </c>
      <c r="U105" s="44">
        <v>0</v>
      </c>
      <c r="V105" s="24">
        <v>0</v>
      </c>
      <c r="W105" s="24">
        <v>0</v>
      </c>
      <c r="X105" s="29">
        <v>0</v>
      </c>
      <c r="Y105" s="24">
        <v>3</v>
      </c>
      <c r="Z105" s="24">
        <v>0</v>
      </c>
      <c r="AA105" s="24">
        <v>0</v>
      </c>
      <c r="AB105" s="24">
        <v>0</v>
      </c>
      <c r="AC105" s="24">
        <v>0</v>
      </c>
      <c r="AD105" s="29">
        <v>3</v>
      </c>
      <c r="AE105" s="24">
        <v>0</v>
      </c>
      <c r="AF105" s="24">
        <v>0</v>
      </c>
      <c r="AG105" s="24">
        <v>0</v>
      </c>
      <c r="AH105" s="24">
        <v>0</v>
      </c>
      <c r="AI105" s="24">
        <v>0</v>
      </c>
      <c r="AJ105" s="29">
        <v>0</v>
      </c>
      <c r="AK105" s="23">
        <v>3</v>
      </c>
      <c r="AL105" s="23">
        <v>3</v>
      </c>
      <c r="AM105" s="44">
        <v>0</v>
      </c>
      <c r="AN105" s="23">
        <v>4</v>
      </c>
      <c r="AO105" s="24">
        <v>0</v>
      </c>
      <c r="AP105" s="30">
        <v>3.3333333333333335</v>
      </c>
      <c r="AQ105" s="22">
        <v>3</v>
      </c>
      <c r="AR105" s="24">
        <v>0</v>
      </c>
      <c r="AS105" s="50">
        <v>0</v>
      </c>
      <c r="AT105" s="24">
        <v>0</v>
      </c>
      <c r="AU105" s="24">
        <v>0</v>
      </c>
      <c r="AV105" s="29">
        <v>3</v>
      </c>
      <c r="AW105" s="24">
        <v>0</v>
      </c>
      <c r="AX105" s="24">
        <v>0</v>
      </c>
      <c r="AY105" s="24">
        <v>0</v>
      </c>
      <c r="AZ105" s="22">
        <v>3</v>
      </c>
      <c r="BA105" s="49">
        <v>4</v>
      </c>
      <c r="BB105" s="76">
        <v>3.5</v>
      </c>
    </row>
    <row r="106" spans="1:54" ht="23.1" customHeight="1" x14ac:dyDescent="0.3">
      <c r="A106" s="78">
        <v>102</v>
      </c>
      <c r="B106" s="61" t="s">
        <v>347</v>
      </c>
      <c r="C106" s="62" t="s">
        <v>348</v>
      </c>
      <c r="D106" s="61" t="s">
        <v>541</v>
      </c>
      <c r="E106" s="61" t="s">
        <v>492</v>
      </c>
      <c r="F106" s="61" t="str">
        <f>REPT(CHAR(160),10)&amp;Working!$E106</f>
        <v>          C</v>
      </c>
      <c r="G106" s="52">
        <v>0</v>
      </c>
      <c r="H106" s="52">
        <v>0</v>
      </c>
      <c r="I106" s="52">
        <v>2</v>
      </c>
      <c r="J106" s="52">
        <v>0</v>
      </c>
      <c r="K106" s="63">
        <v>0</v>
      </c>
      <c r="L106" s="58">
        <v>2</v>
      </c>
      <c r="M106" s="52">
        <v>0</v>
      </c>
      <c r="N106" s="52">
        <v>4</v>
      </c>
      <c r="O106" s="52">
        <v>3</v>
      </c>
      <c r="P106" s="64">
        <v>0</v>
      </c>
      <c r="Q106" s="65">
        <v>3</v>
      </c>
      <c r="R106" s="30">
        <v>3.3333333333333335</v>
      </c>
      <c r="S106" s="22">
        <v>0</v>
      </c>
      <c r="T106" s="12">
        <v>0</v>
      </c>
      <c r="U106" s="43">
        <v>0</v>
      </c>
      <c r="V106" s="12">
        <v>0</v>
      </c>
      <c r="W106" s="12">
        <v>0</v>
      </c>
      <c r="X106" s="29">
        <v>0</v>
      </c>
      <c r="Y106" s="12">
        <v>3</v>
      </c>
      <c r="Z106" s="12">
        <v>0</v>
      </c>
      <c r="AA106" s="12">
        <v>0</v>
      </c>
      <c r="AB106" s="12">
        <v>0</v>
      </c>
      <c r="AC106" s="12">
        <v>0</v>
      </c>
      <c r="AD106" s="29">
        <v>3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29">
        <v>0</v>
      </c>
      <c r="AK106" s="17">
        <v>4</v>
      </c>
      <c r="AL106" s="17">
        <v>4</v>
      </c>
      <c r="AM106" s="43">
        <v>0</v>
      </c>
      <c r="AN106" s="17">
        <v>3</v>
      </c>
      <c r="AO106" s="12">
        <v>0</v>
      </c>
      <c r="AP106" s="30">
        <v>3.6666666666666665</v>
      </c>
      <c r="AQ106" s="22">
        <v>4</v>
      </c>
      <c r="AR106" s="12">
        <v>0</v>
      </c>
      <c r="AS106" s="20">
        <v>0</v>
      </c>
      <c r="AT106" s="12">
        <v>0</v>
      </c>
      <c r="AU106" s="12">
        <v>0</v>
      </c>
      <c r="AV106" s="29">
        <v>4</v>
      </c>
      <c r="AW106" s="12">
        <v>0</v>
      </c>
      <c r="AX106" s="12">
        <v>0</v>
      </c>
      <c r="AY106" s="24">
        <v>0</v>
      </c>
      <c r="AZ106" s="22">
        <v>2</v>
      </c>
      <c r="BA106" s="49">
        <v>4</v>
      </c>
      <c r="BB106" s="76">
        <v>3</v>
      </c>
    </row>
    <row r="107" spans="1:54" ht="23.1" customHeight="1" x14ac:dyDescent="0.3">
      <c r="A107" s="77">
        <v>103</v>
      </c>
      <c r="B107" s="54" t="s">
        <v>141</v>
      </c>
      <c r="C107" s="55" t="s">
        <v>142</v>
      </c>
      <c r="D107" s="54" t="s">
        <v>541</v>
      </c>
      <c r="E107" s="54" t="s">
        <v>34</v>
      </c>
      <c r="F107" s="54" t="str">
        <f>REPT(CHAR(160),10)&amp;Working!$E107</f>
        <v>          A</v>
      </c>
      <c r="G107" s="56">
        <v>0</v>
      </c>
      <c r="H107" s="56">
        <v>0</v>
      </c>
      <c r="I107" s="56">
        <v>2</v>
      </c>
      <c r="J107" s="56">
        <v>0</v>
      </c>
      <c r="K107" s="57">
        <v>0</v>
      </c>
      <c r="L107" s="58">
        <v>2</v>
      </c>
      <c r="M107" s="56">
        <v>0</v>
      </c>
      <c r="N107" s="56">
        <v>3</v>
      </c>
      <c r="O107" s="56">
        <v>2</v>
      </c>
      <c r="P107" s="59">
        <v>0</v>
      </c>
      <c r="Q107" s="60">
        <v>2</v>
      </c>
      <c r="R107" s="30">
        <v>2.3333333333333335</v>
      </c>
      <c r="S107" s="22">
        <v>0</v>
      </c>
      <c r="T107" s="24">
        <v>0</v>
      </c>
      <c r="U107" s="44">
        <v>0</v>
      </c>
      <c r="V107" s="24">
        <v>0</v>
      </c>
      <c r="W107" s="24">
        <v>0</v>
      </c>
      <c r="X107" s="29">
        <v>0</v>
      </c>
      <c r="Y107" s="24">
        <v>2</v>
      </c>
      <c r="Z107" s="24">
        <v>0</v>
      </c>
      <c r="AA107" s="24">
        <v>0</v>
      </c>
      <c r="AB107" s="24">
        <v>0</v>
      </c>
      <c r="AC107" s="24">
        <v>0</v>
      </c>
      <c r="AD107" s="29">
        <v>2</v>
      </c>
      <c r="AE107" s="24">
        <v>0</v>
      </c>
      <c r="AF107" s="24">
        <v>0</v>
      </c>
      <c r="AG107" s="24">
        <v>0</v>
      </c>
      <c r="AH107" s="24">
        <v>0</v>
      </c>
      <c r="AI107" s="24">
        <v>0</v>
      </c>
      <c r="AJ107" s="29">
        <v>0</v>
      </c>
      <c r="AK107" s="23">
        <v>1</v>
      </c>
      <c r="AL107" s="23">
        <v>2</v>
      </c>
      <c r="AM107" s="44">
        <v>0</v>
      </c>
      <c r="AN107" s="23">
        <v>2</v>
      </c>
      <c r="AO107" s="24">
        <v>0</v>
      </c>
      <c r="AP107" s="30">
        <v>1.6666666666666667</v>
      </c>
      <c r="AQ107" s="22">
        <v>2</v>
      </c>
      <c r="AR107" s="24">
        <v>0</v>
      </c>
      <c r="AS107" s="50">
        <v>0</v>
      </c>
      <c r="AT107" s="24">
        <v>0</v>
      </c>
      <c r="AU107" s="24">
        <v>0</v>
      </c>
      <c r="AV107" s="29">
        <v>2</v>
      </c>
      <c r="AW107" s="24">
        <v>0</v>
      </c>
      <c r="AX107" s="24">
        <v>0</v>
      </c>
      <c r="AY107" s="24">
        <v>0</v>
      </c>
      <c r="AZ107" s="22">
        <v>1</v>
      </c>
      <c r="BA107" s="49">
        <v>2</v>
      </c>
      <c r="BB107" s="76">
        <v>1.5</v>
      </c>
    </row>
    <row r="108" spans="1:54" ht="23.1" customHeight="1" x14ac:dyDescent="0.3">
      <c r="A108" s="78">
        <v>104</v>
      </c>
      <c r="B108" s="61" t="s">
        <v>76</v>
      </c>
      <c r="C108" s="62" t="s">
        <v>77</v>
      </c>
      <c r="D108" s="61" t="s">
        <v>449</v>
      </c>
      <c r="E108" s="61" t="s">
        <v>34</v>
      </c>
      <c r="F108" s="61" t="str">
        <f>REPT(CHAR(160),10)&amp;Working!$E108</f>
        <v>          A</v>
      </c>
      <c r="G108" s="52">
        <v>0</v>
      </c>
      <c r="H108" s="52">
        <v>0</v>
      </c>
      <c r="I108" s="52">
        <v>4</v>
      </c>
      <c r="J108" s="52">
        <v>0</v>
      </c>
      <c r="K108" s="63">
        <v>0</v>
      </c>
      <c r="L108" s="58">
        <v>4</v>
      </c>
      <c r="M108" s="52">
        <v>0</v>
      </c>
      <c r="N108" s="52">
        <v>4</v>
      </c>
      <c r="O108" s="52">
        <v>4</v>
      </c>
      <c r="P108" s="64">
        <v>0</v>
      </c>
      <c r="Q108" s="65">
        <v>4</v>
      </c>
      <c r="R108" s="30">
        <v>4</v>
      </c>
      <c r="S108" s="22">
        <v>0</v>
      </c>
      <c r="T108" s="12">
        <v>0</v>
      </c>
      <c r="U108" s="43">
        <v>0</v>
      </c>
      <c r="V108" s="12">
        <v>0</v>
      </c>
      <c r="W108" s="12">
        <v>0</v>
      </c>
      <c r="X108" s="29">
        <v>0</v>
      </c>
      <c r="Y108" s="12">
        <v>4</v>
      </c>
      <c r="Z108" s="12">
        <v>0</v>
      </c>
      <c r="AA108" s="12">
        <v>0</v>
      </c>
      <c r="AB108" s="12">
        <v>0</v>
      </c>
      <c r="AC108" s="12">
        <v>0</v>
      </c>
      <c r="AD108" s="29">
        <v>4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29">
        <v>0</v>
      </c>
      <c r="AK108" s="17">
        <v>5</v>
      </c>
      <c r="AL108" s="17">
        <v>5</v>
      </c>
      <c r="AM108" s="43">
        <v>0</v>
      </c>
      <c r="AN108" s="17">
        <v>5</v>
      </c>
      <c r="AO108" s="12">
        <v>0</v>
      </c>
      <c r="AP108" s="30">
        <v>5</v>
      </c>
      <c r="AQ108" s="22">
        <v>5</v>
      </c>
      <c r="AR108" s="12">
        <v>0</v>
      </c>
      <c r="AS108" s="20">
        <v>0</v>
      </c>
      <c r="AT108" s="12">
        <v>0</v>
      </c>
      <c r="AU108" s="12">
        <v>0</v>
      </c>
      <c r="AV108" s="29">
        <v>5</v>
      </c>
      <c r="AW108" s="12">
        <v>0</v>
      </c>
      <c r="AX108" s="12">
        <v>0</v>
      </c>
      <c r="AY108" s="24">
        <v>0</v>
      </c>
      <c r="AZ108" s="22">
        <v>4</v>
      </c>
      <c r="BA108" s="49">
        <v>5</v>
      </c>
      <c r="BB108" s="76">
        <v>4.5</v>
      </c>
    </row>
    <row r="109" spans="1:54" ht="23.1" customHeight="1" x14ac:dyDescent="0.3">
      <c r="A109" s="77">
        <v>105</v>
      </c>
      <c r="B109" s="54" t="s">
        <v>143</v>
      </c>
      <c r="C109" s="55" t="s">
        <v>144</v>
      </c>
      <c r="D109" s="54" t="s">
        <v>541</v>
      </c>
      <c r="E109" s="54" t="s">
        <v>34</v>
      </c>
      <c r="F109" s="54" t="str">
        <f>REPT(CHAR(160),10)&amp;Working!$E109</f>
        <v>          A</v>
      </c>
      <c r="G109" s="56">
        <v>0</v>
      </c>
      <c r="H109" s="56">
        <v>0</v>
      </c>
      <c r="I109" s="56">
        <v>3</v>
      </c>
      <c r="J109" s="56">
        <v>0</v>
      </c>
      <c r="K109" s="57">
        <v>0</v>
      </c>
      <c r="L109" s="58">
        <v>3</v>
      </c>
      <c r="M109" s="56">
        <v>0</v>
      </c>
      <c r="N109" s="56">
        <v>4</v>
      </c>
      <c r="O109" s="56">
        <v>4</v>
      </c>
      <c r="P109" s="59">
        <v>0</v>
      </c>
      <c r="Q109" s="60">
        <v>4</v>
      </c>
      <c r="R109" s="30">
        <v>4</v>
      </c>
      <c r="S109" s="22">
        <v>0</v>
      </c>
      <c r="T109" s="24">
        <v>0</v>
      </c>
      <c r="U109" s="44">
        <v>0</v>
      </c>
      <c r="V109" s="24">
        <v>0</v>
      </c>
      <c r="W109" s="24">
        <v>0</v>
      </c>
      <c r="X109" s="29">
        <v>0</v>
      </c>
      <c r="Y109" s="24">
        <v>5</v>
      </c>
      <c r="Z109" s="24">
        <v>0</v>
      </c>
      <c r="AA109" s="24">
        <v>0</v>
      </c>
      <c r="AB109" s="24">
        <v>0</v>
      </c>
      <c r="AC109" s="24">
        <v>0</v>
      </c>
      <c r="AD109" s="29">
        <v>5</v>
      </c>
      <c r="AE109" s="24">
        <v>0</v>
      </c>
      <c r="AF109" s="24">
        <v>0</v>
      </c>
      <c r="AG109" s="24">
        <v>0</v>
      </c>
      <c r="AH109" s="24">
        <v>0</v>
      </c>
      <c r="AI109" s="24">
        <v>0</v>
      </c>
      <c r="AJ109" s="29">
        <v>0</v>
      </c>
      <c r="AK109" s="23">
        <v>3</v>
      </c>
      <c r="AL109" s="23">
        <v>4</v>
      </c>
      <c r="AM109" s="44">
        <v>0</v>
      </c>
      <c r="AN109" s="23">
        <v>4</v>
      </c>
      <c r="AO109" s="24">
        <v>0</v>
      </c>
      <c r="AP109" s="30">
        <v>3.6666666666666665</v>
      </c>
      <c r="AQ109" s="22">
        <v>5</v>
      </c>
      <c r="AR109" s="24">
        <v>0</v>
      </c>
      <c r="AS109" s="50">
        <v>0</v>
      </c>
      <c r="AT109" s="24">
        <v>0</v>
      </c>
      <c r="AU109" s="24">
        <v>0</v>
      </c>
      <c r="AV109" s="29">
        <v>5</v>
      </c>
      <c r="AW109" s="24">
        <v>0</v>
      </c>
      <c r="AX109" s="24">
        <v>0</v>
      </c>
      <c r="AY109" s="24">
        <v>0</v>
      </c>
      <c r="AZ109" s="22">
        <v>2</v>
      </c>
      <c r="BA109" s="49">
        <v>4</v>
      </c>
      <c r="BB109" s="76">
        <v>3</v>
      </c>
    </row>
    <row r="110" spans="1:54" ht="23.1" customHeight="1" x14ac:dyDescent="0.3">
      <c r="A110" s="78">
        <v>106</v>
      </c>
      <c r="B110" s="61" t="s">
        <v>349</v>
      </c>
      <c r="C110" s="62" t="s">
        <v>350</v>
      </c>
      <c r="D110" s="61" t="s">
        <v>449</v>
      </c>
      <c r="E110" s="61" t="s">
        <v>492</v>
      </c>
      <c r="F110" s="61" t="str">
        <f>REPT(CHAR(160),10)&amp;Working!$E110</f>
        <v>          C</v>
      </c>
      <c r="G110" s="52">
        <v>0</v>
      </c>
      <c r="H110" s="52">
        <v>0</v>
      </c>
      <c r="I110" s="52">
        <v>5</v>
      </c>
      <c r="J110" s="52">
        <v>0</v>
      </c>
      <c r="K110" s="63">
        <v>0</v>
      </c>
      <c r="L110" s="58">
        <v>5</v>
      </c>
      <c r="M110" s="52">
        <v>0</v>
      </c>
      <c r="N110" s="52">
        <v>5</v>
      </c>
      <c r="O110" s="52">
        <v>4</v>
      </c>
      <c r="P110" s="70">
        <v>0</v>
      </c>
      <c r="Q110" s="71">
        <v>4</v>
      </c>
      <c r="R110" s="30">
        <v>4.333333333333333</v>
      </c>
      <c r="S110" s="22">
        <v>0</v>
      </c>
      <c r="T110" s="12">
        <v>0</v>
      </c>
      <c r="U110" s="47">
        <v>0</v>
      </c>
      <c r="V110" s="12">
        <v>0</v>
      </c>
      <c r="W110" s="12">
        <v>0</v>
      </c>
      <c r="X110" s="29">
        <v>0</v>
      </c>
      <c r="Y110" s="12">
        <v>5</v>
      </c>
      <c r="Z110" s="12">
        <v>0</v>
      </c>
      <c r="AA110" s="12">
        <v>0</v>
      </c>
      <c r="AB110" s="12">
        <v>0</v>
      </c>
      <c r="AC110" s="12">
        <v>0</v>
      </c>
      <c r="AD110" s="29">
        <v>5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29">
        <v>0</v>
      </c>
      <c r="AK110" s="21">
        <v>5</v>
      </c>
      <c r="AL110" s="21">
        <v>5</v>
      </c>
      <c r="AM110" s="47">
        <v>0</v>
      </c>
      <c r="AN110" s="21">
        <v>5</v>
      </c>
      <c r="AO110" s="12">
        <v>0</v>
      </c>
      <c r="AP110" s="30">
        <v>5</v>
      </c>
      <c r="AQ110" s="22">
        <v>5</v>
      </c>
      <c r="AR110" s="12">
        <v>0</v>
      </c>
      <c r="AS110" s="20">
        <v>0</v>
      </c>
      <c r="AT110" s="12">
        <v>0</v>
      </c>
      <c r="AU110" s="12">
        <v>0</v>
      </c>
      <c r="AV110" s="29">
        <v>5</v>
      </c>
      <c r="AW110" s="12">
        <v>0</v>
      </c>
      <c r="AX110" s="12">
        <v>0</v>
      </c>
      <c r="AY110" s="24">
        <v>0</v>
      </c>
      <c r="AZ110" s="22">
        <v>4</v>
      </c>
      <c r="BA110" s="49">
        <v>5</v>
      </c>
      <c r="BB110" s="76">
        <v>4.5</v>
      </c>
    </row>
    <row r="111" spans="1:54" ht="23.1" customHeight="1" x14ac:dyDescent="0.3">
      <c r="A111" s="77">
        <v>107</v>
      </c>
      <c r="B111" s="54" t="s">
        <v>351</v>
      </c>
      <c r="C111" s="55" t="s">
        <v>352</v>
      </c>
      <c r="D111" s="54" t="s">
        <v>541</v>
      </c>
      <c r="E111" s="54" t="s">
        <v>492</v>
      </c>
      <c r="F111" s="54" t="str">
        <f>REPT(CHAR(160),10)&amp;Working!$E111</f>
        <v>          C</v>
      </c>
      <c r="G111" s="56">
        <v>0</v>
      </c>
      <c r="H111" s="56">
        <v>0</v>
      </c>
      <c r="I111" s="56">
        <v>3</v>
      </c>
      <c r="J111" s="56">
        <v>0</v>
      </c>
      <c r="K111" s="57">
        <v>0</v>
      </c>
      <c r="L111" s="58">
        <v>3</v>
      </c>
      <c r="M111" s="56">
        <v>0</v>
      </c>
      <c r="N111" s="56">
        <v>4</v>
      </c>
      <c r="O111" s="56">
        <v>4</v>
      </c>
      <c r="P111" s="59">
        <v>0</v>
      </c>
      <c r="Q111" s="60">
        <v>4</v>
      </c>
      <c r="R111" s="30">
        <v>4</v>
      </c>
      <c r="S111" s="22">
        <v>0</v>
      </c>
      <c r="T111" s="24">
        <v>0</v>
      </c>
      <c r="U111" s="44">
        <v>0</v>
      </c>
      <c r="V111" s="24">
        <v>0</v>
      </c>
      <c r="W111" s="24">
        <v>0</v>
      </c>
      <c r="X111" s="29">
        <v>0</v>
      </c>
      <c r="Y111" s="24">
        <v>4</v>
      </c>
      <c r="Z111" s="24">
        <v>0</v>
      </c>
      <c r="AA111" s="24">
        <v>0</v>
      </c>
      <c r="AB111" s="24">
        <v>0</v>
      </c>
      <c r="AC111" s="24">
        <v>0</v>
      </c>
      <c r="AD111" s="29">
        <v>4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9">
        <v>0</v>
      </c>
      <c r="AK111" s="23">
        <v>2</v>
      </c>
      <c r="AL111" s="23">
        <v>4</v>
      </c>
      <c r="AM111" s="44">
        <v>0</v>
      </c>
      <c r="AN111" s="23">
        <v>4</v>
      </c>
      <c r="AO111" s="24">
        <v>0</v>
      </c>
      <c r="AP111" s="30">
        <v>3.3333333333333335</v>
      </c>
      <c r="AQ111" s="22">
        <v>3</v>
      </c>
      <c r="AR111" s="24">
        <v>0</v>
      </c>
      <c r="AS111" s="50">
        <v>0</v>
      </c>
      <c r="AT111" s="24">
        <v>0</v>
      </c>
      <c r="AU111" s="24">
        <v>0</v>
      </c>
      <c r="AV111" s="29">
        <v>3</v>
      </c>
      <c r="AW111" s="24">
        <v>0</v>
      </c>
      <c r="AX111" s="24">
        <v>0</v>
      </c>
      <c r="AY111" s="24">
        <v>0</v>
      </c>
      <c r="AZ111" s="22">
        <v>2</v>
      </c>
      <c r="BA111" s="49">
        <v>5</v>
      </c>
      <c r="BB111" s="76">
        <v>3.5</v>
      </c>
    </row>
    <row r="112" spans="1:54" ht="23.1" customHeight="1" x14ac:dyDescent="0.3">
      <c r="A112" s="78">
        <v>108</v>
      </c>
      <c r="B112" s="61" t="s">
        <v>278</v>
      </c>
      <c r="C112" s="62" t="s">
        <v>279</v>
      </c>
      <c r="D112" s="61" t="s">
        <v>449</v>
      </c>
      <c r="E112" s="61" t="s">
        <v>160</v>
      </c>
      <c r="F112" s="61" t="str">
        <f>REPT(CHAR(160),10)&amp;Working!$E112</f>
        <v>          B</v>
      </c>
      <c r="G112" s="52">
        <v>0</v>
      </c>
      <c r="H112" s="52">
        <v>0</v>
      </c>
      <c r="I112" s="52">
        <v>2</v>
      </c>
      <c r="J112" s="52">
        <v>0</v>
      </c>
      <c r="K112" s="63">
        <v>0</v>
      </c>
      <c r="L112" s="58">
        <v>2</v>
      </c>
      <c r="M112" s="52">
        <v>0</v>
      </c>
      <c r="N112" s="52">
        <v>2</v>
      </c>
      <c r="O112" s="52">
        <v>1</v>
      </c>
      <c r="P112" s="64">
        <v>0</v>
      </c>
      <c r="Q112" s="65">
        <v>1</v>
      </c>
      <c r="R112" s="30">
        <v>1.3333333333333333</v>
      </c>
      <c r="S112" s="22">
        <v>0</v>
      </c>
      <c r="T112" s="12">
        <v>0</v>
      </c>
      <c r="U112" s="43">
        <v>0</v>
      </c>
      <c r="V112" s="12">
        <v>0</v>
      </c>
      <c r="W112" s="12">
        <v>0</v>
      </c>
      <c r="X112" s="29">
        <v>0</v>
      </c>
      <c r="Y112" s="12">
        <v>2</v>
      </c>
      <c r="Z112" s="12">
        <v>0</v>
      </c>
      <c r="AA112" s="12">
        <v>0</v>
      </c>
      <c r="AB112" s="12">
        <v>0</v>
      </c>
      <c r="AC112" s="12">
        <v>0</v>
      </c>
      <c r="AD112" s="29">
        <v>2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29">
        <v>0</v>
      </c>
      <c r="AK112" s="17">
        <v>2</v>
      </c>
      <c r="AL112" s="17">
        <v>3</v>
      </c>
      <c r="AM112" s="43">
        <v>0</v>
      </c>
      <c r="AN112" s="17">
        <v>3</v>
      </c>
      <c r="AO112" s="12">
        <v>0</v>
      </c>
      <c r="AP112" s="30">
        <v>2.6666666666666665</v>
      </c>
      <c r="AQ112" s="22">
        <v>4</v>
      </c>
      <c r="AR112" s="12">
        <v>0</v>
      </c>
      <c r="AS112" s="21">
        <v>0</v>
      </c>
      <c r="AT112" s="12">
        <v>0</v>
      </c>
      <c r="AU112" s="12">
        <v>0</v>
      </c>
      <c r="AV112" s="29">
        <v>4</v>
      </c>
      <c r="AW112" s="12">
        <v>0</v>
      </c>
      <c r="AX112" s="12">
        <v>0</v>
      </c>
      <c r="AY112" s="24">
        <v>0</v>
      </c>
      <c r="AZ112" s="22">
        <v>1</v>
      </c>
      <c r="BA112" s="49">
        <v>3</v>
      </c>
      <c r="BB112" s="76">
        <v>2</v>
      </c>
    </row>
    <row r="113" spans="1:54" ht="23.1" customHeight="1" x14ac:dyDescent="0.3">
      <c r="A113" s="77">
        <v>109</v>
      </c>
      <c r="B113" s="54" t="s">
        <v>167</v>
      </c>
      <c r="C113" s="55" t="s">
        <v>168</v>
      </c>
      <c r="D113" s="54" t="s">
        <v>449</v>
      </c>
      <c r="E113" s="54" t="s">
        <v>160</v>
      </c>
      <c r="F113" s="54" t="str">
        <f>REPT(CHAR(160),10)&amp;Working!$E113</f>
        <v>          B</v>
      </c>
      <c r="G113" s="56">
        <v>0</v>
      </c>
      <c r="H113" s="56">
        <v>0</v>
      </c>
      <c r="I113" s="56">
        <v>3</v>
      </c>
      <c r="J113" s="56">
        <v>0</v>
      </c>
      <c r="K113" s="57">
        <v>0</v>
      </c>
      <c r="L113" s="58">
        <v>3</v>
      </c>
      <c r="M113" s="56">
        <v>0</v>
      </c>
      <c r="N113" s="56">
        <v>4</v>
      </c>
      <c r="O113" s="56">
        <v>4</v>
      </c>
      <c r="P113" s="59">
        <v>0</v>
      </c>
      <c r="Q113" s="60">
        <v>4</v>
      </c>
      <c r="R113" s="30">
        <v>4</v>
      </c>
      <c r="S113" s="22">
        <v>0</v>
      </c>
      <c r="T113" s="24">
        <v>0</v>
      </c>
      <c r="U113" s="44">
        <v>0</v>
      </c>
      <c r="V113" s="24">
        <v>0</v>
      </c>
      <c r="W113" s="24">
        <v>0</v>
      </c>
      <c r="X113" s="29">
        <v>0</v>
      </c>
      <c r="Y113" s="24">
        <v>4</v>
      </c>
      <c r="Z113" s="24">
        <v>0</v>
      </c>
      <c r="AA113" s="24">
        <v>0</v>
      </c>
      <c r="AB113" s="24">
        <v>0</v>
      </c>
      <c r="AC113" s="24">
        <v>0</v>
      </c>
      <c r="AD113" s="29">
        <v>4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9">
        <v>0</v>
      </c>
      <c r="AK113" s="23">
        <v>3</v>
      </c>
      <c r="AL113" s="23">
        <v>4</v>
      </c>
      <c r="AM113" s="44">
        <v>0</v>
      </c>
      <c r="AN113" s="23">
        <v>4</v>
      </c>
      <c r="AO113" s="24">
        <v>0</v>
      </c>
      <c r="AP113" s="30">
        <v>3.6666666666666665</v>
      </c>
      <c r="AQ113" s="22">
        <v>4</v>
      </c>
      <c r="AR113" s="24">
        <v>0</v>
      </c>
      <c r="AS113" s="50">
        <v>0</v>
      </c>
      <c r="AT113" s="24">
        <v>0</v>
      </c>
      <c r="AU113" s="24">
        <v>0</v>
      </c>
      <c r="AV113" s="29">
        <v>4</v>
      </c>
      <c r="AW113" s="24">
        <v>0</v>
      </c>
      <c r="AX113" s="24">
        <v>0</v>
      </c>
      <c r="AY113" s="24">
        <v>0</v>
      </c>
      <c r="AZ113" s="22">
        <v>2</v>
      </c>
      <c r="BA113" s="49">
        <v>4</v>
      </c>
      <c r="BB113" s="76">
        <v>3</v>
      </c>
    </row>
    <row r="114" spans="1:54" ht="23.1" customHeight="1" x14ac:dyDescent="0.3">
      <c r="A114" s="78">
        <v>110</v>
      </c>
      <c r="B114" s="61" t="s">
        <v>185</v>
      </c>
      <c r="C114" s="62" t="s">
        <v>186</v>
      </c>
      <c r="D114" s="61" t="s">
        <v>449</v>
      </c>
      <c r="E114" s="61" t="s">
        <v>160</v>
      </c>
      <c r="F114" s="61" t="str">
        <f>REPT(CHAR(160),10)&amp;Working!$E114</f>
        <v>          B</v>
      </c>
      <c r="G114" s="52">
        <v>0</v>
      </c>
      <c r="H114" s="52">
        <v>0</v>
      </c>
      <c r="I114" s="52">
        <v>4</v>
      </c>
      <c r="J114" s="52">
        <v>0</v>
      </c>
      <c r="K114" s="63">
        <v>0</v>
      </c>
      <c r="L114" s="58">
        <v>4</v>
      </c>
      <c r="M114" s="52">
        <v>0</v>
      </c>
      <c r="N114" s="52">
        <v>4</v>
      </c>
      <c r="O114" s="52">
        <v>4</v>
      </c>
      <c r="P114" s="66">
        <v>0</v>
      </c>
      <c r="Q114" s="67">
        <v>4</v>
      </c>
      <c r="R114" s="30">
        <v>4</v>
      </c>
      <c r="S114" s="22">
        <v>0</v>
      </c>
      <c r="T114" s="12">
        <v>0</v>
      </c>
      <c r="U114" s="45">
        <v>0</v>
      </c>
      <c r="V114" s="12">
        <v>0</v>
      </c>
      <c r="W114" s="12">
        <v>0</v>
      </c>
      <c r="X114" s="29">
        <v>0</v>
      </c>
      <c r="Y114" s="12">
        <v>4</v>
      </c>
      <c r="Z114" s="12">
        <v>0</v>
      </c>
      <c r="AA114" s="12">
        <v>0</v>
      </c>
      <c r="AB114" s="12">
        <v>0</v>
      </c>
      <c r="AC114" s="12">
        <v>0</v>
      </c>
      <c r="AD114" s="29">
        <v>4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29">
        <v>0</v>
      </c>
      <c r="AK114" s="19">
        <v>5</v>
      </c>
      <c r="AL114" s="19">
        <v>4</v>
      </c>
      <c r="AM114" s="45">
        <v>0</v>
      </c>
      <c r="AN114" s="19">
        <v>5</v>
      </c>
      <c r="AO114" s="12">
        <v>0</v>
      </c>
      <c r="AP114" s="30">
        <v>4.666666666666667</v>
      </c>
      <c r="AQ114" s="22">
        <v>5</v>
      </c>
      <c r="AR114" s="12">
        <v>0</v>
      </c>
      <c r="AS114" s="20">
        <v>0</v>
      </c>
      <c r="AT114" s="12">
        <v>0</v>
      </c>
      <c r="AU114" s="12">
        <v>0</v>
      </c>
      <c r="AV114" s="29">
        <v>5</v>
      </c>
      <c r="AW114" s="12">
        <v>0</v>
      </c>
      <c r="AX114" s="12">
        <v>0</v>
      </c>
      <c r="AY114" s="24">
        <v>0</v>
      </c>
      <c r="AZ114" s="22">
        <v>5</v>
      </c>
      <c r="BA114" s="49">
        <v>4</v>
      </c>
      <c r="BB114" s="76">
        <v>4.5</v>
      </c>
    </row>
    <row r="115" spans="1:54" ht="23.1" customHeight="1" x14ac:dyDescent="0.3">
      <c r="A115" s="77">
        <v>111</v>
      </c>
      <c r="B115" s="54" t="s">
        <v>232</v>
      </c>
      <c r="C115" s="55" t="s">
        <v>233</v>
      </c>
      <c r="D115" s="54" t="s">
        <v>449</v>
      </c>
      <c r="E115" s="54" t="s">
        <v>160</v>
      </c>
      <c r="F115" s="54" t="str">
        <f>REPT(CHAR(160),10)&amp;Working!$E115</f>
        <v>          B</v>
      </c>
      <c r="G115" s="56">
        <v>0</v>
      </c>
      <c r="H115" s="56">
        <v>0</v>
      </c>
      <c r="I115" s="56">
        <v>0</v>
      </c>
      <c r="J115" s="56">
        <v>0</v>
      </c>
      <c r="K115" s="57">
        <v>0</v>
      </c>
      <c r="L115" s="58">
        <v>0</v>
      </c>
      <c r="M115" s="56">
        <v>0</v>
      </c>
      <c r="N115" s="56">
        <v>0</v>
      </c>
      <c r="O115" s="56">
        <v>0</v>
      </c>
      <c r="P115" s="59">
        <v>0</v>
      </c>
      <c r="Q115" s="60">
        <v>0</v>
      </c>
      <c r="R115" s="30">
        <v>0</v>
      </c>
      <c r="S115" s="22">
        <v>0</v>
      </c>
      <c r="T115" s="24">
        <v>0</v>
      </c>
      <c r="U115" s="44">
        <v>0</v>
      </c>
      <c r="V115" s="24">
        <v>0</v>
      </c>
      <c r="W115" s="24">
        <v>0</v>
      </c>
      <c r="X115" s="29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9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9">
        <v>0</v>
      </c>
      <c r="AK115" s="23">
        <v>0</v>
      </c>
      <c r="AL115" s="23">
        <v>0</v>
      </c>
      <c r="AM115" s="44">
        <v>0</v>
      </c>
      <c r="AN115" s="23">
        <v>0</v>
      </c>
      <c r="AO115" s="24">
        <v>0</v>
      </c>
      <c r="AP115" s="30">
        <v>0</v>
      </c>
      <c r="AQ115" s="22">
        <v>0</v>
      </c>
      <c r="AR115" s="24">
        <v>0</v>
      </c>
      <c r="AS115" s="50">
        <v>0</v>
      </c>
      <c r="AT115" s="24">
        <v>0</v>
      </c>
      <c r="AU115" s="24">
        <v>0</v>
      </c>
      <c r="AV115" s="29">
        <v>0</v>
      </c>
      <c r="AW115" s="24">
        <v>0</v>
      </c>
      <c r="AX115" s="24">
        <v>0</v>
      </c>
      <c r="AY115" s="24">
        <v>0</v>
      </c>
      <c r="AZ115" s="22">
        <v>0</v>
      </c>
      <c r="BA115" s="49">
        <v>0</v>
      </c>
      <c r="BB115" s="76">
        <v>0</v>
      </c>
    </row>
    <row r="116" spans="1:54" ht="23.1" customHeight="1" x14ac:dyDescent="0.3">
      <c r="A116" s="78">
        <v>112</v>
      </c>
      <c r="B116" s="61" t="s">
        <v>145</v>
      </c>
      <c r="C116" s="62" t="s">
        <v>146</v>
      </c>
      <c r="D116" s="61" t="s">
        <v>449</v>
      </c>
      <c r="E116" s="61" t="s">
        <v>34</v>
      </c>
      <c r="F116" s="61" t="str">
        <f>REPT(CHAR(160),10)&amp;Working!$E116</f>
        <v>          A</v>
      </c>
      <c r="G116" s="52">
        <v>0</v>
      </c>
      <c r="H116" s="52">
        <v>0</v>
      </c>
      <c r="I116" s="52">
        <v>3</v>
      </c>
      <c r="J116" s="52">
        <v>0</v>
      </c>
      <c r="K116" s="63">
        <v>0</v>
      </c>
      <c r="L116" s="58">
        <v>3</v>
      </c>
      <c r="M116" s="52">
        <v>0</v>
      </c>
      <c r="N116" s="52">
        <v>3</v>
      </c>
      <c r="O116" s="52">
        <v>3</v>
      </c>
      <c r="P116" s="64">
        <v>0</v>
      </c>
      <c r="Q116" s="65">
        <v>3</v>
      </c>
      <c r="R116" s="30">
        <v>3</v>
      </c>
      <c r="S116" s="22">
        <v>0</v>
      </c>
      <c r="T116" s="12">
        <v>0</v>
      </c>
      <c r="U116" s="43">
        <v>0</v>
      </c>
      <c r="V116" s="12">
        <v>0</v>
      </c>
      <c r="W116" s="12">
        <v>0</v>
      </c>
      <c r="X116" s="29">
        <v>0</v>
      </c>
      <c r="Y116" s="12">
        <v>3</v>
      </c>
      <c r="Z116" s="12">
        <v>0</v>
      </c>
      <c r="AA116" s="12">
        <v>0</v>
      </c>
      <c r="AB116" s="12">
        <v>0</v>
      </c>
      <c r="AC116" s="12">
        <v>0</v>
      </c>
      <c r="AD116" s="29">
        <v>3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29">
        <v>0</v>
      </c>
      <c r="AK116" s="17">
        <v>3</v>
      </c>
      <c r="AL116" s="17">
        <v>4</v>
      </c>
      <c r="AM116" s="43">
        <v>0</v>
      </c>
      <c r="AN116" s="17">
        <v>3</v>
      </c>
      <c r="AO116" s="12">
        <v>0</v>
      </c>
      <c r="AP116" s="30">
        <v>3.3333333333333335</v>
      </c>
      <c r="AQ116" s="22">
        <v>3</v>
      </c>
      <c r="AR116" s="12">
        <v>0</v>
      </c>
      <c r="AS116" s="21">
        <v>0</v>
      </c>
      <c r="AT116" s="12">
        <v>0</v>
      </c>
      <c r="AU116" s="12">
        <v>0</v>
      </c>
      <c r="AV116" s="29">
        <v>3</v>
      </c>
      <c r="AW116" s="12">
        <v>0</v>
      </c>
      <c r="AX116" s="12">
        <v>0</v>
      </c>
      <c r="AY116" s="24">
        <v>0</v>
      </c>
      <c r="AZ116" s="22">
        <v>2</v>
      </c>
      <c r="BA116" s="49">
        <v>4</v>
      </c>
      <c r="BB116" s="76">
        <v>3</v>
      </c>
    </row>
    <row r="117" spans="1:54" ht="23.1" customHeight="1" x14ac:dyDescent="0.3">
      <c r="A117" s="77">
        <v>113</v>
      </c>
      <c r="B117" s="54" t="s">
        <v>200</v>
      </c>
      <c r="C117" s="55" t="s">
        <v>201</v>
      </c>
      <c r="D117" s="54" t="s">
        <v>449</v>
      </c>
      <c r="E117" s="54" t="s">
        <v>160</v>
      </c>
      <c r="F117" s="54" t="str">
        <f>REPT(CHAR(160),10)&amp;Working!$E117</f>
        <v>          B</v>
      </c>
      <c r="G117" s="56">
        <v>0</v>
      </c>
      <c r="H117" s="56">
        <v>0</v>
      </c>
      <c r="I117" s="56">
        <v>4</v>
      </c>
      <c r="J117" s="56">
        <v>0</v>
      </c>
      <c r="K117" s="57">
        <v>0</v>
      </c>
      <c r="L117" s="58">
        <v>4</v>
      </c>
      <c r="M117" s="56">
        <v>0</v>
      </c>
      <c r="N117" s="56">
        <v>3</v>
      </c>
      <c r="O117" s="56">
        <v>3</v>
      </c>
      <c r="P117" s="59">
        <v>0</v>
      </c>
      <c r="Q117" s="60">
        <v>3</v>
      </c>
      <c r="R117" s="30">
        <v>3</v>
      </c>
      <c r="S117" s="22">
        <v>0</v>
      </c>
      <c r="T117" s="24">
        <v>0</v>
      </c>
      <c r="U117" s="44">
        <v>0</v>
      </c>
      <c r="V117" s="24">
        <v>0</v>
      </c>
      <c r="W117" s="24">
        <v>0</v>
      </c>
      <c r="X117" s="29">
        <v>0</v>
      </c>
      <c r="Y117" s="24">
        <v>3</v>
      </c>
      <c r="Z117" s="24">
        <v>0</v>
      </c>
      <c r="AA117" s="24">
        <v>0</v>
      </c>
      <c r="AB117" s="24">
        <v>0</v>
      </c>
      <c r="AC117" s="24">
        <v>0</v>
      </c>
      <c r="AD117" s="29">
        <v>3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9">
        <v>0</v>
      </c>
      <c r="AK117" s="23">
        <v>2</v>
      </c>
      <c r="AL117" s="23">
        <v>4</v>
      </c>
      <c r="AM117" s="44">
        <v>0</v>
      </c>
      <c r="AN117" s="23">
        <v>4</v>
      </c>
      <c r="AO117" s="24">
        <v>0</v>
      </c>
      <c r="AP117" s="30">
        <v>3.3333333333333335</v>
      </c>
      <c r="AQ117" s="22">
        <v>4</v>
      </c>
      <c r="AR117" s="24">
        <v>0</v>
      </c>
      <c r="AS117" s="50">
        <v>0</v>
      </c>
      <c r="AT117" s="24">
        <v>0</v>
      </c>
      <c r="AU117" s="24">
        <v>0</v>
      </c>
      <c r="AV117" s="29">
        <v>4</v>
      </c>
      <c r="AW117" s="24">
        <v>0</v>
      </c>
      <c r="AX117" s="24">
        <v>0</v>
      </c>
      <c r="AY117" s="24">
        <v>0</v>
      </c>
      <c r="AZ117" s="22">
        <v>2</v>
      </c>
      <c r="BA117" s="49">
        <v>4</v>
      </c>
      <c r="BB117" s="76">
        <v>3</v>
      </c>
    </row>
    <row r="118" spans="1:54" ht="23.1" customHeight="1" x14ac:dyDescent="0.3">
      <c r="A118" s="78">
        <v>114</v>
      </c>
      <c r="B118" s="61" t="s">
        <v>216</v>
      </c>
      <c r="C118" s="62" t="s">
        <v>217</v>
      </c>
      <c r="D118" s="61" t="s">
        <v>449</v>
      </c>
      <c r="E118" s="61" t="s">
        <v>160</v>
      </c>
      <c r="F118" s="61" t="str">
        <f>REPT(CHAR(160),10)&amp;Working!$E118</f>
        <v>          B</v>
      </c>
      <c r="G118" s="52">
        <v>0</v>
      </c>
      <c r="H118" s="52">
        <v>0</v>
      </c>
      <c r="I118" s="52">
        <v>3</v>
      </c>
      <c r="J118" s="52">
        <v>0</v>
      </c>
      <c r="K118" s="63">
        <v>0</v>
      </c>
      <c r="L118" s="58">
        <v>3</v>
      </c>
      <c r="M118" s="52">
        <v>0</v>
      </c>
      <c r="N118" s="52">
        <v>3</v>
      </c>
      <c r="O118" s="52">
        <v>3</v>
      </c>
      <c r="P118" s="64">
        <v>0</v>
      </c>
      <c r="Q118" s="65">
        <v>3</v>
      </c>
      <c r="R118" s="30">
        <v>3</v>
      </c>
      <c r="S118" s="22">
        <v>0</v>
      </c>
      <c r="T118" s="12">
        <v>0</v>
      </c>
      <c r="U118" s="43">
        <v>0</v>
      </c>
      <c r="V118" s="12">
        <v>0</v>
      </c>
      <c r="W118" s="12">
        <v>0</v>
      </c>
      <c r="X118" s="29">
        <v>0</v>
      </c>
      <c r="Y118" s="12">
        <v>3</v>
      </c>
      <c r="Z118" s="12">
        <v>0</v>
      </c>
      <c r="AA118" s="12">
        <v>0</v>
      </c>
      <c r="AB118" s="12">
        <v>0</v>
      </c>
      <c r="AC118" s="12">
        <v>0</v>
      </c>
      <c r="AD118" s="29">
        <v>3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29">
        <v>0</v>
      </c>
      <c r="AK118" s="17">
        <v>2</v>
      </c>
      <c r="AL118" s="17">
        <v>3</v>
      </c>
      <c r="AM118" s="43">
        <v>0</v>
      </c>
      <c r="AN118" s="17">
        <v>3</v>
      </c>
      <c r="AO118" s="12">
        <v>0</v>
      </c>
      <c r="AP118" s="30">
        <v>2.6666666666666665</v>
      </c>
      <c r="AQ118" s="22">
        <v>3</v>
      </c>
      <c r="AR118" s="12">
        <v>0</v>
      </c>
      <c r="AS118" s="20">
        <v>0</v>
      </c>
      <c r="AT118" s="12">
        <v>0</v>
      </c>
      <c r="AU118" s="12">
        <v>0</v>
      </c>
      <c r="AV118" s="29">
        <v>3</v>
      </c>
      <c r="AW118" s="12">
        <v>0</v>
      </c>
      <c r="AX118" s="12">
        <v>0</v>
      </c>
      <c r="AY118" s="24">
        <v>0</v>
      </c>
      <c r="AZ118" s="22">
        <v>2</v>
      </c>
      <c r="BA118" s="49">
        <v>4</v>
      </c>
      <c r="BB118" s="76">
        <v>3</v>
      </c>
    </row>
    <row r="119" spans="1:54" ht="23.1" customHeight="1" x14ac:dyDescent="0.3">
      <c r="A119" s="77">
        <v>115</v>
      </c>
      <c r="B119" s="54" t="s">
        <v>234</v>
      </c>
      <c r="C119" s="55" t="s">
        <v>235</v>
      </c>
      <c r="D119" s="54" t="s">
        <v>449</v>
      </c>
      <c r="E119" s="54" t="s">
        <v>160</v>
      </c>
      <c r="F119" s="54" t="str">
        <f>REPT(CHAR(160),10)&amp;Working!$E119</f>
        <v>          B</v>
      </c>
      <c r="G119" s="56">
        <v>0</v>
      </c>
      <c r="H119" s="56">
        <v>0</v>
      </c>
      <c r="I119" s="56">
        <v>3</v>
      </c>
      <c r="J119" s="56">
        <v>0</v>
      </c>
      <c r="K119" s="57">
        <v>0</v>
      </c>
      <c r="L119" s="58">
        <v>3</v>
      </c>
      <c r="M119" s="56">
        <v>0</v>
      </c>
      <c r="N119" s="56">
        <v>3</v>
      </c>
      <c r="O119" s="56">
        <v>3</v>
      </c>
      <c r="P119" s="59">
        <v>0</v>
      </c>
      <c r="Q119" s="60">
        <v>3</v>
      </c>
      <c r="R119" s="30">
        <v>3</v>
      </c>
      <c r="S119" s="22">
        <v>0</v>
      </c>
      <c r="T119" s="24">
        <v>0</v>
      </c>
      <c r="U119" s="44">
        <v>0</v>
      </c>
      <c r="V119" s="24">
        <v>0</v>
      </c>
      <c r="W119" s="24">
        <v>0</v>
      </c>
      <c r="X119" s="29">
        <v>0</v>
      </c>
      <c r="Y119" s="24">
        <v>3</v>
      </c>
      <c r="Z119" s="24">
        <v>0</v>
      </c>
      <c r="AA119" s="24">
        <v>0</v>
      </c>
      <c r="AB119" s="24">
        <v>0</v>
      </c>
      <c r="AC119" s="24">
        <v>0</v>
      </c>
      <c r="AD119" s="29">
        <v>3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9">
        <v>0</v>
      </c>
      <c r="AK119" s="23">
        <v>3</v>
      </c>
      <c r="AL119" s="23">
        <v>2</v>
      </c>
      <c r="AM119" s="44">
        <v>0</v>
      </c>
      <c r="AN119" s="23">
        <v>3</v>
      </c>
      <c r="AO119" s="24">
        <v>0</v>
      </c>
      <c r="AP119" s="30">
        <v>2.6666666666666665</v>
      </c>
      <c r="AQ119" s="22">
        <v>4</v>
      </c>
      <c r="AR119" s="24">
        <v>0</v>
      </c>
      <c r="AS119" s="50">
        <v>0</v>
      </c>
      <c r="AT119" s="24">
        <v>0</v>
      </c>
      <c r="AU119" s="24">
        <v>0</v>
      </c>
      <c r="AV119" s="29">
        <v>4</v>
      </c>
      <c r="AW119" s="24">
        <v>0</v>
      </c>
      <c r="AX119" s="24">
        <v>0</v>
      </c>
      <c r="AY119" s="24">
        <v>0</v>
      </c>
      <c r="AZ119" s="22">
        <v>2</v>
      </c>
      <c r="BA119" s="49">
        <v>4</v>
      </c>
      <c r="BB119" s="76">
        <v>3</v>
      </c>
    </row>
    <row r="120" spans="1:54" ht="23.1" customHeight="1" x14ac:dyDescent="0.3">
      <c r="A120" s="78">
        <v>116</v>
      </c>
      <c r="B120" s="61" t="s">
        <v>353</v>
      </c>
      <c r="C120" s="62" t="s">
        <v>354</v>
      </c>
      <c r="D120" s="61" t="s">
        <v>543</v>
      </c>
      <c r="E120" s="61" t="s">
        <v>492</v>
      </c>
      <c r="F120" s="61" t="str">
        <f>REPT(CHAR(160),10)&amp;Working!$E120</f>
        <v>          C</v>
      </c>
      <c r="G120" s="52">
        <v>0</v>
      </c>
      <c r="H120" s="52">
        <v>0</v>
      </c>
      <c r="I120" s="52">
        <v>4</v>
      </c>
      <c r="J120" s="52">
        <v>0</v>
      </c>
      <c r="K120" s="63">
        <v>0</v>
      </c>
      <c r="L120" s="58">
        <v>4</v>
      </c>
      <c r="M120" s="52">
        <v>0</v>
      </c>
      <c r="N120" s="52">
        <v>4</v>
      </c>
      <c r="O120" s="52">
        <v>4</v>
      </c>
      <c r="P120" s="64">
        <v>0</v>
      </c>
      <c r="Q120" s="65">
        <v>4</v>
      </c>
      <c r="R120" s="30">
        <v>4</v>
      </c>
      <c r="S120" s="22">
        <v>0</v>
      </c>
      <c r="T120" s="12">
        <v>0</v>
      </c>
      <c r="U120" s="43">
        <v>0</v>
      </c>
      <c r="V120" s="12">
        <v>0</v>
      </c>
      <c r="W120" s="12">
        <v>0</v>
      </c>
      <c r="X120" s="29">
        <v>0</v>
      </c>
      <c r="Y120" s="12">
        <v>4</v>
      </c>
      <c r="Z120" s="12">
        <v>0</v>
      </c>
      <c r="AA120" s="12">
        <v>0</v>
      </c>
      <c r="AB120" s="12">
        <v>0</v>
      </c>
      <c r="AC120" s="12">
        <v>0</v>
      </c>
      <c r="AD120" s="29">
        <v>4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29">
        <v>0</v>
      </c>
      <c r="AK120" s="17">
        <v>3</v>
      </c>
      <c r="AL120" s="17">
        <v>5</v>
      </c>
      <c r="AM120" s="43">
        <v>0</v>
      </c>
      <c r="AN120" s="17">
        <v>4</v>
      </c>
      <c r="AO120" s="12">
        <v>0</v>
      </c>
      <c r="AP120" s="30">
        <v>4</v>
      </c>
      <c r="AQ120" s="22">
        <v>3</v>
      </c>
      <c r="AR120" s="12">
        <v>0</v>
      </c>
      <c r="AS120" s="20">
        <v>0</v>
      </c>
      <c r="AT120" s="12">
        <v>0</v>
      </c>
      <c r="AU120" s="12">
        <v>0</v>
      </c>
      <c r="AV120" s="29">
        <v>3</v>
      </c>
      <c r="AW120" s="12">
        <v>0</v>
      </c>
      <c r="AX120" s="12">
        <v>0</v>
      </c>
      <c r="AY120" s="24">
        <v>0</v>
      </c>
      <c r="AZ120" s="22">
        <v>2</v>
      </c>
      <c r="BA120" s="49">
        <v>4</v>
      </c>
      <c r="BB120" s="76">
        <v>3</v>
      </c>
    </row>
    <row r="121" spans="1:54" ht="23.1" customHeight="1" x14ac:dyDescent="0.3">
      <c r="A121" s="77">
        <v>117</v>
      </c>
      <c r="B121" s="54" t="s">
        <v>202</v>
      </c>
      <c r="C121" s="55" t="s">
        <v>203</v>
      </c>
      <c r="D121" s="54" t="s">
        <v>541</v>
      </c>
      <c r="E121" s="54" t="s">
        <v>160</v>
      </c>
      <c r="F121" s="54" t="str">
        <f>REPT(CHAR(160),10)&amp;Working!$E121</f>
        <v>          B</v>
      </c>
      <c r="G121" s="56">
        <v>0</v>
      </c>
      <c r="H121" s="56">
        <v>0</v>
      </c>
      <c r="I121" s="56">
        <v>4</v>
      </c>
      <c r="J121" s="56">
        <v>0</v>
      </c>
      <c r="K121" s="57">
        <v>0</v>
      </c>
      <c r="L121" s="58">
        <v>4</v>
      </c>
      <c r="M121" s="56">
        <v>0</v>
      </c>
      <c r="N121" s="56">
        <v>4</v>
      </c>
      <c r="O121" s="56">
        <v>4</v>
      </c>
      <c r="P121" s="59">
        <v>0</v>
      </c>
      <c r="Q121" s="60">
        <v>4</v>
      </c>
      <c r="R121" s="30">
        <v>4</v>
      </c>
      <c r="S121" s="22">
        <v>0</v>
      </c>
      <c r="T121" s="24">
        <v>0</v>
      </c>
      <c r="U121" s="44">
        <v>0</v>
      </c>
      <c r="V121" s="24">
        <v>0</v>
      </c>
      <c r="W121" s="24">
        <v>0</v>
      </c>
      <c r="X121" s="29">
        <v>0</v>
      </c>
      <c r="Y121" s="24">
        <v>5</v>
      </c>
      <c r="Z121" s="24">
        <v>0</v>
      </c>
      <c r="AA121" s="24">
        <v>0</v>
      </c>
      <c r="AB121" s="24">
        <v>0</v>
      </c>
      <c r="AC121" s="24">
        <v>0</v>
      </c>
      <c r="AD121" s="29">
        <v>5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9">
        <v>0</v>
      </c>
      <c r="AK121" s="23">
        <v>4</v>
      </c>
      <c r="AL121" s="23">
        <v>4</v>
      </c>
      <c r="AM121" s="44">
        <v>0</v>
      </c>
      <c r="AN121" s="23">
        <v>4</v>
      </c>
      <c r="AO121" s="24">
        <v>0</v>
      </c>
      <c r="AP121" s="30">
        <v>4</v>
      </c>
      <c r="AQ121" s="22">
        <v>4</v>
      </c>
      <c r="AR121" s="24">
        <v>0</v>
      </c>
      <c r="AS121" s="50">
        <v>0</v>
      </c>
      <c r="AT121" s="24">
        <v>0</v>
      </c>
      <c r="AU121" s="24">
        <v>0</v>
      </c>
      <c r="AV121" s="29">
        <v>4</v>
      </c>
      <c r="AW121" s="24">
        <v>0</v>
      </c>
      <c r="AX121" s="24">
        <v>0</v>
      </c>
      <c r="AY121" s="24">
        <v>0</v>
      </c>
      <c r="AZ121" s="22">
        <v>2</v>
      </c>
      <c r="BA121" s="49">
        <v>4</v>
      </c>
      <c r="BB121" s="76">
        <v>3</v>
      </c>
    </row>
    <row r="122" spans="1:54" ht="23.1" customHeight="1" x14ac:dyDescent="0.3">
      <c r="A122" s="78">
        <v>118</v>
      </c>
      <c r="B122" s="61" t="s">
        <v>355</v>
      </c>
      <c r="C122" s="62" t="s">
        <v>356</v>
      </c>
      <c r="D122" s="61" t="s">
        <v>541</v>
      </c>
      <c r="E122" s="61" t="s">
        <v>492</v>
      </c>
      <c r="F122" s="61" t="str">
        <f>REPT(CHAR(160),10)&amp;Working!$E122</f>
        <v>          C</v>
      </c>
      <c r="G122" s="52">
        <v>0</v>
      </c>
      <c r="H122" s="52">
        <v>0</v>
      </c>
      <c r="I122" s="52">
        <v>2</v>
      </c>
      <c r="J122" s="52">
        <v>0</v>
      </c>
      <c r="K122" s="63">
        <v>0</v>
      </c>
      <c r="L122" s="58">
        <v>2</v>
      </c>
      <c r="M122" s="52">
        <v>0</v>
      </c>
      <c r="N122" s="52">
        <v>3</v>
      </c>
      <c r="O122" s="52">
        <v>3</v>
      </c>
      <c r="P122" s="64">
        <v>0</v>
      </c>
      <c r="Q122" s="65">
        <v>3</v>
      </c>
      <c r="R122" s="30">
        <v>3</v>
      </c>
      <c r="S122" s="22">
        <v>0</v>
      </c>
      <c r="T122" s="12">
        <v>0</v>
      </c>
      <c r="U122" s="43">
        <v>0</v>
      </c>
      <c r="V122" s="12">
        <v>0</v>
      </c>
      <c r="W122" s="12">
        <v>0</v>
      </c>
      <c r="X122" s="29">
        <v>0</v>
      </c>
      <c r="Y122" s="12">
        <v>3</v>
      </c>
      <c r="Z122" s="12">
        <v>0</v>
      </c>
      <c r="AA122" s="12">
        <v>0</v>
      </c>
      <c r="AB122" s="12">
        <v>0</v>
      </c>
      <c r="AC122" s="12">
        <v>0</v>
      </c>
      <c r="AD122" s="29">
        <v>3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29">
        <v>0</v>
      </c>
      <c r="AK122" s="17">
        <v>1</v>
      </c>
      <c r="AL122" s="17">
        <v>3</v>
      </c>
      <c r="AM122" s="43">
        <v>0</v>
      </c>
      <c r="AN122" s="17">
        <v>2</v>
      </c>
      <c r="AO122" s="12">
        <v>0</v>
      </c>
      <c r="AP122" s="30">
        <v>2</v>
      </c>
      <c r="AQ122" s="22">
        <v>2</v>
      </c>
      <c r="AR122" s="12">
        <v>0</v>
      </c>
      <c r="AS122" s="20">
        <v>0</v>
      </c>
      <c r="AT122" s="12">
        <v>0</v>
      </c>
      <c r="AU122" s="12">
        <v>0</v>
      </c>
      <c r="AV122" s="29">
        <v>2</v>
      </c>
      <c r="AW122" s="12">
        <v>0</v>
      </c>
      <c r="AX122" s="12">
        <v>0</v>
      </c>
      <c r="AY122" s="24">
        <v>0</v>
      </c>
      <c r="AZ122" s="22">
        <v>2</v>
      </c>
      <c r="BA122" s="49">
        <v>3</v>
      </c>
      <c r="BB122" s="76">
        <v>2.5</v>
      </c>
    </row>
    <row r="123" spans="1:54" ht="23.1" customHeight="1" x14ac:dyDescent="0.3">
      <c r="A123" s="77">
        <v>119</v>
      </c>
      <c r="B123" s="54" t="s">
        <v>357</v>
      </c>
      <c r="C123" s="55" t="s">
        <v>358</v>
      </c>
      <c r="D123" s="54" t="s">
        <v>541</v>
      </c>
      <c r="E123" s="54" t="s">
        <v>492</v>
      </c>
      <c r="F123" s="54" t="str">
        <f>REPT(CHAR(160),10)&amp;Working!$E123</f>
        <v>          C</v>
      </c>
      <c r="G123" s="56">
        <v>0</v>
      </c>
      <c r="H123" s="56">
        <v>0</v>
      </c>
      <c r="I123" s="56">
        <v>4</v>
      </c>
      <c r="J123" s="56">
        <v>0</v>
      </c>
      <c r="K123" s="57">
        <v>0</v>
      </c>
      <c r="L123" s="58">
        <v>4</v>
      </c>
      <c r="M123" s="56">
        <v>0</v>
      </c>
      <c r="N123" s="56">
        <v>4</v>
      </c>
      <c r="O123" s="56">
        <v>3</v>
      </c>
      <c r="P123" s="59">
        <v>0</v>
      </c>
      <c r="Q123" s="60">
        <v>3</v>
      </c>
      <c r="R123" s="30">
        <v>3.3333333333333335</v>
      </c>
      <c r="S123" s="22">
        <v>0</v>
      </c>
      <c r="T123" s="24">
        <v>0</v>
      </c>
      <c r="U123" s="44">
        <v>0</v>
      </c>
      <c r="V123" s="24">
        <v>0</v>
      </c>
      <c r="W123" s="24">
        <v>0</v>
      </c>
      <c r="X123" s="29">
        <v>0</v>
      </c>
      <c r="Y123" s="24">
        <v>4</v>
      </c>
      <c r="Z123" s="24">
        <v>0</v>
      </c>
      <c r="AA123" s="24">
        <v>0</v>
      </c>
      <c r="AB123" s="24">
        <v>0</v>
      </c>
      <c r="AC123" s="24">
        <v>0</v>
      </c>
      <c r="AD123" s="29">
        <v>4</v>
      </c>
      <c r="AE123" s="24">
        <v>0</v>
      </c>
      <c r="AF123" s="24">
        <v>0</v>
      </c>
      <c r="AG123" s="24">
        <v>0</v>
      </c>
      <c r="AH123" s="24">
        <v>0</v>
      </c>
      <c r="AI123" s="24">
        <v>0</v>
      </c>
      <c r="AJ123" s="29">
        <v>0</v>
      </c>
      <c r="AK123" s="23">
        <v>4</v>
      </c>
      <c r="AL123" s="23">
        <v>3</v>
      </c>
      <c r="AM123" s="44">
        <v>0</v>
      </c>
      <c r="AN123" s="23">
        <v>4</v>
      </c>
      <c r="AO123" s="24">
        <v>0</v>
      </c>
      <c r="AP123" s="30">
        <v>3.6666666666666665</v>
      </c>
      <c r="AQ123" s="22">
        <v>4</v>
      </c>
      <c r="AR123" s="24">
        <v>0</v>
      </c>
      <c r="AS123" s="50">
        <v>0</v>
      </c>
      <c r="AT123" s="24">
        <v>0</v>
      </c>
      <c r="AU123" s="24">
        <v>0</v>
      </c>
      <c r="AV123" s="29">
        <v>4</v>
      </c>
      <c r="AW123" s="24">
        <v>0</v>
      </c>
      <c r="AX123" s="24">
        <v>0</v>
      </c>
      <c r="AY123" s="24">
        <v>0</v>
      </c>
      <c r="AZ123" s="22">
        <v>5</v>
      </c>
      <c r="BA123" s="49">
        <v>4</v>
      </c>
      <c r="BB123" s="76">
        <v>4.5</v>
      </c>
    </row>
    <row r="124" spans="1:54" ht="23.1" customHeight="1" x14ac:dyDescent="0.3">
      <c r="A124" s="78">
        <v>120</v>
      </c>
      <c r="B124" s="61" t="s">
        <v>149</v>
      </c>
      <c r="C124" s="62" t="s">
        <v>150</v>
      </c>
      <c r="D124" s="61" t="s">
        <v>449</v>
      </c>
      <c r="E124" s="61" t="s">
        <v>34</v>
      </c>
      <c r="F124" s="61" t="str">
        <f>REPT(CHAR(160),10)&amp;Working!$E124</f>
        <v>          A</v>
      </c>
      <c r="G124" s="52">
        <v>0</v>
      </c>
      <c r="H124" s="52">
        <v>0</v>
      </c>
      <c r="I124" s="52">
        <v>4</v>
      </c>
      <c r="J124" s="52">
        <v>0</v>
      </c>
      <c r="K124" s="63">
        <v>0</v>
      </c>
      <c r="L124" s="58">
        <v>4</v>
      </c>
      <c r="M124" s="52">
        <v>0</v>
      </c>
      <c r="N124" s="52">
        <v>4</v>
      </c>
      <c r="O124" s="52">
        <v>4</v>
      </c>
      <c r="P124" s="70">
        <v>0</v>
      </c>
      <c r="Q124" s="71">
        <v>4</v>
      </c>
      <c r="R124" s="30">
        <v>4</v>
      </c>
      <c r="S124" s="22">
        <v>0</v>
      </c>
      <c r="T124" s="12">
        <v>0</v>
      </c>
      <c r="U124" s="47">
        <v>0</v>
      </c>
      <c r="V124" s="12">
        <v>0</v>
      </c>
      <c r="W124" s="12">
        <v>0</v>
      </c>
      <c r="X124" s="29">
        <v>0</v>
      </c>
      <c r="Y124" s="12">
        <v>4</v>
      </c>
      <c r="Z124" s="12">
        <v>0</v>
      </c>
      <c r="AA124" s="12">
        <v>0</v>
      </c>
      <c r="AB124" s="12">
        <v>0</v>
      </c>
      <c r="AC124" s="12">
        <v>0</v>
      </c>
      <c r="AD124" s="29">
        <v>4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29">
        <v>0</v>
      </c>
      <c r="AK124" s="21">
        <v>4</v>
      </c>
      <c r="AL124" s="21">
        <v>4</v>
      </c>
      <c r="AM124" s="47">
        <v>0</v>
      </c>
      <c r="AN124" s="21">
        <v>3</v>
      </c>
      <c r="AO124" s="12">
        <v>0</v>
      </c>
      <c r="AP124" s="30">
        <v>3.6666666666666665</v>
      </c>
      <c r="AQ124" s="22">
        <v>3</v>
      </c>
      <c r="AR124" s="12">
        <v>0</v>
      </c>
      <c r="AS124" s="20">
        <v>0</v>
      </c>
      <c r="AT124" s="12">
        <v>0</v>
      </c>
      <c r="AU124" s="12">
        <v>0</v>
      </c>
      <c r="AV124" s="29">
        <v>3</v>
      </c>
      <c r="AW124" s="12">
        <v>0</v>
      </c>
      <c r="AX124" s="12">
        <v>0</v>
      </c>
      <c r="AY124" s="24">
        <v>0</v>
      </c>
      <c r="AZ124" s="22">
        <v>2</v>
      </c>
      <c r="BA124" s="49">
        <v>5</v>
      </c>
      <c r="BB124" s="76">
        <v>3.5</v>
      </c>
    </row>
    <row r="125" spans="1:54" ht="23.1" customHeight="1" x14ac:dyDescent="0.3">
      <c r="A125" s="77">
        <v>121</v>
      </c>
      <c r="B125" s="54" t="s">
        <v>359</v>
      </c>
      <c r="C125" s="55" t="s">
        <v>360</v>
      </c>
      <c r="D125" s="54" t="s">
        <v>449</v>
      </c>
      <c r="E125" s="54" t="s">
        <v>492</v>
      </c>
      <c r="F125" s="54" t="str">
        <f>REPT(CHAR(160),10)&amp;Working!$E125</f>
        <v>          C</v>
      </c>
      <c r="G125" s="56">
        <v>0</v>
      </c>
      <c r="H125" s="56">
        <v>0</v>
      </c>
      <c r="I125" s="56">
        <v>1</v>
      </c>
      <c r="J125" s="56">
        <v>0</v>
      </c>
      <c r="K125" s="57">
        <v>0</v>
      </c>
      <c r="L125" s="58">
        <v>1</v>
      </c>
      <c r="M125" s="56">
        <v>0</v>
      </c>
      <c r="N125" s="56">
        <v>3</v>
      </c>
      <c r="O125" s="56">
        <v>1</v>
      </c>
      <c r="P125" s="59">
        <v>0</v>
      </c>
      <c r="Q125" s="60">
        <v>1</v>
      </c>
      <c r="R125" s="30">
        <v>1.6666666666666667</v>
      </c>
      <c r="S125" s="22">
        <v>0</v>
      </c>
      <c r="T125" s="24">
        <v>0</v>
      </c>
      <c r="U125" s="44">
        <v>0</v>
      </c>
      <c r="V125" s="24">
        <v>0</v>
      </c>
      <c r="W125" s="24">
        <v>0</v>
      </c>
      <c r="X125" s="29">
        <v>0</v>
      </c>
      <c r="Y125" s="24">
        <v>2</v>
      </c>
      <c r="Z125" s="24">
        <v>0</v>
      </c>
      <c r="AA125" s="24">
        <v>0</v>
      </c>
      <c r="AB125" s="24">
        <v>0</v>
      </c>
      <c r="AC125" s="24">
        <v>0</v>
      </c>
      <c r="AD125" s="29">
        <v>2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29">
        <v>0</v>
      </c>
      <c r="AK125" s="23">
        <v>1</v>
      </c>
      <c r="AL125" s="23">
        <v>2</v>
      </c>
      <c r="AM125" s="44">
        <v>0</v>
      </c>
      <c r="AN125" s="23">
        <v>2</v>
      </c>
      <c r="AO125" s="24">
        <v>0</v>
      </c>
      <c r="AP125" s="30">
        <v>1.6666666666666667</v>
      </c>
      <c r="AQ125" s="22">
        <v>4</v>
      </c>
      <c r="AR125" s="24">
        <v>0</v>
      </c>
      <c r="AS125" s="50">
        <v>0</v>
      </c>
      <c r="AT125" s="24">
        <v>0</v>
      </c>
      <c r="AU125" s="24">
        <v>0</v>
      </c>
      <c r="AV125" s="29">
        <v>4</v>
      </c>
      <c r="AW125" s="24">
        <v>0</v>
      </c>
      <c r="AX125" s="24">
        <v>0</v>
      </c>
      <c r="AY125" s="24">
        <v>0</v>
      </c>
      <c r="AZ125" s="22">
        <v>1</v>
      </c>
      <c r="BA125" s="49">
        <v>3</v>
      </c>
      <c r="BB125" s="76">
        <v>2</v>
      </c>
    </row>
    <row r="126" spans="1:54" ht="23.1" customHeight="1" x14ac:dyDescent="0.3">
      <c r="A126" s="78">
        <v>122</v>
      </c>
      <c r="B126" s="61" t="s">
        <v>361</v>
      </c>
      <c r="C126" s="62" t="s">
        <v>362</v>
      </c>
      <c r="D126" s="61" t="s">
        <v>449</v>
      </c>
      <c r="E126" s="61" t="s">
        <v>492</v>
      </c>
      <c r="F126" s="61" t="str">
        <f>REPT(CHAR(160),10)&amp;Working!$E126</f>
        <v>          C</v>
      </c>
      <c r="G126" s="52">
        <v>0</v>
      </c>
      <c r="H126" s="52">
        <v>0</v>
      </c>
      <c r="I126" s="52">
        <v>2</v>
      </c>
      <c r="J126" s="52">
        <v>0</v>
      </c>
      <c r="K126" s="63">
        <v>0</v>
      </c>
      <c r="L126" s="58">
        <v>2</v>
      </c>
      <c r="M126" s="52">
        <v>0</v>
      </c>
      <c r="N126" s="52">
        <v>4</v>
      </c>
      <c r="O126" s="52">
        <v>3</v>
      </c>
      <c r="P126" s="64">
        <v>0</v>
      </c>
      <c r="Q126" s="65">
        <v>3</v>
      </c>
      <c r="R126" s="30">
        <v>3.3333333333333335</v>
      </c>
      <c r="S126" s="22">
        <v>0</v>
      </c>
      <c r="T126" s="12">
        <v>0</v>
      </c>
      <c r="U126" s="43">
        <v>0</v>
      </c>
      <c r="V126" s="12">
        <v>0</v>
      </c>
      <c r="W126" s="12">
        <v>0</v>
      </c>
      <c r="X126" s="29">
        <v>0</v>
      </c>
      <c r="Y126" s="12">
        <v>4</v>
      </c>
      <c r="Z126" s="12">
        <v>0</v>
      </c>
      <c r="AA126" s="12">
        <v>0</v>
      </c>
      <c r="AB126" s="12">
        <v>0</v>
      </c>
      <c r="AC126" s="12">
        <v>0</v>
      </c>
      <c r="AD126" s="29">
        <v>4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29">
        <v>0</v>
      </c>
      <c r="AK126" s="17">
        <v>3</v>
      </c>
      <c r="AL126" s="17">
        <v>3</v>
      </c>
      <c r="AM126" s="43">
        <v>0</v>
      </c>
      <c r="AN126" s="17">
        <v>4</v>
      </c>
      <c r="AO126" s="12">
        <v>0</v>
      </c>
      <c r="AP126" s="30">
        <v>3.3333333333333335</v>
      </c>
      <c r="AQ126" s="22">
        <v>4</v>
      </c>
      <c r="AR126" s="12">
        <v>0</v>
      </c>
      <c r="AS126" s="21">
        <v>0</v>
      </c>
      <c r="AT126" s="12">
        <v>0</v>
      </c>
      <c r="AU126" s="12">
        <v>0</v>
      </c>
      <c r="AV126" s="29">
        <v>4</v>
      </c>
      <c r="AW126" s="12">
        <v>0</v>
      </c>
      <c r="AX126" s="12">
        <v>0</v>
      </c>
      <c r="AY126" s="24">
        <v>0</v>
      </c>
      <c r="AZ126" s="22">
        <v>3</v>
      </c>
      <c r="BA126" s="49">
        <v>2</v>
      </c>
      <c r="BB126" s="76">
        <v>2.5</v>
      </c>
    </row>
    <row r="127" spans="1:54" ht="23.1" customHeight="1" x14ac:dyDescent="0.3">
      <c r="A127" s="77">
        <v>123</v>
      </c>
      <c r="B127" s="54" t="s">
        <v>363</v>
      </c>
      <c r="C127" s="55" t="s">
        <v>364</v>
      </c>
      <c r="D127" s="54" t="s">
        <v>449</v>
      </c>
      <c r="E127" s="54" t="s">
        <v>492</v>
      </c>
      <c r="F127" s="54" t="str">
        <f>REPT(CHAR(160),10)&amp;Working!$E127</f>
        <v>          C</v>
      </c>
      <c r="G127" s="56">
        <v>0</v>
      </c>
      <c r="H127" s="56">
        <v>0</v>
      </c>
      <c r="I127" s="56">
        <v>4</v>
      </c>
      <c r="J127" s="56">
        <v>0</v>
      </c>
      <c r="K127" s="57">
        <v>0</v>
      </c>
      <c r="L127" s="58">
        <v>4</v>
      </c>
      <c r="M127" s="56">
        <v>0</v>
      </c>
      <c r="N127" s="56">
        <v>3</v>
      </c>
      <c r="O127" s="56">
        <v>4</v>
      </c>
      <c r="P127" s="59">
        <v>0</v>
      </c>
      <c r="Q127" s="60">
        <v>4</v>
      </c>
      <c r="R127" s="30">
        <v>3.6666666666666665</v>
      </c>
      <c r="S127" s="22">
        <v>0</v>
      </c>
      <c r="T127" s="24">
        <v>0</v>
      </c>
      <c r="U127" s="44">
        <v>0</v>
      </c>
      <c r="V127" s="24">
        <v>0</v>
      </c>
      <c r="W127" s="24">
        <v>0</v>
      </c>
      <c r="X127" s="29">
        <v>0</v>
      </c>
      <c r="Y127" s="24">
        <v>4</v>
      </c>
      <c r="Z127" s="24">
        <v>0</v>
      </c>
      <c r="AA127" s="24">
        <v>0</v>
      </c>
      <c r="AB127" s="24">
        <v>0</v>
      </c>
      <c r="AC127" s="24">
        <v>0</v>
      </c>
      <c r="AD127" s="29">
        <v>4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29">
        <v>0</v>
      </c>
      <c r="AK127" s="23">
        <v>4</v>
      </c>
      <c r="AL127" s="23">
        <v>3</v>
      </c>
      <c r="AM127" s="44">
        <v>0</v>
      </c>
      <c r="AN127" s="23">
        <v>3</v>
      </c>
      <c r="AO127" s="24">
        <v>0</v>
      </c>
      <c r="AP127" s="30">
        <v>3.3333333333333335</v>
      </c>
      <c r="AQ127" s="22">
        <v>3</v>
      </c>
      <c r="AR127" s="24">
        <v>0</v>
      </c>
      <c r="AS127" s="50">
        <v>0</v>
      </c>
      <c r="AT127" s="24">
        <v>0</v>
      </c>
      <c r="AU127" s="24">
        <v>0</v>
      </c>
      <c r="AV127" s="29">
        <v>3</v>
      </c>
      <c r="AW127" s="24">
        <v>0</v>
      </c>
      <c r="AX127" s="24">
        <v>0</v>
      </c>
      <c r="AY127" s="24">
        <v>0</v>
      </c>
      <c r="AZ127" s="22">
        <v>2</v>
      </c>
      <c r="BA127" s="49">
        <v>4</v>
      </c>
      <c r="BB127" s="76">
        <v>3</v>
      </c>
    </row>
    <row r="128" spans="1:54" ht="23.1" customHeight="1" x14ac:dyDescent="0.3">
      <c r="A128" s="78">
        <v>124</v>
      </c>
      <c r="B128" s="61" t="s">
        <v>53</v>
      </c>
      <c r="C128" s="62" t="s">
        <v>54</v>
      </c>
      <c r="D128" s="61" t="s">
        <v>449</v>
      </c>
      <c r="E128" s="61" t="s">
        <v>34</v>
      </c>
      <c r="F128" s="61" t="str">
        <f>REPT(CHAR(160),10)&amp;Working!$E128</f>
        <v>          A</v>
      </c>
      <c r="G128" s="52">
        <v>0</v>
      </c>
      <c r="H128" s="52">
        <v>0</v>
      </c>
      <c r="I128" s="52">
        <v>5</v>
      </c>
      <c r="J128" s="52">
        <v>0</v>
      </c>
      <c r="K128" s="63">
        <v>0</v>
      </c>
      <c r="L128" s="58">
        <v>5</v>
      </c>
      <c r="M128" s="52">
        <v>0</v>
      </c>
      <c r="N128" s="52">
        <v>5</v>
      </c>
      <c r="O128" s="52">
        <v>5</v>
      </c>
      <c r="P128" s="66">
        <v>0</v>
      </c>
      <c r="Q128" s="67">
        <v>5</v>
      </c>
      <c r="R128" s="30">
        <v>5</v>
      </c>
      <c r="S128" s="22">
        <v>0</v>
      </c>
      <c r="T128" s="12">
        <v>0</v>
      </c>
      <c r="U128" s="45">
        <v>0</v>
      </c>
      <c r="V128" s="12">
        <v>0</v>
      </c>
      <c r="W128" s="12">
        <v>0</v>
      </c>
      <c r="X128" s="29">
        <v>0</v>
      </c>
      <c r="Y128" s="12">
        <v>5</v>
      </c>
      <c r="Z128" s="12">
        <v>0</v>
      </c>
      <c r="AA128" s="12">
        <v>0</v>
      </c>
      <c r="AB128" s="12">
        <v>0</v>
      </c>
      <c r="AC128" s="12">
        <v>0</v>
      </c>
      <c r="AD128" s="29">
        <v>5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29">
        <v>0</v>
      </c>
      <c r="AK128" s="19">
        <v>5</v>
      </c>
      <c r="AL128" s="19">
        <v>4</v>
      </c>
      <c r="AM128" s="45">
        <v>0</v>
      </c>
      <c r="AN128" s="19">
        <v>5</v>
      </c>
      <c r="AO128" s="12">
        <v>0</v>
      </c>
      <c r="AP128" s="30">
        <v>4.666666666666667</v>
      </c>
      <c r="AQ128" s="22">
        <v>5</v>
      </c>
      <c r="AR128" s="12">
        <v>0</v>
      </c>
      <c r="AS128" s="20">
        <v>0</v>
      </c>
      <c r="AT128" s="12">
        <v>0</v>
      </c>
      <c r="AU128" s="12">
        <v>0</v>
      </c>
      <c r="AV128" s="29">
        <v>5</v>
      </c>
      <c r="AW128" s="12">
        <v>0</v>
      </c>
      <c r="AX128" s="12">
        <v>0</v>
      </c>
      <c r="AY128" s="24">
        <v>0</v>
      </c>
      <c r="AZ128" s="22">
        <v>4</v>
      </c>
      <c r="BA128" s="49">
        <v>5</v>
      </c>
      <c r="BB128" s="76">
        <v>4.5</v>
      </c>
    </row>
    <row r="129" spans="1:54" ht="23.1" customHeight="1" x14ac:dyDescent="0.3">
      <c r="A129" s="77">
        <v>125</v>
      </c>
      <c r="B129" s="54" t="s">
        <v>218</v>
      </c>
      <c r="C129" s="55" t="s">
        <v>219</v>
      </c>
      <c r="D129" s="54" t="s">
        <v>541</v>
      </c>
      <c r="E129" s="54" t="s">
        <v>160</v>
      </c>
      <c r="F129" s="54" t="str">
        <f>REPT(CHAR(160),10)&amp;Working!$E129</f>
        <v>          B</v>
      </c>
      <c r="G129" s="56">
        <v>0</v>
      </c>
      <c r="H129" s="56">
        <v>0</v>
      </c>
      <c r="I129" s="56">
        <v>5</v>
      </c>
      <c r="J129" s="56">
        <v>0</v>
      </c>
      <c r="K129" s="57">
        <v>0</v>
      </c>
      <c r="L129" s="58">
        <v>5</v>
      </c>
      <c r="M129" s="56">
        <v>0</v>
      </c>
      <c r="N129" s="56">
        <v>5</v>
      </c>
      <c r="O129" s="56">
        <v>5</v>
      </c>
      <c r="P129" s="59">
        <v>0</v>
      </c>
      <c r="Q129" s="60">
        <v>5</v>
      </c>
      <c r="R129" s="30">
        <v>5</v>
      </c>
      <c r="S129" s="22">
        <v>0</v>
      </c>
      <c r="T129" s="24">
        <v>0</v>
      </c>
      <c r="U129" s="44">
        <v>0</v>
      </c>
      <c r="V129" s="24">
        <v>0</v>
      </c>
      <c r="W129" s="24">
        <v>0</v>
      </c>
      <c r="X129" s="29">
        <v>0</v>
      </c>
      <c r="Y129" s="24">
        <v>5</v>
      </c>
      <c r="Z129" s="24">
        <v>0</v>
      </c>
      <c r="AA129" s="24">
        <v>0</v>
      </c>
      <c r="AB129" s="24">
        <v>0</v>
      </c>
      <c r="AC129" s="24">
        <v>0</v>
      </c>
      <c r="AD129" s="29">
        <v>5</v>
      </c>
      <c r="AE129" s="24">
        <v>0</v>
      </c>
      <c r="AF129" s="24">
        <v>0</v>
      </c>
      <c r="AG129" s="24">
        <v>0</v>
      </c>
      <c r="AH129" s="24">
        <v>0</v>
      </c>
      <c r="AI129" s="24">
        <v>0</v>
      </c>
      <c r="AJ129" s="29">
        <v>0</v>
      </c>
      <c r="AK129" s="23">
        <v>4</v>
      </c>
      <c r="AL129" s="23">
        <v>3</v>
      </c>
      <c r="AM129" s="44">
        <v>0</v>
      </c>
      <c r="AN129" s="23">
        <v>5</v>
      </c>
      <c r="AO129" s="24">
        <v>0</v>
      </c>
      <c r="AP129" s="30">
        <v>4</v>
      </c>
      <c r="AQ129" s="22">
        <v>4</v>
      </c>
      <c r="AR129" s="24">
        <v>0</v>
      </c>
      <c r="AS129" s="50">
        <v>0</v>
      </c>
      <c r="AT129" s="24">
        <v>0</v>
      </c>
      <c r="AU129" s="24">
        <v>0</v>
      </c>
      <c r="AV129" s="29">
        <v>4</v>
      </c>
      <c r="AW129" s="24">
        <v>0</v>
      </c>
      <c r="AX129" s="24">
        <v>0</v>
      </c>
      <c r="AY129" s="24">
        <v>0</v>
      </c>
      <c r="AZ129" s="22">
        <v>4</v>
      </c>
      <c r="BA129" s="49">
        <v>5</v>
      </c>
      <c r="BB129" s="76">
        <v>4.5</v>
      </c>
    </row>
    <row r="130" spans="1:54" ht="23.1" customHeight="1" x14ac:dyDescent="0.3">
      <c r="A130" s="78">
        <v>126</v>
      </c>
      <c r="B130" s="61" t="s">
        <v>236</v>
      </c>
      <c r="C130" s="62" t="s">
        <v>237</v>
      </c>
      <c r="D130" s="61" t="s">
        <v>541</v>
      </c>
      <c r="E130" s="61" t="s">
        <v>160</v>
      </c>
      <c r="F130" s="61" t="str">
        <f>REPT(CHAR(160),10)&amp;Working!$E130</f>
        <v>          B</v>
      </c>
      <c r="G130" s="52">
        <v>0</v>
      </c>
      <c r="H130" s="52">
        <v>0</v>
      </c>
      <c r="I130" s="52">
        <v>3</v>
      </c>
      <c r="J130" s="52">
        <v>0</v>
      </c>
      <c r="K130" s="63">
        <v>0</v>
      </c>
      <c r="L130" s="58">
        <v>3</v>
      </c>
      <c r="M130" s="52">
        <v>0</v>
      </c>
      <c r="N130" s="52">
        <v>3</v>
      </c>
      <c r="O130" s="52">
        <v>2</v>
      </c>
      <c r="P130" s="64">
        <v>0</v>
      </c>
      <c r="Q130" s="65">
        <v>2</v>
      </c>
      <c r="R130" s="30">
        <v>2.3333333333333335</v>
      </c>
      <c r="S130" s="22">
        <v>0</v>
      </c>
      <c r="T130" s="12">
        <v>0</v>
      </c>
      <c r="U130" s="43">
        <v>0</v>
      </c>
      <c r="V130" s="12">
        <v>0</v>
      </c>
      <c r="W130" s="12">
        <v>0</v>
      </c>
      <c r="X130" s="29">
        <v>0</v>
      </c>
      <c r="Y130" s="12">
        <v>2</v>
      </c>
      <c r="Z130" s="12">
        <v>0</v>
      </c>
      <c r="AA130" s="12">
        <v>0</v>
      </c>
      <c r="AB130" s="12">
        <v>0</v>
      </c>
      <c r="AC130" s="12">
        <v>0</v>
      </c>
      <c r="AD130" s="29">
        <v>2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29">
        <v>0</v>
      </c>
      <c r="AK130" s="17">
        <v>2</v>
      </c>
      <c r="AL130" s="17">
        <v>3</v>
      </c>
      <c r="AM130" s="43">
        <v>0</v>
      </c>
      <c r="AN130" s="17">
        <v>2</v>
      </c>
      <c r="AO130" s="12">
        <v>0</v>
      </c>
      <c r="AP130" s="30">
        <v>2.3333333333333335</v>
      </c>
      <c r="AQ130" s="22">
        <v>3</v>
      </c>
      <c r="AR130" s="12">
        <v>0</v>
      </c>
      <c r="AS130" s="21">
        <v>0</v>
      </c>
      <c r="AT130" s="12">
        <v>0</v>
      </c>
      <c r="AU130" s="12">
        <v>0</v>
      </c>
      <c r="AV130" s="29">
        <v>3</v>
      </c>
      <c r="AW130" s="12">
        <v>0</v>
      </c>
      <c r="AX130" s="12">
        <v>0</v>
      </c>
      <c r="AY130" s="24">
        <v>0</v>
      </c>
      <c r="AZ130" s="22">
        <v>2</v>
      </c>
      <c r="BA130" s="49">
        <v>3</v>
      </c>
      <c r="BB130" s="76">
        <v>2.5</v>
      </c>
    </row>
    <row r="131" spans="1:54" ht="23.1" customHeight="1" x14ac:dyDescent="0.3">
      <c r="A131" s="77">
        <v>127</v>
      </c>
      <c r="B131" s="54" t="s">
        <v>365</v>
      </c>
      <c r="C131" s="55" t="s">
        <v>366</v>
      </c>
      <c r="D131" s="54" t="s">
        <v>541</v>
      </c>
      <c r="E131" s="54" t="s">
        <v>492</v>
      </c>
      <c r="F131" s="54" t="str">
        <f>REPT(CHAR(160),10)&amp;Working!$E131</f>
        <v>          C</v>
      </c>
      <c r="G131" s="56">
        <v>0</v>
      </c>
      <c r="H131" s="56">
        <v>0</v>
      </c>
      <c r="I131" s="56">
        <v>5</v>
      </c>
      <c r="J131" s="56">
        <v>0</v>
      </c>
      <c r="K131" s="57">
        <v>0</v>
      </c>
      <c r="L131" s="58">
        <v>5</v>
      </c>
      <c r="M131" s="56">
        <v>0</v>
      </c>
      <c r="N131" s="56">
        <v>4</v>
      </c>
      <c r="O131" s="56">
        <v>4</v>
      </c>
      <c r="P131" s="59">
        <v>0</v>
      </c>
      <c r="Q131" s="60">
        <v>4</v>
      </c>
      <c r="R131" s="30">
        <v>4</v>
      </c>
      <c r="S131" s="22">
        <v>0</v>
      </c>
      <c r="T131" s="24">
        <v>0</v>
      </c>
      <c r="U131" s="44">
        <v>0</v>
      </c>
      <c r="V131" s="24">
        <v>0</v>
      </c>
      <c r="W131" s="24">
        <v>0</v>
      </c>
      <c r="X131" s="29">
        <v>0</v>
      </c>
      <c r="Y131" s="24">
        <v>4</v>
      </c>
      <c r="Z131" s="24">
        <v>0</v>
      </c>
      <c r="AA131" s="24">
        <v>0</v>
      </c>
      <c r="AB131" s="24">
        <v>0</v>
      </c>
      <c r="AC131" s="24">
        <v>0</v>
      </c>
      <c r="AD131" s="29">
        <v>4</v>
      </c>
      <c r="AE131" s="24">
        <v>0</v>
      </c>
      <c r="AF131" s="24">
        <v>0</v>
      </c>
      <c r="AG131" s="24">
        <v>0</v>
      </c>
      <c r="AH131" s="24">
        <v>0</v>
      </c>
      <c r="AI131" s="24">
        <v>0</v>
      </c>
      <c r="AJ131" s="29">
        <v>0</v>
      </c>
      <c r="AK131" s="23">
        <v>4</v>
      </c>
      <c r="AL131" s="23">
        <v>4</v>
      </c>
      <c r="AM131" s="44">
        <v>0</v>
      </c>
      <c r="AN131" s="23">
        <v>4</v>
      </c>
      <c r="AO131" s="24">
        <v>0</v>
      </c>
      <c r="AP131" s="30">
        <v>4</v>
      </c>
      <c r="AQ131" s="22">
        <v>5</v>
      </c>
      <c r="AR131" s="24">
        <v>0</v>
      </c>
      <c r="AS131" s="50">
        <v>0</v>
      </c>
      <c r="AT131" s="24">
        <v>0</v>
      </c>
      <c r="AU131" s="24">
        <v>0</v>
      </c>
      <c r="AV131" s="29">
        <v>5</v>
      </c>
      <c r="AW131" s="24">
        <v>0</v>
      </c>
      <c r="AX131" s="24">
        <v>0</v>
      </c>
      <c r="AY131" s="24">
        <v>0</v>
      </c>
      <c r="AZ131" s="22">
        <v>3</v>
      </c>
      <c r="BA131" s="49">
        <v>4</v>
      </c>
      <c r="BB131" s="76">
        <v>3.5</v>
      </c>
    </row>
    <row r="132" spans="1:54" ht="23.1" customHeight="1" x14ac:dyDescent="0.3">
      <c r="A132" s="78">
        <v>128</v>
      </c>
      <c r="B132" s="61" t="s">
        <v>367</v>
      </c>
      <c r="C132" s="62" t="s">
        <v>368</v>
      </c>
      <c r="D132" s="61" t="s">
        <v>449</v>
      </c>
      <c r="E132" s="61" t="s">
        <v>492</v>
      </c>
      <c r="F132" s="61" t="str">
        <f>REPT(CHAR(160),10)&amp;Working!$E132</f>
        <v>          C</v>
      </c>
      <c r="G132" s="52">
        <v>0</v>
      </c>
      <c r="H132" s="52">
        <v>0</v>
      </c>
      <c r="I132" s="52">
        <v>0</v>
      </c>
      <c r="J132" s="52">
        <v>0</v>
      </c>
      <c r="K132" s="63">
        <v>0</v>
      </c>
      <c r="L132" s="58">
        <v>0</v>
      </c>
      <c r="M132" s="52">
        <v>0</v>
      </c>
      <c r="N132" s="52">
        <v>0</v>
      </c>
      <c r="O132" s="52">
        <v>0</v>
      </c>
      <c r="P132" s="64">
        <v>0</v>
      </c>
      <c r="Q132" s="65">
        <v>0</v>
      </c>
      <c r="R132" s="30">
        <v>0</v>
      </c>
      <c r="S132" s="22">
        <v>0</v>
      </c>
      <c r="T132" s="12">
        <v>0</v>
      </c>
      <c r="U132" s="43">
        <v>0</v>
      </c>
      <c r="V132" s="12">
        <v>0</v>
      </c>
      <c r="W132" s="12">
        <v>0</v>
      </c>
      <c r="X132" s="29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29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29">
        <v>0</v>
      </c>
      <c r="AK132" s="17">
        <v>0</v>
      </c>
      <c r="AL132" s="17">
        <v>0</v>
      </c>
      <c r="AM132" s="43">
        <v>0</v>
      </c>
      <c r="AN132" s="17">
        <v>0</v>
      </c>
      <c r="AO132" s="12">
        <v>0</v>
      </c>
      <c r="AP132" s="30">
        <v>0</v>
      </c>
      <c r="AQ132" s="22">
        <v>0</v>
      </c>
      <c r="AR132" s="12">
        <v>0</v>
      </c>
      <c r="AS132" s="20">
        <v>0</v>
      </c>
      <c r="AT132" s="12">
        <v>0</v>
      </c>
      <c r="AU132" s="12">
        <v>0</v>
      </c>
      <c r="AV132" s="29">
        <v>0</v>
      </c>
      <c r="AW132" s="12">
        <v>0</v>
      </c>
      <c r="AX132" s="12">
        <v>0</v>
      </c>
      <c r="AY132" s="24">
        <v>0</v>
      </c>
      <c r="AZ132" s="22">
        <v>0</v>
      </c>
      <c r="BA132" s="49">
        <v>0</v>
      </c>
      <c r="BB132" s="76">
        <v>0</v>
      </c>
    </row>
    <row r="133" spans="1:54" ht="23.1" customHeight="1" x14ac:dyDescent="0.3">
      <c r="A133" s="77">
        <v>129</v>
      </c>
      <c r="B133" s="54" t="s">
        <v>250</v>
      </c>
      <c r="C133" s="55" t="s">
        <v>251</v>
      </c>
      <c r="D133" s="54" t="s">
        <v>541</v>
      </c>
      <c r="E133" s="54" t="s">
        <v>160</v>
      </c>
      <c r="F133" s="54" t="str">
        <f>REPT(CHAR(160),10)&amp;Working!$E133</f>
        <v>          B</v>
      </c>
      <c r="G133" s="56">
        <v>0</v>
      </c>
      <c r="H133" s="56">
        <v>0</v>
      </c>
      <c r="I133" s="56">
        <v>5</v>
      </c>
      <c r="J133" s="56">
        <v>0</v>
      </c>
      <c r="K133" s="57">
        <v>0</v>
      </c>
      <c r="L133" s="58">
        <v>5</v>
      </c>
      <c r="M133" s="56">
        <v>0</v>
      </c>
      <c r="N133" s="56">
        <v>5</v>
      </c>
      <c r="O133" s="56">
        <v>5</v>
      </c>
      <c r="P133" s="59">
        <v>0</v>
      </c>
      <c r="Q133" s="60">
        <v>5</v>
      </c>
      <c r="R133" s="30">
        <v>5</v>
      </c>
      <c r="S133" s="22">
        <v>0</v>
      </c>
      <c r="T133" s="24">
        <v>0</v>
      </c>
      <c r="U133" s="44">
        <v>0</v>
      </c>
      <c r="V133" s="24">
        <v>0</v>
      </c>
      <c r="W133" s="24">
        <v>0</v>
      </c>
      <c r="X133" s="29">
        <v>0</v>
      </c>
      <c r="Y133" s="24">
        <v>5</v>
      </c>
      <c r="Z133" s="24">
        <v>0</v>
      </c>
      <c r="AA133" s="24">
        <v>0</v>
      </c>
      <c r="AB133" s="24">
        <v>0</v>
      </c>
      <c r="AC133" s="24">
        <v>0</v>
      </c>
      <c r="AD133" s="29">
        <v>5</v>
      </c>
      <c r="AE133" s="24">
        <v>0</v>
      </c>
      <c r="AF133" s="24">
        <v>0</v>
      </c>
      <c r="AG133" s="24">
        <v>0</v>
      </c>
      <c r="AH133" s="24">
        <v>0</v>
      </c>
      <c r="AI133" s="24">
        <v>0</v>
      </c>
      <c r="AJ133" s="29">
        <v>0</v>
      </c>
      <c r="AK133" s="23">
        <v>5</v>
      </c>
      <c r="AL133" s="23">
        <v>5</v>
      </c>
      <c r="AM133" s="44">
        <v>0</v>
      </c>
      <c r="AN133" s="23">
        <v>4</v>
      </c>
      <c r="AO133" s="24">
        <v>0</v>
      </c>
      <c r="AP133" s="30">
        <v>4.666666666666667</v>
      </c>
      <c r="AQ133" s="22">
        <v>4</v>
      </c>
      <c r="AR133" s="24">
        <v>0</v>
      </c>
      <c r="AS133" s="50">
        <v>0</v>
      </c>
      <c r="AT133" s="24">
        <v>0</v>
      </c>
      <c r="AU133" s="24">
        <v>0</v>
      </c>
      <c r="AV133" s="29">
        <v>4</v>
      </c>
      <c r="AW133" s="24">
        <v>0</v>
      </c>
      <c r="AX133" s="24">
        <v>0</v>
      </c>
      <c r="AY133" s="24">
        <v>0</v>
      </c>
      <c r="AZ133" s="22">
        <v>5</v>
      </c>
      <c r="BA133" s="49">
        <v>5</v>
      </c>
      <c r="BB133" s="76">
        <v>5</v>
      </c>
    </row>
    <row r="134" spans="1:54" ht="23.1" customHeight="1" x14ac:dyDescent="0.3">
      <c r="A134" s="78">
        <v>130</v>
      </c>
      <c r="B134" s="61" t="s">
        <v>55</v>
      </c>
      <c r="C134" s="62" t="s">
        <v>56</v>
      </c>
      <c r="D134" s="61" t="s">
        <v>449</v>
      </c>
      <c r="E134" s="61" t="s">
        <v>34</v>
      </c>
      <c r="F134" s="61" t="str">
        <f>REPT(CHAR(160),10)&amp;Working!$E134</f>
        <v>          A</v>
      </c>
      <c r="G134" s="52">
        <v>0</v>
      </c>
      <c r="H134" s="52">
        <v>0</v>
      </c>
      <c r="I134" s="52">
        <v>4</v>
      </c>
      <c r="J134" s="52">
        <v>0</v>
      </c>
      <c r="K134" s="63">
        <v>0</v>
      </c>
      <c r="L134" s="58">
        <v>4</v>
      </c>
      <c r="M134" s="52">
        <v>0</v>
      </c>
      <c r="N134" s="52">
        <v>3</v>
      </c>
      <c r="O134" s="52">
        <v>4</v>
      </c>
      <c r="P134" s="64">
        <v>0</v>
      </c>
      <c r="Q134" s="65">
        <v>4</v>
      </c>
      <c r="R134" s="30">
        <v>3.6666666666666665</v>
      </c>
      <c r="S134" s="22">
        <v>0</v>
      </c>
      <c r="T134" s="12">
        <v>0</v>
      </c>
      <c r="U134" s="43">
        <v>0</v>
      </c>
      <c r="V134" s="12">
        <v>0</v>
      </c>
      <c r="W134" s="12">
        <v>0</v>
      </c>
      <c r="X134" s="29">
        <v>0</v>
      </c>
      <c r="Y134" s="12">
        <v>3</v>
      </c>
      <c r="Z134" s="12">
        <v>0</v>
      </c>
      <c r="AA134" s="12">
        <v>0</v>
      </c>
      <c r="AB134" s="12">
        <v>0</v>
      </c>
      <c r="AC134" s="12">
        <v>0</v>
      </c>
      <c r="AD134" s="29">
        <v>3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29">
        <v>0</v>
      </c>
      <c r="AK134" s="17">
        <v>4</v>
      </c>
      <c r="AL134" s="17">
        <v>3</v>
      </c>
      <c r="AM134" s="43">
        <v>0</v>
      </c>
      <c r="AN134" s="17">
        <v>4</v>
      </c>
      <c r="AO134" s="12">
        <v>0</v>
      </c>
      <c r="AP134" s="30">
        <v>3.6666666666666665</v>
      </c>
      <c r="AQ134" s="22">
        <v>5</v>
      </c>
      <c r="AR134" s="12">
        <v>0</v>
      </c>
      <c r="AS134" s="20">
        <v>0</v>
      </c>
      <c r="AT134" s="12">
        <v>0</v>
      </c>
      <c r="AU134" s="12">
        <v>0</v>
      </c>
      <c r="AV134" s="29">
        <v>5</v>
      </c>
      <c r="AW134" s="12">
        <v>0</v>
      </c>
      <c r="AX134" s="12">
        <v>0</v>
      </c>
      <c r="AY134" s="24">
        <v>0</v>
      </c>
      <c r="AZ134" s="22">
        <v>5</v>
      </c>
      <c r="BA134" s="49">
        <v>4</v>
      </c>
      <c r="BB134" s="76">
        <v>4.5</v>
      </c>
    </row>
    <row r="135" spans="1:54" ht="23.1" customHeight="1" x14ac:dyDescent="0.3">
      <c r="A135" s="77">
        <v>131</v>
      </c>
      <c r="B135" s="54" t="s">
        <v>264</v>
      </c>
      <c r="C135" s="55" t="s">
        <v>265</v>
      </c>
      <c r="D135" s="54" t="s">
        <v>541</v>
      </c>
      <c r="E135" s="54" t="s">
        <v>160</v>
      </c>
      <c r="F135" s="54" t="str">
        <f>REPT(CHAR(160),10)&amp;Working!$E135</f>
        <v>          B</v>
      </c>
      <c r="G135" s="56">
        <v>0</v>
      </c>
      <c r="H135" s="56">
        <v>0</v>
      </c>
      <c r="I135" s="56">
        <v>5</v>
      </c>
      <c r="J135" s="56">
        <v>0</v>
      </c>
      <c r="K135" s="57">
        <v>0</v>
      </c>
      <c r="L135" s="58">
        <v>5</v>
      </c>
      <c r="M135" s="56">
        <v>0</v>
      </c>
      <c r="N135" s="56">
        <v>5</v>
      </c>
      <c r="O135" s="56">
        <v>4</v>
      </c>
      <c r="P135" s="59">
        <v>0</v>
      </c>
      <c r="Q135" s="60">
        <v>4</v>
      </c>
      <c r="R135" s="30">
        <v>4.333333333333333</v>
      </c>
      <c r="S135" s="22">
        <v>0</v>
      </c>
      <c r="T135" s="24">
        <v>0</v>
      </c>
      <c r="U135" s="44">
        <v>0</v>
      </c>
      <c r="V135" s="24">
        <v>0</v>
      </c>
      <c r="W135" s="24">
        <v>0</v>
      </c>
      <c r="X135" s="29">
        <v>0</v>
      </c>
      <c r="Y135" s="24">
        <v>5</v>
      </c>
      <c r="Z135" s="24">
        <v>0</v>
      </c>
      <c r="AA135" s="24">
        <v>0</v>
      </c>
      <c r="AB135" s="24">
        <v>0</v>
      </c>
      <c r="AC135" s="24">
        <v>0</v>
      </c>
      <c r="AD135" s="29">
        <v>5</v>
      </c>
      <c r="AE135" s="24">
        <v>0</v>
      </c>
      <c r="AF135" s="24">
        <v>0</v>
      </c>
      <c r="AG135" s="24">
        <v>0</v>
      </c>
      <c r="AH135" s="24">
        <v>0</v>
      </c>
      <c r="AI135" s="24">
        <v>0</v>
      </c>
      <c r="AJ135" s="29">
        <v>0</v>
      </c>
      <c r="AK135" s="23">
        <v>5</v>
      </c>
      <c r="AL135" s="23">
        <v>5</v>
      </c>
      <c r="AM135" s="44">
        <v>0</v>
      </c>
      <c r="AN135" s="23">
        <v>5</v>
      </c>
      <c r="AO135" s="24">
        <v>0</v>
      </c>
      <c r="AP135" s="30">
        <v>5</v>
      </c>
      <c r="AQ135" s="22">
        <v>5</v>
      </c>
      <c r="AR135" s="24">
        <v>0</v>
      </c>
      <c r="AS135" s="50">
        <v>0</v>
      </c>
      <c r="AT135" s="24">
        <v>0</v>
      </c>
      <c r="AU135" s="24">
        <v>0</v>
      </c>
      <c r="AV135" s="29">
        <v>5</v>
      </c>
      <c r="AW135" s="24">
        <v>0</v>
      </c>
      <c r="AX135" s="24">
        <v>0</v>
      </c>
      <c r="AY135" s="24">
        <v>0</v>
      </c>
      <c r="AZ135" s="22">
        <v>5</v>
      </c>
      <c r="BA135" s="49">
        <v>5</v>
      </c>
      <c r="BB135" s="76">
        <v>5</v>
      </c>
    </row>
    <row r="136" spans="1:54" ht="23.1" customHeight="1" x14ac:dyDescent="0.3">
      <c r="A136" s="78">
        <v>132</v>
      </c>
      <c r="B136" s="61" t="s">
        <v>78</v>
      </c>
      <c r="C136" s="62" t="s">
        <v>79</v>
      </c>
      <c r="D136" s="61" t="s">
        <v>541</v>
      </c>
      <c r="E136" s="61" t="s">
        <v>34</v>
      </c>
      <c r="F136" s="61" t="str">
        <f>REPT(CHAR(160),10)&amp;Working!$E136</f>
        <v>          A</v>
      </c>
      <c r="G136" s="52">
        <v>0</v>
      </c>
      <c r="H136" s="52">
        <v>0</v>
      </c>
      <c r="I136" s="52">
        <v>3</v>
      </c>
      <c r="J136" s="52">
        <v>0</v>
      </c>
      <c r="K136" s="63">
        <v>0</v>
      </c>
      <c r="L136" s="58">
        <v>3</v>
      </c>
      <c r="M136" s="52">
        <v>0</v>
      </c>
      <c r="N136" s="52">
        <v>4</v>
      </c>
      <c r="O136" s="52">
        <v>4</v>
      </c>
      <c r="P136" s="64">
        <v>0</v>
      </c>
      <c r="Q136" s="65">
        <v>4</v>
      </c>
      <c r="R136" s="30">
        <v>4</v>
      </c>
      <c r="S136" s="22">
        <v>0</v>
      </c>
      <c r="T136" s="12">
        <v>0</v>
      </c>
      <c r="U136" s="43">
        <v>0</v>
      </c>
      <c r="V136" s="12">
        <v>0</v>
      </c>
      <c r="W136" s="12">
        <v>0</v>
      </c>
      <c r="X136" s="29">
        <v>0</v>
      </c>
      <c r="Y136" s="12">
        <v>4</v>
      </c>
      <c r="Z136" s="12">
        <v>0</v>
      </c>
      <c r="AA136" s="12">
        <v>0</v>
      </c>
      <c r="AB136" s="12">
        <v>0</v>
      </c>
      <c r="AC136" s="12">
        <v>0</v>
      </c>
      <c r="AD136" s="29">
        <v>4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29">
        <v>0</v>
      </c>
      <c r="AK136" s="17">
        <v>3</v>
      </c>
      <c r="AL136" s="17">
        <v>3</v>
      </c>
      <c r="AM136" s="43">
        <v>0</v>
      </c>
      <c r="AN136" s="17">
        <v>4</v>
      </c>
      <c r="AO136" s="12">
        <v>0</v>
      </c>
      <c r="AP136" s="30">
        <v>3.3333333333333335</v>
      </c>
      <c r="AQ136" s="22">
        <v>3</v>
      </c>
      <c r="AR136" s="12">
        <v>0</v>
      </c>
      <c r="AS136" s="20">
        <v>0</v>
      </c>
      <c r="AT136" s="12">
        <v>0</v>
      </c>
      <c r="AU136" s="12">
        <v>0</v>
      </c>
      <c r="AV136" s="29">
        <v>3</v>
      </c>
      <c r="AW136" s="12">
        <v>0</v>
      </c>
      <c r="AX136" s="12">
        <v>0</v>
      </c>
      <c r="AY136" s="24">
        <v>0</v>
      </c>
      <c r="AZ136" s="22">
        <v>2</v>
      </c>
      <c r="BA136" s="49">
        <v>4</v>
      </c>
      <c r="BB136" s="76">
        <v>3</v>
      </c>
    </row>
    <row r="137" spans="1:54" ht="23.1" customHeight="1" x14ac:dyDescent="0.3">
      <c r="A137" s="77">
        <v>133</v>
      </c>
      <c r="B137" s="54" t="s">
        <v>84</v>
      </c>
      <c r="C137" s="55" t="s">
        <v>85</v>
      </c>
      <c r="D137" s="54" t="s">
        <v>449</v>
      </c>
      <c r="E137" s="54" t="s">
        <v>34</v>
      </c>
      <c r="F137" s="54" t="str">
        <f>REPT(CHAR(160),10)&amp;Working!$E137</f>
        <v>          A</v>
      </c>
      <c r="G137" s="56">
        <v>0</v>
      </c>
      <c r="H137" s="56">
        <v>0</v>
      </c>
      <c r="I137" s="56">
        <v>3</v>
      </c>
      <c r="J137" s="56">
        <v>0</v>
      </c>
      <c r="K137" s="57">
        <v>0</v>
      </c>
      <c r="L137" s="58">
        <v>3</v>
      </c>
      <c r="M137" s="56">
        <v>0</v>
      </c>
      <c r="N137" s="56">
        <v>3</v>
      </c>
      <c r="O137" s="56">
        <v>3</v>
      </c>
      <c r="P137" s="59">
        <v>0</v>
      </c>
      <c r="Q137" s="60">
        <v>3</v>
      </c>
      <c r="R137" s="30">
        <v>3</v>
      </c>
      <c r="S137" s="22">
        <v>0</v>
      </c>
      <c r="T137" s="24">
        <v>0</v>
      </c>
      <c r="U137" s="44">
        <v>0</v>
      </c>
      <c r="V137" s="24">
        <v>0</v>
      </c>
      <c r="W137" s="24">
        <v>0</v>
      </c>
      <c r="X137" s="29">
        <v>0</v>
      </c>
      <c r="Y137" s="24">
        <v>4</v>
      </c>
      <c r="Z137" s="24">
        <v>0</v>
      </c>
      <c r="AA137" s="24">
        <v>0</v>
      </c>
      <c r="AB137" s="24">
        <v>0</v>
      </c>
      <c r="AC137" s="24">
        <v>0</v>
      </c>
      <c r="AD137" s="29">
        <v>4</v>
      </c>
      <c r="AE137" s="24">
        <v>0</v>
      </c>
      <c r="AF137" s="24">
        <v>0</v>
      </c>
      <c r="AG137" s="24">
        <v>0</v>
      </c>
      <c r="AH137" s="24">
        <v>0</v>
      </c>
      <c r="AI137" s="24">
        <v>0</v>
      </c>
      <c r="AJ137" s="29">
        <v>0</v>
      </c>
      <c r="AK137" s="23">
        <v>2</v>
      </c>
      <c r="AL137" s="23">
        <v>1</v>
      </c>
      <c r="AM137" s="44">
        <v>0</v>
      </c>
      <c r="AN137" s="23">
        <v>3</v>
      </c>
      <c r="AO137" s="24">
        <v>0</v>
      </c>
      <c r="AP137" s="30">
        <v>2</v>
      </c>
      <c r="AQ137" s="22">
        <v>2</v>
      </c>
      <c r="AR137" s="24">
        <v>0</v>
      </c>
      <c r="AS137" s="50">
        <v>0</v>
      </c>
      <c r="AT137" s="24">
        <v>0</v>
      </c>
      <c r="AU137" s="24">
        <v>0</v>
      </c>
      <c r="AV137" s="29">
        <v>2</v>
      </c>
      <c r="AW137" s="24">
        <v>0</v>
      </c>
      <c r="AX137" s="24">
        <v>0</v>
      </c>
      <c r="AY137" s="24">
        <v>0</v>
      </c>
      <c r="AZ137" s="22">
        <v>3</v>
      </c>
      <c r="BA137" s="49">
        <v>3</v>
      </c>
      <c r="BB137" s="76">
        <v>3</v>
      </c>
    </row>
    <row r="138" spans="1:54" ht="23.1" customHeight="1" x14ac:dyDescent="0.3">
      <c r="A138" s="78">
        <v>134</v>
      </c>
      <c r="B138" s="61" t="s">
        <v>252</v>
      </c>
      <c r="C138" s="62" t="s">
        <v>253</v>
      </c>
      <c r="D138" s="61" t="s">
        <v>449</v>
      </c>
      <c r="E138" s="61" t="s">
        <v>160</v>
      </c>
      <c r="F138" s="61" t="str">
        <f>REPT(CHAR(160),10)&amp;Working!$E138</f>
        <v>          B</v>
      </c>
      <c r="G138" s="52">
        <v>0</v>
      </c>
      <c r="H138" s="52">
        <v>0</v>
      </c>
      <c r="I138" s="52">
        <v>2</v>
      </c>
      <c r="J138" s="52">
        <v>0</v>
      </c>
      <c r="K138" s="63">
        <v>0</v>
      </c>
      <c r="L138" s="58">
        <v>2</v>
      </c>
      <c r="M138" s="52">
        <v>0</v>
      </c>
      <c r="N138" s="52">
        <v>2</v>
      </c>
      <c r="O138" s="52">
        <v>2</v>
      </c>
      <c r="P138" s="61">
        <v>0</v>
      </c>
      <c r="Q138" s="72">
        <v>2</v>
      </c>
      <c r="R138" s="30">
        <v>2</v>
      </c>
      <c r="S138" s="22">
        <v>0</v>
      </c>
      <c r="T138" s="12">
        <v>0</v>
      </c>
      <c r="U138" s="16">
        <v>0</v>
      </c>
      <c r="V138" s="12">
        <v>0</v>
      </c>
      <c r="W138" s="12">
        <v>0</v>
      </c>
      <c r="X138" s="29">
        <v>0</v>
      </c>
      <c r="Y138" s="12">
        <v>1</v>
      </c>
      <c r="Z138" s="12">
        <v>0</v>
      </c>
      <c r="AA138" s="12">
        <v>0</v>
      </c>
      <c r="AB138" s="12">
        <v>0</v>
      </c>
      <c r="AC138" s="12">
        <v>0</v>
      </c>
      <c r="AD138" s="29">
        <v>1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29">
        <v>0</v>
      </c>
      <c r="AK138" s="5">
        <v>2</v>
      </c>
      <c r="AL138" s="5">
        <v>2</v>
      </c>
      <c r="AM138" s="16">
        <v>0</v>
      </c>
      <c r="AN138" s="5">
        <v>2</v>
      </c>
      <c r="AO138" s="12">
        <v>0</v>
      </c>
      <c r="AP138" s="30">
        <v>2</v>
      </c>
      <c r="AQ138" s="22">
        <v>1</v>
      </c>
      <c r="AR138" s="12">
        <v>0</v>
      </c>
      <c r="AS138" s="20">
        <v>0</v>
      </c>
      <c r="AT138" s="12">
        <v>0</v>
      </c>
      <c r="AU138" s="12">
        <v>0</v>
      </c>
      <c r="AV138" s="29">
        <v>1</v>
      </c>
      <c r="AW138" s="12">
        <v>0</v>
      </c>
      <c r="AX138" s="12">
        <v>0</v>
      </c>
      <c r="AY138" s="24">
        <v>0</v>
      </c>
      <c r="AZ138" s="22">
        <v>2</v>
      </c>
      <c r="BA138" s="49">
        <v>2</v>
      </c>
      <c r="BB138" s="76">
        <v>2</v>
      </c>
    </row>
    <row r="139" spans="1:54" ht="23.1" customHeight="1" x14ac:dyDescent="0.3">
      <c r="A139" s="77">
        <v>135</v>
      </c>
      <c r="B139" s="54" t="s">
        <v>369</v>
      </c>
      <c r="C139" s="55" t="s">
        <v>370</v>
      </c>
      <c r="D139" s="54" t="s">
        <v>449</v>
      </c>
      <c r="E139" s="54" t="s">
        <v>492</v>
      </c>
      <c r="F139" s="54" t="str">
        <f>REPT(CHAR(160),10)&amp;Working!$E139</f>
        <v>          C</v>
      </c>
      <c r="G139" s="56">
        <v>0</v>
      </c>
      <c r="H139" s="56">
        <v>0</v>
      </c>
      <c r="I139" s="56">
        <v>3</v>
      </c>
      <c r="J139" s="56">
        <v>0</v>
      </c>
      <c r="K139" s="57">
        <v>0</v>
      </c>
      <c r="L139" s="58">
        <v>3</v>
      </c>
      <c r="M139" s="56">
        <v>0</v>
      </c>
      <c r="N139" s="56">
        <v>4</v>
      </c>
      <c r="O139" s="56">
        <v>4</v>
      </c>
      <c r="P139" s="54">
        <v>0</v>
      </c>
      <c r="Q139" s="73">
        <v>4</v>
      </c>
      <c r="R139" s="30">
        <v>4</v>
      </c>
      <c r="S139" s="22">
        <v>0</v>
      </c>
      <c r="T139" s="24">
        <v>0</v>
      </c>
      <c r="U139" s="48">
        <v>0</v>
      </c>
      <c r="V139" s="24">
        <v>0</v>
      </c>
      <c r="W139" s="24">
        <v>0</v>
      </c>
      <c r="X139" s="29">
        <v>0</v>
      </c>
      <c r="Y139" s="24">
        <v>4</v>
      </c>
      <c r="Z139" s="24">
        <v>0</v>
      </c>
      <c r="AA139" s="24">
        <v>0</v>
      </c>
      <c r="AB139" s="24">
        <v>0</v>
      </c>
      <c r="AC139" s="24">
        <v>0</v>
      </c>
      <c r="AD139" s="29">
        <v>4</v>
      </c>
      <c r="AE139" s="24">
        <v>0</v>
      </c>
      <c r="AF139" s="24">
        <v>0</v>
      </c>
      <c r="AG139" s="24">
        <v>0</v>
      </c>
      <c r="AH139" s="24">
        <v>0</v>
      </c>
      <c r="AI139" s="24">
        <v>0</v>
      </c>
      <c r="AJ139" s="29">
        <v>0</v>
      </c>
      <c r="AK139" s="41">
        <v>4</v>
      </c>
      <c r="AL139" s="41">
        <v>2</v>
      </c>
      <c r="AM139" s="48">
        <v>0</v>
      </c>
      <c r="AN139" s="41">
        <v>2</v>
      </c>
      <c r="AO139" s="24">
        <v>0</v>
      </c>
      <c r="AP139" s="30">
        <v>2.6666666666666665</v>
      </c>
      <c r="AQ139" s="22">
        <v>1</v>
      </c>
      <c r="AR139" s="24">
        <v>0</v>
      </c>
      <c r="AS139" s="50">
        <v>0</v>
      </c>
      <c r="AT139" s="24">
        <v>0</v>
      </c>
      <c r="AU139" s="24">
        <v>0</v>
      </c>
      <c r="AV139" s="29">
        <v>1</v>
      </c>
      <c r="AW139" s="24">
        <v>0</v>
      </c>
      <c r="AX139" s="24">
        <v>0</v>
      </c>
      <c r="AY139" s="24">
        <v>0</v>
      </c>
      <c r="AZ139" s="22">
        <v>3</v>
      </c>
      <c r="BA139" s="49">
        <v>4</v>
      </c>
      <c r="BB139" s="76">
        <v>3.5</v>
      </c>
    </row>
    <row r="140" spans="1:54" ht="23.1" customHeight="1" x14ac:dyDescent="0.3">
      <c r="A140" s="78">
        <v>136</v>
      </c>
      <c r="B140" s="61" t="s">
        <v>371</v>
      </c>
      <c r="C140" s="62" t="s">
        <v>372</v>
      </c>
      <c r="D140" s="61" t="s">
        <v>541</v>
      </c>
      <c r="E140" s="61" t="s">
        <v>492</v>
      </c>
      <c r="F140" s="61" t="str">
        <f>REPT(CHAR(160),10)&amp;Working!$E140</f>
        <v>          C</v>
      </c>
      <c r="G140" s="52">
        <v>0</v>
      </c>
      <c r="H140" s="52">
        <v>0</v>
      </c>
      <c r="I140" s="52">
        <v>3</v>
      </c>
      <c r="J140" s="52">
        <v>0</v>
      </c>
      <c r="K140" s="63">
        <v>0</v>
      </c>
      <c r="L140" s="58">
        <v>3</v>
      </c>
      <c r="M140" s="52">
        <v>0</v>
      </c>
      <c r="N140" s="52">
        <v>5</v>
      </c>
      <c r="O140" s="52">
        <v>5</v>
      </c>
      <c r="P140" s="61">
        <v>0</v>
      </c>
      <c r="Q140" s="72">
        <v>5</v>
      </c>
      <c r="R140" s="30">
        <v>5</v>
      </c>
      <c r="S140" s="22">
        <v>0</v>
      </c>
      <c r="T140" s="12">
        <v>0</v>
      </c>
      <c r="U140" s="16">
        <v>0</v>
      </c>
      <c r="V140" s="12">
        <v>0</v>
      </c>
      <c r="W140" s="12">
        <v>0</v>
      </c>
      <c r="X140" s="29">
        <v>0</v>
      </c>
      <c r="Y140" s="12">
        <v>5</v>
      </c>
      <c r="Z140" s="12">
        <v>0</v>
      </c>
      <c r="AA140" s="12">
        <v>0</v>
      </c>
      <c r="AB140" s="12">
        <v>0</v>
      </c>
      <c r="AC140" s="12">
        <v>0</v>
      </c>
      <c r="AD140" s="29">
        <v>5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29">
        <v>0</v>
      </c>
      <c r="AK140" s="5">
        <v>3</v>
      </c>
      <c r="AL140" s="5">
        <v>3</v>
      </c>
      <c r="AM140" s="16">
        <v>0</v>
      </c>
      <c r="AN140" s="5">
        <v>3</v>
      </c>
      <c r="AO140" s="12">
        <v>0</v>
      </c>
      <c r="AP140" s="30">
        <v>3</v>
      </c>
      <c r="AQ140" s="22">
        <v>3</v>
      </c>
      <c r="AR140" s="12">
        <v>0</v>
      </c>
      <c r="AS140" s="5">
        <v>0</v>
      </c>
      <c r="AT140" s="12">
        <v>0</v>
      </c>
      <c r="AU140" s="12">
        <v>0</v>
      </c>
      <c r="AV140" s="29">
        <v>3</v>
      </c>
      <c r="AW140" s="12">
        <v>0</v>
      </c>
      <c r="AX140" s="12">
        <v>0</v>
      </c>
      <c r="AY140" s="24">
        <v>0</v>
      </c>
      <c r="AZ140" s="22">
        <v>3</v>
      </c>
      <c r="BA140" s="49">
        <v>3</v>
      </c>
      <c r="BB140" s="76">
        <v>3</v>
      </c>
    </row>
    <row r="141" spans="1:54" ht="23.1" customHeight="1" x14ac:dyDescent="0.3">
      <c r="A141" s="77">
        <v>137</v>
      </c>
      <c r="B141" s="54" t="s">
        <v>266</v>
      </c>
      <c r="C141" s="55" t="s">
        <v>267</v>
      </c>
      <c r="D141" s="54" t="s">
        <v>541</v>
      </c>
      <c r="E141" s="54" t="s">
        <v>160</v>
      </c>
      <c r="F141" s="54" t="str">
        <f>REPT(CHAR(160),10)&amp;Working!$E141</f>
        <v>          B</v>
      </c>
      <c r="G141" s="56">
        <v>0</v>
      </c>
      <c r="H141" s="56">
        <v>0</v>
      </c>
      <c r="I141" s="56">
        <v>2</v>
      </c>
      <c r="J141" s="56">
        <v>0</v>
      </c>
      <c r="K141" s="57">
        <v>0</v>
      </c>
      <c r="L141" s="58">
        <v>2</v>
      </c>
      <c r="M141" s="56">
        <v>0</v>
      </c>
      <c r="N141" s="56">
        <v>4</v>
      </c>
      <c r="O141" s="56">
        <v>4</v>
      </c>
      <c r="P141" s="54">
        <v>0</v>
      </c>
      <c r="Q141" s="73">
        <v>4</v>
      </c>
      <c r="R141" s="30">
        <v>4</v>
      </c>
      <c r="S141" s="22">
        <v>0</v>
      </c>
      <c r="T141" s="24">
        <v>0</v>
      </c>
      <c r="U141" s="48">
        <v>0</v>
      </c>
      <c r="V141" s="24">
        <v>0</v>
      </c>
      <c r="W141" s="24">
        <v>0</v>
      </c>
      <c r="X141" s="29">
        <v>0</v>
      </c>
      <c r="Y141" s="24">
        <v>4</v>
      </c>
      <c r="Z141" s="24">
        <v>0</v>
      </c>
      <c r="AA141" s="24">
        <v>0</v>
      </c>
      <c r="AB141" s="24">
        <v>0</v>
      </c>
      <c r="AC141" s="24">
        <v>0</v>
      </c>
      <c r="AD141" s="29">
        <v>4</v>
      </c>
      <c r="AE141" s="24">
        <v>0</v>
      </c>
      <c r="AF141" s="24">
        <v>0</v>
      </c>
      <c r="AG141" s="24">
        <v>0</v>
      </c>
      <c r="AH141" s="24">
        <v>0</v>
      </c>
      <c r="AI141" s="24">
        <v>0</v>
      </c>
      <c r="AJ141" s="29">
        <v>0</v>
      </c>
      <c r="AK141" s="41">
        <v>3</v>
      </c>
      <c r="AL141" s="41">
        <v>2</v>
      </c>
      <c r="AM141" s="48">
        <v>0</v>
      </c>
      <c r="AN141" s="41">
        <v>3</v>
      </c>
      <c r="AO141" s="24">
        <v>0</v>
      </c>
      <c r="AP141" s="30">
        <v>2.6666666666666665</v>
      </c>
      <c r="AQ141" s="22">
        <v>2</v>
      </c>
      <c r="AR141" s="24">
        <v>0</v>
      </c>
      <c r="AS141" s="41">
        <v>0</v>
      </c>
      <c r="AT141" s="24">
        <v>0</v>
      </c>
      <c r="AU141" s="24">
        <v>0</v>
      </c>
      <c r="AV141" s="29">
        <v>2</v>
      </c>
      <c r="AW141" s="24">
        <v>0</v>
      </c>
      <c r="AX141" s="24">
        <v>0</v>
      </c>
      <c r="AY141" s="24">
        <v>0</v>
      </c>
      <c r="AZ141" s="22">
        <v>3</v>
      </c>
      <c r="BA141" s="49">
        <v>3</v>
      </c>
      <c r="BB141" s="76">
        <v>3</v>
      </c>
    </row>
    <row r="142" spans="1:54" ht="23.1" customHeight="1" x14ac:dyDescent="0.3">
      <c r="A142" s="78">
        <v>138</v>
      </c>
      <c r="B142" s="61" t="s">
        <v>280</v>
      </c>
      <c r="C142" s="62" t="s">
        <v>281</v>
      </c>
      <c r="D142" s="61" t="s">
        <v>541</v>
      </c>
      <c r="E142" s="61" t="s">
        <v>160</v>
      </c>
      <c r="F142" s="61" t="str">
        <f>REPT(CHAR(160),10)&amp;Working!$E142</f>
        <v>          B</v>
      </c>
      <c r="G142" s="52">
        <v>0</v>
      </c>
      <c r="H142" s="52">
        <v>0</v>
      </c>
      <c r="I142" s="52">
        <v>1</v>
      </c>
      <c r="J142" s="52">
        <v>0</v>
      </c>
      <c r="K142" s="63">
        <v>0</v>
      </c>
      <c r="L142" s="58">
        <v>1</v>
      </c>
      <c r="M142" s="52">
        <v>0</v>
      </c>
      <c r="N142" s="52">
        <v>4</v>
      </c>
      <c r="O142" s="52">
        <v>3</v>
      </c>
      <c r="P142" s="61">
        <v>0</v>
      </c>
      <c r="Q142" s="72">
        <v>3</v>
      </c>
      <c r="R142" s="30">
        <v>3.3333333333333335</v>
      </c>
      <c r="S142" s="22">
        <v>0</v>
      </c>
      <c r="T142" s="12">
        <v>0</v>
      </c>
      <c r="U142" s="16">
        <v>0</v>
      </c>
      <c r="V142" s="12">
        <v>0</v>
      </c>
      <c r="W142" s="12">
        <v>0</v>
      </c>
      <c r="X142" s="29">
        <v>0</v>
      </c>
      <c r="Y142" s="12">
        <v>3</v>
      </c>
      <c r="Z142" s="12">
        <v>0</v>
      </c>
      <c r="AA142" s="12">
        <v>0</v>
      </c>
      <c r="AB142" s="12">
        <v>0</v>
      </c>
      <c r="AC142" s="12">
        <v>0</v>
      </c>
      <c r="AD142" s="29">
        <v>3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29">
        <v>0</v>
      </c>
      <c r="AK142" s="5">
        <v>2</v>
      </c>
      <c r="AL142" s="5">
        <v>2</v>
      </c>
      <c r="AM142" s="16">
        <v>0</v>
      </c>
      <c r="AN142" s="5">
        <v>4</v>
      </c>
      <c r="AO142" s="12">
        <v>0</v>
      </c>
      <c r="AP142" s="30">
        <v>2.6666666666666665</v>
      </c>
      <c r="AQ142" s="22">
        <v>1</v>
      </c>
      <c r="AR142" s="12">
        <v>0</v>
      </c>
      <c r="AS142" s="5">
        <v>0</v>
      </c>
      <c r="AT142" s="12">
        <v>0</v>
      </c>
      <c r="AU142" s="12">
        <v>0</v>
      </c>
      <c r="AV142" s="29">
        <v>1</v>
      </c>
      <c r="AW142" s="12">
        <v>0</v>
      </c>
      <c r="AX142" s="12">
        <v>0</v>
      </c>
      <c r="AY142" s="24">
        <v>0</v>
      </c>
      <c r="AZ142" s="22">
        <v>2</v>
      </c>
      <c r="BA142" s="49">
        <v>3</v>
      </c>
      <c r="BB142" s="76">
        <v>2.5</v>
      </c>
    </row>
    <row r="143" spans="1:54" ht="23.1" customHeight="1" x14ac:dyDescent="0.3">
      <c r="A143" s="77">
        <v>139</v>
      </c>
      <c r="B143" s="54" t="s">
        <v>151</v>
      </c>
      <c r="C143" s="55" t="s">
        <v>152</v>
      </c>
      <c r="D143" s="54" t="s">
        <v>449</v>
      </c>
      <c r="E143" s="54" t="s">
        <v>34</v>
      </c>
      <c r="F143" s="54" t="str">
        <f>REPT(CHAR(160),10)&amp;Working!$E143</f>
        <v>          A</v>
      </c>
      <c r="G143" s="56">
        <v>0</v>
      </c>
      <c r="H143" s="56">
        <v>0</v>
      </c>
      <c r="I143" s="56">
        <v>3</v>
      </c>
      <c r="J143" s="56">
        <v>0</v>
      </c>
      <c r="K143" s="57">
        <v>0</v>
      </c>
      <c r="L143" s="58">
        <v>3</v>
      </c>
      <c r="M143" s="56">
        <v>0</v>
      </c>
      <c r="N143" s="56">
        <v>4</v>
      </c>
      <c r="O143" s="56">
        <v>4</v>
      </c>
      <c r="P143" s="54">
        <v>0</v>
      </c>
      <c r="Q143" s="73">
        <v>4</v>
      </c>
      <c r="R143" s="30">
        <v>4</v>
      </c>
      <c r="S143" s="22">
        <v>0</v>
      </c>
      <c r="T143" s="24">
        <v>0</v>
      </c>
      <c r="U143" s="48">
        <v>0</v>
      </c>
      <c r="V143" s="24">
        <v>0</v>
      </c>
      <c r="W143" s="24">
        <v>0</v>
      </c>
      <c r="X143" s="29">
        <v>0</v>
      </c>
      <c r="Y143" s="24">
        <v>4</v>
      </c>
      <c r="Z143" s="24">
        <v>0</v>
      </c>
      <c r="AA143" s="24">
        <v>0</v>
      </c>
      <c r="AB143" s="24">
        <v>0</v>
      </c>
      <c r="AC143" s="24">
        <v>0</v>
      </c>
      <c r="AD143" s="29">
        <v>4</v>
      </c>
      <c r="AE143" s="24">
        <v>0</v>
      </c>
      <c r="AF143" s="24">
        <v>0</v>
      </c>
      <c r="AG143" s="24">
        <v>0</v>
      </c>
      <c r="AH143" s="24">
        <v>0</v>
      </c>
      <c r="AI143" s="24">
        <v>0</v>
      </c>
      <c r="AJ143" s="29">
        <v>0</v>
      </c>
      <c r="AK143" s="41">
        <v>3</v>
      </c>
      <c r="AL143" s="41">
        <v>2</v>
      </c>
      <c r="AM143" s="48">
        <v>0</v>
      </c>
      <c r="AN143" s="41">
        <v>3</v>
      </c>
      <c r="AO143" s="24">
        <v>0</v>
      </c>
      <c r="AP143" s="30">
        <v>2.6666666666666665</v>
      </c>
      <c r="AQ143" s="22">
        <v>2</v>
      </c>
      <c r="AR143" s="24">
        <v>0</v>
      </c>
      <c r="AS143" s="41">
        <v>0</v>
      </c>
      <c r="AT143" s="24">
        <v>0</v>
      </c>
      <c r="AU143" s="24">
        <v>0</v>
      </c>
      <c r="AV143" s="29">
        <v>2</v>
      </c>
      <c r="AW143" s="24">
        <v>0</v>
      </c>
      <c r="AX143" s="24">
        <v>0</v>
      </c>
      <c r="AY143" s="24">
        <v>0</v>
      </c>
      <c r="AZ143" s="22">
        <v>3</v>
      </c>
      <c r="BA143" s="49">
        <v>3</v>
      </c>
      <c r="BB143" s="76">
        <v>3</v>
      </c>
    </row>
    <row r="144" spans="1:54" ht="23.1" customHeight="1" x14ac:dyDescent="0.3">
      <c r="A144" s="78">
        <v>140</v>
      </c>
      <c r="B144" s="61" t="s">
        <v>373</v>
      </c>
      <c r="C144" s="62" t="s">
        <v>374</v>
      </c>
      <c r="D144" s="61" t="s">
        <v>449</v>
      </c>
      <c r="E144" s="61" t="s">
        <v>492</v>
      </c>
      <c r="F144" s="61" t="str">
        <f>REPT(CHAR(160),10)&amp;Working!$E144</f>
        <v>          C</v>
      </c>
      <c r="G144" s="52">
        <v>0</v>
      </c>
      <c r="H144" s="52">
        <v>0</v>
      </c>
      <c r="I144" s="52">
        <v>3</v>
      </c>
      <c r="J144" s="52">
        <v>0</v>
      </c>
      <c r="K144" s="63">
        <v>0</v>
      </c>
      <c r="L144" s="58">
        <v>3</v>
      </c>
      <c r="M144" s="52">
        <v>0</v>
      </c>
      <c r="N144" s="52">
        <v>4</v>
      </c>
      <c r="O144" s="52">
        <v>3</v>
      </c>
      <c r="P144" s="61">
        <v>0</v>
      </c>
      <c r="Q144" s="72">
        <v>3</v>
      </c>
      <c r="R144" s="30">
        <v>3.3333333333333335</v>
      </c>
      <c r="S144" s="22">
        <v>0</v>
      </c>
      <c r="T144" s="12">
        <v>0</v>
      </c>
      <c r="U144" s="16">
        <v>0</v>
      </c>
      <c r="V144" s="12">
        <v>0</v>
      </c>
      <c r="W144" s="12">
        <v>0</v>
      </c>
      <c r="X144" s="29">
        <v>0</v>
      </c>
      <c r="Y144" s="12">
        <v>4</v>
      </c>
      <c r="Z144" s="12">
        <v>0</v>
      </c>
      <c r="AA144" s="12">
        <v>0</v>
      </c>
      <c r="AB144" s="12">
        <v>0</v>
      </c>
      <c r="AC144" s="12">
        <v>0</v>
      </c>
      <c r="AD144" s="29">
        <v>4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29">
        <v>0</v>
      </c>
      <c r="AK144" s="5">
        <v>3</v>
      </c>
      <c r="AL144" s="5">
        <v>3</v>
      </c>
      <c r="AM144" s="16">
        <v>0</v>
      </c>
      <c r="AN144" s="5">
        <v>3</v>
      </c>
      <c r="AO144" s="12">
        <v>0</v>
      </c>
      <c r="AP144" s="30">
        <v>3</v>
      </c>
      <c r="AQ144" s="22">
        <v>1</v>
      </c>
      <c r="AR144" s="12">
        <v>0</v>
      </c>
      <c r="AS144" s="5">
        <v>0</v>
      </c>
      <c r="AT144" s="12">
        <v>0</v>
      </c>
      <c r="AU144" s="12">
        <v>0</v>
      </c>
      <c r="AV144" s="29">
        <v>1</v>
      </c>
      <c r="AW144" s="12">
        <v>0</v>
      </c>
      <c r="AX144" s="12">
        <v>0</v>
      </c>
      <c r="AY144" s="24">
        <v>0</v>
      </c>
      <c r="AZ144" s="22">
        <v>3</v>
      </c>
      <c r="BA144" s="49">
        <v>2</v>
      </c>
      <c r="BB144" s="76">
        <v>2.5</v>
      </c>
    </row>
    <row r="145" spans="1:54" ht="23.1" customHeight="1" x14ac:dyDescent="0.3">
      <c r="A145" s="77">
        <v>141</v>
      </c>
      <c r="B145" s="54" t="s">
        <v>268</v>
      </c>
      <c r="C145" s="55" t="s">
        <v>269</v>
      </c>
      <c r="D145" s="54" t="s">
        <v>449</v>
      </c>
      <c r="E145" s="54" t="s">
        <v>160</v>
      </c>
      <c r="F145" s="54" t="str">
        <f>REPT(CHAR(160),10)&amp;Working!$E145</f>
        <v>          B</v>
      </c>
      <c r="G145" s="56">
        <v>0</v>
      </c>
      <c r="H145" s="56">
        <v>0</v>
      </c>
      <c r="I145" s="56">
        <v>5</v>
      </c>
      <c r="J145" s="56">
        <v>0</v>
      </c>
      <c r="K145" s="57">
        <v>0</v>
      </c>
      <c r="L145" s="58">
        <v>5</v>
      </c>
      <c r="M145" s="56">
        <v>0</v>
      </c>
      <c r="N145" s="56">
        <v>3</v>
      </c>
      <c r="O145" s="56">
        <v>4</v>
      </c>
      <c r="P145" s="54">
        <v>0</v>
      </c>
      <c r="Q145" s="73">
        <v>4</v>
      </c>
      <c r="R145" s="30">
        <v>3.6666666666666665</v>
      </c>
      <c r="S145" s="22">
        <v>0</v>
      </c>
      <c r="T145" s="24">
        <v>0</v>
      </c>
      <c r="U145" s="48">
        <v>0</v>
      </c>
      <c r="V145" s="24">
        <v>0</v>
      </c>
      <c r="W145" s="24">
        <v>0</v>
      </c>
      <c r="X145" s="29">
        <v>0</v>
      </c>
      <c r="Y145" s="24">
        <v>3</v>
      </c>
      <c r="Z145" s="24">
        <v>0</v>
      </c>
      <c r="AA145" s="24">
        <v>0</v>
      </c>
      <c r="AB145" s="24">
        <v>0</v>
      </c>
      <c r="AC145" s="24">
        <v>0</v>
      </c>
      <c r="AD145" s="29">
        <v>3</v>
      </c>
      <c r="AE145" s="24">
        <v>0</v>
      </c>
      <c r="AF145" s="24">
        <v>0</v>
      </c>
      <c r="AG145" s="24">
        <v>0</v>
      </c>
      <c r="AH145" s="24">
        <v>0</v>
      </c>
      <c r="AI145" s="24">
        <v>0</v>
      </c>
      <c r="AJ145" s="29">
        <v>0</v>
      </c>
      <c r="AK145" s="41">
        <v>4</v>
      </c>
      <c r="AL145" s="41">
        <v>3</v>
      </c>
      <c r="AM145" s="48">
        <v>0</v>
      </c>
      <c r="AN145" s="41">
        <v>5</v>
      </c>
      <c r="AO145" s="24">
        <v>0</v>
      </c>
      <c r="AP145" s="30">
        <v>4</v>
      </c>
      <c r="AQ145" s="22">
        <v>5</v>
      </c>
      <c r="AR145" s="24">
        <v>0</v>
      </c>
      <c r="AS145" s="41">
        <v>0</v>
      </c>
      <c r="AT145" s="24">
        <v>0</v>
      </c>
      <c r="AU145" s="24">
        <v>0</v>
      </c>
      <c r="AV145" s="29">
        <v>5</v>
      </c>
      <c r="AW145" s="24">
        <v>0</v>
      </c>
      <c r="AX145" s="24">
        <v>0</v>
      </c>
      <c r="AY145" s="24">
        <v>0</v>
      </c>
      <c r="AZ145" s="22">
        <v>5</v>
      </c>
      <c r="BA145" s="49">
        <v>4</v>
      </c>
      <c r="BB145" s="76">
        <v>4.5</v>
      </c>
    </row>
    <row r="146" spans="1:54" ht="23.1" customHeight="1" x14ac:dyDescent="0.3">
      <c r="A146" s="78">
        <v>142</v>
      </c>
      <c r="B146" s="61" t="s">
        <v>169</v>
      </c>
      <c r="C146" s="62" t="s">
        <v>170</v>
      </c>
      <c r="D146" s="61" t="s">
        <v>541</v>
      </c>
      <c r="E146" s="61" t="s">
        <v>160</v>
      </c>
      <c r="F146" s="61" t="str">
        <f>REPT(CHAR(160),10)&amp;Working!$E146</f>
        <v>          B</v>
      </c>
      <c r="G146" s="52">
        <v>0</v>
      </c>
      <c r="H146" s="52">
        <v>0</v>
      </c>
      <c r="I146" s="52">
        <v>2</v>
      </c>
      <c r="J146" s="52">
        <v>0</v>
      </c>
      <c r="K146" s="63">
        <v>0</v>
      </c>
      <c r="L146" s="58">
        <v>2</v>
      </c>
      <c r="M146" s="52">
        <v>0</v>
      </c>
      <c r="N146" s="52">
        <v>3</v>
      </c>
      <c r="O146" s="52">
        <v>4</v>
      </c>
      <c r="P146" s="61">
        <v>0</v>
      </c>
      <c r="Q146" s="72">
        <v>4</v>
      </c>
      <c r="R146" s="30">
        <v>3.6666666666666665</v>
      </c>
      <c r="S146" s="22">
        <v>0</v>
      </c>
      <c r="T146" s="12">
        <v>0</v>
      </c>
      <c r="U146" s="16">
        <v>0</v>
      </c>
      <c r="V146" s="12">
        <v>0</v>
      </c>
      <c r="W146" s="12">
        <v>0</v>
      </c>
      <c r="X146" s="29">
        <v>0</v>
      </c>
      <c r="Y146" s="12">
        <v>2</v>
      </c>
      <c r="Z146" s="12">
        <v>0</v>
      </c>
      <c r="AA146" s="12">
        <v>0</v>
      </c>
      <c r="AB146" s="12">
        <v>0</v>
      </c>
      <c r="AC146" s="12">
        <v>0</v>
      </c>
      <c r="AD146" s="29">
        <v>2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29">
        <v>0</v>
      </c>
      <c r="AK146" s="5">
        <v>2</v>
      </c>
      <c r="AL146" s="5">
        <v>4</v>
      </c>
      <c r="AM146" s="16">
        <v>0</v>
      </c>
      <c r="AN146" s="5">
        <v>3</v>
      </c>
      <c r="AO146" s="12">
        <v>0</v>
      </c>
      <c r="AP146" s="30">
        <v>3</v>
      </c>
      <c r="AQ146" s="22">
        <v>4</v>
      </c>
      <c r="AR146" s="12">
        <v>0</v>
      </c>
      <c r="AS146" s="5">
        <v>0</v>
      </c>
      <c r="AT146" s="12">
        <v>0</v>
      </c>
      <c r="AU146" s="12">
        <v>0</v>
      </c>
      <c r="AV146" s="29">
        <v>4</v>
      </c>
      <c r="AW146" s="12">
        <v>0</v>
      </c>
      <c r="AX146" s="12">
        <v>0</v>
      </c>
      <c r="AY146" s="24">
        <v>0</v>
      </c>
      <c r="AZ146" s="22">
        <v>2</v>
      </c>
      <c r="BA146" s="49">
        <v>3</v>
      </c>
      <c r="BB146" s="76">
        <v>2.5</v>
      </c>
    </row>
    <row r="147" spans="1:54" ht="23.1" customHeight="1" x14ac:dyDescent="0.3">
      <c r="A147" s="77">
        <v>143</v>
      </c>
      <c r="B147" s="54" t="s">
        <v>282</v>
      </c>
      <c r="C147" s="55" t="s">
        <v>283</v>
      </c>
      <c r="D147" s="54" t="s">
        <v>449</v>
      </c>
      <c r="E147" s="54" t="s">
        <v>160</v>
      </c>
      <c r="F147" s="54" t="str">
        <f>REPT(CHAR(160),10)&amp;Working!$E147</f>
        <v>          B</v>
      </c>
      <c r="G147" s="56">
        <v>0</v>
      </c>
      <c r="H147" s="56">
        <v>0</v>
      </c>
      <c r="I147" s="56">
        <v>2</v>
      </c>
      <c r="J147" s="56">
        <v>0</v>
      </c>
      <c r="K147" s="57">
        <v>0</v>
      </c>
      <c r="L147" s="58">
        <v>2</v>
      </c>
      <c r="M147" s="56">
        <v>0</v>
      </c>
      <c r="N147" s="56">
        <v>3</v>
      </c>
      <c r="O147" s="56">
        <v>3</v>
      </c>
      <c r="P147" s="54">
        <v>0</v>
      </c>
      <c r="Q147" s="73">
        <v>3</v>
      </c>
      <c r="R147" s="30">
        <v>3</v>
      </c>
      <c r="S147" s="22">
        <v>0</v>
      </c>
      <c r="T147" s="24">
        <v>0</v>
      </c>
      <c r="U147" s="48">
        <v>0</v>
      </c>
      <c r="V147" s="24">
        <v>0</v>
      </c>
      <c r="W147" s="24">
        <v>0</v>
      </c>
      <c r="X147" s="29">
        <v>0</v>
      </c>
      <c r="Y147" s="24">
        <v>0</v>
      </c>
      <c r="Z147" s="24">
        <v>0</v>
      </c>
      <c r="AA147" s="24">
        <v>0</v>
      </c>
      <c r="AB147" s="24">
        <v>0</v>
      </c>
      <c r="AC147" s="24">
        <v>0</v>
      </c>
      <c r="AD147" s="29">
        <v>0</v>
      </c>
      <c r="AE147" s="24">
        <v>0</v>
      </c>
      <c r="AF147" s="24">
        <v>0</v>
      </c>
      <c r="AG147" s="24">
        <v>0</v>
      </c>
      <c r="AH147" s="24">
        <v>0</v>
      </c>
      <c r="AI147" s="24">
        <v>0</v>
      </c>
      <c r="AJ147" s="29">
        <v>0</v>
      </c>
      <c r="AK147" s="41">
        <v>2</v>
      </c>
      <c r="AL147" s="41">
        <v>2</v>
      </c>
      <c r="AM147" s="48">
        <v>0</v>
      </c>
      <c r="AN147" s="41">
        <v>3</v>
      </c>
      <c r="AO147" s="24">
        <v>0</v>
      </c>
      <c r="AP147" s="30">
        <v>2.3333333333333335</v>
      </c>
      <c r="AQ147" s="22">
        <v>3</v>
      </c>
      <c r="AR147" s="24">
        <v>0</v>
      </c>
      <c r="AS147" s="41">
        <v>0</v>
      </c>
      <c r="AT147" s="24">
        <v>0</v>
      </c>
      <c r="AU147" s="24">
        <v>0</v>
      </c>
      <c r="AV147" s="29">
        <v>3</v>
      </c>
      <c r="AW147" s="24">
        <v>0</v>
      </c>
      <c r="AX147" s="24">
        <v>0</v>
      </c>
      <c r="AY147" s="24">
        <v>0</v>
      </c>
      <c r="AZ147" s="22">
        <v>2</v>
      </c>
      <c r="BA147" s="49">
        <v>3</v>
      </c>
      <c r="BB147" s="76">
        <v>2.5</v>
      </c>
    </row>
    <row r="148" spans="1:54" ht="23.1" customHeight="1" x14ac:dyDescent="0.3">
      <c r="A148" s="78">
        <v>144</v>
      </c>
      <c r="B148" s="61" t="s">
        <v>171</v>
      </c>
      <c r="C148" s="62" t="s">
        <v>172</v>
      </c>
      <c r="D148" s="61" t="s">
        <v>449</v>
      </c>
      <c r="E148" s="61" t="s">
        <v>160</v>
      </c>
      <c r="F148" s="61" t="str">
        <f>REPT(CHAR(160),10)&amp;Working!$E148</f>
        <v>          B</v>
      </c>
      <c r="G148" s="52">
        <v>0</v>
      </c>
      <c r="H148" s="52">
        <v>0</v>
      </c>
      <c r="I148" s="52">
        <v>3</v>
      </c>
      <c r="J148" s="52">
        <v>0</v>
      </c>
      <c r="K148" s="63">
        <v>0</v>
      </c>
      <c r="L148" s="58">
        <v>3</v>
      </c>
      <c r="M148" s="52">
        <v>0</v>
      </c>
      <c r="N148" s="52">
        <v>5</v>
      </c>
      <c r="O148" s="52">
        <v>4</v>
      </c>
      <c r="P148" s="61">
        <v>0</v>
      </c>
      <c r="Q148" s="72">
        <v>4</v>
      </c>
      <c r="R148" s="30">
        <v>4.333333333333333</v>
      </c>
      <c r="S148" s="22">
        <v>0</v>
      </c>
      <c r="T148" s="12">
        <v>0</v>
      </c>
      <c r="U148" s="16">
        <v>0</v>
      </c>
      <c r="V148" s="12">
        <v>0</v>
      </c>
      <c r="W148" s="12">
        <v>0</v>
      </c>
      <c r="X148" s="29">
        <v>0</v>
      </c>
      <c r="Y148" s="12">
        <v>5</v>
      </c>
      <c r="Z148" s="12">
        <v>0</v>
      </c>
      <c r="AA148" s="12">
        <v>0</v>
      </c>
      <c r="AB148" s="12">
        <v>0</v>
      </c>
      <c r="AC148" s="12">
        <v>0</v>
      </c>
      <c r="AD148" s="29">
        <v>5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29">
        <v>0</v>
      </c>
      <c r="AK148" s="5">
        <v>3</v>
      </c>
      <c r="AL148" s="5">
        <v>3</v>
      </c>
      <c r="AM148" s="16">
        <v>0</v>
      </c>
      <c r="AN148" s="5">
        <v>3</v>
      </c>
      <c r="AO148" s="12">
        <v>0</v>
      </c>
      <c r="AP148" s="30">
        <v>3</v>
      </c>
      <c r="AQ148" s="22">
        <v>3</v>
      </c>
      <c r="AR148" s="12">
        <v>0</v>
      </c>
      <c r="AS148" s="5">
        <v>0</v>
      </c>
      <c r="AT148" s="12">
        <v>0</v>
      </c>
      <c r="AU148" s="12">
        <v>0</v>
      </c>
      <c r="AV148" s="29">
        <v>3</v>
      </c>
      <c r="AW148" s="12">
        <v>0</v>
      </c>
      <c r="AX148" s="12">
        <v>0</v>
      </c>
      <c r="AY148" s="24">
        <v>0</v>
      </c>
      <c r="AZ148" s="22">
        <v>3</v>
      </c>
      <c r="BA148" s="49">
        <v>4</v>
      </c>
      <c r="BB148" s="76">
        <v>3.5</v>
      </c>
    </row>
    <row r="149" spans="1:54" ht="23.1" customHeight="1" x14ac:dyDescent="0.3">
      <c r="A149" s="77">
        <v>145</v>
      </c>
      <c r="B149" s="54" t="s">
        <v>375</v>
      </c>
      <c r="C149" s="55" t="s">
        <v>376</v>
      </c>
      <c r="D149" s="54" t="s">
        <v>541</v>
      </c>
      <c r="E149" s="54" t="s">
        <v>492</v>
      </c>
      <c r="F149" s="54" t="str">
        <f>REPT(CHAR(160),10)&amp;Working!$E149</f>
        <v>          C</v>
      </c>
      <c r="G149" s="56">
        <v>0</v>
      </c>
      <c r="H149" s="56">
        <v>0</v>
      </c>
      <c r="I149" s="56">
        <v>2</v>
      </c>
      <c r="J149" s="56">
        <v>0</v>
      </c>
      <c r="K149" s="57">
        <v>0</v>
      </c>
      <c r="L149" s="58">
        <v>2</v>
      </c>
      <c r="M149" s="56">
        <v>0</v>
      </c>
      <c r="N149" s="56">
        <v>3</v>
      </c>
      <c r="O149" s="56">
        <v>3</v>
      </c>
      <c r="P149" s="54">
        <v>0</v>
      </c>
      <c r="Q149" s="73">
        <v>3</v>
      </c>
      <c r="R149" s="30">
        <v>3</v>
      </c>
      <c r="S149" s="22">
        <v>0</v>
      </c>
      <c r="T149" s="24">
        <v>0</v>
      </c>
      <c r="U149" s="48">
        <v>0</v>
      </c>
      <c r="V149" s="24">
        <v>0</v>
      </c>
      <c r="W149" s="24">
        <v>0</v>
      </c>
      <c r="X149" s="29">
        <v>0</v>
      </c>
      <c r="Y149" s="24">
        <v>3</v>
      </c>
      <c r="Z149" s="24">
        <v>0</v>
      </c>
      <c r="AA149" s="24">
        <v>0</v>
      </c>
      <c r="AB149" s="24">
        <v>0</v>
      </c>
      <c r="AC149" s="24">
        <v>0</v>
      </c>
      <c r="AD149" s="29">
        <v>3</v>
      </c>
      <c r="AE149" s="24">
        <v>0</v>
      </c>
      <c r="AF149" s="24">
        <v>0</v>
      </c>
      <c r="AG149" s="24">
        <v>0</v>
      </c>
      <c r="AH149" s="24">
        <v>0</v>
      </c>
      <c r="AI149" s="24">
        <v>0</v>
      </c>
      <c r="AJ149" s="29">
        <v>0</v>
      </c>
      <c r="AK149" s="41">
        <v>3</v>
      </c>
      <c r="AL149" s="41">
        <v>4</v>
      </c>
      <c r="AM149" s="48">
        <v>0</v>
      </c>
      <c r="AN149" s="41">
        <v>3</v>
      </c>
      <c r="AO149" s="24">
        <v>0</v>
      </c>
      <c r="AP149" s="30">
        <v>3.3333333333333335</v>
      </c>
      <c r="AQ149" s="22">
        <v>3</v>
      </c>
      <c r="AR149" s="24">
        <v>0</v>
      </c>
      <c r="AS149" s="41">
        <v>0</v>
      </c>
      <c r="AT149" s="24">
        <v>0</v>
      </c>
      <c r="AU149" s="24">
        <v>0</v>
      </c>
      <c r="AV149" s="29">
        <v>3</v>
      </c>
      <c r="AW149" s="24">
        <v>0</v>
      </c>
      <c r="AX149" s="24">
        <v>0</v>
      </c>
      <c r="AY149" s="24">
        <v>0</v>
      </c>
      <c r="AZ149" s="22">
        <v>2</v>
      </c>
      <c r="BA149" s="49">
        <v>4</v>
      </c>
      <c r="BB149" s="76">
        <v>3</v>
      </c>
    </row>
    <row r="150" spans="1:54" ht="23.1" customHeight="1" x14ac:dyDescent="0.3">
      <c r="A150" s="78">
        <v>146</v>
      </c>
      <c r="B150" s="61" t="s">
        <v>377</v>
      </c>
      <c r="C150" s="62" t="s">
        <v>378</v>
      </c>
      <c r="D150" s="61" t="s">
        <v>541</v>
      </c>
      <c r="E150" s="61" t="s">
        <v>492</v>
      </c>
      <c r="F150" s="61" t="str">
        <f>REPT(CHAR(160),10)&amp;Working!$E150</f>
        <v>          C</v>
      </c>
      <c r="G150" s="52">
        <v>0</v>
      </c>
      <c r="H150" s="52">
        <v>0</v>
      </c>
      <c r="I150" s="52">
        <v>5</v>
      </c>
      <c r="J150" s="52">
        <v>0</v>
      </c>
      <c r="K150" s="63">
        <v>0</v>
      </c>
      <c r="L150" s="58">
        <v>5</v>
      </c>
      <c r="M150" s="52">
        <v>0</v>
      </c>
      <c r="N150" s="52">
        <v>5</v>
      </c>
      <c r="O150" s="52">
        <v>5</v>
      </c>
      <c r="P150" s="61">
        <v>0</v>
      </c>
      <c r="Q150" s="72">
        <v>5</v>
      </c>
      <c r="R150" s="30">
        <v>5</v>
      </c>
      <c r="S150" s="22">
        <v>0</v>
      </c>
      <c r="T150" s="12">
        <v>0</v>
      </c>
      <c r="U150" s="16">
        <v>0</v>
      </c>
      <c r="V150" s="12">
        <v>0</v>
      </c>
      <c r="W150" s="12">
        <v>0</v>
      </c>
      <c r="X150" s="29">
        <v>0</v>
      </c>
      <c r="Y150" s="12">
        <v>5</v>
      </c>
      <c r="Z150" s="12">
        <v>0</v>
      </c>
      <c r="AA150" s="12">
        <v>0</v>
      </c>
      <c r="AB150" s="12">
        <v>0</v>
      </c>
      <c r="AC150" s="12">
        <v>0</v>
      </c>
      <c r="AD150" s="29">
        <v>5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29">
        <v>0</v>
      </c>
      <c r="AK150" s="5">
        <v>5</v>
      </c>
      <c r="AL150" s="5">
        <v>5</v>
      </c>
      <c r="AM150" s="16">
        <v>0</v>
      </c>
      <c r="AN150" s="5">
        <v>5</v>
      </c>
      <c r="AO150" s="12">
        <v>0</v>
      </c>
      <c r="AP150" s="30">
        <v>5</v>
      </c>
      <c r="AQ150" s="22">
        <v>5</v>
      </c>
      <c r="AR150" s="12">
        <v>0</v>
      </c>
      <c r="AS150" s="5">
        <v>0</v>
      </c>
      <c r="AT150" s="12">
        <v>0</v>
      </c>
      <c r="AU150" s="12">
        <v>0</v>
      </c>
      <c r="AV150" s="29">
        <v>5</v>
      </c>
      <c r="AW150" s="12">
        <v>0</v>
      </c>
      <c r="AX150" s="12">
        <v>0</v>
      </c>
      <c r="AY150" s="24">
        <v>0</v>
      </c>
      <c r="AZ150" s="22">
        <v>5</v>
      </c>
      <c r="BA150" s="49">
        <v>5</v>
      </c>
      <c r="BB150" s="76">
        <v>5</v>
      </c>
    </row>
    <row r="151" spans="1:54" ht="23.1" customHeight="1" x14ac:dyDescent="0.3">
      <c r="A151" s="77">
        <v>147</v>
      </c>
      <c r="B151" s="54" t="s">
        <v>153</v>
      </c>
      <c r="C151" s="55" t="s">
        <v>154</v>
      </c>
      <c r="D151" s="54" t="s">
        <v>449</v>
      </c>
      <c r="E151" s="54" t="s">
        <v>34</v>
      </c>
      <c r="F151" s="54" t="str">
        <f>REPT(CHAR(160),10)&amp;Working!$E151</f>
        <v>          A</v>
      </c>
      <c r="G151" s="56">
        <v>0</v>
      </c>
      <c r="H151" s="56">
        <v>0</v>
      </c>
      <c r="I151" s="56">
        <v>3</v>
      </c>
      <c r="J151" s="56">
        <v>0</v>
      </c>
      <c r="K151" s="57">
        <v>0</v>
      </c>
      <c r="L151" s="58">
        <v>3</v>
      </c>
      <c r="M151" s="56">
        <v>0</v>
      </c>
      <c r="N151" s="56">
        <v>4</v>
      </c>
      <c r="O151" s="56">
        <v>3</v>
      </c>
      <c r="P151" s="54">
        <v>0</v>
      </c>
      <c r="Q151" s="73">
        <v>3</v>
      </c>
      <c r="R151" s="30">
        <v>3.3333333333333335</v>
      </c>
      <c r="S151" s="22">
        <v>0</v>
      </c>
      <c r="T151" s="24">
        <v>0</v>
      </c>
      <c r="U151" s="48">
        <v>0</v>
      </c>
      <c r="V151" s="24">
        <v>0</v>
      </c>
      <c r="W151" s="24">
        <v>0</v>
      </c>
      <c r="X151" s="29">
        <v>0</v>
      </c>
      <c r="Y151" s="24">
        <v>3</v>
      </c>
      <c r="Z151" s="24">
        <v>0</v>
      </c>
      <c r="AA151" s="24">
        <v>0</v>
      </c>
      <c r="AB151" s="24">
        <v>0</v>
      </c>
      <c r="AC151" s="24">
        <v>0</v>
      </c>
      <c r="AD151" s="29">
        <v>3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9">
        <v>0</v>
      </c>
      <c r="AK151" s="41">
        <v>4</v>
      </c>
      <c r="AL151" s="41">
        <v>3</v>
      </c>
      <c r="AM151" s="48">
        <v>0</v>
      </c>
      <c r="AN151" s="41">
        <v>4</v>
      </c>
      <c r="AO151" s="24">
        <v>0</v>
      </c>
      <c r="AP151" s="30">
        <v>3.6666666666666665</v>
      </c>
      <c r="AQ151" s="22">
        <v>2</v>
      </c>
      <c r="AR151" s="24">
        <v>0</v>
      </c>
      <c r="AS151" s="41">
        <v>0</v>
      </c>
      <c r="AT151" s="24">
        <v>0</v>
      </c>
      <c r="AU151" s="24">
        <v>0</v>
      </c>
      <c r="AV151" s="29">
        <v>2</v>
      </c>
      <c r="AW151" s="24">
        <v>0</v>
      </c>
      <c r="AX151" s="24">
        <v>0</v>
      </c>
      <c r="AY151" s="24">
        <v>0</v>
      </c>
      <c r="AZ151" s="22">
        <v>3</v>
      </c>
      <c r="BA151" s="49">
        <v>3</v>
      </c>
      <c r="BB151" s="76">
        <v>3</v>
      </c>
    </row>
    <row r="152" spans="1:54" ht="23.1" customHeight="1" x14ac:dyDescent="0.3">
      <c r="A152" s="78">
        <v>148</v>
      </c>
      <c r="B152" s="61" t="s">
        <v>379</v>
      </c>
      <c r="C152" s="62" t="s">
        <v>380</v>
      </c>
      <c r="D152" s="61" t="s">
        <v>449</v>
      </c>
      <c r="E152" s="61" t="s">
        <v>492</v>
      </c>
      <c r="F152" s="61" t="str">
        <f>REPT(CHAR(160),10)&amp;Working!$E152</f>
        <v>          C</v>
      </c>
      <c r="G152" s="52">
        <v>0</v>
      </c>
      <c r="H152" s="52">
        <v>0</v>
      </c>
      <c r="I152" s="52">
        <v>3</v>
      </c>
      <c r="J152" s="52">
        <v>0</v>
      </c>
      <c r="K152" s="63">
        <v>0</v>
      </c>
      <c r="L152" s="58">
        <v>3</v>
      </c>
      <c r="M152" s="52">
        <v>0</v>
      </c>
      <c r="N152" s="52">
        <v>4</v>
      </c>
      <c r="O152" s="52">
        <v>3</v>
      </c>
      <c r="P152" s="61">
        <v>0</v>
      </c>
      <c r="Q152" s="72">
        <v>3</v>
      </c>
      <c r="R152" s="30">
        <v>3.3333333333333335</v>
      </c>
      <c r="S152" s="22">
        <v>0</v>
      </c>
      <c r="T152" s="12">
        <v>0</v>
      </c>
      <c r="U152" s="16">
        <v>0</v>
      </c>
      <c r="V152" s="12">
        <v>0</v>
      </c>
      <c r="W152" s="12">
        <v>0</v>
      </c>
      <c r="X152" s="29">
        <v>0</v>
      </c>
      <c r="Y152" s="12">
        <v>4</v>
      </c>
      <c r="Z152" s="12">
        <v>0</v>
      </c>
      <c r="AA152" s="12">
        <v>0</v>
      </c>
      <c r="AB152" s="12">
        <v>0</v>
      </c>
      <c r="AC152" s="12">
        <v>0</v>
      </c>
      <c r="AD152" s="29">
        <v>4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29">
        <v>0</v>
      </c>
      <c r="AK152" s="5">
        <v>3</v>
      </c>
      <c r="AL152" s="5">
        <v>3</v>
      </c>
      <c r="AM152" s="16">
        <v>0</v>
      </c>
      <c r="AN152" s="5">
        <v>3</v>
      </c>
      <c r="AO152" s="12">
        <v>0</v>
      </c>
      <c r="AP152" s="30">
        <v>3</v>
      </c>
      <c r="AQ152" s="22">
        <v>1</v>
      </c>
      <c r="AR152" s="12">
        <v>0</v>
      </c>
      <c r="AS152" s="5">
        <v>0</v>
      </c>
      <c r="AT152" s="12">
        <v>0</v>
      </c>
      <c r="AU152" s="12">
        <v>0</v>
      </c>
      <c r="AV152" s="29">
        <v>1</v>
      </c>
      <c r="AW152" s="12">
        <v>0</v>
      </c>
      <c r="AX152" s="12">
        <v>0</v>
      </c>
      <c r="AY152" s="24">
        <v>0</v>
      </c>
      <c r="AZ152" s="22">
        <v>3</v>
      </c>
      <c r="BA152" s="49">
        <v>2</v>
      </c>
      <c r="BB152" s="76">
        <v>2.5</v>
      </c>
    </row>
    <row r="153" spans="1:54" ht="23.1" customHeight="1" x14ac:dyDescent="0.3">
      <c r="A153" s="77">
        <v>149</v>
      </c>
      <c r="B153" s="54" t="s">
        <v>155</v>
      </c>
      <c r="C153" s="55" t="s">
        <v>381</v>
      </c>
      <c r="D153" s="54" t="s">
        <v>449</v>
      </c>
      <c r="E153" s="54" t="s">
        <v>34</v>
      </c>
      <c r="F153" s="54" t="str">
        <f>REPT(CHAR(160),10)&amp;Working!$E153</f>
        <v>          A</v>
      </c>
      <c r="G153" s="56">
        <v>0</v>
      </c>
      <c r="H153" s="56">
        <v>0</v>
      </c>
      <c r="I153" s="56">
        <v>3</v>
      </c>
      <c r="J153" s="56">
        <v>0</v>
      </c>
      <c r="K153" s="57">
        <v>0</v>
      </c>
      <c r="L153" s="58">
        <v>3</v>
      </c>
      <c r="M153" s="56">
        <v>0</v>
      </c>
      <c r="N153" s="56">
        <v>5</v>
      </c>
      <c r="O153" s="56">
        <v>3</v>
      </c>
      <c r="P153" s="54">
        <v>0</v>
      </c>
      <c r="Q153" s="73">
        <v>3</v>
      </c>
      <c r="R153" s="30">
        <v>3.6666666666666665</v>
      </c>
      <c r="S153" s="22">
        <v>0</v>
      </c>
      <c r="T153" s="24">
        <v>0</v>
      </c>
      <c r="U153" s="48">
        <v>0</v>
      </c>
      <c r="V153" s="24">
        <v>0</v>
      </c>
      <c r="W153" s="24">
        <v>0</v>
      </c>
      <c r="X153" s="29">
        <v>0</v>
      </c>
      <c r="Y153" s="24">
        <v>3</v>
      </c>
      <c r="Z153" s="24">
        <v>0</v>
      </c>
      <c r="AA153" s="24">
        <v>0</v>
      </c>
      <c r="AB153" s="24">
        <v>0</v>
      </c>
      <c r="AC153" s="24">
        <v>0</v>
      </c>
      <c r="AD153" s="29">
        <v>3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9">
        <v>0</v>
      </c>
      <c r="AK153" s="41">
        <v>3</v>
      </c>
      <c r="AL153" s="41">
        <v>3</v>
      </c>
      <c r="AM153" s="48">
        <v>0</v>
      </c>
      <c r="AN153" s="41">
        <v>4</v>
      </c>
      <c r="AO153" s="24">
        <v>0</v>
      </c>
      <c r="AP153" s="30">
        <v>3.3333333333333335</v>
      </c>
      <c r="AQ153" s="22">
        <v>3</v>
      </c>
      <c r="AR153" s="24">
        <v>0</v>
      </c>
      <c r="AS153" s="41">
        <v>0</v>
      </c>
      <c r="AT153" s="24">
        <v>0</v>
      </c>
      <c r="AU153" s="24">
        <v>0</v>
      </c>
      <c r="AV153" s="29">
        <v>3</v>
      </c>
      <c r="AW153" s="24">
        <v>0</v>
      </c>
      <c r="AX153" s="24">
        <v>0</v>
      </c>
      <c r="AY153" s="24">
        <v>0</v>
      </c>
      <c r="AZ153" s="22">
        <v>4</v>
      </c>
      <c r="BA153" s="49">
        <v>3</v>
      </c>
      <c r="BB153" s="76">
        <v>3.5</v>
      </c>
    </row>
    <row r="154" spans="1:54" ht="23.1" customHeight="1" x14ac:dyDescent="0.3">
      <c r="A154" s="78">
        <v>150</v>
      </c>
      <c r="B154" s="61" t="s">
        <v>382</v>
      </c>
      <c r="C154" s="62" t="s">
        <v>383</v>
      </c>
      <c r="D154" s="61" t="s">
        <v>541</v>
      </c>
      <c r="E154" s="61" t="s">
        <v>492</v>
      </c>
      <c r="F154" s="61" t="str">
        <f>REPT(CHAR(160),10)&amp;Working!$E154</f>
        <v>          C</v>
      </c>
      <c r="G154" s="52">
        <v>0</v>
      </c>
      <c r="H154" s="52">
        <v>0</v>
      </c>
      <c r="I154" s="52">
        <v>4</v>
      </c>
      <c r="J154" s="52">
        <v>0</v>
      </c>
      <c r="K154" s="63">
        <v>0</v>
      </c>
      <c r="L154" s="58">
        <v>4</v>
      </c>
      <c r="M154" s="52">
        <v>0</v>
      </c>
      <c r="N154" s="52">
        <v>3</v>
      </c>
      <c r="O154" s="52">
        <v>4</v>
      </c>
      <c r="P154" s="61">
        <v>0</v>
      </c>
      <c r="Q154" s="72">
        <v>4</v>
      </c>
      <c r="R154" s="30">
        <v>3.6666666666666665</v>
      </c>
      <c r="S154" s="22">
        <v>0</v>
      </c>
      <c r="T154" s="12">
        <v>0</v>
      </c>
      <c r="U154" s="16">
        <v>0</v>
      </c>
      <c r="V154" s="12">
        <v>0</v>
      </c>
      <c r="W154" s="12">
        <v>0</v>
      </c>
      <c r="X154" s="29">
        <v>0</v>
      </c>
      <c r="Y154" s="12">
        <v>4</v>
      </c>
      <c r="Z154" s="12">
        <v>0</v>
      </c>
      <c r="AA154" s="12">
        <v>0</v>
      </c>
      <c r="AB154" s="12">
        <v>0</v>
      </c>
      <c r="AC154" s="12">
        <v>0</v>
      </c>
      <c r="AD154" s="29">
        <v>4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29">
        <v>0</v>
      </c>
      <c r="AK154" s="5">
        <v>3</v>
      </c>
      <c r="AL154" s="5">
        <v>4</v>
      </c>
      <c r="AM154" s="16">
        <v>0</v>
      </c>
      <c r="AN154" s="5">
        <v>4</v>
      </c>
      <c r="AO154" s="12">
        <v>0</v>
      </c>
      <c r="AP154" s="30">
        <v>3.6666666666666665</v>
      </c>
      <c r="AQ154" s="22">
        <v>5</v>
      </c>
      <c r="AR154" s="12">
        <v>0</v>
      </c>
      <c r="AS154" s="5">
        <v>0</v>
      </c>
      <c r="AT154" s="12">
        <v>0</v>
      </c>
      <c r="AU154" s="12">
        <v>0</v>
      </c>
      <c r="AV154" s="29">
        <v>5</v>
      </c>
      <c r="AW154" s="12">
        <v>0</v>
      </c>
      <c r="AX154" s="12">
        <v>0</v>
      </c>
      <c r="AY154" s="24">
        <v>0</v>
      </c>
      <c r="AZ154" s="22">
        <v>4</v>
      </c>
      <c r="BA154" s="49">
        <v>4</v>
      </c>
      <c r="BB154" s="76">
        <v>4</v>
      </c>
    </row>
    <row r="155" spans="1:54" ht="23.1" customHeight="1" x14ac:dyDescent="0.3">
      <c r="A155" s="77">
        <v>151</v>
      </c>
      <c r="B155" s="54" t="s">
        <v>45</v>
      </c>
      <c r="C155" s="55" t="s">
        <v>46</v>
      </c>
      <c r="D155" s="54" t="s">
        <v>449</v>
      </c>
      <c r="E155" s="54" t="s">
        <v>34</v>
      </c>
      <c r="F155" s="54" t="str">
        <f>REPT(CHAR(160),10)&amp;Working!$E155</f>
        <v>          A</v>
      </c>
      <c r="G155" s="56">
        <v>0</v>
      </c>
      <c r="H155" s="56">
        <v>0</v>
      </c>
      <c r="I155" s="56">
        <v>5</v>
      </c>
      <c r="J155" s="56">
        <v>0</v>
      </c>
      <c r="K155" s="57">
        <v>0</v>
      </c>
      <c r="L155" s="58">
        <v>5</v>
      </c>
      <c r="M155" s="56">
        <v>0</v>
      </c>
      <c r="N155" s="56">
        <v>5</v>
      </c>
      <c r="O155" s="56">
        <v>5</v>
      </c>
      <c r="P155" s="54">
        <v>0</v>
      </c>
      <c r="Q155" s="73">
        <v>5</v>
      </c>
      <c r="R155" s="30">
        <v>5</v>
      </c>
      <c r="S155" s="22">
        <v>0</v>
      </c>
      <c r="T155" s="24">
        <v>0</v>
      </c>
      <c r="U155" s="48">
        <v>0</v>
      </c>
      <c r="V155" s="24">
        <v>0</v>
      </c>
      <c r="W155" s="24">
        <v>0</v>
      </c>
      <c r="X155" s="29">
        <v>0</v>
      </c>
      <c r="Y155" s="24">
        <v>4</v>
      </c>
      <c r="Z155" s="24">
        <v>0</v>
      </c>
      <c r="AA155" s="24">
        <v>0</v>
      </c>
      <c r="AB155" s="24">
        <v>0</v>
      </c>
      <c r="AC155" s="24">
        <v>0</v>
      </c>
      <c r="AD155" s="29">
        <v>4</v>
      </c>
      <c r="AE155" s="24">
        <v>0</v>
      </c>
      <c r="AF155" s="24">
        <v>0</v>
      </c>
      <c r="AG155" s="24">
        <v>0</v>
      </c>
      <c r="AH155" s="24">
        <v>0</v>
      </c>
      <c r="AI155" s="24">
        <v>0</v>
      </c>
      <c r="AJ155" s="29">
        <v>0</v>
      </c>
      <c r="AK155" s="41">
        <v>5</v>
      </c>
      <c r="AL155" s="41">
        <v>5</v>
      </c>
      <c r="AM155" s="48">
        <v>0</v>
      </c>
      <c r="AN155" s="41">
        <v>5</v>
      </c>
      <c r="AO155" s="24">
        <v>0</v>
      </c>
      <c r="AP155" s="30">
        <v>5</v>
      </c>
      <c r="AQ155" s="22">
        <v>5</v>
      </c>
      <c r="AR155" s="24">
        <v>0</v>
      </c>
      <c r="AS155" s="41">
        <v>0</v>
      </c>
      <c r="AT155" s="24">
        <v>0</v>
      </c>
      <c r="AU155" s="24">
        <v>0</v>
      </c>
      <c r="AV155" s="29">
        <v>5</v>
      </c>
      <c r="AW155" s="24">
        <v>0</v>
      </c>
      <c r="AX155" s="24">
        <v>0</v>
      </c>
      <c r="AY155" s="24">
        <v>0</v>
      </c>
      <c r="AZ155" s="22">
        <v>5</v>
      </c>
      <c r="BA155" s="49">
        <v>5</v>
      </c>
      <c r="BB155" s="76">
        <v>5</v>
      </c>
    </row>
    <row r="156" spans="1:54" ht="23.1" customHeight="1" x14ac:dyDescent="0.3">
      <c r="A156" s="78">
        <v>152</v>
      </c>
      <c r="B156" s="61" t="s">
        <v>82</v>
      </c>
      <c r="C156" s="62" t="s">
        <v>83</v>
      </c>
      <c r="D156" s="61" t="s">
        <v>449</v>
      </c>
      <c r="E156" s="61" t="s">
        <v>34</v>
      </c>
      <c r="F156" s="61" t="str">
        <f>REPT(CHAR(160),10)&amp;Working!$E156</f>
        <v>          A</v>
      </c>
      <c r="G156" s="52">
        <v>0</v>
      </c>
      <c r="H156" s="52">
        <v>0</v>
      </c>
      <c r="I156" s="52">
        <v>5</v>
      </c>
      <c r="J156" s="52">
        <v>0</v>
      </c>
      <c r="K156" s="63">
        <v>0</v>
      </c>
      <c r="L156" s="58">
        <v>5</v>
      </c>
      <c r="M156" s="52">
        <v>0</v>
      </c>
      <c r="N156" s="52">
        <v>5</v>
      </c>
      <c r="O156" s="52">
        <v>5</v>
      </c>
      <c r="P156" s="61">
        <v>0</v>
      </c>
      <c r="Q156" s="72">
        <v>5</v>
      </c>
      <c r="R156" s="30">
        <v>5</v>
      </c>
      <c r="S156" s="22">
        <v>0</v>
      </c>
      <c r="T156" s="12">
        <v>0</v>
      </c>
      <c r="U156" s="16">
        <v>0</v>
      </c>
      <c r="V156" s="12">
        <v>0</v>
      </c>
      <c r="W156" s="12">
        <v>0</v>
      </c>
      <c r="X156" s="29">
        <v>0</v>
      </c>
      <c r="Y156" s="12">
        <v>5</v>
      </c>
      <c r="Z156" s="12">
        <v>0</v>
      </c>
      <c r="AA156" s="12">
        <v>0</v>
      </c>
      <c r="AB156" s="12">
        <v>0</v>
      </c>
      <c r="AC156" s="12">
        <v>0</v>
      </c>
      <c r="AD156" s="29">
        <v>5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29">
        <v>0</v>
      </c>
      <c r="AK156" s="5">
        <v>5</v>
      </c>
      <c r="AL156" s="5">
        <v>5</v>
      </c>
      <c r="AM156" s="16">
        <v>0</v>
      </c>
      <c r="AN156" s="5">
        <v>5</v>
      </c>
      <c r="AO156" s="12">
        <v>0</v>
      </c>
      <c r="AP156" s="30">
        <v>5</v>
      </c>
      <c r="AQ156" s="22">
        <v>5</v>
      </c>
      <c r="AR156" s="12">
        <v>0</v>
      </c>
      <c r="AS156" s="5">
        <v>0</v>
      </c>
      <c r="AT156" s="12">
        <v>0</v>
      </c>
      <c r="AU156" s="12">
        <v>0</v>
      </c>
      <c r="AV156" s="29">
        <v>5</v>
      </c>
      <c r="AW156" s="12">
        <v>0</v>
      </c>
      <c r="AX156" s="12">
        <v>0</v>
      </c>
      <c r="AY156" s="24">
        <v>0</v>
      </c>
      <c r="AZ156" s="22">
        <v>5</v>
      </c>
      <c r="BA156" s="49">
        <v>5</v>
      </c>
      <c r="BB156" s="76">
        <v>5</v>
      </c>
    </row>
    <row r="157" spans="1:54" ht="23.1" customHeight="1" x14ac:dyDescent="0.3">
      <c r="A157" s="77">
        <v>153</v>
      </c>
      <c r="B157" s="54" t="s">
        <v>384</v>
      </c>
      <c r="C157" s="55" t="s">
        <v>385</v>
      </c>
      <c r="D157" s="54" t="s">
        <v>449</v>
      </c>
      <c r="E157" s="54" t="s">
        <v>492</v>
      </c>
      <c r="F157" s="54" t="str">
        <f>REPT(CHAR(160),10)&amp;Working!$E157</f>
        <v>          C</v>
      </c>
      <c r="G157" s="56">
        <v>0</v>
      </c>
      <c r="H157" s="56">
        <v>0</v>
      </c>
      <c r="I157" s="56">
        <v>4</v>
      </c>
      <c r="J157" s="56">
        <v>0</v>
      </c>
      <c r="K157" s="57">
        <v>0</v>
      </c>
      <c r="L157" s="58">
        <v>4</v>
      </c>
      <c r="M157" s="56">
        <v>0</v>
      </c>
      <c r="N157" s="56">
        <v>5</v>
      </c>
      <c r="O157" s="56">
        <v>5</v>
      </c>
      <c r="P157" s="54">
        <v>0</v>
      </c>
      <c r="Q157" s="73">
        <v>5</v>
      </c>
      <c r="R157" s="30">
        <v>5</v>
      </c>
      <c r="S157" s="22">
        <v>0</v>
      </c>
      <c r="T157" s="24">
        <v>0</v>
      </c>
      <c r="U157" s="48">
        <v>0</v>
      </c>
      <c r="V157" s="24">
        <v>0</v>
      </c>
      <c r="W157" s="24">
        <v>0</v>
      </c>
      <c r="X157" s="29">
        <v>0</v>
      </c>
      <c r="Y157" s="24">
        <v>4</v>
      </c>
      <c r="Z157" s="24">
        <v>0</v>
      </c>
      <c r="AA157" s="24">
        <v>0</v>
      </c>
      <c r="AB157" s="24">
        <v>0</v>
      </c>
      <c r="AC157" s="24">
        <v>0</v>
      </c>
      <c r="AD157" s="29">
        <v>4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9">
        <v>0</v>
      </c>
      <c r="AK157" s="41">
        <v>4</v>
      </c>
      <c r="AL157" s="41">
        <v>3</v>
      </c>
      <c r="AM157" s="48">
        <v>0</v>
      </c>
      <c r="AN157" s="41">
        <v>4</v>
      </c>
      <c r="AO157" s="24">
        <v>0</v>
      </c>
      <c r="AP157" s="30">
        <v>3.6666666666666665</v>
      </c>
      <c r="AQ157" s="22">
        <v>4</v>
      </c>
      <c r="AR157" s="24">
        <v>0</v>
      </c>
      <c r="AS157" s="41">
        <v>0</v>
      </c>
      <c r="AT157" s="24">
        <v>0</v>
      </c>
      <c r="AU157" s="24">
        <v>0</v>
      </c>
      <c r="AV157" s="29">
        <v>4</v>
      </c>
      <c r="AW157" s="24">
        <v>0</v>
      </c>
      <c r="AX157" s="24">
        <v>0</v>
      </c>
      <c r="AY157" s="24">
        <v>0</v>
      </c>
      <c r="AZ157" s="22">
        <v>4</v>
      </c>
      <c r="BA157" s="49">
        <v>4</v>
      </c>
      <c r="BB157" s="76">
        <v>4</v>
      </c>
    </row>
    <row r="158" spans="1:54" ht="23.1" customHeight="1" x14ac:dyDescent="0.3">
      <c r="A158" s="78">
        <v>154</v>
      </c>
      <c r="B158" s="61" t="s">
        <v>92</v>
      </c>
      <c r="C158" s="62" t="s">
        <v>93</v>
      </c>
      <c r="D158" s="61" t="s">
        <v>541</v>
      </c>
      <c r="E158" s="61" t="s">
        <v>34</v>
      </c>
      <c r="F158" s="61" t="str">
        <f>REPT(CHAR(160),10)&amp;Working!$E158</f>
        <v>          A</v>
      </c>
      <c r="G158" s="52">
        <v>0</v>
      </c>
      <c r="H158" s="52">
        <v>0</v>
      </c>
      <c r="I158" s="52">
        <v>2</v>
      </c>
      <c r="J158" s="52">
        <v>0</v>
      </c>
      <c r="K158" s="63">
        <v>0</v>
      </c>
      <c r="L158" s="58">
        <v>2</v>
      </c>
      <c r="M158" s="52">
        <v>0</v>
      </c>
      <c r="N158" s="52">
        <v>4</v>
      </c>
      <c r="O158" s="52">
        <v>4</v>
      </c>
      <c r="P158" s="61">
        <v>0</v>
      </c>
      <c r="Q158" s="72">
        <v>4</v>
      </c>
      <c r="R158" s="30">
        <v>4</v>
      </c>
      <c r="S158" s="22">
        <v>0</v>
      </c>
      <c r="T158" s="12">
        <v>0</v>
      </c>
      <c r="U158" s="16">
        <v>0</v>
      </c>
      <c r="V158" s="12">
        <v>0</v>
      </c>
      <c r="W158" s="12">
        <v>0</v>
      </c>
      <c r="X158" s="29">
        <v>0</v>
      </c>
      <c r="Y158" s="12">
        <v>4</v>
      </c>
      <c r="Z158" s="12">
        <v>0</v>
      </c>
      <c r="AA158" s="12">
        <v>0</v>
      </c>
      <c r="AB158" s="12">
        <v>0</v>
      </c>
      <c r="AC158" s="12">
        <v>0</v>
      </c>
      <c r="AD158" s="29">
        <v>4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29">
        <v>0</v>
      </c>
      <c r="AK158" s="5">
        <v>3</v>
      </c>
      <c r="AL158" s="5">
        <v>3</v>
      </c>
      <c r="AM158" s="16">
        <v>0</v>
      </c>
      <c r="AN158" s="5">
        <v>3</v>
      </c>
      <c r="AO158" s="12">
        <v>0</v>
      </c>
      <c r="AP158" s="30">
        <v>3</v>
      </c>
      <c r="AQ158" s="22">
        <v>1</v>
      </c>
      <c r="AR158" s="12">
        <v>0</v>
      </c>
      <c r="AS158" s="5">
        <v>0</v>
      </c>
      <c r="AT158" s="12">
        <v>0</v>
      </c>
      <c r="AU158" s="12">
        <v>0</v>
      </c>
      <c r="AV158" s="29">
        <v>1</v>
      </c>
      <c r="AW158" s="12">
        <v>0</v>
      </c>
      <c r="AX158" s="12">
        <v>0</v>
      </c>
      <c r="AY158" s="24">
        <v>0</v>
      </c>
      <c r="AZ158" s="22">
        <v>3</v>
      </c>
      <c r="BA158" s="49">
        <v>3</v>
      </c>
      <c r="BB158" s="76">
        <v>3</v>
      </c>
    </row>
    <row r="159" spans="1:54" ht="23.1" customHeight="1" x14ac:dyDescent="0.3">
      <c r="A159" s="77">
        <v>155</v>
      </c>
      <c r="B159" s="54" t="s">
        <v>187</v>
      </c>
      <c r="C159" s="55" t="s">
        <v>188</v>
      </c>
      <c r="D159" s="54" t="s">
        <v>541</v>
      </c>
      <c r="E159" s="54" t="s">
        <v>160</v>
      </c>
      <c r="F159" s="54" t="str">
        <f>REPT(CHAR(160),10)&amp;Working!$E159</f>
        <v>          B</v>
      </c>
      <c r="G159" s="56">
        <v>0</v>
      </c>
      <c r="H159" s="56">
        <v>0</v>
      </c>
      <c r="I159" s="56">
        <v>4</v>
      </c>
      <c r="J159" s="56">
        <v>0</v>
      </c>
      <c r="K159" s="57">
        <v>0</v>
      </c>
      <c r="L159" s="58">
        <v>4</v>
      </c>
      <c r="M159" s="56">
        <v>0</v>
      </c>
      <c r="N159" s="56">
        <v>3</v>
      </c>
      <c r="O159" s="56">
        <v>3</v>
      </c>
      <c r="P159" s="54">
        <v>0</v>
      </c>
      <c r="Q159" s="73">
        <v>3</v>
      </c>
      <c r="R159" s="30">
        <v>3</v>
      </c>
      <c r="S159" s="22">
        <v>0</v>
      </c>
      <c r="T159" s="24">
        <v>0</v>
      </c>
      <c r="U159" s="48">
        <v>0</v>
      </c>
      <c r="V159" s="24">
        <v>0</v>
      </c>
      <c r="W159" s="24">
        <v>0</v>
      </c>
      <c r="X159" s="29">
        <v>0</v>
      </c>
      <c r="Y159" s="24">
        <v>4</v>
      </c>
      <c r="Z159" s="24">
        <v>0</v>
      </c>
      <c r="AA159" s="24">
        <v>0</v>
      </c>
      <c r="AB159" s="24">
        <v>0</v>
      </c>
      <c r="AC159" s="24">
        <v>0</v>
      </c>
      <c r="AD159" s="29">
        <v>4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29">
        <v>0</v>
      </c>
      <c r="AK159" s="41">
        <v>3</v>
      </c>
      <c r="AL159" s="41">
        <v>2</v>
      </c>
      <c r="AM159" s="48">
        <v>0</v>
      </c>
      <c r="AN159" s="41">
        <v>3</v>
      </c>
      <c r="AO159" s="24">
        <v>0</v>
      </c>
      <c r="AP159" s="30">
        <v>2.6666666666666665</v>
      </c>
      <c r="AQ159" s="22">
        <v>4</v>
      </c>
      <c r="AR159" s="24">
        <v>0</v>
      </c>
      <c r="AS159" s="41">
        <v>0</v>
      </c>
      <c r="AT159" s="24">
        <v>0</v>
      </c>
      <c r="AU159" s="24">
        <v>0</v>
      </c>
      <c r="AV159" s="29">
        <v>4</v>
      </c>
      <c r="AW159" s="24">
        <v>0</v>
      </c>
      <c r="AX159" s="24">
        <v>0</v>
      </c>
      <c r="AY159" s="24">
        <v>0</v>
      </c>
      <c r="AZ159" s="22">
        <v>5</v>
      </c>
      <c r="BA159" s="49">
        <v>3</v>
      </c>
      <c r="BB159" s="76">
        <v>4</v>
      </c>
    </row>
    <row r="160" spans="1:54" ht="23.1" customHeight="1" x14ac:dyDescent="0.3">
      <c r="A160" s="78">
        <v>156</v>
      </c>
      <c r="B160" s="61" t="s">
        <v>173</v>
      </c>
      <c r="C160" s="62" t="s">
        <v>174</v>
      </c>
      <c r="D160" s="61" t="s">
        <v>449</v>
      </c>
      <c r="E160" s="61" t="s">
        <v>160</v>
      </c>
      <c r="F160" s="61" t="str">
        <f>REPT(CHAR(160),10)&amp;Working!$E160</f>
        <v>          B</v>
      </c>
      <c r="G160" s="52">
        <v>0</v>
      </c>
      <c r="H160" s="52">
        <v>0</v>
      </c>
      <c r="I160" s="52">
        <v>3</v>
      </c>
      <c r="J160" s="52">
        <v>0</v>
      </c>
      <c r="K160" s="63">
        <v>0</v>
      </c>
      <c r="L160" s="58">
        <v>3</v>
      </c>
      <c r="M160" s="52">
        <v>0</v>
      </c>
      <c r="N160" s="52">
        <v>4</v>
      </c>
      <c r="O160" s="52">
        <v>3</v>
      </c>
      <c r="P160" s="61">
        <v>0</v>
      </c>
      <c r="Q160" s="72">
        <v>3</v>
      </c>
      <c r="R160" s="30">
        <v>3.3333333333333335</v>
      </c>
      <c r="S160" s="22">
        <v>0</v>
      </c>
      <c r="T160" s="12">
        <v>0</v>
      </c>
      <c r="U160" s="16">
        <v>0</v>
      </c>
      <c r="V160" s="12">
        <v>0</v>
      </c>
      <c r="W160" s="12">
        <v>0</v>
      </c>
      <c r="X160" s="29">
        <v>0</v>
      </c>
      <c r="Y160" s="12">
        <v>4</v>
      </c>
      <c r="Z160" s="12">
        <v>0</v>
      </c>
      <c r="AA160" s="12">
        <v>0</v>
      </c>
      <c r="AB160" s="12">
        <v>0</v>
      </c>
      <c r="AC160" s="12">
        <v>0</v>
      </c>
      <c r="AD160" s="29">
        <v>4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29">
        <v>0</v>
      </c>
      <c r="AK160" s="5">
        <v>3</v>
      </c>
      <c r="AL160" s="5">
        <v>3</v>
      </c>
      <c r="AM160" s="16">
        <v>0</v>
      </c>
      <c r="AN160" s="5">
        <v>4</v>
      </c>
      <c r="AO160" s="12">
        <v>0</v>
      </c>
      <c r="AP160" s="30">
        <v>3.3333333333333335</v>
      </c>
      <c r="AQ160" s="22">
        <v>3</v>
      </c>
      <c r="AR160" s="12">
        <v>0</v>
      </c>
      <c r="AS160" s="5">
        <v>0</v>
      </c>
      <c r="AT160" s="12">
        <v>0</v>
      </c>
      <c r="AU160" s="12">
        <v>0</v>
      </c>
      <c r="AV160" s="29">
        <v>3</v>
      </c>
      <c r="AW160" s="12">
        <v>0</v>
      </c>
      <c r="AX160" s="12">
        <v>0</v>
      </c>
      <c r="AY160" s="24">
        <v>0</v>
      </c>
      <c r="AZ160" s="22">
        <v>4</v>
      </c>
      <c r="BA160" s="49">
        <v>3</v>
      </c>
      <c r="BB160" s="76">
        <v>3.5</v>
      </c>
    </row>
    <row r="161" spans="1:54" ht="23.1" customHeight="1" x14ac:dyDescent="0.3">
      <c r="A161" s="77">
        <v>157</v>
      </c>
      <c r="B161" s="54" t="s">
        <v>204</v>
      </c>
      <c r="C161" s="55" t="s">
        <v>205</v>
      </c>
      <c r="D161" s="54" t="s">
        <v>449</v>
      </c>
      <c r="E161" s="54" t="s">
        <v>160</v>
      </c>
      <c r="F161" s="54" t="str">
        <f>REPT(CHAR(160),10)&amp;Working!$E161</f>
        <v>          B</v>
      </c>
      <c r="G161" s="56">
        <v>0</v>
      </c>
      <c r="H161" s="56">
        <v>0</v>
      </c>
      <c r="I161" s="56">
        <v>5</v>
      </c>
      <c r="J161" s="56">
        <v>0</v>
      </c>
      <c r="K161" s="57">
        <v>0</v>
      </c>
      <c r="L161" s="58">
        <v>5</v>
      </c>
      <c r="M161" s="56">
        <v>0</v>
      </c>
      <c r="N161" s="56">
        <v>3</v>
      </c>
      <c r="O161" s="56">
        <v>5</v>
      </c>
      <c r="P161" s="54">
        <v>0</v>
      </c>
      <c r="Q161" s="73">
        <v>5</v>
      </c>
      <c r="R161" s="30">
        <v>4.333333333333333</v>
      </c>
      <c r="S161" s="22">
        <v>0</v>
      </c>
      <c r="T161" s="24">
        <v>0</v>
      </c>
      <c r="U161" s="48">
        <v>0</v>
      </c>
      <c r="V161" s="24">
        <v>0</v>
      </c>
      <c r="W161" s="24">
        <v>0</v>
      </c>
      <c r="X161" s="29">
        <v>0</v>
      </c>
      <c r="Y161" s="24">
        <v>3</v>
      </c>
      <c r="Z161" s="24">
        <v>0</v>
      </c>
      <c r="AA161" s="24">
        <v>0</v>
      </c>
      <c r="AB161" s="24">
        <v>0</v>
      </c>
      <c r="AC161" s="24">
        <v>0</v>
      </c>
      <c r="AD161" s="29">
        <v>3</v>
      </c>
      <c r="AE161" s="24">
        <v>0</v>
      </c>
      <c r="AF161" s="24">
        <v>0</v>
      </c>
      <c r="AG161" s="24">
        <v>0</v>
      </c>
      <c r="AH161" s="24">
        <v>0</v>
      </c>
      <c r="AI161" s="24">
        <v>0</v>
      </c>
      <c r="AJ161" s="29">
        <v>0</v>
      </c>
      <c r="AK161" s="41">
        <v>4</v>
      </c>
      <c r="AL161" s="41">
        <v>4</v>
      </c>
      <c r="AM161" s="48">
        <v>0</v>
      </c>
      <c r="AN161" s="41">
        <v>4</v>
      </c>
      <c r="AO161" s="24">
        <v>0</v>
      </c>
      <c r="AP161" s="30">
        <v>4</v>
      </c>
      <c r="AQ161" s="22">
        <v>4</v>
      </c>
      <c r="AR161" s="24">
        <v>0</v>
      </c>
      <c r="AS161" s="41">
        <v>0</v>
      </c>
      <c r="AT161" s="24">
        <v>0</v>
      </c>
      <c r="AU161" s="24">
        <v>0</v>
      </c>
      <c r="AV161" s="29">
        <v>4</v>
      </c>
      <c r="AW161" s="24">
        <v>0</v>
      </c>
      <c r="AX161" s="24">
        <v>0</v>
      </c>
      <c r="AY161" s="24">
        <v>0</v>
      </c>
      <c r="AZ161" s="22">
        <v>5</v>
      </c>
      <c r="BA161" s="49">
        <v>5</v>
      </c>
      <c r="BB161" s="76">
        <v>5</v>
      </c>
    </row>
    <row r="162" spans="1:54" ht="23.1" customHeight="1" x14ac:dyDescent="0.3">
      <c r="A162" s="78">
        <v>158</v>
      </c>
      <c r="B162" s="61" t="s">
        <v>386</v>
      </c>
      <c r="C162" s="62" t="s">
        <v>387</v>
      </c>
      <c r="D162" s="61" t="s">
        <v>449</v>
      </c>
      <c r="E162" s="61" t="s">
        <v>492</v>
      </c>
      <c r="F162" s="61" t="str">
        <f>REPT(CHAR(160),10)&amp;Working!$E162</f>
        <v>          C</v>
      </c>
      <c r="G162" s="52">
        <v>0</v>
      </c>
      <c r="H162" s="52">
        <v>0</v>
      </c>
      <c r="I162" s="52">
        <v>3</v>
      </c>
      <c r="J162" s="52">
        <v>0</v>
      </c>
      <c r="K162" s="63">
        <v>0</v>
      </c>
      <c r="L162" s="58">
        <v>3</v>
      </c>
      <c r="M162" s="52">
        <v>0</v>
      </c>
      <c r="N162" s="52">
        <v>4</v>
      </c>
      <c r="O162" s="52">
        <v>4</v>
      </c>
      <c r="P162" s="61">
        <v>0</v>
      </c>
      <c r="Q162" s="72">
        <v>4</v>
      </c>
      <c r="R162" s="30">
        <v>4</v>
      </c>
      <c r="S162" s="22">
        <v>0</v>
      </c>
      <c r="T162" s="12">
        <v>0</v>
      </c>
      <c r="U162" s="16">
        <v>0</v>
      </c>
      <c r="V162" s="12">
        <v>0</v>
      </c>
      <c r="W162" s="12">
        <v>0</v>
      </c>
      <c r="X162" s="29">
        <v>0</v>
      </c>
      <c r="Y162" s="12">
        <v>4</v>
      </c>
      <c r="Z162" s="12">
        <v>0</v>
      </c>
      <c r="AA162" s="12">
        <v>0</v>
      </c>
      <c r="AB162" s="12">
        <v>0</v>
      </c>
      <c r="AC162" s="12">
        <v>0</v>
      </c>
      <c r="AD162" s="29">
        <v>4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29">
        <v>0</v>
      </c>
      <c r="AK162" s="5">
        <v>4</v>
      </c>
      <c r="AL162" s="5">
        <v>3</v>
      </c>
      <c r="AM162" s="16">
        <v>0</v>
      </c>
      <c r="AN162" s="5">
        <v>4</v>
      </c>
      <c r="AO162" s="12">
        <v>0</v>
      </c>
      <c r="AP162" s="30">
        <v>3.6666666666666665</v>
      </c>
      <c r="AQ162" s="22">
        <v>3</v>
      </c>
      <c r="AR162" s="12">
        <v>0</v>
      </c>
      <c r="AS162" s="5">
        <v>0</v>
      </c>
      <c r="AT162" s="12">
        <v>0</v>
      </c>
      <c r="AU162" s="12">
        <v>0</v>
      </c>
      <c r="AV162" s="29">
        <v>3</v>
      </c>
      <c r="AW162" s="12">
        <v>0</v>
      </c>
      <c r="AX162" s="12">
        <v>0</v>
      </c>
      <c r="AY162" s="24">
        <v>0</v>
      </c>
      <c r="AZ162" s="22">
        <v>4</v>
      </c>
      <c r="BA162" s="49">
        <v>3</v>
      </c>
      <c r="BB162" s="76">
        <v>3.5</v>
      </c>
    </row>
    <row r="163" spans="1:54" ht="23.1" customHeight="1" x14ac:dyDescent="0.3">
      <c r="A163" s="77">
        <v>159</v>
      </c>
      <c r="B163" s="54" t="s">
        <v>189</v>
      </c>
      <c r="C163" s="55" t="s">
        <v>190</v>
      </c>
      <c r="D163" s="54" t="s">
        <v>449</v>
      </c>
      <c r="E163" s="54" t="s">
        <v>160</v>
      </c>
      <c r="F163" s="54" t="str">
        <f>REPT(CHAR(160),10)&amp;Working!$E163</f>
        <v>          B</v>
      </c>
      <c r="G163" s="56">
        <v>0</v>
      </c>
      <c r="H163" s="56">
        <v>0</v>
      </c>
      <c r="I163" s="56">
        <v>1</v>
      </c>
      <c r="J163" s="56">
        <v>0</v>
      </c>
      <c r="K163" s="57">
        <v>0</v>
      </c>
      <c r="L163" s="58">
        <v>1</v>
      </c>
      <c r="M163" s="56">
        <v>0</v>
      </c>
      <c r="N163" s="56">
        <v>2</v>
      </c>
      <c r="O163" s="56">
        <v>2</v>
      </c>
      <c r="P163" s="54">
        <v>0</v>
      </c>
      <c r="Q163" s="73">
        <v>2</v>
      </c>
      <c r="R163" s="30">
        <v>2</v>
      </c>
      <c r="S163" s="22">
        <v>0</v>
      </c>
      <c r="T163" s="24">
        <v>0</v>
      </c>
      <c r="U163" s="48">
        <v>0</v>
      </c>
      <c r="V163" s="24">
        <v>0</v>
      </c>
      <c r="W163" s="24">
        <v>0</v>
      </c>
      <c r="X163" s="29">
        <v>0</v>
      </c>
      <c r="Y163" s="24">
        <v>2</v>
      </c>
      <c r="Z163" s="24">
        <v>0</v>
      </c>
      <c r="AA163" s="24">
        <v>0</v>
      </c>
      <c r="AB163" s="24">
        <v>0</v>
      </c>
      <c r="AC163" s="24">
        <v>0</v>
      </c>
      <c r="AD163" s="29">
        <v>2</v>
      </c>
      <c r="AE163" s="24">
        <v>0</v>
      </c>
      <c r="AF163" s="24">
        <v>0</v>
      </c>
      <c r="AG163" s="24">
        <v>0</v>
      </c>
      <c r="AH163" s="24">
        <v>0</v>
      </c>
      <c r="AI163" s="24">
        <v>0</v>
      </c>
      <c r="AJ163" s="29">
        <v>0</v>
      </c>
      <c r="AK163" s="41">
        <v>2</v>
      </c>
      <c r="AL163" s="41">
        <v>1</v>
      </c>
      <c r="AM163" s="48">
        <v>0</v>
      </c>
      <c r="AN163" s="41">
        <v>2</v>
      </c>
      <c r="AO163" s="24">
        <v>0</v>
      </c>
      <c r="AP163" s="30">
        <v>1.6666666666666667</v>
      </c>
      <c r="AQ163" s="22">
        <v>1</v>
      </c>
      <c r="AR163" s="24">
        <v>0</v>
      </c>
      <c r="AS163" s="41">
        <v>0</v>
      </c>
      <c r="AT163" s="24">
        <v>0</v>
      </c>
      <c r="AU163" s="24">
        <v>0</v>
      </c>
      <c r="AV163" s="29">
        <v>1</v>
      </c>
      <c r="AW163" s="24">
        <v>0</v>
      </c>
      <c r="AX163" s="24">
        <v>0</v>
      </c>
      <c r="AY163" s="24">
        <v>0</v>
      </c>
      <c r="AZ163" s="22">
        <v>2</v>
      </c>
      <c r="BA163" s="49">
        <v>2</v>
      </c>
      <c r="BB163" s="76">
        <v>2</v>
      </c>
    </row>
    <row r="164" spans="1:54" ht="23.1" customHeight="1" x14ac:dyDescent="0.3">
      <c r="A164" s="78">
        <v>160</v>
      </c>
      <c r="B164" s="61" t="s">
        <v>156</v>
      </c>
      <c r="C164" s="62" t="s">
        <v>157</v>
      </c>
      <c r="D164" s="61" t="s">
        <v>541</v>
      </c>
      <c r="E164" s="61" t="s">
        <v>34</v>
      </c>
      <c r="F164" s="61" t="str">
        <f>REPT(CHAR(160),10)&amp;Working!$E164</f>
        <v>          A</v>
      </c>
      <c r="G164" s="52">
        <v>0</v>
      </c>
      <c r="H164" s="52">
        <v>0</v>
      </c>
      <c r="I164" s="52">
        <v>3</v>
      </c>
      <c r="J164" s="52">
        <v>0</v>
      </c>
      <c r="K164" s="63">
        <v>0</v>
      </c>
      <c r="L164" s="58">
        <v>3</v>
      </c>
      <c r="M164" s="52">
        <v>0</v>
      </c>
      <c r="N164" s="52">
        <v>3</v>
      </c>
      <c r="O164" s="52">
        <v>3</v>
      </c>
      <c r="P164" s="61">
        <v>0</v>
      </c>
      <c r="Q164" s="72">
        <v>3</v>
      </c>
      <c r="R164" s="30">
        <v>3</v>
      </c>
      <c r="S164" s="22">
        <v>0</v>
      </c>
      <c r="T164" s="12">
        <v>0</v>
      </c>
      <c r="U164" s="16">
        <v>0</v>
      </c>
      <c r="V164" s="12">
        <v>0</v>
      </c>
      <c r="W164" s="12">
        <v>0</v>
      </c>
      <c r="X164" s="29">
        <v>0</v>
      </c>
      <c r="Y164" s="12">
        <v>3</v>
      </c>
      <c r="Z164" s="12">
        <v>0</v>
      </c>
      <c r="AA164" s="12">
        <v>0</v>
      </c>
      <c r="AB164" s="12">
        <v>0</v>
      </c>
      <c r="AC164" s="12">
        <v>0</v>
      </c>
      <c r="AD164" s="29">
        <v>3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29">
        <v>0</v>
      </c>
      <c r="AK164" s="5">
        <v>3</v>
      </c>
      <c r="AL164" s="5">
        <v>3</v>
      </c>
      <c r="AM164" s="16">
        <v>0</v>
      </c>
      <c r="AN164" s="5">
        <v>3</v>
      </c>
      <c r="AO164" s="12">
        <v>0</v>
      </c>
      <c r="AP164" s="30">
        <v>3</v>
      </c>
      <c r="AQ164" s="22">
        <v>5</v>
      </c>
      <c r="AR164" s="12">
        <v>0</v>
      </c>
      <c r="AS164" s="5">
        <v>0</v>
      </c>
      <c r="AT164" s="12">
        <v>0</v>
      </c>
      <c r="AU164" s="12">
        <v>0</v>
      </c>
      <c r="AV164" s="29">
        <v>5</v>
      </c>
      <c r="AW164" s="12">
        <v>0</v>
      </c>
      <c r="AX164" s="12">
        <v>0</v>
      </c>
      <c r="AY164" s="24">
        <v>0</v>
      </c>
      <c r="AZ164" s="22">
        <v>4</v>
      </c>
      <c r="BA164" s="49">
        <v>3</v>
      </c>
      <c r="BB164" s="76">
        <v>3.5</v>
      </c>
    </row>
    <row r="165" spans="1:54" ht="23.1" customHeight="1" x14ac:dyDescent="0.3">
      <c r="A165" s="77">
        <v>161</v>
      </c>
      <c r="B165" s="54" t="s">
        <v>388</v>
      </c>
      <c r="C165" s="55" t="s">
        <v>389</v>
      </c>
      <c r="D165" s="54" t="s">
        <v>449</v>
      </c>
      <c r="E165" s="54" t="s">
        <v>492</v>
      </c>
      <c r="F165" s="54" t="str">
        <f>REPT(CHAR(160),10)&amp;Working!$E165</f>
        <v>          C</v>
      </c>
      <c r="G165" s="56">
        <v>0</v>
      </c>
      <c r="H165" s="56">
        <v>0</v>
      </c>
      <c r="I165" s="56">
        <v>4</v>
      </c>
      <c r="J165" s="56">
        <v>0</v>
      </c>
      <c r="K165" s="57">
        <v>0</v>
      </c>
      <c r="L165" s="58">
        <v>4</v>
      </c>
      <c r="M165" s="56">
        <v>0</v>
      </c>
      <c r="N165" s="56">
        <v>2</v>
      </c>
      <c r="O165" s="56">
        <v>3</v>
      </c>
      <c r="P165" s="54">
        <v>0</v>
      </c>
      <c r="Q165" s="73">
        <v>3</v>
      </c>
      <c r="R165" s="30">
        <v>2.6666666666666665</v>
      </c>
      <c r="S165" s="22">
        <v>0</v>
      </c>
      <c r="T165" s="24">
        <v>0</v>
      </c>
      <c r="U165" s="48">
        <v>0</v>
      </c>
      <c r="V165" s="24">
        <v>0</v>
      </c>
      <c r="W165" s="24">
        <v>0</v>
      </c>
      <c r="X165" s="29">
        <v>0</v>
      </c>
      <c r="Y165" s="24">
        <v>3</v>
      </c>
      <c r="Z165" s="24">
        <v>0</v>
      </c>
      <c r="AA165" s="24">
        <v>0</v>
      </c>
      <c r="AB165" s="24">
        <v>0</v>
      </c>
      <c r="AC165" s="24">
        <v>0</v>
      </c>
      <c r="AD165" s="29">
        <v>3</v>
      </c>
      <c r="AE165" s="24">
        <v>0</v>
      </c>
      <c r="AF165" s="24">
        <v>0</v>
      </c>
      <c r="AG165" s="24">
        <v>0</v>
      </c>
      <c r="AH165" s="24">
        <v>0</v>
      </c>
      <c r="AI165" s="24">
        <v>0</v>
      </c>
      <c r="AJ165" s="29">
        <v>0</v>
      </c>
      <c r="AK165" s="41">
        <v>3</v>
      </c>
      <c r="AL165" s="41">
        <v>2</v>
      </c>
      <c r="AM165" s="48">
        <v>0</v>
      </c>
      <c r="AN165" s="41">
        <v>3</v>
      </c>
      <c r="AO165" s="24">
        <v>0</v>
      </c>
      <c r="AP165" s="30">
        <v>2.6666666666666665</v>
      </c>
      <c r="AQ165" s="22">
        <v>5</v>
      </c>
      <c r="AR165" s="24">
        <v>0</v>
      </c>
      <c r="AS165" s="41">
        <v>0</v>
      </c>
      <c r="AT165" s="24">
        <v>0</v>
      </c>
      <c r="AU165" s="24">
        <v>0</v>
      </c>
      <c r="AV165" s="29">
        <v>5</v>
      </c>
      <c r="AW165" s="24">
        <v>0</v>
      </c>
      <c r="AX165" s="24">
        <v>0</v>
      </c>
      <c r="AY165" s="24">
        <v>0</v>
      </c>
      <c r="AZ165" s="22">
        <v>5</v>
      </c>
      <c r="BA165" s="49">
        <v>3</v>
      </c>
      <c r="BB165" s="76">
        <v>4</v>
      </c>
    </row>
    <row r="166" spans="1:54" ht="23.1" customHeight="1" x14ac:dyDescent="0.3">
      <c r="A166" s="78">
        <v>162</v>
      </c>
      <c r="B166" s="61" t="s">
        <v>390</v>
      </c>
      <c r="C166" s="62" t="s">
        <v>391</v>
      </c>
      <c r="D166" s="61" t="s">
        <v>449</v>
      </c>
      <c r="E166" s="61" t="s">
        <v>492</v>
      </c>
      <c r="F166" s="61" t="str">
        <f>REPT(CHAR(160),10)&amp;Working!$E166</f>
        <v>          C</v>
      </c>
      <c r="G166" s="52">
        <v>0</v>
      </c>
      <c r="H166" s="52">
        <v>0</v>
      </c>
      <c r="I166" s="52">
        <v>2</v>
      </c>
      <c r="J166" s="52">
        <v>0</v>
      </c>
      <c r="K166" s="63">
        <v>0</v>
      </c>
      <c r="L166" s="58">
        <v>2</v>
      </c>
      <c r="M166" s="52">
        <v>0</v>
      </c>
      <c r="N166" s="52">
        <v>3</v>
      </c>
      <c r="O166" s="52">
        <v>0</v>
      </c>
      <c r="P166" s="61">
        <v>0</v>
      </c>
      <c r="Q166" s="72">
        <v>0</v>
      </c>
      <c r="R166" s="30">
        <v>1</v>
      </c>
      <c r="S166" s="22">
        <v>0</v>
      </c>
      <c r="T166" s="12">
        <v>0</v>
      </c>
      <c r="U166" s="16">
        <v>0</v>
      </c>
      <c r="V166" s="12">
        <v>0</v>
      </c>
      <c r="W166" s="12">
        <v>0</v>
      </c>
      <c r="X166" s="29">
        <v>0</v>
      </c>
      <c r="Y166" s="12">
        <v>2</v>
      </c>
      <c r="Z166" s="12">
        <v>0</v>
      </c>
      <c r="AA166" s="12">
        <v>0</v>
      </c>
      <c r="AB166" s="12">
        <v>0</v>
      </c>
      <c r="AC166" s="12">
        <v>0</v>
      </c>
      <c r="AD166" s="29">
        <v>2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29">
        <v>0</v>
      </c>
      <c r="AK166" s="5">
        <v>2</v>
      </c>
      <c r="AL166" s="5">
        <v>1</v>
      </c>
      <c r="AM166" s="16">
        <v>0</v>
      </c>
      <c r="AN166" s="5">
        <v>3</v>
      </c>
      <c r="AO166" s="12">
        <v>0</v>
      </c>
      <c r="AP166" s="30">
        <v>2</v>
      </c>
      <c r="AQ166" s="22">
        <v>2</v>
      </c>
      <c r="AR166" s="12">
        <v>0</v>
      </c>
      <c r="AS166" s="5">
        <v>0</v>
      </c>
      <c r="AT166" s="12">
        <v>0</v>
      </c>
      <c r="AU166" s="12">
        <v>0</v>
      </c>
      <c r="AV166" s="29">
        <v>2</v>
      </c>
      <c r="AW166" s="12">
        <v>0</v>
      </c>
      <c r="AX166" s="12">
        <v>0</v>
      </c>
      <c r="AY166" s="24">
        <v>0</v>
      </c>
      <c r="AZ166" s="22">
        <v>3</v>
      </c>
      <c r="BA166" s="49">
        <v>2</v>
      </c>
      <c r="BB166" s="76">
        <v>2.5</v>
      </c>
    </row>
    <row r="167" spans="1:54" ht="23.1" customHeight="1" x14ac:dyDescent="0.3">
      <c r="A167" s="77">
        <v>163</v>
      </c>
      <c r="B167" s="54" t="s">
        <v>220</v>
      </c>
      <c r="C167" s="55" t="s">
        <v>221</v>
      </c>
      <c r="D167" s="54" t="s">
        <v>449</v>
      </c>
      <c r="E167" s="54" t="s">
        <v>160</v>
      </c>
      <c r="F167" s="54" t="str">
        <f>REPT(CHAR(160),10)&amp;Working!$E167</f>
        <v>          B</v>
      </c>
      <c r="G167" s="56">
        <v>0</v>
      </c>
      <c r="H167" s="56">
        <v>0</v>
      </c>
      <c r="I167" s="56">
        <v>3</v>
      </c>
      <c r="J167" s="56">
        <v>0</v>
      </c>
      <c r="K167" s="57">
        <v>0</v>
      </c>
      <c r="L167" s="58">
        <v>3</v>
      </c>
      <c r="M167" s="56">
        <v>0</v>
      </c>
      <c r="N167" s="56">
        <v>3</v>
      </c>
      <c r="O167" s="56">
        <v>3</v>
      </c>
      <c r="P167" s="54">
        <v>0</v>
      </c>
      <c r="Q167" s="73">
        <v>3</v>
      </c>
      <c r="R167" s="30">
        <v>3</v>
      </c>
      <c r="S167" s="22">
        <v>0</v>
      </c>
      <c r="T167" s="24">
        <v>0</v>
      </c>
      <c r="U167" s="48">
        <v>0</v>
      </c>
      <c r="V167" s="24">
        <v>0</v>
      </c>
      <c r="W167" s="24">
        <v>0</v>
      </c>
      <c r="X167" s="29">
        <v>0</v>
      </c>
      <c r="Y167" s="24">
        <v>3</v>
      </c>
      <c r="Z167" s="24">
        <v>0</v>
      </c>
      <c r="AA167" s="24">
        <v>0</v>
      </c>
      <c r="AB167" s="24">
        <v>0</v>
      </c>
      <c r="AC167" s="24">
        <v>0</v>
      </c>
      <c r="AD167" s="29">
        <v>3</v>
      </c>
      <c r="AE167" s="24">
        <v>0</v>
      </c>
      <c r="AF167" s="24">
        <v>0</v>
      </c>
      <c r="AG167" s="24">
        <v>0</v>
      </c>
      <c r="AH167" s="24">
        <v>0</v>
      </c>
      <c r="AI167" s="24">
        <v>0</v>
      </c>
      <c r="AJ167" s="29">
        <v>0</v>
      </c>
      <c r="AK167" s="41">
        <v>3</v>
      </c>
      <c r="AL167" s="41">
        <v>3</v>
      </c>
      <c r="AM167" s="48">
        <v>0</v>
      </c>
      <c r="AN167" s="41">
        <v>4</v>
      </c>
      <c r="AO167" s="24">
        <v>0</v>
      </c>
      <c r="AP167" s="30">
        <v>3.3333333333333335</v>
      </c>
      <c r="AQ167" s="22">
        <v>2</v>
      </c>
      <c r="AR167" s="24">
        <v>0</v>
      </c>
      <c r="AS167" s="41">
        <v>0</v>
      </c>
      <c r="AT167" s="24">
        <v>0</v>
      </c>
      <c r="AU167" s="24">
        <v>0</v>
      </c>
      <c r="AV167" s="29">
        <v>2</v>
      </c>
      <c r="AW167" s="24">
        <v>0</v>
      </c>
      <c r="AX167" s="24">
        <v>0</v>
      </c>
      <c r="AY167" s="24">
        <v>0</v>
      </c>
      <c r="AZ167" s="22">
        <v>3</v>
      </c>
      <c r="BA167" s="49">
        <v>3</v>
      </c>
      <c r="BB167" s="76">
        <v>3</v>
      </c>
    </row>
    <row r="168" spans="1:54" ht="23.1" customHeight="1" x14ac:dyDescent="0.3">
      <c r="A168" s="78">
        <v>164</v>
      </c>
      <c r="B168" s="61" t="s">
        <v>206</v>
      </c>
      <c r="C168" s="62" t="s">
        <v>207</v>
      </c>
      <c r="D168" s="61" t="s">
        <v>541</v>
      </c>
      <c r="E168" s="61" t="s">
        <v>160</v>
      </c>
      <c r="F168" s="61" t="str">
        <f>REPT(CHAR(160),10)&amp;Working!$E168</f>
        <v>          B</v>
      </c>
      <c r="G168" s="52">
        <v>0</v>
      </c>
      <c r="H168" s="52">
        <v>0</v>
      </c>
      <c r="I168" s="52">
        <v>4</v>
      </c>
      <c r="J168" s="52">
        <v>0</v>
      </c>
      <c r="K168" s="63">
        <v>0</v>
      </c>
      <c r="L168" s="58">
        <v>4</v>
      </c>
      <c r="M168" s="52">
        <v>0</v>
      </c>
      <c r="N168" s="52">
        <v>4</v>
      </c>
      <c r="O168" s="52">
        <v>3</v>
      </c>
      <c r="P168" s="61">
        <v>0</v>
      </c>
      <c r="Q168" s="72">
        <v>3</v>
      </c>
      <c r="R168" s="30">
        <v>3.3333333333333335</v>
      </c>
      <c r="S168" s="22">
        <v>0</v>
      </c>
      <c r="T168" s="12">
        <v>0</v>
      </c>
      <c r="U168" s="16">
        <v>0</v>
      </c>
      <c r="V168" s="12">
        <v>0</v>
      </c>
      <c r="W168" s="12">
        <v>0</v>
      </c>
      <c r="X168" s="29">
        <v>0</v>
      </c>
      <c r="Y168" s="12">
        <v>4</v>
      </c>
      <c r="Z168" s="12">
        <v>0</v>
      </c>
      <c r="AA168" s="12">
        <v>0</v>
      </c>
      <c r="AB168" s="12">
        <v>0</v>
      </c>
      <c r="AC168" s="12">
        <v>0</v>
      </c>
      <c r="AD168" s="29">
        <v>4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29">
        <v>0</v>
      </c>
      <c r="AK168" s="5">
        <v>3</v>
      </c>
      <c r="AL168" s="5">
        <v>4</v>
      </c>
      <c r="AM168" s="16">
        <v>0</v>
      </c>
      <c r="AN168" s="5">
        <v>4</v>
      </c>
      <c r="AO168" s="12">
        <v>0</v>
      </c>
      <c r="AP168" s="30">
        <v>3.6666666666666665</v>
      </c>
      <c r="AQ168" s="22">
        <v>4</v>
      </c>
      <c r="AR168" s="12">
        <v>0</v>
      </c>
      <c r="AS168" s="5">
        <v>0</v>
      </c>
      <c r="AT168" s="12">
        <v>0</v>
      </c>
      <c r="AU168" s="12">
        <v>0</v>
      </c>
      <c r="AV168" s="29">
        <v>4</v>
      </c>
      <c r="AW168" s="12">
        <v>0</v>
      </c>
      <c r="AX168" s="12">
        <v>0</v>
      </c>
      <c r="AY168" s="24">
        <v>0</v>
      </c>
      <c r="AZ168" s="22">
        <v>4</v>
      </c>
      <c r="BA168" s="49">
        <v>4</v>
      </c>
      <c r="BB168" s="76">
        <v>4</v>
      </c>
    </row>
    <row r="169" spans="1:54" ht="23.1" customHeight="1" x14ac:dyDescent="0.3">
      <c r="A169" s="77">
        <v>165</v>
      </c>
      <c r="B169" s="54" t="s">
        <v>47</v>
      </c>
      <c r="C169" s="55" t="s">
        <v>48</v>
      </c>
      <c r="D169" s="54" t="s">
        <v>449</v>
      </c>
      <c r="E169" s="54" t="s">
        <v>34</v>
      </c>
      <c r="F169" s="54" t="str">
        <f>REPT(CHAR(160),10)&amp;Working!$E169</f>
        <v>          A</v>
      </c>
      <c r="G169" s="56">
        <v>0</v>
      </c>
      <c r="H169" s="56">
        <v>0</v>
      </c>
      <c r="I169" s="56">
        <v>4</v>
      </c>
      <c r="J169" s="56">
        <v>0</v>
      </c>
      <c r="K169" s="57">
        <v>0</v>
      </c>
      <c r="L169" s="58">
        <v>4</v>
      </c>
      <c r="M169" s="56">
        <v>0</v>
      </c>
      <c r="N169" s="56">
        <v>4</v>
      </c>
      <c r="O169" s="56">
        <v>4</v>
      </c>
      <c r="P169" s="54">
        <v>0</v>
      </c>
      <c r="Q169" s="73">
        <v>4</v>
      </c>
      <c r="R169" s="30">
        <v>4</v>
      </c>
      <c r="S169" s="22">
        <v>0</v>
      </c>
      <c r="T169" s="24">
        <v>0</v>
      </c>
      <c r="U169" s="48">
        <v>0</v>
      </c>
      <c r="V169" s="24">
        <v>0</v>
      </c>
      <c r="W169" s="24">
        <v>0</v>
      </c>
      <c r="X169" s="29">
        <v>0</v>
      </c>
      <c r="Y169" s="24">
        <v>4</v>
      </c>
      <c r="Z169" s="24">
        <v>0</v>
      </c>
      <c r="AA169" s="24">
        <v>0</v>
      </c>
      <c r="AB169" s="24">
        <v>0</v>
      </c>
      <c r="AC169" s="24">
        <v>0</v>
      </c>
      <c r="AD169" s="29">
        <v>4</v>
      </c>
      <c r="AE169" s="24">
        <v>0</v>
      </c>
      <c r="AF169" s="24">
        <v>0</v>
      </c>
      <c r="AG169" s="24">
        <v>0</v>
      </c>
      <c r="AH169" s="24">
        <v>0</v>
      </c>
      <c r="AI169" s="24">
        <v>0</v>
      </c>
      <c r="AJ169" s="29">
        <v>0</v>
      </c>
      <c r="AK169" s="41">
        <v>4</v>
      </c>
      <c r="AL169" s="41">
        <v>4</v>
      </c>
      <c r="AM169" s="48">
        <v>0</v>
      </c>
      <c r="AN169" s="41">
        <v>4</v>
      </c>
      <c r="AO169" s="24">
        <v>0</v>
      </c>
      <c r="AP169" s="30">
        <v>4</v>
      </c>
      <c r="AQ169" s="22">
        <v>2</v>
      </c>
      <c r="AR169" s="24">
        <v>0</v>
      </c>
      <c r="AS169" s="41">
        <v>0</v>
      </c>
      <c r="AT169" s="24">
        <v>0</v>
      </c>
      <c r="AU169" s="24">
        <v>0</v>
      </c>
      <c r="AV169" s="29">
        <v>2</v>
      </c>
      <c r="AW169" s="24">
        <v>0</v>
      </c>
      <c r="AX169" s="24">
        <v>0</v>
      </c>
      <c r="AY169" s="24">
        <v>0</v>
      </c>
      <c r="AZ169" s="22">
        <v>4</v>
      </c>
      <c r="BA169" s="49">
        <v>4</v>
      </c>
      <c r="BB169" s="76">
        <v>4</v>
      </c>
    </row>
    <row r="170" spans="1:54" ht="23.1" customHeight="1" x14ac:dyDescent="0.3">
      <c r="A170" s="78">
        <v>166</v>
      </c>
      <c r="B170" s="61" t="s">
        <v>158</v>
      </c>
      <c r="C170" s="62" t="s">
        <v>159</v>
      </c>
      <c r="D170" s="61" t="s">
        <v>449</v>
      </c>
      <c r="E170" s="61" t="s">
        <v>34</v>
      </c>
      <c r="F170" s="61" t="str">
        <f>REPT(CHAR(160),10)&amp;Working!$E170</f>
        <v>          A</v>
      </c>
      <c r="G170" s="52">
        <v>0</v>
      </c>
      <c r="H170" s="52">
        <v>0</v>
      </c>
      <c r="I170" s="52">
        <v>3</v>
      </c>
      <c r="J170" s="52">
        <v>0</v>
      </c>
      <c r="K170" s="63">
        <v>0</v>
      </c>
      <c r="L170" s="58">
        <v>3</v>
      </c>
      <c r="M170" s="52">
        <v>0</v>
      </c>
      <c r="N170" s="52">
        <v>5</v>
      </c>
      <c r="O170" s="52">
        <v>4</v>
      </c>
      <c r="P170" s="61">
        <v>0</v>
      </c>
      <c r="Q170" s="72">
        <v>4</v>
      </c>
      <c r="R170" s="30">
        <v>4.333333333333333</v>
      </c>
      <c r="S170" s="22">
        <v>0</v>
      </c>
      <c r="T170" s="12">
        <v>0</v>
      </c>
      <c r="U170" s="16">
        <v>0</v>
      </c>
      <c r="V170" s="12">
        <v>0</v>
      </c>
      <c r="W170" s="12">
        <v>0</v>
      </c>
      <c r="X170" s="29">
        <v>0</v>
      </c>
      <c r="Y170" s="12">
        <v>5</v>
      </c>
      <c r="Z170" s="12">
        <v>0</v>
      </c>
      <c r="AA170" s="12">
        <v>0</v>
      </c>
      <c r="AB170" s="12">
        <v>0</v>
      </c>
      <c r="AC170" s="12">
        <v>0</v>
      </c>
      <c r="AD170" s="29">
        <v>5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29">
        <v>0</v>
      </c>
      <c r="AK170" s="5">
        <v>4</v>
      </c>
      <c r="AL170" s="5">
        <v>3</v>
      </c>
      <c r="AM170" s="16">
        <v>0</v>
      </c>
      <c r="AN170" s="5">
        <v>3</v>
      </c>
      <c r="AO170" s="12">
        <v>0</v>
      </c>
      <c r="AP170" s="30">
        <v>3.3333333333333335</v>
      </c>
      <c r="AQ170" s="22">
        <v>3</v>
      </c>
      <c r="AR170" s="12">
        <v>0</v>
      </c>
      <c r="AS170" s="5">
        <v>0</v>
      </c>
      <c r="AT170" s="12">
        <v>0</v>
      </c>
      <c r="AU170" s="12">
        <v>0</v>
      </c>
      <c r="AV170" s="29">
        <v>3</v>
      </c>
      <c r="AW170" s="12">
        <v>0</v>
      </c>
      <c r="AX170" s="12">
        <v>0</v>
      </c>
      <c r="AY170" s="24">
        <v>0</v>
      </c>
      <c r="AZ170" s="22">
        <v>3</v>
      </c>
      <c r="BA170" s="49">
        <v>4</v>
      </c>
      <c r="BB170" s="76">
        <v>3.5</v>
      </c>
    </row>
    <row r="171" spans="1:54" ht="23.1" customHeight="1" x14ac:dyDescent="0.3">
      <c r="A171" s="77">
        <v>167</v>
      </c>
      <c r="B171" s="54" t="s">
        <v>191</v>
      </c>
      <c r="C171" s="55" t="s">
        <v>192</v>
      </c>
      <c r="D171" s="54" t="s">
        <v>449</v>
      </c>
      <c r="E171" s="54" t="s">
        <v>160</v>
      </c>
      <c r="F171" s="54" t="str">
        <f>REPT(CHAR(160),10)&amp;Working!$E171</f>
        <v>          B</v>
      </c>
      <c r="G171" s="56">
        <v>0</v>
      </c>
      <c r="H171" s="56">
        <v>0</v>
      </c>
      <c r="I171" s="56">
        <v>5</v>
      </c>
      <c r="J171" s="56">
        <v>0</v>
      </c>
      <c r="K171" s="57">
        <v>0</v>
      </c>
      <c r="L171" s="58">
        <v>5</v>
      </c>
      <c r="M171" s="56">
        <v>0</v>
      </c>
      <c r="N171" s="56">
        <v>5</v>
      </c>
      <c r="O171" s="56">
        <v>5</v>
      </c>
      <c r="P171" s="54">
        <v>0</v>
      </c>
      <c r="Q171" s="73">
        <v>5</v>
      </c>
      <c r="R171" s="30">
        <v>5</v>
      </c>
      <c r="S171" s="22">
        <v>0</v>
      </c>
      <c r="T171" s="24">
        <v>0</v>
      </c>
      <c r="U171" s="48">
        <v>0</v>
      </c>
      <c r="V171" s="24">
        <v>0</v>
      </c>
      <c r="W171" s="24">
        <v>0</v>
      </c>
      <c r="X171" s="29">
        <v>0</v>
      </c>
      <c r="Y171" s="24">
        <v>5</v>
      </c>
      <c r="Z171" s="24">
        <v>0</v>
      </c>
      <c r="AA171" s="24">
        <v>0</v>
      </c>
      <c r="AB171" s="24">
        <v>0</v>
      </c>
      <c r="AC171" s="24">
        <v>0</v>
      </c>
      <c r="AD171" s="29">
        <v>5</v>
      </c>
      <c r="AE171" s="24">
        <v>0</v>
      </c>
      <c r="AF171" s="24">
        <v>0</v>
      </c>
      <c r="AG171" s="24">
        <v>0</v>
      </c>
      <c r="AH171" s="24">
        <v>0</v>
      </c>
      <c r="AI171" s="24">
        <v>0</v>
      </c>
      <c r="AJ171" s="29">
        <v>0</v>
      </c>
      <c r="AK171" s="41">
        <v>5</v>
      </c>
      <c r="AL171" s="41">
        <v>5</v>
      </c>
      <c r="AM171" s="48">
        <v>0</v>
      </c>
      <c r="AN171" s="41">
        <v>5</v>
      </c>
      <c r="AO171" s="24">
        <v>0</v>
      </c>
      <c r="AP171" s="30">
        <v>5</v>
      </c>
      <c r="AQ171" s="22">
        <v>5</v>
      </c>
      <c r="AR171" s="24">
        <v>0</v>
      </c>
      <c r="AS171" s="41">
        <v>0</v>
      </c>
      <c r="AT171" s="24">
        <v>0</v>
      </c>
      <c r="AU171" s="24">
        <v>0</v>
      </c>
      <c r="AV171" s="29">
        <v>5</v>
      </c>
      <c r="AW171" s="24">
        <v>0</v>
      </c>
      <c r="AX171" s="24">
        <v>0</v>
      </c>
      <c r="AY171" s="24">
        <v>0</v>
      </c>
      <c r="AZ171" s="22">
        <v>5</v>
      </c>
      <c r="BA171" s="49">
        <v>5</v>
      </c>
      <c r="BB171" s="76">
        <v>5</v>
      </c>
    </row>
    <row r="172" spans="1:54" ht="23.1" customHeight="1" x14ac:dyDescent="0.3">
      <c r="A172" s="78">
        <v>168</v>
      </c>
      <c r="B172" s="61" t="s">
        <v>222</v>
      </c>
      <c r="C172" s="62" t="s">
        <v>223</v>
      </c>
      <c r="D172" s="61" t="s">
        <v>541</v>
      </c>
      <c r="E172" s="61" t="s">
        <v>160</v>
      </c>
      <c r="F172" s="61" t="str">
        <f>REPT(CHAR(160),10)&amp;Working!$E172</f>
        <v>          B</v>
      </c>
      <c r="G172" s="52">
        <v>0</v>
      </c>
      <c r="H172" s="52">
        <v>0</v>
      </c>
      <c r="I172" s="52">
        <v>5</v>
      </c>
      <c r="J172" s="52">
        <v>0</v>
      </c>
      <c r="K172" s="63">
        <v>0</v>
      </c>
      <c r="L172" s="58">
        <v>5</v>
      </c>
      <c r="M172" s="52">
        <v>0</v>
      </c>
      <c r="N172" s="52">
        <v>5</v>
      </c>
      <c r="O172" s="52">
        <v>5</v>
      </c>
      <c r="P172" s="61">
        <v>0</v>
      </c>
      <c r="Q172" s="72">
        <v>5</v>
      </c>
      <c r="R172" s="30">
        <v>5</v>
      </c>
      <c r="S172" s="22">
        <v>0</v>
      </c>
      <c r="T172" s="12">
        <v>0</v>
      </c>
      <c r="U172" s="16">
        <v>0</v>
      </c>
      <c r="V172" s="12">
        <v>0</v>
      </c>
      <c r="W172" s="12">
        <v>0</v>
      </c>
      <c r="X172" s="29">
        <v>0</v>
      </c>
      <c r="Y172" s="12">
        <v>5</v>
      </c>
      <c r="Z172" s="12">
        <v>0</v>
      </c>
      <c r="AA172" s="12">
        <v>0</v>
      </c>
      <c r="AB172" s="12">
        <v>0</v>
      </c>
      <c r="AC172" s="12">
        <v>0</v>
      </c>
      <c r="AD172" s="29">
        <v>5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29">
        <v>0</v>
      </c>
      <c r="AK172" s="5">
        <v>5</v>
      </c>
      <c r="AL172" s="5">
        <v>5</v>
      </c>
      <c r="AM172" s="16">
        <v>0</v>
      </c>
      <c r="AN172" s="5">
        <v>5</v>
      </c>
      <c r="AO172" s="12">
        <v>0</v>
      </c>
      <c r="AP172" s="30">
        <v>5</v>
      </c>
      <c r="AQ172" s="22">
        <v>1</v>
      </c>
      <c r="AR172" s="12">
        <v>0</v>
      </c>
      <c r="AS172" s="5">
        <v>0</v>
      </c>
      <c r="AT172" s="12">
        <v>0</v>
      </c>
      <c r="AU172" s="12">
        <v>0</v>
      </c>
      <c r="AV172" s="29">
        <v>1</v>
      </c>
      <c r="AW172" s="12">
        <v>0</v>
      </c>
      <c r="AX172" s="12">
        <v>0</v>
      </c>
      <c r="AY172" s="24">
        <v>0</v>
      </c>
      <c r="AZ172" s="22">
        <v>4</v>
      </c>
      <c r="BA172" s="49">
        <v>5</v>
      </c>
      <c r="BB172" s="76">
        <v>4.5</v>
      </c>
    </row>
    <row r="173" spans="1:54" ht="23.1" customHeight="1" x14ac:dyDescent="0.3">
      <c r="A173" s="77">
        <v>169</v>
      </c>
      <c r="B173" s="54" t="s">
        <v>392</v>
      </c>
      <c r="C173" s="55" t="s">
        <v>393</v>
      </c>
      <c r="D173" s="54" t="s">
        <v>449</v>
      </c>
      <c r="E173" s="54" t="s">
        <v>492</v>
      </c>
      <c r="F173" s="54" t="str">
        <f>REPT(CHAR(160),10)&amp;Working!$E173</f>
        <v>          C</v>
      </c>
      <c r="G173" s="56">
        <v>0</v>
      </c>
      <c r="H173" s="56">
        <v>0</v>
      </c>
      <c r="I173" s="56">
        <v>4</v>
      </c>
      <c r="J173" s="56">
        <v>0</v>
      </c>
      <c r="K173" s="57">
        <v>0</v>
      </c>
      <c r="L173" s="58">
        <v>4</v>
      </c>
      <c r="M173" s="56">
        <v>0</v>
      </c>
      <c r="N173" s="56">
        <v>3</v>
      </c>
      <c r="O173" s="56">
        <v>3</v>
      </c>
      <c r="P173" s="54">
        <v>0</v>
      </c>
      <c r="Q173" s="73">
        <v>3</v>
      </c>
      <c r="R173" s="30">
        <v>3</v>
      </c>
      <c r="S173" s="22">
        <v>0</v>
      </c>
      <c r="T173" s="24">
        <v>0</v>
      </c>
      <c r="U173" s="48">
        <v>0</v>
      </c>
      <c r="V173" s="24">
        <v>0</v>
      </c>
      <c r="W173" s="24">
        <v>0</v>
      </c>
      <c r="X173" s="29">
        <v>0</v>
      </c>
      <c r="Y173" s="24">
        <v>3</v>
      </c>
      <c r="Z173" s="24">
        <v>0</v>
      </c>
      <c r="AA173" s="24">
        <v>0</v>
      </c>
      <c r="AB173" s="24">
        <v>0</v>
      </c>
      <c r="AC173" s="24">
        <v>0</v>
      </c>
      <c r="AD173" s="29">
        <v>3</v>
      </c>
      <c r="AE173" s="24">
        <v>0</v>
      </c>
      <c r="AF173" s="24">
        <v>0</v>
      </c>
      <c r="AG173" s="24">
        <v>0</v>
      </c>
      <c r="AH173" s="24">
        <v>0</v>
      </c>
      <c r="AI173" s="24">
        <v>0</v>
      </c>
      <c r="AJ173" s="29">
        <v>0</v>
      </c>
      <c r="AK173" s="41">
        <v>3</v>
      </c>
      <c r="AL173" s="41">
        <v>3</v>
      </c>
      <c r="AM173" s="48">
        <v>0</v>
      </c>
      <c r="AN173" s="41">
        <v>4</v>
      </c>
      <c r="AO173" s="24">
        <v>0</v>
      </c>
      <c r="AP173" s="30">
        <v>3.3333333333333335</v>
      </c>
      <c r="AQ173" s="22">
        <v>1</v>
      </c>
      <c r="AR173" s="24">
        <v>0</v>
      </c>
      <c r="AS173" s="41">
        <v>0</v>
      </c>
      <c r="AT173" s="24">
        <v>0</v>
      </c>
      <c r="AU173" s="24">
        <v>0</v>
      </c>
      <c r="AV173" s="29">
        <v>1</v>
      </c>
      <c r="AW173" s="24">
        <v>0</v>
      </c>
      <c r="AX173" s="24">
        <v>0</v>
      </c>
      <c r="AY173" s="24">
        <v>0</v>
      </c>
      <c r="AZ173" s="22">
        <v>4</v>
      </c>
      <c r="BA173" s="49">
        <v>4</v>
      </c>
      <c r="BB173" s="76">
        <v>4</v>
      </c>
    </row>
    <row r="174" spans="1:54" ht="23.1" customHeight="1" x14ac:dyDescent="0.3">
      <c r="A174" s="78">
        <v>170</v>
      </c>
      <c r="B174" s="61" t="s">
        <v>394</v>
      </c>
      <c r="C174" s="62" t="s">
        <v>395</v>
      </c>
      <c r="D174" s="61" t="s">
        <v>541</v>
      </c>
      <c r="E174" s="61" t="s">
        <v>492</v>
      </c>
      <c r="F174" s="61" t="str">
        <f>REPT(CHAR(160),10)&amp;Working!$E174</f>
        <v>          C</v>
      </c>
      <c r="G174" s="52">
        <v>0</v>
      </c>
      <c r="H174" s="52">
        <v>0</v>
      </c>
      <c r="I174" s="52">
        <v>4</v>
      </c>
      <c r="J174" s="52">
        <v>0</v>
      </c>
      <c r="K174" s="63">
        <v>0</v>
      </c>
      <c r="L174" s="58">
        <v>4</v>
      </c>
      <c r="M174" s="52">
        <v>0</v>
      </c>
      <c r="N174" s="52">
        <v>4</v>
      </c>
      <c r="O174" s="52">
        <v>4</v>
      </c>
      <c r="P174" s="61">
        <v>0</v>
      </c>
      <c r="Q174" s="72">
        <v>4</v>
      </c>
      <c r="R174" s="30">
        <v>4</v>
      </c>
      <c r="S174" s="22">
        <v>0</v>
      </c>
      <c r="T174" s="12">
        <v>0</v>
      </c>
      <c r="U174" s="16">
        <v>0</v>
      </c>
      <c r="V174" s="12">
        <v>0</v>
      </c>
      <c r="W174" s="12">
        <v>0</v>
      </c>
      <c r="X174" s="29">
        <v>0</v>
      </c>
      <c r="Y174" s="12">
        <v>4</v>
      </c>
      <c r="Z174" s="12">
        <v>0</v>
      </c>
      <c r="AA174" s="12">
        <v>0</v>
      </c>
      <c r="AB174" s="12">
        <v>0</v>
      </c>
      <c r="AC174" s="12">
        <v>0</v>
      </c>
      <c r="AD174" s="29">
        <v>4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29">
        <v>0</v>
      </c>
      <c r="AK174" s="5">
        <v>3</v>
      </c>
      <c r="AL174" s="5">
        <v>2</v>
      </c>
      <c r="AM174" s="16">
        <v>0</v>
      </c>
      <c r="AN174" s="5">
        <v>4</v>
      </c>
      <c r="AO174" s="12">
        <v>0</v>
      </c>
      <c r="AP174" s="30">
        <v>3</v>
      </c>
      <c r="AQ174" s="22">
        <v>4</v>
      </c>
      <c r="AR174" s="12">
        <v>0</v>
      </c>
      <c r="AS174" s="5">
        <v>0</v>
      </c>
      <c r="AT174" s="12">
        <v>0</v>
      </c>
      <c r="AU174" s="12">
        <v>0</v>
      </c>
      <c r="AV174" s="29">
        <v>4</v>
      </c>
      <c r="AW174" s="12">
        <v>0</v>
      </c>
      <c r="AX174" s="12">
        <v>0</v>
      </c>
      <c r="AY174" s="24">
        <v>0</v>
      </c>
      <c r="AZ174" s="22">
        <v>5</v>
      </c>
      <c r="BA174" s="49">
        <v>4</v>
      </c>
      <c r="BB174" s="76">
        <v>4.5</v>
      </c>
    </row>
    <row r="175" spans="1:54" ht="23.1" customHeight="1" x14ac:dyDescent="0.3">
      <c r="A175" s="77">
        <v>171</v>
      </c>
      <c r="B175" s="54" t="s">
        <v>284</v>
      </c>
      <c r="C175" s="55" t="s">
        <v>285</v>
      </c>
      <c r="D175" s="54" t="s">
        <v>541</v>
      </c>
      <c r="E175" s="54" t="s">
        <v>160</v>
      </c>
      <c r="F175" s="54" t="str">
        <f>REPT(CHAR(160),10)&amp;Working!$E175</f>
        <v>          B</v>
      </c>
      <c r="G175" s="56">
        <v>0</v>
      </c>
      <c r="H175" s="56">
        <v>0</v>
      </c>
      <c r="I175" s="56">
        <v>3</v>
      </c>
      <c r="J175" s="56">
        <v>0</v>
      </c>
      <c r="K175" s="57">
        <v>0</v>
      </c>
      <c r="L175" s="58">
        <v>3</v>
      </c>
      <c r="M175" s="56">
        <v>0</v>
      </c>
      <c r="N175" s="56">
        <v>4</v>
      </c>
      <c r="O175" s="56">
        <v>3</v>
      </c>
      <c r="P175" s="54">
        <v>0</v>
      </c>
      <c r="Q175" s="73">
        <v>3</v>
      </c>
      <c r="R175" s="30">
        <v>3.3333333333333335</v>
      </c>
      <c r="S175" s="22">
        <v>0</v>
      </c>
      <c r="T175" s="24">
        <v>0</v>
      </c>
      <c r="U175" s="48">
        <v>0</v>
      </c>
      <c r="V175" s="24">
        <v>0</v>
      </c>
      <c r="W175" s="24">
        <v>0</v>
      </c>
      <c r="X175" s="29">
        <v>0</v>
      </c>
      <c r="Y175" s="24">
        <v>3</v>
      </c>
      <c r="Z175" s="24">
        <v>0</v>
      </c>
      <c r="AA175" s="24">
        <v>0</v>
      </c>
      <c r="AB175" s="24">
        <v>0</v>
      </c>
      <c r="AC175" s="24">
        <v>0</v>
      </c>
      <c r="AD175" s="29">
        <v>3</v>
      </c>
      <c r="AE175" s="24">
        <v>0</v>
      </c>
      <c r="AF175" s="24">
        <v>0</v>
      </c>
      <c r="AG175" s="24">
        <v>0</v>
      </c>
      <c r="AH175" s="24">
        <v>0</v>
      </c>
      <c r="AI175" s="24">
        <v>0</v>
      </c>
      <c r="AJ175" s="29">
        <v>0</v>
      </c>
      <c r="AK175" s="41">
        <v>4</v>
      </c>
      <c r="AL175" s="41">
        <v>3</v>
      </c>
      <c r="AM175" s="48">
        <v>0</v>
      </c>
      <c r="AN175" s="41">
        <v>4</v>
      </c>
      <c r="AO175" s="24">
        <v>0</v>
      </c>
      <c r="AP175" s="30">
        <v>3.6666666666666665</v>
      </c>
      <c r="AQ175" s="22">
        <v>3</v>
      </c>
      <c r="AR175" s="24">
        <v>0</v>
      </c>
      <c r="AS175" s="41">
        <v>0</v>
      </c>
      <c r="AT175" s="24">
        <v>0</v>
      </c>
      <c r="AU175" s="24">
        <v>0</v>
      </c>
      <c r="AV175" s="29">
        <v>3</v>
      </c>
      <c r="AW175" s="24">
        <v>0</v>
      </c>
      <c r="AX175" s="24">
        <v>0</v>
      </c>
      <c r="AY175" s="24">
        <v>0</v>
      </c>
      <c r="AZ175" s="22">
        <v>4</v>
      </c>
      <c r="BA175" s="49">
        <v>3</v>
      </c>
      <c r="BB175" s="76">
        <v>3.5</v>
      </c>
    </row>
    <row r="176" spans="1:54" ht="23.1" customHeight="1" x14ac:dyDescent="0.3">
      <c r="A176" s="78">
        <v>172</v>
      </c>
      <c r="B176" s="61" t="s">
        <v>396</v>
      </c>
      <c r="C176" s="62" t="s">
        <v>538</v>
      </c>
      <c r="D176" s="61" t="s">
        <v>541</v>
      </c>
      <c r="E176" s="61" t="s">
        <v>288</v>
      </c>
      <c r="F176" s="61" t="str">
        <f>REPT(CHAR(160),10)&amp;Working!$E176</f>
        <v>          D</v>
      </c>
      <c r="G176" s="52">
        <v>0</v>
      </c>
      <c r="H176" s="52">
        <v>0</v>
      </c>
      <c r="I176" s="52">
        <v>0</v>
      </c>
      <c r="J176" s="52">
        <v>0</v>
      </c>
      <c r="K176" s="63">
        <v>0</v>
      </c>
      <c r="L176" s="58">
        <v>0</v>
      </c>
      <c r="M176" s="52">
        <v>0</v>
      </c>
      <c r="N176" s="52">
        <v>0</v>
      </c>
      <c r="O176" s="52">
        <v>0</v>
      </c>
      <c r="P176" s="61">
        <v>0</v>
      </c>
      <c r="Q176" s="72">
        <v>0</v>
      </c>
      <c r="R176" s="30">
        <v>0</v>
      </c>
      <c r="S176" s="22">
        <v>0</v>
      </c>
      <c r="T176" s="12">
        <v>0</v>
      </c>
      <c r="U176" s="16">
        <v>0</v>
      </c>
      <c r="V176" s="12">
        <v>0</v>
      </c>
      <c r="W176" s="12">
        <v>0</v>
      </c>
      <c r="X176" s="29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29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29">
        <v>0</v>
      </c>
      <c r="AK176" s="5">
        <v>0</v>
      </c>
      <c r="AL176" s="5">
        <v>0</v>
      </c>
      <c r="AM176" s="16">
        <v>0</v>
      </c>
      <c r="AN176" s="5">
        <v>0</v>
      </c>
      <c r="AO176" s="12">
        <v>0</v>
      </c>
      <c r="AP176" s="30">
        <v>0</v>
      </c>
      <c r="AQ176" s="22">
        <v>0</v>
      </c>
      <c r="AR176" s="12">
        <v>0</v>
      </c>
      <c r="AS176" s="5">
        <v>0</v>
      </c>
      <c r="AT176" s="12">
        <v>0</v>
      </c>
      <c r="AU176" s="12">
        <v>0</v>
      </c>
      <c r="AV176" s="29">
        <v>0</v>
      </c>
      <c r="AW176" s="12">
        <v>0</v>
      </c>
      <c r="AX176" s="12">
        <v>0</v>
      </c>
      <c r="AY176" s="24">
        <v>0</v>
      </c>
      <c r="AZ176" s="22">
        <v>0</v>
      </c>
      <c r="BA176" s="49">
        <v>0</v>
      </c>
      <c r="BB176" s="76">
        <v>0</v>
      </c>
    </row>
    <row r="177" spans="1:54" ht="23.1" customHeight="1" x14ac:dyDescent="0.3">
      <c r="A177" s="77">
        <v>173</v>
      </c>
      <c r="B177" s="54" t="s">
        <v>397</v>
      </c>
      <c r="C177" s="55" t="s">
        <v>398</v>
      </c>
      <c r="D177" s="54" t="s">
        <v>541</v>
      </c>
      <c r="E177" s="54" t="s">
        <v>492</v>
      </c>
      <c r="F177" s="54" t="str">
        <f>REPT(CHAR(160),10)&amp;Working!$E177</f>
        <v>          C</v>
      </c>
      <c r="G177" s="56">
        <v>0</v>
      </c>
      <c r="H177" s="56">
        <v>0</v>
      </c>
      <c r="I177" s="56">
        <v>3</v>
      </c>
      <c r="J177" s="56">
        <v>0</v>
      </c>
      <c r="K177" s="57">
        <v>0</v>
      </c>
      <c r="L177" s="58">
        <v>3</v>
      </c>
      <c r="M177" s="56">
        <v>0</v>
      </c>
      <c r="N177" s="56">
        <v>4</v>
      </c>
      <c r="O177" s="56">
        <v>3</v>
      </c>
      <c r="P177" s="54">
        <v>0</v>
      </c>
      <c r="Q177" s="73">
        <v>3</v>
      </c>
      <c r="R177" s="30">
        <v>3.3333333333333335</v>
      </c>
      <c r="S177" s="22">
        <v>0</v>
      </c>
      <c r="T177" s="24">
        <v>0</v>
      </c>
      <c r="U177" s="48">
        <v>0</v>
      </c>
      <c r="V177" s="24">
        <v>0</v>
      </c>
      <c r="W177" s="24">
        <v>0</v>
      </c>
      <c r="X177" s="29">
        <v>0</v>
      </c>
      <c r="Y177" s="24">
        <v>3</v>
      </c>
      <c r="Z177" s="24">
        <v>0</v>
      </c>
      <c r="AA177" s="24">
        <v>0</v>
      </c>
      <c r="AB177" s="24">
        <v>0</v>
      </c>
      <c r="AC177" s="24">
        <v>0</v>
      </c>
      <c r="AD177" s="29">
        <v>3</v>
      </c>
      <c r="AE177" s="24">
        <v>0</v>
      </c>
      <c r="AF177" s="24">
        <v>0</v>
      </c>
      <c r="AG177" s="24">
        <v>0</v>
      </c>
      <c r="AH177" s="24">
        <v>0</v>
      </c>
      <c r="AI177" s="24">
        <v>0</v>
      </c>
      <c r="AJ177" s="29">
        <v>0</v>
      </c>
      <c r="AK177" s="41">
        <v>3</v>
      </c>
      <c r="AL177" s="41">
        <v>2</v>
      </c>
      <c r="AM177" s="48">
        <v>0</v>
      </c>
      <c r="AN177" s="41">
        <v>3</v>
      </c>
      <c r="AO177" s="24">
        <v>0</v>
      </c>
      <c r="AP177" s="30">
        <v>2.6666666666666665</v>
      </c>
      <c r="AQ177" s="22">
        <v>1</v>
      </c>
      <c r="AR177" s="24">
        <v>0</v>
      </c>
      <c r="AS177" s="41">
        <v>0</v>
      </c>
      <c r="AT177" s="24">
        <v>0</v>
      </c>
      <c r="AU177" s="24">
        <v>0</v>
      </c>
      <c r="AV177" s="29">
        <v>1</v>
      </c>
      <c r="AW177" s="24">
        <v>0</v>
      </c>
      <c r="AX177" s="24">
        <v>0</v>
      </c>
      <c r="AY177" s="24">
        <v>0</v>
      </c>
      <c r="AZ177" s="22">
        <v>3</v>
      </c>
      <c r="BA177" s="49">
        <v>3</v>
      </c>
      <c r="BB177" s="76">
        <v>3</v>
      </c>
    </row>
    <row r="178" spans="1:54" ht="23.1" customHeight="1" x14ac:dyDescent="0.3">
      <c r="A178" s="78">
        <v>174</v>
      </c>
      <c r="B178" s="61" t="s">
        <v>399</v>
      </c>
      <c r="C178" s="62" t="s">
        <v>400</v>
      </c>
      <c r="D178" s="61" t="s">
        <v>541</v>
      </c>
      <c r="E178" s="61" t="s">
        <v>492</v>
      </c>
      <c r="F178" s="61" t="str">
        <f>REPT(CHAR(160),10)&amp;Working!$E178</f>
        <v>          C</v>
      </c>
      <c r="G178" s="52">
        <v>0</v>
      </c>
      <c r="H178" s="52">
        <v>0</v>
      </c>
      <c r="I178" s="52">
        <v>4</v>
      </c>
      <c r="J178" s="52">
        <v>0</v>
      </c>
      <c r="K178" s="63">
        <v>0</v>
      </c>
      <c r="L178" s="58">
        <v>4</v>
      </c>
      <c r="M178" s="52">
        <v>0</v>
      </c>
      <c r="N178" s="52">
        <v>4</v>
      </c>
      <c r="O178" s="52">
        <v>4</v>
      </c>
      <c r="P178" s="61">
        <v>0</v>
      </c>
      <c r="Q178" s="72">
        <v>4</v>
      </c>
      <c r="R178" s="30">
        <v>4</v>
      </c>
      <c r="S178" s="22">
        <v>0</v>
      </c>
      <c r="T178" s="12">
        <v>0</v>
      </c>
      <c r="U178" s="16">
        <v>0</v>
      </c>
      <c r="V178" s="12">
        <v>0</v>
      </c>
      <c r="W178" s="12">
        <v>0</v>
      </c>
      <c r="X178" s="29">
        <v>0</v>
      </c>
      <c r="Y178" s="12">
        <v>4</v>
      </c>
      <c r="Z178" s="12">
        <v>0</v>
      </c>
      <c r="AA178" s="12">
        <v>0</v>
      </c>
      <c r="AB178" s="12">
        <v>0</v>
      </c>
      <c r="AC178" s="12">
        <v>0</v>
      </c>
      <c r="AD178" s="29">
        <v>4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29">
        <v>0</v>
      </c>
      <c r="AK178" s="5">
        <v>4</v>
      </c>
      <c r="AL178" s="5">
        <v>3</v>
      </c>
      <c r="AM178" s="16">
        <v>0</v>
      </c>
      <c r="AN178" s="5">
        <v>4</v>
      </c>
      <c r="AO178" s="12">
        <v>0</v>
      </c>
      <c r="AP178" s="30">
        <v>3.6666666666666665</v>
      </c>
      <c r="AQ178" s="22">
        <v>3</v>
      </c>
      <c r="AR178" s="12">
        <v>0</v>
      </c>
      <c r="AS178" s="5">
        <v>0</v>
      </c>
      <c r="AT178" s="12">
        <v>0</v>
      </c>
      <c r="AU178" s="12">
        <v>0</v>
      </c>
      <c r="AV178" s="29">
        <v>3</v>
      </c>
      <c r="AW178" s="12">
        <v>0</v>
      </c>
      <c r="AX178" s="12">
        <v>0</v>
      </c>
      <c r="AY178" s="24">
        <v>0</v>
      </c>
      <c r="AZ178" s="22">
        <v>4</v>
      </c>
      <c r="BA178" s="49">
        <v>3</v>
      </c>
      <c r="BB178" s="76">
        <v>3.5</v>
      </c>
    </row>
    <row r="179" spans="1:54" ht="23.1" customHeight="1" x14ac:dyDescent="0.3">
      <c r="A179" s="77">
        <v>175</v>
      </c>
      <c r="B179" s="54" t="s">
        <v>119</v>
      </c>
      <c r="C179" s="55" t="s">
        <v>120</v>
      </c>
      <c r="D179" s="54" t="s">
        <v>449</v>
      </c>
      <c r="E179" s="54" t="s">
        <v>34</v>
      </c>
      <c r="F179" s="54" t="str">
        <f>REPT(CHAR(160),10)&amp;Working!$E179</f>
        <v>          A</v>
      </c>
      <c r="G179" s="56">
        <v>0</v>
      </c>
      <c r="H179" s="56">
        <v>0</v>
      </c>
      <c r="I179" s="56">
        <v>3</v>
      </c>
      <c r="J179" s="56">
        <v>0</v>
      </c>
      <c r="K179" s="57">
        <v>0</v>
      </c>
      <c r="L179" s="58">
        <v>3</v>
      </c>
      <c r="M179" s="56">
        <v>0</v>
      </c>
      <c r="N179" s="56">
        <v>3</v>
      </c>
      <c r="O179" s="56">
        <v>4</v>
      </c>
      <c r="P179" s="54">
        <v>0</v>
      </c>
      <c r="Q179" s="73">
        <v>4</v>
      </c>
      <c r="R179" s="30">
        <v>3.6666666666666665</v>
      </c>
      <c r="S179" s="22">
        <v>0</v>
      </c>
      <c r="T179" s="24">
        <v>0</v>
      </c>
      <c r="U179" s="48">
        <v>0</v>
      </c>
      <c r="V179" s="24">
        <v>0</v>
      </c>
      <c r="W179" s="24">
        <v>0</v>
      </c>
      <c r="X179" s="29">
        <v>0</v>
      </c>
      <c r="Y179" s="24">
        <v>4</v>
      </c>
      <c r="Z179" s="24">
        <v>0</v>
      </c>
      <c r="AA179" s="24">
        <v>0</v>
      </c>
      <c r="AB179" s="24">
        <v>0</v>
      </c>
      <c r="AC179" s="24">
        <v>0</v>
      </c>
      <c r="AD179" s="29">
        <v>4</v>
      </c>
      <c r="AE179" s="24">
        <v>0</v>
      </c>
      <c r="AF179" s="24">
        <v>0</v>
      </c>
      <c r="AG179" s="24">
        <v>0</v>
      </c>
      <c r="AH179" s="24">
        <v>0</v>
      </c>
      <c r="AI179" s="24">
        <v>0</v>
      </c>
      <c r="AJ179" s="29">
        <v>0</v>
      </c>
      <c r="AK179" s="41">
        <v>3</v>
      </c>
      <c r="AL179" s="41">
        <v>4</v>
      </c>
      <c r="AM179" s="48">
        <v>0</v>
      </c>
      <c r="AN179" s="41">
        <v>4</v>
      </c>
      <c r="AO179" s="24">
        <v>0</v>
      </c>
      <c r="AP179" s="30">
        <v>3.6666666666666665</v>
      </c>
      <c r="AQ179" s="22">
        <v>3</v>
      </c>
      <c r="AR179" s="24">
        <v>0</v>
      </c>
      <c r="AS179" s="41">
        <v>0</v>
      </c>
      <c r="AT179" s="24">
        <v>0</v>
      </c>
      <c r="AU179" s="24">
        <v>0</v>
      </c>
      <c r="AV179" s="29">
        <v>3</v>
      </c>
      <c r="AW179" s="24">
        <v>0</v>
      </c>
      <c r="AX179" s="24">
        <v>0</v>
      </c>
      <c r="AY179" s="24">
        <v>0</v>
      </c>
      <c r="AZ179" s="22">
        <v>4</v>
      </c>
      <c r="BA179" s="49">
        <v>3</v>
      </c>
      <c r="BB179" s="76">
        <v>3.5</v>
      </c>
    </row>
    <row r="180" spans="1:54" ht="23.1" customHeight="1" x14ac:dyDescent="0.3">
      <c r="A180" s="78">
        <v>176</v>
      </c>
      <c r="B180" s="61" t="s">
        <v>401</v>
      </c>
      <c r="C180" s="62" t="s">
        <v>402</v>
      </c>
      <c r="D180" s="61" t="s">
        <v>449</v>
      </c>
      <c r="E180" s="61" t="s">
        <v>492</v>
      </c>
      <c r="F180" s="61" t="str">
        <f>REPT(CHAR(160),10)&amp;Working!$E180</f>
        <v>          C</v>
      </c>
      <c r="G180" s="52">
        <v>0</v>
      </c>
      <c r="H180" s="52">
        <v>0</v>
      </c>
      <c r="I180" s="52">
        <v>0</v>
      </c>
      <c r="J180" s="52">
        <v>0</v>
      </c>
      <c r="K180" s="63">
        <v>0</v>
      </c>
      <c r="L180" s="58">
        <v>0</v>
      </c>
      <c r="M180" s="52">
        <v>0</v>
      </c>
      <c r="N180" s="52">
        <v>0</v>
      </c>
      <c r="O180" s="52">
        <v>0</v>
      </c>
      <c r="P180" s="61">
        <v>0</v>
      </c>
      <c r="Q180" s="72">
        <v>0</v>
      </c>
      <c r="R180" s="30">
        <v>0</v>
      </c>
      <c r="S180" s="22">
        <v>0</v>
      </c>
      <c r="T180" s="12">
        <v>0</v>
      </c>
      <c r="U180" s="16">
        <v>0</v>
      </c>
      <c r="V180" s="12">
        <v>0</v>
      </c>
      <c r="W180" s="12">
        <v>0</v>
      </c>
      <c r="X180" s="29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29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29">
        <v>0</v>
      </c>
      <c r="AK180" s="5">
        <v>0</v>
      </c>
      <c r="AL180" s="5">
        <v>0</v>
      </c>
      <c r="AM180" s="16">
        <v>0</v>
      </c>
      <c r="AN180" s="5">
        <v>0</v>
      </c>
      <c r="AO180" s="12">
        <v>0</v>
      </c>
      <c r="AP180" s="30">
        <v>0</v>
      </c>
      <c r="AQ180" s="22">
        <v>0</v>
      </c>
      <c r="AR180" s="12">
        <v>0</v>
      </c>
      <c r="AS180" s="5">
        <v>0</v>
      </c>
      <c r="AT180" s="12">
        <v>0</v>
      </c>
      <c r="AU180" s="12">
        <v>0</v>
      </c>
      <c r="AV180" s="29">
        <v>0</v>
      </c>
      <c r="AW180" s="12">
        <v>0</v>
      </c>
      <c r="AX180" s="12">
        <v>0</v>
      </c>
      <c r="AY180" s="24">
        <v>0</v>
      </c>
      <c r="AZ180" s="22">
        <v>0</v>
      </c>
      <c r="BA180" s="49">
        <v>0</v>
      </c>
      <c r="BB180" s="76">
        <v>0</v>
      </c>
    </row>
    <row r="181" spans="1:54" ht="23.1" customHeight="1" x14ac:dyDescent="0.3">
      <c r="A181" s="77">
        <v>177</v>
      </c>
      <c r="B181" s="54" t="s">
        <v>270</v>
      </c>
      <c r="C181" s="55" t="s">
        <v>271</v>
      </c>
      <c r="D181" s="54" t="s">
        <v>449</v>
      </c>
      <c r="E181" s="54" t="s">
        <v>160</v>
      </c>
      <c r="F181" s="54" t="str">
        <f>REPT(CHAR(160),10)&amp;Working!$E181</f>
        <v>          B</v>
      </c>
      <c r="G181" s="56">
        <v>0</v>
      </c>
      <c r="H181" s="56">
        <v>0</v>
      </c>
      <c r="I181" s="56">
        <v>3</v>
      </c>
      <c r="J181" s="56">
        <v>0</v>
      </c>
      <c r="K181" s="57">
        <v>0</v>
      </c>
      <c r="L181" s="58">
        <v>3</v>
      </c>
      <c r="M181" s="56">
        <v>0</v>
      </c>
      <c r="N181" s="56">
        <v>4</v>
      </c>
      <c r="O181" s="56">
        <v>4</v>
      </c>
      <c r="P181" s="54">
        <v>0</v>
      </c>
      <c r="Q181" s="73">
        <v>4</v>
      </c>
      <c r="R181" s="30">
        <v>4</v>
      </c>
      <c r="S181" s="22">
        <v>0</v>
      </c>
      <c r="T181" s="24">
        <v>0</v>
      </c>
      <c r="U181" s="48">
        <v>0</v>
      </c>
      <c r="V181" s="24">
        <v>0</v>
      </c>
      <c r="W181" s="24">
        <v>0</v>
      </c>
      <c r="X181" s="29">
        <v>0</v>
      </c>
      <c r="Y181" s="24">
        <v>3</v>
      </c>
      <c r="Z181" s="24">
        <v>0</v>
      </c>
      <c r="AA181" s="24">
        <v>0</v>
      </c>
      <c r="AB181" s="24">
        <v>0</v>
      </c>
      <c r="AC181" s="24">
        <v>0</v>
      </c>
      <c r="AD181" s="29">
        <v>3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9">
        <v>0</v>
      </c>
      <c r="AK181" s="41">
        <v>3</v>
      </c>
      <c r="AL181" s="41">
        <v>3</v>
      </c>
      <c r="AM181" s="48">
        <v>0</v>
      </c>
      <c r="AN181" s="41">
        <v>4</v>
      </c>
      <c r="AO181" s="24">
        <v>0</v>
      </c>
      <c r="AP181" s="30">
        <v>3.3333333333333335</v>
      </c>
      <c r="AQ181" s="22">
        <v>3</v>
      </c>
      <c r="AR181" s="24">
        <v>0</v>
      </c>
      <c r="AS181" s="41">
        <v>0</v>
      </c>
      <c r="AT181" s="24">
        <v>0</v>
      </c>
      <c r="AU181" s="24">
        <v>0</v>
      </c>
      <c r="AV181" s="29">
        <v>3</v>
      </c>
      <c r="AW181" s="24">
        <v>0</v>
      </c>
      <c r="AX181" s="24">
        <v>0</v>
      </c>
      <c r="AY181" s="24">
        <v>0</v>
      </c>
      <c r="AZ181" s="22">
        <v>4</v>
      </c>
      <c r="BA181" s="49">
        <v>3</v>
      </c>
      <c r="BB181" s="76">
        <v>3.5</v>
      </c>
    </row>
    <row r="182" spans="1:54" ht="23.1" customHeight="1" x14ac:dyDescent="0.3">
      <c r="A182" s="78">
        <v>178</v>
      </c>
      <c r="B182" s="61" t="s">
        <v>51</v>
      </c>
      <c r="C182" s="62" t="s">
        <v>52</v>
      </c>
      <c r="D182" s="61" t="s">
        <v>541</v>
      </c>
      <c r="E182" s="61" t="s">
        <v>34</v>
      </c>
      <c r="F182" s="61" t="str">
        <f>REPT(CHAR(160),10)&amp;Working!$E182</f>
        <v>          A</v>
      </c>
      <c r="G182" s="52">
        <v>0</v>
      </c>
      <c r="H182" s="52">
        <v>0</v>
      </c>
      <c r="I182" s="52">
        <v>5</v>
      </c>
      <c r="J182" s="52">
        <v>0</v>
      </c>
      <c r="K182" s="63">
        <v>0</v>
      </c>
      <c r="L182" s="58">
        <v>5</v>
      </c>
      <c r="M182" s="52">
        <v>0</v>
      </c>
      <c r="N182" s="52">
        <v>5</v>
      </c>
      <c r="O182" s="52">
        <v>4</v>
      </c>
      <c r="P182" s="61">
        <v>0</v>
      </c>
      <c r="Q182" s="72">
        <v>4</v>
      </c>
      <c r="R182" s="30">
        <v>4.333333333333333</v>
      </c>
      <c r="S182" s="22">
        <v>0</v>
      </c>
      <c r="T182" s="12">
        <v>0</v>
      </c>
      <c r="U182" s="16">
        <v>0</v>
      </c>
      <c r="V182" s="12">
        <v>0</v>
      </c>
      <c r="W182" s="12">
        <v>0</v>
      </c>
      <c r="X182" s="29">
        <v>0</v>
      </c>
      <c r="Y182" s="12">
        <v>5</v>
      </c>
      <c r="Z182" s="12">
        <v>0</v>
      </c>
      <c r="AA182" s="12">
        <v>0</v>
      </c>
      <c r="AB182" s="12">
        <v>0</v>
      </c>
      <c r="AC182" s="12">
        <v>0</v>
      </c>
      <c r="AD182" s="29">
        <v>5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29">
        <v>0</v>
      </c>
      <c r="AK182" s="5">
        <v>5</v>
      </c>
      <c r="AL182" s="5">
        <v>5</v>
      </c>
      <c r="AM182" s="16">
        <v>0</v>
      </c>
      <c r="AN182" s="5">
        <v>5</v>
      </c>
      <c r="AO182" s="12">
        <v>0</v>
      </c>
      <c r="AP182" s="30">
        <v>5</v>
      </c>
      <c r="AQ182" s="22">
        <v>5</v>
      </c>
      <c r="AR182" s="12">
        <v>0</v>
      </c>
      <c r="AS182" s="5">
        <v>0</v>
      </c>
      <c r="AT182" s="12">
        <v>0</v>
      </c>
      <c r="AU182" s="12">
        <v>0</v>
      </c>
      <c r="AV182" s="29">
        <v>5</v>
      </c>
      <c r="AW182" s="12">
        <v>0</v>
      </c>
      <c r="AX182" s="12">
        <v>0</v>
      </c>
      <c r="AY182" s="24">
        <v>0</v>
      </c>
      <c r="AZ182" s="22">
        <v>5</v>
      </c>
      <c r="BA182" s="49">
        <v>5</v>
      </c>
      <c r="BB182" s="76">
        <v>5</v>
      </c>
    </row>
    <row r="183" spans="1:54" ht="23.1" customHeight="1" x14ac:dyDescent="0.3">
      <c r="A183" s="77">
        <v>179</v>
      </c>
      <c r="B183" s="54" t="s">
        <v>238</v>
      </c>
      <c r="C183" s="55" t="s">
        <v>239</v>
      </c>
      <c r="D183" s="54" t="s">
        <v>541</v>
      </c>
      <c r="E183" s="54" t="s">
        <v>160</v>
      </c>
      <c r="F183" s="54" t="str">
        <f>REPT(CHAR(160),10)&amp;Working!$E183</f>
        <v>          B</v>
      </c>
      <c r="G183" s="56">
        <v>0</v>
      </c>
      <c r="H183" s="56">
        <v>0</v>
      </c>
      <c r="I183" s="56">
        <v>4</v>
      </c>
      <c r="J183" s="56">
        <v>0</v>
      </c>
      <c r="K183" s="57">
        <v>0</v>
      </c>
      <c r="L183" s="58">
        <v>4</v>
      </c>
      <c r="M183" s="56">
        <v>0</v>
      </c>
      <c r="N183" s="56">
        <v>5</v>
      </c>
      <c r="O183" s="56">
        <v>5</v>
      </c>
      <c r="P183" s="54">
        <v>0</v>
      </c>
      <c r="Q183" s="73">
        <v>5</v>
      </c>
      <c r="R183" s="30">
        <v>5</v>
      </c>
      <c r="S183" s="22">
        <v>0</v>
      </c>
      <c r="T183" s="24">
        <v>0</v>
      </c>
      <c r="U183" s="48">
        <v>0</v>
      </c>
      <c r="V183" s="24">
        <v>0</v>
      </c>
      <c r="W183" s="24">
        <v>0</v>
      </c>
      <c r="X183" s="29">
        <v>0</v>
      </c>
      <c r="Y183" s="24">
        <v>4</v>
      </c>
      <c r="Z183" s="24">
        <v>0</v>
      </c>
      <c r="AA183" s="24">
        <v>0</v>
      </c>
      <c r="AB183" s="24">
        <v>0</v>
      </c>
      <c r="AC183" s="24">
        <v>0</v>
      </c>
      <c r="AD183" s="29">
        <v>4</v>
      </c>
      <c r="AE183" s="24">
        <v>0</v>
      </c>
      <c r="AF183" s="24">
        <v>0</v>
      </c>
      <c r="AG183" s="24">
        <v>0</v>
      </c>
      <c r="AH183" s="24">
        <v>0</v>
      </c>
      <c r="AI183" s="24">
        <v>0</v>
      </c>
      <c r="AJ183" s="29">
        <v>0</v>
      </c>
      <c r="AK183" s="41">
        <v>5</v>
      </c>
      <c r="AL183" s="41">
        <v>5</v>
      </c>
      <c r="AM183" s="48">
        <v>0</v>
      </c>
      <c r="AN183" s="41">
        <v>5</v>
      </c>
      <c r="AO183" s="24">
        <v>0</v>
      </c>
      <c r="AP183" s="30">
        <v>5</v>
      </c>
      <c r="AQ183" s="22">
        <v>5</v>
      </c>
      <c r="AR183" s="24">
        <v>0</v>
      </c>
      <c r="AS183" s="41">
        <v>0</v>
      </c>
      <c r="AT183" s="24">
        <v>0</v>
      </c>
      <c r="AU183" s="24">
        <v>0</v>
      </c>
      <c r="AV183" s="29">
        <v>5</v>
      </c>
      <c r="AW183" s="24">
        <v>0</v>
      </c>
      <c r="AX183" s="24">
        <v>0</v>
      </c>
      <c r="AY183" s="24">
        <v>0</v>
      </c>
      <c r="AZ183" s="22">
        <v>4</v>
      </c>
      <c r="BA183" s="49">
        <v>5</v>
      </c>
      <c r="BB183" s="76">
        <v>4.5</v>
      </c>
    </row>
    <row r="184" spans="1:54" ht="23.1" customHeight="1" x14ac:dyDescent="0.3">
      <c r="A184" s="78">
        <v>180</v>
      </c>
      <c r="B184" s="61" t="s">
        <v>254</v>
      </c>
      <c r="C184" s="62" t="s">
        <v>255</v>
      </c>
      <c r="D184" s="61" t="s">
        <v>449</v>
      </c>
      <c r="E184" s="61" t="s">
        <v>160</v>
      </c>
      <c r="F184" s="61" t="str">
        <f>REPT(CHAR(160),10)&amp;Working!$E184</f>
        <v>          B</v>
      </c>
      <c r="G184" s="52">
        <v>0</v>
      </c>
      <c r="H184" s="52">
        <v>0</v>
      </c>
      <c r="I184" s="52">
        <v>5</v>
      </c>
      <c r="J184" s="52">
        <v>0</v>
      </c>
      <c r="K184" s="63">
        <v>0</v>
      </c>
      <c r="L184" s="58">
        <v>5</v>
      </c>
      <c r="M184" s="52">
        <v>0</v>
      </c>
      <c r="N184" s="52">
        <v>5</v>
      </c>
      <c r="O184" s="52">
        <v>5</v>
      </c>
      <c r="P184" s="61">
        <v>0</v>
      </c>
      <c r="Q184" s="72">
        <v>5</v>
      </c>
      <c r="R184" s="30">
        <v>5</v>
      </c>
      <c r="S184" s="22">
        <v>0</v>
      </c>
      <c r="T184" s="12">
        <v>0</v>
      </c>
      <c r="U184" s="16">
        <v>0</v>
      </c>
      <c r="V184" s="12">
        <v>0</v>
      </c>
      <c r="W184" s="12">
        <v>0</v>
      </c>
      <c r="X184" s="29">
        <v>0</v>
      </c>
      <c r="Y184" s="12">
        <v>5</v>
      </c>
      <c r="Z184" s="12">
        <v>0</v>
      </c>
      <c r="AA184" s="12">
        <v>0</v>
      </c>
      <c r="AB184" s="12">
        <v>0</v>
      </c>
      <c r="AC184" s="12">
        <v>0</v>
      </c>
      <c r="AD184" s="29">
        <v>5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29">
        <v>0</v>
      </c>
      <c r="AK184" s="5">
        <v>4</v>
      </c>
      <c r="AL184" s="5">
        <v>5</v>
      </c>
      <c r="AM184" s="16">
        <v>0</v>
      </c>
      <c r="AN184" s="5">
        <v>5</v>
      </c>
      <c r="AO184" s="12">
        <v>0</v>
      </c>
      <c r="AP184" s="30">
        <v>4.666666666666667</v>
      </c>
      <c r="AQ184" s="22">
        <v>5</v>
      </c>
      <c r="AR184" s="12">
        <v>0</v>
      </c>
      <c r="AS184" s="5">
        <v>0</v>
      </c>
      <c r="AT184" s="12">
        <v>0</v>
      </c>
      <c r="AU184" s="12">
        <v>0</v>
      </c>
      <c r="AV184" s="29">
        <v>5</v>
      </c>
      <c r="AW184" s="12">
        <v>0</v>
      </c>
      <c r="AX184" s="12">
        <v>0</v>
      </c>
      <c r="AY184" s="24">
        <v>0</v>
      </c>
      <c r="AZ184" s="22">
        <v>5</v>
      </c>
      <c r="BA184" s="49">
        <v>5</v>
      </c>
      <c r="BB184" s="76">
        <v>5</v>
      </c>
    </row>
    <row r="185" spans="1:54" ht="23.1" customHeight="1" x14ac:dyDescent="0.3">
      <c r="A185" s="77">
        <v>181</v>
      </c>
      <c r="B185" s="54" t="s">
        <v>403</v>
      </c>
      <c r="C185" s="55" t="s">
        <v>404</v>
      </c>
      <c r="D185" s="54" t="s">
        <v>449</v>
      </c>
      <c r="E185" s="54" t="s">
        <v>492</v>
      </c>
      <c r="F185" s="54" t="str">
        <f>REPT(CHAR(160),10)&amp;Working!$E185</f>
        <v>          C</v>
      </c>
      <c r="G185" s="56">
        <v>0</v>
      </c>
      <c r="H185" s="56">
        <v>0</v>
      </c>
      <c r="I185" s="56">
        <v>4</v>
      </c>
      <c r="J185" s="56">
        <v>0</v>
      </c>
      <c r="K185" s="57">
        <v>0</v>
      </c>
      <c r="L185" s="58">
        <v>4</v>
      </c>
      <c r="M185" s="56">
        <v>0</v>
      </c>
      <c r="N185" s="56">
        <v>4</v>
      </c>
      <c r="O185" s="56">
        <v>4</v>
      </c>
      <c r="P185" s="54">
        <v>0</v>
      </c>
      <c r="Q185" s="73">
        <v>4</v>
      </c>
      <c r="R185" s="30">
        <v>4</v>
      </c>
      <c r="S185" s="22">
        <v>0</v>
      </c>
      <c r="T185" s="24">
        <v>0</v>
      </c>
      <c r="U185" s="48">
        <v>0</v>
      </c>
      <c r="V185" s="24">
        <v>0</v>
      </c>
      <c r="W185" s="24">
        <v>0</v>
      </c>
      <c r="X185" s="29">
        <v>0</v>
      </c>
      <c r="Y185" s="24">
        <v>5</v>
      </c>
      <c r="Z185" s="24">
        <v>0</v>
      </c>
      <c r="AA185" s="24">
        <v>0</v>
      </c>
      <c r="AB185" s="24">
        <v>0</v>
      </c>
      <c r="AC185" s="24">
        <v>0</v>
      </c>
      <c r="AD185" s="29">
        <v>5</v>
      </c>
      <c r="AE185" s="24">
        <v>0</v>
      </c>
      <c r="AF185" s="24">
        <v>0</v>
      </c>
      <c r="AG185" s="24">
        <v>0</v>
      </c>
      <c r="AH185" s="24">
        <v>0</v>
      </c>
      <c r="AI185" s="24">
        <v>0</v>
      </c>
      <c r="AJ185" s="29">
        <v>0</v>
      </c>
      <c r="AK185" s="41">
        <v>3</v>
      </c>
      <c r="AL185" s="41">
        <v>3</v>
      </c>
      <c r="AM185" s="48">
        <v>0</v>
      </c>
      <c r="AN185" s="41">
        <v>4</v>
      </c>
      <c r="AO185" s="24">
        <v>0</v>
      </c>
      <c r="AP185" s="30">
        <v>3.3333333333333335</v>
      </c>
      <c r="AQ185" s="22">
        <v>3</v>
      </c>
      <c r="AR185" s="24">
        <v>0</v>
      </c>
      <c r="AS185" s="41">
        <v>0</v>
      </c>
      <c r="AT185" s="24">
        <v>0</v>
      </c>
      <c r="AU185" s="24">
        <v>0</v>
      </c>
      <c r="AV185" s="29">
        <v>3</v>
      </c>
      <c r="AW185" s="24">
        <v>0</v>
      </c>
      <c r="AX185" s="24">
        <v>0</v>
      </c>
      <c r="AY185" s="24">
        <v>0</v>
      </c>
      <c r="AZ185" s="22">
        <v>4</v>
      </c>
      <c r="BA185" s="49">
        <v>5</v>
      </c>
      <c r="BB185" s="76">
        <v>4.5</v>
      </c>
    </row>
    <row r="186" spans="1:54" ht="23.1" customHeight="1" x14ac:dyDescent="0.3">
      <c r="A186" s="78">
        <v>182</v>
      </c>
      <c r="B186" s="61" t="s">
        <v>43</v>
      </c>
      <c r="C186" s="62" t="s">
        <v>44</v>
      </c>
      <c r="D186" s="61" t="s">
        <v>449</v>
      </c>
      <c r="E186" s="61" t="s">
        <v>34</v>
      </c>
      <c r="F186" s="61" t="str">
        <f>REPT(CHAR(160),10)&amp;Working!$E186</f>
        <v>          A</v>
      </c>
      <c r="G186" s="52">
        <v>0</v>
      </c>
      <c r="H186" s="52">
        <v>0</v>
      </c>
      <c r="I186" s="52">
        <v>5</v>
      </c>
      <c r="J186" s="52">
        <v>0</v>
      </c>
      <c r="K186" s="63">
        <v>0</v>
      </c>
      <c r="L186" s="58">
        <v>5</v>
      </c>
      <c r="M186" s="52">
        <v>0</v>
      </c>
      <c r="N186" s="52">
        <v>5</v>
      </c>
      <c r="O186" s="52">
        <v>5</v>
      </c>
      <c r="P186" s="61">
        <v>0</v>
      </c>
      <c r="Q186" s="72">
        <v>5</v>
      </c>
      <c r="R186" s="30">
        <v>5</v>
      </c>
      <c r="S186" s="22">
        <v>0</v>
      </c>
      <c r="T186" s="12">
        <v>0</v>
      </c>
      <c r="U186" s="16">
        <v>0</v>
      </c>
      <c r="V186" s="12">
        <v>0</v>
      </c>
      <c r="W186" s="12">
        <v>0</v>
      </c>
      <c r="X186" s="29">
        <v>0</v>
      </c>
      <c r="Y186" s="12">
        <v>4</v>
      </c>
      <c r="Z186" s="12">
        <v>0</v>
      </c>
      <c r="AA186" s="12">
        <v>0</v>
      </c>
      <c r="AB186" s="12">
        <v>0</v>
      </c>
      <c r="AC186" s="12">
        <v>0</v>
      </c>
      <c r="AD186" s="29">
        <v>4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29">
        <v>0</v>
      </c>
      <c r="AK186" s="5">
        <v>5</v>
      </c>
      <c r="AL186" s="5">
        <v>5</v>
      </c>
      <c r="AM186" s="16">
        <v>0</v>
      </c>
      <c r="AN186" s="5">
        <v>5</v>
      </c>
      <c r="AO186" s="12">
        <v>0</v>
      </c>
      <c r="AP186" s="30">
        <v>5</v>
      </c>
      <c r="AQ186" s="22">
        <v>5</v>
      </c>
      <c r="AR186" s="12">
        <v>0</v>
      </c>
      <c r="AS186" s="5">
        <v>0</v>
      </c>
      <c r="AT186" s="12">
        <v>0</v>
      </c>
      <c r="AU186" s="12">
        <v>0</v>
      </c>
      <c r="AV186" s="29">
        <v>5</v>
      </c>
      <c r="AW186" s="12">
        <v>0</v>
      </c>
      <c r="AX186" s="12">
        <v>0</v>
      </c>
      <c r="AY186" s="24">
        <v>0</v>
      </c>
      <c r="AZ186" s="22">
        <v>5</v>
      </c>
      <c r="BA186" s="49">
        <v>5</v>
      </c>
      <c r="BB186" s="76">
        <v>5</v>
      </c>
    </row>
    <row r="187" spans="1:54" ht="23.1" customHeight="1" x14ac:dyDescent="0.3">
      <c r="A187" s="77">
        <v>183</v>
      </c>
      <c r="B187" s="54" t="s">
        <v>405</v>
      </c>
      <c r="C187" s="55" t="s">
        <v>406</v>
      </c>
      <c r="D187" s="54" t="s">
        <v>449</v>
      </c>
      <c r="E187" s="54" t="s">
        <v>492</v>
      </c>
      <c r="F187" s="54" t="str">
        <f>REPT(CHAR(160),10)&amp;Working!$E187</f>
        <v>          C</v>
      </c>
      <c r="G187" s="56">
        <v>0</v>
      </c>
      <c r="H187" s="56">
        <v>0</v>
      </c>
      <c r="I187" s="56">
        <v>4</v>
      </c>
      <c r="J187" s="56">
        <v>0</v>
      </c>
      <c r="K187" s="57">
        <v>0</v>
      </c>
      <c r="L187" s="58">
        <v>4</v>
      </c>
      <c r="M187" s="56">
        <v>0</v>
      </c>
      <c r="N187" s="56">
        <v>5</v>
      </c>
      <c r="O187" s="56">
        <v>5</v>
      </c>
      <c r="P187" s="54">
        <v>0</v>
      </c>
      <c r="Q187" s="73">
        <v>5</v>
      </c>
      <c r="R187" s="30">
        <v>5</v>
      </c>
      <c r="S187" s="22">
        <v>0</v>
      </c>
      <c r="T187" s="24">
        <v>0</v>
      </c>
      <c r="U187" s="48">
        <v>0</v>
      </c>
      <c r="V187" s="24">
        <v>0</v>
      </c>
      <c r="W187" s="24">
        <v>0</v>
      </c>
      <c r="X187" s="29">
        <v>0</v>
      </c>
      <c r="Y187" s="24">
        <v>5</v>
      </c>
      <c r="Z187" s="24">
        <v>0</v>
      </c>
      <c r="AA187" s="24">
        <v>0</v>
      </c>
      <c r="AB187" s="24">
        <v>0</v>
      </c>
      <c r="AC187" s="24">
        <v>0</v>
      </c>
      <c r="AD187" s="29">
        <v>5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9">
        <v>0</v>
      </c>
      <c r="AK187" s="41">
        <v>5</v>
      </c>
      <c r="AL187" s="41">
        <v>5</v>
      </c>
      <c r="AM187" s="48">
        <v>0</v>
      </c>
      <c r="AN187" s="41">
        <v>5</v>
      </c>
      <c r="AO187" s="24">
        <v>0</v>
      </c>
      <c r="AP187" s="30">
        <v>5</v>
      </c>
      <c r="AQ187" s="22">
        <v>5</v>
      </c>
      <c r="AR187" s="24">
        <v>0</v>
      </c>
      <c r="AS187" s="41">
        <v>0</v>
      </c>
      <c r="AT187" s="24">
        <v>0</v>
      </c>
      <c r="AU187" s="24">
        <v>0</v>
      </c>
      <c r="AV187" s="29">
        <v>5</v>
      </c>
      <c r="AW187" s="24">
        <v>0</v>
      </c>
      <c r="AX187" s="24">
        <v>0</v>
      </c>
      <c r="AY187" s="24">
        <v>0</v>
      </c>
      <c r="AZ187" s="22">
        <v>5</v>
      </c>
      <c r="BA187" s="49">
        <v>4</v>
      </c>
      <c r="BB187" s="76">
        <v>4.5</v>
      </c>
    </row>
    <row r="188" spans="1:54" ht="23.1" customHeight="1" x14ac:dyDescent="0.3">
      <c r="A188" s="78">
        <v>184</v>
      </c>
      <c r="B188" s="61" t="s">
        <v>286</v>
      </c>
      <c r="C188" s="62" t="s">
        <v>287</v>
      </c>
      <c r="D188" s="61" t="s">
        <v>449</v>
      </c>
      <c r="E188" s="61" t="s">
        <v>160</v>
      </c>
      <c r="F188" s="61" t="str">
        <f>REPT(CHAR(160),10)&amp;Working!$E188</f>
        <v>          B</v>
      </c>
      <c r="G188" s="52">
        <v>0</v>
      </c>
      <c r="H188" s="52">
        <v>0</v>
      </c>
      <c r="I188" s="52">
        <v>3</v>
      </c>
      <c r="J188" s="52">
        <v>0</v>
      </c>
      <c r="K188" s="63">
        <v>0</v>
      </c>
      <c r="L188" s="58">
        <v>3</v>
      </c>
      <c r="M188" s="52">
        <v>0</v>
      </c>
      <c r="N188" s="52">
        <v>4</v>
      </c>
      <c r="O188" s="52">
        <v>4</v>
      </c>
      <c r="P188" s="61">
        <v>0</v>
      </c>
      <c r="Q188" s="72">
        <v>4</v>
      </c>
      <c r="R188" s="30">
        <v>4</v>
      </c>
      <c r="S188" s="22">
        <v>0</v>
      </c>
      <c r="T188" s="12">
        <v>0</v>
      </c>
      <c r="U188" s="16">
        <v>0</v>
      </c>
      <c r="V188" s="12">
        <v>0</v>
      </c>
      <c r="W188" s="12">
        <v>0</v>
      </c>
      <c r="X188" s="29">
        <v>0</v>
      </c>
      <c r="Y188" s="12">
        <v>4</v>
      </c>
      <c r="Z188" s="12">
        <v>0</v>
      </c>
      <c r="AA188" s="12">
        <v>0</v>
      </c>
      <c r="AB188" s="12">
        <v>0</v>
      </c>
      <c r="AC188" s="12">
        <v>0</v>
      </c>
      <c r="AD188" s="29">
        <v>4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29">
        <v>0</v>
      </c>
      <c r="AK188" s="5">
        <v>3</v>
      </c>
      <c r="AL188" s="5">
        <v>0</v>
      </c>
      <c r="AM188" s="16">
        <v>0</v>
      </c>
      <c r="AN188" s="5">
        <v>4</v>
      </c>
      <c r="AO188" s="12">
        <v>0</v>
      </c>
      <c r="AP188" s="30">
        <v>2.3333333333333335</v>
      </c>
      <c r="AQ188" s="22">
        <v>3</v>
      </c>
      <c r="AR188" s="12">
        <v>0</v>
      </c>
      <c r="AS188" s="5">
        <v>0</v>
      </c>
      <c r="AT188" s="12">
        <v>0</v>
      </c>
      <c r="AU188" s="12">
        <v>0</v>
      </c>
      <c r="AV188" s="29">
        <v>3</v>
      </c>
      <c r="AW188" s="12">
        <v>0</v>
      </c>
      <c r="AX188" s="12">
        <v>0</v>
      </c>
      <c r="AY188" s="24">
        <v>0</v>
      </c>
      <c r="AZ188" s="22">
        <v>4</v>
      </c>
      <c r="BA188" s="49">
        <v>3</v>
      </c>
      <c r="BB188" s="76">
        <v>3.5</v>
      </c>
    </row>
    <row r="189" spans="1:54" ht="23.1" customHeight="1" x14ac:dyDescent="0.3">
      <c r="A189" s="77">
        <v>185</v>
      </c>
      <c r="B189" s="54" t="s">
        <v>407</v>
      </c>
      <c r="C189" s="55" t="s">
        <v>408</v>
      </c>
      <c r="D189" s="54" t="s">
        <v>449</v>
      </c>
      <c r="E189" s="54" t="s">
        <v>492</v>
      </c>
      <c r="F189" s="54" t="str">
        <f>REPT(CHAR(160),10)&amp;Working!$E189</f>
        <v>          C</v>
      </c>
      <c r="G189" s="56">
        <v>0</v>
      </c>
      <c r="H189" s="56">
        <v>0</v>
      </c>
      <c r="I189" s="56">
        <v>1</v>
      </c>
      <c r="J189" s="56">
        <v>0</v>
      </c>
      <c r="K189" s="57">
        <v>0</v>
      </c>
      <c r="L189" s="58">
        <v>1</v>
      </c>
      <c r="M189" s="56">
        <v>0</v>
      </c>
      <c r="N189" s="56">
        <v>3</v>
      </c>
      <c r="O189" s="56">
        <v>2</v>
      </c>
      <c r="P189" s="54">
        <v>0</v>
      </c>
      <c r="Q189" s="73">
        <v>2</v>
      </c>
      <c r="R189" s="30">
        <v>2.3333333333333335</v>
      </c>
      <c r="S189" s="22">
        <v>0</v>
      </c>
      <c r="T189" s="24">
        <v>0</v>
      </c>
      <c r="U189" s="48">
        <v>0</v>
      </c>
      <c r="V189" s="24">
        <v>0</v>
      </c>
      <c r="W189" s="24">
        <v>0</v>
      </c>
      <c r="X189" s="29">
        <v>0</v>
      </c>
      <c r="Y189" s="24">
        <v>2</v>
      </c>
      <c r="Z189" s="24">
        <v>0</v>
      </c>
      <c r="AA189" s="24">
        <v>0</v>
      </c>
      <c r="AB189" s="24">
        <v>0</v>
      </c>
      <c r="AC189" s="24">
        <v>0</v>
      </c>
      <c r="AD189" s="29">
        <v>2</v>
      </c>
      <c r="AE189" s="24">
        <v>0</v>
      </c>
      <c r="AF189" s="24">
        <v>0</v>
      </c>
      <c r="AG189" s="24">
        <v>0</v>
      </c>
      <c r="AH189" s="24">
        <v>0</v>
      </c>
      <c r="AI189" s="24">
        <v>0</v>
      </c>
      <c r="AJ189" s="29">
        <v>0</v>
      </c>
      <c r="AK189" s="41">
        <v>2</v>
      </c>
      <c r="AL189" s="41">
        <v>2</v>
      </c>
      <c r="AM189" s="48">
        <v>0</v>
      </c>
      <c r="AN189" s="41">
        <v>3</v>
      </c>
      <c r="AO189" s="24">
        <v>0</v>
      </c>
      <c r="AP189" s="30">
        <v>2.3333333333333335</v>
      </c>
      <c r="AQ189" s="22">
        <v>2</v>
      </c>
      <c r="AR189" s="24">
        <v>0</v>
      </c>
      <c r="AS189" s="41">
        <v>0</v>
      </c>
      <c r="AT189" s="24">
        <v>0</v>
      </c>
      <c r="AU189" s="24">
        <v>0</v>
      </c>
      <c r="AV189" s="29">
        <v>2</v>
      </c>
      <c r="AW189" s="24">
        <v>0</v>
      </c>
      <c r="AX189" s="24">
        <v>0</v>
      </c>
      <c r="AY189" s="24">
        <v>0</v>
      </c>
      <c r="AZ189" s="22">
        <v>2</v>
      </c>
      <c r="BA189" s="49">
        <v>1</v>
      </c>
      <c r="BB189" s="76">
        <v>1.5</v>
      </c>
    </row>
    <row r="190" spans="1:54" ht="23.1" customHeight="1" x14ac:dyDescent="0.3">
      <c r="A190" s="78">
        <v>186</v>
      </c>
      <c r="B190" s="61" t="s">
        <v>409</v>
      </c>
      <c r="C190" s="62" t="s">
        <v>410</v>
      </c>
      <c r="D190" s="61" t="s">
        <v>449</v>
      </c>
      <c r="E190" s="61" t="s">
        <v>492</v>
      </c>
      <c r="F190" s="61" t="str">
        <f>REPT(CHAR(160),10)&amp;Working!$E190</f>
        <v>          C</v>
      </c>
      <c r="G190" s="52">
        <v>0</v>
      </c>
      <c r="H190" s="52">
        <v>0</v>
      </c>
      <c r="I190" s="52">
        <v>2</v>
      </c>
      <c r="J190" s="52">
        <v>0</v>
      </c>
      <c r="K190" s="63">
        <v>0</v>
      </c>
      <c r="L190" s="58">
        <v>2</v>
      </c>
      <c r="M190" s="52">
        <v>0</v>
      </c>
      <c r="N190" s="52">
        <v>3</v>
      </c>
      <c r="O190" s="52">
        <v>3</v>
      </c>
      <c r="P190" s="61">
        <v>0</v>
      </c>
      <c r="Q190" s="72">
        <v>3</v>
      </c>
      <c r="R190" s="30">
        <v>3</v>
      </c>
      <c r="S190" s="22">
        <v>0</v>
      </c>
      <c r="T190" s="12">
        <v>0</v>
      </c>
      <c r="U190" s="16">
        <v>0</v>
      </c>
      <c r="V190" s="12">
        <v>0</v>
      </c>
      <c r="W190" s="12">
        <v>0</v>
      </c>
      <c r="X190" s="29">
        <v>0</v>
      </c>
      <c r="Y190" s="12">
        <v>3</v>
      </c>
      <c r="Z190" s="12">
        <v>0</v>
      </c>
      <c r="AA190" s="12">
        <v>0</v>
      </c>
      <c r="AB190" s="12">
        <v>0</v>
      </c>
      <c r="AC190" s="12">
        <v>0</v>
      </c>
      <c r="AD190" s="29">
        <v>3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29">
        <v>0</v>
      </c>
      <c r="AK190" s="5">
        <v>2</v>
      </c>
      <c r="AL190" s="5">
        <v>2</v>
      </c>
      <c r="AM190" s="16">
        <v>0</v>
      </c>
      <c r="AN190" s="5">
        <v>3</v>
      </c>
      <c r="AO190" s="12">
        <v>0</v>
      </c>
      <c r="AP190" s="30">
        <v>2.3333333333333335</v>
      </c>
      <c r="AQ190" s="22">
        <v>2</v>
      </c>
      <c r="AR190" s="12">
        <v>0</v>
      </c>
      <c r="AS190" s="5">
        <v>0</v>
      </c>
      <c r="AT190" s="12">
        <v>0</v>
      </c>
      <c r="AU190" s="12">
        <v>0</v>
      </c>
      <c r="AV190" s="29">
        <v>2</v>
      </c>
      <c r="AW190" s="12">
        <v>0</v>
      </c>
      <c r="AX190" s="12">
        <v>0</v>
      </c>
      <c r="AY190" s="24">
        <v>0</v>
      </c>
      <c r="AZ190" s="22">
        <v>2</v>
      </c>
      <c r="BA190" s="49">
        <v>2</v>
      </c>
      <c r="BB190" s="76">
        <v>2</v>
      </c>
    </row>
    <row r="191" spans="1:54" ht="23.1" customHeight="1" x14ac:dyDescent="0.3">
      <c r="A191" s="77">
        <v>187</v>
      </c>
      <c r="B191" s="54" t="s">
        <v>411</v>
      </c>
      <c r="C191" s="55" t="s">
        <v>412</v>
      </c>
      <c r="D191" s="54" t="s">
        <v>541</v>
      </c>
      <c r="E191" s="54" t="s">
        <v>492</v>
      </c>
      <c r="F191" s="54" t="str">
        <f>REPT(CHAR(160),10)&amp;Working!$E191</f>
        <v>          C</v>
      </c>
      <c r="G191" s="56">
        <v>0</v>
      </c>
      <c r="H191" s="56">
        <v>0</v>
      </c>
      <c r="I191" s="56">
        <v>2</v>
      </c>
      <c r="J191" s="56">
        <v>0</v>
      </c>
      <c r="K191" s="57">
        <v>0</v>
      </c>
      <c r="L191" s="58">
        <v>2</v>
      </c>
      <c r="M191" s="56">
        <v>0</v>
      </c>
      <c r="N191" s="56">
        <v>2</v>
      </c>
      <c r="O191" s="56">
        <v>2</v>
      </c>
      <c r="P191" s="54">
        <v>0</v>
      </c>
      <c r="Q191" s="73">
        <v>2</v>
      </c>
      <c r="R191" s="30">
        <v>2</v>
      </c>
      <c r="S191" s="22">
        <v>0</v>
      </c>
      <c r="T191" s="24">
        <v>0</v>
      </c>
      <c r="U191" s="48">
        <v>0</v>
      </c>
      <c r="V191" s="24">
        <v>0</v>
      </c>
      <c r="W191" s="24">
        <v>0</v>
      </c>
      <c r="X191" s="29">
        <v>0</v>
      </c>
      <c r="Y191" s="24">
        <v>2</v>
      </c>
      <c r="Z191" s="24">
        <v>0</v>
      </c>
      <c r="AA191" s="24">
        <v>0</v>
      </c>
      <c r="AB191" s="24">
        <v>0</v>
      </c>
      <c r="AC191" s="24">
        <v>0</v>
      </c>
      <c r="AD191" s="29">
        <v>2</v>
      </c>
      <c r="AE191" s="24">
        <v>0</v>
      </c>
      <c r="AF191" s="24">
        <v>0</v>
      </c>
      <c r="AG191" s="24">
        <v>0</v>
      </c>
      <c r="AH191" s="24">
        <v>0</v>
      </c>
      <c r="AI191" s="24">
        <v>0</v>
      </c>
      <c r="AJ191" s="29">
        <v>0</v>
      </c>
      <c r="AK191" s="41">
        <v>2</v>
      </c>
      <c r="AL191" s="41">
        <v>3</v>
      </c>
      <c r="AM191" s="48">
        <v>0</v>
      </c>
      <c r="AN191" s="41">
        <v>4</v>
      </c>
      <c r="AO191" s="24">
        <v>0</v>
      </c>
      <c r="AP191" s="30">
        <v>3</v>
      </c>
      <c r="AQ191" s="22">
        <v>1</v>
      </c>
      <c r="AR191" s="24">
        <v>0</v>
      </c>
      <c r="AS191" s="41">
        <v>0</v>
      </c>
      <c r="AT191" s="24">
        <v>0</v>
      </c>
      <c r="AU191" s="24">
        <v>0</v>
      </c>
      <c r="AV191" s="29">
        <v>1</v>
      </c>
      <c r="AW191" s="24">
        <v>0</v>
      </c>
      <c r="AX191" s="24">
        <v>0</v>
      </c>
      <c r="AY191" s="24">
        <v>0</v>
      </c>
      <c r="AZ191" s="22">
        <v>4</v>
      </c>
      <c r="BA191" s="49">
        <v>2</v>
      </c>
      <c r="BB191" s="76">
        <v>3</v>
      </c>
    </row>
    <row r="192" spans="1:54" ht="23.1" customHeight="1" x14ac:dyDescent="0.3">
      <c r="A192" s="78">
        <v>188</v>
      </c>
      <c r="B192" s="61" t="s">
        <v>147</v>
      </c>
      <c r="C192" s="62" t="s">
        <v>148</v>
      </c>
      <c r="D192" s="61" t="s">
        <v>541</v>
      </c>
      <c r="E192" s="61" t="s">
        <v>34</v>
      </c>
      <c r="F192" s="61" t="str">
        <f>REPT(CHAR(160),10)&amp;Working!$E192</f>
        <v>          A</v>
      </c>
      <c r="G192" s="52">
        <v>0</v>
      </c>
      <c r="H192" s="52">
        <v>0</v>
      </c>
      <c r="I192" s="52">
        <v>2</v>
      </c>
      <c r="J192" s="52">
        <v>0</v>
      </c>
      <c r="K192" s="63">
        <v>0</v>
      </c>
      <c r="L192" s="58">
        <v>2</v>
      </c>
      <c r="M192" s="52">
        <v>0</v>
      </c>
      <c r="N192" s="52">
        <v>2</v>
      </c>
      <c r="O192" s="52">
        <v>2</v>
      </c>
      <c r="P192" s="61">
        <v>0</v>
      </c>
      <c r="Q192" s="72">
        <v>2</v>
      </c>
      <c r="R192" s="30">
        <v>2</v>
      </c>
      <c r="S192" s="22">
        <v>0</v>
      </c>
      <c r="T192" s="12">
        <v>0</v>
      </c>
      <c r="U192" s="16">
        <v>0</v>
      </c>
      <c r="V192" s="12">
        <v>0</v>
      </c>
      <c r="W192" s="12">
        <v>0</v>
      </c>
      <c r="X192" s="29">
        <v>0</v>
      </c>
      <c r="Y192" s="12">
        <v>2</v>
      </c>
      <c r="Z192" s="12">
        <v>0</v>
      </c>
      <c r="AA192" s="12">
        <v>0</v>
      </c>
      <c r="AB192" s="12">
        <v>0</v>
      </c>
      <c r="AC192" s="12">
        <v>0</v>
      </c>
      <c r="AD192" s="29">
        <v>2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29">
        <v>0</v>
      </c>
      <c r="AK192" s="5">
        <v>2</v>
      </c>
      <c r="AL192" s="5">
        <v>2</v>
      </c>
      <c r="AM192" s="16">
        <v>0</v>
      </c>
      <c r="AN192" s="5">
        <v>2</v>
      </c>
      <c r="AO192" s="12">
        <v>0</v>
      </c>
      <c r="AP192" s="30">
        <v>2</v>
      </c>
      <c r="AQ192" s="22">
        <v>2</v>
      </c>
      <c r="AR192" s="12">
        <v>0</v>
      </c>
      <c r="AS192" s="5">
        <v>0</v>
      </c>
      <c r="AT192" s="12">
        <v>0</v>
      </c>
      <c r="AU192" s="12">
        <v>0</v>
      </c>
      <c r="AV192" s="29">
        <v>2</v>
      </c>
      <c r="AW192" s="12">
        <v>0</v>
      </c>
      <c r="AX192" s="12">
        <v>0</v>
      </c>
      <c r="AY192" s="24">
        <v>0</v>
      </c>
      <c r="AZ192" s="22">
        <v>3</v>
      </c>
      <c r="BA192" s="49">
        <v>3</v>
      </c>
      <c r="BB192" s="76">
        <v>3</v>
      </c>
    </row>
    <row r="193" spans="1:54" ht="23.1" customHeight="1" x14ac:dyDescent="0.3">
      <c r="A193" s="77">
        <v>189</v>
      </c>
      <c r="B193" s="54" t="s">
        <v>413</v>
      </c>
      <c r="C193" s="55" t="s">
        <v>414</v>
      </c>
      <c r="D193" s="54" t="s">
        <v>449</v>
      </c>
      <c r="E193" s="54" t="s">
        <v>492</v>
      </c>
      <c r="F193" s="54" t="str">
        <f>REPT(CHAR(160),10)&amp;Working!$E193</f>
        <v>          C</v>
      </c>
      <c r="G193" s="56">
        <v>0</v>
      </c>
      <c r="H193" s="56">
        <v>0</v>
      </c>
      <c r="I193" s="56">
        <v>2</v>
      </c>
      <c r="J193" s="56">
        <v>0</v>
      </c>
      <c r="K193" s="57">
        <v>0</v>
      </c>
      <c r="L193" s="58">
        <v>2</v>
      </c>
      <c r="M193" s="56">
        <v>0</v>
      </c>
      <c r="N193" s="56">
        <v>3</v>
      </c>
      <c r="O193" s="56">
        <v>2</v>
      </c>
      <c r="P193" s="54">
        <v>0</v>
      </c>
      <c r="Q193" s="73">
        <v>2</v>
      </c>
      <c r="R193" s="30">
        <v>2.3333333333333335</v>
      </c>
      <c r="S193" s="22">
        <v>0</v>
      </c>
      <c r="T193" s="24">
        <v>0</v>
      </c>
      <c r="U193" s="48">
        <v>0</v>
      </c>
      <c r="V193" s="24">
        <v>0</v>
      </c>
      <c r="W193" s="24">
        <v>0</v>
      </c>
      <c r="X193" s="29">
        <v>0</v>
      </c>
      <c r="Y193" s="24">
        <v>2</v>
      </c>
      <c r="Z193" s="24">
        <v>0</v>
      </c>
      <c r="AA193" s="24">
        <v>0</v>
      </c>
      <c r="AB193" s="24">
        <v>0</v>
      </c>
      <c r="AC193" s="24">
        <v>0</v>
      </c>
      <c r="AD193" s="29">
        <v>2</v>
      </c>
      <c r="AE193" s="24">
        <v>0</v>
      </c>
      <c r="AF193" s="24">
        <v>0</v>
      </c>
      <c r="AG193" s="24">
        <v>0</v>
      </c>
      <c r="AH193" s="24">
        <v>0</v>
      </c>
      <c r="AI193" s="24">
        <v>0</v>
      </c>
      <c r="AJ193" s="29">
        <v>0</v>
      </c>
      <c r="AK193" s="41">
        <v>2</v>
      </c>
      <c r="AL193" s="41">
        <v>2</v>
      </c>
      <c r="AM193" s="48">
        <v>0</v>
      </c>
      <c r="AN193" s="41">
        <v>2</v>
      </c>
      <c r="AO193" s="24">
        <v>0</v>
      </c>
      <c r="AP193" s="30">
        <v>2</v>
      </c>
      <c r="AQ193" s="22">
        <v>3</v>
      </c>
      <c r="AR193" s="24">
        <v>0</v>
      </c>
      <c r="AS193" s="41">
        <v>0</v>
      </c>
      <c r="AT193" s="24">
        <v>0</v>
      </c>
      <c r="AU193" s="24">
        <v>0</v>
      </c>
      <c r="AV193" s="29">
        <v>3</v>
      </c>
      <c r="AW193" s="24">
        <v>0</v>
      </c>
      <c r="AX193" s="24">
        <v>0</v>
      </c>
      <c r="AY193" s="24">
        <v>0</v>
      </c>
      <c r="AZ193" s="22">
        <v>3</v>
      </c>
      <c r="BA193" s="49">
        <v>3</v>
      </c>
      <c r="BB193" s="76">
        <v>3</v>
      </c>
    </row>
    <row r="194" spans="1:54" ht="23.1" customHeight="1" x14ac:dyDescent="0.3">
      <c r="A194" s="78">
        <v>190</v>
      </c>
      <c r="B194" s="61" t="s">
        <v>415</v>
      </c>
      <c r="C194" s="62" t="s">
        <v>416</v>
      </c>
      <c r="D194" s="61" t="s">
        <v>541</v>
      </c>
      <c r="E194" s="61" t="s">
        <v>288</v>
      </c>
      <c r="F194" s="61" t="str">
        <f>REPT(CHAR(160),10)&amp;Working!$E194</f>
        <v>          D</v>
      </c>
      <c r="G194" s="52">
        <v>0</v>
      </c>
      <c r="H194" s="52">
        <v>0</v>
      </c>
      <c r="I194" s="52">
        <v>3</v>
      </c>
      <c r="J194" s="52">
        <v>0</v>
      </c>
      <c r="K194" s="63">
        <v>0</v>
      </c>
      <c r="L194" s="58">
        <v>3</v>
      </c>
      <c r="M194" s="52">
        <v>0</v>
      </c>
      <c r="N194" s="52">
        <v>3</v>
      </c>
      <c r="O194" s="52">
        <v>3</v>
      </c>
      <c r="P194" s="61">
        <v>0</v>
      </c>
      <c r="Q194" s="72">
        <v>3</v>
      </c>
      <c r="R194" s="30">
        <v>3</v>
      </c>
      <c r="S194" s="22">
        <v>0</v>
      </c>
      <c r="T194" s="12">
        <v>0</v>
      </c>
      <c r="U194" s="16">
        <v>0</v>
      </c>
      <c r="V194" s="12">
        <v>0</v>
      </c>
      <c r="W194" s="12">
        <v>0</v>
      </c>
      <c r="X194" s="29">
        <v>0</v>
      </c>
      <c r="Y194" s="12">
        <v>3</v>
      </c>
      <c r="Z194" s="12">
        <v>0</v>
      </c>
      <c r="AA194" s="12">
        <v>0</v>
      </c>
      <c r="AB194" s="12">
        <v>0</v>
      </c>
      <c r="AC194" s="12">
        <v>0</v>
      </c>
      <c r="AD194" s="29">
        <v>3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29">
        <v>0</v>
      </c>
      <c r="AK194" s="5">
        <v>3</v>
      </c>
      <c r="AL194" s="5">
        <v>3</v>
      </c>
      <c r="AM194" s="16">
        <v>0</v>
      </c>
      <c r="AN194" s="5">
        <v>4</v>
      </c>
      <c r="AO194" s="12">
        <v>0</v>
      </c>
      <c r="AP194" s="30">
        <v>3.3333333333333335</v>
      </c>
      <c r="AQ194" s="22">
        <v>1</v>
      </c>
      <c r="AR194" s="12">
        <v>0</v>
      </c>
      <c r="AS194" s="5">
        <v>0</v>
      </c>
      <c r="AT194" s="12">
        <v>0</v>
      </c>
      <c r="AU194" s="12">
        <v>0</v>
      </c>
      <c r="AV194" s="29">
        <v>1</v>
      </c>
      <c r="AW194" s="12">
        <v>0</v>
      </c>
      <c r="AX194" s="12">
        <v>0</v>
      </c>
      <c r="AY194" s="24">
        <v>0</v>
      </c>
      <c r="AZ194" s="22">
        <v>3</v>
      </c>
      <c r="BA194" s="49">
        <v>3</v>
      </c>
      <c r="BB194" s="76">
        <v>3</v>
      </c>
    </row>
    <row r="195" spans="1:54" ht="23.1" customHeight="1" x14ac:dyDescent="0.3">
      <c r="A195" s="77">
        <v>191</v>
      </c>
      <c r="B195" s="54" t="s">
        <v>417</v>
      </c>
      <c r="C195" s="55" t="s">
        <v>418</v>
      </c>
      <c r="D195" s="54" t="s">
        <v>449</v>
      </c>
      <c r="E195" s="54" t="s">
        <v>492</v>
      </c>
      <c r="F195" s="54" t="str">
        <f>REPT(CHAR(160),10)&amp;Working!$E195</f>
        <v>          C</v>
      </c>
      <c r="G195" s="56">
        <v>0</v>
      </c>
      <c r="H195" s="56">
        <v>0</v>
      </c>
      <c r="I195" s="56">
        <v>4</v>
      </c>
      <c r="J195" s="56">
        <v>0</v>
      </c>
      <c r="K195" s="57">
        <v>0</v>
      </c>
      <c r="L195" s="58">
        <v>4</v>
      </c>
      <c r="M195" s="56">
        <v>0</v>
      </c>
      <c r="N195" s="56">
        <v>5</v>
      </c>
      <c r="O195" s="56">
        <v>4</v>
      </c>
      <c r="P195" s="54">
        <v>0</v>
      </c>
      <c r="Q195" s="73">
        <v>4</v>
      </c>
      <c r="R195" s="30">
        <v>4.333333333333333</v>
      </c>
      <c r="S195" s="22">
        <v>0</v>
      </c>
      <c r="T195" s="24">
        <v>0</v>
      </c>
      <c r="U195" s="48">
        <v>0</v>
      </c>
      <c r="V195" s="24">
        <v>0</v>
      </c>
      <c r="W195" s="24">
        <v>0</v>
      </c>
      <c r="X195" s="29">
        <v>0</v>
      </c>
      <c r="Y195" s="24">
        <v>4</v>
      </c>
      <c r="Z195" s="24">
        <v>0</v>
      </c>
      <c r="AA195" s="24">
        <v>0</v>
      </c>
      <c r="AB195" s="24">
        <v>0</v>
      </c>
      <c r="AC195" s="24">
        <v>0</v>
      </c>
      <c r="AD195" s="29">
        <v>4</v>
      </c>
      <c r="AE195" s="24">
        <v>0</v>
      </c>
      <c r="AF195" s="24">
        <v>0</v>
      </c>
      <c r="AG195" s="24">
        <v>0</v>
      </c>
      <c r="AH195" s="24">
        <v>0</v>
      </c>
      <c r="AI195" s="24">
        <v>0</v>
      </c>
      <c r="AJ195" s="29">
        <v>0</v>
      </c>
      <c r="AK195" s="41">
        <v>5</v>
      </c>
      <c r="AL195" s="41">
        <v>4</v>
      </c>
      <c r="AM195" s="48">
        <v>0</v>
      </c>
      <c r="AN195" s="41">
        <v>5</v>
      </c>
      <c r="AO195" s="24">
        <v>0</v>
      </c>
      <c r="AP195" s="30">
        <v>4.666666666666667</v>
      </c>
      <c r="AQ195" s="22">
        <v>3</v>
      </c>
      <c r="AR195" s="24">
        <v>0</v>
      </c>
      <c r="AS195" s="41">
        <v>0</v>
      </c>
      <c r="AT195" s="24">
        <v>0</v>
      </c>
      <c r="AU195" s="24">
        <v>0</v>
      </c>
      <c r="AV195" s="29">
        <v>3</v>
      </c>
      <c r="AW195" s="24">
        <v>0</v>
      </c>
      <c r="AX195" s="24">
        <v>0</v>
      </c>
      <c r="AY195" s="24">
        <v>0</v>
      </c>
      <c r="AZ195" s="22">
        <v>5</v>
      </c>
      <c r="BA195" s="49">
        <v>4</v>
      </c>
      <c r="BB195" s="76">
        <v>4.5</v>
      </c>
    </row>
    <row r="196" spans="1:54" ht="23.1" customHeight="1" x14ac:dyDescent="0.3">
      <c r="A196" s="78">
        <v>192</v>
      </c>
      <c r="B196" s="61" t="s">
        <v>419</v>
      </c>
      <c r="C196" s="62" t="s">
        <v>420</v>
      </c>
      <c r="D196" s="61" t="s">
        <v>449</v>
      </c>
      <c r="E196" s="61" t="s">
        <v>492</v>
      </c>
      <c r="F196" s="61" t="str">
        <f>REPT(CHAR(160),10)&amp;Working!$E196</f>
        <v>          C</v>
      </c>
      <c r="G196" s="52">
        <v>0</v>
      </c>
      <c r="H196" s="52">
        <v>0</v>
      </c>
      <c r="I196" s="52">
        <v>3</v>
      </c>
      <c r="J196" s="52">
        <v>0</v>
      </c>
      <c r="K196" s="63">
        <v>0</v>
      </c>
      <c r="L196" s="58">
        <v>3</v>
      </c>
      <c r="M196" s="52">
        <v>0</v>
      </c>
      <c r="N196" s="52">
        <v>3</v>
      </c>
      <c r="O196" s="52">
        <v>3</v>
      </c>
      <c r="P196" s="61">
        <v>0</v>
      </c>
      <c r="Q196" s="72">
        <v>3</v>
      </c>
      <c r="R196" s="30">
        <v>3</v>
      </c>
      <c r="S196" s="22">
        <v>0</v>
      </c>
      <c r="T196" s="12">
        <v>0</v>
      </c>
      <c r="U196" s="16">
        <v>0</v>
      </c>
      <c r="V196" s="12">
        <v>0</v>
      </c>
      <c r="W196" s="12">
        <v>0</v>
      </c>
      <c r="X196" s="29">
        <v>0</v>
      </c>
      <c r="Y196" s="12">
        <v>3</v>
      </c>
      <c r="Z196" s="12">
        <v>0</v>
      </c>
      <c r="AA196" s="12">
        <v>0</v>
      </c>
      <c r="AB196" s="12">
        <v>0</v>
      </c>
      <c r="AC196" s="12">
        <v>0</v>
      </c>
      <c r="AD196" s="29">
        <v>3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29">
        <v>0</v>
      </c>
      <c r="AK196" s="5">
        <v>3</v>
      </c>
      <c r="AL196" s="5">
        <v>3</v>
      </c>
      <c r="AM196" s="16">
        <v>0</v>
      </c>
      <c r="AN196" s="5">
        <v>4</v>
      </c>
      <c r="AO196" s="12">
        <v>0</v>
      </c>
      <c r="AP196" s="30">
        <v>3.3333333333333335</v>
      </c>
      <c r="AQ196" s="22">
        <v>3</v>
      </c>
      <c r="AR196" s="12">
        <v>0</v>
      </c>
      <c r="AS196" s="5">
        <v>0</v>
      </c>
      <c r="AT196" s="12">
        <v>0</v>
      </c>
      <c r="AU196" s="12">
        <v>0</v>
      </c>
      <c r="AV196" s="29">
        <v>3</v>
      </c>
      <c r="AW196" s="12">
        <v>0</v>
      </c>
      <c r="AX196" s="12">
        <v>0</v>
      </c>
      <c r="AY196" s="24">
        <v>0</v>
      </c>
      <c r="AZ196" s="22">
        <v>3</v>
      </c>
      <c r="BA196" s="49">
        <v>3</v>
      </c>
      <c r="BB196" s="76">
        <v>3</v>
      </c>
    </row>
    <row r="197" spans="1:54" ht="23.1" customHeight="1" x14ac:dyDescent="0.3">
      <c r="A197" s="77">
        <v>193</v>
      </c>
      <c r="B197" s="54" t="s">
        <v>421</v>
      </c>
      <c r="C197" s="55" t="s">
        <v>422</v>
      </c>
      <c r="D197" s="54" t="s">
        <v>449</v>
      </c>
      <c r="E197" s="54" t="s">
        <v>492</v>
      </c>
      <c r="F197" s="54" t="str">
        <f>REPT(CHAR(160),10)&amp;Working!$E197</f>
        <v>          C</v>
      </c>
      <c r="G197" s="56">
        <v>0</v>
      </c>
      <c r="H197" s="56">
        <v>0</v>
      </c>
      <c r="I197" s="56">
        <v>4</v>
      </c>
      <c r="J197" s="56">
        <v>0</v>
      </c>
      <c r="K197" s="57">
        <v>0</v>
      </c>
      <c r="L197" s="58">
        <v>4</v>
      </c>
      <c r="M197" s="56">
        <v>0</v>
      </c>
      <c r="N197" s="56">
        <v>5</v>
      </c>
      <c r="O197" s="56">
        <v>3</v>
      </c>
      <c r="P197" s="54">
        <v>0</v>
      </c>
      <c r="Q197" s="73">
        <v>3</v>
      </c>
      <c r="R197" s="30">
        <v>3.6666666666666665</v>
      </c>
      <c r="S197" s="22">
        <v>0</v>
      </c>
      <c r="T197" s="24">
        <v>0</v>
      </c>
      <c r="U197" s="48">
        <v>0</v>
      </c>
      <c r="V197" s="24">
        <v>0</v>
      </c>
      <c r="W197" s="24">
        <v>0</v>
      </c>
      <c r="X197" s="29">
        <v>0</v>
      </c>
      <c r="Y197" s="24">
        <v>3</v>
      </c>
      <c r="Z197" s="24">
        <v>0</v>
      </c>
      <c r="AA197" s="24">
        <v>0</v>
      </c>
      <c r="AB197" s="24">
        <v>0</v>
      </c>
      <c r="AC197" s="24">
        <v>0</v>
      </c>
      <c r="AD197" s="29">
        <v>3</v>
      </c>
      <c r="AE197" s="24">
        <v>0</v>
      </c>
      <c r="AF197" s="24">
        <v>0</v>
      </c>
      <c r="AG197" s="24">
        <v>0</v>
      </c>
      <c r="AH197" s="24">
        <v>0</v>
      </c>
      <c r="AI197" s="24">
        <v>0</v>
      </c>
      <c r="AJ197" s="29">
        <v>0</v>
      </c>
      <c r="AK197" s="41">
        <v>3</v>
      </c>
      <c r="AL197" s="41">
        <v>4</v>
      </c>
      <c r="AM197" s="48">
        <v>0</v>
      </c>
      <c r="AN197" s="41">
        <v>4</v>
      </c>
      <c r="AO197" s="24">
        <v>0</v>
      </c>
      <c r="AP197" s="30">
        <v>3.6666666666666665</v>
      </c>
      <c r="AQ197" s="22">
        <v>4</v>
      </c>
      <c r="AR197" s="24">
        <v>0</v>
      </c>
      <c r="AS197" s="41">
        <v>0</v>
      </c>
      <c r="AT197" s="24">
        <v>0</v>
      </c>
      <c r="AU197" s="24">
        <v>0</v>
      </c>
      <c r="AV197" s="29">
        <v>4</v>
      </c>
      <c r="AW197" s="24">
        <v>0</v>
      </c>
      <c r="AX197" s="24">
        <v>0</v>
      </c>
      <c r="AY197" s="24">
        <v>0</v>
      </c>
      <c r="AZ197" s="22">
        <v>4</v>
      </c>
      <c r="BA197" s="49">
        <v>5</v>
      </c>
      <c r="BB197" s="76">
        <v>4.5</v>
      </c>
    </row>
    <row r="198" spans="1:54" ht="23.1" customHeight="1" x14ac:dyDescent="0.3">
      <c r="A198" s="78">
        <v>194</v>
      </c>
      <c r="B198" s="61" t="s">
        <v>423</v>
      </c>
      <c r="C198" s="62" t="s">
        <v>424</v>
      </c>
      <c r="D198" s="61" t="s">
        <v>449</v>
      </c>
      <c r="E198" s="61" t="s">
        <v>492</v>
      </c>
      <c r="F198" s="61" t="str">
        <f>REPT(CHAR(160),10)&amp;Working!$E198</f>
        <v>          C</v>
      </c>
      <c r="G198" s="52">
        <v>0</v>
      </c>
      <c r="H198" s="52">
        <v>0</v>
      </c>
      <c r="I198" s="52">
        <v>4</v>
      </c>
      <c r="J198" s="52">
        <v>0</v>
      </c>
      <c r="K198" s="63">
        <v>0</v>
      </c>
      <c r="L198" s="58">
        <v>4</v>
      </c>
      <c r="M198" s="52">
        <v>0</v>
      </c>
      <c r="N198" s="52">
        <v>3</v>
      </c>
      <c r="O198" s="52">
        <v>3</v>
      </c>
      <c r="P198" s="61">
        <v>0</v>
      </c>
      <c r="Q198" s="72">
        <v>3</v>
      </c>
      <c r="R198" s="30">
        <v>3</v>
      </c>
      <c r="S198" s="22">
        <v>0</v>
      </c>
      <c r="T198" s="12">
        <v>0</v>
      </c>
      <c r="U198" s="16">
        <v>0</v>
      </c>
      <c r="V198" s="12">
        <v>0</v>
      </c>
      <c r="W198" s="12">
        <v>0</v>
      </c>
      <c r="X198" s="29">
        <v>0</v>
      </c>
      <c r="Y198" s="12">
        <v>4</v>
      </c>
      <c r="Z198" s="12">
        <v>0</v>
      </c>
      <c r="AA198" s="12">
        <v>0</v>
      </c>
      <c r="AB198" s="12">
        <v>0</v>
      </c>
      <c r="AC198" s="12">
        <v>0</v>
      </c>
      <c r="AD198" s="29">
        <v>4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29">
        <v>0</v>
      </c>
      <c r="AK198" s="5">
        <v>3</v>
      </c>
      <c r="AL198" s="5">
        <v>3</v>
      </c>
      <c r="AM198" s="16">
        <v>0</v>
      </c>
      <c r="AN198" s="5">
        <v>4</v>
      </c>
      <c r="AO198" s="12">
        <v>0</v>
      </c>
      <c r="AP198" s="30">
        <v>3.3333333333333335</v>
      </c>
      <c r="AQ198" s="22">
        <v>4</v>
      </c>
      <c r="AR198" s="12">
        <v>0</v>
      </c>
      <c r="AS198" s="5">
        <v>0</v>
      </c>
      <c r="AT198" s="12">
        <v>0</v>
      </c>
      <c r="AU198" s="12">
        <v>0</v>
      </c>
      <c r="AV198" s="29">
        <v>4</v>
      </c>
      <c r="AW198" s="12">
        <v>0</v>
      </c>
      <c r="AX198" s="12">
        <v>0</v>
      </c>
      <c r="AY198" s="24">
        <v>0</v>
      </c>
      <c r="AZ198" s="22">
        <v>2</v>
      </c>
      <c r="BA198" s="49">
        <v>4</v>
      </c>
      <c r="BB198" s="76">
        <v>3</v>
      </c>
    </row>
    <row r="199" spans="1:54" ht="23.1" customHeight="1" x14ac:dyDescent="0.3">
      <c r="A199" s="77">
        <v>195</v>
      </c>
      <c r="B199" s="54" t="s">
        <v>425</v>
      </c>
      <c r="C199" s="55" t="s">
        <v>426</v>
      </c>
      <c r="D199" s="54" t="s">
        <v>449</v>
      </c>
      <c r="E199" s="54" t="s">
        <v>288</v>
      </c>
      <c r="F199" s="54" t="str">
        <f>REPT(CHAR(160),10)&amp;Working!$E199</f>
        <v>          D</v>
      </c>
      <c r="G199" s="56">
        <v>0</v>
      </c>
      <c r="H199" s="56">
        <v>0</v>
      </c>
      <c r="I199" s="56">
        <v>3</v>
      </c>
      <c r="J199" s="56">
        <v>0</v>
      </c>
      <c r="K199" s="57">
        <v>0</v>
      </c>
      <c r="L199" s="58">
        <v>3</v>
      </c>
      <c r="M199" s="56">
        <v>0</v>
      </c>
      <c r="N199" s="56">
        <v>4</v>
      </c>
      <c r="O199" s="56">
        <v>3</v>
      </c>
      <c r="P199" s="54">
        <v>0</v>
      </c>
      <c r="Q199" s="73">
        <v>3</v>
      </c>
      <c r="R199" s="30">
        <v>3.3333333333333335</v>
      </c>
      <c r="S199" s="22">
        <v>0</v>
      </c>
      <c r="T199" s="24">
        <v>0</v>
      </c>
      <c r="U199" s="48">
        <v>0</v>
      </c>
      <c r="V199" s="24">
        <v>0</v>
      </c>
      <c r="W199" s="24">
        <v>0</v>
      </c>
      <c r="X199" s="29">
        <v>0</v>
      </c>
      <c r="Y199" s="24">
        <v>3</v>
      </c>
      <c r="Z199" s="24">
        <v>0</v>
      </c>
      <c r="AA199" s="24">
        <v>0</v>
      </c>
      <c r="AB199" s="24">
        <v>0</v>
      </c>
      <c r="AC199" s="24">
        <v>0</v>
      </c>
      <c r="AD199" s="29">
        <v>3</v>
      </c>
      <c r="AE199" s="24">
        <v>0</v>
      </c>
      <c r="AF199" s="24">
        <v>0</v>
      </c>
      <c r="AG199" s="24">
        <v>0</v>
      </c>
      <c r="AH199" s="24">
        <v>0</v>
      </c>
      <c r="AI199" s="24">
        <v>0</v>
      </c>
      <c r="AJ199" s="29">
        <v>0</v>
      </c>
      <c r="AK199" s="41">
        <v>3</v>
      </c>
      <c r="AL199" s="41">
        <v>3</v>
      </c>
      <c r="AM199" s="48">
        <v>0</v>
      </c>
      <c r="AN199" s="41">
        <v>4</v>
      </c>
      <c r="AO199" s="24">
        <v>0</v>
      </c>
      <c r="AP199" s="30">
        <v>3.3333333333333335</v>
      </c>
      <c r="AQ199" s="22">
        <v>3</v>
      </c>
      <c r="AR199" s="24">
        <v>0</v>
      </c>
      <c r="AS199" s="41">
        <v>0</v>
      </c>
      <c r="AT199" s="24">
        <v>0</v>
      </c>
      <c r="AU199" s="24">
        <v>0</v>
      </c>
      <c r="AV199" s="29">
        <v>3</v>
      </c>
      <c r="AW199" s="24">
        <v>0</v>
      </c>
      <c r="AX199" s="24">
        <v>0</v>
      </c>
      <c r="AY199" s="24">
        <v>0</v>
      </c>
      <c r="AZ199" s="22">
        <v>3</v>
      </c>
      <c r="BA199" s="49">
        <v>3</v>
      </c>
      <c r="BB199" s="76">
        <v>3</v>
      </c>
    </row>
    <row r="200" spans="1:54" ht="23.1" customHeight="1" x14ac:dyDescent="0.3">
      <c r="A200" s="78">
        <v>196</v>
      </c>
      <c r="B200" s="61" t="s">
        <v>427</v>
      </c>
      <c r="C200" s="62" t="s">
        <v>428</v>
      </c>
      <c r="D200" s="61" t="s">
        <v>449</v>
      </c>
      <c r="E200" s="61" t="s">
        <v>492</v>
      </c>
      <c r="F200" s="61" t="str">
        <f>REPT(CHAR(160),10)&amp;Working!$E200</f>
        <v>          C</v>
      </c>
      <c r="G200" s="52">
        <v>0</v>
      </c>
      <c r="H200" s="52">
        <v>0</v>
      </c>
      <c r="I200" s="52">
        <v>4</v>
      </c>
      <c r="J200" s="52">
        <v>0</v>
      </c>
      <c r="K200" s="63">
        <v>0</v>
      </c>
      <c r="L200" s="58">
        <v>4</v>
      </c>
      <c r="M200" s="52">
        <v>0</v>
      </c>
      <c r="N200" s="52">
        <v>5</v>
      </c>
      <c r="O200" s="52">
        <v>4</v>
      </c>
      <c r="P200" s="61">
        <v>0</v>
      </c>
      <c r="Q200" s="72">
        <v>4</v>
      </c>
      <c r="R200" s="30">
        <v>4.333333333333333</v>
      </c>
      <c r="S200" s="22">
        <v>0</v>
      </c>
      <c r="T200" s="12">
        <v>0</v>
      </c>
      <c r="U200" s="16">
        <v>0</v>
      </c>
      <c r="V200" s="12">
        <v>0</v>
      </c>
      <c r="W200" s="12">
        <v>0</v>
      </c>
      <c r="X200" s="29">
        <v>0</v>
      </c>
      <c r="Y200" s="12">
        <v>4</v>
      </c>
      <c r="Z200" s="12">
        <v>0</v>
      </c>
      <c r="AA200" s="12">
        <v>0</v>
      </c>
      <c r="AB200" s="12">
        <v>0</v>
      </c>
      <c r="AC200" s="12">
        <v>0</v>
      </c>
      <c r="AD200" s="29">
        <v>4</v>
      </c>
      <c r="AE200" s="12">
        <v>0</v>
      </c>
      <c r="AF200" s="12">
        <v>0</v>
      </c>
      <c r="AG200" s="12">
        <v>0</v>
      </c>
      <c r="AH200" s="12">
        <v>0</v>
      </c>
      <c r="AI200" s="12">
        <v>4</v>
      </c>
      <c r="AJ200" s="29">
        <v>0</v>
      </c>
      <c r="AK200" s="5">
        <v>4</v>
      </c>
      <c r="AL200" s="5">
        <v>4</v>
      </c>
      <c r="AM200" s="16">
        <v>0</v>
      </c>
      <c r="AN200" s="5">
        <v>5</v>
      </c>
      <c r="AO200" s="12">
        <v>0</v>
      </c>
      <c r="AP200" s="30">
        <v>4.333333333333333</v>
      </c>
      <c r="AQ200" s="22">
        <v>3</v>
      </c>
      <c r="AR200" s="12">
        <v>0</v>
      </c>
      <c r="AS200" s="5">
        <v>0</v>
      </c>
      <c r="AT200" s="12">
        <v>0</v>
      </c>
      <c r="AU200" s="12">
        <v>0</v>
      </c>
      <c r="AV200" s="29">
        <v>3</v>
      </c>
      <c r="AW200" s="12">
        <v>0</v>
      </c>
      <c r="AX200" s="12">
        <v>0</v>
      </c>
      <c r="AY200" s="24">
        <v>0</v>
      </c>
      <c r="AZ200" s="22">
        <v>4</v>
      </c>
      <c r="BA200" s="49">
        <v>5</v>
      </c>
      <c r="BB200" s="76">
        <v>4.5</v>
      </c>
    </row>
    <row r="201" spans="1:54" ht="23.1" customHeight="1" x14ac:dyDescent="0.3">
      <c r="A201" s="77">
        <v>197</v>
      </c>
      <c r="B201" s="54" t="s">
        <v>429</v>
      </c>
      <c r="C201" s="55" t="s">
        <v>430</v>
      </c>
      <c r="D201" s="54" t="s">
        <v>541</v>
      </c>
      <c r="E201" s="54" t="s">
        <v>492</v>
      </c>
      <c r="F201" s="54" t="str">
        <f>REPT(CHAR(160),10)&amp;Working!$E201</f>
        <v>          C</v>
      </c>
      <c r="G201" s="56">
        <v>0</v>
      </c>
      <c r="H201" s="56">
        <v>0</v>
      </c>
      <c r="I201" s="56">
        <v>3</v>
      </c>
      <c r="J201" s="56">
        <v>0</v>
      </c>
      <c r="K201" s="57">
        <v>0</v>
      </c>
      <c r="L201" s="58"/>
      <c r="M201" s="56">
        <v>0</v>
      </c>
      <c r="N201" s="56">
        <v>2</v>
      </c>
      <c r="O201" s="56">
        <v>3</v>
      </c>
      <c r="P201" s="54">
        <v>0</v>
      </c>
      <c r="Q201" s="73">
        <v>3</v>
      </c>
      <c r="R201" s="29"/>
      <c r="S201" s="22">
        <v>0</v>
      </c>
      <c r="T201" s="24">
        <v>0</v>
      </c>
      <c r="U201" s="48">
        <v>0</v>
      </c>
      <c r="V201" s="24">
        <v>0</v>
      </c>
      <c r="W201" s="24">
        <v>0</v>
      </c>
      <c r="X201" s="29">
        <v>0</v>
      </c>
      <c r="Y201" s="24">
        <v>4</v>
      </c>
      <c r="Z201" s="24">
        <v>0</v>
      </c>
      <c r="AA201" s="24">
        <v>0</v>
      </c>
      <c r="AB201" s="24">
        <v>0</v>
      </c>
      <c r="AC201" s="24">
        <v>0</v>
      </c>
      <c r="AD201" s="29"/>
      <c r="AE201" s="24">
        <v>0</v>
      </c>
      <c r="AF201" s="24">
        <v>0</v>
      </c>
      <c r="AG201" s="24">
        <v>0</v>
      </c>
      <c r="AH201" s="24">
        <v>0</v>
      </c>
      <c r="AI201" s="24">
        <v>0</v>
      </c>
      <c r="AJ201" s="29"/>
      <c r="AK201" s="41">
        <v>2</v>
      </c>
      <c r="AL201" s="41">
        <v>2</v>
      </c>
      <c r="AM201" s="48">
        <v>0</v>
      </c>
      <c r="AN201" s="41">
        <v>3</v>
      </c>
      <c r="AO201" s="24">
        <v>0</v>
      </c>
      <c r="AP201" s="29"/>
      <c r="AQ201" s="22">
        <v>2</v>
      </c>
      <c r="AR201" s="24">
        <v>0</v>
      </c>
      <c r="AS201" s="41">
        <v>0</v>
      </c>
      <c r="AT201" s="24">
        <v>0</v>
      </c>
      <c r="AU201" s="24">
        <v>0</v>
      </c>
      <c r="AV201" s="29"/>
      <c r="AW201" s="24">
        <v>0</v>
      </c>
      <c r="AX201" s="24">
        <v>0</v>
      </c>
      <c r="AY201" s="24">
        <v>0</v>
      </c>
      <c r="AZ201" s="22">
        <v>3</v>
      </c>
      <c r="BA201" s="49">
        <v>3</v>
      </c>
      <c r="BB201" s="76"/>
    </row>
    <row r="202" spans="1:54" ht="23.1" customHeight="1" x14ac:dyDescent="0.3">
      <c r="A202" s="78">
        <v>198</v>
      </c>
      <c r="B202" s="61" t="s">
        <v>175</v>
      </c>
      <c r="C202" s="62" t="s">
        <v>176</v>
      </c>
      <c r="D202" s="61" t="s">
        <v>541</v>
      </c>
      <c r="E202" s="61" t="s">
        <v>160</v>
      </c>
      <c r="F202" s="61" t="str">
        <f>REPT(CHAR(160),10)&amp;Working!$E202</f>
        <v>          B</v>
      </c>
      <c r="G202" s="52">
        <v>0</v>
      </c>
      <c r="H202" s="52">
        <v>0</v>
      </c>
      <c r="I202" s="52" t="s">
        <v>34</v>
      </c>
      <c r="J202" s="52">
        <v>0</v>
      </c>
      <c r="K202" s="63">
        <v>0</v>
      </c>
      <c r="L202" s="58">
        <v>0</v>
      </c>
      <c r="M202" s="52">
        <v>0</v>
      </c>
      <c r="N202" s="52" t="s">
        <v>563</v>
      </c>
      <c r="O202" s="52" t="s">
        <v>563</v>
      </c>
      <c r="P202" s="61">
        <v>0</v>
      </c>
      <c r="Q202" s="72" t="s">
        <v>563</v>
      </c>
      <c r="R202" s="29">
        <v>0</v>
      </c>
      <c r="S202" s="22">
        <v>0</v>
      </c>
      <c r="T202" s="12">
        <v>0</v>
      </c>
      <c r="U202" s="16">
        <v>0</v>
      </c>
      <c r="V202" s="12">
        <v>0</v>
      </c>
      <c r="W202" s="12">
        <v>0</v>
      </c>
      <c r="X202" s="29">
        <v>0</v>
      </c>
      <c r="Y202" s="12" t="s">
        <v>563</v>
      </c>
      <c r="Z202" s="12">
        <v>0</v>
      </c>
      <c r="AA202" s="12">
        <v>0</v>
      </c>
      <c r="AB202" s="12">
        <v>0</v>
      </c>
      <c r="AC202" s="12">
        <v>0</v>
      </c>
      <c r="AD202" s="29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29">
        <v>0</v>
      </c>
      <c r="AK202" s="5" t="s">
        <v>563</v>
      </c>
      <c r="AL202" s="5" t="s">
        <v>563</v>
      </c>
      <c r="AM202" s="16">
        <v>0</v>
      </c>
      <c r="AN202" s="5" t="s">
        <v>563</v>
      </c>
      <c r="AO202" s="12">
        <v>0</v>
      </c>
      <c r="AP202" s="29">
        <v>0</v>
      </c>
      <c r="AQ202" s="22" t="s">
        <v>563</v>
      </c>
      <c r="AR202" s="12">
        <v>0</v>
      </c>
      <c r="AS202" s="5">
        <v>0</v>
      </c>
      <c r="AT202" s="12">
        <v>0</v>
      </c>
      <c r="AU202" s="12">
        <v>0</v>
      </c>
      <c r="AV202" s="29">
        <v>0</v>
      </c>
      <c r="AW202" s="12">
        <v>0</v>
      </c>
      <c r="AX202" s="12">
        <v>0</v>
      </c>
      <c r="AY202" s="24">
        <v>0</v>
      </c>
      <c r="AZ202" s="22" t="s">
        <v>563</v>
      </c>
      <c r="BA202" s="49" t="s">
        <v>563</v>
      </c>
      <c r="BB202" s="76">
        <v>0</v>
      </c>
    </row>
    <row r="203" spans="1:54" ht="23.1" customHeight="1" x14ac:dyDescent="0.3">
      <c r="A203" s="77">
        <v>199</v>
      </c>
      <c r="B203" s="54" t="s">
        <v>431</v>
      </c>
      <c r="C203" s="55" t="s">
        <v>432</v>
      </c>
      <c r="D203" s="54" t="s">
        <v>541</v>
      </c>
      <c r="E203" s="54" t="s">
        <v>288</v>
      </c>
      <c r="F203" s="54" t="str">
        <f>REPT(CHAR(160),10)&amp;Working!$E203</f>
        <v>          D</v>
      </c>
      <c r="G203" s="56">
        <v>0</v>
      </c>
      <c r="H203" s="56">
        <v>0</v>
      </c>
      <c r="I203" s="56">
        <v>3</v>
      </c>
      <c r="J203" s="56">
        <v>0</v>
      </c>
      <c r="K203" s="57">
        <v>0</v>
      </c>
      <c r="L203" s="58">
        <v>0.6</v>
      </c>
      <c r="M203" s="56">
        <v>0</v>
      </c>
      <c r="N203" s="56">
        <v>3</v>
      </c>
      <c r="O203" s="56">
        <v>3</v>
      </c>
      <c r="P203" s="59">
        <v>0</v>
      </c>
      <c r="Q203" s="60">
        <v>3</v>
      </c>
      <c r="R203" s="29">
        <v>1.8</v>
      </c>
      <c r="S203" s="22">
        <v>0</v>
      </c>
      <c r="T203" s="24">
        <v>0</v>
      </c>
      <c r="U203" s="44">
        <v>0</v>
      </c>
      <c r="V203" s="24">
        <v>0</v>
      </c>
      <c r="W203" s="24">
        <v>0</v>
      </c>
      <c r="X203" s="29">
        <v>0</v>
      </c>
      <c r="Y203" s="24">
        <v>3</v>
      </c>
      <c r="Z203" s="24">
        <v>0</v>
      </c>
      <c r="AA203" s="24">
        <v>0</v>
      </c>
      <c r="AB203" s="24">
        <v>0</v>
      </c>
      <c r="AC203" s="24">
        <v>0</v>
      </c>
      <c r="AD203" s="29">
        <v>0.6</v>
      </c>
      <c r="AE203" s="24">
        <v>0</v>
      </c>
      <c r="AF203" s="24">
        <v>0</v>
      </c>
      <c r="AG203" s="24">
        <v>0</v>
      </c>
      <c r="AH203" s="24">
        <v>0</v>
      </c>
      <c r="AI203" s="24">
        <v>0</v>
      </c>
      <c r="AJ203" s="29">
        <v>0</v>
      </c>
      <c r="AK203" s="23">
        <v>3</v>
      </c>
      <c r="AL203" s="23">
        <v>2</v>
      </c>
      <c r="AM203" s="44">
        <v>0</v>
      </c>
      <c r="AN203" s="23">
        <v>3</v>
      </c>
      <c r="AO203" s="24">
        <v>0</v>
      </c>
      <c r="AP203" s="29">
        <v>1.6</v>
      </c>
      <c r="AQ203" s="22">
        <v>3</v>
      </c>
      <c r="AR203" s="24">
        <v>0</v>
      </c>
      <c r="AS203" s="41">
        <v>0</v>
      </c>
      <c r="AT203" s="24">
        <v>0</v>
      </c>
      <c r="AU203" s="24">
        <v>0</v>
      </c>
      <c r="AV203" s="29">
        <v>0.6</v>
      </c>
      <c r="AW203" s="24">
        <v>0</v>
      </c>
      <c r="AX203" s="24">
        <v>0</v>
      </c>
      <c r="AY203" s="24">
        <v>0</v>
      </c>
      <c r="AZ203" s="22">
        <v>2</v>
      </c>
      <c r="BA203" s="49">
        <v>3</v>
      </c>
      <c r="BB203" s="76">
        <v>1</v>
      </c>
    </row>
    <row r="204" spans="1:54" ht="23.1" customHeight="1" x14ac:dyDescent="0.3">
      <c r="A204" s="78">
        <v>200</v>
      </c>
      <c r="B204" s="61" t="s">
        <v>433</v>
      </c>
      <c r="C204" s="62" t="s">
        <v>434</v>
      </c>
      <c r="D204" s="61" t="s">
        <v>449</v>
      </c>
      <c r="E204" s="61" t="s">
        <v>492</v>
      </c>
      <c r="F204" s="61" t="str">
        <f>REPT(CHAR(160),10)&amp;Working!$E204</f>
        <v>          C</v>
      </c>
      <c r="G204" s="52">
        <v>0</v>
      </c>
      <c r="H204" s="52">
        <v>0</v>
      </c>
      <c r="I204" s="52">
        <v>2</v>
      </c>
      <c r="J204" s="52">
        <v>0</v>
      </c>
      <c r="K204" s="63">
        <v>0</v>
      </c>
      <c r="L204" s="58">
        <v>0.4</v>
      </c>
      <c r="M204" s="52">
        <v>0</v>
      </c>
      <c r="N204" s="52">
        <v>3</v>
      </c>
      <c r="O204" s="52">
        <v>2</v>
      </c>
      <c r="P204" s="64">
        <v>0</v>
      </c>
      <c r="Q204" s="65">
        <v>2</v>
      </c>
      <c r="R204" s="29">
        <v>1.4</v>
      </c>
      <c r="S204" s="22">
        <v>0</v>
      </c>
      <c r="T204" s="12">
        <v>0</v>
      </c>
      <c r="U204" s="43">
        <v>0</v>
      </c>
      <c r="V204" s="12">
        <v>0</v>
      </c>
      <c r="W204" s="12">
        <v>0</v>
      </c>
      <c r="X204" s="29">
        <v>0</v>
      </c>
      <c r="Y204" s="12">
        <v>3</v>
      </c>
      <c r="Z204" s="12">
        <v>0</v>
      </c>
      <c r="AA204" s="12">
        <v>0</v>
      </c>
      <c r="AB204" s="12">
        <v>0</v>
      </c>
      <c r="AC204" s="12">
        <v>0</v>
      </c>
      <c r="AD204" s="29">
        <v>0.6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29">
        <v>0</v>
      </c>
      <c r="AK204" s="17">
        <v>3</v>
      </c>
      <c r="AL204" s="17">
        <v>3</v>
      </c>
      <c r="AM204" s="43">
        <v>0</v>
      </c>
      <c r="AN204" s="17">
        <v>3</v>
      </c>
      <c r="AO204" s="12">
        <v>0</v>
      </c>
      <c r="AP204" s="29">
        <v>1.8</v>
      </c>
      <c r="AQ204" s="22">
        <v>2</v>
      </c>
      <c r="AR204" s="12">
        <v>0</v>
      </c>
      <c r="AS204" s="5">
        <v>0</v>
      </c>
      <c r="AT204" s="12">
        <v>0</v>
      </c>
      <c r="AU204" s="12">
        <v>0</v>
      </c>
      <c r="AV204" s="29">
        <v>0.4</v>
      </c>
      <c r="AW204" s="12">
        <v>0</v>
      </c>
      <c r="AX204" s="12">
        <v>0</v>
      </c>
      <c r="AY204" s="24">
        <v>0</v>
      </c>
      <c r="AZ204" s="22">
        <v>3</v>
      </c>
      <c r="BA204" s="49">
        <v>3</v>
      </c>
      <c r="BB204" s="76">
        <v>1.2</v>
      </c>
    </row>
    <row r="205" spans="1:54" ht="23.1" customHeight="1" x14ac:dyDescent="0.3">
      <c r="A205" s="77">
        <v>201</v>
      </c>
      <c r="B205" s="54" t="s">
        <v>435</v>
      </c>
      <c r="C205" s="55" t="s">
        <v>436</v>
      </c>
      <c r="D205" s="54" t="s">
        <v>449</v>
      </c>
      <c r="E205" s="54" t="s">
        <v>492</v>
      </c>
      <c r="F205" s="54" t="str">
        <f>REPT(CHAR(160),10)&amp;Working!$E205</f>
        <v>          C</v>
      </c>
      <c r="G205" s="56">
        <v>0</v>
      </c>
      <c r="H205" s="56">
        <v>0</v>
      </c>
      <c r="I205" s="56">
        <v>3</v>
      </c>
      <c r="J205" s="56">
        <v>0</v>
      </c>
      <c r="K205" s="57">
        <v>0</v>
      </c>
      <c r="L205" s="58">
        <v>0.6</v>
      </c>
      <c r="M205" s="56">
        <v>0</v>
      </c>
      <c r="N205" s="56">
        <v>3</v>
      </c>
      <c r="O205" s="56">
        <v>3</v>
      </c>
      <c r="P205" s="59">
        <v>0</v>
      </c>
      <c r="Q205" s="60">
        <v>3</v>
      </c>
      <c r="R205" s="29">
        <v>1.8</v>
      </c>
      <c r="S205" s="22">
        <v>0</v>
      </c>
      <c r="T205" s="24">
        <v>0</v>
      </c>
      <c r="U205" s="44">
        <v>0</v>
      </c>
      <c r="V205" s="24">
        <v>0</v>
      </c>
      <c r="W205" s="24">
        <v>0</v>
      </c>
      <c r="X205" s="29">
        <v>0</v>
      </c>
      <c r="Y205" s="24">
        <v>2</v>
      </c>
      <c r="Z205" s="24">
        <v>0</v>
      </c>
      <c r="AA205" s="24">
        <v>0</v>
      </c>
      <c r="AB205" s="24">
        <v>0</v>
      </c>
      <c r="AC205" s="24">
        <v>0</v>
      </c>
      <c r="AD205" s="29">
        <v>0.4</v>
      </c>
      <c r="AE205" s="24">
        <v>0</v>
      </c>
      <c r="AF205" s="24">
        <v>0</v>
      </c>
      <c r="AG205" s="24">
        <v>0</v>
      </c>
      <c r="AH205" s="24">
        <v>0</v>
      </c>
      <c r="AI205" s="24">
        <v>0</v>
      </c>
      <c r="AJ205" s="29">
        <v>0</v>
      </c>
      <c r="AK205" s="23">
        <v>2</v>
      </c>
      <c r="AL205" s="23">
        <v>2</v>
      </c>
      <c r="AM205" s="44">
        <v>0</v>
      </c>
      <c r="AN205" s="23">
        <v>2</v>
      </c>
      <c r="AO205" s="24">
        <v>0</v>
      </c>
      <c r="AP205" s="29">
        <v>1.2</v>
      </c>
      <c r="AQ205" s="22">
        <v>3</v>
      </c>
      <c r="AR205" s="24">
        <v>0</v>
      </c>
      <c r="AS205" s="50">
        <v>0</v>
      </c>
      <c r="AT205" s="24">
        <v>0</v>
      </c>
      <c r="AU205" s="24">
        <v>0</v>
      </c>
      <c r="AV205" s="29">
        <v>0.6</v>
      </c>
      <c r="AW205" s="24">
        <v>0</v>
      </c>
      <c r="AX205" s="24">
        <v>0</v>
      </c>
      <c r="AY205" s="24">
        <v>0</v>
      </c>
      <c r="AZ205" s="22">
        <v>3</v>
      </c>
      <c r="BA205" s="49">
        <v>2</v>
      </c>
      <c r="BB205" s="76">
        <v>1</v>
      </c>
    </row>
    <row r="206" spans="1:54" ht="23.1" customHeight="1" x14ac:dyDescent="0.3">
      <c r="A206" s="78">
        <v>202</v>
      </c>
      <c r="B206" s="61" t="s">
        <v>437</v>
      </c>
      <c r="C206" s="62" t="s">
        <v>438</v>
      </c>
      <c r="D206" s="61" t="s">
        <v>449</v>
      </c>
      <c r="E206" s="61" t="s">
        <v>288</v>
      </c>
      <c r="F206" s="61" t="str">
        <f>REPT(CHAR(160),10)&amp;Working!$E206</f>
        <v>          D</v>
      </c>
      <c r="G206" s="52">
        <v>0</v>
      </c>
      <c r="H206" s="52">
        <v>0</v>
      </c>
      <c r="I206" s="52">
        <v>0</v>
      </c>
      <c r="J206" s="52">
        <v>0</v>
      </c>
      <c r="K206" s="63">
        <v>0</v>
      </c>
      <c r="L206" s="58">
        <v>0</v>
      </c>
      <c r="M206" s="52">
        <v>0</v>
      </c>
      <c r="N206" s="52">
        <v>0</v>
      </c>
      <c r="O206" s="52">
        <v>0</v>
      </c>
      <c r="P206" s="66">
        <v>0</v>
      </c>
      <c r="Q206" s="67">
        <v>0</v>
      </c>
      <c r="R206" s="29">
        <v>0</v>
      </c>
      <c r="S206" s="22">
        <v>0</v>
      </c>
      <c r="T206" s="12">
        <v>0</v>
      </c>
      <c r="U206" s="45">
        <v>0</v>
      </c>
      <c r="V206" s="12">
        <v>0</v>
      </c>
      <c r="W206" s="12">
        <v>0</v>
      </c>
      <c r="X206" s="29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29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29">
        <v>0</v>
      </c>
      <c r="AK206" s="19">
        <v>0</v>
      </c>
      <c r="AL206" s="19">
        <v>0</v>
      </c>
      <c r="AM206" s="45">
        <v>0</v>
      </c>
      <c r="AN206" s="19">
        <v>0</v>
      </c>
      <c r="AO206" s="12">
        <v>0</v>
      </c>
      <c r="AP206" s="29">
        <v>0</v>
      </c>
      <c r="AQ206" s="22">
        <v>0</v>
      </c>
      <c r="AR206" s="12">
        <v>0</v>
      </c>
      <c r="AS206" s="20">
        <v>0</v>
      </c>
      <c r="AT206" s="12">
        <v>0</v>
      </c>
      <c r="AU206" s="12">
        <v>0</v>
      </c>
      <c r="AV206" s="29">
        <v>0</v>
      </c>
      <c r="AW206" s="12">
        <v>0</v>
      </c>
      <c r="AX206" s="12">
        <v>0</v>
      </c>
      <c r="AY206" s="24">
        <v>0</v>
      </c>
      <c r="AZ206" s="22">
        <v>0</v>
      </c>
      <c r="BA206" s="49">
        <v>0</v>
      </c>
      <c r="BB206" s="76">
        <v>0</v>
      </c>
    </row>
    <row r="207" spans="1:54" ht="23.1" customHeight="1" x14ac:dyDescent="0.3">
      <c r="A207" s="77">
        <v>203</v>
      </c>
      <c r="B207" s="54" t="s">
        <v>439</v>
      </c>
      <c r="C207" s="55" t="s">
        <v>440</v>
      </c>
      <c r="D207" s="54" t="s">
        <v>449</v>
      </c>
      <c r="E207" s="54" t="s">
        <v>288</v>
      </c>
      <c r="F207" s="54" t="str">
        <f>REPT(CHAR(160),10)&amp;Working!$E207</f>
        <v>          D</v>
      </c>
      <c r="G207" s="56">
        <v>0</v>
      </c>
      <c r="H207" s="56">
        <v>0</v>
      </c>
      <c r="I207" s="56">
        <v>3</v>
      </c>
      <c r="J207" s="56">
        <v>0</v>
      </c>
      <c r="K207" s="57">
        <v>0</v>
      </c>
      <c r="L207" s="58">
        <v>0.6</v>
      </c>
      <c r="M207" s="56">
        <v>0</v>
      </c>
      <c r="N207" s="56">
        <v>3</v>
      </c>
      <c r="O207" s="56">
        <v>4</v>
      </c>
      <c r="P207" s="59">
        <v>0</v>
      </c>
      <c r="Q207" s="60">
        <v>4</v>
      </c>
      <c r="R207" s="29">
        <v>2.2000000000000002</v>
      </c>
      <c r="S207" s="22">
        <v>0</v>
      </c>
      <c r="T207" s="24">
        <v>0</v>
      </c>
      <c r="U207" s="44">
        <v>0</v>
      </c>
      <c r="V207" s="24">
        <v>0</v>
      </c>
      <c r="W207" s="24">
        <v>0</v>
      </c>
      <c r="X207" s="29">
        <v>0</v>
      </c>
      <c r="Y207" s="24">
        <v>4</v>
      </c>
      <c r="Z207" s="24">
        <v>0</v>
      </c>
      <c r="AA207" s="24">
        <v>0</v>
      </c>
      <c r="AB207" s="24">
        <v>0</v>
      </c>
      <c r="AC207" s="24">
        <v>0</v>
      </c>
      <c r="AD207" s="29">
        <v>0.8</v>
      </c>
      <c r="AE207" s="24">
        <v>0</v>
      </c>
      <c r="AF207" s="24">
        <v>0</v>
      </c>
      <c r="AG207" s="24">
        <v>0</v>
      </c>
      <c r="AH207" s="24">
        <v>0</v>
      </c>
      <c r="AI207" s="24">
        <v>0</v>
      </c>
      <c r="AJ207" s="29">
        <v>0</v>
      </c>
      <c r="AK207" s="23">
        <v>3</v>
      </c>
      <c r="AL207" s="23">
        <v>4</v>
      </c>
      <c r="AM207" s="44">
        <v>0</v>
      </c>
      <c r="AN207" s="23">
        <v>3</v>
      </c>
      <c r="AO207" s="24">
        <v>0</v>
      </c>
      <c r="AP207" s="29">
        <v>2</v>
      </c>
      <c r="AQ207" s="22">
        <v>3</v>
      </c>
      <c r="AR207" s="24">
        <v>0</v>
      </c>
      <c r="AS207" s="50">
        <v>0</v>
      </c>
      <c r="AT207" s="24">
        <v>0</v>
      </c>
      <c r="AU207" s="24">
        <v>0</v>
      </c>
      <c r="AV207" s="29">
        <v>0.6</v>
      </c>
      <c r="AW207" s="24">
        <v>0</v>
      </c>
      <c r="AX207" s="24">
        <v>0</v>
      </c>
      <c r="AY207" s="24">
        <v>0</v>
      </c>
      <c r="AZ207" s="22">
        <v>3</v>
      </c>
      <c r="BA207" s="49">
        <v>3</v>
      </c>
      <c r="BB207" s="76">
        <v>1.2</v>
      </c>
    </row>
    <row r="208" spans="1:54" ht="23.1" customHeight="1" x14ac:dyDescent="0.3">
      <c r="A208" s="78">
        <v>204</v>
      </c>
      <c r="B208" s="61" t="s">
        <v>441</v>
      </c>
      <c r="C208" s="62" t="s">
        <v>442</v>
      </c>
      <c r="D208" s="61" t="s">
        <v>449</v>
      </c>
      <c r="E208" s="61" t="s">
        <v>288</v>
      </c>
      <c r="F208" s="61" t="str">
        <f>REPT(CHAR(160),10)&amp;Working!$E208</f>
        <v>          D</v>
      </c>
      <c r="G208" s="52">
        <v>0</v>
      </c>
      <c r="H208" s="52">
        <v>0</v>
      </c>
      <c r="I208" s="52">
        <v>2</v>
      </c>
      <c r="J208" s="52">
        <v>0</v>
      </c>
      <c r="K208" s="63">
        <v>0</v>
      </c>
      <c r="L208" s="58">
        <v>0.4</v>
      </c>
      <c r="M208" s="52">
        <v>0</v>
      </c>
      <c r="N208" s="52">
        <v>2</v>
      </c>
      <c r="O208" s="52">
        <v>3</v>
      </c>
      <c r="P208" s="64">
        <v>0</v>
      </c>
      <c r="Q208" s="65">
        <v>3</v>
      </c>
      <c r="R208" s="29">
        <v>1.6</v>
      </c>
      <c r="S208" s="22">
        <v>0</v>
      </c>
      <c r="T208" s="12">
        <v>0</v>
      </c>
      <c r="U208" s="43">
        <v>0</v>
      </c>
      <c r="V208" s="12">
        <v>0</v>
      </c>
      <c r="W208" s="12">
        <v>0</v>
      </c>
      <c r="X208" s="29">
        <v>0</v>
      </c>
      <c r="Y208" s="12">
        <v>2</v>
      </c>
      <c r="Z208" s="12">
        <v>0</v>
      </c>
      <c r="AA208" s="12">
        <v>0</v>
      </c>
      <c r="AB208" s="12">
        <v>0</v>
      </c>
      <c r="AC208" s="12">
        <v>0</v>
      </c>
      <c r="AD208" s="29">
        <v>0.4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29">
        <v>0</v>
      </c>
      <c r="AK208" s="17">
        <v>2</v>
      </c>
      <c r="AL208" s="17">
        <v>3</v>
      </c>
      <c r="AM208" s="43">
        <v>0</v>
      </c>
      <c r="AN208" s="17">
        <v>3</v>
      </c>
      <c r="AO208" s="12">
        <v>0</v>
      </c>
      <c r="AP208" s="29">
        <v>1.6</v>
      </c>
      <c r="AQ208" s="22">
        <v>3</v>
      </c>
      <c r="AR208" s="12">
        <v>0</v>
      </c>
      <c r="AS208" s="21">
        <v>0</v>
      </c>
      <c r="AT208" s="12">
        <v>0</v>
      </c>
      <c r="AU208" s="12">
        <v>0</v>
      </c>
      <c r="AV208" s="29">
        <v>0.6</v>
      </c>
      <c r="AW208" s="12">
        <v>0</v>
      </c>
      <c r="AX208" s="12">
        <v>0</v>
      </c>
      <c r="AY208" s="24">
        <v>0</v>
      </c>
      <c r="AZ208" s="22">
        <v>3</v>
      </c>
      <c r="BA208" s="49">
        <v>3</v>
      </c>
      <c r="BB208" s="76">
        <v>1.2</v>
      </c>
    </row>
    <row r="209" spans="1:54" ht="23.1" customHeight="1" x14ac:dyDescent="0.3">
      <c r="A209" s="77">
        <v>205</v>
      </c>
      <c r="B209" s="54" t="s">
        <v>443</v>
      </c>
      <c r="C209" s="55" t="s">
        <v>444</v>
      </c>
      <c r="D209" s="54" t="s">
        <v>449</v>
      </c>
      <c r="E209" s="54" t="s">
        <v>288</v>
      </c>
      <c r="F209" s="54" t="str">
        <f>REPT(CHAR(160),10)&amp;Working!$E209</f>
        <v>          D</v>
      </c>
      <c r="G209" s="56">
        <v>0</v>
      </c>
      <c r="H209" s="56">
        <v>0</v>
      </c>
      <c r="I209" s="56">
        <v>2</v>
      </c>
      <c r="J209" s="56">
        <v>0</v>
      </c>
      <c r="K209" s="57">
        <v>0</v>
      </c>
      <c r="L209" s="58">
        <v>0.4</v>
      </c>
      <c r="M209" s="56">
        <v>0</v>
      </c>
      <c r="N209" s="56">
        <v>3</v>
      </c>
      <c r="O209" s="56">
        <v>3</v>
      </c>
      <c r="P209" s="59">
        <v>0</v>
      </c>
      <c r="Q209" s="60">
        <v>3</v>
      </c>
      <c r="R209" s="29">
        <v>1.8</v>
      </c>
      <c r="S209" s="22">
        <v>0</v>
      </c>
      <c r="T209" s="24">
        <v>0</v>
      </c>
      <c r="U209" s="44">
        <v>0</v>
      </c>
      <c r="V209" s="24">
        <v>0</v>
      </c>
      <c r="W209" s="24">
        <v>0</v>
      </c>
      <c r="X209" s="29">
        <v>0</v>
      </c>
      <c r="Y209" s="24">
        <v>2</v>
      </c>
      <c r="Z209" s="24">
        <v>0</v>
      </c>
      <c r="AA209" s="24">
        <v>0</v>
      </c>
      <c r="AB209" s="24">
        <v>0</v>
      </c>
      <c r="AC209" s="24">
        <v>0</v>
      </c>
      <c r="AD209" s="29">
        <v>0.4</v>
      </c>
      <c r="AE209" s="24">
        <v>0</v>
      </c>
      <c r="AF209" s="24">
        <v>0</v>
      </c>
      <c r="AG209" s="24">
        <v>0</v>
      </c>
      <c r="AH209" s="24">
        <v>0</v>
      </c>
      <c r="AI209" s="24">
        <v>0</v>
      </c>
      <c r="AJ209" s="29">
        <v>0</v>
      </c>
      <c r="AK209" s="23">
        <v>2</v>
      </c>
      <c r="AL209" s="23">
        <v>2</v>
      </c>
      <c r="AM209" s="44">
        <v>0</v>
      </c>
      <c r="AN209" s="23">
        <v>2</v>
      </c>
      <c r="AO209" s="24">
        <v>0</v>
      </c>
      <c r="AP209" s="29">
        <v>1.2</v>
      </c>
      <c r="AQ209" s="22">
        <v>2</v>
      </c>
      <c r="AR209" s="24">
        <v>0</v>
      </c>
      <c r="AS209" s="50">
        <v>0</v>
      </c>
      <c r="AT209" s="24">
        <v>0</v>
      </c>
      <c r="AU209" s="24">
        <v>0</v>
      </c>
      <c r="AV209" s="29">
        <v>0.4</v>
      </c>
      <c r="AW209" s="24">
        <v>0</v>
      </c>
      <c r="AX209" s="24">
        <v>0</v>
      </c>
      <c r="AY209" s="24">
        <v>0</v>
      </c>
      <c r="AZ209" s="22">
        <v>3</v>
      </c>
      <c r="BA209" s="49">
        <v>2</v>
      </c>
      <c r="BB209" s="76">
        <v>1</v>
      </c>
    </row>
    <row r="210" spans="1:54" ht="23.1" customHeight="1" x14ac:dyDescent="0.3">
      <c r="A210" s="78">
        <v>206</v>
      </c>
      <c r="B210" s="61" t="s">
        <v>445</v>
      </c>
      <c r="C210" s="62" t="s">
        <v>446</v>
      </c>
      <c r="D210" s="61" t="s">
        <v>449</v>
      </c>
      <c r="E210" s="61" t="s">
        <v>288</v>
      </c>
      <c r="F210" s="61" t="str">
        <f>REPT(CHAR(160),10)&amp;Working!$E210</f>
        <v>          D</v>
      </c>
      <c r="G210" s="52">
        <v>0</v>
      </c>
      <c r="H210" s="52">
        <v>0</v>
      </c>
      <c r="I210" s="52">
        <v>2</v>
      </c>
      <c r="J210" s="52">
        <v>0</v>
      </c>
      <c r="K210" s="63">
        <v>0</v>
      </c>
      <c r="L210" s="58">
        <v>0.4</v>
      </c>
      <c r="M210" s="52">
        <v>0</v>
      </c>
      <c r="N210" s="52">
        <v>3</v>
      </c>
      <c r="O210" s="52">
        <v>3</v>
      </c>
      <c r="P210" s="64">
        <v>0</v>
      </c>
      <c r="Q210" s="65">
        <v>3</v>
      </c>
      <c r="R210" s="29">
        <v>1.8</v>
      </c>
      <c r="S210" s="22">
        <v>0</v>
      </c>
      <c r="T210" s="12">
        <v>0</v>
      </c>
      <c r="U210" s="43">
        <v>0</v>
      </c>
      <c r="V210" s="12">
        <v>0</v>
      </c>
      <c r="W210" s="12">
        <v>0</v>
      </c>
      <c r="X210" s="29">
        <v>0</v>
      </c>
      <c r="Y210" s="12">
        <v>2</v>
      </c>
      <c r="Z210" s="12">
        <v>0</v>
      </c>
      <c r="AA210" s="12">
        <v>0</v>
      </c>
      <c r="AB210" s="12">
        <v>0</v>
      </c>
      <c r="AC210" s="12">
        <v>0</v>
      </c>
      <c r="AD210" s="29">
        <v>0.4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29">
        <v>0</v>
      </c>
      <c r="AK210" s="17">
        <v>2</v>
      </c>
      <c r="AL210" s="17">
        <v>2</v>
      </c>
      <c r="AM210" s="43">
        <v>0</v>
      </c>
      <c r="AN210" s="17">
        <v>3</v>
      </c>
      <c r="AO210" s="12">
        <v>0</v>
      </c>
      <c r="AP210" s="29">
        <v>1.4</v>
      </c>
      <c r="AQ210" s="22">
        <v>2</v>
      </c>
      <c r="AR210" s="12">
        <v>0</v>
      </c>
      <c r="AS210" s="20">
        <v>0</v>
      </c>
      <c r="AT210" s="12">
        <v>0</v>
      </c>
      <c r="AU210" s="12">
        <v>0</v>
      </c>
      <c r="AV210" s="29">
        <v>0.4</v>
      </c>
      <c r="AW210" s="12">
        <v>0</v>
      </c>
      <c r="AX210" s="12">
        <v>0</v>
      </c>
      <c r="AY210" s="24">
        <v>0</v>
      </c>
      <c r="AZ210" s="22">
        <v>2</v>
      </c>
      <c r="BA210" s="49">
        <v>3</v>
      </c>
      <c r="BB210" s="76">
        <v>1</v>
      </c>
    </row>
    <row r="211" spans="1:54" ht="23.1" customHeight="1" x14ac:dyDescent="0.3">
      <c r="A211" s="77">
        <v>207</v>
      </c>
      <c r="B211" s="54" t="s">
        <v>447</v>
      </c>
      <c r="C211" s="55" t="s">
        <v>448</v>
      </c>
      <c r="D211" s="54" t="s">
        <v>449</v>
      </c>
      <c r="E211" s="54" t="s">
        <v>288</v>
      </c>
      <c r="F211" s="54" t="str">
        <f>REPT(CHAR(160),10)&amp;Working!$E211</f>
        <v>          D</v>
      </c>
      <c r="G211" s="56">
        <v>0</v>
      </c>
      <c r="H211" s="56">
        <v>0</v>
      </c>
      <c r="I211" s="56">
        <v>2</v>
      </c>
      <c r="J211" s="56">
        <v>0</v>
      </c>
      <c r="K211" s="57">
        <v>0</v>
      </c>
      <c r="L211" s="58">
        <v>0.4</v>
      </c>
      <c r="M211" s="56">
        <v>0</v>
      </c>
      <c r="N211" s="56">
        <v>2</v>
      </c>
      <c r="O211" s="56">
        <v>3</v>
      </c>
      <c r="P211" s="59">
        <v>0</v>
      </c>
      <c r="Q211" s="60">
        <v>3</v>
      </c>
      <c r="R211" s="29">
        <v>1.6</v>
      </c>
      <c r="S211" s="22">
        <v>0</v>
      </c>
      <c r="T211" s="24">
        <v>0</v>
      </c>
      <c r="U211" s="44">
        <v>0</v>
      </c>
      <c r="V211" s="24">
        <v>0</v>
      </c>
      <c r="W211" s="24">
        <v>0</v>
      </c>
      <c r="X211" s="29">
        <v>0</v>
      </c>
      <c r="Y211" s="24">
        <v>2</v>
      </c>
      <c r="Z211" s="24">
        <v>0</v>
      </c>
      <c r="AA211" s="24">
        <v>0</v>
      </c>
      <c r="AB211" s="24">
        <v>0</v>
      </c>
      <c r="AC211" s="24">
        <v>0</v>
      </c>
      <c r="AD211" s="29">
        <v>0.4</v>
      </c>
      <c r="AE211" s="24">
        <v>0</v>
      </c>
      <c r="AF211" s="24">
        <v>0</v>
      </c>
      <c r="AG211" s="24">
        <v>0</v>
      </c>
      <c r="AH211" s="24">
        <v>0</v>
      </c>
      <c r="AI211" s="24">
        <v>0</v>
      </c>
      <c r="AJ211" s="29">
        <v>0</v>
      </c>
      <c r="AK211" s="23">
        <v>2</v>
      </c>
      <c r="AL211" s="23">
        <v>3</v>
      </c>
      <c r="AM211" s="44">
        <v>0</v>
      </c>
      <c r="AN211" s="23">
        <v>3</v>
      </c>
      <c r="AO211" s="24">
        <v>0</v>
      </c>
      <c r="AP211" s="29">
        <v>1.6</v>
      </c>
      <c r="AQ211" s="22">
        <v>3</v>
      </c>
      <c r="AR211" s="24">
        <v>0</v>
      </c>
      <c r="AS211" s="50">
        <v>0</v>
      </c>
      <c r="AT211" s="24">
        <v>0</v>
      </c>
      <c r="AU211" s="24">
        <v>0</v>
      </c>
      <c r="AV211" s="29">
        <v>0.6</v>
      </c>
      <c r="AW211" s="24">
        <v>0</v>
      </c>
      <c r="AX211" s="24">
        <v>0</v>
      </c>
      <c r="AY211" s="24">
        <v>0</v>
      </c>
      <c r="AZ211" s="22">
        <v>3</v>
      </c>
      <c r="BA211" s="49">
        <v>3</v>
      </c>
      <c r="BB211" s="76">
        <v>1.2</v>
      </c>
    </row>
    <row r="212" spans="1:54" ht="23.1" customHeight="1" x14ac:dyDescent="0.3">
      <c r="A212" s="78">
        <v>208</v>
      </c>
      <c r="B212" s="61" t="s">
        <v>73</v>
      </c>
      <c r="C212" s="62" t="s">
        <v>493</v>
      </c>
      <c r="D212" s="61" t="s">
        <v>449</v>
      </c>
      <c r="E212" s="61" t="s">
        <v>288</v>
      </c>
      <c r="F212" s="61" t="str">
        <f>REPT(CHAR(160),10)&amp;Working!$E212</f>
        <v>          D</v>
      </c>
      <c r="G212" s="52">
        <v>0</v>
      </c>
      <c r="H212" s="52">
        <v>0</v>
      </c>
      <c r="I212" s="52">
        <v>3</v>
      </c>
      <c r="J212" s="52">
        <v>0</v>
      </c>
      <c r="K212" s="63">
        <v>0</v>
      </c>
      <c r="L212" s="58">
        <v>0.6</v>
      </c>
      <c r="M212" s="52">
        <v>0</v>
      </c>
      <c r="N212" s="52">
        <v>4</v>
      </c>
      <c r="O212" s="52">
        <v>3</v>
      </c>
      <c r="P212" s="64">
        <v>0</v>
      </c>
      <c r="Q212" s="65">
        <v>3</v>
      </c>
      <c r="R212" s="29">
        <v>2</v>
      </c>
      <c r="S212" s="22">
        <v>0</v>
      </c>
      <c r="T212" s="12">
        <v>0</v>
      </c>
      <c r="U212" s="43">
        <v>0</v>
      </c>
      <c r="V212" s="12">
        <v>0</v>
      </c>
      <c r="W212" s="12">
        <v>0</v>
      </c>
      <c r="X212" s="29">
        <v>0</v>
      </c>
      <c r="Y212" s="12">
        <v>4</v>
      </c>
      <c r="Z212" s="12">
        <v>0</v>
      </c>
      <c r="AA212" s="12">
        <v>0</v>
      </c>
      <c r="AB212" s="12">
        <v>0</v>
      </c>
      <c r="AC212" s="12">
        <v>0</v>
      </c>
      <c r="AD212" s="29">
        <v>0.8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29">
        <v>0</v>
      </c>
      <c r="AK212" s="17">
        <v>2</v>
      </c>
      <c r="AL212" s="17">
        <v>3</v>
      </c>
      <c r="AM212" s="43">
        <v>0</v>
      </c>
      <c r="AN212" s="17">
        <v>3</v>
      </c>
      <c r="AO212" s="12">
        <v>0</v>
      </c>
      <c r="AP212" s="29">
        <v>1.6</v>
      </c>
      <c r="AQ212" s="22">
        <v>3</v>
      </c>
      <c r="AR212" s="12">
        <v>0</v>
      </c>
      <c r="AS212" s="20">
        <v>0</v>
      </c>
      <c r="AT212" s="12">
        <v>0</v>
      </c>
      <c r="AU212" s="12">
        <v>0</v>
      </c>
      <c r="AV212" s="29">
        <v>0.6</v>
      </c>
      <c r="AW212" s="12">
        <v>0</v>
      </c>
      <c r="AX212" s="12">
        <v>0</v>
      </c>
      <c r="AY212" s="24">
        <v>0</v>
      </c>
      <c r="AZ212" s="22">
        <v>3</v>
      </c>
      <c r="BA212" s="49">
        <v>3</v>
      </c>
      <c r="BB212" s="76">
        <v>1.2</v>
      </c>
    </row>
    <row r="213" spans="1:54" ht="23.1" customHeight="1" x14ac:dyDescent="0.3">
      <c r="A213" s="77">
        <v>209</v>
      </c>
      <c r="B213" s="54" t="s">
        <v>450</v>
      </c>
      <c r="C213" s="55" t="s">
        <v>451</v>
      </c>
      <c r="D213" s="54" t="s">
        <v>449</v>
      </c>
      <c r="E213" s="54" t="s">
        <v>288</v>
      </c>
      <c r="F213" s="54" t="str">
        <f>REPT(CHAR(160),10)&amp;Working!$E213</f>
        <v>          D</v>
      </c>
      <c r="G213" s="56">
        <v>0</v>
      </c>
      <c r="H213" s="56">
        <v>0</v>
      </c>
      <c r="I213" s="56">
        <v>2</v>
      </c>
      <c r="J213" s="56">
        <v>0</v>
      </c>
      <c r="K213" s="57">
        <v>0</v>
      </c>
      <c r="L213" s="58">
        <v>0.4</v>
      </c>
      <c r="M213" s="56">
        <v>0</v>
      </c>
      <c r="N213" s="56">
        <v>2</v>
      </c>
      <c r="O213" s="56">
        <v>2</v>
      </c>
      <c r="P213" s="59">
        <v>0</v>
      </c>
      <c r="Q213" s="60">
        <v>2</v>
      </c>
      <c r="R213" s="29">
        <v>1.2</v>
      </c>
      <c r="S213" s="22">
        <v>0</v>
      </c>
      <c r="T213" s="24">
        <v>0</v>
      </c>
      <c r="U213" s="44">
        <v>0</v>
      </c>
      <c r="V213" s="24">
        <v>0</v>
      </c>
      <c r="W213" s="24">
        <v>0</v>
      </c>
      <c r="X213" s="29">
        <v>0</v>
      </c>
      <c r="Y213" s="24">
        <v>2</v>
      </c>
      <c r="Z213" s="24">
        <v>0</v>
      </c>
      <c r="AA213" s="24">
        <v>0</v>
      </c>
      <c r="AB213" s="24">
        <v>0</v>
      </c>
      <c r="AC213" s="24">
        <v>0</v>
      </c>
      <c r="AD213" s="29">
        <v>0.4</v>
      </c>
      <c r="AE213" s="24">
        <v>0</v>
      </c>
      <c r="AF213" s="24">
        <v>0</v>
      </c>
      <c r="AG213" s="24">
        <v>0</v>
      </c>
      <c r="AH213" s="24">
        <v>0</v>
      </c>
      <c r="AI213" s="24">
        <v>0</v>
      </c>
      <c r="AJ213" s="29">
        <v>0</v>
      </c>
      <c r="AK213" s="23">
        <v>2</v>
      </c>
      <c r="AL213" s="23">
        <v>2</v>
      </c>
      <c r="AM213" s="44">
        <v>0</v>
      </c>
      <c r="AN213" s="23">
        <v>3</v>
      </c>
      <c r="AO213" s="24">
        <v>0</v>
      </c>
      <c r="AP213" s="29">
        <v>1.4</v>
      </c>
      <c r="AQ213" s="22">
        <v>2</v>
      </c>
      <c r="AR213" s="24">
        <v>0</v>
      </c>
      <c r="AS213" s="50">
        <v>0</v>
      </c>
      <c r="AT213" s="24">
        <v>0</v>
      </c>
      <c r="AU213" s="24">
        <v>0</v>
      </c>
      <c r="AV213" s="29">
        <v>0.4</v>
      </c>
      <c r="AW213" s="24">
        <v>0</v>
      </c>
      <c r="AX213" s="24">
        <v>0</v>
      </c>
      <c r="AY213" s="24">
        <v>0</v>
      </c>
      <c r="AZ213" s="22">
        <v>3</v>
      </c>
      <c r="BA213" s="49">
        <v>3</v>
      </c>
      <c r="BB213" s="76">
        <v>1.2</v>
      </c>
    </row>
    <row r="214" spans="1:54" ht="23.1" customHeight="1" x14ac:dyDescent="0.3">
      <c r="A214" s="78">
        <v>210</v>
      </c>
      <c r="B214" s="61" t="s">
        <v>452</v>
      </c>
      <c r="C214" s="62" t="s">
        <v>453</v>
      </c>
      <c r="D214" s="61" t="s">
        <v>449</v>
      </c>
      <c r="E214" s="61" t="s">
        <v>288</v>
      </c>
      <c r="F214" s="61" t="str">
        <f>REPT(CHAR(160),10)&amp;Working!$E214</f>
        <v>          D</v>
      </c>
      <c r="G214" s="52">
        <v>0</v>
      </c>
      <c r="H214" s="52">
        <v>0</v>
      </c>
      <c r="I214" s="52">
        <v>2</v>
      </c>
      <c r="J214" s="52">
        <v>0</v>
      </c>
      <c r="K214" s="63">
        <v>0</v>
      </c>
      <c r="L214" s="58">
        <v>0.4</v>
      </c>
      <c r="M214" s="52">
        <v>0</v>
      </c>
      <c r="N214" s="52">
        <v>2</v>
      </c>
      <c r="O214" s="52">
        <v>2</v>
      </c>
      <c r="P214" s="64">
        <v>0</v>
      </c>
      <c r="Q214" s="65">
        <v>2</v>
      </c>
      <c r="R214" s="29">
        <v>1.2</v>
      </c>
      <c r="S214" s="22">
        <v>0</v>
      </c>
      <c r="T214" s="12">
        <v>0</v>
      </c>
      <c r="U214" s="43">
        <v>0</v>
      </c>
      <c r="V214" s="12">
        <v>0</v>
      </c>
      <c r="W214" s="12">
        <v>0</v>
      </c>
      <c r="X214" s="29">
        <v>0</v>
      </c>
      <c r="Y214" s="12">
        <v>3</v>
      </c>
      <c r="Z214" s="12">
        <v>0</v>
      </c>
      <c r="AA214" s="12">
        <v>0</v>
      </c>
      <c r="AB214" s="12">
        <v>0</v>
      </c>
      <c r="AC214" s="12">
        <v>0</v>
      </c>
      <c r="AD214" s="29">
        <v>0.6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29">
        <v>0</v>
      </c>
      <c r="AK214" s="17">
        <v>3</v>
      </c>
      <c r="AL214" s="17">
        <v>3</v>
      </c>
      <c r="AM214" s="43">
        <v>0</v>
      </c>
      <c r="AN214" s="17">
        <v>3</v>
      </c>
      <c r="AO214" s="12">
        <v>0</v>
      </c>
      <c r="AP214" s="29">
        <v>1.8</v>
      </c>
      <c r="AQ214" s="22">
        <v>2</v>
      </c>
      <c r="AR214" s="12">
        <v>0</v>
      </c>
      <c r="AS214" s="20">
        <v>0</v>
      </c>
      <c r="AT214" s="12">
        <v>0</v>
      </c>
      <c r="AU214" s="12">
        <v>0</v>
      </c>
      <c r="AV214" s="29">
        <v>0.4</v>
      </c>
      <c r="AW214" s="12">
        <v>0</v>
      </c>
      <c r="AX214" s="12">
        <v>0</v>
      </c>
      <c r="AY214" s="24">
        <v>0</v>
      </c>
      <c r="AZ214" s="22">
        <v>3</v>
      </c>
      <c r="BA214" s="49">
        <v>2</v>
      </c>
      <c r="BB214" s="76">
        <v>1</v>
      </c>
    </row>
    <row r="215" spans="1:54" ht="23.1" customHeight="1" x14ac:dyDescent="0.3">
      <c r="A215" s="77">
        <v>211</v>
      </c>
      <c r="B215" s="54" t="s">
        <v>454</v>
      </c>
      <c r="C215" s="55" t="s">
        <v>455</v>
      </c>
      <c r="D215" s="54" t="s">
        <v>541</v>
      </c>
      <c r="E215" s="54" t="s">
        <v>288</v>
      </c>
      <c r="F215" s="54" t="str">
        <f>REPT(CHAR(160),10)&amp;Working!$E215</f>
        <v>          D</v>
      </c>
      <c r="G215" s="56">
        <v>0</v>
      </c>
      <c r="H215" s="56">
        <v>0</v>
      </c>
      <c r="I215" s="56">
        <v>3</v>
      </c>
      <c r="J215" s="56">
        <v>0</v>
      </c>
      <c r="K215" s="57">
        <v>0</v>
      </c>
      <c r="L215" s="58">
        <v>0.6</v>
      </c>
      <c r="M215" s="56">
        <v>0</v>
      </c>
      <c r="N215" s="56">
        <v>4</v>
      </c>
      <c r="O215" s="56">
        <v>3</v>
      </c>
      <c r="P215" s="59">
        <v>0</v>
      </c>
      <c r="Q215" s="60">
        <v>3</v>
      </c>
      <c r="R215" s="29">
        <v>2</v>
      </c>
      <c r="S215" s="22">
        <v>0</v>
      </c>
      <c r="T215" s="24">
        <v>0</v>
      </c>
      <c r="U215" s="44">
        <v>0</v>
      </c>
      <c r="V215" s="24">
        <v>0</v>
      </c>
      <c r="W215" s="24">
        <v>0</v>
      </c>
      <c r="X215" s="29">
        <v>0</v>
      </c>
      <c r="Y215" s="24">
        <v>3</v>
      </c>
      <c r="Z215" s="24">
        <v>0</v>
      </c>
      <c r="AA215" s="24">
        <v>0</v>
      </c>
      <c r="AB215" s="24">
        <v>0</v>
      </c>
      <c r="AC215" s="24">
        <v>0</v>
      </c>
      <c r="AD215" s="29">
        <v>0.6</v>
      </c>
      <c r="AE215" s="24">
        <v>0</v>
      </c>
      <c r="AF215" s="24">
        <v>0</v>
      </c>
      <c r="AG215" s="24">
        <v>0</v>
      </c>
      <c r="AH215" s="24">
        <v>0</v>
      </c>
      <c r="AI215" s="24">
        <v>0</v>
      </c>
      <c r="AJ215" s="29">
        <v>0</v>
      </c>
      <c r="AK215" s="23">
        <v>3</v>
      </c>
      <c r="AL215" s="23">
        <v>3</v>
      </c>
      <c r="AM215" s="44">
        <v>0</v>
      </c>
      <c r="AN215" s="23">
        <v>4</v>
      </c>
      <c r="AO215" s="24">
        <v>0</v>
      </c>
      <c r="AP215" s="29">
        <v>2</v>
      </c>
      <c r="AQ215" s="22">
        <v>3</v>
      </c>
      <c r="AR215" s="24">
        <v>0</v>
      </c>
      <c r="AS215" s="50">
        <v>0</v>
      </c>
      <c r="AT215" s="24">
        <v>0</v>
      </c>
      <c r="AU215" s="24">
        <v>0</v>
      </c>
      <c r="AV215" s="29">
        <v>0.6</v>
      </c>
      <c r="AW215" s="24">
        <v>0</v>
      </c>
      <c r="AX215" s="24">
        <v>0</v>
      </c>
      <c r="AY215" s="24">
        <v>0</v>
      </c>
      <c r="AZ215" s="22">
        <v>3</v>
      </c>
      <c r="BA215" s="49">
        <v>3</v>
      </c>
      <c r="BB215" s="76">
        <v>1.2</v>
      </c>
    </row>
    <row r="216" spans="1:54" ht="23.1" customHeight="1" x14ac:dyDescent="0.3">
      <c r="A216" s="78">
        <v>212</v>
      </c>
      <c r="B216" s="61" t="s">
        <v>456</v>
      </c>
      <c r="C216" s="62" t="s">
        <v>457</v>
      </c>
      <c r="D216" s="61" t="s">
        <v>541</v>
      </c>
      <c r="E216" s="61" t="s">
        <v>288</v>
      </c>
      <c r="F216" s="61" t="str">
        <f>REPT(CHAR(160),10)&amp;Working!$E216</f>
        <v>          D</v>
      </c>
      <c r="G216" s="52">
        <v>0</v>
      </c>
      <c r="H216" s="52">
        <v>0</v>
      </c>
      <c r="I216" s="52">
        <v>4</v>
      </c>
      <c r="J216" s="52">
        <v>0</v>
      </c>
      <c r="K216" s="63">
        <v>0</v>
      </c>
      <c r="L216" s="58">
        <v>0.8</v>
      </c>
      <c r="M216" s="52">
        <v>0</v>
      </c>
      <c r="N216" s="52">
        <v>5</v>
      </c>
      <c r="O216" s="52">
        <v>5</v>
      </c>
      <c r="P216" s="70">
        <v>0</v>
      </c>
      <c r="Q216" s="71">
        <v>5</v>
      </c>
      <c r="R216" s="29">
        <v>3</v>
      </c>
      <c r="S216" s="22">
        <v>0</v>
      </c>
      <c r="T216" s="12">
        <v>0</v>
      </c>
      <c r="U216" s="47">
        <v>0</v>
      </c>
      <c r="V216" s="12">
        <v>0</v>
      </c>
      <c r="W216" s="12">
        <v>0</v>
      </c>
      <c r="X216" s="29">
        <v>0</v>
      </c>
      <c r="Y216" s="12">
        <v>5</v>
      </c>
      <c r="Z216" s="12">
        <v>0</v>
      </c>
      <c r="AA216" s="12">
        <v>0</v>
      </c>
      <c r="AB216" s="12">
        <v>0</v>
      </c>
      <c r="AC216" s="12">
        <v>0</v>
      </c>
      <c r="AD216" s="29">
        <v>1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29">
        <v>0</v>
      </c>
      <c r="AK216" s="21">
        <v>4</v>
      </c>
      <c r="AL216" s="21">
        <v>4</v>
      </c>
      <c r="AM216" s="47">
        <v>0</v>
      </c>
      <c r="AN216" s="21">
        <v>4</v>
      </c>
      <c r="AO216" s="12">
        <v>0</v>
      </c>
      <c r="AP216" s="29">
        <v>2.4</v>
      </c>
      <c r="AQ216" s="22">
        <v>3</v>
      </c>
      <c r="AR216" s="12">
        <v>0</v>
      </c>
      <c r="AS216" s="20">
        <v>0</v>
      </c>
      <c r="AT216" s="12">
        <v>0</v>
      </c>
      <c r="AU216" s="12">
        <v>0</v>
      </c>
      <c r="AV216" s="29">
        <v>0.6</v>
      </c>
      <c r="AW216" s="12">
        <v>0</v>
      </c>
      <c r="AX216" s="12">
        <v>0</v>
      </c>
      <c r="AY216" s="24">
        <v>0</v>
      </c>
      <c r="AZ216" s="22">
        <v>3</v>
      </c>
      <c r="BA216" s="49">
        <v>4</v>
      </c>
      <c r="BB216" s="76">
        <v>1.4</v>
      </c>
    </row>
    <row r="217" spans="1:54" ht="23.1" customHeight="1" x14ac:dyDescent="0.3">
      <c r="A217" s="77">
        <v>213</v>
      </c>
      <c r="B217" s="54" t="s">
        <v>458</v>
      </c>
      <c r="C217" s="55" t="s">
        <v>459</v>
      </c>
      <c r="D217" s="54" t="s">
        <v>541</v>
      </c>
      <c r="E217" s="54" t="s">
        <v>288</v>
      </c>
      <c r="F217" s="54" t="str">
        <f>REPT(CHAR(160),10)&amp;Working!$E217</f>
        <v>          D</v>
      </c>
      <c r="G217" s="56">
        <v>0</v>
      </c>
      <c r="H217" s="56">
        <v>0</v>
      </c>
      <c r="I217" s="56">
        <v>1</v>
      </c>
      <c r="J217" s="56">
        <v>0</v>
      </c>
      <c r="K217" s="57">
        <v>0</v>
      </c>
      <c r="L217" s="58">
        <v>0.2</v>
      </c>
      <c r="M217" s="56">
        <v>0</v>
      </c>
      <c r="N217" s="56">
        <v>2</v>
      </c>
      <c r="O217" s="56">
        <v>2</v>
      </c>
      <c r="P217" s="59">
        <v>0</v>
      </c>
      <c r="Q217" s="60">
        <v>2</v>
      </c>
      <c r="R217" s="29">
        <v>1.2</v>
      </c>
      <c r="S217" s="22">
        <v>0</v>
      </c>
      <c r="T217" s="24">
        <v>0</v>
      </c>
      <c r="U217" s="44">
        <v>0</v>
      </c>
      <c r="V217" s="24">
        <v>0</v>
      </c>
      <c r="W217" s="24">
        <v>0</v>
      </c>
      <c r="X217" s="29">
        <v>0</v>
      </c>
      <c r="Y217" s="24">
        <v>3</v>
      </c>
      <c r="Z217" s="24">
        <v>0</v>
      </c>
      <c r="AA217" s="24">
        <v>0</v>
      </c>
      <c r="AB217" s="24">
        <v>0</v>
      </c>
      <c r="AC217" s="24">
        <v>0</v>
      </c>
      <c r="AD217" s="29">
        <v>0.6</v>
      </c>
      <c r="AE217" s="24">
        <v>0</v>
      </c>
      <c r="AF217" s="24">
        <v>0</v>
      </c>
      <c r="AG217" s="24">
        <v>0</v>
      </c>
      <c r="AH217" s="24">
        <v>0</v>
      </c>
      <c r="AI217" s="24">
        <v>0</v>
      </c>
      <c r="AJ217" s="29">
        <v>0</v>
      </c>
      <c r="AK217" s="23">
        <v>1</v>
      </c>
      <c r="AL217" s="23">
        <v>1</v>
      </c>
      <c r="AM217" s="44">
        <v>0</v>
      </c>
      <c r="AN217" s="23">
        <v>1</v>
      </c>
      <c r="AO217" s="24">
        <v>0</v>
      </c>
      <c r="AP217" s="29">
        <v>0.6</v>
      </c>
      <c r="AQ217" s="22">
        <v>2</v>
      </c>
      <c r="AR217" s="24">
        <v>0</v>
      </c>
      <c r="AS217" s="50">
        <v>0</v>
      </c>
      <c r="AT217" s="24">
        <v>0</v>
      </c>
      <c r="AU217" s="24">
        <v>0</v>
      </c>
      <c r="AV217" s="29">
        <v>0.4</v>
      </c>
      <c r="AW217" s="24">
        <v>0</v>
      </c>
      <c r="AX217" s="24">
        <v>0</v>
      </c>
      <c r="AY217" s="24">
        <v>0</v>
      </c>
      <c r="AZ217" s="22">
        <v>2</v>
      </c>
      <c r="BA217" s="49">
        <v>1</v>
      </c>
      <c r="BB217" s="76">
        <v>0.6</v>
      </c>
    </row>
    <row r="218" spans="1:54" ht="23.1" customHeight="1" x14ac:dyDescent="0.3">
      <c r="A218" s="78">
        <v>214</v>
      </c>
      <c r="B218" s="61" t="s">
        <v>460</v>
      </c>
      <c r="C218" s="62" t="s">
        <v>461</v>
      </c>
      <c r="D218" s="61" t="s">
        <v>449</v>
      </c>
      <c r="E218" s="61" t="s">
        <v>288</v>
      </c>
      <c r="F218" s="61" t="str">
        <f>REPT(CHAR(160),10)&amp;Working!$E218</f>
        <v>          D</v>
      </c>
      <c r="G218" s="52">
        <v>0</v>
      </c>
      <c r="H218" s="52">
        <v>0</v>
      </c>
      <c r="I218" s="52">
        <v>3</v>
      </c>
      <c r="J218" s="52">
        <v>0</v>
      </c>
      <c r="K218" s="63">
        <v>0</v>
      </c>
      <c r="L218" s="58">
        <v>0.6</v>
      </c>
      <c r="M218" s="52">
        <v>0</v>
      </c>
      <c r="N218" s="52">
        <v>2</v>
      </c>
      <c r="O218" s="52">
        <v>4</v>
      </c>
      <c r="P218" s="64">
        <v>0</v>
      </c>
      <c r="Q218" s="65">
        <v>4</v>
      </c>
      <c r="R218" s="29">
        <v>2</v>
      </c>
      <c r="S218" s="22">
        <v>0</v>
      </c>
      <c r="T218" s="12">
        <v>0</v>
      </c>
      <c r="U218" s="43">
        <v>0</v>
      </c>
      <c r="V218" s="12">
        <v>0</v>
      </c>
      <c r="W218" s="12">
        <v>0</v>
      </c>
      <c r="X218" s="29">
        <v>0</v>
      </c>
      <c r="Y218" s="12">
        <v>3</v>
      </c>
      <c r="Z218" s="12">
        <v>0</v>
      </c>
      <c r="AA218" s="12">
        <v>0</v>
      </c>
      <c r="AB218" s="12">
        <v>0</v>
      </c>
      <c r="AC218" s="12">
        <v>0</v>
      </c>
      <c r="AD218" s="29">
        <v>0.6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29">
        <v>0</v>
      </c>
      <c r="AK218" s="17">
        <v>3</v>
      </c>
      <c r="AL218" s="17">
        <v>3</v>
      </c>
      <c r="AM218" s="43">
        <v>0</v>
      </c>
      <c r="AN218" s="17">
        <v>4</v>
      </c>
      <c r="AO218" s="12">
        <v>0</v>
      </c>
      <c r="AP218" s="29">
        <v>2</v>
      </c>
      <c r="AQ218" s="22">
        <v>3</v>
      </c>
      <c r="AR218" s="12">
        <v>0</v>
      </c>
      <c r="AS218" s="21">
        <v>0</v>
      </c>
      <c r="AT218" s="12">
        <v>0</v>
      </c>
      <c r="AU218" s="12">
        <v>0</v>
      </c>
      <c r="AV218" s="29">
        <v>0.6</v>
      </c>
      <c r="AW218" s="12">
        <v>0</v>
      </c>
      <c r="AX218" s="12">
        <v>0</v>
      </c>
      <c r="AY218" s="24">
        <v>0</v>
      </c>
      <c r="AZ218" s="22">
        <v>3</v>
      </c>
      <c r="BA218" s="49">
        <v>3</v>
      </c>
      <c r="BB218" s="76">
        <v>1.2</v>
      </c>
    </row>
    <row r="219" spans="1:54" ht="23.1" customHeight="1" x14ac:dyDescent="0.3">
      <c r="A219" s="77">
        <v>215</v>
      </c>
      <c r="B219" s="54" t="s">
        <v>462</v>
      </c>
      <c r="C219" s="55" t="s">
        <v>463</v>
      </c>
      <c r="D219" s="54" t="s">
        <v>449</v>
      </c>
      <c r="E219" s="54" t="s">
        <v>288</v>
      </c>
      <c r="F219" s="54" t="str">
        <f>REPT(CHAR(160),10)&amp;Working!$E219</f>
        <v>          D</v>
      </c>
      <c r="G219" s="56">
        <v>0</v>
      </c>
      <c r="H219" s="56">
        <v>0</v>
      </c>
      <c r="I219" s="56">
        <v>2</v>
      </c>
      <c r="J219" s="56">
        <v>0</v>
      </c>
      <c r="K219" s="57">
        <v>0</v>
      </c>
      <c r="L219" s="58">
        <v>0.4</v>
      </c>
      <c r="M219" s="56">
        <v>0</v>
      </c>
      <c r="N219" s="56">
        <v>2</v>
      </c>
      <c r="O219" s="56">
        <v>3</v>
      </c>
      <c r="P219" s="59">
        <v>0</v>
      </c>
      <c r="Q219" s="60">
        <v>3</v>
      </c>
      <c r="R219" s="29">
        <v>1.6</v>
      </c>
      <c r="S219" s="22">
        <v>0</v>
      </c>
      <c r="T219" s="24">
        <v>0</v>
      </c>
      <c r="U219" s="44">
        <v>0</v>
      </c>
      <c r="V219" s="24">
        <v>0</v>
      </c>
      <c r="W219" s="24">
        <v>0</v>
      </c>
      <c r="X219" s="29">
        <v>0</v>
      </c>
      <c r="Y219" s="24">
        <v>2</v>
      </c>
      <c r="Z219" s="24">
        <v>0</v>
      </c>
      <c r="AA219" s="24">
        <v>0</v>
      </c>
      <c r="AB219" s="24">
        <v>0</v>
      </c>
      <c r="AC219" s="24">
        <v>0</v>
      </c>
      <c r="AD219" s="29">
        <v>0.4</v>
      </c>
      <c r="AE219" s="24">
        <v>0</v>
      </c>
      <c r="AF219" s="24">
        <v>0</v>
      </c>
      <c r="AG219" s="24">
        <v>0</v>
      </c>
      <c r="AH219" s="24">
        <v>0</v>
      </c>
      <c r="AI219" s="24">
        <v>0</v>
      </c>
      <c r="AJ219" s="29">
        <v>0</v>
      </c>
      <c r="AK219" s="23">
        <v>2</v>
      </c>
      <c r="AL219" s="23">
        <v>2</v>
      </c>
      <c r="AM219" s="44">
        <v>0</v>
      </c>
      <c r="AN219" s="23">
        <v>3</v>
      </c>
      <c r="AO219" s="24">
        <v>0</v>
      </c>
      <c r="AP219" s="29">
        <v>1.4</v>
      </c>
      <c r="AQ219" s="22">
        <v>2</v>
      </c>
      <c r="AR219" s="24">
        <v>0</v>
      </c>
      <c r="AS219" s="50">
        <v>0</v>
      </c>
      <c r="AT219" s="24">
        <v>0</v>
      </c>
      <c r="AU219" s="24">
        <v>0</v>
      </c>
      <c r="AV219" s="29">
        <v>0.4</v>
      </c>
      <c r="AW219" s="24">
        <v>0</v>
      </c>
      <c r="AX219" s="24">
        <v>0</v>
      </c>
      <c r="AY219" s="24">
        <v>0</v>
      </c>
      <c r="AZ219" s="22">
        <v>3</v>
      </c>
      <c r="BA219" s="49">
        <v>3</v>
      </c>
      <c r="BB219" s="76">
        <v>1.2</v>
      </c>
    </row>
    <row r="220" spans="1:54" ht="23.1" customHeight="1" x14ac:dyDescent="0.3">
      <c r="A220" s="78">
        <v>216</v>
      </c>
      <c r="B220" s="61" t="s">
        <v>464</v>
      </c>
      <c r="C220" s="62" t="s">
        <v>465</v>
      </c>
      <c r="D220" s="61" t="s">
        <v>449</v>
      </c>
      <c r="E220" s="61" t="s">
        <v>288</v>
      </c>
      <c r="F220" s="61" t="str">
        <f>REPT(CHAR(160),10)&amp;Working!$E220</f>
        <v>          D</v>
      </c>
      <c r="G220" s="52">
        <v>0</v>
      </c>
      <c r="H220" s="52">
        <v>0</v>
      </c>
      <c r="I220" s="52">
        <v>2</v>
      </c>
      <c r="J220" s="52">
        <v>0</v>
      </c>
      <c r="K220" s="63">
        <v>0</v>
      </c>
      <c r="L220" s="58">
        <v>0.4</v>
      </c>
      <c r="M220" s="52">
        <v>0</v>
      </c>
      <c r="N220" s="52">
        <v>2</v>
      </c>
      <c r="O220" s="52">
        <v>3</v>
      </c>
      <c r="P220" s="66">
        <v>0</v>
      </c>
      <c r="Q220" s="67">
        <v>3</v>
      </c>
      <c r="R220" s="29">
        <v>1.6</v>
      </c>
      <c r="S220" s="22">
        <v>0</v>
      </c>
      <c r="T220" s="12">
        <v>0</v>
      </c>
      <c r="U220" s="45">
        <v>0</v>
      </c>
      <c r="V220" s="12">
        <v>0</v>
      </c>
      <c r="W220" s="12">
        <v>0</v>
      </c>
      <c r="X220" s="29">
        <v>0</v>
      </c>
      <c r="Y220" s="12">
        <v>3</v>
      </c>
      <c r="Z220" s="12">
        <v>0</v>
      </c>
      <c r="AA220" s="12">
        <v>0</v>
      </c>
      <c r="AB220" s="12">
        <v>0</v>
      </c>
      <c r="AC220" s="12">
        <v>0</v>
      </c>
      <c r="AD220" s="29">
        <v>0.6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29">
        <v>0</v>
      </c>
      <c r="AK220" s="19">
        <v>2</v>
      </c>
      <c r="AL220" s="19">
        <v>3</v>
      </c>
      <c r="AM220" s="45">
        <v>0</v>
      </c>
      <c r="AN220" s="19">
        <v>3</v>
      </c>
      <c r="AO220" s="12">
        <v>0</v>
      </c>
      <c r="AP220" s="29">
        <v>1.6</v>
      </c>
      <c r="AQ220" s="22">
        <v>3</v>
      </c>
      <c r="AR220" s="12">
        <v>0</v>
      </c>
      <c r="AS220" s="20">
        <v>0</v>
      </c>
      <c r="AT220" s="12">
        <v>0</v>
      </c>
      <c r="AU220" s="12">
        <v>0</v>
      </c>
      <c r="AV220" s="29">
        <v>0.6</v>
      </c>
      <c r="AW220" s="12">
        <v>0</v>
      </c>
      <c r="AX220" s="12">
        <v>0</v>
      </c>
      <c r="AY220" s="24">
        <v>0</v>
      </c>
      <c r="AZ220" s="22">
        <v>2</v>
      </c>
      <c r="BA220" s="49">
        <v>2</v>
      </c>
      <c r="BB220" s="76">
        <v>0.8</v>
      </c>
    </row>
    <row r="221" spans="1:54" ht="23.1" customHeight="1" x14ac:dyDescent="0.3">
      <c r="A221" s="77">
        <v>217</v>
      </c>
      <c r="B221" s="54" t="s">
        <v>466</v>
      </c>
      <c r="C221" s="55" t="s">
        <v>467</v>
      </c>
      <c r="D221" s="54" t="s">
        <v>541</v>
      </c>
      <c r="E221" s="54" t="s">
        <v>288</v>
      </c>
      <c r="F221" s="54" t="str">
        <f>REPT(CHAR(160),10)&amp;Working!$E221</f>
        <v>          D</v>
      </c>
      <c r="G221" s="56">
        <v>0</v>
      </c>
      <c r="H221" s="56">
        <v>0</v>
      </c>
      <c r="I221" s="56">
        <v>3</v>
      </c>
      <c r="J221" s="56">
        <v>0</v>
      </c>
      <c r="K221" s="57">
        <v>0</v>
      </c>
      <c r="L221" s="58">
        <v>0.6</v>
      </c>
      <c r="M221" s="56">
        <v>0</v>
      </c>
      <c r="N221" s="56">
        <v>4</v>
      </c>
      <c r="O221" s="56">
        <v>5</v>
      </c>
      <c r="P221" s="59">
        <v>0</v>
      </c>
      <c r="Q221" s="60">
        <v>5</v>
      </c>
      <c r="R221" s="29">
        <v>2.8</v>
      </c>
      <c r="S221" s="22">
        <v>0</v>
      </c>
      <c r="T221" s="24">
        <v>0</v>
      </c>
      <c r="U221" s="44">
        <v>0</v>
      </c>
      <c r="V221" s="24">
        <v>0</v>
      </c>
      <c r="W221" s="24">
        <v>0</v>
      </c>
      <c r="X221" s="29">
        <v>0</v>
      </c>
      <c r="Y221" s="24">
        <v>4</v>
      </c>
      <c r="Z221" s="24">
        <v>0</v>
      </c>
      <c r="AA221" s="24">
        <v>0</v>
      </c>
      <c r="AB221" s="24">
        <v>0</v>
      </c>
      <c r="AC221" s="24">
        <v>0</v>
      </c>
      <c r="AD221" s="29">
        <v>0.8</v>
      </c>
      <c r="AE221" s="24">
        <v>0</v>
      </c>
      <c r="AF221" s="24">
        <v>0</v>
      </c>
      <c r="AG221" s="24">
        <v>0</v>
      </c>
      <c r="AH221" s="24">
        <v>0</v>
      </c>
      <c r="AI221" s="24">
        <v>0</v>
      </c>
      <c r="AJ221" s="29">
        <v>0</v>
      </c>
      <c r="AK221" s="23">
        <v>3</v>
      </c>
      <c r="AL221" s="23">
        <v>3</v>
      </c>
      <c r="AM221" s="44">
        <v>0</v>
      </c>
      <c r="AN221" s="23">
        <v>4</v>
      </c>
      <c r="AO221" s="24">
        <v>0</v>
      </c>
      <c r="AP221" s="29">
        <v>2</v>
      </c>
      <c r="AQ221" s="22">
        <v>4</v>
      </c>
      <c r="AR221" s="24">
        <v>0</v>
      </c>
      <c r="AS221" s="50">
        <v>0</v>
      </c>
      <c r="AT221" s="24">
        <v>0</v>
      </c>
      <c r="AU221" s="24">
        <v>0</v>
      </c>
      <c r="AV221" s="29">
        <v>0.8</v>
      </c>
      <c r="AW221" s="24">
        <v>0</v>
      </c>
      <c r="AX221" s="24">
        <v>0</v>
      </c>
      <c r="AY221" s="24">
        <v>0</v>
      </c>
      <c r="AZ221" s="22">
        <v>3</v>
      </c>
      <c r="BA221" s="49">
        <v>3</v>
      </c>
      <c r="BB221" s="76">
        <v>1.2</v>
      </c>
    </row>
    <row r="222" spans="1:54" ht="23.1" customHeight="1" x14ac:dyDescent="0.3">
      <c r="A222" s="78">
        <v>218</v>
      </c>
      <c r="B222" s="61" t="s">
        <v>468</v>
      </c>
      <c r="C222" s="62" t="s">
        <v>469</v>
      </c>
      <c r="D222" s="61" t="s">
        <v>449</v>
      </c>
      <c r="E222" s="61" t="s">
        <v>288</v>
      </c>
      <c r="F222" s="61" t="str">
        <f>REPT(CHAR(160),10)&amp;Working!$E222</f>
        <v>          D</v>
      </c>
      <c r="G222" s="52">
        <v>0</v>
      </c>
      <c r="H222" s="52">
        <v>0</v>
      </c>
      <c r="I222" s="52">
        <v>2</v>
      </c>
      <c r="J222" s="52">
        <v>0</v>
      </c>
      <c r="K222" s="63">
        <v>0</v>
      </c>
      <c r="L222" s="58">
        <v>0.4</v>
      </c>
      <c r="M222" s="52">
        <v>0</v>
      </c>
      <c r="N222" s="52">
        <v>2</v>
      </c>
      <c r="O222" s="52">
        <v>3</v>
      </c>
      <c r="P222" s="64">
        <v>0</v>
      </c>
      <c r="Q222" s="65">
        <v>3</v>
      </c>
      <c r="R222" s="29">
        <v>1.6</v>
      </c>
      <c r="S222" s="22">
        <v>0</v>
      </c>
      <c r="T222" s="12">
        <v>0</v>
      </c>
      <c r="U222" s="43">
        <v>0</v>
      </c>
      <c r="V222" s="12">
        <v>0</v>
      </c>
      <c r="W222" s="12">
        <v>0</v>
      </c>
      <c r="X222" s="29">
        <v>0</v>
      </c>
      <c r="Y222" s="12">
        <v>2</v>
      </c>
      <c r="Z222" s="12">
        <v>0</v>
      </c>
      <c r="AA222" s="12">
        <v>0</v>
      </c>
      <c r="AB222" s="12">
        <v>0</v>
      </c>
      <c r="AC222" s="12">
        <v>0</v>
      </c>
      <c r="AD222" s="29">
        <v>0.4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29">
        <v>0</v>
      </c>
      <c r="AK222" s="17">
        <v>2</v>
      </c>
      <c r="AL222" s="17">
        <v>2</v>
      </c>
      <c r="AM222" s="43">
        <v>0</v>
      </c>
      <c r="AN222" s="17">
        <v>2</v>
      </c>
      <c r="AO222" s="12">
        <v>0</v>
      </c>
      <c r="AP222" s="29">
        <v>1.2</v>
      </c>
      <c r="AQ222" s="22">
        <v>2</v>
      </c>
      <c r="AR222" s="12">
        <v>0</v>
      </c>
      <c r="AS222" s="21">
        <v>0</v>
      </c>
      <c r="AT222" s="12">
        <v>0</v>
      </c>
      <c r="AU222" s="12">
        <v>0</v>
      </c>
      <c r="AV222" s="29">
        <v>0.4</v>
      </c>
      <c r="AW222" s="12">
        <v>0</v>
      </c>
      <c r="AX222" s="12">
        <v>0</v>
      </c>
      <c r="AY222" s="24">
        <v>0</v>
      </c>
      <c r="AZ222" s="22">
        <v>3</v>
      </c>
      <c r="BA222" s="49">
        <v>2</v>
      </c>
      <c r="BB222" s="76">
        <v>1</v>
      </c>
    </row>
    <row r="223" spans="1:54" ht="23.1" customHeight="1" x14ac:dyDescent="0.3">
      <c r="A223" s="77">
        <v>219</v>
      </c>
      <c r="B223" s="54" t="s">
        <v>470</v>
      </c>
      <c r="C223" s="55" t="s">
        <v>471</v>
      </c>
      <c r="D223" s="54" t="s">
        <v>449</v>
      </c>
      <c r="E223" s="54" t="s">
        <v>288</v>
      </c>
      <c r="F223" s="54" t="str">
        <f>REPT(CHAR(160),10)&amp;Working!$E223</f>
        <v>          D</v>
      </c>
      <c r="G223" s="56">
        <v>0</v>
      </c>
      <c r="H223" s="56">
        <v>0</v>
      </c>
      <c r="I223" s="56">
        <v>3</v>
      </c>
      <c r="J223" s="56">
        <v>0</v>
      </c>
      <c r="K223" s="57">
        <v>0</v>
      </c>
      <c r="L223" s="58">
        <v>0.6</v>
      </c>
      <c r="M223" s="56">
        <v>0</v>
      </c>
      <c r="N223" s="56">
        <v>3</v>
      </c>
      <c r="O223" s="56">
        <v>3</v>
      </c>
      <c r="P223" s="59">
        <v>0</v>
      </c>
      <c r="Q223" s="60">
        <v>3</v>
      </c>
      <c r="R223" s="29">
        <v>1.8</v>
      </c>
      <c r="S223" s="22">
        <v>0</v>
      </c>
      <c r="T223" s="24">
        <v>0</v>
      </c>
      <c r="U223" s="44">
        <v>0</v>
      </c>
      <c r="V223" s="24">
        <v>0</v>
      </c>
      <c r="W223" s="24">
        <v>0</v>
      </c>
      <c r="X223" s="29">
        <v>0</v>
      </c>
      <c r="Y223" s="24">
        <v>3</v>
      </c>
      <c r="Z223" s="24">
        <v>0</v>
      </c>
      <c r="AA223" s="24">
        <v>0</v>
      </c>
      <c r="AB223" s="24">
        <v>0</v>
      </c>
      <c r="AC223" s="24">
        <v>0</v>
      </c>
      <c r="AD223" s="29">
        <v>0.6</v>
      </c>
      <c r="AE223" s="24">
        <v>0</v>
      </c>
      <c r="AF223" s="24">
        <v>0</v>
      </c>
      <c r="AG223" s="24">
        <v>0</v>
      </c>
      <c r="AH223" s="24">
        <v>0</v>
      </c>
      <c r="AI223" s="24">
        <v>0</v>
      </c>
      <c r="AJ223" s="29">
        <v>0</v>
      </c>
      <c r="AK223" s="23">
        <v>2</v>
      </c>
      <c r="AL223" s="23">
        <v>2</v>
      </c>
      <c r="AM223" s="44">
        <v>0</v>
      </c>
      <c r="AN223" s="23">
        <v>3</v>
      </c>
      <c r="AO223" s="24">
        <v>0</v>
      </c>
      <c r="AP223" s="29">
        <v>1.4</v>
      </c>
      <c r="AQ223" s="22">
        <v>3</v>
      </c>
      <c r="AR223" s="24">
        <v>0</v>
      </c>
      <c r="AS223" s="50">
        <v>0</v>
      </c>
      <c r="AT223" s="24">
        <v>0</v>
      </c>
      <c r="AU223" s="24">
        <v>0</v>
      </c>
      <c r="AV223" s="29">
        <v>0.6</v>
      </c>
      <c r="AW223" s="24">
        <v>0</v>
      </c>
      <c r="AX223" s="24">
        <v>0</v>
      </c>
      <c r="AY223" s="24">
        <v>0</v>
      </c>
      <c r="AZ223" s="22">
        <v>3</v>
      </c>
      <c r="BA223" s="49">
        <v>2</v>
      </c>
      <c r="BB223" s="76">
        <v>1</v>
      </c>
    </row>
    <row r="224" spans="1:54" ht="23.1" customHeight="1" x14ac:dyDescent="0.3">
      <c r="A224" s="78">
        <v>220</v>
      </c>
      <c r="B224" s="61" t="s">
        <v>472</v>
      </c>
      <c r="C224" s="62" t="s">
        <v>473</v>
      </c>
      <c r="D224" s="61" t="s">
        <v>541</v>
      </c>
      <c r="E224" s="61" t="s">
        <v>288</v>
      </c>
      <c r="F224" s="61" t="str">
        <f>REPT(CHAR(160),10)&amp;Working!$E224</f>
        <v>          D</v>
      </c>
      <c r="G224" s="52">
        <v>0</v>
      </c>
      <c r="H224" s="52">
        <v>0</v>
      </c>
      <c r="I224" s="52">
        <v>0</v>
      </c>
      <c r="J224" s="52">
        <v>0</v>
      </c>
      <c r="K224" s="63">
        <v>0</v>
      </c>
      <c r="L224" s="58">
        <v>0</v>
      </c>
      <c r="M224" s="52">
        <v>0</v>
      </c>
      <c r="N224" s="52">
        <v>0</v>
      </c>
      <c r="O224" s="52">
        <v>0</v>
      </c>
      <c r="P224" s="64">
        <v>0</v>
      </c>
      <c r="Q224" s="65">
        <v>0</v>
      </c>
      <c r="R224" s="29">
        <v>0</v>
      </c>
      <c r="S224" s="22">
        <v>0</v>
      </c>
      <c r="T224" s="12">
        <v>0</v>
      </c>
      <c r="U224" s="43">
        <v>0</v>
      </c>
      <c r="V224" s="12">
        <v>0</v>
      </c>
      <c r="W224" s="12">
        <v>0</v>
      </c>
      <c r="X224" s="29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29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29">
        <v>0</v>
      </c>
      <c r="AK224" s="17">
        <v>0</v>
      </c>
      <c r="AL224" s="17">
        <v>0</v>
      </c>
      <c r="AM224" s="43">
        <v>0</v>
      </c>
      <c r="AN224" s="17">
        <v>0</v>
      </c>
      <c r="AO224" s="12">
        <v>0</v>
      </c>
      <c r="AP224" s="29">
        <v>0</v>
      </c>
      <c r="AQ224" s="22">
        <v>0</v>
      </c>
      <c r="AR224" s="12">
        <v>0</v>
      </c>
      <c r="AS224" s="20">
        <v>0</v>
      </c>
      <c r="AT224" s="12">
        <v>0</v>
      </c>
      <c r="AU224" s="12">
        <v>0</v>
      </c>
      <c r="AV224" s="29">
        <v>0</v>
      </c>
      <c r="AW224" s="12">
        <v>0</v>
      </c>
      <c r="AX224" s="12">
        <v>0</v>
      </c>
      <c r="AY224" s="24">
        <v>0</v>
      </c>
      <c r="AZ224" s="22">
        <v>0</v>
      </c>
      <c r="BA224" s="49">
        <v>0</v>
      </c>
      <c r="BB224" s="76">
        <v>0</v>
      </c>
    </row>
    <row r="225" spans="1:54" ht="23.1" customHeight="1" x14ac:dyDescent="0.3">
      <c r="A225" s="77">
        <v>221</v>
      </c>
      <c r="B225" s="54" t="s">
        <v>474</v>
      </c>
      <c r="C225" s="55" t="s">
        <v>475</v>
      </c>
      <c r="D225" s="54" t="s">
        <v>449</v>
      </c>
      <c r="E225" s="54" t="s">
        <v>288</v>
      </c>
      <c r="F225" s="54" t="str">
        <f>REPT(CHAR(160),10)&amp;Working!$E225</f>
        <v>          D</v>
      </c>
      <c r="G225" s="56">
        <v>0</v>
      </c>
      <c r="H225" s="56">
        <v>0</v>
      </c>
      <c r="I225" s="56">
        <v>0</v>
      </c>
      <c r="J225" s="56">
        <v>0</v>
      </c>
      <c r="K225" s="57">
        <v>0</v>
      </c>
      <c r="L225" s="58">
        <v>0</v>
      </c>
      <c r="M225" s="56">
        <v>0</v>
      </c>
      <c r="N225" s="56">
        <v>0</v>
      </c>
      <c r="O225" s="56">
        <v>0</v>
      </c>
      <c r="P225" s="59">
        <v>0</v>
      </c>
      <c r="Q225" s="60">
        <v>0</v>
      </c>
      <c r="R225" s="29">
        <v>0</v>
      </c>
      <c r="S225" s="22">
        <v>0</v>
      </c>
      <c r="T225" s="24">
        <v>0</v>
      </c>
      <c r="U225" s="44">
        <v>0</v>
      </c>
      <c r="V225" s="24">
        <v>0</v>
      </c>
      <c r="W225" s="24">
        <v>0</v>
      </c>
      <c r="X225" s="29">
        <v>0</v>
      </c>
      <c r="Y225" s="24">
        <v>0</v>
      </c>
      <c r="Z225" s="24">
        <v>0</v>
      </c>
      <c r="AA225" s="24">
        <v>0</v>
      </c>
      <c r="AB225" s="24">
        <v>0</v>
      </c>
      <c r="AC225" s="24">
        <v>0</v>
      </c>
      <c r="AD225" s="29">
        <v>0</v>
      </c>
      <c r="AE225" s="24">
        <v>0</v>
      </c>
      <c r="AF225" s="24">
        <v>0</v>
      </c>
      <c r="AG225" s="24">
        <v>0</v>
      </c>
      <c r="AH225" s="24">
        <v>0</v>
      </c>
      <c r="AI225" s="24">
        <v>0</v>
      </c>
      <c r="AJ225" s="29">
        <v>0</v>
      </c>
      <c r="AK225" s="23">
        <v>0</v>
      </c>
      <c r="AL225" s="23">
        <v>0</v>
      </c>
      <c r="AM225" s="44">
        <v>0</v>
      </c>
      <c r="AN225" s="23">
        <v>0</v>
      </c>
      <c r="AO225" s="24">
        <v>0</v>
      </c>
      <c r="AP225" s="29">
        <v>0</v>
      </c>
      <c r="AQ225" s="22">
        <v>0</v>
      </c>
      <c r="AR225" s="24">
        <v>0</v>
      </c>
      <c r="AS225" s="50">
        <v>0</v>
      </c>
      <c r="AT225" s="24">
        <v>0</v>
      </c>
      <c r="AU225" s="24">
        <v>0</v>
      </c>
      <c r="AV225" s="29">
        <v>0</v>
      </c>
      <c r="AW225" s="24">
        <v>0</v>
      </c>
      <c r="AX225" s="24">
        <v>0</v>
      </c>
      <c r="AY225" s="24">
        <v>0</v>
      </c>
      <c r="AZ225" s="22">
        <v>0</v>
      </c>
      <c r="BA225" s="49">
        <v>0</v>
      </c>
      <c r="BB225" s="76">
        <v>0</v>
      </c>
    </row>
    <row r="226" spans="1:54" ht="23.1" customHeight="1" x14ac:dyDescent="0.3">
      <c r="A226" s="78">
        <v>222</v>
      </c>
      <c r="B226" s="61" t="s">
        <v>476</v>
      </c>
      <c r="C226" s="62" t="s">
        <v>477</v>
      </c>
      <c r="D226" s="61" t="s">
        <v>449</v>
      </c>
      <c r="E226" s="61" t="s">
        <v>288</v>
      </c>
      <c r="F226" s="61" t="str">
        <f>REPT(CHAR(160),10)&amp;Working!$E226</f>
        <v>          D</v>
      </c>
      <c r="G226" s="52">
        <v>0</v>
      </c>
      <c r="H226" s="52">
        <v>0</v>
      </c>
      <c r="I226" s="52">
        <v>2</v>
      </c>
      <c r="J226" s="52">
        <v>0</v>
      </c>
      <c r="K226" s="63">
        <v>0</v>
      </c>
      <c r="L226" s="58">
        <v>0.4</v>
      </c>
      <c r="M226" s="52">
        <v>0</v>
      </c>
      <c r="N226" s="52">
        <v>4</v>
      </c>
      <c r="O226" s="52">
        <v>3</v>
      </c>
      <c r="P226" s="64">
        <v>0</v>
      </c>
      <c r="Q226" s="65">
        <v>3</v>
      </c>
      <c r="R226" s="29">
        <v>2</v>
      </c>
      <c r="S226" s="22">
        <v>0</v>
      </c>
      <c r="T226" s="12">
        <v>0</v>
      </c>
      <c r="U226" s="43">
        <v>0</v>
      </c>
      <c r="V226" s="12">
        <v>0</v>
      </c>
      <c r="W226" s="12">
        <v>0</v>
      </c>
      <c r="X226" s="29">
        <v>0</v>
      </c>
      <c r="Y226" s="12">
        <v>3</v>
      </c>
      <c r="Z226" s="12">
        <v>0</v>
      </c>
      <c r="AA226" s="12">
        <v>0</v>
      </c>
      <c r="AB226" s="12">
        <v>0</v>
      </c>
      <c r="AC226" s="12">
        <v>0</v>
      </c>
      <c r="AD226" s="29">
        <v>0.6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29">
        <v>0</v>
      </c>
      <c r="AK226" s="17">
        <v>3</v>
      </c>
      <c r="AL226" s="17">
        <v>2</v>
      </c>
      <c r="AM226" s="43">
        <v>0</v>
      </c>
      <c r="AN226" s="17">
        <v>2</v>
      </c>
      <c r="AO226" s="12">
        <v>0</v>
      </c>
      <c r="AP226" s="29">
        <v>1.4</v>
      </c>
      <c r="AQ226" s="22">
        <v>3</v>
      </c>
      <c r="AR226" s="12">
        <v>0</v>
      </c>
      <c r="AS226" s="20">
        <v>0</v>
      </c>
      <c r="AT226" s="12">
        <v>0</v>
      </c>
      <c r="AU226" s="12">
        <v>0</v>
      </c>
      <c r="AV226" s="29">
        <v>0.6</v>
      </c>
      <c r="AW226" s="12">
        <v>0</v>
      </c>
      <c r="AX226" s="12">
        <v>0</v>
      </c>
      <c r="AY226" s="24">
        <v>0</v>
      </c>
      <c r="AZ226" s="22">
        <v>3</v>
      </c>
      <c r="BA226" s="49">
        <v>3</v>
      </c>
      <c r="BB226" s="76">
        <v>1.2</v>
      </c>
    </row>
    <row r="227" spans="1:54" ht="23.1" customHeight="1" x14ac:dyDescent="0.3">
      <c r="A227" s="77">
        <v>223</v>
      </c>
      <c r="B227" s="54" t="s">
        <v>478</v>
      </c>
      <c r="C227" s="55" t="s">
        <v>479</v>
      </c>
      <c r="D227" s="54" t="s">
        <v>449</v>
      </c>
      <c r="E227" s="54" t="s">
        <v>288</v>
      </c>
      <c r="F227" s="54" t="str">
        <f>REPT(CHAR(160),10)&amp;Working!$E227</f>
        <v>          D</v>
      </c>
      <c r="G227" s="56">
        <v>0</v>
      </c>
      <c r="H227" s="56">
        <v>0</v>
      </c>
      <c r="I227" s="56">
        <v>2</v>
      </c>
      <c r="J227" s="56">
        <v>0</v>
      </c>
      <c r="K227" s="57">
        <v>0</v>
      </c>
      <c r="L227" s="58">
        <v>0.4</v>
      </c>
      <c r="M227" s="56">
        <v>0</v>
      </c>
      <c r="N227" s="56">
        <v>2</v>
      </c>
      <c r="O227" s="56">
        <v>1</v>
      </c>
      <c r="P227" s="59">
        <v>0</v>
      </c>
      <c r="Q227" s="60">
        <v>1</v>
      </c>
      <c r="R227" s="29">
        <v>0.8</v>
      </c>
      <c r="S227" s="22">
        <v>0</v>
      </c>
      <c r="T227" s="24">
        <v>0</v>
      </c>
      <c r="U227" s="44">
        <v>0</v>
      </c>
      <c r="V227" s="24">
        <v>0</v>
      </c>
      <c r="W227" s="24">
        <v>0</v>
      </c>
      <c r="X227" s="29">
        <v>0</v>
      </c>
      <c r="Y227" s="24">
        <v>2</v>
      </c>
      <c r="Z227" s="24">
        <v>0</v>
      </c>
      <c r="AA227" s="24">
        <v>0</v>
      </c>
      <c r="AB227" s="24">
        <v>0</v>
      </c>
      <c r="AC227" s="24">
        <v>0</v>
      </c>
      <c r="AD227" s="29">
        <v>0.4</v>
      </c>
      <c r="AE227" s="24">
        <v>0</v>
      </c>
      <c r="AF227" s="24">
        <v>0</v>
      </c>
      <c r="AG227" s="24">
        <v>0</v>
      </c>
      <c r="AH227" s="24">
        <v>0</v>
      </c>
      <c r="AI227" s="24">
        <v>0</v>
      </c>
      <c r="AJ227" s="29">
        <v>0</v>
      </c>
      <c r="AK227" s="23">
        <v>3</v>
      </c>
      <c r="AL227" s="23">
        <v>2</v>
      </c>
      <c r="AM227" s="44">
        <v>0</v>
      </c>
      <c r="AN227" s="23">
        <v>3</v>
      </c>
      <c r="AO227" s="24">
        <v>0</v>
      </c>
      <c r="AP227" s="29">
        <v>1.6</v>
      </c>
      <c r="AQ227" s="22">
        <v>2</v>
      </c>
      <c r="AR227" s="24">
        <v>0</v>
      </c>
      <c r="AS227" s="50">
        <v>0</v>
      </c>
      <c r="AT227" s="24">
        <v>0</v>
      </c>
      <c r="AU227" s="24">
        <v>0</v>
      </c>
      <c r="AV227" s="29">
        <v>0.4</v>
      </c>
      <c r="AW227" s="24">
        <v>0</v>
      </c>
      <c r="AX227" s="24">
        <v>0</v>
      </c>
      <c r="AY227" s="24">
        <v>0</v>
      </c>
      <c r="AZ227" s="22">
        <v>2</v>
      </c>
      <c r="BA227" s="49">
        <v>4</v>
      </c>
      <c r="BB227" s="76">
        <v>1.2</v>
      </c>
    </row>
    <row r="228" spans="1:54" ht="23.1" customHeight="1" x14ac:dyDescent="0.3">
      <c r="A228" s="78">
        <v>224</v>
      </c>
      <c r="B228" s="61" t="s">
        <v>480</v>
      </c>
      <c r="C228" s="62" t="s">
        <v>481</v>
      </c>
      <c r="D228" s="61" t="s">
        <v>449</v>
      </c>
      <c r="E228" s="61" t="s">
        <v>288</v>
      </c>
      <c r="F228" s="61" t="str">
        <f>REPT(CHAR(160),10)&amp;Working!$E228</f>
        <v>          D</v>
      </c>
      <c r="G228" s="52">
        <v>0</v>
      </c>
      <c r="H228" s="52">
        <v>0</v>
      </c>
      <c r="I228" s="52">
        <v>3</v>
      </c>
      <c r="J228" s="52">
        <v>0</v>
      </c>
      <c r="K228" s="63">
        <v>0</v>
      </c>
      <c r="L228" s="58">
        <v>0.6</v>
      </c>
      <c r="M228" s="52">
        <v>0</v>
      </c>
      <c r="N228" s="52">
        <v>3</v>
      </c>
      <c r="O228" s="52">
        <v>3</v>
      </c>
      <c r="P228" s="64">
        <v>0</v>
      </c>
      <c r="Q228" s="65">
        <v>3</v>
      </c>
      <c r="R228" s="29">
        <v>1.8</v>
      </c>
      <c r="S228" s="22">
        <v>0</v>
      </c>
      <c r="T228" s="12">
        <v>0</v>
      </c>
      <c r="U228" s="43">
        <v>0</v>
      </c>
      <c r="V228" s="12">
        <v>0</v>
      </c>
      <c r="W228" s="12">
        <v>0</v>
      </c>
      <c r="X228" s="29">
        <v>0</v>
      </c>
      <c r="Y228" s="12">
        <v>3</v>
      </c>
      <c r="Z228" s="12">
        <v>0</v>
      </c>
      <c r="AA228" s="12">
        <v>0</v>
      </c>
      <c r="AB228" s="12">
        <v>0</v>
      </c>
      <c r="AC228" s="12">
        <v>0</v>
      </c>
      <c r="AD228" s="29">
        <v>0.6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29">
        <v>0</v>
      </c>
      <c r="AK228" s="17">
        <v>2</v>
      </c>
      <c r="AL228" s="17">
        <v>3</v>
      </c>
      <c r="AM228" s="43">
        <v>0</v>
      </c>
      <c r="AN228" s="17">
        <v>3</v>
      </c>
      <c r="AO228" s="12">
        <v>0</v>
      </c>
      <c r="AP228" s="29">
        <v>1.6</v>
      </c>
      <c r="AQ228" s="22">
        <v>3</v>
      </c>
      <c r="AR228" s="12">
        <v>0</v>
      </c>
      <c r="AS228" s="20">
        <v>0</v>
      </c>
      <c r="AT228" s="12">
        <v>0</v>
      </c>
      <c r="AU228" s="12">
        <v>0</v>
      </c>
      <c r="AV228" s="29">
        <v>0.6</v>
      </c>
      <c r="AW228" s="12">
        <v>0</v>
      </c>
      <c r="AX228" s="12">
        <v>0</v>
      </c>
      <c r="AY228" s="24">
        <v>0</v>
      </c>
      <c r="AZ228" s="22">
        <v>3</v>
      </c>
      <c r="BA228" s="49">
        <v>2</v>
      </c>
      <c r="BB228" s="76">
        <v>1</v>
      </c>
    </row>
    <row r="229" spans="1:54" ht="23.1" customHeight="1" x14ac:dyDescent="0.3">
      <c r="A229" s="77">
        <v>225</v>
      </c>
      <c r="B229" s="54" t="s">
        <v>482</v>
      </c>
      <c r="C229" s="55" t="s">
        <v>539</v>
      </c>
      <c r="D229" s="54" t="s">
        <v>449</v>
      </c>
      <c r="E229" s="54" t="s">
        <v>288</v>
      </c>
      <c r="F229" s="54" t="str">
        <f>REPT(CHAR(160),10)&amp;Working!$E229</f>
        <v>          D</v>
      </c>
      <c r="G229" s="56">
        <v>0</v>
      </c>
      <c r="H229" s="56">
        <v>0</v>
      </c>
      <c r="I229" s="56">
        <v>2</v>
      </c>
      <c r="J229" s="56">
        <v>0</v>
      </c>
      <c r="K229" s="57">
        <v>0</v>
      </c>
      <c r="L229" s="58">
        <v>0.4</v>
      </c>
      <c r="M229" s="56">
        <v>0</v>
      </c>
      <c r="N229" s="56">
        <v>2</v>
      </c>
      <c r="O229" s="56">
        <v>3</v>
      </c>
      <c r="P229" s="59">
        <v>0</v>
      </c>
      <c r="Q229" s="60">
        <v>3</v>
      </c>
      <c r="R229" s="29">
        <v>1.6</v>
      </c>
      <c r="S229" s="22">
        <v>0</v>
      </c>
      <c r="T229" s="24">
        <v>0</v>
      </c>
      <c r="U229" s="44">
        <v>0</v>
      </c>
      <c r="V229" s="24">
        <v>0</v>
      </c>
      <c r="W229" s="24">
        <v>0</v>
      </c>
      <c r="X229" s="29">
        <v>0</v>
      </c>
      <c r="Y229" s="24">
        <v>2</v>
      </c>
      <c r="Z229" s="24">
        <v>0</v>
      </c>
      <c r="AA229" s="24">
        <v>0</v>
      </c>
      <c r="AB229" s="24">
        <v>0</v>
      </c>
      <c r="AC229" s="24">
        <v>0</v>
      </c>
      <c r="AD229" s="29">
        <v>0.4</v>
      </c>
      <c r="AE229" s="24">
        <v>0</v>
      </c>
      <c r="AF229" s="24">
        <v>0</v>
      </c>
      <c r="AG229" s="24">
        <v>0</v>
      </c>
      <c r="AH229" s="24">
        <v>0</v>
      </c>
      <c r="AI229" s="24">
        <v>0</v>
      </c>
      <c r="AJ229" s="29">
        <v>0</v>
      </c>
      <c r="AK229" s="23">
        <v>2</v>
      </c>
      <c r="AL229" s="23">
        <v>2</v>
      </c>
      <c r="AM229" s="44">
        <v>0</v>
      </c>
      <c r="AN229" s="23">
        <v>3</v>
      </c>
      <c r="AO229" s="24">
        <v>0</v>
      </c>
      <c r="AP229" s="29">
        <v>1.4</v>
      </c>
      <c r="AQ229" s="22">
        <v>2</v>
      </c>
      <c r="AR229" s="24">
        <v>0</v>
      </c>
      <c r="AS229" s="50">
        <v>0</v>
      </c>
      <c r="AT229" s="24">
        <v>0</v>
      </c>
      <c r="AU229" s="24">
        <v>0</v>
      </c>
      <c r="AV229" s="29">
        <v>0.4</v>
      </c>
      <c r="AW229" s="24">
        <v>0</v>
      </c>
      <c r="AX229" s="24">
        <v>0</v>
      </c>
      <c r="AY229" s="24">
        <v>0</v>
      </c>
      <c r="AZ229" s="22">
        <v>3</v>
      </c>
      <c r="BA229" s="49">
        <v>2</v>
      </c>
      <c r="BB229" s="76">
        <v>1</v>
      </c>
    </row>
    <row r="230" spans="1:54" ht="23.1" customHeight="1" x14ac:dyDescent="0.3">
      <c r="A230" s="78">
        <v>226</v>
      </c>
      <c r="B230" s="61" t="s">
        <v>483</v>
      </c>
      <c r="C230" s="62" t="s">
        <v>484</v>
      </c>
      <c r="D230" s="61" t="s">
        <v>449</v>
      </c>
      <c r="E230" s="61" t="s">
        <v>288</v>
      </c>
      <c r="F230" s="61" t="str">
        <f>REPT(CHAR(160),10)&amp;Working!$E230</f>
        <v>          D</v>
      </c>
      <c r="G230" s="52">
        <v>0</v>
      </c>
      <c r="H230" s="52">
        <v>0</v>
      </c>
      <c r="I230" s="52">
        <v>2</v>
      </c>
      <c r="J230" s="52">
        <v>0</v>
      </c>
      <c r="K230" s="63">
        <v>0</v>
      </c>
      <c r="L230" s="58">
        <v>0.4</v>
      </c>
      <c r="M230" s="52">
        <v>0</v>
      </c>
      <c r="N230" s="52">
        <v>3</v>
      </c>
      <c r="O230" s="52">
        <v>3</v>
      </c>
      <c r="P230" s="70">
        <v>0</v>
      </c>
      <c r="Q230" s="71">
        <v>3</v>
      </c>
      <c r="R230" s="29">
        <v>1.8</v>
      </c>
      <c r="S230" s="22">
        <v>0</v>
      </c>
      <c r="T230" s="12">
        <v>0</v>
      </c>
      <c r="U230" s="47">
        <v>0</v>
      </c>
      <c r="V230" s="12">
        <v>0</v>
      </c>
      <c r="W230" s="12">
        <v>0</v>
      </c>
      <c r="X230" s="29">
        <v>0</v>
      </c>
      <c r="Y230" s="12">
        <v>3</v>
      </c>
      <c r="Z230" s="12">
        <v>0</v>
      </c>
      <c r="AA230" s="12">
        <v>0</v>
      </c>
      <c r="AB230" s="12">
        <v>0</v>
      </c>
      <c r="AC230" s="12">
        <v>0</v>
      </c>
      <c r="AD230" s="29">
        <v>0.6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29">
        <v>0</v>
      </c>
      <c r="AK230" s="21">
        <v>2</v>
      </c>
      <c r="AL230" s="21">
        <v>2</v>
      </c>
      <c r="AM230" s="47">
        <v>0</v>
      </c>
      <c r="AN230" s="21">
        <v>3</v>
      </c>
      <c r="AO230" s="12">
        <v>0</v>
      </c>
      <c r="AP230" s="29">
        <v>1.4</v>
      </c>
      <c r="AQ230" s="22">
        <v>0</v>
      </c>
      <c r="AR230" s="12">
        <v>0</v>
      </c>
      <c r="AS230" s="20">
        <v>0</v>
      </c>
      <c r="AT230" s="12">
        <v>0</v>
      </c>
      <c r="AU230" s="12">
        <v>0</v>
      </c>
      <c r="AV230" s="29">
        <v>0</v>
      </c>
      <c r="AW230" s="12">
        <v>0</v>
      </c>
      <c r="AX230" s="12">
        <v>0</v>
      </c>
      <c r="AY230" s="24">
        <v>0</v>
      </c>
      <c r="AZ230" s="22">
        <v>3</v>
      </c>
      <c r="BA230" s="49">
        <v>3</v>
      </c>
      <c r="BB230" s="76">
        <v>1.2</v>
      </c>
    </row>
    <row r="231" spans="1:54" ht="23.1" customHeight="1" x14ac:dyDescent="0.3">
      <c r="A231" s="77">
        <v>227</v>
      </c>
      <c r="B231" s="54" t="s">
        <v>485</v>
      </c>
      <c r="C231" s="55" t="s">
        <v>486</v>
      </c>
      <c r="D231" s="54" t="s">
        <v>449</v>
      </c>
      <c r="E231" s="54" t="s">
        <v>288</v>
      </c>
      <c r="F231" s="54" t="str">
        <f>REPT(CHAR(160),10)&amp;Working!$E231</f>
        <v>          D</v>
      </c>
      <c r="G231" s="56">
        <v>0</v>
      </c>
      <c r="H231" s="56">
        <v>0</v>
      </c>
      <c r="I231" s="56" t="s">
        <v>34</v>
      </c>
      <c r="J231" s="56">
        <v>0</v>
      </c>
      <c r="K231" s="57">
        <v>0</v>
      </c>
      <c r="L231" s="58">
        <v>0</v>
      </c>
      <c r="M231" s="56">
        <v>0</v>
      </c>
      <c r="N231" s="56" t="s">
        <v>563</v>
      </c>
      <c r="O231" s="56" t="s">
        <v>563</v>
      </c>
      <c r="P231" s="74">
        <v>0</v>
      </c>
      <c r="Q231" s="75" t="s">
        <v>563</v>
      </c>
      <c r="R231" s="29"/>
      <c r="S231" s="22">
        <v>0</v>
      </c>
      <c r="T231" s="24">
        <v>0</v>
      </c>
      <c r="U231" s="24">
        <v>0</v>
      </c>
      <c r="V231" s="24">
        <v>0</v>
      </c>
      <c r="W231" s="24">
        <v>0</v>
      </c>
      <c r="X231" s="29">
        <v>0</v>
      </c>
      <c r="Y231" s="24" t="s">
        <v>563</v>
      </c>
      <c r="Z231" s="24">
        <v>0</v>
      </c>
      <c r="AA231" s="24">
        <v>0</v>
      </c>
      <c r="AB231" s="24">
        <v>0</v>
      </c>
      <c r="AC231" s="24">
        <v>0</v>
      </c>
      <c r="AD231" s="29"/>
      <c r="AE231" s="24">
        <v>0</v>
      </c>
      <c r="AF231" s="24">
        <v>0</v>
      </c>
      <c r="AG231" s="24">
        <v>0</v>
      </c>
      <c r="AH231" s="24">
        <v>0</v>
      </c>
      <c r="AI231" s="24">
        <v>0</v>
      </c>
      <c r="AJ231" s="29"/>
      <c r="AK231" s="24" t="s">
        <v>563</v>
      </c>
      <c r="AL231" s="24" t="s">
        <v>563</v>
      </c>
      <c r="AM231" s="24">
        <v>0</v>
      </c>
      <c r="AN231" s="24" t="s">
        <v>563</v>
      </c>
      <c r="AO231" s="24">
        <v>0</v>
      </c>
      <c r="AP231" s="29"/>
      <c r="AQ231" s="22" t="s">
        <v>563</v>
      </c>
      <c r="AR231" s="24">
        <v>0</v>
      </c>
      <c r="AS231" s="50">
        <v>0</v>
      </c>
      <c r="AT231" s="24">
        <v>0</v>
      </c>
      <c r="AU231" s="24">
        <v>0</v>
      </c>
      <c r="AV231" s="29"/>
      <c r="AW231" s="24">
        <v>0</v>
      </c>
      <c r="AX231" s="24">
        <v>0</v>
      </c>
      <c r="AY231" s="24">
        <v>0</v>
      </c>
      <c r="AZ231" s="22" t="s">
        <v>563</v>
      </c>
      <c r="BA231" s="49" t="s">
        <v>563</v>
      </c>
      <c r="BB231" s="76"/>
    </row>
    <row r="232" spans="1:54" ht="23.1" customHeight="1" x14ac:dyDescent="0.3">
      <c r="A232" s="78">
        <v>228</v>
      </c>
      <c r="B232" s="61" t="s">
        <v>540</v>
      </c>
      <c r="C232" s="62" t="s">
        <v>487</v>
      </c>
      <c r="D232" s="61" t="s">
        <v>544</v>
      </c>
      <c r="E232" s="61" t="s">
        <v>288</v>
      </c>
      <c r="F232" s="61" t="str">
        <f>REPT(CHAR(160),10)&amp;Working!$E232</f>
        <v>          D</v>
      </c>
      <c r="G232" s="52">
        <v>0</v>
      </c>
      <c r="H232" s="52">
        <v>0</v>
      </c>
      <c r="I232" s="52" t="s">
        <v>34</v>
      </c>
      <c r="J232" s="52">
        <v>0</v>
      </c>
      <c r="K232" s="63">
        <v>0</v>
      </c>
      <c r="L232" s="58">
        <v>0</v>
      </c>
      <c r="M232" s="52">
        <v>0</v>
      </c>
      <c r="N232" s="52" t="s">
        <v>563</v>
      </c>
      <c r="O232" s="52" t="s">
        <v>563</v>
      </c>
      <c r="P232" s="79">
        <v>0</v>
      </c>
      <c r="Q232" s="51" t="s">
        <v>563</v>
      </c>
      <c r="R232" s="80"/>
      <c r="S232" s="60">
        <v>0</v>
      </c>
      <c r="T232" s="51">
        <v>0</v>
      </c>
      <c r="U232" s="51">
        <v>0</v>
      </c>
      <c r="V232" s="51">
        <v>0</v>
      </c>
      <c r="W232" s="51">
        <v>0</v>
      </c>
      <c r="X232" s="80">
        <v>0</v>
      </c>
      <c r="Y232" s="51" t="s">
        <v>563</v>
      </c>
      <c r="Z232" s="51">
        <v>0</v>
      </c>
      <c r="AA232" s="51">
        <v>0</v>
      </c>
      <c r="AB232" s="51">
        <v>0</v>
      </c>
      <c r="AC232" s="51">
        <v>0</v>
      </c>
      <c r="AD232" s="80"/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80"/>
      <c r="AK232" s="51" t="s">
        <v>563</v>
      </c>
      <c r="AL232" s="51" t="s">
        <v>563</v>
      </c>
      <c r="AM232" s="51">
        <v>0</v>
      </c>
      <c r="AN232" s="51" t="s">
        <v>563</v>
      </c>
      <c r="AO232" s="51">
        <v>0</v>
      </c>
      <c r="AP232" s="80"/>
      <c r="AQ232" s="60" t="s">
        <v>563</v>
      </c>
      <c r="AR232" s="51">
        <v>0</v>
      </c>
      <c r="AS232" s="81">
        <v>0</v>
      </c>
      <c r="AT232" s="51">
        <v>0</v>
      </c>
      <c r="AU232" s="51">
        <v>0</v>
      </c>
      <c r="AV232" s="80"/>
      <c r="AW232" s="51">
        <v>0</v>
      </c>
      <c r="AX232" s="51">
        <v>0</v>
      </c>
      <c r="AY232" s="75">
        <v>0</v>
      </c>
      <c r="AZ232" s="60" t="s">
        <v>563</v>
      </c>
      <c r="BA232" s="49" t="s">
        <v>563</v>
      </c>
      <c r="BB232" s="58"/>
    </row>
    <row r="233" spans="1:54" x14ac:dyDescent="0.3">
      <c r="R233" s="29"/>
      <c r="X233" s="29"/>
      <c r="AD233" s="29"/>
      <c r="AJ233" s="29"/>
      <c r="AK233" s="12"/>
      <c r="AP233" s="29"/>
      <c r="AS233" s="48"/>
      <c r="AV233" s="29"/>
      <c r="BB233" s="29"/>
    </row>
    <row r="234" spans="1:54" x14ac:dyDescent="0.3">
      <c r="R234" s="29"/>
      <c r="X234" s="29"/>
      <c r="AD234" s="29"/>
      <c r="AJ234" s="29"/>
      <c r="AP234" s="29"/>
      <c r="AS234" s="16"/>
      <c r="AV234" s="29"/>
      <c r="BB234" s="29"/>
    </row>
    <row r="235" spans="1:54" x14ac:dyDescent="0.3">
      <c r="R235" s="29"/>
      <c r="X235" s="29"/>
      <c r="AD235" s="29"/>
      <c r="AJ235" s="29"/>
      <c r="AP235" s="29"/>
      <c r="AV235" s="29"/>
      <c r="BB235" s="29"/>
    </row>
    <row r="236" spans="1:54" x14ac:dyDescent="0.3">
      <c r="R236" s="29"/>
      <c r="X236" s="29"/>
      <c r="AD236" s="29"/>
      <c r="AJ236" s="29"/>
      <c r="AP236" s="29"/>
      <c r="AV236" s="29"/>
      <c r="BB236" s="29"/>
    </row>
    <row r="237" spans="1:54" x14ac:dyDescent="0.3">
      <c r="R237" s="29"/>
      <c r="X237" s="29"/>
      <c r="AD237" s="29"/>
      <c r="AJ237" s="29"/>
      <c r="AP237" s="29"/>
      <c r="AV237" s="29"/>
      <c r="BB237" s="29"/>
    </row>
    <row r="238" spans="1:54" x14ac:dyDescent="0.3">
      <c r="R238" s="29"/>
      <c r="X238" s="29"/>
      <c r="AD238" s="29"/>
      <c r="AJ238" s="29"/>
      <c r="AP238" s="29"/>
      <c r="AV238" s="29"/>
      <c r="BB238" s="29"/>
    </row>
    <row r="239" spans="1:54" x14ac:dyDescent="0.3">
      <c r="R239" s="29"/>
      <c r="X239" s="29"/>
      <c r="AD239" s="29"/>
      <c r="AJ239" s="29"/>
      <c r="AP239" s="29"/>
      <c r="AV239" s="29"/>
      <c r="BB239" s="29"/>
    </row>
    <row r="240" spans="1:54" x14ac:dyDescent="0.3">
      <c r="R240" s="29"/>
      <c r="X240" s="29"/>
      <c r="AD240" s="29"/>
      <c r="AJ240" s="29"/>
      <c r="AP240" s="29"/>
      <c r="AV240" s="29"/>
      <c r="BB240" s="29"/>
    </row>
    <row r="241" spans="18:54" x14ac:dyDescent="0.3">
      <c r="R241" s="29"/>
      <c r="X241" s="29"/>
      <c r="AD241" s="29"/>
      <c r="AJ241" s="29"/>
      <c r="AP241" s="29"/>
      <c r="AV241" s="29"/>
      <c r="BB241" s="29"/>
    </row>
    <row r="242" spans="18:54" x14ac:dyDescent="0.3">
      <c r="R242" s="29"/>
      <c r="X242" s="29"/>
      <c r="AD242" s="29"/>
      <c r="AJ242" s="29"/>
      <c r="AP242" s="29"/>
      <c r="AV242" s="29"/>
      <c r="BB242" s="29"/>
    </row>
    <row r="243" spans="18:54" x14ac:dyDescent="0.3">
      <c r="R243" s="29"/>
      <c r="X243" s="29"/>
      <c r="AD243" s="29"/>
      <c r="AJ243" s="29"/>
      <c r="AP243" s="29"/>
      <c r="AV243" s="29"/>
      <c r="BB243" s="29"/>
    </row>
    <row r="244" spans="18:54" x14ac:dyDescent="0.3">
      <c r="R244" s="29"/>
      <c r="X244" s="29"/>
      <c r="AD244" s="29"/>
      <c r="AJ244" s="29"/>
      <c r="AP244" s="29"/>
      <c r="AV244" s="29"/>
      <c r="BB244" s="29"/>
    </row>
    <row r="245" spans="18:54" x14ac:dyDescent="0.3">
      <c r="R245" s="29"/>
      <c r="X245" s="29"/>
      <c r="AD245" s="29"/>
      <c r="AJ245" s="29"/>
      <c r="AP245" s="29"/>
      <c r="AV245" s="29"/>
      <c r="BB245" s="29"/>
    </row>
    <row r="246" spans="18:54" x14ac:dyDescent="0.3">
      <c r="R246" s="29"/>
      <c r="X246" s="29"/>
      <c r="AD246" s="29"/>
      <c r="AJ246" s="29"/>
      <c r="AP246" s="29"/>
      <c r="AV246" s="29"/>
      <c r="BB246" s="29"/>
    </row>
    <row r="247" spans="18:54" x14ac:dyDescent="0.3">
      <c r="R247" s="29"/>
      <c r="X247" s="29"/>
      <c r="AD247" s="29"/>
      <c r="AJ247" s="29"/>
      <c r="AP247" s="29"/>
      <c r="AV247" s="29"/>
      <c r="BB247" s="29"/>
    </row>
    <row r="248" spans="18:54" x14ac:dyDescent="0.3">
      <c r="R248" s="29"/>
      <c r="X248" s="29"/>
      <c r="AD248" s="29"/>
      <c r="AJ248" s="29"/>
      <c r="AP248" s="29"/>
      <c r="AV248" s="29"/>
      <c r="BB248" s="29"/>
    </row>
    <row r="249" spans="18:54" x14ac:dyDescent="0.3">
      <c r="R249" s="29"/>
      <c r="X249" s="29"/>
      <c r="AD249" s="29"/>
      <c r="AJ249" s="29"/>
      <c r="AP249" s="29"/>
      <c r="AV249" s="29"/>
      <c r="BB249" s="29"/>
    </row>
    <row r="250" spans="18:54" x14ac:dyDescent="0.3">
      <c r="R250" s="29"/>
      <c r="X250" s="29"/>
      <c r="AD250" s="29"/>
      <c r="AJ250" s="29"/>
      <c r="AP250" s="29"/>
      <c r="AV250" s="29"/>
      <c r="BB250" s="29"/>
    </row>
    <row r="251" spans="18:54" x14ac:dyDescent="0.3">
      <c r="R251" s="29"/>
      <c r="X251" s="29"/>
      <c r="AD251" s="29"/>
      <c r="AJ251" s="29"/>
      <c r="AP251" s="29"/>
      <c r="AV251" s="29"/>
      <c r="BB251" s="29"/>
    </row>
    <row r="252" spans="18:54" x14ac:dyDescent="0.3">
      <c r="R252" s="29"/>
      <c r="X252" s="29"/>
      <c r="AD252" s="29"/>
      <c r="AJ252" s="29"/>
      <c r="AP252" s="29"/>
      <c r="AV252" s="29"/>
      <c r="BB252" s="29"/>
    </row>
    <row r="253" spans="18:54" x14ac:dyDescent="0.3">
      <c r="R253" s="29"/>
      <c r="X253" s="29"/>
      <c r="AD253" s="29"/>
      <c r="AJ253" s="29"/>
      <c r="AP253" s="29"/>
      <c r="AV253" s="29"/>
      <c r="BB253" s="29"/>
    </row>
    <row r="254" spans="18:54" x14ac:dyDescent="0.3">
      <c r="R254" s="29"/>
      <c r="X254" s="29"/>
      <c r="AD254" s="29"/>
      <c r="AJ254" s="29"/>
      <c r="AP254" s="29"/>
      <c r="AV254" s="29"/>
      <c r="BB254" s="29"/>
    </row>
    <row r="255" spans="18:54" x14ac:dyDescent="0.3">
      <c r="R255" s="29"/>
      <c r="X255" s="29"/>
      <c r="AD255" s="29"/>
      <c r="AJ255" s="29"/>
      <c r="AP255" s="29"/>
      <c r="AV255" s="29"/>
      <c r="BB255" s="29"/>
    </row>
    <row r="256" spans="18:54" x14ac:dyDescent="0.3">
      <c r="R256" s="29"/>
      <c r="X256" s="29"/>
      <c r="AD256" s="29"/>
      <c r="AJ256" s="29"/>
      <c r="AP256" s="29"/>
      <c r="AV256" s="29"/>
      <c r="BB256" s="29"/>
    </row>
    <row r="257" spans="18:54" x14ac:dyDescent="0.3">
      <c r="R257" s="29"/>
      <c r="X257" s="29"/>
      <c r="AD257" s="29"/>
      <c r="AJ257" s="29"/>
      <c r="AP257" s="29"/>
      <c r="AV257" s="29"/>
      <c r="BB257" s="29"/>
    </row>
    <row r="258" spans="18:54" x14ac:dyDescent="0.3">
      <c r="R258" s="29"/>
      <c r="X258" s="29"/>
      <c r="AD258" s="29"/>
      <c r="AJ258" s="29"/>
      <c r="AP258" s="29"/>
      <c r="AV258" s="29"/>
      <c r="BB258" s="29"/>
    </row>
    <row r="259" spans="18:54" x14ac:dyDescent="0.3">
      <c r="R259" s="29"/>
      <c r="X259" s="29"/>
      <c r="AD259" s="29"/>
      <c r="AJ259" s="29"/>
      <c r="AP259" s="29"/>
      <c r="AV259" s="29"/>
      <c r="BB259" s="29"/>
    </row>
    <row r="260" spans="18:54" x14ac:dyDescent="0.3">
      <c r="R260" s="29"/>
      <c r="X260" s="29"/>
      <c r="AD260" s="29"/>
      <c r="AJ260" s="29"/>
      <c r="AP260" s="29"/>
      <c r="AV260" s="29"/>
      <c r="BB260" s="29"/>
    </row>
    <row r="261" spans="18:54" x14ac:dyDescent="0.3">
      <c r="R261" s="29"/>
      <c r="X261" s="29"/>
      <c r="AD261" s="29"/>
      <c r="AJ261" s="29"/>
      <c r="AP261" s="29"/>
      <c r="AV261" s="29"/>
      <c r="BB261" s="29"/>
    </row>
    <row r="262" spans="18:54" x14ac:dyDescent="0.3">
      <c r="R262" s="29"/>
      <c r="X262" s="29"/>
      <c r="AD262" s="29"/>
      <c r="AJ262" s="29"/>
      <c r="AP262" s="29"/>
      <c r="AV262" s="29"/>
      <c r="BB262" s="29"/>
    </row>
    <row r="263" spans="18:54" x14ac:dyDescent="0.3">
      <c r="R263" s="29"/>
      <c r="X263" s="29"/>
      <c r="AD263" s="29"/>
      <c r="AJ263" s="29"/>
      <c r="AP263" s="29"/>
      <c r="AV263" s="29"/>
      <c r="BB263" s="29"/>
    </row>
    <row r="264" spans="18:54" x14ac:dyDescent="0.3">
      <c r="R264" s="29"/>
      <c r="X264" s="29"/>
      <c r="AD264" s="29"/>
      <c r="AJ264" s="29"/>
      <c r="AP264" s="29"/>
      <c r="AV264" s="29"/>
      <c r="BB264" s="29"/>
    </row>
    <row r="265" spans="18:54" x14ac:dyDescent="0.3">
      <c r="R265" s="29"/>
      <c r="X265" s="29"/>
      <c r="AD265" s="29"/>
      <c r="AJ265" s="29"/>
      <c r="AP265" s="29"/>
      <c r="AV265" s="29"/>
      <c r="BB265" s="29"/>
    </row>
    <row r="266" spans="18:54" x14ac:dyDescent="0.3">
      <c r="R266" s="29"/>
      <c r="X266" s="29"/>
      <c r="AD266" s="29"/>
      <c r="AJ266" s="29"/>
      <c r="AP266" s="29"/>
      <c r="AV266" s="29"/>
      <c r="BB266" s="29"/>
    </row>
    <row r="267" spans="18:54" x14ac:dyDescent="0.3">
      <c r="R267" s="29"/>
      <c r="X267" s="29"/>
      <c r="AD267" s="29"/>
      <c r="AJ267" s="29"/>
      <c r="AP267" s="29"/>
      <c r="AV267" s="29"/>
      <c r="BB267" s="29"/>
    </row>
    <row r="268" spans="18:54" x14ac:dyDescent="0.3">
      <c r="R268" s="29"/>
      <c r="X268" s="29"/>
      <c r="AD268" s="29"/>
      <c r="AJ268" s="29"/>
      <c r="AP268" s="29"/>
      <c r="AV268" s="29"/>
      <c r="BB268" s="29"/>
    </row>
    <row r="269" spans="18:54" x14ac:dyDescent="0.3">
      <c r="R269" s="29"/>
      <c r="X269" s="29"/>
      <c r="AD269" s="29"/>
      <c r="AJ269" s="29"/>
      <c r="AP269" s="29"/>
      <c r="AV269" s="29"/>
      <c r="BB269" s="29"/>
    </row>
    <row r="270" spans="18:54" x14ac:dyDescent="0.3">
      <c r="R270" s="29"/>
      <c r="X270" s="29"/>
      <c r="AD270" s="29"/>
      <c r="AJ270" s="29"/>
      <c r="AP270" s="29"/>
      <c r="AV270" s="29"/>
      <c r="BB270" s="29"/>
    </row>
    <row r="271" spans="18:54" x14ac:dyDescent="0.3">
      <c r="R271" s="29"/>
      <c r="X271" s="29"/>
      <c r="AD271" s="29"/>
      <c r="AJ271" s="29"/>
      <c r="AP271" s="29"/>
      <c r="AV271" s="29"/>
      <c r="BB271" s="29"/>
    </row>
    <row r="272" spans="18:54" x14ac:dyDescent="0.3">
      <c r="R272" s="29"/>
      <c r="X272" s="29"/>
      <c r="AD272" s="29"/>
      <c r="AJ272" s="29"/>
      <c r="AP272" s="29"/>
      <c r="AV272" s="29"/>
      <c r="BB272" s="29"/>
    </row>
    <row r="273" spans="18:54" x14ac:dyDescent="0.3">
      <c r="R273" s="29"/>
      <c r="X273" s="29"/>
      <c r="AD273" s="29"/>
      <c r="AJ273" s="29"/>
      <c r="AP273" s="29"/>
      <c r="AV273" s="29"/>
      <c r="BB273" s="29"/>
    </row>
    <row r="274" spans="18:54" x14ac:dyDescent="0.3">
      <c r="R274" s="29"/>
      <c r="X274" s="29"/>
      <c r="AD274" s="29"/>
      <c r="AJ274" s="29"/>
      <c r="AP274" s="29"/>
      <c r="AV274" s="29"/>
      <c r="BB274" s="29"/>
    </row>
    <row r="275" spans="18:54" x14ac:dyDescent="0.3">
      <c r="R275" s="29"/>
      <c r="X275" s="29"/>
      <c r="AD275" s="29"/>
      <c r="AJ275" s="29"/>
      <c r="AP275" s="29"/>
      <c r="AV275" s="29"/>
      <c r="BB275" s="29"/>
    </row>
    <row r="276" spans="18:54" x14ac:dyDescent="0.3">
      <c r="R276" s="29"/>
      <c r="X276" s="29"/>
      <c r="AD276" s="29"/>
      <c r="AJ276" s="29"/>
      <c r="AP276" s="29"/>
      <c r="AV276" s="29"/>
      <c r="BB276" s="29"/>
    </row>
    <row r="277" spans="18:54" x14ac:dyDescent="0.3">
      <c r="R277" s="29"/>
      <c r="X277" s="29"/>
      <c r="AD277" s="29"/>
      <c r="AJ277" s="29"/>
      <c r="AP277" s="29"/>
      <c r="AV277" s="29"/>
      <c r="BB277" s="29"/>
    </row>
    <row r="278" spans="18:54" x14ac:dyDescent="0.3">
      <c r="R278" s="29"/>
      <c r="X278" s="29"/>
      <c r="AD278" s="29"/>
      <c r="AJ278" s="29"/>
      <c r="AP278" s="29"/>
      <c r="AV278" s="29"/>
      <c r="BB278" s="29"/>
    </row>
    <row r="279" spans="18:54" x14ac:dyDescent="0.3">
      <c r="R279" s="29"/>
      <c r="X279" s="29"/>
      <c r="AD279" s="29"/>
      <c r="AJ279" s="29"/>
      <c r="AP279" s="29"/>
      <c r="AV279" s="29"/>
      <c r="BB279" s="29"/>
    </row>
    <row r="280" spans="18:54" x14ac:dyDescent="0.3">
      <c r="R280" s="29"/>
      <c r="X280" s="29"/>
      <c r="AD280" s="29"/>
      <c r="AJ280" s="29"/>
      <c r="AP280" s="29"/>
      <c r="AV280" s="29"/>
      <c r="BB280" s="29"/>
    </row>
    <row r="281" spans="18:54" x14ac:dyDescent="0.3">
      <c r="R281" s="29"/>
      <c r="X281" s="29"/>
      <c r="AD281" s="29"/>
      <c r="AJ281" s="29"/>
      <c r="AP281" s="29"/>
      <c r="AV281" s="29"/>
      <c r="BB281" s="29"/>
    </row>
    <row r="282" spans="18:54" x14ac:dyDescent="0.3">
      <c r="R282" s="29"/>
      <c r="X282" s="29"/>
      <c r="AD282" s="29"/>
      <c r="AJ282" s="29"/>
      <c r="AP282" s="29"/>
      <c r="AV282" s="29"/>
      <c r="BB282" s="29"/>
    </row>
    <row r="283" spans="18:54" x14ac:dyDescent="0.3">
      <c r="R283" s="29"/>
      <c r="X283" s="29"/>
      <c r="AD283" s="29"/>
      <c r="AJ283" s="29"/>
      <c r="AP283" s="29"/>
      <c r="AV283" s="29"/>
      <c r="BB283" s="29"/>
    </row>
    <row r="284" spans="18:54" x14ac:dyDescent="0.3">
      <c r="R284" s="29"/>
      <c r="X284" s="29"/>
      <c r="AD284" s="29"/>
      <c r="AJ284" s="29"/>
      <c r="AP284" s="29"/>
      <c r="AV284" s="29"/>
      <c r="BB284" s="29"/>
    </row>
    <row r="285" spans="18:54" x14ac:dyDescent="0.3">
      <c r="R285" s="29"/>
      <c r="X285" s="29"/>
      <c r="AD285" s="29"/>
      <c r="AJ285" s="29"/>
      <c r="AP285" s="29"/>
      <c r="AV285" s="29"/>
      <c r="BB285" s="29"/>
    </row>
    <row r="286" spans="18:54" x14ac:dyDescent="0.3">
      <c r="R286" s="29"/>
      <c r="X286" s="29"/>
      <c r="AD286" s="29"/>
      <c r="AJ286" s="29"/>
      <c r="AP286" s="29"/>
      <c r="AV286" s="29"/>
      <c r="BB286" s="29"/>
    </row>
    <row r="287" spans="18:54" x14ac:dyDescent="0.3">
      <c r="R287" s="29"/>
      <c r="X287" s="29"/>
      <c r="AD287" s="29"/>
      <c r="AJ287" s="29"/>
      <c r="AP287" s="29"/>
      <c r="AV287" s="29"/>
      <c r="BB287" s="29"/>
    </row>
    <row r="288" spans="18:54" x14ac:dyDescent="0.3">
      <c r="R288" s="29"/>
      <c r="X288" s="29"/>
      <c r="AD288" s="29"/>
      <c r="AJ288" s="29"/>
      <c r="AP288" s="29"/>
      <c r="AV288" s="29"/>
      <c r="BB288" s="29"/>
    </row>
    <row r="289" spans="18:54" x14ac:dyDescent="0.3">
      <c r="R289" s="29"/>
      <c r="X289" s="29"/>
      <c r="AD289" s="29"/>
      <c r="AJ289" s="29"/>
      <c r="AP289" s="29"/>
      <c r="AV289" s="29"/>
      <c r="BB289" s="29"/>
    </row>
    <row r="290" spans="18:54" x14ac:dyDescent="0.3">
      <c r="R290" s="29"/>
      <c r="X290" s="29"/>
      <c r="AD290" s="29"/>
      <c r="AJ290" s="29"/>
      <c r="AP290" s="29"/>
      <c r="AV290" s="29"/>
      <c r="BB290" s="29"/>
    </row>
    <row r="291" spans="18:54" x14ac:dyDescent="0.3">
      <c r="R291" s="29"/>
      <c r="X291" s="29"/>
      <c r="AD291" s="29"/>
      <c r="AJ291" s="29"/>
      <c r="AP291" s="29"/>
      <c r="AV291" s="29"/>
      <c r="BB291" s="29"/>
    </row>
    <row r="292" spans="18:54" x14ac:dyDescent="0.3">
      <c r="R292" s="29"/>
      <c r="X292" s="29"/>
      <c r="AD292" s="29"/>
      <c r="AJ292" s="29"/>
      <c r="AP292" s="29"/>
      <c r="AV292" s="29"/>
      <c r="BB292" s="29"/>
    </row>
    <row r="293" spans="18:54" x14ac:dyDescent="0.3">
      <c r="R293" s="29"/>
      <c r="X293" s="29"/>
      <c r="AD293" s="29"/>
      <c r="AJ293" s="29"/>
      <c r="AP293" s="29"/>
      <c r="AV293" s="29"/>
      <c r="BB293" s="29"/>
    </row>
    <row r="294" spans="18:54" x14ac:dyDescent="0.3">
      <c r="R294" s="29"/>
      <c r="X294" s="29"/>
      <c r="AD294" s="29"/>
      <c r="AJ294" s="29"/>
      <c r="AP294" s="29"/>
      <c r="AV294" s="29"/>
      <c r="BB294" s="29"/>
    </row>
    <row r="295" spans="18:54" x14ac:dyDescent="0.3">
      <c r="R295" s="29"/>
      <c r="X295" s="29"/>
      <c r="AD295" s="29"/>
      <c r="AJ295" s="29"/>
      <c r="AP295" s="29"/>
      <c r="AV295" s="29"/>
      <c r="BB295" s="29"/>
    </row>
    <row r="296" spans="18:54" x14ac:dyDescent="0.3">
      <c r="R296" s="29"/>
      <c r="X296" s="29"/>
      <c r="AD296" s="29"/>
      <c r="AJ296" s="29"/>
      <c r="AP296" s="29"/>
      <c r="AV296" s="29"/>
      <c r="BB296" s="29"/>
    </row>
    <row r="297" spans="18:54" x14ac:dyDescent="0.3">
      <c r="R297" s="29"/>
      <c r="X297" s="29"/>
      <c r="AD297" s="29"/>
      <c r="AJ297" s="29"/>
      <c r="AP297" s="29"/>
      <c r="AV297" s="29"/>
      <c r="BB297" s="29"/>
    </row>
    <row r="298" spans="18:54" x14ac:dyDescent="0.3">
      <c r="R298" s="29"/>
      <c r="X298" s="29"/>
      <c r="AD298" s="29"/>
      <c r="AJ298" s="29"/>
      <c r="AP298" s="29"/>
      <c r="AV298" s="29"/>
      <c r="BB298" s="29"/>
    </row>
    <row r="299" spans="18:54" x14ac:dyDescent="0.3">
      <c r="R299" s="29"/>
      <c r="X299" s="29"/>
      <c r="AD299" s="29"/>
      <c r="AJ299" s="29"/>
      <c r="AP299" s="29"/>
      <c r="AV299" s="29"/>
      <c r="BB299" s="29"/>
    </row>
    <row r="300" spans="18:54" x14ac:dyDescent="0.3">
      <c r="R300" s="29"/>
      <c r="X300" s="29"/>
      <c r="AD300" s="29"/>
      <c r="AJ300" s="29"/>
      <c r="AP300" s="29"/>
      <c r="AV300" s="29"/>
      <c r="BB300" s="29"/>
    </row>
    <row r="301" spans="18:54" x14ac:dyDescent="0.3">
      <c r="R301" s="29"/>
      <c r="X301" s="29"/>
      <c r="AD301" s="29"/>
      <c r="AJ301" s="29"/>
      <c r="AP301" s="29"/>
      <c r="AV301" s="29"/>
      <c r="BB301" s="29"/>
    </row>
    <row r="302" spans="18:54" x14ac:dyDescent="0.3">
      <c r="R302" s="29"/>
      <c r="X302" s="29"/>
      <c r="AD302" s="29"/>
      <c r="AJ302" s="29"/>
      <c r="AP302" s="29"/>
      <c r="AV302" s="29"/>
      <c r="BB302" s="29"/>
    </row>
    <row r="303" spans="18:54" x14ac:dyDescent="0.3">
      <c r="R303" s="29"/>
      <c r="X303" s="29"/>
      <c r="AD303" s="29"/>
      <c r="AJ303" s="29"/>
      <c r="AP303" s="29"/>
      <c r="AV303" s="29"/>
      <c r="BB303" s="29"/>
    </row>
    <row r="304" spans="18:54" x14ac:dyDescent="0.3">
      <c r="R304" s="29"/>
      <c r="X304" s="29"/>
      <c r="AD304" s="29"/>
      <c r="AJ304" s="29"/>
      <c r="AP304" s="29"/>
      <c r="AV304" s="29"/>
      <c r="BB304" s="29"/>
    </row>
    <row r="305" spans="18:54" x14ac:dyDescent="0.3">
      <c r="R305" s="29"/>
      <c r="X305" s="29"/>
      <c r="AD305" s="29"/>
      <c r="AJ305" s="29"/>
      <c r="AP305" s="29"/>
      <c r="AV305" s="29"/>
      <c r="BB305" s="29"/>
    </row>
    <row r="306" spans="18:54" x14ac:dyDescent="0.3">
      <c r="R306" s="29"/>
      <c r="X306" s="29"/>
      <c r="AD306" s="29"/>
      <c r="AJ306" s="29"/>
      <c r="AP306" s="29"/>
      <c r="AV306" s="29"/>
      <c r="BB306" s="29"/>
    </row>
    <row r="307" spans="18:54" x14ac:dyDescent="0.3">
      <c r="R307" s="29"/>
      <c r="X307" s="29"/>
      <c r="AD307" s="29"/>
      <c r="AJ307" s="29"/>
      <c r="AP307" s="29"/>
      <c r="AV307" s="29"/>
      <c r="BB307" s="29"/>
    </row>
    <row r="308" spans="18:54" x14ac:dyDescent="0.3">
      <c r="R308" s="29"/>
      <c r="X308" s="29"/>
      <c r="AD308" s="29"/>
      <c r="AJ308" s="29"/>
      <c r="AP308" s="29"/>
      <c r="AV308" s="29"/>
      <c r="BB308" s="29"/>
    </row>
    <row r="309" spans="18:54" x14ac:dyDescent="0.3">
      <c r="R309" s="29"/>
      <c r="X309" s="29"/>
      <c r="AD309" s="29"/>
      <c r="AJ309" s="29"/>
      <c r="AP309" s="29"/>
      <c r="AV309" s="29"/>
      <c r="BB309" s="29"/>
    </row>
    <row r="310" spans="18:54" x14ac:dyDescent="0.3">
      <c r="R310" s="29"/>
      <c r="X310" s="29"/>
      <c r="AD310" s="29"/>
      <c r="AJ310" s="29"/>
      <c r="AP310" s="29"/>
      <c r="AV310" s="29"/>
      <c r="BB310" s="29"/>
    </row>
    <row r="311" spans="18:54" x14ac:dyDescent="0.3">
      <c r="R311" s="29"/>
      <c r="X311" s="29"/>
      <c r="AD311" s="29"/>
      <c r="AJ311" s="29"/>
      <c r="AP311" s="29"/>
      <c r="AV311" s="29"/>
      <c r="BB311" s="29"/>
    </row>
    <row r="312" spans="18:54" x14ac:dyDescent="0.3">
      <c r="R312" s="29"/>
      <c r="X312" s="29"/>
      <c r="AD312" s="29"/>
      <c r="AJ312" s="29"/>
      <c r="AP312" s="29"/>
      <c r="AV312" s="29"/>
      <c r="BB312" s="29"/>
    </row>
    <row r="313" spans="18:54" x14ac:dyDescent="0.3">
      <c r="R313" s="29"/>
      <c r="X313" s="29"/>
      <c r="AD313" s="29"/>
      <c r="AJ313" s="29"/>
      <c r="AP313" s="29"/>
      <c r="AV313" s="29"/>
      <c r="BB313" s="29"/>
    </row>
    <row r="314" spans="18:54" x14ac:dyDescent="0.3">
      <c r="R314" s="29"/>
      <c r="X314" s="29"/>
      <c r="AD314" s="29"/>
      <c r="AJ314" s="29"/>
      <c r="AP314" s="29"/>
      <c r="AV314" s="29"/>
      <c r="BB314" s="29"/>
    </row>
    <row r="315" spans="18:54" x14ac:dyDescent="0.3">
      <c r="R315" s="29"/>
      <c r="X315" s="29"/>
      <c r="AD315" s="29"/>
      <c r="AJ315" s="29"/>
      <c r="AP315" s="29"/>
      <c r="AV315" s="29"/>
      <c r="BB315" s="29"/>
    </row>
    <row r="316" spans="18:54" x14ac:dyDescent="0.3">
      <c r="R316" s="29"/>
      <c r="X316" s="29"/>
      <c r="AD316" s="29"/>
      <c r="AJ316" s="29"/>
      <c r="AP316" s="29"/>
      <c r="AV316" s="29"/>
      <c r="BB316" s="29"/>
    </row>
    <row r="317" spans="18:54" x14ac:dyDescent="0.3">
      <c r="R317" s="29"/>
      <c r="X317" s="29"/>
      <c r="AD317" s="29"/>
      <c r="AJ317" s="29"/>
      <c r="AP317" s="29"/>
      <c r="AV317" s="29"/>
      <c r="BB317" s="29"/>
    </row>
    <row r="318" spans="18:54" x14ac:dyDescent="0.3">
      <c r="R318" s="29"/>
      <c r="X318" s="29"/>
      <c r="AD318" s="29"/>
      <c r="AJ318" s="29"/>
      <c r="AP318" s="29"/>
      <c r="AV318" s="29"/>
      <c r="BB318" s="29"/>
    </row>
    <row r="319" spans="18:54" x14ac:dyDescent="0.3">
      <c r="R319" s="29"/>
      <c r="X319" s="29"/>
      <c r="AD319" s="29"/>
      <c r="AJ319" s="29"/>
      <c r="AP319" s="29"/>
      <c r="AV319" s="29"/>
      <c r="BB319" s="29"/>
    </row>
    <row r="320" spans="18:54" x14ac:dyDescent="0.3">
      <c r="R320" s="29"/>
      <c r="X320" s="29"/>
      <c r="AD320" s="29"/>
      <c r="AJ320" s="29"/>
      <c r="AP320" s="29"/>
      <c r="AV320" s="29"/>
      <c r="BB320" s="29"/>
    </row>
    <row r="321" spans="18:54" x14ac:dyDescent="0.3">
      <c r="R321" s="29"/>
      <c r="X321" s="29"/>
      <c r="AD321" s="29"/>
      <c r="AJ321" s="29"/>
      <c r="AP321" s="29"/>
      <c r="AV321" s="29"/>
      <c r="BB321" s="29"/>
    </row>
    <row r="322" spans="18:54" x14ac:dyDescent="0.3">
      <c r="R322" s="29"/>
      <c r="X322" s="29"/>
      <c r="AD322" s="29"/>
      <c r="AJ322" s="29"/>
      <c r="AP322" s="29"/>
      <c r="AV322" s="29"/>
      <c r="BB322" s="29"/>
    </row>
    <row r="323" spans="18:54" x14ac:dyDescent="0.3">
      <c r="R323" s="29"/>
      <c r="X323" s="29"/>
      <c r="AD323" s="29"/>
      <c r="AJ323" s="29"/>
      <c r="AP323" s="29"/>
      <c r="AV323" s="29"/>
      <c r="BB323" s="29"/>
    </row>
    <row r="324" spans="18:54" x14ac:dyDescent="0.3">
      <c r="R324" s="29"/>
      <c r="X324" s="29"/>
      <c r="AD324" s="29"/>
      <c r="AJ324" s="29"/>
      <c r="AP324" s="29"/>
      <c r="AV324" s="29"/>
      <c r="BB324" s="29"/>
    </row>
    <row r="325" spans="18:54" x14ac:dyDescent="0.3">
      <c r="R325" s="29"/>
      <c r="X325" s="29"/>
      <c r="AD325" s="29"/>
      <c r="AJ325" s="29"/>
      <c r="AP325" s="29"/>
      <c r="AV325" s="29"/>
      <c r="BB325" s="29"/>
    </row>
    <row r="326" spans="18:54" x14ac:dyDescent="0.3">
      <c r="R326" s="29"/>
      <c r="X326" s="29"/>
      <c r="AD326" s="29"/>
      <c r="AJ326" s="29"/>
      <c r="AP326" s="29"/>
      <c r="AV326" s="29"/>
      <c r="BB326" s="29"/>
    </row>
    <row r="327" spans="18:54" x14ac:dyDescent="0.3">
      <c r="R327" s="29"/>
      <c r="X327" s="29"/>
      <c r="AD327" s="29"/>
      <c r="AJ327" s="29"/>
      <c r="AP327" s="29"/>
      <c r="AV327" s="29"/>
      <c r="BB327" s="29"/>
    </row>
    <row r="328" spans="18:54" x14ac:dyDescent="0.3">
      <c r="R328" s="29"/>
      <c r="X328" s="29"/>
      <c r="AD328" s="29"/>
      <c r="AJ328" s="29"/>
      <c r="AP328" s="29"/>
      <c r="AV328" s="29"/>
      <c r="BB328" s="29"/>
    </row>
    <row r="329" spans="18:54" x14ac:dyDescent="0.3">
      <c r="R329" s="29"/>
      <c r="X329" s="29"/>
      <c r="AD329" s="29"/>
      <c r="AJ329" s="29"/>
      <c r="AP329" s="29"/>
      <c r="AV329" s="29"/>
      <c r="BB329" s="29"/>
    </row>
    <row r="330" spans="18:54" x14ac:dyDescent="0.3">
      <c r="R330" s="29"/>
      <c r="X330" s="29"/>
      <c r="AD330" s="29"/>
      <c r="AJ330" s="29"/>
      <c r="AP330" s="29"/>
      <c r="AV330" s="29"/>
      <c r="BB330" s="29"/>
    </row>
    <row r="331" spans="18:54" x14ac:dyDescent="0.3">
      <c r="R331" s="29"/>
      <c r="X331" s="29"/>
      <c r="AD331" s="29"/>
      <c r="AJ331" s="29"/>
      <c r="AP331" s="29"/>
      <c r="AV331" s="29"/>
      <c r="BB331" s="29"/>
    </row>
    <row r="332" spans="18:54" x14ac:dyDescent="0.3">
      <c r="R332" s="29"/>
      <c r="X332" s="29"/>
      <c r="AD332" s="29"/>
      <c r="AJ332" s="29"/>
      <c r="AP332" s="29"/>
      <c r="AV332" s="29"/>
      <c r="BB332" s="29"/>
    </row>
    <row r="333" spans="18:54" x14ac:dyDescent="0.3">
      <c r="R333" s="29"/>
      <c r="X333" s="29"/>
      <c r="AD333" s="29"/>
      <c r="AJ333" s="29"/>
      <c r="AP333" s="29"/>
      <c r="AV333" s="29"/>
      <c r="BB333" s="29"/>
    </row>
    <row r="334" spans="18:54" x14ac:dyDescent="0.3">
      <c r="R334" s="29"/>
      <c r="X334" s="29"/>
      <c r="AD334" s="29"/>
      <c r="AJ334" s="29"/>
      <c r="AP334" s="29"/>
      <c r="AV334" s="29"/>
      <c r="BB334" s="29"/>
    </row>
    <row r="335" spans="18:54" x14ac:dyDescent="0.3">
      <c r="R335" s="29"/>
      <c r="X335" s="29"/>
      <c r="AD335" s="29"/>
      <c r="AJ335" s="29"/>
      <c r="AP335" s="29"/>
      <c r="AV335" s="29"/>
      <c r="BB335" s="29"/>
    </row>
    <row r="336" spans="18:54" x14ac:dyDescent="0.3">
      <c r="R336" s="29"/>
      <c r="X336" s="29"/>
      <c r="AD336" s="29"/>
      <c r="AJ336" s="29"/>
      <c r="AP336" s="29"/>
      <c r="AV336" s="29"/>
      <c r="BB336" s="29"/>
    </row>
    <row r="337" spans="18:54" x14ac:dyDescent="0.3">
      <c r="R337" s="29"/>
      <c r="X337" s="29"/>
      <c r="AD337" s="29"/>
      <c r="AJ337" s="29"/>
      <c r="AP337" s="29"/>
      <c r="AV337" s="29"/>
      <c r="BB337" s="29"/>
    </row>
    <row r="338" spans="18:54" x14ac:dyDescent="0.3">
      <c r="R338" s="29"/>
      <c r="X338" s="29"/>
      <c r="AD338" s="29"/>
      <c r="AJ338" s="29"/>
      <c r="AP338" s="29"/>
      <c r="AV338" s="29"/>
      <c r="BB338" s="29"/>
    </row>
    <row r="339" spans="18:54" x14ac:dyDescent="0.3">
      <c r="R339" s="29"/>
      <c r="X339" s="29"/>
      <c r="AD339" s="29"/>
      <c r="AJ339" s="29"/>
      <c r="AP339" s="29"/>
      <c r="AV339" s="29"/>
      <c r="BB339" s="29"/>
    </row>
    <row r="340" spans="18:54" x14ac:dyDescent="0.3">
      <c r="R340" s="29"/>
      <c r="X340" s="29"/>
      <c r="AD340" s="29"/>
      <c r="AJ340" s="29"/>
      <c r="AP340" s="29"/>
      <c r="AV340" s="29"/>
      <c r="BB340" s="29"/>
    </row>
    <row r="341" spans="18:54" x14ac:dyDescent="0.3">
      <c r="R341" s="29"/>
      <c r="X341" s="29"/>
      <c r="AD341" s="29"/>
      <c r="AJ341" s="29"/>
      <c r="AP341" s="29"/>
      <c r="AV341" s="29"/>
      <c r="BB341" s="29"/>
    </row>
    <row r="342" spans="18:54" x14ac:dyDescent="0.3">
      <c r="R342" s="29"/>
      <c r="X342" s="29"/>
      <c r="AD342" s="29"/>
      <c r="AJ342" s="29"/>
      <c r="AP342" s="29"/>
      <c r="AV342" s="29"/>
      <c r="BB342" s="29"/>
    </row>
    <row r="343" spans="18:54" x14ac:dyDescent="0.3">
      <c r="R343" s="29"/>
      <c r="X343" s="29"/>
      <c r="AD343" s="29"/>
      <c r="AJ343" s="29"/>
      <c r="AP343" s="29"/>
      <c r="AV343" s="29"/>
      <c r="BB343" s="29"/>
    </row>
    <row r="344" spans="18:54" x14ac:dyDescent="0.3">
      <c r="R344" s="29"/>
      <c r="X344" s="29"/>
      <c r="AD344" s="29"/>
      <c r="AJ344" s="29"/>
      <c r="AP344" s="29"/>
      <c r="AV344" s="29"/>
      <c r="BB344" s="29"/>
    </row>
    <row r="345" spans="18:54" x14ac:dyDescent="0.3">
      <c r="R345" s="29"/>
      <c r="X345" s="29"/>
      <c r="AD345" s="29"/>
      <c r="AJ345" s="29"/>
      <c r="AP345" s="29"/>
      <c r="AV345" s="29"/>
      <c r="BB345" s="29"/>
    </row>
    <row r="346" spans="18:54" x14ac:dyDescent="0.3">
      <c r="R346" s="29"/>
      <c r="X346" s="29"/>
      <c r="AD346" s="29"/>
      <c r="AJ346" s="29"/>
      <c r="AP346" s="29"/>
      <c r="AV346" s="29"/>
      <c r="BB346" s="29"/>
    </row>
    <row r="347" spans="18:54" x14ac:dyDescent="0.3">
      <c r="R347" s="29"/>
      <c r="X347" s="29"/>
      <c r="AD347" s="29"/>
      <c r="AJ347" s="29"/>
      <c r="AP347" s="29"/>
      <c r="AV347" s="29"/>
      <c r="BB347" s="29"/>
    </row>
    <row r="348" spans="18:54" x14ac:dyDescent="0.3">
      <c r="R348" s="29"/>
      <c r="X348" s="29"/>
      <c r="AD348" s="29"/>
      <c r="AJ348" s="29"/>
      <c r="AP348" s="29"/>
      <c r="AV348" s="29"/>
      <c r="BB348" s="29"/>
    </row>
    <row r="349" spans="18:54" x14ac:dyDescent="0.3">
      <c r="R349" s="29"/>
      <c r="X349" s="29"/>
      <c r="AD349" s="29"/>
      <c r="AJ349" s="29"/>
      <c r="AP349" s="29"/>
      <c r="AV349" s="29"/>
      <c r="BB349" s="29"/>
    </row>
    <row r="350" spans="18:54" x14ac:dyDescent="0.3">
      <c r="R350" s="29"/>
      <c r="X350" s="29"/>
      <c r="AD350" s="29"/>
      <c r="AJ350" s="29"/>
      <c r="AP350" s="29"/>
      <c r="AV350" s="29"/>
      <c r="BB350" s="29"/>
    </row>
    <row r="351" spans="18:54" x14ac:dyDescent="0.3">
      <c r="R351" s="29"/>
      <c r="X351" s="29"/>
      <c r="AD351" s="29"/>
      <c r="AJ351" s="29"/>
      <c r="AP351" s="29"/>
      <c r="AV351" s="29"/>
      <c r="BB351" s="29"/>
    </row>
    <row r="352" spans="18:54" x14ac:dyDescent="0.3">
      <c r="R352" s="29"/>
      <c r="X352" s="29"/>
      <c r="AD352" s="29"/>
      <c r="AJ352" s="29"/>
      <c r="AP352" s="29"/>
      <c r="AV352" s="29"/>
      <c r="BB352" s="29"/>
    </row>
    <row r="353" spans="18:54" x14ac:dyDescent="0.3">
      <c r="R353" s="29"/>
      <c r="X353" s="29"/>
      <c r="AD353" s="29"/>
      <c r="AJ353" s="29"/>
      <c r="AP353" s="29"/>
      <c r="AV353" s="29"/>
      <c r="BB353" s="29"/>
    </row>
    <row r="354" spans="18:54" x14ac:dyDescent="0.3">
      <c r="R354" s="29"/>
      <c r="X354" s="29"/>
      <c r="AD354" s="29"/>
      <c r="AJ354" s="29"/>
      <c r="AP354" s="29"/>
      <c r="AV354" s="29"/>
      <c r="BB354" s="29"/>
    </row>
    <row r="355" spans="18:54" x14ac:dyDescent="0.3">
      <c r="R355" s="29"/>
      <c r="X355" s="29"/>
      <c r="AD355" s="29"/>
      <c r="AJ355" s="29"/>
      <c r="AP355" s="29"/>
      <c r="AV355" s="29"/>
      <c r="BB355" s="29"/>
    </row>
    <row r="356" spans="18:54" x14ac:dyDescent="0.3">
      <c r="R356" s="29"/>
      <c r="X356" s="29"/>
      <c r="AD356" s="29"/>
      <c r="AJ356" s="29"/>
      <c r="AP356" s="29"/>
      <c r="AV356" s="29"/>
      <c r="BB356" s="29"/>
    </row>
    <row r="357" spans="18:54" x14ac:dyDescent="0.3">
      <c r="R357" s="29"/>
      <c r="X357" s="29"/>
      <c r="AD357" s="29"/>
      <c r="AJ357" s="29"/>
      <c r="AP357" s="29"/>
      <c r="AV357" s="29"/>
      <c r="BB357" s="29"/>
    </row>
    <row r="358" spans="18:54" x14ac:dyDescent="0.3">
      <c r="R358" s="29"/>
      <c r="X358" s="29"/>
      <c r="AD358" s="29"/>
      <c r="AJ358" s="29"/>
      <c r="AP358" s="29"/>
      <c r="AV358" s="29"/>
      <c r="BB358" s="29"/>
    </row>
    <row r="359" spans="18:54" x14ac:dyDescent="0.3">
      <c r="R359" s="29"/>
      <c r="X359" s="29"/>
      <c r="AD359" s="29"/>
      <c r="AJ359" s="29"/>
      <c r="AP359" s="29"/>
      <c r="AV359" s="29"/>
      <c r="BB359" s="29"/>
    </row>
    <row r="360" spans="18:54" x14ac:dyDescent="0.3">
      <c r="R360" s="29"/>
      <c r="X360" s="29"/>
      <c r="AD360" s="29"/>
      <c r="AJ360" s="29"/>
      <c r="AP360" s="29"/>
      <c r="AV360" s="29"/>
      <c r="BB360" s="29"/>
    </row>
    <row r="361" spans="18:54" x14ac:dyDescent="0.3">
      <c r="R361" s="29"/>
      <c r="X361" s="29"/>
      <c r="AD361" s="29"/>
      <c r="AJ361" s="29"/>
      <c r="AP361" s="29"/>
      <c r="AV361" s="29"/>
      <c r="BB361" s="29"/>
    </row>
    <row r="362" spans="18:54" x14ac:dyDescent="0.3">
      <c r="R362" s="29"/>
      <c r="X362" s="29"/>
      <c r="AD362" s="29"/>
      <c r="AJ362" s="29"/>
      <c r="AP362" s="29"/>
      <c r="AV362" s="29"/>
      <c r="BB362" s="29"/>
    </row>
    <row r="363" spans="18:54" x14ac:dyDescent="0.3">
      <c r="R363" s="29"/>
      <c r="X363" s="29"/>
      <c r="AD363" s="29"/>
      <c r="AJ363" s="29"/>
      <c r="AP363" s="29"/>
      <c r="AV363" s="29"/>
      <c r="BB363" s="29"/>
    </row>
    <row r="364" spans="18:54" x14ac:dyDescent="0.3">
      <c r="R364" s="29"/>
      <c r="X364" s="29"/>
      <c r="AD364" s="29"/>
      <c r="AJ364" s="29"/>
      <c r="AP364" s="29"/>
      <c r="AV364" s="29"/>
      <c r="BB364" s="29"/>
    </row>
    <row r="365" spans="18:54" x14ac:dyDescent="0.3">
      <c r="R365" s="29"/>
      <c r="X365" s="29"/>
      <c r="AD365" s="29"/>
      <c r="AJ365" s="29"/>
      <c r="AP365" s="29"/>
      <c r="AV365" s="29"/>
      <c r="BB365" s="29"/>
    </row>
    <row r="366" spans="18:54" x14ac:dyDescent="0.3">
      <c r="R366" s="29"/>
      <c r="X366" s="29"/>
      <c r="AD366" s="29"/>
      <c r="AJ366" s="29"/>
      <c r="AP366" s="29"/>
      <c r="AV366" s="29"/>
      <c r="BB366" s="29"/>
    </row>
    <row r="367" spans="18:54" x14ac:dyDescent="0.3">
      <c r="R367" s="29"/>
      <c r="X367" s="29"/>
      <c r="AD367" s="29"/>
      <c r="AJ367" s="29"/>
      <c r="AP367" s="29"/>
      <c r="AV367" s="29"/>
      <c r="BB367" s="29"/>
    </row>
    <row r="368" spans="18:54" x14ac:dyDescent="0.3">
      <c r="R368" s="29"/>
      <c r="X368" s="29"/>
      <c r="AD368" s="29"/>
      <c r="AJ368" s="29"/>
      <c r="AP368" s="29"/>
      <c r="AV368" s="29"/>
      <c r="BB368" s="29"/>
    </row>
    <row r="369" spans="18:54" x14ac:dyDescent="0.3">
      <c r="R369" s="29"/>
      <c r="X369" s="29"/>
      <c r="AD369" s="29"/>
      <c r="AJ369" s="29"/>
      <c r="AP369" s="29"/>
      <c r="AV369" s="29"/>
      <c r="BB369" s="29"/>
    </row>
    <row r="370" spans="18:54" x14ac:dyDescent="0.3">
      <c r="R370" s="29"/>
      <c r="X370" s="29"/>
      <c r="AD370" s="29"/>
      <c r="AJ370" s="29"/>
      <c r="AP370" s="29"/>
      <c r="AV370" s="29"/>
      <c r="BB370" s="29"/>
    </row>
    <row r="371" spans="18:54" x14ac:dyDescent="0.3">
      <c r="R371" s="29"/>
      <c r="X371" s="29"/>
      <c r="AD371" s="29"/>
      <c r="AJ371" s="29"/>
      <c r="AP371" s="29"/>
      <c r="AV371" s="29"/>
      <c r="BB371" s="29"/>
    </row>
    <row r="372" spans="18:54" x14ac:dyDescent="0.3">
      <c r="R372" s="29"/>
      <c r="X372" s="29"/>
      <c r="AD372" s="29"/>
      <c r="AJ372" s="29"/>
      <c r="AP372" s="29"/>
      <c r="AV372" s="29"/>
      <c r="BB372" s="29"/>
    </row>
    <row r="373" spans="18:54" x14ac:dyDescent="0.3">
      <c r="R373" s="29"/>
      <c r="X373" s="29"/>
      <c r="AD373" s="29"/>
      <c r="AJ373" s="29"/>
      <c r="AP373" s="29"/>
      <c r="AV373" s="29"/>
      <c r="BB373" s="29"/>
    </row>
    <row r="374" spans="18:54" x14ac:dyDescent="0.3">
      <c r="R374" s="29"/>
      <c r="X374" s="29"/>
      <c r="AD374" s="29"/>
      <c r="AJ374" s="29"/>
      <c r="AP374" s="29"/>
      <c r="AV374" s="29"/>
      <c r="BB374" s="29"/>
    </row>
    <row r="375" spans="18:54" x14ac:dyDescent="0.3">
      <c r="R375" s="30"/>
      <c r="X375" s="30"/>
      <c r="AD375" s="30"/>
      <c r="AJ375" s="30"/>
      <c r="AP375" s="30"/>
      <c r="AV375" s="30"/>
      <c r="BB375" s="30"/>
    </row>
    <row r="376" spans="18:54" x14ac:dyDescent="0.3">
      <c r="R376" s="29"/>
      <c r="X376" s="29"/>
      <c r="AD376" s="29"/>
      <c r="AJ376" s="29"/>
      <c r="AP376" s="29"/>
      <c r="AV376" s="29"/>
      <c r="BB376" s="29"/>
    </row>
    <row r="377" spans="18:54" x14ac:dyDescent="0.3">
      <c r="R377" s="29"/>
      <c r="X377" s="29"/>
      <c r="AD377" s="29"/>
      <c r="AJ377" s="29"/>
      <c r="AP377" s="29"/>
      <c r="AV377" s="29"/>
      <c r="BB377" s="29"/>
    </row>
    <row r="378" spans="18:54" x14ac:dyDescent="0.3">
      <c r="R378" s="29"/>
      <c r="X378" s="29"/>
      <c r="AD378" s="29"/>
      <c r="AJ378" s="29"/>
      <c r="AP378" s="29"/>
      <c r="AV378" s="29"/>
      <c r="BB378" s="29"/>
    </row>
    <row r="379" spans="18:54" x14ac:dyDescent="0.3">
      <c r="R379" s="29"/>
      <c r="X379" s="29"/>
      <c r="AD379" s="29"/>
      <c r="AJ379" s="29"/>
      <c r="AP379" s="29"/>
      <c r="AV379" s="29"/>
      <c r="BB379" s="29"/>
    </row>
    <row r="380" spans="18:54" x14ac:dyDescent="0.3">
      <c r="R380" s="29"/>
      <c r="X380" s="29"/>
      <c r="AD380" s="29"/>
      <c r="AJ380" s="29"/>
      <c r="AP380" s="29"/>
      <c r="AV380" s="29"/>
      <c r="BB380" s="29"/>
    </row>
  </sheetData>
  <mergeCells count="25">
    <mergeCell ref="M2:Q2"/>
    <mergeCell ref="L2:L3"/>
    <mergeCell ref="A1:B1"/>
    <mergeCell ref="C1:D1"/>
    <mergeCell ref="F1:L1"/>
    <mergeCell ref="A2:A3"/>
    <mergeCell ref="B2:B3"/>
    <mergeCell ref="C2:C3"/>
    <mergeCell ref="D2:D3"/>
    <mergeCell ref="E2:E3"/>
    <mergeCell ref="F2:F3"/>
    <mergeCell ref="G2:K2"/>
    <mergeCell ref="R2:R3"/>
    <mergeCell ref="S2:W2"/>
    <mergeCell ref="X2:X3"/>
    <mergeCell ref="Y2:AC2"/>
    <mergeCell ref="AD2:AD3"/>
    <mergeCell ref="AV2:AV3"/>
    <mergeCell ref="AW2:BA2"/>
    <mergeCell ref="BB2:BB3"/>
    <mergeCell ref="AE2:AI2"/>
    <mergeCell ref="AJ2:AJ3"/>
    <mergeCell ref="AK2:AO2"/>
    <mergeCell ref="AP2:AP3"/>
    <mergeCell ref="AQ2:AU2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B726-80C8-4A82-9CAB-B4CB22D80FB3}">
  <dimension ref="A1:BB379"/>
  <sheetViews>
    <sheetView workbookViewId="0">
      <selection activeCell="G4" sqref="G4:BB231"/>
    </sheetView>
  </sheetViews>
  <sheetFormatPr defaultRowHeight="15.6" x14ac:dyDescent="0.3"/>
  <cols>
    <col min="1" max="1" width="11.109375" style="8" customWidth="1"/>
    <col min="2" max="2" width="21.6640625" style="8" customWidth="1"/>
    <col min="3" max="3" width="22.77734375" style="2" customWidth="1"/>
    <col min="4" max="5" width="12.44140625" style="8" customWidth="1"/>
    <col min="6" max="6" width="12.109375" style="8" customWidth="1"/>
    <col min="7" max="9" width="11.109375" style="8" customWidth="1"/>
    <col min="10" max="11" width="12.21875" customWidth="1"/>
    <col min="12" max="12" width="12.77734375" style="31" customWidth="1"/>
    <col min="13" max="13" width="13" customWidth="1"/>
    <col min="14" max="54" width="12.21875" customWidth="1"/>
  </cols>
  <sheetData>
    <row r="1" spans="1:54" ht="36.6" customHeight="1" x14ac:dyDescent="0.3">
      <c r="A1" s="124" t="s">
        <v>23</v>
      </c>
      <c r="B1" s="124"/>
      <c r="C1" s="125" t="s">
        <v>491</v>
      </c>
      <c r="D1" s="125"/>
      <c r="E1" s="92" t="s">
        <v>551</v>
      </c>
      <c r="F1" s="92" t="s">
        <v>17</v>
      </c>
      <c r="G1" s="92" t="s">
        <v>18</v>
      </c>
      <c r="H1" s="92" t="s">
        <v>20</v>
      </c>
      <c r="I1" s="93" t="s">
        <v>552</v>
      </c>
      <c r="J1" s="94" t="s">
        <v>553</v>
      </c>
      <c r="K1" s="94" t="s">
        <v>554</v>
      </c>
      <c r="L1" s="94" t="s">
        <v>555</v>
      </c>
      <c r="M1" s="94" t="s">
        <v>19</v>
      </c>
      <c r="N1" s="95" t="s">
        <v>556</v>
      </c>
      <c r="O1" s="95" t="s">
        <v>557</v>
      </c>
      <c r="P1" s="95" t="s">
        <v>22</v>
      </c>
      <c r="Q1" s="96" t="s">
        <v>16</v>
      </c>
      <c r="R1" s="97" t="s">
        <v>14</v>
      </c>
      <c r="S1" s="98" t="s">
        <v>15</v>
      </c>
    </row>
    <row r="2" spans="1:54" s="2" customFormat="1" ht="21.6" customHeight="1" x14ac:dyDescent="0.3">
      <c r="A2" s="127" t="s">
        <v>0</v>
      </c>
      <c r="B2" s="127" t="s">
        <v>25</v>
      </c>
      <c r="C2" s="129" t="s">
        <v>26</v>
      </c>
      <c r="D2" s="127" t="s">
        <v>488</v>
      </c>
      <c r="E2" s="127" t="s">
        <v>24</v>
      </c>
      <c r="F2" s="127" t="s">
        <v>24</v>
      </c>
      <c r="G2" s="121" t="s">
        <v>494</v>
      </c>
      <c r="H2" s="121"/>
      <c r="I2" s="121"/>
      <c r="J2" s="121"/>
      <c r="K2" s="121"/>
      <c r="L2" s="122" t="s">
        <v>27</v>
      </c>
      <c r="M2" s="121" t="s">
        <v>495</v>
      </c>
      <c r="N2" s="121"/>
      <c r="O2" s="121"/>
      <c r="P2" s="121"/>
      <c r="Q2" s="121"/>
      <c r="R2" s="119" t="s">
        <v>27</v>
      </c>
      <c r="S2" s="121" t="s">
        <v>496</v>
      </c>
      <c r="T2" s="121"/>
      <c r="U2" s="121"/>
      <c r="V2" s="121"/>
      <c r="W2" s="121"/>
      <c r="X2" s="119" t="s">
        <v>27</v>
      </c>
      <c r="Y2" s="121" t="s">
        <v>497</v>
      </c>
      <c r="Z2" s="121"/>
      <c r="AA2" s="121"/>
      <c r="AB2" s="121"/>
      <c r="AC2" s="121"/>
      <c r="AD2" s="119" t="s">
        <v>27</v>
      </c>
      <c r="AE2" s="121" t="s">
        <v>498</v>
      </c>
      <c r="AF2" s="121"/>
      <c r="AG2" s="121"/>
      <c r="AH2" s="121"/>
      <c r="AI2" s="121"/>
      <c r="AJ2" s="119" t="s">
        <v>27</v>
      </c>
      <c r="AK2" s="121" t="s">
        <v>499</v>
      </c>
      <c r="AL2" s="121"/>
      <c r="AM2" s="121"/>
      <c r="AN2" s="121"/>
      <c r="AO2" s="121"/>
      <c r="AP2" s="119" t="s">
        <v>27</v>
      </c>
      <c r="AQ2" s="121" t="s">
        <v>500</v>
      </c>
      <c r="AR2" s="121"/>
      <c r="AS2" s="121"/>
      <c r="AT2" s="121"/>
      <c r="AU2" s="121"/>
      <c r="AV2" s="119" t="s">
        <v>27</v>
      </c>
      <c r="AW2" s="121" t="s">
        <v>28</v>
      </c>
      <c r="AX2" s="121"/>
      <c r="AY2" s="121"/>
      <c r="AZ2" s="121"/>
      <c r="BA2" s="121"/>
      <c r="BB2" s="119" t="s">
        <v>27</v>
      </c>
    </row>
    <row r="3" spans="1:54" s="2" customFormat="1" ht="20.100000000000001" customHeight="1" x14ac:dyDescent="0.3">
      <c r="A3" s="128"/>
      <c r="B3" s="128"/>
      <c r="C3" s="130"/>
      <c r="D3" s="128"/>
      <c r="E3" s="128"/>
      <c r="F3" s="128"/>
      <c r="G3" s="91" t="s">
        <v>501</v>
      </c>
      <c r="H3" s="91" t="s">
        <v>502</v>
      </c>
      <c r="I3" s="91" t="s">
        <v>503</v>
      </c>
      <c r="J3" s="91" t="s">
        <v>504</v>
      </c>
      <c r="K3" s="91" t="s">
        <v>505</v>
      </c>
      <c r="L3" s="123"/>
      <c r="M3" s="91" t="s">
        <v>506</v>
      </c>
      <c r="N3" s="91" t="s">
        <v>507</v>
      </c>
      <c r="O3" s="91" t="s">
        <v>508</v>
      </c>
      <c r="P3" s="91" t="s">
        <v>509</v>
      </c>
      <c r="Q3" s="91" t="s">
        <v>510</v>
      </c>
      <c r="R3" s="120"/>
      <c r="S3" s="91" t="s">
        <v>511</v>
      </c>
      <c r="T3" s="91" t="s">
        <v>512</v>
      </c>
      <c r="U3" s="91" t="s">
        <v>513</v>
      </c>
      <c r="V3" s="91" t="s">
        <v>514</v>
      </c>
      <c r="W3" s="91" t="s">
        <v>515</v>
      </c>
      <c r="X3" s="120"/>
      <c r="Y3" s="91" t="s">
        <v>516</v>
      </c>
      <c r="Z3" s="91" t="s">
        <v>517</v>
      </c>
      <c r="AA3" s="91" t="s">
        <v>518</v>
      </c>
      <c r="AB3" s="91" t="s">
        <v>519</v>
      </c>
      <c r="AC3" s="91" t="s">
        <v>520</v>
      </c>
      <c r="AD3" s="120"/>
      <c r="AE3" s="91" t="s">
        <v>521</v>
      </c>
      <c r="AF3" s="91" t="s">
        <v>522</v>
      </c>
      <c r="AG3" s="91" t="s">
        <v>523</v>
      </c>
      <c r="AH3" s="91" t="s">
        <v>524</v>
      </c>
      <c r="AI3" s="91" t="s">
        <v>525</v>
      </c>
      <c r="AJ3" s="120"/>
      <c r="AK3" s="91" t="s">
        <v>526</v>
      </c>
      <c r="AL3" s="91" t="s">
        <v>527</v>
      </c>
      <c r="AM3" s="91" t="s">
        <v>528</v>
      </c>
      <c r="AN3" s="91" t="s">
        <v>529</v>
      </c>
      <c r="AO3" s="91" t="s">
        <v>530</v>
      </c>
      <c r="AP3" s="120"/>
      <c r="AQ3" s="91" t="s">
        <v>531</v>
      </c>
      <c r="AR3" s="91" t="s">
        <v>532</v>
      </c>
      <c r="AS3" s="91" t="s">
        <v>533</v>
      </c>
      <c r="AT3" s="91" t="s">
        <v>534</v>
      </c>
      <c r="AU3" s="91" t="s">
        <v>535</v>
      </c>
      <c r="AV3" s="120"/>
      <c r="AW3" s="91" t="s">
        <v>29</v>
      </c>
      <c r="AX3" s="91" t="s">
        <v>30</v>
      </c>
      <c r="AY3" s="91" t="s">
        <v>31</v>
      </c>
      <c r="AZ3" s="91" t="s">
        <v>32</v>
      </c>
      <c r="BA3" s="91" t="s">
        <v>33</v>
      </c>
      <c r="BB3" s="120"/>
    </row>
    <row r="4" spans="1:54" ht="23.1" customHeight="1" x14ac:dyDescent="0.3">
      <c r="A4" s="77">
        <v>1</v>
      </c>
      <c r="B4" s="54" t="s">
        <v>35</v>
      </c>
      <c r="C4" s="55" t="s">
        <v>36</v>
      </c>
      <c r="D4" s="54" t="s">
        <v>541</v>
      </c>
      <c r="E4" s="54" t="s">
        <v>34</v>
      </c>
      <c r="F4" s="54" t="str">
        <f>REPT(CHAR(160),10)&amp;Working!$E5</f>
        <v>          A</v>
      </c>
      <c r="G4" s="56">
        <f>IFERROR(VLOOKUP(Table1215[[#This Row],[Column2]],Table12[[Column2]:[Column54]],6,FALSE),"0")</f>
        <v>0</v>
      </c>
      <c r="H4" s="56">
        <f>IFERROR(VLOOKUP(Table1215[[#This Row],[Column2]],Table12[[Column2]:[Column54]],7,FALSE),"0")</f>
        <v>0</v>
      </c>
      <c r="I4" s="56">
        <f>IFERROR(VLOOKUP(Table1215[[#This Row],[Column2]],Table12[[Column2]:[Column54]],8,FALSE),"0")</f>
        <v>5</v>
      </c>
      <c r="J4" s="56">
        <f>IFERROR(VLOOKUP(Table1215[[#This Row],[Column2]],Table12[[Column2]:[Column54]],9,FALSE),"0")</f>
        <v>0</v>
      </c>
      <c r="K4" s="56">
        <f>IFERROR(VLOOKUP(Table1215[[#This Row],[Column2]],Table12[[Column2]:[Column54]],10,FALSE),"0")</f>
        <v>0</v>
      </c>
      <c r="L4" s="58">
        <f>Table1215[[#This Row],[Column9]]</f>
        <v>5</v>
      </c>
      <c r="M4" s="56">
        <f>IFERROR(VLOOKUP(Table1215[[#This Row],[Column2]],Table12[[Column2]:[Column54]],12,FALSE),"0")</f>
        <v>0</v>
      </c>
      <c r="N4" s="56">
        <f>IFERROR(VLOOKUP(Table1215[[#This Row],[Column2]],Table12[[Column2]:[Column54]],13,FALSE),"0")</f>
        <v>4</v>
      </c>
      <c r="O4" s="56">
        <f>IFERROR(VLOOKUP(Table1215[[#This Row],[Column2]],Table12[[Column2]:[Column54]],14,FALSE),"0")</f>
        <v>4</v>
      </c>
      <c r="P4" s="56">
        <f>IFERROR(VLOOKUP(Table1215[[#This Row],[Column2]],Table12[[Column2]:[Column54]],10,FALSE),"0")</f>
        <v>0</v>
      </c>
      <c r="Q4" s="56">
        <f>IFERROR(VLOOKUP(Table1215[[#This Row],[Column2]],Table12[[Column2]:[Column54]],16,FALSE),"0")</f>
        <v>4</v>
      </c>
      <c r="R4" s="58">
        <f>AVERAGE(Table1215[[#This Row],[Column14]],Table1215[[#This Row],[Column15]],Table1215[[#This Row],[Column17]])</f>
        <v>4</v>
      </c>
      <c r="S4" s="56">
        <f>IFERROR(VLOOKUP(Table1215[[#This Row],[Column2]],Table12[[Column2]:[Column54]],18,FALSE),"0")</f>
        <v>0</v>
      </c>
      <c r="T4" s="56">
        <f>IFERROR(VLOOKUP(Table1215[[#This Row],[Column2]],Table12[[Column2]:[Column54]],19,FALSE),"0")</f>
        <v>0</v>
      </c>
      <c r="U4" s="56">
        <f>IFERROR(VLOOKUP(Table1215[[#This Row],[Column2]],Table12[[Column2]:[Column54]],20,FALSE),"0")</f>
        <v>0</v>
      </c>
      <c r="V4" s="56">
        <f>IFERROR(VLOOKUP(Table1215[[#This Row],[Column2]],Table12[[Column2]:[Column54]],21,FALSE),"0")</f>
        <v>0</v>
      </c>
      <c r="W4" s="56">
        <f>IFERROR(VLOOKUP(Table1215[[#This Row],[Column2]],Table12[[Column2]:[Column54]],22,FALSE),"0")</f>
        <v>0</v>
      </c>
      <c r="X4" s="58">
        <f>Table1215[[#This Row],[Column19]]</f>
        <v>0</v>
      </c>
      <c r="Y4" s="56">
        <f>IFERROR(VLOOKUP(Table1215[[#This Row],[Column2]],Table12[[Column2]:[Column54]],24,FALSE),"0")</f>
        <v>4</v>
      </c>
      <c r="Z4" s="56">
        <f>IFERROR(VLOOKUP(Table1215[[#This Row],[Column2]],Table12[[Column2]:[Column54]],25,FALSE),"0")</f>
        <v>0</v>
      </c>
      <c r="AA4" s="56">
        <f>IFERROR(VLOOKUP(Table1215[[#This Row],[Column2]],Table12[[Column2]:[Column54]],26,FALSE),"0")</f>
        <v>0</v>
      </c>
      <c r="AB4" s="56">
        <f>IFERROR(VLOOKUP(Table1215[[#This Row],[Column2]],Table12[[Column2]:[Column54]],27,FALSE),"0")</f>
        <v>0</v>
      </c>
      <c r="AC4" s="56">
        <f>IFERROR(VLOOKUP(Table1215[[#This Row],[Column2]],Table12[[Column2]:[Column54]],28,FALSE),"0")</f>
        <v>0</v>
      </c>
      <c r="AD4" s="58">
        <f>Table1215[[#This Row],[Column25]]</f>
        <v>4</v>
      </c>
      <c r="AE4" s="56">
        <f>IFERROR(VLOOKUP(Table1215[[#This Row],[Column2]],Table12[[Column2]:[Column54]],30,FALSE),"0")</f>
        <v>0</v>
      </c>
      <c r="AF4" s="56">
        <f>IFERROR(VLOOKUP(Table1215[[#This Row],[Column2]],Table12[[Column2]:[Column54]],31,FALSE),"0")</f>
        <v>0</v>
      </c>
      <c r="AG4" s="56">
        <f>IFERROR(VLOOKUP(Table1215[[#This Row],[Column2]],Table12[[Column2]:[Column54]],32,FALSE),"0")</f>
        <v>0</v>
      </c>
      <c r="AH4" s="56">
        <f>IFERROR(VLOOKUP(Table1215[[#This Row],[Column2]],Table12[[Column2]:[Column54]],33,FALSE),"0")</f>
        <v>0</v>
      </c>
      <c r="AI4" s="56">
        <f>IFERROR(VLOOKUP(Table1215[[#This Row],[Column2]],Table12[[Column2]:[Column54]],34,FALSE),"0")</f>
        <v>4</v>
      </c>
      <c r="AJ4" s="58">
        <f>AVERAGE(Table1215[[#This Row],[Column31]],Table1215[[#This Row],[Column32]],Table1215[[#This Row],[Column33]])</f>
        <v>0</v>
      </c>
      <c r="AK4" s="56">
        <f>IFERROR(VLOOKUP(Table1215[[#This Row],[Column2]],Table12[[Column2]:[Column54]],36,FALSE),"0")</f>
        <v>5</v>
      </c>
      <c r="AL4" s="56">
        <f>IFERROR(VLOOKUP(Table1215[[#This Row],[Column2]],Table12[[Column2]:[Column54]],37,FALSE),"0")</f>
        <v>5</v>
      </c>
      <c r="AM4" s="56">
        <f>IFERROR(VLOOKUP(Table1215[[#This Row],[Column2]],Table12[[Column2]:[Column54]],38,FALSE),"0")</f>
        <v>0</v>
      </c>
      <c r="AN4" s="56">
        <f>IFERROR(VLOOKUP(Table1215[[#This Row],[Column2]],Table12[[Column2]:[Column54]],39,FALSE),"0")</f>
        <v>5</v>
      </c>
      <c r="AO4" s="56">
        <f>IFERROR(VLOOKUP(Table1215[[#This Row],[Column2]],Table12[[Column2]:[Column54]],40,FALSE),"0")</f>
        <v>0</v>
      </c>
      <c r="AP4" s="58">
        <f>AVERAGE(Table1215[[#This Row],[Column37]],Table1215[[#This Row],[Column38]],Table1215[[#This Row],[Column40]])</f>
        <v>5</v>
      </c>
      <c r="AQ4" s="56">
        <f>IFERROR(VLOOKUP(Table1215[[#This Row],[Column2]],Table12[[Column2]:[Column54]],42,FALSE),"0")</f>
        <v>5</v>
      </c>
      <c r="AR4" s="56">
        <f>IFERROR(VLOOKUP(Table1215[[#This Row],[Column2]],Table12[[Column2]:[Column54]],43,FALSE),"0")</f>
        <v>0</v>
      </c>
      <c r="AS4" s="56">
        <f>IFERROR(VLOOKUP(Table1215[[#This Row],[Column2]],Table12[[Column2]:[Column54]],44,FALSE),"0")</f>
        <v>0</v>
      </c>
      <c r="AT4" s="56">
        <f>IFERROR(VLOOKUP(Table1215[[#This Row],[Column2]],Table12[[Column2]:[Column54]],45,FALSE),"0")</f>
        <v>0</v>
      </c>
      <c r="AU4" s="56">
        <f>IFERROR(VLOOKUP(Table1215[[#This Row],[Column2]],Table12[[Column2]:[Column54]],46,FALSE),"0")</f>
        <v>0</v>
      </c>
      <c r="AV4" s="58">
        <f>Table1215[[#This Row],[Column43]]</f>
        <v>5</v>
      </c>
      <c r="AW4" s="56">
        <f>IFERROR(VLOOKUP(Table1215[[#This Row],[Column2]],Table12[[Column2]:[Column54]],48,FALSE),"0")</f>
        <v>0</v>
      </c>
      <c r="AX4" s="56">
        <f>IFERROR(VLOOKUP(Table1215[[#This Row],[Column2]],Table12[[Column2]:[Column54]],49,FALSE),"0")</f>
        <v>0</v>
      </c>
      <c r="AY4" s="56">
        <f>IFERROR(VLOOKUP(Table1215[[#This Row],[Column2]],Table12[[Column2]:[Column54]],50,FALSE),"0")</f>
        <v>0</v>
      </c>
      <c r="AZ4" s="56">
        <f>IFERROR(VLOOKUP(Table1215[[#This Row],[Column2]],Table12[[Column2]:[Column54]],51,FALSE),"0")</f>
        <v>4</v>
      </c>
      <c r="BA4" s="56">
        <f>IFERROR(VLOOKUP(Table1215[[#This Row],[Column2]],Table12[[Column2]:[Column54]],52,FALSE),"0")</f>
        <v>5</v>
      </c>
      <c r="BB4" s="58">
        <f>AVERAGE(Table1215[[#This Row],[Column52]],Table1215[[#This Row],[Column53]])</f>
        <v>4.5</v>
      </c>
    </row>
    <row r="5" spans="1:54" ht="23.1" customHeight="1" x14ac:dyDescent="0.3">
      <c r="A5" s="78">
        <v>2</v>
      </c>
      <c r="B5" s="61" t="s">
        <v>74</v>
      </c>
      <c r="C5" s="62" t="s">
        <v>75</v>
      </c>
      <c r="D5" s="61" t="s">
        <v>449</v>
      </c>
      <c r="E5" s="61" t="s">
        <v>34</v>
      </c>
      <c r="F5" s="61" t="str">
        <f>REPT(CHAR(160),10)&amp;Working!$E6</f>
        <v>          A</v>
      </c>
      <c r="G5" s="52">
        <f>IFERROR(VLOOKUP(Table1215[[#This Row],[Column2]],Table12[[Column2]:[Column54]],6,FALSE),"0")</f>
        <v>0</v>
      </c>
      <c r="H5" s="52">
        <f>IFERROR(VLOOKUP(Table1215[[#This Row],[Column2]],Table12[[Column2]:[Column54]],7,FALSE),"0")</f>
        <v>0</v>
      </c>
      <c r="I5" s="52">
        <f>IFERROR(VLOOKUP(Table1215[[#This Row],[Column2]],Table12[[Column2]:[Column54]],8,FALSE),"0")</f>
        <v>4</v>
      </c>
      <c r="J5" s="52">
        <f>IFERROR(VLOOKUP(Table1215[[#This Row],[Column2]],Table12[[Column2]:[Column54]],9,FALSE),"0")</f>
        <v>0</v>
      </c>
      <c r="K5" s="52">
        <f>IFERROR(VLOOKUP(Table1215[[#This Row],[Column2]],Table12[[Column2]:[Column54]],10,FALSE),"0")</f>
        <v>0</v>
      </c>
      <c r="L5" s="58">
        <f>Table1215[[#This Row],[Column9]]</f>
        <v>4</v>
      </c>
      <c r="M5" s="52">
        <f>IFERROR(VLOOKUP(Table1215[[#This Row],[Column2]],Table12[[Column2]:[Column54]],12,FALSE),"0")</f>
        <v>0</v>
      </c>
      <c r="N5" s="52">
        <f>IFERROR(VLOOKUP(Table1215[[#This Row],[Column2]],Table12[[Column2]:[Column54]],13,FALSE),"0")</f>
        <v>4</v>
      </c>
      <c r="O5" s="52">
        <f>IFERROR(VLOOKUP(Table1215[[#This Row],[Column2]],Table12[[Column2]:[Column54]],14,FALSE),"0")</f>
        <v>4</v>
      </c>
      <c r="P5" s="52">
        <f>IFERROR(VLOOKUP(Table1215[[#This Row],[Column2]],Table12[[Column2]:[Column54]],10,FALSE),"0")</f>
        <v>0</v>
      </c>
      <c r="Q5" s="52">
        <f>IFERROR(VLOOKUP(Table1215[[#This Row],[Column2]],Table12[[Column2]:[Column54]],16,FALSE),"0")</f>
        <v>4</v>
      </c>
      <c r="R5" s="58">
        <f>AVERAGE(Table1215[[#This Row],[Column14]],Table1215[[#This Row],[Column15]],Table1215[[#This Row],[Column17]])</f>
        <v>4</v>
      </c>
      <c r="S5" s="52">
        <f>IFERROR(VLOOKUP(Table1215[[#This Row],[Column2]],Table12[[Column2]:[Column54]],18,FALSE),"0")</f>
        <v>0</v>
      </c>
      <c r="T5" s="52">
        <f>IFERROR(VLOOKUP(Table1215[[#This Row],[Column2]],Table12[[Column2]:[Column54]],19,FALSE),"0")</f>
        <v>0</v>
      </c>
      <c r="U5" s="52">
        <f>IFERROR(VLOOKUP(Table1215[[#This Row],[Column2]],Table12[[Column2]:[Column54]],20,FALSE),"0")</f>
        <v>0</v>
      </c>
      <c r="V5" s="52">
        <f>IFERROR(VLOOKUP(Table1215[[#This Row],[Column2]],Table12[[Column2]:[Column54]],21,FALSE),"0")</f>
        <v>0</v>
      </c>
      <c r="W5" s="52">
        <f>IFERROR(VLOOKUP(Table1215[[#This Row],[Column2]],Table12[[Column2]:[Column54]],22,FALSE),"0")</f>
        <v>0</v>
      </c>
      <c r="X5" s="58">
        <f>Table1215[[#This Row],[Column19]]</f>
        <v>0</v>
      </c>
      <c r="Y5" s="52">
        <f>IFERROR(VLOOKUP(Table1215[[#This Row],[Column2]],Table12[[Column2]:[Column54]],24,FALSE),"0")</f>
        <v>5</v>
      </c>
      <c r="Z5" s="52">
        <f>IFERROR(VLOOKUP(Table1215[[#This Row],[Column2]],Table12[[Column2]:[Column54]],25,FALSE),"0")</f>
        <v>0</v>
      </c>
      <c r="AA5" s="52">
        <f>IFERROR(VLOOKUP(Table1215[[#This Row],[Column2]],Table12[[Column2]:[Column54]],26,FALSE),"0")</f>
        <v>0</v>
      </c>
      <c r="AB5" s="52">
        <f>IFERROR(VLOOKUP(Table1215[[#This Row],[Column2]],Table12[[Column2]:[Column54]],27,FALSE),"0")</f>
        <v>0</v>
      </c>
      <c r="AC5" s="52">
        <f>IFERROR(VLOOKUP(Table1215[[#This Row],[Column2]],Table12[[Column2]:[Column54]],28,FALSE),"0")</f>
        <v>0</v>
      </c>
      <c r="AD5" s="58">
        <f>Table1215[[#This Row],[Column25]]</f>
        <v>5</v>
      </c>
      <c r="AE5" s="52">
        <f>IFERROR(VLOOKUP(Table1215[[#This Row],[Column2]],Table12[[Column2]:[Column54]],30,FALSE),"0")</f>
        <v>0</v>
      </c>
      <c r="AF5" s="52">
        <f>IFERROR(VLOOKUP(Table1215[[#This Row],[Column2]],Table12[[Column2]:[Column54]],31,FALSE),"0")</f>
        <v>0</v>
      </c>
      <c r="AG5" s="52">
        <f>IFERROR(VLOOKUP(Table1215[[#This Row],[Column2]],Table12[[Column2]:[Column54]],32,FALSE),"0")</f>
        <v>0</v>
      </c>
      <c r="AH5" s="52">
        <f>IFERROR(VLOOKUP(Table1215[[#This Row],[Column2]],Table12[[Column2]:[Column54]],33,FALSE),"0")</f>
        <v>0</v>
      </c>
      <c r="AI5" s="52">
        <f>IFERROR(VLOOKUP(Table1215[[#This Row],[Column2]],Table12[[Column2]:[Column54]],34,FALSE),"0")</f>
        <v>0</v>
      </c>
      <c r="AJ5" s="58">
        <f>AVERAGE(Table1215[[#This Row],[Column31]],Table1215[[#This Row],[Column32]],Table1215[[#This Row],[Column33]])</f>
        <v>0</v>
      </c>
      <c r="AK5" s="52">
        <f>IFERROR(VLOOKUP(Table1215[[#This Row],[Column2]],Table12[[Column2]:[Column54]],36,FALSE),"0")</f>
        <v>4</v>
      </c>
      <c r="AL5" s="52">
        <f>IFERROR(VLOOKUP(Table1215[[#This Row],[Column2]],Table12[[Column2]:[Column54]],37,FALSE),"0")</f>
        <v>4</v>
      </c>
      <c r="AM5" s="52">
        <f>IFERROR(VLOOKUP(Table1215[[#This Row],[Column2]],Table12[[Column2]:[Column54]],38,FALSE),"0")</f>
        <v>0</v>
      </c>
      <c r="AN5" s="52">
        <f>IFERROR(VLOOKUP(Table1215[[#This Row],[Column2]],Table12[[Column2]:[Column54]],39,FALSE),"0")</f>
        <v>4</v>
      </c>
      <c r="AO5" s="52">
        <f>IFERROR(VLOOKUP(Table1215[[#This Row],[Column2]],Table12[[Column2]:[Column54]],40,FALSE),"0")</f>
        <v>0</v>
      </c>
      <c r="AP5" s="58">
        <f>AVERAGE(Table1215[[#This Row],[Column37]],Table1215[[#This Row],[Column38]],Table1215[[#This Row],[Column40]])</f>
        <v>4</v>
      </c>
      <c r="AQ5" s="52">
        <f>IFERROR(VLOOKUP(Table1215[[#This Row],[Column2]],Table12[[Column2]:[Column54]],42,FALSE),"0")</f>
        <v>4</v>
      </c>
      <c r="AR5" s="52">
        <f>IFERROR(VLOOKUP(Table1215[[#This Row],[Column2]],Table12[[Column2]:[Column54]],43,FALSE),"0")</f>
        <v>0</v>
      </c>
      <c r="AS5" s="52">
        <f>IFERROR(VLOOKUP(Table1215[[#This Row],[Column2]],Table12[[Column2]:[Column54]],44,FALSE),"0")</f>
        <v>0</v>
      </c>
      <c r="AT5" s="52">
        <f>IFERROR(VLOOKUP(Table1215[[#This Row],[Column2]],Table12[[Column2]:[Column54]],45,FALSE),"0")</f>
        <v>0</v>
      </c>
      <c r="AU5" s="52">
        <f>IFERROR(VLOOKUP(Table1215[[#This Row],[Column2]],Table12[[Column2]:[Column54]],46,FALSE),"0")</f>
        <v>0</v>
      </c>
      <c r="AV5" s="58">
        <f>Table1215[[#This Row],[Column43]]</f>
        <v>4</v>
      </c>
      <c r="AW5" s="52">
        <f>IFERROR(VLOOKUP(Table1215[[#This Row],[Column2]],Table12[[Column2]:[Column54]],48,FALSE),"0")</f>
        <v>0</v>
      </c>
      <c r="AX5" s="52">
        <f>IFERROR(VLOOKUP(Table1215[[#This Row],[Column2]],Table12[[Column2]:[Column54]],49,FALSE),"0")</f>
        <v>0</v>
      </c>
      <c r="AY5" s="52">
        <f>IFERROR(VLOOKUP(Table1215[[#This Row],[Column2]],Table12[[Column2]:[Column54]],50,FALSE),"0")</f>
        <v>0</v>
      </c>
      <c r="AZ5" s="52">
        <f>IFERROR(VLOOKUP(Table1215[[#This Row],[Column2]],Table12[[Column2]:[Column54]],51,FALSE),"0")</f>
        <v>4</v>
      </c>
      <c r="BA5" s="52">
        <f>IFERROR(VLOOKUP(Table1215[[#This Row],[Column2]],Table12[[Column2]:[Column54]],52,FALSE),"0")</f>
        <v>4</v>
      </c>
      <c r="BB5" s="58">
        <f>AVERAGE(Table1215[[#This Row],[Column52]],Table1215[[#This Row],[Column53]])</f>
        <v>4</v>
      </c>
    </row>
    <row r="6" spans="1:54" ht="23.1" customHeight="1" x14ac:dyDescent="0.3">
      <c r="A6" s="77">
        <v>3</v>
      </c>
      <c r="B6" s="54" t="s">
        <v>63</v>
      </c>
      <c r="C6" s="55" t="s">
        <v>64</v>
      </c>
      <c r="D6" s="54" t="s">
        <v>541</v>
      </c>
      <c r="E6" s="54" t="s">
        <v>34</v>
      </c>
      <c r="F6" s="54" t="str">
        <f>REPT(CHAR(160),10)&amp;Working!$E7</f>
        <v>          A</v>
      </c>
      <c r="G6" s="56">
        <f>IFERROR(VLOOKUP(Table1215[[#This Row],[Column2]],Table12[[Column2]:[Column54]],6,FALSE),"0")</f>
        <v>0</v>
      </c>
      <c r="H6" s="56">
        <f>IFERROR(VLOOKUP(Table1215[[#This Row],[Column2]],Table12[[Column2]:[Column54]],7,FALSE),"0")</f>
        <v>0</v>
      </c>
      <c r="I6" s="56">
        <f>IFERROR(VLOOKUP(Table1215[[#This Row],[Column2]],Table12[[Column2]:[Column54]],8,FALSE),"0")</f>
        <v>4</v>
      </c>
      <c r="J6" s="56">
        <f>IFERROR(VLOOKUP(Table1215[[#This Row],[Column2]],Table12[[Column2]:[Column54]],9,FALSE),"0")</f>
        <v>0</v>
      </c>
      <c r="K6" s="56">
        <f>IFERROR(VLOOKUP(Table1215[[#This Row],[Column2]],Table12[[Column2]:[Column54]],10,FALSE),"0")</f>
        <v>0</v>
      </c>
      <c r="L6" s="58">
        <f>Table1215[[#This Row],[Column9]]</f>
        <v>4</v>
      </c>
      <c r="M6" s="56">
        <f>IFERROR(VLOOKUP(Table1215[[#This Row],[Column2]],Table12[[Column2]:[Column54]],12,FALSE),"0")</f>
        <v>0</v>
      </c>
      <c r="N6" s="56">
        <f>IFERROR(VLOOKUP(Table1215[[#This Row],[Column2]],Table12[[Column2]:[Column54]],13,FALSE),"0")</f>
        <v>4</v>
      </c>
      <c r="O6" s="56">
        <f>IFERROR(VLOOKUP(Table1215[[#This Row],[Column2]],Table12[[Column2]:[Column54]],14,FALSE),"0")</f>
        <v>4</v>
      </c>
      <c r="P6" s="56">
        <f>IFERROR(VLOOKUP(Table1215[[#This Row],[Column2]],Table12[[Column2]:[Column54]],10,FALSE),"0")</f>
        <v>0</v>
      </c>
      <c r="Q6" s="56">
        <f>IFERROR(VLOOKUP(Table1215[[#This Row],[Column2]],Table12[[Column2]:[Column54]],16,FALSE),"0")</f>
        <v>4</v>
      </c>
      <c r="R6" s="58">
        <f>AVERAGE(Table1215[[#This Row],[Column14]],Table1215[[#This Row],[Column15]],Table1215[[#This Row],[Column17]])</f>
        <v>4</v>
      </c>
      <c r="S6" s="56">
        <f>IFERROR(VLOOKUP(Table1215[[#This Row],[Column2]],Table12[[Column2]:[Column54]],18,FALSE),"0")</f>
        <v>0</v>
      </c>
      <c r="T6" s="56">
        <f>IFERROR(VLOOKUP(Table1215[[#This Row],[Column2]],Table12[[Column2]:[Column54]],19,FALSE),"0")</f>
        <v>0</v>
      </c>
      <c r="U6" s="56">
        <f>IFERROR(VLOOKUP(Table1215[[#This Row],[Column2]],Table12[[Column2]:[Column54]],20,FALSE),"0")</f>
        <v>0</v>
      </c>
      <c r="V6" s="56">
        <f>IFERROR(VLOOKUP(Table1215[[#This Row],[Column2]],Table12[[Column2]:[Column54]],21,FALSE),"0")</f>
        <v>0</v>
      </c>
      <c r="W6" s="56">
        <f>IFERROR(VLOOKUP(Table1215[[#This Row],[Column2]],Table12[[Column2]:[Column54]],22,FALSE),"0")</f>
        <v>0</v>
      </c>
      <c r="X6" s="58">
        <f>Table1215[[#This Row],[Column19]]</f>
        <v>0</v>
      </c>
      <c r="Y6" s="56">
        <f>IFERROR(VLOOKUP(Table1215[[#This Row],[Column2]],Table12[[Column2]:[Column54]],24,FALSE),"0")</f>
        <v>4</v>
      </c>
      <c r="Z6" s="56">
        <f>IFERROR(VLOOKUP(Table1215[[#This Row],[Column2]],Table12[[Column2]:[Column54]],25,FALSE),"0")</f>
        <v>0</v>
      </c>
      <c r="AA6" s="56">
        <f>IFERROR(VLOOKUP(Table1215[[#This Row],[Column2]],Table12[[Column2]:[Column54]],26,FALSE),"0")</f>
        <v>0</v>
      </c>
      <c r="AB6" s="56">
        <f>IFERROR(VLOOKUP(Table1215[[#This Row],[Column2]],Table12[[Column2]:[Column54]],27,FALSE),"0")</f>
        <v>0</v>
      </c>
      <c r="AC6" s="56">
        <f>IFERROR(VLOOKUP(Table1215[[#This Row],[Column2]],Table12[[Column2]:[Column54]],28,FALSE),"0")</f>
        <v>0</v>
      </c>
      <c r="AD6" s="58">
        <f>Table1215[[#This Row],[Column25]]</f>
        <v>4</v>
      </c>
      <c r="AE6" s="56">
        <f>IFERROR(VLOOKUP(Table1215[[#This Row],[Column2]],Table12[[Column2]:[Column54]],30,FALSE),"0")</f>
        <v>0</v>
      </c>
      <c r="AF6" s="56">
        <f>IFERROR(VLOOKUP(Table1215[[#This Row],[Column2]],Table12[[Column2]:[Column54]],31,FALSE),"0")</f>
        <v>0</v>
      </c>
      <c r="AG6" s="56">
        <f>IFERROR(VLOOKUP(Table1215[[#This Row],[Column2]],Table12[[Column2]:[Column54]],32,FALSE),"0")</f>
        <v>0</v>
      </c>
      <c r="AH6" s="56">
        <f>IFERROR(VLOOKUP(Table1215[[#This Row],[Column2]],Table12[[Column2]:[Column54]],33,FALSE),"0")</f>
        <v>0</v>
      </c>
      <c r="AI6" s="56">
        <f>IFERROR(VLOOKUP(Table1215[[#This Row],[Column2]],Table12[[Column2]:[Column54]],34,FALSE),"0")</f>
        <v>0</v>
      </c>
      <c r="AJ6" s="58">
        <f>AVERAGE(Table1215[[#This Row],[Column31]],Table1215[[#This Row],[Column32]],Table1215[[#This Row],[Column33]])</f>
        <v>0</v>
      </c>
      <c r="AK6" s="56">
        <f>IFERROR(VLOOKUP(Table1215[[#This Row],[Column2]],Table12[[Column2]:[Column54]],36,FALSE),"0")</f>
        <v>4</v>
      </c>
      <c r="AL6" s="56">
        <f>IFERROR(VLOOKUP(Table1215[[#This Row],[Column2]],Table12[[Column2]:[Column54]],37,FALSE),"0")</f>
        <v>4</v>
      </c>
      <c r="AM6" s="56">
        <f>IFERROR(VLOOKUP(Table1215[[#This Row],[Column2]],Table12[[Column2]:[Column54]],38,FALSE),"0")</f>
        <v>0</v>
      </c>
      <c r="AN6" s="56">
        <f>IFERROR(VLOOKUP(Table1215[[#This Row],[Column2]],Table12[[Column2]:[Column54]],39,FALSE),"0")</f>
        <v>4</v>
      </c>
      <c r="AO6" s="56">
        <f>IFERROR(VLOOKUP(Table1215[[#This Row],[Column2]],Table12[[Column2]:[Column54]],40,FALSE),"0")</f>
        <v>0</v>
      </c>
      <c r="AP6" s="58">
        <f>AVERAGE(Table1215[[#This Row],[Column37]],Table1215[[#This Row],[Column38]],Table1215[[#This Row],[Column40]])</f>
        <v>4</v>
      </c>
      <c r="AQ6" s="56">
        <f>IFERROR(VLOOKUP(Table1215[[#This Row],[Column2]],Table12[[Column2]:[Column54]],42,FALSE),"0")</f>
        <v>4</v>
      </c>
      <c r="AR6" s="56">
        <f>IFERROR(VLOOKUP(Table1215[[#This Row],[Column2]],Table12[[Column2]:[Column54]],43,FALSE),"0")</f>
        <v>0</v>
      </c>
      <c r="AS6" s="56">
        <f>IFERROR(VLOOKUP(Table1215[[#This Row],[Column2]],Table12[[Column2]:[Column54]],44,FALSE),"0")</f>
        <v>0</v>
      </c>
      <c r="AT6" s="56">
        <f>IFERROR(VLOOKUP(Table1215[[#This Row],[Column2]],Table12[[Column2]:[Column54]],45,FALSE),"0")</f>
        <v>0</v>
      </c>
      <c r="AU6" s="56">
        <f>IFERROR(VLOOKUP(Table1215[[#This Row],[Column2]],Table12[[Column2]:[Column54]],46,FALSE),"0")</f>
        <v>0</v>
      </c>
      <c r="AV6" s="58">
        <f>Table1215[[#This Row],[Column43]]</f>
        <v>4</v>
      </c>
      <c r="AW6" s="56">
        <f>IFERROR(VLOOKUP(Table1215[[#This Row],[Column2]],Table12[[Column2]:[Column54]],48,FALSE),"0")</f>
        <v>0</v>
      </c>
      <c r="AX6" s="56">
        <f>IFERROR(VLOOKUP(Table1215[[#This Row],[Column2]],Table12[[Column2]:[Column54]],49,FALSE),"0")</f>
        <v>0</v>
      </c>
      <c r="AY6" s="56">
        <f>IFERROR(VLOOKUP(Table1215[[#This Row],[Column2]],Table12[[Column2]:[Column54]],50,FALSE),"0")</f>
        <v>0</v>
      </c>
      <c r="AZ6" s="56">
        <f>IFERROR(VLOOKUP(Table1215[[#This Row],[Column2]],Table12[[Column2]:[Column54]],51,FALSE),"0")</f>
        <v>4</v>
      </c>
      <c r="BA6" s="56">
        <f>IFERROR(VLOOKUP(Table1215[[#This Row],[Column2]],Table12[[Column2]:[Column54]],52,FALSE),"0")</f>
        <v>4</v>
      </c>
      <c r="BB6" s="58">
        <f>AVERAGE(Table1215[[#This Row],[Column52]],Table1215[[#This Row],[Column53]])</f>
        <v>4</v>
      </c>
    </row>
    <row r="7" spans="1:54" ht="23.1" customHeight="1" x14ac:dyDescent="0.3">
      <c r="A7" s="78">
        <v>4</v>
      </c>
      <c r="B7" s="61" t="s">
        <v>98</v>
      </c>
      <c r="C7" s="62" t="s">
        <v>99</v>
      </c>
      <c r="D7" s="61" t="s">
        <v>449</v>
      </c>
      <c r="E7" s="61" t="s">
        <v>34</v>
      </c>
      <c r="F7" s="61" t="str">
        <f>REPT(CHAR(160),10)&amp;Working!$E8</f>
        <v>          A</v>
      </c>
      <c r="G7" s="52">
        <f>IFERROR(VLOOKUP(Table1215[[#This Row],[Column2]],Table12[[Column2]:[Column54]],6,FALSE),"0")</f>
        <v>0</v>
      </c>
      <c r="H7" s="52">
        <f>IFERROR(VLOOKUP(Table1215[[#This Row],[Column2]],Table12[[Column2]:[Column54]],7,FALSE),"0")</f>
        <v>0</v>
      </c>
      <c r="I7" s="52">
        <f>IFERROR(VLOOKUP(Table1215[[#This Row],[Column2]],Table12[[Column2]:[Column54]],8,FALSE),"0")</f>
        <v>4</v>
      </c>
      <c r="J7" s="52">
        <f>IFERROR(VLOOKUP(Table1215[[#This Row],[Column2]],Table12[[Column2]:[Column54]],9,FALSE),"0")</f>
        <v>0</v>
      </c>
      <c r="K7" s="52">
        <f>IFERROR(VLOOKUP(Table1215[[#This Row],[Column2]],Table12[[Column2]:[Column54]],10,FALSE),"0")</f>
        <v>0</v>
      </c>
      <c r="L7" s="58">
        <f>Table1215[[#This Row],[Column9]]</f>
        <v>4</v>
      </c>
      <c r="M7" s="52">
        <f>IFERROR(VLOOKUP(Table1215[[#This Row],[Column2]],Table12[[Column2]:[Column54]],12,FALSE),"0")</f>
        <v>0</v>
      </c>
      <c r="N7" s="52">
        <f>IFERROR(VLOOKUP(Table1215[[#This Row],[Column2]],Table12[[Column2]:[Column54]],13,FALSE),"0")</f>
        <v>4</v>
      </c>
      <c r="O7" s="52">
        <f>IFERROR(VLOOKUP(Table1215[[#This Row],[Column2]],Table12[[Column2]:[Column54]],14,FALSE),"0")</f>
        <v>5</v>
      </c>
      <c r="P7" s="52">
        <f>IFERROR(VLOOKUP(Table1215[[#This Row],[Column2]],Table12[[Column2]:[Column54]],10,FALSE),"0")</f>
        <v>0</v>
      </c>
      <c r="Q7" s="52">
        <f>IFERROR(VLOOKUP(Table1215[[#This Row],[Column2]],Table12[[Column2]:[Column54]],16,FALSE),"0")</f>
        <v>5</v>
      </c>
      <c r="R7" s="58">
        <f>AVERAGE(Table1215[[#This Row],[Column14]],Table1215[[#This Row],[Column15]],Table1215[[#This Row],[Column17]])</f>
        <v>4.666666666666667</v>
      </c>
      <c r="S7" s="52">
        <f>IFERROR(VLOOKUP(Table1215[[#This Row],[Column2]],Table12[[Column2]:[Column54]],18,FALSE),"0")</f>
        <v>0</v>
      </c>
      <c r="T7" s="52">
        <f>IFERROR(VLOOKUP(Table1215[[#This Row],[Column2]],Table12[[Column2]:[Column54]],19,FALSE),"0")</f>
        <v>0</v>
      </c>
      <c r="U7" s="52">
        <f>IFERROR(VLOOKUP(Table1215[[#This Row],[Column2]],Table12[[Column2]:[Column54]],20,FALSE),"0")</f>
        <v>0</v>
      </c>
      <c r="V7" s="52">
        <f>IFERROR(VLOOKUP(Table1215[[#This Row],[Column2]],Table12[[Column2]:[Column54]],21,FALSE),"0")</f>
        <v>0</v>
      </c>
      <c r="W7" s="52">
        <f>IFERROR(VLOOKUP(Table1215[[#This Row],[Column2]],Table12[[Column2]:[Column54]],22,FALSE),"0")</f>
        <v>0</v>
      </c>
      <c r="X7" s="58">
        <f>Table1215[[#This Row],[Column19]]</f>
        <v>0</v>
      </c>
      <c r="Y7" s="52">
        <f>IFERROR(VLOOKUP(Table1215[[#This Row],[Column2]],Table12[[Column2]:[Column54]],24,FALSE),"0")</f>
        <v>4</v>
      </c>
      <c r="Z7" s="52">
        <f>IFERROR(VLOOKUP(Table1215[[#This Row],[Column2]],Table12[[Column2]:[Column54]],25,FALSE),"0")</f>
        <v>0</v>
      </c>
      <c r="AA7" s="52">
        <f>IFERROR(VLOOKUP(Table1215[[#This Row],[Column2]],Table12[[Column2]:[Column54]],26,FALSE),"0")</f>
        <v>0</v>
      </c>
      <c r="AB7" s="52">
        <f>IFERROR(VLOOKUP(Table1215[[#This Row],[Column2]],Table12[[Column2]:[Column54]],27,FALSE),"0")</f>
        <v>0</v>
      </c>
      <c r="AC7" s="52">
        <f>IFERROR(VLOOKUP(Table1215[[#This Row],[Column2]],Table12[[Column2]:[Column54]],28,FALSE),"0")</f>
        <v>0</v>
      </c>
      <c r="AD7" s="58">
        <f>Table1215[[#This Row],[Column25]]</f>
        <v>4</v>
      </c>
      <c r="AE7" s="52">
        <f>IFERROR(VLOOKUP(Table1215[[#This Row],[Column2]],Table12[[Column2]:[Column54]],30,FALSE),"0")</f>
        <v>0</v>
      </c>
      <c r="AF7" s="52">
        <f>IFERROR(VLOOKUP(Table1215[[#This Row],[Column2]],Table12[[Column2]:[Column54]],31,FALSE),"0")</f>
        <v>0</v>
      </c>
      <c r="AG7" s="52">
        <f>IFERROR(VLOOKUP(Table1215[[#This Row],[Column2]],Table12[[Column2]:[Column54]],32,FALSE),"0")</f>
        <v>0</v>
      </c>
      <c r="AH7" s="52">
        <f>IFERROR(VLOOKUP(Table1215[[#This Row],[Column2]],Table12[[Column2]:[Column54]],33,FALSE),"0")</f>
        <v>0</v>
      </c>
      <c r="AI7" s="52">
        <f>IFERROR(VLOOKUP(Table1215[[#This Row],[Column2]],Table12[[Column2]:[Column54]],34,FALSE),"0")</f>
        <v>0</v>
      </c>
      <c r="AJ7" s="58">
        <f>AVERAGE(Table1215[[#This Row],[Column31]],Table1215[[#This Row],[Column32]],Table1215[[#This Row],[Column33]])</f>
        <v>0</v>
      </c>
      <c r="AK7" s="52">
        <f>IFERROR(VLOOKUP(Table1215[[#This Row],[Column2]],Table12[[Column2]:[Column54]],36,FALSE),"0")</f>
        <v>5</v>
      </c>
      <c r="AL7" s="52">
        <f>IFERROR(VLOOKUP(Table1215[[#This Row],[Column2]],Table12[[Column2]:[Column54]],37,FALSE),"0")</f>
        <v>4</v>
      </c>
      <c r="AM7" s="52">
        <f>IFERROR(VLOOKUP(Table1215[[#This Row],[Column2]],Table12[[Column2]:[Column54]],38,FALSE),"0")</f>
        <v>0</v>
      </c>
      <c r="AN7" s="52">
        <f>IFERROR(VLOOKUP(Table1215[[#This Row],[Column2]],Table12[[Column2]:[Column54]],39,FALSE),"0")</f>
        <v>4</v>
      </c>
      <c r="AO7" s="52">
        <f>IFERROR(VLOOKUP(Table1215[[#This Row],[Column2]],Table12[[Column2]:[Column54]],40,FALSE),"0")</f>
        <v>0</v>
      </c>
      <c r="AP7" s="58">
        <f>AVERAGE(Table1215[[#This Row],[Column37]],Table1215[[#This Row],[Column38]],Table1215[[#This Row],[Column40]])</f>
        <v>4.333333333333333</v>
      </c>
      <c r="AQ7" s="52">
        <f>IFERROR(VLOOKUP(Table1215[[#This Row],[Column2]],Table12[[Column2]:[Column54]],42,FALSE),"0")</f>
        <v>5</v>
      </c>
      <c r="AR7" s="52">
        <f>IFERROR(VLOOKUP(Table1215[[#This Row],[Column2]],Table12[[Column2]:[Column54]],43,FALSE),"0")</f>
        <v>0</v>
      </c>
      <c r="AS7" s="52">
        <f>IFERROR(VLOOKUP(Table1215[[#This Row],[Column2]],Table12[[Column2]:[Column54]],44,FALSE),"0")</f>
        <v>0</v>
      </c>
      <c r="AT7" s="52">
        <f>IFERROR(VLOOKUP(Table1215[[#This Row],[Column2]],Table12[[Column2]:[Column54]],45,FALSE),"0")</f>
        <v>0</v>
      </c>
      <c r="AU7" s="52">
        <f>IFERROR(VLOOKUP(Table1215[[#This Row],[Column2]],Table12[[Column2]:[Column54]],46,FALSE),"0")</f>
        <v>0</v>
      </c>
      <c r="AV7" s="58">
        <f>Table1215[[#This Row],[Column43]]</f>
        <v>5</v>
      </c>
      <c r="AW7" s="52">
        <f>IFERROR(VLOOKUP(Table1215[[#This Row],[Column2]],Table12[[Column2]:[Column54]],48,FALSE),"0")</f>
        <v>0</v>
      </c>
      <c r="AX7" s="52">
        <f>IFERROR(VLOOKUP(Table1215[[#This Row],[Column2]],Table12[[Column2]:[Column54]],49,FALSE),"0")</f>
        <v>0</v>
      </c>
      <c r="AY7" s="52">
        <f>IFERROR(VLOOKUP(Table1215[[#This Row],[Column2]],Table12[[Column2]:[Column54]],50,FALSE),"0")</f>
        <v>0</v>
      </c>
      <c r="AZ7" s="52">
        <f>IFERROR(VLOOKUP(Table1215[[#This Row],[Column2]],Table12[[Column2]:[Column54]],51,FALSE),"0")</f>
        <v>4</v>
      </c>
      <c r="BA7" s="52">
        <f>IFERROR(VLOOKUP(Table1215[[#This Row],[Column2]],Table12[[Column2]:[Column54]],52,FALSE),"0")</f>
        <v>4</v>
      </c>
      <c r="BB7" s="58">
        <f>AVERAGE(Table1215[[#This Row],[Column52]],Table1215[[#This Row],[Column53]])</f>
        <v>4</v>
      </c>
    </row>
    <row r="8" spans="1:54" ht="23.1" customHeight="1" x14ac:dyDescent="0.3">
      <c r="A8" s="77">
        <v>5</v>
      </c>
      <c r="B8" s="54" t="s">
        <v>289</v>
      </c>
      <c r="C8" s="55" t="s">
        <v>537</v>
      </c>
      <c r="D8" s="54" t="s">
        <v>449</v>
      </c>
      <c r="E8" s="54" t="s">
        <v>288</v>
      </c>
      <c r="F8" s="54" t="str">
        <f>REPT(CHAR(160),10)&amp;Working!$E9</f>
        <v>          D</v>
      </c>
      <c r="G8" s="56">
        <f>IFERROR(VLOOKUP(Table1215[[#This Row],[Column2]],Table12[[Column2]:[Column54]],6,FALSE),"0")</f>
        <v>0</v>
      </c>
      <c r="H8" s="56">
        <f>IFERROR(VLOOKUP(Table1215[[#This Row],[Column2]],Table12[[Column2]:[Column54]],7,FALSE),"0")</f>
        <v>0</v>
      </c>
      <c r="I8" s="56" t="str">
        <f>IFERROR(VLOOKUP(Table1215[[#This Row],[Column2]],Table12[[Column2]:[Column54]],8,FALSE),"0")</f>
        <v>A</v>
      </c>
      <c r="J8" s="56">
        <f>IFERROR(VLOOKUP(Table1215[[#This Row],[Column2]],Table12[[Column2]:[Column54]],9,FALSE),"0")</f>
        <v>0</v>
      </c>
      <c r="K8" s="56">
        <f>IFERROR(VLOOKUP(Table1215[[#This Row],[Column2]],Table12[[Column2]:[Column54]],10,FALSE),"0")</f>
        <v>0</v>
      </c>
      <c r="L8" s="58" t="str">
        <f>Table1215[[#This Row],[Column9]]</f>
        <v>A</v>
      </c>
      <c r="M8" s="56">
        <f>IFERROR(VLOOKUP(Table1215[[#This Row],[Column2]],Table12[[Column2]:[Column54]],12,FALSE),"0")</f>
        <v>0</v>
      </c>
      <c r="N8" s="56" t="str">
        <f>IFERROR(VLOOKUP(Table1215[[#This Row],[Column2]],Table12[[Column2]:[Column54]],13,FALSE),"0")</f>
        <v>0</v>
      </c>
      <c r="O8" s="56" t="str">
        <f>IFERROR(VLOOKUP(Table1215[[#This Row],[Column2]],Table12[[Column2]:[Column54]],14,FALSE),"0")</f>
        <v>0</v>
      </c>
      <c r="P8" s="56">
        <f>IFERROR(VLOOKUP(Table1215[[#This Row],[Column2]],Table12[[Column2]:[Column54]],10,FALSE),"0")</f>
        <v>0</v>
      </c>
      <c r="Q8" s="56" t="str">
        <f>IFERROR(VLOOKUP(Table1215[[#This Row],[Column2]],Table12[[Column2]:[Column54]],16,FALSE),"0")</f>
        <v>0</v>
      </c>
      <c r="R8" s="58" t="e">
        <f>AVERAGE(Table1215[[#This Row],[Column14]],Table1215[[#This Row],[Column15]],Table1215[[#This Row],[Column17]])</f>
        <v>#DIV/0!</v>
      </c>
      <c r="S8" s="56">
        <f>IFERROR(VLOOKUP(Table1215[[#This Row],[Column2]],Table12[[Column2]:[Column54]],18,FALSE),"0")</f>
        <v>0</v>
      </c>
      <c r="T8" s="56">
        <f>IFERROR(VLOOKUP(Table1215[[#This Row],[Column2]],Table12[[Column2]:[Column54]],19,FALSE),"0")</f>
        <v>0</v>
      </c>
      <c r="U8" s="56">
        <f>IFERROR(VLOOKUP(Table1215[[#This Row],[Column2]],Table12[[Column2]:[Column54]],20,FALSE),"0")</f>
        <v>0</v>
      </c>
      <c r="V8" s="56">
        <f>IFERROR(VLOOKUP(Table1215[[#This Row],[Column2]],Table12[[Column2]:[Column54]],21,FALSE),"0")</f>
        <v>0</v>
      </c>
      <c r="W8" s="56">
        <f>IFERROR(VLOOKUP(Table1215[[#This Row],[Column2]],Table12[[Column2]:[Column54]],22,FALSE),"0")</f>
        <v>0</v>
      </c>
      <c r="X8" s="58">
        <f>Table1215[[#This Row],[Column19]]</f>
        <v>0</v>
      </c>
      <c r="Y8" s="56" t="str">
        <f>IFERROR(VLOOKUP(Table1215[[#This Row],[Column2]],Table12[[Column2]:[Column54]],24,FALSE),"0")</f>
        <v>0</v>
      </c>
      <c r="Z8" s="56">
        <f>IFERROR(VLOOKUP(Table1215[[#This Row],[Column2]],Table12[[Column2]:[Column54]],25,FALSE),"0")</f>
        <v>0</v>
      </c>
      <c r="AA8" s="56">
        <f>IFERROR(VLOOKUP(Table1215[[#This Row],[Column2]],Table12[[Column2]:[Column54]],26,FALSE),"0")</f>
        <v>0</v>
      </c>
      <c r="AB8" s="56">
        <f>IFERROR(VLOOKUP(Table1215[[#This Row],[Column2]],Table12[[Column2]:[Column54]],27,FALSE),"0")</f>
        <v>0</v>
      </c>
      <c r="AC8" s="56">
        <f>IFERROR(VLOOKUP(Table1215[[#This Row],[Column2]],Table12[[Column2]:[Column54]],28,FALSE),"0")</f>
        <v>0</v>
      </c>
      <c r="AD8" s="58" t="str">
        <f>Table1215[[#This Row],[Column25]]</f>
        <v>0</v>
      </c>
      <c r="AE8" s="56">
        <f>IFERROR(VLOOKUP(Table1215[[#This Row],[Column2]],Table12[[Column2]:[Column54]],30,FALSE),"0")</f>
        <v>0</v>
      </c>
      <c r="AF8" s="56">
        <f>IFERROR(VLOOKUP(Table1215[[#This Row],[Column2]],Table12[[Column2]:[Column54]],31,FALSE),"0")</f>
        <v>0</v>
      </c>
      <c r="AG8" s="56">
        <f>IFERROR(VLOOKUP(Table1215[[#This Row],[Column2]],Table12[[Column2]:[Column54]],32,FALSE),"0")</f>
        <v>0</v>
      </c>
      <c r="AH8" s="56">
        <f>IFERROR(VLOOKUP(Table1215[[#This Row],[Column2]],Table12[[Column2]:[Column54]],33,FALSE),"0")</f>
        <v>0</v>
      </c>
      <c r="AI8" s="56">
        <f>IFERROR(VLOOKUP(Table1215[[#This Row],[Column2]],Table12[[Column2]:[Column54]],34,FALSE),"0")</f>
        <v>0</v>
      </c>
      <c r="AJ8" s="58">
        <f>AVERAGE(Table1215[[#This Row],[Column31]],Table1215[[#This Row],[Column32]],Table1215[[#This Row],[Column33]])</f>
        <v>0</v>
      </c>
      <c r="AK8" s="56" t="str">
        <f>IFERROR(VLOOKUP(Table1215[[#This Row],[Column2]],Table12[[Column2]:[Column54]],36,FALSE),"0")</f>
        <v>0</v>
      </c>
      <c r="AL8" s="56" t="str">
        <f>IFERROR(VLOOKUP(Table1215[[#This Row],[Column2]],Table12[[Column2]:[Column54]],37,FALSE),"0")</f>
        <v>0</v>
      </c>
      <c r="AM8" s="56">
        <f>IFERROR(VLOOKUP(Table1215[[#This Row],[Column2]],Table12[[Column2]:[Column54]],38,FALSE),"0")</f>
        <v>0</v>
      </c>
      <c r="AN8" s="56" t="str">
        <f>IFERROR(VLOOKUP(Table1215[[#This Row],[Column2]],Table12[[Column2]:[Column54]],39,FALSE),"0")</f>
        <v>0</v>
      </c>
      <c r="AO8" s="56">
        <f>IFERROR(VLOOKUP(Table1215[[#This Row],[Column2]],Table12[[Column2]:[Column54]],40,FALSE),"0")</f>
        <v>0</v>
      </c>
      <c r="AP8" s="58" t="e">
        <f>AVERAGE(Table1215[[#This Row],[Column37]],Table1215[[#This Row],[Column38]],Table1215[[#This Row],[Column40]])</f>
        <v>#DIV/0!</v>
      </c>
      <c r="AQ8" s="56" t="str">
        <f>IFERROR(VLOOKUP(Table1215[[#This Row],[Column2]],Table12[[Column2]:[Column54]],42,FALSE),"0")</f>
        <v>0</v>
      </c>
      <c r="AR8" s="56">
        <f>IFERROR(VLOOKUP(Table1215[[#This Row],[Column2]],Table12[[Column2]:[Column54]],43,FALSE),"0")</f>
        <v>0</v>
      </c>
      <c r="AS8" s="56">
        <f>IFERROR(VLOOKUP(Table1215[[#This Row],[Column2]],Table12[[Column2]:[Column54]],44,FALSE),"0")</f>
        <v>0</v>
      </c>
      <c r="AT8" s="56">
        <f>IFERROR(VLOOKUP(Table1215[[#This Row],[Column2]],Table12[[Column2]:[Column54]],45,FALSE),"0")</f>
        <v>0</v>
      </c>
      <c r="AU8" s="56">
        <f>IFERROR(VLOOKUP(Table1215[[#This Row],[Column2]],Table12[[Column2]:[Column54]],46,FALSE),"0")</f>
        <v>0</v>
      </c>
      <c r="AV8" s="58" t="str">
        <f>Table1215[[#This Row],[Column43]]</f>
        <v>0</v>
      </c>
      <c r="AW8" s="56">
        <f>IFERROR(VLOOKUP(Table1215[[#This Row],[Column2]],Table12[[Column2]:[Column54]],48,FALSE),"0")</f>
        <v>0</v>
      </c>
      <c r="AX8" s="56">
        <f>IFERROR(VLOOKUP(Table1215[[#This Row],[Column2]],Table12[[Column2]:[Column54]],49,FALSE),"0")</f>
        <v>0</v>
      </c>
      <c r="AY8" s="56">
        <f>IFERROR(VLOOKUP(Table1215[[#This Row],[Column2]],Table12[[Column2]:[Column54]],50,FALSE),"0")</f>
        <v>0</v>
      </c>
      <c r="AZ8" s="56" t="str">
        <f>IFERROR(VLOOKUP(Table1215[[#This Row],[Column2]],Table12[[Column2]:[Column54]],51,FALSE),"0")</f>
        <v>0</v>
      </c>
      <c r="BA8" s="56" t="str">
        <f>IFERROR(VLOOKUP(Table1215[[#This Row],[Column2]],Table12[[Column2]:[Column54]],52,FALSE),"0")</f>
        <v>0</v>
      </c>
      <c r="BB8" s="58" t="e">
        <f>AVERAGE(Table1215[[#This Row],[Column52]],Table1215[[#This Row],[Column53]])</f>
        <v>#DIV/0!</v>
      </c>
    </row>
    <row r="9" spans="1:54" ht="23.1" customHeight="1" x14ac:dyDescent="0.3">
      <c r="A9" s="78">
        <v>6</v>
      </c>
      <c r="B9" s="61" t="s">
        <v>100</v>
      </c>
      <c r="C9" s="62" t="s">
        <v>101</v>
      </c>
      <c r="D9" s="61" t="s">
        <v>449</v>
      </c>
      <c r="E9" s="61" t="s">
        <v>34</v>
      </c>
      <c r="F9" s="61" t="str">
        <f>REPT(CHAR(160),10)&amp;Working!$E10</f>
        <v>          A</v>
      </c>
      <c r="G9" s="52">
        <f>IFERROR(VLOOKUP(Table1215[[#This Row],[Column2]],Table12[[Column2]:[Column54]],6,FALSE),"0")</f>
        <v>0</v>
      </c>
      <c r="H9" s="52">
        <f>IFERROR(VLOOKUP(Table1215[[#This Row],[Column2]],Table12[[Column2]:[Column54]],7,FALSE),"0")</f>
        <v>0</v>
      </c>
      <c r="I9" s="52">
        <f>IFERROR(VLOOKUP(Table1215[[#This Row],[Column2]],Table12[[Column2]:[Column54]],8,FALSE),"0")</f>
        <v>4</v>
      </c>
      <c r="J9" s="52">
        <f>IFERROR(VLOOKUP(Table1215[[#This Row],[Column2]],Table12[[Column2]:[Column54]],9,FALSE),"0")</f>
        <v>0</v>
      </c>
      <c r="K9" s="52">
        <f>IFERROR(VLOOKUP(Table1215[[#This Row],[Column2]],Table12[[Column2]:[Column54]],10,FALSE),"0")</f>
        <v>0</v>
      </c>
      <c r="L9" s="58">
        <f>Table1215[[#This Row],[Column9]]</f>
        <v>4</v>
      </c>
      <c r="M9" s="52">
        <f>IFERROR(VLOOKUP(Table1215[[#This Row],[Column2]],Table12[[Column2]:[Column54]],12,FALSE),"0")</f>
        <v>0</v>
      </c>
      <c r="N9" s="52">
        <f>IFERROR(VLOOKUP(Table1215[[#This Row],[Column2]],Table12[[Column2]:[Column54]],13,FALSE),"0")</f>
        <v>5</v>
      </c>
      <c r="O9" s="52">
        <f>IFERROR(VLOOKUP(Table1215[[#This Row],[Column2]],Table12[[Column2]:[Column54]],14,FALSE),"0")</f>
        <v>4</v>
      </c>
      <c r="P9" s="52">
        <f>IFERROR(VLOOKUP(Table1215[[#This Row],[Column2]],Table12[[Column2]:[Column54]],10,FALSE),"0")</f>
        <v>0</v>
      </c>
      <c r="Q9" s="52">
        <f>IFERROR(VLOOKUP(Table1215[[#This Row],[Column2]],Table12[[Column2]:[Column54]],16,FALSE),"0")</f>
        <v>4</v>
      </c>
      <c r="R9" s="58">
        <f>AVERAGE(Table1215[[#This Row],[Column14]],Table1215[[#This Row],[Column15]],Table1215[[#This Row],[Column17]])</f>
        <v>4.333333333333333</v>
      </c>
      <c r="S9" s="52">
        <f>IFERROR(VLOOKUP(Table1215[[#This Row],[Column2]],Table12[[Column2]:[Column54]],18,FALSE),"0")</f>
        <v>0</v>
      </c>
      <c r="T9" s="52">
        <f>IFERROR(VLOOKUP(Table1215[[#This Row],[Column2]],Table12[[Column2]:[Column54]],19,FALSE),"0")</f>
        <v>0</v>
      </c>
      <c r="U9" s="52">
        <f>IFERROR(VLOOKUP(Table1215[[#This Row],[Column2]],Table12[[Column2]:[Column54]],20,FALSE),"0")</f>
        <v>0</v>
      </c>
      <c r="V9" s="52">
        <f>IFERROR(VLOOKUP(Table1215[[#This Row],[Column2]],Table12[[Column2]:[Column54]],21,FALSE),"0")</f>
        <v>0</v>
      </c>
      <c r="W9" s="52">
        <f>IFERROR(VLOOKUP(Table1215[[#This Row],[Column2]],Table12[[Column2]:[Column54]],22,FALSE),"0")</f>
        <v>0</v>
      </c>
      <c r="X9" s="58">
        <f>Table1215[[#This Row],[Column19]]</f>
        <v>0</v>
      </c>
      <c r="Y9" s="52">
        <f>IFERROR(VLOOKUP(Table1215[[#This Row],[Column2]],Table12[[Column2]:[Column54]],24,FALSE),"0")</f>
        <v>5</v>
      </c>
      <c r="Z9" s="52">
        <f>IFERROR(VLOOKUP(Table1215[[#This Row],[Column2]],Table12[[Column2]:[Column54]],25,FALSE),"0")</f>
        <v>0</v>
      </c>
      <c r="AA9" s="52">
        <f>IFERROR(VLOOKUP(Table1215[[#This Row],[Column2]],Table12[[Column2]:[Column54]],26,FALSE),"0")</f>
        <v>0</v>
      </c>
      <c r="AB9" s="52">
        <f>IFERROR(VLOOKUP(Table1215[[#This Row],[Column2]],Table12[[Column2]:[Column54]],27,FALSE),"0")</f>
        <v>0</v>
      </c>
      <c r="AC9" s="52">
        <f>IFERROR(VLOOKUP(Table1215[[#This Row],[Column2]],Table12[[Column2]:[Column54]],28,FALSE),"0")</f>
        <v>0</v>
      </c>
      <c r="AD9" s="58">
        <f>Table1215[[#This Row],[Column25]]</f>
        <v>5</v>
      </c>
      <c r="AE9" s="52">
        <f>IFERROR(VLOOKUP(Table1215[[#This Row],[Column2]],Table12[[Column2]:[Column54]],30,FALSE),"0")</f>
        <v>0</v>
      </c>
      <c r="AF9" s="52">
        <f>IFERROR(VLOOKUP(Table1215[[#This Row],[Column2]],Table12[[Column2]:[Column54]],31,FALSE),"0")</f>
        <v>0</v>
      </c>
      <c r="AG9" s="52">
        <f>IFERROR(VLOOKUP(Table1215[[#This Row],[Column2]],Table12[[Column2]:[Column54]],32,FALSE),"0")</f>
        <v>0</v>
      </c>
      <c r="AH9" s="52">
        <f>IFERROR(VLOOKUP(Table1215[[#This Row],[Column2]],Table12[[Column2]:[Column54]],33,FALSE),"0")</f>
        <v>0</v>
      </c>
      <c r="AI9" s="52">
        <f>IFERROR(VLOOKUP(Table1215[[#This Row],[Column2]],Table12[[Column2]:[Column54]],34,FALSE),"0")</f>
        <v>0</v>
      </c>
      <c r="AJ9" s="58">
        <f>AVERAGE(Table1215[[#This Row],[Column31]],Table1215[[#This Row],[Column32]],Table1215[[#This Row],[Column33]])</f>
        <v>0</v>
      </c>
      <c r="AK9" s="52">
        <f>IFERROR(VLOOKUP(Table1215[[#This Row],[Column2]],Table12[[Column2]:[Column54]],36,FALSE),"0")</f>
        <v>5</v>
      </c>
      <c r="AL9" s="52">
        <f>IFERROR(VLOOKUP(Table1215[[#This Row],[Column2]],Table12[[Column2]:[Column54]],37,FALSE),"0")</f>
        <v>5</v>
      </c>
      <c r="AM9" s="52">
        <f>IFERROR(VLOOKUP(Table1215[[#This Row],[Column2]],Table12[[Column2]:[Column54]],38,FALSE),"0")</f>
        <v>0</v>
      </c>
      <c r="AN9" s="52">
        <f>IFERROR(VLOOKUP(Table1215[[#This Row],[Column2]],Table12[[Column2]:[Column54]],39,FALSE),"0")</f>
        <v>5</v>
      </c>
      <c r="AO9" s="52">
        <f>IFERROR(VLOOKUP(Table1215[[#This Row],[Column2]],Table12[[Column2]:[Column54]],40,FALSE),"0")</f>
        <v>0</v>
      </c>
      <c r="AP9" s="58">
        <f>AVERAGE(Table1215[[#This Row],[Column37]],Table1215[[#This Row],[Column38]],Table1215[[#This Row],[Column40]])</f>
        <v>5</v>
      </c>
      <c r="AQ9" s="52">
        <f>IFERROR(VLOOKUP(Table1215[[#This Row],[Column2]],Table12[[Column2]:[Column54]],42,FALSE),"0")</f>
        <v>5</v>
      </c>
      <c r="AR9" s="52">
        <f>IFERROR(VLOOKUP(Table1215[[#This Row],[Column2]],Table12[[Column2]:[Column54]],43,FALSE),"0")</f>
        <v>0</v>
      </c>
      <c r="AS9" s="52">
        <f>IFERROR(VLOOKUP(Table1215[[#This Row],[Column2]],Table12[[Column2]:[Column54]],44,FALSE),"0")</f>
        <v>0</v>
      </c>
      <c r="AT9" s="52">
        <f>IFERROR(VLOOKUP(Table1215[[#This Row],[Column2]],Table12[[Column2]:[Column54]],45,FALSE),"0")</f>
        <v>0</v>
      </c>
      <c r="AU9" s="52">
        <f>IFERROR(VLOOKUP(Table1215[[#This Row],[Column2]],Table12[[Column2]:[Column54]],46,FALSE),"0")</f>
        <v>0</v>
      </c>
      <c r="AV9" s="58">
        <f>Table1215[[#This Row],[Column43]]</f>
        <v>5</v>
      </c>
      <c r="AW9" s="52">
        <f>IFERROR(VLOOKUP(Table1215[[#This Row],[Column2]],Table12[[Column2]:[Column54]],48,FALSE),"0")</f>
        <v>0</v>
      </c>
      <c r="AX9" s="52">
        <f>IFERROR(VLOOKUP(Table1215[[#This Row],[Column2]],Table12[[Column2]:[Column54]],49,FALSE),"0")</f>
        <v>0</v>
      </c>
      <c r="AY9" s="52">
        <f>IFERROR(VLOOKUP(Table1215[[#This Row],[Column2]],Table12[[Column2]:[Column54]],50,FALSE),"0")</f>
        <v>0</v>
      </c>
      <c r="AZ9" s="52">
        <f>IFERROR(VLOOKUP(Table1215[[#This Row],[Column2]],Table12[[Column2]:[Column54]],51,FALSE),"0")</f>
        <v>5</v>
      </c>
      <c r="BA9" s="52">
        <f>IFERROR(VLOOKUP(Table1215[[#This Row],[Column2]],Table12[[Column2]:[Column54]],52,FALSE),"0")</f>
        <v>5</v>
      </c>
      <c r="BB9" s="58">
        <f>AVERAGE(Table1215[[#This Row],[Column52]],Table1215[[#This Row],[Column53]])</f>
        <v>5</v>
      </c>
    </row>
    <row r="10" spans="1:54" ht="23.1" customHeight="1" x14ac:dyDescent="0.3">
      <c r="A10" s="77">
        <v>7</v>
      </c>
      <c r="B10" s="54" t="s">
        <v>71</v>
      </c>
      <c r="C10" s="55" t="s">
        <v>72</v>
      </c>
      <c r="D10" s="54" t="s">
        <v>449</v>
      </c>
      <c r="E10" s="54" t="s">
        <v>34</v>
      </c>
      <c r="F10" s="54" t="str">
        <f>REPT(CHAR(160),10)&amp;Working!$E11</f>
        <v>          A</v>
      </c>
      <c r="G10" s="56">
        <f>IFERROR(VLOOKUP(Table1215[[#This Row],[Column2]],Table12[[Column2]:[Column54]],6,FALSE),"0")</f>
        <v>0</v>
      </c>
      <c r="H10" s="56">
        <f>IFERROR(VLOOKUP(Table1215[[#This Row],[Column2]],Table12[[Column2]:[Column54]],7,FALSE),"0")</f>
        <v>0</v>
      </c>
      <c r="I10" s="56">
        <f>IFERROR(VLOOKUP(Table1215[[#This Row],[Column2]],Table12[[Column2]:[Column54]],8,FALSE),"0")</f>
        <v>5</v>
      </c>
      <c r="J10" s="56">
        <f>IFERROR(VLOOKUP(Table1215[[#This Row],[Column2]],Table12[[Column2]:[Column54]],9,FALSE),"0")</f>
        <v>0</v>
      </c>
      <c r="K10" s="56">
        <f>IFERROR(VLOOKUP(Table1215[[#This Row],[Column2]],Table12[[Column2]:[Column54]],10,FALSE),"0")</f>
        <v>0</v>
      </c>
      <c r="L10" s="58">
        <f>Table1215[[#This Row],[Column9]]</f>
        <v>5</v>
      </c>
      <c r="M10" s="56">
        <f>IFERROR(VLOOKUP(Table1215[[#This Row],[Column2]],Table12[[Column2]:[Column54]],12,FALSE),"0")</f>
        <v>0</v>
      </c>
      <c r="N10" s="56">
        <f>IFERROR(VLOOKUP(Table1215[[#This Row],[Column2]],Table12[[Column2]:[Column54]],13,FALSE),"0")</f>
        <v>5</v>
      </c>
      <c r="O10" s="56">
        <f>IFERROR(VLOOKUP(Table1215[[#This Row],[Column2]],Table12[[Column2]:[Column54]],14,FALSE),"0")</f>
        <v>5</v>
      </c>
      <c r="P10" s="56">
        <f>IFERROR(VLOOKUP(Table1215[[#This Row],[Column2]],Table12[[Column2]:[Column54]],10,FALSE),"0")</f>
        <v>0</v>
      </c>
      <c r="Q10" s="56">
        <f>IFERROR(VLOOKUP(Table1215[[#This Row],[Column2]],Table12[[Column2]:[Column54]],16,FALSE),"0")</f>
        <v>5</v>
      </c>
      <c r="R10" s="58">
        <f>AVERAGE(Table1215[[#This Row],[Column14]],Table1215[[#This Row],[Column15]],Table1215[[#This Row],[Column17]])</f>
        <v>5</v>
      </c>
      <c r="S10" s="56">
        <f>IFERROR(VLOOKUP(Table1215[[#This Row],[Column2]],Table12[[Column2]:[Column54]],18,FALSE),"0")</f>
        <v>0</v>
      </c>
      <c r="T10" s="56">
        <f>IFERROR(VLOOKUP(Table1215[[#This Row],[Column2]],Table12[[Column2]:[Column54]],19,FALSE),"0")</f>
        <v>0</v>
      </c>
      <c r="U10" s="56">
        <f>IFERROR(VLOOKUP(Table1215[[#This Row],[Column2]],Table12[[Column2]:[Column54]],20,FALSE),"0")</f>
        <v>0</v>
      </c>
      <c r="V10" s="56">
        <f>IFERROR(VLOOKUP(Table1215[[#This Row],[Column2]],Table12[[Column2]:[Column54]],21,FALSE),"0")</f>
        <v>0</v>
      </c>
      <c r="W10" s="56">
        <f>IFERROR(VLOOKUP(Table1215[[#This Row],[Column2]],Table12[[Column2]:[Column54]],22,FALSE),"0")</f>
        <v>0</v>
      </c>
      <c r="X10" s="58">
        <f>Table1215[[#This Row],[Column19]]</f>
        <v>0</v>
      </c>
      <c r="Y10" s="56">
        <f>IFERROR(VLOOKUP(Table1215[[#This Row],[Column2]],Table12[[Column2]:[Column54]],24,FALSE),"0")</f>
        <v>5</v>
      </c>
      <c r="Z10" s="56">
        <f>IFERROR(VLOOKUP(Table1215[[#This Row],[Column2]],Table12[[Column2]:[Column54]],25,FALSE),"0")</f>
        <v>0</v>
      </c>
      <c r="AA10" s="56">
        <f>IFERROR(VLOOKUP(Table1215[[#This Row],[Column2]],Table12[[Column2]:[Column54]],26,FALSE),"0")</f>
        <v>0</v>
      </c>
      <c r="AB10" s="56">
        <f>IFERROR(VLOOKUP(Table1215[[#This Row],[Column2]],Table12[[Column2]:[Column54]],27,FALSE),"0")</f>
        <v>0</v>
      </c>
      <c r="AC10" s="56">
        <f>IFERROR(VLOOKUP(Table1215[[#This Row],[Column2]],Table12[[Column2]:[Column54]],28,FALSE),"0")</f>
        <v>0</v>
      </c>
      <c r="AD10" s="58">
        <f>Table1215[[#This Row],[Column25]]</f>
        <v>5</v>
      </c>
      <c r="AE10" s="56">
        <f>IFERROR(VLOOKUP(Table1215[[#This Row],[Column2]],Table12[[Column2]:[Column54]],30,FALSE),"0")</f>
        <v>0</v>
      </c>
      <c r="AF10" s="56">
        <f>IFERROR(VLOOKUP(Table1215[[#This Row],[Column2]],Table12[[Column2]:[Column54]],31,FALSE),"0")</f>
        <v>0</v>
      </c>
      <c r="AG10" s="56">
        <f>IFERROR(VLOOKUP(Table1215[[#This Row],[Column2]],Table12[[Column2]:[Column54]],32,FALSE),"0")</f>
        <v>0</v>
      </c>
      <c r="AH10" s="56">
        <f>IFERROR(VLOOKUP(Table1215[[#This Row],[Column2]],Table12[[Column2]:[Column54]],33,FALSE),"0")</f>
        <v>0</v>
      </c>
      <c r="AI10" s="56">
        <f>IFERROR(VLOOKUP(Table1215[[#This Row],[Column2]],Table12[[Column2]:[Column54]],34,FALSE),"0")</f>
        <v>0</v>
      </c>
      <c r="AJ10" s="58">
        <f>AVERAGE(Table1215[[#This Row],[Column31]],Table1215[[#This Row],[Column32]],Table1215[[#This Row],[Column33]])</f>
        <v>0</v>
      </c>
      <c r="AK10" s="56">
        <f>IFERROR(VLOOKUP(Table1215[[#This Row],[Column2]],Table12[[Column2]:[Column54]],36,FALSE),"0")</f>
        <v>4</v>
      </c>
      <c r="AL10" s="56">
        <f>IFERROR(VLOOKUP(Table1215[[#This Row],[Column2]],Table12[[Column2]:[Column54]],37,FALSE),"0")</f>
        <v>5</v>
      </c>
      <c r="AM10" s="56">
        <f>IFERROR(VLOOKUP(Table1215[[#This Row],[Column2]],Table12[[Column2]:[Column54]],38,FALSE),"0")</f>
        <v>0</v>
      </c>
      <c r="AN10" s="56">
        <f>IFERROR(VLOOKUP(Table1215[[#This Row],[Column2]],Table12[[Column2]:[Column54]],39,FALSE),"0")</f>
        <v>5</v>
      </c>
      <c r="AO10" s="56">
        <f>IFERROR(VLOOKUP(Table1215[[#This Row],[Column2]],Table12[[Column2]:[Column54]],40,FALSE),"0")</f>
        <v>0</v>
      </c>
      <c r="AP10" s="58">
        <f>AVERAGE(Table1215[[#This Row],[Column37]],Table1215[[#This Row],[Column38]],Table1215[[#This Row],[Column40]])</f>
        <v>4.666666666666667</v>
      </c>
      <c r="AQ10" s="56">
        <f>IFERROR(VLOOKUP(Table1215[[#This Row],[Column2]],Table12[[Column2]:[Column54]],42,FALSE),"0")</f>
        <v>5</v>
      </c>
      <c r="AR10" s="56">
        <f>IFERROR(VLOOKUP(Table1215[[#This Row],[Column2]],Table12[[Column2]:[Column54]],43,FALSE),"0")</f>
        <v>0</v>
      </c>
      <c r="AS10" s="56">
        <f>IFERROR(VLOOKUP(Table1215[[#This Row],[Column2]],Table12[[Column2]:[Column54]],44,FALSE),"0")</f>
        <v>0</v>
      </c>
      <c r="AT10" s="56">
        <f>IFERROR(VLOOKUP(Table1215[[#This Row],[Column2]],Table12[[Column2]:[Column54]],45,FALSE),"0")</f>
        <v>0</v>
      </c>
      <c r="AU10" s="56">
        <f>IFERROR(VLOOKUP(Table1215[[#This Row],[Column2]],Table12[[Column2]:[Column54]],46,FALSE),"0")</f>
        <v>0</v>
      </c>
      <c r="AV10" s="58">
        <f>Table1215[[#This Row],[Column43]]</f>
        <v>5</v>
      </c>
      <c r="AW10" s="56">
        <f>IFERROR(VLOOKUP(Table1215[[#This Row],[Column2]],Table12[[Column2]:[Column54]],48,FALSE),"0")</f>
        <v>0</v>
      </c>
      <c r="AX10" s="56">
        <f>IFERROR(VLOOKUP(Table1215[[#This Row],[Column2]],Table12[[Column2]:[Column54]],49,FALSE),"0")</f>
        <v>0</v>
      </c>
      <c r="AY10" s="56">
        <f>IFERROR(VLOOKUP(Table1215[[#This Row],[Column2]],Table12[[Column2]:[Column54]],50,FALSE),"0")</f>
        <v>0</v>
      </c>
      <c r="AZ10" s="56">
        <f>IFERROR(VLOOKUP(Table1215[[#This Row],[Column2]],Table12[[Column2]:[Column54]],51,FALSE),"0")</f>
        <v>5</v>
      </c>
      <c r="BA10" s="56">
        <f>IFERROR(VLOOKUP(Table1215[[#This Row],[Column2]],Table12[[Column2]:[Column54]],52,FALSE),"0")</f>
        <v>4</v>
      </c>
      <c r="BB10" s="58">
        <f>AVERAGE(Table1215[[#This Row],[Column52]],Table1215[[#This Row],[Column53]])</f>
        <v>4.5</v>
      </c>
    </row>
    <row r="11" spans="1:54" ht="23.1" customHeight="1" x14ac:dyDescent="0.3">
      <c r="A11" s="78">
        <v>8</v>
      </c>
      <c r="B11" s="61" t="s">
        <v>290</v>
      </c>
      <c r="C11" s="62" t="s">
        <v>291</v>
      </c>
      <c r="D11" s="61" t="s">
        <v>449</v>
      </c>
      <c r="E11" s="61" t="s">
        <v>492</v>
      </c>
      <c r="F11" s="61" t="str">
        <f>REPT(CHAR(160),10)&amp;Working!$E12</f>
        <v>          C</v>
      </c>
      <c r="G11" s="52">
        <f>IFERROR(VLOOKUP(Table1215[[#This Row],[Column2]],Table12[[Column2]:[Column54]],6,FALSE),"0")</f>
        <v>0</v>
      </c>
      <c r="H11" s="52">
        <f>IFERROR(VLOOKUP(Table1215[[#This Row],[Column2]],Table12[[Column2]:[Column54]],7,FALSE),"0")</f>
        <v>0</v>
      </c>
      <c r="I11" s="52">
        <f>IFERROR(VLOOKUP(Table1215[[#This Row],[Column2]],Table12[[Column2]:[Column54]],8,FALSE),"0")</f>
        <v>4</v>
      </c>
      <c r="J11" s="52">
        <f>IFERROR(VLOOKUP(Table1215[[#This Row],[Column2]],Table12[[Column2]:[Column54]],9,FALSE),"0")</f>
        <v>0</v>
      </c>
      <c r="K11" s="52">
        <f>IFERROR(VLOOKUP(Table1215[[#This Row],[Column2]],Table12[[Column2]:[Column54]],10,FALSE),"0")</f>
        <v>0</v>
      </c>
      <c r="L11" s="58">
        <f>Table1215[[#This Row],[Column9]]</f>
        <v>4</v>
      </c>
      <c r="M11" s="52">
        <f>IFERROR(VLOOKUP(Table1215[[#This Row],[Column2]],Table12[[Column2]:[Column54]],12,FALSE),"0")</f>
        <v>0</v>
      </c>
      <c r="N11" s="52">
        <f>IFERROR(VLOOKUP(Table1215[[#This Row],[Column2]],Table12[[Column2]:[Column54]],13,FALSE),"0")</f>
        <v>4</v>
      </c>
      <c r="O11" s="52">
        <f>IFERROR(VLOOKUP(Table1215[[#This Row],[Column2]],Table12[[Column2]:[Column54]],14,FALSE),"0")</f>
        <v>4</v>
      </c>
      <c r="P11" s="52">
        <f>IFERROR(VLOOKUP(Table1215[[#This Row],[Column2]],Table12[[Column2]:[Column54]],10,FALSE),"0")</f>
        <v>0</v>
      </c>
      <c r="Q11" s="52">
        <f>IFERROR(VLOOKUP(Table1215[[#This Row],[Column2]],Table12[[Column2]:[Column54]],16,FALSE),"0")</f>
        <v>4</v>
      </c>
      <c r="R11" s="58">
        <f>AVERAGE(Table1215[[#This Row],[Column14]],Table1215[[#This Row],[Column15]],Table1215[[#This Row],[Column17]])</f>
        <v>4</v>
      </c>
      <c r="S11" s="52">
        <f>IFERROR(VLOOKUP(Table1215[[#This Row],[Column2]],Table12[[Column2]:[Column54]],18,FALSE),"0")</f>
        <v>0</v>
      </c>
      <c r="T11" s="52">
        <f>IFERROR(VLOOKUP(Table1215[[#This Row],[Column2]],Table12[[Column2]:[Column54]],19,FALSE),"0")</f>
        <v>0</v>
      </c>
      <c r="U11" s="52">
        <f>IFERROR(VLOOKUP(Table1215[[#This Row],[Column2]],Table12[[Column2]:[Column54]],20,FALSE),"0")</f>
        <v>0</v>
      </c>
      <c r="V11" s="52">
        <f>IFERROR(VLOOKUP(Table1215[[#This Row],[Column2]],Table12[[Column2]:[Column54]],21,FALSE),"0")</f>
        <v>0</v>
      </c>
      <c r="W11" s="52">
        <f>IFERROR(VLOOKUP(Table1215[[#This Row],[Column2]],Table12[[Column2]:[Column54]],22,FALSE),"0")</f>
        <v>0</v>
      </c>
      <c r="X11" s="58">
        <f>Table1215[[#This Row],[Column19]]</f>
        <v>0</v>
      </c>
      <c r="Y11" s="52">
        <f>IFERROR(VLOOKUP(Table1215[[#This Row],[Column2]],Table12[[Column2]:[Column54]],24,FALSE),"0")</f>
        <v>4</v>
      </c>
      <c r="Z11" s="52">
        <f>IFERROR(VLOOKUP(Table1215[[#This Row],[Column2]],Table12[[Column2]:[Column54]],25,FALSE),"0")</f>
        <v>0</v>
      </c>
      <c r="AA11" s="52">
        <f>IFERROR(VLOOKUP(Table1215[[#This Row],[Column2]],Table12[[Column2]:[Column54]],26,FALSE),"0")</f>
        <v>0</v>
      </c>
      <c r="AB11" s="52">
        <f>IFERROR(VLOOKUP(Table1215[[#This Row],[Column2]],Table12[[Column2]:[Column54]],27,FALSE),"0")</f>
        <v>0</v>
      </c>
      <c r="AC11" s="52">
        <f>IFERROR(VLOOKUP(Table1215[[#This Row],[Column2]],Table12[[Column2]:[Column54]],28,FALSE),"0")</f>
        <v>0</v>
      </c>
      <c r="AD11" s="58">
        <f>Table1215[[#This Row],[Column25]]</f>
        <v>4</v>
      </c>
      <c r="AE11" s="52">
        <f>IFERROR(VLOOKUP(Table1215[[#This Row],[Column2]],Table12[[Column2]:[Column54]],30,FALSE),"0")</f>
        <v>0</v>
      </c>
      <c r="AF11" s="52">
        <f>IFERROR(VLOOKUP(Table1215[[#This Row],[Column2]],Table12[[Column2]:[Column54]],31,FALSE),"0")</f>
        <v>0</v>
      </c>
      <c r="AG11" s="52">
        <f>IFERROR(VLOOKUP(Table1215[[#This Row],[Column2]],Table12[[Column2]:[Column54]],32,FALSE),"0")</f>
        <v>0</v>
      </c>
      <c r="AH11" s="52">
        <f>IFERROR(VLOOKUP(Table1215[[#This Row],[Column2]],Table12[[Column2]:[Column54]],33,FALSE),"0")</f>
        <v>0</v>
      </c>
      <c r="AI11" s="52">
        <f>IFERROR(VLOOKUP(Table1215[[#This Row],[Column2]],Table12[[Column2]:[Column54]],34,FALSE),"0")</f>
        <v>0</v>
      </c>
      <c r="AJ11" s="58">
        <f>AVERAGE(Table1215[[#This Row],[Column31]],Table1215[[#This Row],[Column32]],Table1215[[#This Row],[Column33]])</f>
        <v>0</v>
      </c>
      <c r="AK11" s="52">
        <f>IFERROR(VLOOKUP(Table1215[[#This Row],[Column2]],Table12[[Column2]:[Column54]],36,FALSE),"0")</f>
        <v>4</v>
      </c>
      <c r="AL11" s="52">
        <f>IFERROR(VLOOKUP(Table1215[[#This Row],[Column2]],Table12[[Column2]:[Column54]],37,FALSE),"0")</f>
        <v>5</v>
      </c>
      <c r="AM11" s="52">
        <f>IFERROR(VLOOKUP(Table1215[[#This Row],[Column2]],Table12[[Column2]:[Column54]],38,FALSE),"0")</f>
        <v>0</v>
      </c>
      <c r="AN11" s="52">
        <f>IFERROR(VLOOKUP(Table1215[[#This Row],[Column2]],Table12[[Column2]:[Column54]],39,FALSE),"0")</f>
        <v>5</v>
      </c>
      <c r="AO11" s="52">
        <f>IFERROR(VLOOKUP(Table1215[[#This Row],[Column2]],Table12[[Column2]:[Column54]],40,FALSE),"0")</f>
        <v>0</v>
      </c>
      <c r="AP11" s="58">
        <f>AVERAGE(Table1215[[#This Row],[Column37]],Table1215[[#This Row],[Column38]],Table1215[[#This Row],[Column40]])</f>
        <v>4.666666666666667</v>
      </c>
      <c r="AQ11" s="52">
        <f>IFERROR(VLOOKUP(Table1215[[#This Row],[Column2]],Table12[[Column2]:[Column54]],42,FALSE),"0")</f>
        <v>4</v>
      </c>
      <c r="AR11" s="52">
        <f>IFERROR(VLOOKUP(Table1215[[#This Row],[Column2]],Table12[[Column2]:[Column54]],43,FALSE),"0")</f>
        <v>0</v>
      </c>
      <c r="AS11" s="52">
        <f>IFERROR(VLOOKUP(Table1215[[#This Row],[Column2]],Table12[[Column2]:[Column54]],44,FALSE),"0")</f>
        <v>0</v>
      </c>
      <c r="AT11" s="52">
        <f>IFERROR(VLOOKUP(Table1215[[#This Row],[Column2]],Table12[[Column2]:[Column54]],45,FALSE),"0")</f>
        <v>0</v>
      </c>
      <c r="AU11" s="52">
        <f>IFERROR(VLOOKUP(Table1215[[#This Row],[Column2]],Table12[[Column2]:[Column54]],46,FALSE),"0")</f>
        <v>0</v>
      </c>
      <c r="AV11" s="58">
        <f>Table1215[[#This Row],[Column43]]</f>
        <v>4</v>
      </c>
      <c r="AW11" s="52">
        <f>IFERROR(VLOOKUP(Table1215[[#This Row],[Column2]],Table12[[Column2]:[Column54]],48,FALSE),"0")</f>
        <v>0</v>
      </c>
      <c r="AX11" s="52">
        <f>IFERROR(VLOOKUP(Table1215[[#This Row],[Column2]],Table12[[Column2]:[Column54]],49,FALSE),"0")</f>
        <v>0</v>
      </c>
      <c r="AY11" s="52">
        <f>IFERROR(VLOOKUP(Table1215[[#This Row],[Column2]],Table12[[Column2]:[Column54]],50,FALSE),"0")</f>
        <v>0</v>
      </c>
      <c r="AZ11" s="52">
        <f>IFERROR(VLOOKUP(Table1215[[#This Row],[Column2]],Table12[[Column2]:[Column54]],51,FALSE),"0")</f>
        <v>4</v>
      </c>
      <c r="BA11" s="52">
        <f>IFERROR(VLOOKUP(Table1215[[#This Row],[Column2]],Table12[[Column2]:[Column54]],52,FALSE),"0")</f>
        <v>4</v>
      </c>
      <c r="BB11" s="58">
        <f>AVERAGE(Table1215[[#This Row],[Column52]],Table1215[[#This Row],[Column53]])</f>
        <v>4</v>
      </c>
    </row>
    <row r="12" spans="1:54" ht="23.1" customHeight="1" x14ac:dyDescent="0.3">
      <c r="A12" s="77">
        <v>9</v>
      </c>
      <c r="B12" s="54" t="s">
        <v>102</v>
      </c>
      <c r="C12" s="55" t="s">
        <v>103</v>
      </c>
      <c r="D12" s="54" t="s">
        <v>541</v>
      </c>
      <c r="E12" s="54" t="s">
        <v>34</v>
      </c>
      <c r="F12" s="54" t="str">
        <f>REPT(CHAR(160),10)&amp;Working!$E13</f>
        <v>          A</v>
      </c>
      <c r="G12" s="56">
        <f>IFERROR(VLOOKUP(Table1215[[#This Row],[Column2]],Table12[[Column2]:[Column54]],6,FALSE),"0")</f>
        <v>0</v>
      </c>
      <c r="H12" s="56">
        <f>IFERROR(VLOOKUP(Table1215[[#This Row],[Column2]],Table12[[Column2]:[Column54]],7,FALSE),"0")</f>
        <v>0</v>
      </c>
      <c r="I12" s="56">
        <f>IFERROR(VLOOKUP(Table1215[[#This Row],[Column2]],Table12[[Column2]:[Column54]],8,FALSE),"0")</f>
        <v>4</v>
      </c>
      <c r="J12" s="56">
        <f>IFERROR(VLOOKUP(Table1215[[#This Row],[Column2]],Table12[[Column2]:[Column54]],9,FALSE),"0")</f>
        <v>0</v>
      </c>
      <c r="K12" s="56">
        <f>IFERROR(VLOOKUP(Table1215[[#This Row],[Column2]],Table12[[Column2]:[Column54]],10,FALSE),"0")</f>
        <v>0</v>
      </c>
      <c r="L12" s="58">
        <f>Table1215[[#This Row],[Column9]]</f>
        <v>4</v>
      </c>
      <c r="M12" s="56">
        <f>IFERROR(VLOOKUP(Table1215[[#This Row],[Column2]],Table12[[Column2]:[Column54]],12,FALSE),"0")</f>
        <v>0</v>
      </c>
      <c r="N12" s="56">
        <f>IFERROR(VLOOKUP(Table1215[[#This Row],[Column2]],Table12[[Column2]:[Column54]],13,FALSE),"0")</f>
        <v>4</v>
      </c>
      <c r="O12" s="56">
        <f>IFERROR(VLOOKUP(Table1215[[#This Row],[Column2]],Table12[[Column2]:[Column54]],14,FALSE),"0")</f>
        <v>4</v>
      </c>
      <c r="P12" s="56">
        <f>IFERROR(VLOOKUP(Table1215[[#This Row],[Column2]],Table12[[Column2]:[Column54]],10,FALSE),"0")</f>
        <v>0</v>
      </c>
      <c r="Q12" s="56">
        <f>IFERROR(VLOOKUP(Table1215[[#This Row],[Column2]],Table12[[Column2]:[Column54]],16,FALSE),"0")</f>
        <v>4</v>
      </c>
      <c r="R12" s="58">
        <f>AVERAGE(Table1215[[#This Row],[Column14]],Table1215[[#This Row],[Column15]],Table1215[[#This Row],[Column17]])</f>
        <v>4</v>
      </c>
      <c r="S12" s="56">
        <f>IFERROR(VLOOKUP(Table1215[[#This Row],[Column2]],Table12[[Column2]:[Column54]],18,FALSE),"0")</f>
        <v>0</v>
      </c>
      <c r="T12" s="56">
        <f>IFERROR(VLOOKUP(Table1215[[#This Row],[Column2]],Table12[[Column2]:[Column54]],19,FALSE),"0")</f>
        <v>0</v>
      </c>
      <c r="U12" s="56">
        <f>IFERROR(VLOOKUP(Table1215[[#This Row],[Column2]],Table12[[Column2]:[Column54]],20,FALSE),"0")</f>
        <v>0</v>
      </c>
      <c r="V12" s="56">
        <f>IFERROR(VLOOKUP(Table1215[[#This Row],[Column2]],Table12[[Column2]:[Column54]],21,FALSE),"0")</f>
        <v>0</v>
      </c>
      <c r="W12" s="56">
        <f>IFERROR(VLOOKUP(Table1215[[#This Row],[Column2]],Table12[[Column2]:[Column54]],22,FALSE),"0")</f>
        <v>0</v>
      </c>
      <c r="X12" s="58">
        <f>Table1215[[#This Row],[Column19]]</f>
        <v>0</v>
      </c>
      <c r="Y12" s="56">
        <f>IFERROR(VLOOKUP(Table1215[[#This Row],[Column2]],Table12[[Column2]:[Column54]],24,FALSE),"0")</f>
        <v>4</v>
      </c>
      <c r="Z12" s="56">
        <f>IFERROR(VLOOKUP(Table1215[[#This Row],[Column2]],Table12[[Column2]:[Column54]],25,FALSE),"0")</f>
        <v>0</v>
      </c>
      <c r="AA12" s="56">
        <f>IFERROR(VLOOKUP(Table1215[[#This Row],[Column2]],Table12[[Column2]:[Column54]],26,FALSE),"0")</f>
        <v>0</v>
      </c>
      <c r="AB12" s="56">
        <f>IFERROR(VLOOKUP(Table1215[[#This Row],[Column2]],Table12[[Column2]:[Column54]],27,FALSE),"0")</f>
        <v>0</v>
      </c>
      <c r="AC12" s="56">
        <f>IFERROR(VLOOKUP(Table1215[[#This Row],[Column2]],Table12[[Column2]:[Column54]],28,FALSE),"0")</f>
        <v>0</v>
      </c>
      <c r="AD12" s="58">
        <f>Table1215[[#This Row],[Column25]]</f>
        <v>4</v>
      </c>
      <c r="AE12" s="56">
        <f>IFERROR(VLOOKUP(Table1215[[#This Row],[Column2]],Table12[[Column2]:[Column54]],30,FALSE),"0")</f>
        <v>0</v>
      </c>
      <c r="AF12" s="56">
        <f>IFERROR(VLOOKUP(Table1215[[#This Row],[Column2]],Table12[[Column2]:[Column54]],31,FALSE),"0")</f>
        <v>0</v>
      </c>
      <c r="AG12" s="56">
        <f>IFERROR(VLOOKUP(Table1215[[#This Row],[Column2]],Table12[[Column2]:[Column54]],32,FALSE),"0")</f>
        <v>0</v>
      </c>
      <c r="AH12" s="56">
        <f>IFERROR(VLOOKUP(Table1215[[#This Row],[Column2]],Table12[[Column2]:[Column54]],33,FALSE),"0")</f>
        <v>0</v>
      </c>
      <c r="AI12" s="56">
        <f>IFERROR(VLOOKUP(Table1215[[#This Row],[Column2]],Table12[[Column2]:[Column54]],34,FALSE),"0")</f>
        <v>0</v>
      </c>
      <c r="AJ12" s="58">
        <f>AVERAGE(Table1215[[#This Row],[Column31]],Table1215[[#This Row],[Column32]],Table1215[[#This Row],[Column33]])</f>
        <v>0</v>
      </c>
      <c r="AK12" s="56">
        <f>IFERROR(VLOOKUP(Table1215[[#This Row],[Column2]],Table12[[Column2]:[Column54]],36,FALSE),"0")</f>
        <v>4</v>
      </c>
      <c r="AL12" s="56">
        <f>IFERROR(VLOOKUP(Table1215[[#This Row],[Column2]],Table12[[Column2]:[Column54]],37,FALSE),"0")</f>
        <v>5</v>
      </c>
      <c r="AM12" s="56">
        <f>IFERROR(VLOOKUP(Table1215[[#This Row],[Column2]],Table12[[Column2]:[Column54]],38,FALSE),"0")</f>
        <v>0</v>
      </c>
      <c r="AN12" s="56">
        <f>IFERROR(VLOOKUP(Table1215[[#This Row],[Column2]],Table12[[Column2]:[Column54]],39,FALSE),"0")</f>
        <v>4</v>
      </c>
      <c r="AO12" s="56">
        <f>IFERROR(VLOOKUP(Table1215[[#This Row],[Column2]],Table12[[Column2]:[Column54]],40,FALSE),"0")</f>
        <v>0</v>
      </c>
      <c r="AP12" s="58">
        <f>AVERAGE(Table1215[[#This Row],[Column37]],Table1215[[#This Row],[Column38]],Table1215[[#This Row],[Column40]])</f>
        <v>4.333333333333333</v>
      </c>
      <c r="AQ12" s="56">
        <f>IFERROR(VLOOKUP(Table1215[[#This Row],[Column2]],Table12[[Column2]:[Column54]],42,FALSE),"0")</f>
        <v>5</v>
      </c>
      <c r="AR12" s="56">
        <f>IFERROR(VLOOKUP(Table1215[[#This Row],[Column2]],Table12[[Column2]:[Column54]],43,FALSE),"0")</f>
        <v>0</v>
      </c>
      <c r="AS12" s="56">
        <f>IFERROR(VLOOKUP(Table1215[[#This Row],[Column2]],Table12[[Column2]:[Column54]],44,FALSE),"0")</f>
        <v>0</v>
      </c>
      <c r="AT12" s="56">
        <f>IFERROR(VLOOKUP(Table1215[[#This Row],[Column2]],Table12[[Column2]:[Column54]],45,FALSE),"0")</f>
        <v>0</v>
      </c>
      <c r="AU12" s="56">
        <f>IFERROR(VLOOKUP(Table1215[[#This Row],[Column2]],Table12[[Column2]:[Column54]],46,FALSE),"0")</f>
        <v>0</v>
      </c>
      <c r="AV12" s="58">
        <f>Table1215[[#This Row],[Column43]]</f>
        <v>5</v>
      </c>
      <c r="AW12" s="56">
        <f>IFERROR(VLOOKUP(Table1215[[#This Row],[Column2]],Table12[[Column2]:[Column54]],48,FALSE),"0")</f>
        <v>0</v>
      </c>
      <c r="AX12" s="56">
        <f>IFERROR(VLOOKUP(Table1215[[#This Row],[Column2]],Table12[[Column2]:[Column54]],49,FALSE),"0")</f>
        <v>0</v>
      </c>
      <c r="AY12" s="56">
        <f>IFERROR(VLOOKUP(Table1215[[#This Row],[Column2]],Table12[[Column2]:[Column54]],50,FALSE),"0")</f>
        <v>0</v>
      </c>
      <c r="AZ12" s="56">
        <f>IFERROR(VLOOKUP(Table1215[[#This Row],[Column2]],Table12[[Column2]:[Column54]],51,FALSE),"0")</f>
        <v>4</v>
      </c>
      <c r="BA12" s="56">
        <f>IFERROR(VLOOKUP(Table1215[[#This Row],[Column2]],Table12[[Column2]:[Column54]],52,FALSE),"0")</f>
        <v>4</v>
      </c>
      <c r="BB12" s="58">
        <f>AVERAGE(Table1215[[#This Row],[Column52]],Table1215[[#This Row],[Column53]])</f>
        <v>4</v>
      </c>
    </row>
    <row r="13" spans="1:54" ht="23.1" customHeight="1" x14ac:dyDescent="0.3">
      <c r="A13" s="78">
        <v>10</v>
      </c>
      <c r="B13" s="61" t="s">
        <v>67</v>
      </c>
      <c r="C13" s="62" t="s">
        <v>68</v>
      </c>
      <c r="D13" s="61" t="s">
        <v>449</v>
      </c>
      <c r="E13" s="61" t="s">
        <v>34</v>
      </c>
      <c r="F13" s="61" t="str">
        <f>REPT(CHAR(160),10)&amp;Working!$E14</f>
        <v>          A</v>
      </c>
      <c r="G13" s="52">
        <f>IFERROR(VLOOKUP(Table1215[[#This Row],[Column2]],Table12[[Column2]:[Column54]],6,FALSE),"0")</f>
        <v>0</v>
      </c>
      <c r="H13" s="52">
        <f>IFERROR(VLOOKUP(Table1215[[#This Row],[Column2]],Table12[[Column2]:[Column54]],7,FALSE),"0")</f>
        <v>0</v>
      </c>
      <c r="I13" s="52">
        <f>IFERROR(VLOOKUP(Table1215[[#This Row],[Column2]],Table12[[Column2]:[Column54]],8,FALSE),"0")</f>
        <v>4</v>
      </c>
      <c r="J13" s="52">
        <f>IFERROR(VLOOKUP(Table1215[[#This Row],[Column2]],Table12[[Column2]:[Column54]],9,FALSE),"0")</f>
        <v>0</v>
      </c>
      <c r="K13" s="52">
        <f>IFERROR(VLOOKUP(Table1215[[#This Row],[Column2]],Table12[[Column2]:[Column54]],10,FALSE),"0")</f>
        <v>0</v>
      </c>
      <c r="L13" s="58">
        <f>Table1215[[#This Row],[Column9]]</f>
        <v>4</v>
      </c>
      <c r="M13" s="52">
        <f>IFERROR(VLOOKUP(Table1215[[#This Row],[Column2]],Table12[[Column2]:[Column54]],12,FALSE),"0")</f>
        <v>0</v>
      </c>
      <c r="N13" s="52">
        <f>IFERROR(VLOOKUP(Table1215[[#This Row],[Column2]],Table12[[Column2]:[Column54]],13,FALSE),"0")</f>
        <v>4</v>
      </c>
      <c r="O13" s="52">
        <f>IFERROR(VLOOKUP(Table1215[[#This Row],[Column2]],Table12[[Column2]:[Column54]],14,FALSE),"0")</f>
        <v>5</v>
      </c>
      <c r="P13" s="52">
        <f>IFERROR(VLOOKUP(Table1215[[#This Row],[Column2]],Table12[[Column2]:[Column54]],10,FALSE),"0")</f>
        <v>0</v>
      </c>
      <c r="Q13" s="52">
        <f>IFERROR(VLOOKUP(Table1215[[#This Row],[Column2]],Table12[[Column2]:[Column54]],16,FALSE),"0")</f>
        <v>5</v>
      </c>
      <c r="R13" s="58">
        <f>AVERAGE(Table1215[[#This Row],[Column14]],Table1215[[#This Row],[Column15]],Table1215[[#This Row],[Column17]])</f>
        <v>4.666666666666667</v>
      </c>
      <c r="S13" s="52">
        <f>IFERROR(VLOOKUP(Table1215[[#This Row],[Column2]],Table12[[Column2]:[Column54]],18,FALSE),"0")</f>
        <v>0</v>
      </c>
      <c r="T13" s="52">
        <f>IFERROR(VLOOKUP(Table1215[[#This Row],[Column2]],Table12[[Column2]:[Column54]],19,FALSE),"0")</f>
        <v>0</v>
      </c>
      <c r="U13" s="52">
        <f>IFERROR(VLOOKUP(Table1215[[#This Row],[Column2]],Table12[[Column2]:[Column54]],20,FALSE),"0")</f>
        <v>0</v>
      </c>
      <c r="V13" s="52">
        <f>IFERROR(VLOOKUP(Table1215[[#This Row],[Column2]],Table12[[Column2]:[Column54]],21,FALSE),"0")</f>
        <v>0</v>
      </c>
      <c r="W13" s="52">
        <f>IFERROR(VLOOKUP(Table1215[[#This Row],[Column2]],Table12[[Column2]:[Column54]],22,FALSE),"0")</f>
        <v>0</v>
      </c>
      <c r="X13" s="58">
        <f>Table1215[[#This Row],[Column19]]</f>
        <v>0</v>
      </c>
      <c r="Y13" s="52">
        <f>IFERROR(VLOOKUP(Table1215[[#This Row],[Column2]],Table12[[Column2]:[Column54]],24,FALSE),"0")</f>
        <v>4</v>
      </c>
      <c r="Z13" s="52">
        <f>IFERROR(VLOOKUP(Table1215[[#This Row],[Column2]],Table12[[Column2]:[Column54]],25,FALSE),"0")</f>
        <v>0</v>
      </c>
      <c r="AA13" s="52">
        <f>IFERROR(VLOOKUP(Table1215[[#This Row],[Column2]],Table12[[Column2]:[Column54]],26,FALSE),"0")</f>
        <v>0</v>
      </c>
      <c r="AB13" s="52">
        <f>IFERROR(VLOOKUP(Table1215[[#This Row],[Column2]],Table12[[Column2]:[Column54]],27,FALSE),"0")</f>
        <v>0</v>
      </c>
      <c r="AC13" s="52">
        <f>IFERROR(VLOOKUP(Table1215[[#This Row],[Column2]],Table12[[Column2]:[Column54]],28,FALSE),"0")</f>
        <v>0</v>
      </c>
      <c r="AD13" s="58">
        <f>Table1215[[#This Row],[Column25]]</f>
        <v>4</v>
      </c>
      <c r="AE13" s="52">
        <f>IFERROR(VLOOKUP(Table1215[[#This Row],[Column2]],Table12[[Column2]:[Column54]],30,FALSE),"0")</f>
        <v>0</v>
      </c>
      <c r="AF13" s="52">
        <f>IFERROR(VLOOKUP(Table1215[[#This Row],[Column2]],Table12[[Column2]:[Column54]],31,FALSE),"0")</f>
        <v>0</v>
      </c>
      <c r="AG13" s="52">
        <f>IFERROR(VLOOKUP(Table1215[[#This Row],[Column2]],Table12[[Column2]:[Column54]],32,FALSE),"0")</f>
        <v>0</v>
      </c>
      <c r="AH13" s="52">
        <f>IFERROR(VLOOKUP(Table1215[[#This Row],[Column2]],Table12[[Column2]:[Column54]],33,FALSE),"0")</f>
        <v>0</v>
      </c>
      <c r="AI13" s="52">
        <f>IFERROR(VLOOKUP(Table1215[[#This Row],[Column2]],Table12[[Column2]:[Column54]],34,FALSE),"0")</f>
        <v>0</v>
      </c>
      <c r="AJ13" s="58">
        <f>AVERAGE(Table1215[[#This Row],[Column31]],Table1215[[#This Row],[Column32]],Table1215[[#This Row],[Column33]])</f>
        <v>0</v>
      </c>
      <c r="AK13" s="52">
        <f>IFERROR(VLOOKUP(Table1215[[#This Row],[Column2]],Table12[[Column2]:[Column54]],36,FALSE),"0")</f>
        <v>5</v>
      </c>
      <c r="AL13" s="52">
        <f>IFERROR(VLOOKUP(Table1215[[#This Row],[Column2]],Table12[[Column2]:[Column54]],37,FALSE),"0")</f>
        <v>4</v>
      </c>
      <c r="AM13" s="52">
        <f>IFERROR(VLOOKUP(Table1215[[#This Row],[Column2]],Table12[[Column2]:[Column54]],38,FALSE),"0")</f>
        <v>0</v>
      </c>
      <c r="AN13" s="52">
        <f>IFERROR(VLOOKUP(Table1215[[#This Row],[Column2]],Table12[[Column2]:[Column54]],39,FALSE),"0")</f>
        <v>5</v>
      </c>
      <c r="AO13" s="52">
        <f>IFERROR(VLOOKUP(Table1215[[#This Row],[Column2]],Table12[[Column2]:[Column54]],40,FALSE),"0")</f>
        <v>0</v>
      </c>
      <c r="AP13" s="58">
        <f>AVERAGE(Table1215[[#This Row],[Column37]],Table1215[[#This Row],[Column38]],Table1215[[#This Row],[Column40]])</f>
        <v>4.666666666666667</v>
      </c>
      <c r="AQ13" s="52">
        <f>IFERROR(VLOOKUP(Table1215[[#This Row],[Column2]],Table12[[Column2]:[Column54]],42,FALSE),"0")</f>
        <v>5</v>
      </c>
      <c r="AR13" s="52">
        <f>IFERROR(VLOOKUP(Table1215[[#This Row],[Column2]],Table12[[Column2]:[Column54]],43,FALSE),"0")</f>
        <v>0</v>
      </c>
      <c r="AS13" s="52">
        <f>IFERROR(VLOOKUP(Table1215[[#This Row],[Column2]],Table12[[Column2]:[Column54]],44,FALSE),"0")</f>
        <v>0</v>
      </c>
      <c r="AT13" s="52">
        <f>IFERROR(VLOOKUP(Table1215[[#This Row],[Column2]],Table12[[Column2]:[Column54]],45,FALSE),"0")</f>
        <v>0</v>
      </c>
      <c r="AU13" s="52">
        <f>IFERROR(VLOOKUP(Table1215[[#This Row],[Column2]],Table12[[Column2]:[Column54]],46,FALSE),"0")</f>
        <v>0</v>
      </c>
      <c r="AV13" s="58">
        <f>Table1215[[#This Row],[Column43]]</f>
        <v>5</v>
      </c>
      <c r="AW13" s="52">
        <f>IFERROR(VLOOKUP(Table1215[[#This Row],[Column2]],Table12[[Column2]:[Column54]],48,FALSE),"0")</f>
        <v>0</v>
      </c>
      <c r="AX13" s="52">
        <f>IFERROR(VLOOKUP(Table1215[[#This Row],[Column2]],Table12[[Column2]:[Column54]],49,FALSE),"0")</f>
        <v>0</v>
      </c>
      <c r="AY13" s="52">
        <f>IFERROR(VLOOKUP(Table1215[[#This Row],[Column2]],Table12[[Column2]:[Column54]],50,FALSE),"0")</f>
        <v>0</v>
      </c>
      <c r="AZ13" s="52">
        <f>IFERROR(VLOOKUP(Table1215[[#This Row],[Column2]],Table12[[Column2]:[Column54]],51,FALSE),"0")</f>
        <v>4</v>
      </c>
      <c r="BA13" s="52">
        <f>IFERROR(VLOOKUP(Table1215[[#This Row],[Column2]],Table12[[Column2]:[Column54]],52,FALSE),"0")</f>
        <v>5</v>
      </c>
      <c r="BB13" s="58">
        <f>AVERAGE(Table1215[[#This Row],[Column52]],Table1215[[#This Row],[Column53]])</f>
        <v>4.5</v>
      </c>
    </row>
    <row r="14" spans="1:54" ht="23.1" customHeight="1" x14ac:dyDescent="0.3">
      <c r="A14" s="77">
        <v>11</v>
      </c>
      <c r="B14" s="54" t="s">
        <v>161</v>
      </c>
      <c r="C14" s="55" t="s">
        <v>162</v>
      </c>
      <c r="D14" s="54" t="s">
        <v>449</v>
      </c>
      <c r="E14" s="54" t="s">
        <v>160</v>
      </c>
      <c r="F14" s="54" t="str">
        <f>REPT(CHAR(160),10)&amp;Working!$E15</f>
        <v>          B</v>
      </c>
      <c r="G14" s="56">
        <f>IFERROR(VLOOKUP(Table1215[[#This Row],[Column2]],Table12[[Column2]:[Column54]],6,FALSE),"0")</f>
        <v>0</v>
      </c>
      <c r="H14" s="56">
        <f>IFERROR(VLOOKUP(Table1215[[#This Row],[Column2]],Table12[[Column2]:[Column54]],7,FALSE),"0")</f>
        <v>0</v>
      </c>
      <c r="I14" s="56">
        <f>IFERROR(VLOOKUP(Table1215[[#This Row],[Column2]],Table12[[Column2]:[Column54]],8,FALSE),"0")</f>
        <v>4</v>
      </c>
      <c r="J14" s="56">
        <f>IFERROR(VLOOKUP(Table1215[[#This Row],[Column2]],Table12[[Column2]:[Column54]],9,FALSE),"0")</f>
        <v>0</v>
      </c>
      <c r="K14" s="56">
        <f>IFERROR(VLOOKUP(Table1215[[#This Row],[Column2]],Table12[[Column2]:[Column54]],10,FALSE),"0")</f>
        <v>0</v>
      </c>
      <c r="L14" s="58">
        <f>Table1215[[#This Row],[Column9]]</f>
        <v>4</v>
      </c>
      <c r="M14" s="56">
        <f>IFERROR(VLOOKUP(Table1215[[#This Row],[Column2]],Table12[[Column2]:[Column54]],12,FALSE),"0")</f>
        <v>0</v>
      </c>
      <c r="N14" s="56">
        <f>IFERROR(VLOOKUP(Table1215[[#This Row],[Column2]],Table12[[Column2]:[Column54]],13,FALSE),"0")</f>
        <v>4</v>
      </c>
      <c r="O14" s="56">
        <f>IFERROR(VLOOKUP(Table1215[[#This Row],[Column2]],Table12[[Column2]:[Column54]],14,FALSE),"0")</f>
        <v>5</v>
      </c>
      <c r="P14" s="56">
        <f>IFERROR(VLOOKUP(Table1215[[#This Row],[Column2]],Table12[[Column2]:[Column54]],10,FALSE),"0")</f>
        <v>0</v>
      </c>
      <c r="Q14" s="56">
        <f>IFERROR(VLOOKUP(Table1215[[#This Row],[Column2]],Table12[[Column2]:[Column54]],16,FALSE),"0")</f>
        <v>5</v>
      </c>
      <c r="R14" s="58">
        <f>AVERAGE(Table1215[[#This Row],[Column14]],Table1215[[#This Row],[Column15]],Table1215[[#This Row],[Column17]])</f>
        <v>4.666666666666667</v>
      </c>
      <c r="S14" s="56">
        <f>IFERROR(VLOOKUP(Table1215[[#This Row],[Column2]],Table12[[Column2]:[Column54]],18,FALSE),"0")</f>
        <v>0</v>
      </c>
      <c r="T14" s="56">
        <f>IFERROR(VLOOKUP(Table1215[[#This Row],[Column2]],Table12[[Column2]:[Column54]],19,FALSE),"0")</f>
        <v>0</v>
      </c>
      <c r="U14" s="56">
        <f>IFERROR(VLOOKUP(Table1215[[#This Row],[Column2]],Table12[[Column2]:[Column54]],20,FALSE),"0")</f>
        <v>0</v>
      </c>
      <c r="V14" s="56">
        <f>IFERROR(VLOOKUP(Table1215[[#This Row],[Column2]],Table12[[Column2]:[Column54]],21,FALSE),"0")</f>
        <v>0</v>
      </c>
      <c r="W14" s="56">
        <f>IFERROR(VLOOKUP(Table1215[[#This Row],[Column2]],Table12[[Column2]:[Column54]],22,FALSE),"0")</f>
        <v>0</v>
      </c>
      <c r="X14" s="58">
        <f>Table1215[[#This Row],[Column19]]</f>
        <v>0</v>
      </c>
      <c r="Y14" s="56">
        <f>IFERROR(VLOOKUP(Table1215[[#This Row],[Column2]],Table12[[Column2]:[Column54]],24,FALSE),"0")</f>
        <v>5</v>
      </c>
      <c r="Z14" s="56">
        <f>IFERROR(VLOOKUP(Table1215[[#This Row],[Column2]],Table12[[Column2]:[Column54]],25,FALSE),"0")</f>
        <v>0</v>
      </c>
      <c r="AA14" s="56">
        <f>IFERROR(VLOOKUP(Table1215[[#This Row],[Column2]],Table12[[Column2]:[Column54]],26,FALSE),"0")</f>
        <v>0</v>
      </c>
      <c r="AB14" s="56">
        <f>IFERROR(VLOOKUP(Table1215[[#This Row],[Column2]],Table12[[Column2]:[Column54]],27,FALSE),"0")</f>
        <v>0</v>
      </c>
      <c r="AC14" s="56">
        <f>IFERROR(VLOOKUP(Table1215[[#This Row],[Column2]],Table12[[Column2]:[Column54]],28,FALSE),"0")</f>
        <v>0</v>
      </c>
      <c r="AD14" s="58">
        <f>Table1215[[#This Row],[Column25]]</f>
        <v>5</v>
      </c>
      <c r="AE14" s="56">
        <f>IFERROR(VLOOKUP(Table1215[[#This Row],[Column2]],Table12[[Column2]:[Column54]],30,FALSE),"0")</f>
        <v>0</v>
      </c>
      <c r="AF14" s="56">
        <f>IFERROR(VLOOKUP(Table1215[[#This Row],[Column2]],Table12[[Column2]:[Column54]],31,FALSE),"0")</f>
        <v>0</v>
      </c>
      <c r="AG14" s="56">
        <f>IFERROR(VLOOKUP(Table1215[[#This Row],[Column2]],Table12[[Column2]:[Column54]],32,FALSE),"0")</f>
        <v>0</v>
      </c>
      <c r="AH14" s="56">
        <f>IFERROR(VLOOKUP(Table1215[[#This Row],[Column2]],Table12[[Column2]:[Column54]],33,FALSE),"0")</f>
        <v>0</v>
      </c>
      <c r="AI14" s="56">
        <f>IFERROR(VLOOKUP(Table1215[[#This Row],[Column2]],Table12[[Column2]:[Column54]],34,FALSE),"0")</f>
        <v>0</v>
      </c>
      <c r="AJ14" s="58">
        <f>AVERAGE(Table1215[[#This Row],[Column31]],Table1215[[#This Row],[Column32]],Table1215[[#This Row],[Column33]])</f>
        <v>0</v>
      </c>
      <c r="AK14" s="56">
        <f>IFERROR(VLOOKUP(Table1215[[#This Row],[Column2]],Table12[[Column2]:[Column54]],36,FALSE),"0")</f>
        <v>4</v>
      </c>
      <c r="AL14" s="56">
        <f>IFERROR(VLOOKUP(Table1215[[#This Row],[Column2]],Table12[[Column2]:[Column54]],37,FALSE),"0")</f>
        <v>4</v>
      </c>
      <c r="AM14" s="56">
        <f>IFERROR(VLOOKUP(Table1215[[#This Row],[Column2]],Table12[[Column2]:[Column54]],38,FALSE),"0")</f>
        <v>0</v>
      </c>
      <c r="AN14" s="56">
        <f>IFERROR(VLOOKUP(Table1215[[#This Row],[Column2]],Table12[[Column2]:[Column54]],39,FALSE),"0")</f>
        <v>4</v>
      </c>
      <c r="AO14" s="56">
        <f>IFERROR(VLOOKUP(Table1215[[#This Row],[Column2]],Table12[[Column2]:[Column54]],40,FALSE),"0")</f>
        <v>0</v>
      </c>
      <c r="AP14" s="58">
        <f>AVERAGE(Table1215[[#This Row],[Column37]],Table1215[[#This Row],[Column38]],Table1215[[#This Row],[Column40]])</f>
        <v>4</v>
      </c>
      <c r="AQ14" s="56">
        <f>IFERROR(VLOOKUP(Table1215[[#This Row],[Column2]],Table12[[Column2]:[Column54]],42,FALSE),"0")</f>
        <v>3</v>
      </c>
      <c r="AR14" s="56">
        <f>IFERROR(VLOOKUP(Table1215[[#This Row],[Column2]],Table12[[Column2]:[Column54]],43,FALSE),"0")</f>
        <v>0</v>
      </c>
      <c r="AS14" s="56">
        <f>IFERROR(VLOOKUP(Table1215[[#This Row],[Column2]],Table12[[Column2]:[Column54]],44,FALSE),"0")</f>
        <v>0</v>
      </c>
      <c r="AT14" s="56">
        <f>IFERROR(VLOOKUP(Table1215[[#This Row],[Column2]],Table12[[Column2]:[Column54]],45,FALSE),"0")</f>
        <v>0</v>
      </c>
      <c r="AU14" s="56">
        <f>IFERROR(VLOOKUP(Table1215[[#This Row],[Column2]],Table12[[Column2]:[Column54]],46,FALSE),"0")</f>
        <v>0</v>
      </c>
      <c r="AV14" s="58">
        <f>Table1215[[#This Row],[Column43]]</f>
        <v>3</v>
      </c>
      <c r="AW14" s="56">
        <f>IFERROR(VLOOKUP(Table1215[[#This Row],[Column2]],Table12[[Column2]:[Column54]],48,FALSE),"0")</f>
        <v>0</v>
      </c>
      <c r="AX14" s="56">
        <f>IFERROR(VLOOKUP(Table1215[[#This Row],[Column2]],Table12[[Column2]:[Column54]],49,FALSE),"0")</f>
        <v>0</v>
      </c>
      <c r="AY14" s="56">
        <f>IFERROR(VLOOKUP(Table1215[[#This Row],[Column2]],Table12[[Column2]:[Column54]],50,FALSE),"0")</f>
        <v>0</v>
      </c>
      <c r="AZ14" s="56">
        <f>IFERROR(VLOOKUP(Table1215[[#This Row],[Column2]],Table12[[Column2]:[Column54]],51,FALSE),"0")</f>
        <v>4</v>
      </c>
      <c r="BA14" s="56">
        <f>IFERROR(VLOOKUP(Table1215[[#This Row],[Column2]],Table12[[Column2]:[Column54]],52,FALSE),"0")</f>
        <v>4</v>
      </c>
      <c r="BB14" s="58">
        <f>AVERAGE(Table1215[[#This Row],[Column52]],Table1215[[#This Row],[Column53]])</f>
        <v>4</v>
      </c>
    </row>
    <row r="15" spans="1:54" ht="23.1" customHeight="1" x14ac:dyDescent="0.3">
      <c r="A15" s="78">
        <v>12</v>
      </c>
      <c r="B15" s="61" t="s">
        <v>177</v>
      </c>
      <c r="C15" s="62" t="s">
        <v>178</v>
      </c>
      <c r="D15" s="61" t="s">
        <v>449</v>
      </c>
      <c r="E15" s="61" t="s">
        <v>160</v>
      </c>
      <c r="F15" s="61" t="str">
        <f>REPT(CHAR(160),10)&amp;Working!$E16</f>
        <v>          B</v>
      </c>
      <c r="G15" s="52">
        <f>IFERROR(VLOOKUP(Table1215[[#This Row],[Column2]],Table12[[Column2]:[Column54]],6,FALSE),"0")</f>
        <v>0</v>
      </c>
      <c r="H15" s="52">
        <f>IFERROR(VLOOKUP(Table1215[[#This Row],[Column2]],Table12[[Column2]:[Column54]],7,FALSE),"0")</f>
        <v>0</v>
      </c>
      <c r="I15" s="52">
        <f>IFERROR(VLOOKUP(Table1215[[#This Row],[Column2]],Table12[[Column2]:[Column54]],8,FALSE),"0")</f>
        <v>5</v>
      </c>
      <c r="J15" s="52">
        <f>IFERROR(VLOOKUP(Table1215[[#This Row],[Column2]],Table12[[Column2]:[Column54]],9,FALSE),"0")</f>
        <v>0</v>
      </c>
      <c r="K15" s="52">
        <f>IFERROR(VLOOKUP(Table1215[[#This Row],[Column2]],Table12[[Column2]:[Column54]],10,FALSE),"0")</f>
        <v>0</v>
      </c>
      <c r="L15" s="58">
        <f>Table1215[[#This Row],[Column9]]</f>
        <v>5</v>
      </c>
      <c r="M15" s="52">
        <f>IFERROR(VLOOKUP(Table1215[[#This Row],[Column2]],Table12[[Column2]:[Column54]],12,FALSE),"0")</f>
        <v>0</v>
      </c>
      <c r="N15" s="52">
        <f>IFERROR(VLOOKUP(Table1215[[#This Row],[Column2]],Table12[[Column2]:[Column54]],13,FALSE),"0")</f>
        <v>4</v>
      </c>
      <c r="O15" s="52">
        <f>IFERROR(VLOOKUP(Table1215[[#This Row],[Column2]],Table12[[Column2]:[Column54]],14,FALSE),"0")</f>
        <v>5</v>
      </c>
      <c r="P15" s="52">
        <f>IFERROR(VLOOKUP(Table1215[[#This Row],[Column2]],Table12[[Column2]:[Column54]],10,FALSE),"0")</f>
        <v>0</v>
      </c>
      <c r="Q15" s="52">
        <f>IFERROR(VLOOKUP(Table1215[[#This Row],[Column2]],Table12[[Column2]:[Column54]],16,FALSE),"0")</f>
        <v>5</v>
      </c>
      <c r="R15" s="58">
        <f>AVERAGE(Table1215[[#This Row],[Column14]],Table1215[[#This Row],[Column15]],Table1215[[#This Row],[Column17]])</f>
        <v>4.666666666666667</v>
      </c>
      <c r="S15" s="52">
        <f>IFERROR(VLOOKUP(Table1215[[#This Row],[Column2]],Table12[[Column2]:[Column54]],18,FALSE),"0")</f>
        <v>0</v>
      </c>
      <c r="T15" s="52">
        <f>IFERROR(VLOOKUP(Table1215[[#This Row],[Column2]],Table12[[Column2]:[Column54]],19,FALSE),"0")</f>
        <v>0</v>
      </c>
      <c r="U15" s="52">
        <f>IFERROR(VLOOKUP(Table1215[[#This Row],[Column2]],Table12[[Column2]:[Column54]],20,FALSE),"0")</f>
        <v>0</v>
      </c>
      <c r="V15" s="52">
        <f>IFERROR(VLOOKUP(Table1215[[#This Row],[Column2]],Table12[[Column2]:[Column54]],21,FALSE),"0")</f>
        <v>0</v>
      </c>
      <c r="W15" s="52">
        <f>IFERROR(VLOOKUP(Table1215[[#This Row],[Column2]],Table12[[Column2]:[Column54]],22,FALSE),"0")</f>
        <v>0</v>
      </c>
      <c r="X15" s="58">
        <f>Table1215[[#This Row],[Column19]]</f>
        <v>0</v>
      </c>
      <c r="Y15" s="52">
        <f>IFERROR(VLOOKUP(Table1215[[#This Row],[Column2]],Table12[[Column2]:[Column54]],24,FALSE),"0")</f>
        <v>4</v>
      </c>
      <c r="Z15" s="52">
        <f>IFERROR(VLOOKUP(Table1215[[#This Row],[Column2]],Table12[[Column2]:[Column54]],25,FALSE),"0")</f>
        <v>0</v>
      </c>
      <c r="AA15" s="52">
        <f>IFERROR(VLOOKUP(Table1215[[#This Row],[Column2]],Table12[[Column2]:[Column54]],26,FALSE),"0")</f>
        <v>0</v>
      </c>
      <c r="AB15" s="52">
        <f>IFERROR(VLOOKUP(Table1215[[#This Row],[Column2]],Table12[[Column2]:[Column54]],27,FALSE),"0")</f>
        <v>0</v>
      </c>
      <c r="AC15" s="52">
        <f>IFERROR(VLOOKUP(Table1215[[#This Row],[Column2]],Table12[[Column2]:[Column54]],28,FALSE),"0")</f>
        <v>0</v>
      </c>
      <c r="AD15" s="58">
        <f>Table1215[[#This Row],[Column25]]</f>
        <v>4</v>
      </c>
      <c r="AE15" s="52">
        <f>IFERROR(VLOOKUP(Table1215[[#This Row],[Column2]],Table12[[Column2]:[Column54]],30,FALSE),"0")</f>
        <v>0</v>
      </c>
      <c r="AF15" s="52">
        <f>IFERROR(VLOOKUP(Table1215[[#This Row],[Column2]],Table12[[Column2]:[Column54]],31,FALSE),"0")</f>
        <v>0</v>
      </c>
      <c r="AG15" s="52">
        <f>IFERROR(VLOOKUP(Table1215[[#This Row],[Column2]],Table12[[Column2]:[Column54]],32,FALSE),"0")</f>
        <v>0</v>
      </c>
      <c r="AH15" s="52">
        <f>IFERROR(VLOOKUP(Table1215[[#This Row],[Column2]],Table12[[Column2]:[Column54]],33,FALSE),"0")</f>
        <v>0</v>
      </c>
      <c r="AI15" s="52">
        <f>IFERROR(VLOOKUP(Table1215[[#This Row],[Column2]],Table12[[Column2]:[Column54]],34,FALSE),"0")</f>
        <v>0</v>
      </c>
      <c r="AJ15" s="58">
        <f>AVERAGE(Table1215[[#This Row],[Column31]],Table1215[[#This Row],[Column32]],Table1215[[#This Row],[Column33]])</f>
        <v>0</v>
      </c>
      <c r="AK15" s="52">
        <f>IFERROR(VLOOKUP(Table1215[[#This Row],[Column2]],Table12[[Column2]:[Column54]],36,FALSE),"0")</f>
        <v>4</v>
      </c>
      <c r="AL15" s="52">
        <f>IFERROR(VLOOKUP(Table1215[[#This Row],[Column2]],Table12[[Column2]:[Column54]],37,FALSE),"0")</f>
        <v>3</v>
      </c>
      <c r="AM15" s="52">
        <f>IFERROR(VLOOKUP(Table1215[[#This Row],[Column2]],Table12[[Column2]:[Column54]],38,FALSE),"0")</f>
        <v>0</v>
      </c>
      <c r="AN15" s="52">
        <f>IFERROR(VLOOKUP(Table1215[[#This Row],[Column2]],Table12[[Column2]:[Column54]],39,FALSE),"0")</f>
        <v>4</v>
      </c>
      <c r="AO15" s="52">
        <f>IFERROR(VLOOKUP(Table1215[[#This Row],[Column2]],Table12[[Column2]:[Column54]],40,FALSE),"0")</f>
        <v>0</v>
      </c>
      <c r="AP15" s="58">
        <f>AVERAGE(Table1215[[#This Row],[Column37]],Table1215[[#This Row],[Column38]],Table1215[[#This Row],[Column40]])</f>
        <v>3.6666666666666665</v>
      </c>
      <c r="AQ15" s="52">
        <f>IFERROR(VLOOKUP(Table1215[[#This Row],[Column2]],Table12[[Column2]:[Column54]],42,FALSE),"0")</f>
        <v>4</v>
      </c>
      <c r="AR15" s="52">
        <f>IFERROR(VLOOKUP(Table1215[[#This Row],[Column2]],Table12[[Column2]:[Column54]],43,FALSE),"0")</f>
        <v>0</v>
      </c>
      <c r="AS15" s="52">
        <f>IFERROR(VLOOKUP(Table1215[[#This Row],[Column2]],Table12[[Column2]:[Column54]],44,FALSE),"0")</f>
        <v>0</v>
      </c>
      <c r="AT15" s="52">
        <f>IFERROR(VLOOKUP(Table1215[[#This Row],[Column2]],Table12[[Column2]:[Column54]],45,FALSE),"0")</f>
        <v>0</v>
      </c>
      <c r="AU15" s="52">
        <f>IFERROR(VLOOKUP(Table1215[[#This Row],[Column2]],Table12[[Column2]:[Column54]],46,FALSE),"0")</f>
        <v>0</v>
      </c>
      <c r="AV15" s="58">
        <f>Table1215[[#This Row],[Column43]]</f>
        <v>4</v>
      </c>
      <c r="AW15" s="52">
        <f>IFERROR(VLOOKUP(Table1215[[#This Row],[Column2]],Table12[[Column2]:[Column54]],48,FALSE),"0")</f>
        <v>0</v>
      </c>
      <c r="AX15" s="52">
        <f>IFERROR(VLOOKUP(Table1215[[#This Row],[Column2]],Table12[[Column2]:[Column54]],49,FALSE),"0")</f>
        <v>0</v>
      </c>
      <c r="AY15" s="52">
        <f>IFERROR(VLOOKUP(Table1215[[#This Row],[Column2]],Table12[[Column2]:[Column54]],50,FALSE),"0")</f>
        <v>0</v>
      </c>
      <c r="AZ15" s="52">
        <f>IFERROR(VLOOKUP(Table1215[[#This Row],[Column2]],Table12[[Column2]:[Column54]],51,FALSE),"0")</f>
        <v>4</v>
      </c>
      <c r="BA15" s="52">
        <f>IFERROR(VLOOKUP(Table1215[[#This Row],[Column2]],Table12[[Column2]:[Column54]],52,FALSE),"0")</f>
        <v>4</v>
      </c>
      <c r="BB15" s="58">
        <f>AVERAGE(Table1215[[#This Row],[Column52]],Table1215[[#This Row],[Column53]])</f>
        <v>4</v>
      </c>
    </row>
    <row r="16" spans="1:54" ht="23.1" customHeight="1" x14ac:dyDescent="0.3">
      <c r="A16" s="77">
        <v>13</v>
      </c>
      <c r="B16" s="54" t="s">
        <v>86</v>
      </c>
      <c r="C16" s="55" t="s">
        <v>87</v>
      </c>
      <c r="D16" s="54" t="s">
        <v>449</v>
      </c>
      <c r="E16" s="54" t="s">
        <v>34</v>
      </c>
      <c r="F16" s="54" t="str">
        <f>REPT(CHAR(160),10)&amp;Working!$E17</f>
        <v>          A</v>
      </c>
      <c r="G16" s="56">
        <f>IFERROR(VLOOKUP(Table1215[[#This Row],[Column2]],Table12[[Column2]:[Column54]],6,FALSE),"0")</f>
        <v>0</v>
      </c>
      <c r="H16" s="56">
        <f>IFERROR(VLOOKUP(Table1215[[#This Row],[Column2]],Table12[[Column2]:[Column54]],7,FALSE),"0")</f>
        <v>0</v>
      </c>
      <c r="I16" s="56">
        <f>IFERROR(VLOOKUP(Table1215[[#This Row],[Column2]],Table12[[Column2]:[Column54]],8,FALSE),"0")</f>
        <v>4</v>
      </c>
      <c r="J16" s="56">
        <f>IFERROR(VLOOKUP(Table1215[[#This Row],[Column2]],Table12[[Column2]:[Column54]],9,FALSE),"0")</f>
        <v>0</v>
      </c>
      <c r="K16" s="56">
        <f>IFERROR(VLOOKUP(Table1215[[#This Row],[Column2]],Table12[[Column2]:[Column54]],10,FALSE),"0")</f>
        <v>0</v>
      </c>
      <c r="L16" s="58">
        <f>Table1215[[#This Row],[Column9]]</f>
        <v>4</v>
      </c>
      <c r="M16" s="56">
        <f>IFERROR(VLOOKUP(Table1215[[#This Row],[Column2]],Table12[[Column2]:[Column54]],12,FALSE),"0")</f>
        <v>0</v>
      </c>
      <c r="N16" s="56">
        <f>IFERROR(VLOOKUP(Table1215[[#This Row],[Column2]],Table12[[Column2]:[Column54]],13,FALSE),"0")</f>
        <v>4</v>
      </c>
      <c r="O16" s="56">
        <f>IFERROR(VLOOKUP(Table1215[[#This Row],[Column2]],Table12[[Column2]:[Column54]],14,FALSE),"0")</f>
        <v>4</v>
      </c>
      <c r="P16" s="56">
        <f>IFERROR(VLOOKUP(Table1215[[#This Row],[Column2]],Table12[[Column2]:[Column54]],10,FALSE),"0")</f>
        <v>0</v>
      </c>
      <c r="Q16" s="56">
        <f>IFERROR(VLOOKUP(Table1215[[#This Row],[Column2]],Table12[[Column2]:[Column54]],16,FALSE),"0")</f>
        <v>4</v>
      </c>
      <c r="R16" s="58">
        <f>AVERAGE(Table1215[[#This Row],[Column14]],Table1215[[#This Row],[Column15]],Table1215[[#This Row],[Column17]])</f>
        <v>4</v>
      </c>
      <c r="S16" s="56">
        <f>IFERROR(VLOOKUP(Table1215[[#This Row],[Column2]],Table12[[Column2]:[Column54]],18,FALSE),"0")</f>
        <v>0</v>
      </c>
      <c r="T16" s="56">
        <f>IFERROR(VLOOKUP(Table1215[[#This Row],[Column2]],Table12[[Column2]:[Column54]],19,FALSE),"0")</f>
        <v>0</v>
      </c>
      <c r="U16" s="56">
        <f>IFERROR(VLOOKUP(Table1215[[#This Row],[Column2]],Table12[[Column2]:[Column54]],20,FALSE),"0")</f>
        <v>0</v>
      </c>
      <c r="V16" s="56">
        <f>IFERROR(VLOOKUP(Table1215[[#This Row],[Column2]],Table12[[Column2]:[Column54]],21,FALSE),"0")</f>
        <v>0</v>
      </c>
      <c r="W16" s="56">
        <f>IFERROR(VLOOKUP(Table1215[[#This Row],[Column2]],Table12[[Column2]:[Column54]],22,FALSE),"0")</f>
        <v>0</v>
      </c>
      <c r="X16" s="58">
        <f>Table1215[[#This Row],[Column19]]</f>
        <v>0</v>
      </c>
      <c r="Y16" s="56">
        <f>IFERROR(VLOOKUP(Table1215[[#This Row],[Column2]],Table12[[Column2]:[Column54]],24,FALSE),"0")</f>
        <v>4</v>
      </c>
      <c r="Z16" s="56">
        <f>IFERROR(VLOOKUP(Table1215[[#This Row],[Column2]],Table12[[Column2]:[Column54]],25,FALSE),"0")</f>
        <v>0</v>
      </c>
      <c r="AA16" s="56">
        <f>IFERROR(VLOOKUP(Table1215[[#This Row],[Column2]],Table12[[Column2]:[Column54]],26,FALSE),"0")</f>
        <v>0</v>
      </c>
      <c r="AB16" s="56">
        <f>IFERROR(VLOOKUP(Table1215[[#This Row],[Column2]],Table12[[Column2]:[Column54]],27,FALSE),"0")</f>
        <v>0</v>
      </c>
      <c r="AC16" s="56">
        <f>IFERROR(VLOOKUP(Table1215[[#This Row],[Column2]],Table12[[Column2]:[Column54]],28,FALSE),"0")</f>
        <v>0</v>
      </c>
      <c r="AD16" s="58">
        <f>Table1215[[#This Row],[Column25]]</f>
        <v>4</v>
      </c>
      <c r="AE16" s="56">
        <f>IFERROR(VLOOKUP(Table1215[[#This Row],[Column2]],Table12[[Column2]:[Column54]],30,FALSE),"0")</f>
        <v>0</v>
      </c>
      <c r="AF16" s="56">
        <f>IFERROR(VLOOKUP(Table1215[[#This Row],[Column2]],Table12[[Column2]:[Column54]],31,FALSE),"0")</f>
        <v>0</v>
      </c>
      <c r="AG16" s="56">
        <f>IFERROR(VLOOKUP(Table1215[[#This Row],[Column2]],Table12[[Column2]:[Column54]],32,FALSE),"0")</f>
        <v>0</v>
      </c>
      <c r="AH16" s="56">
        <f>IFERROR(VLOOKUP(Table1215[[#This Row],[Column2]],Table12[[Column2]:[Column54]],33,FALSE),"0")</f>
        <v>0</v>
      </c>
      <c r="AI16" s="56">
        <f>IFERROR(VLOOKUP(Table1215[[#This Row],[Column2]],Table12[[Column2]:[Column54]],34,FALSE),"0")</f>
        <v>0</v>
      </c>
      <c r="AJ16" s="58">
        <f>AVERAGE(Table1215[[#This Row],[Column31]],Table1215[[#This Row],[Column32]],Table1215[[#This Row],[Column33]])</f>
        <v>0</v>
      </c>
      <c r="AK16" s="56">
        <f>IFERROR(VLOOKUP(Table1215[[#This Row],[Column2]],Table12[[Column2]:[Column54]],36,FALSE),"0")</f>
        <v>4</v>
      </c>
      <c r="AL16" s="56">
        <f>IFERROR(VLOOKUP(Table1215[[#This Row],[Column2]],Table12[[Column2]:[Column54]],37,FALSE),"0")</f>
        <v>4</v>
      </c>
      <c r="AM16" s="56">
        <f>IFERROR(VLOOKUP(Table1215[[#This Row],[Column2]],Table12[[Column2]:[Column54]],38,FALSE),"0")</f>
        <v>0</v>
      </c>
      <c r="AN16" s="56">
        <f>IFERROR(VLOOKUP(Table1215[[#This Row],[Column2]],Table12[[Column2]:[Column54]],39,FALSE),"0")</f>
        <v>4</v>
      </c>
      <c r="AO16" s="56">
        <f>IFERROR(VLOOKUP(Table1215[[#This Row],[Column2]],Table12[[Column2]:[Column54]],40,FALSE),"0")</f>
        <v>0</v>
      </c>
      <c r="AP16" s="58">
        <f>AVERAGE(Table1215[[#This Row],[Column37]],Table1215[[#This Row],[Column38]],Table1215[[#This Row],[Column40]])</f>
        <v>4</v>
      </c>
      <c r="AQ16" s="56">
        <f>IFERROR(VLOOKUP(Table1215[[#This Row],[Column2]],Table12[[Column2]:[Column54]],42,FALSE),"0")</f>
        <v>4</v>
      </c>
      <c r="AR16" s="56">
        <f>IFERROR(VLOOKUP(Table1215[[#This Row],[Column2]],Table12[[Column2]:[Column54]],43,FALSE),"0")</f>
        <v>0</v>
      </c>
      <c r="AS16" s="56">
        <f>IFERROR(VLOOKUP(Table1215[[#This Row],[Column2]],Table12[[Column2]:[Column54]],44,FALSE),"0")</f>
        <v>0</v>
      </c>
      <c r="AT16" s="56">
        <f>IFERROR(VLOOKUP(Table1215[[#This Row],[Column2]],Table12[[Column2]:[Column54]],45,FALSE),"0")</f>
        <v>0</v>
      </c>
      <c r="AU16" s="56">
        <f>IFERROR(VLOOKUP(Table1215[[#This Row],[Column2]],Table12[[Column2]:[Column54]],46,FALSE),"0")</f>
        <v>0</v>
      </c>
      <c r="AV16" s="58">
        <f>Table1215[[#This Row],[Column43]]</f>
        <v>4</v>
      </c>
      <c r="AW16" s="56">
        <f>IFERROR(VLOOKUP(Table1215[[#This Row],[Column2]],Table12[[Column2]:[Column54]],48,FALSE),"0")</f>
        <v>0</v>
      </c>
      <c r="AX16" s="56">
        <f>IFERROR(VLOOKUP(Table1215[[#This Row],[Column2]],Table12[[Column2]:[Column54]],49,FALSE),"0")</f>
        <v>0</v>
      </c>
      <c r="AY16" s="56">
        <f>IFERROR(VLOOKUP(Table1215[[#This Row],[Column2]],Table12[[Column2]:[Column54]],50,FALSE),"0")</f>
        <v>0</v>
      </c>
      <c r="AZ16" s="56">
        <f>IFERROR(VLOOKUP(Table1215[[#This Row],[Column2]],Table12[[Column2]:[Column54]],51,FALSE),"0")</f>
        <v>4</v>
      </c>
      <c r="BA16" s="56">
        <f>IFERROR(VLOOKUP(Table1215[[#This Row],[Column2]],Table12[[Column2]:[Column54]],52,FALSE),"0")</f>
        <v>4</v>
      </c>
      <c r="BB16" s="58">
        <f>AVERAGE(Table1215[[#This Row],[Column52]],Table1215[[#This Row],[Column53]])</f>
        <v>4</v>
      </c>
    </row>
    <row r="17" spans="1:54" ht="23.1" customHeight="1" x14ac:dyDescent="0.3">
      <c r="A17" s="78">
        <v>14</v>
      </c>
      <c r="B17" s="61" t="s">
        <v>193</v>
      </c>
      <c r="C17" s="62" t="s">
        <v>194</v>
      </c>
      <c r="D17" s="61" t="s">
        <v>541</v>
      </c>
      <c r="E17" s="61" t="s">
        <v>160</v>
      </c>
      <c r="F17" s="61" t="str">
        <f>REPT(CHAR(160),10)&amp;Working!$E18</f>
        <v>          B</v>
      </c>
      <c r="G17" s="52">
        <f>IFERROR(VLOOKUP(Table1215[[#This Row],[Column2]],Table12[[Column2]:[Column54]],6,FALSE),"0")</f>
        <v>0</v>
      </c>
      <c r="H17" s="52">
        <f>IFERROR(VLOOKUP(Table1215[[#This Row],[Column2]],Table12[[Column2]:[Column54]],7,FALSE),"0")</f>
        <v>0</v>
      </c>
      <c r="I17" s="52">
        <f>IFERROR(VLOOKUP(Table1215[[#This Row],[Column2]],Table12[[Column2]:[Column54]],8,FALSE),"0")</f>
        <v>4</v>
      </c>
      <c r="J17" s="52">
        <f>IFERROR(VLOOKUP(Table1215[[#This Row],[Column2]],Table12[[Column2]:[Column54]],9,FALSE),"0")</f>
        <v>0</v>
      </c>
      <c r="K17" s="52">
        <f>IFERROR(VLOOKUP(Table1215[[#This Row],[Column2]],Table12[[Column2]:[Column54]],10,FALSE),"0")</f>
        <v>0</v>
      </c>
      <c r="L17" s="58">
        <f>Table1215[[#This Row],[Column9]]</f>
        <v>4</v>
      </c>
      <c r="M17" s="52">
        <f>IFERROR(VLOOKUP(Table1215[[#This Row],[Column2]],Table12[[Column2]:[Column54]],12,FALSE),"0")</f>
        <v>0</v>
      </c>
      <c r="N17" s="52">
        <f>IFERROR(VLOOKUP(Table1215[[#This Row],[Column2]],Table12[[Column2]:[Column54]],13,FALSE),"0")</f>
        <v>4</v>
      </c>
      <c r="O17" s="52">
        <f>IFERROR(VLOOKUP(Table1215[[#This Row],[Column2]],Table12[[Column2]:[Column54]],14,FALSE),"0")</f>
        <v>4</v>
      </c>
      <c r="P17" s="52">
        <f>IFERROR(VLOOKUP(Table1215[[#This Row],[Column2]],Table12[[Column2]:[Column54]],10,FALSE),"0")</f>
        <v>0</v>
      </c>
      <c r="Q17" s="52">
        <f>IFERROR(VLOOKUP(Table1215[[#This Row],[Column2]],Table12[[Column2]:[Column54]],16,FALSE),"0")</f>
        <v>4</v>
      </c>
      <c r="R17" s="58">
        <f>AVERAGE(Table1215[[#This Row],[Column14]],Table1215[[#This Row],[Column15]],Table1215[[#This Row],[Column17]])</f>
        <v>4</v>
      </c>
      <c r="S17" s="52">
        <f>IFERROR(VLOOKUP(Table1215[[#This Row],[Column2]],Table12[[Column2]:[Column54]],18,FALSE),"0")</f>
        <v>0</v>
      </c>
      <c r="T17" s="52">
        <f>IFERROR(VLOOKUP(Table1215[[#This Row],[Column2]],Table12[[Column2]:[Column54]],19,FALSE),"0")</f>
        <v>0</v>
      </c>
      <c r="U17" s="52">
        <f>IFERROR(VLOOKUP(Table1215[[#This Row],[Column2]],Table12[[Column2]:[Column54]],20,FALSE),"0")</f>
        <v>0</v>
      </c>
      <c r="V17" s="52">
        <f>IFERROR(VLOOKUP(Table1215[[#This Row],[Column2]],Table12[[Column2]:[Column54]],21,FALSE),"0")</f>
        <v>0</v>
      </c>
      <c r="W17" s="52">
        <f>IFERROR(VLOOKUP(Table1215[[#This Row],[Column2]],Table12[[Column2]:[Column54]],22,FALSE),"0")</f>
        <v>0</v>
      </c>
      <c r="X17" s="58">
        <f>Table1215[[#This Row],[Column19]]</f>
        <v>0</v>
      </c>
      <c r="Y17" s="52">
        <f>IFERROR(VLOOKUP(Table1215[[#This Row],[Column2]],Table12[[Column2]:[Column54]],24,FALSE),"0")</f>
        <v>5</v>
      </c>
      <c r="Z17" s="52">
        <f>IFERROR(VLOOKUP(Table1215[[#This Row],[Column2]],Table12[[Column2]:[Column54]],25,FALSE),"0")</f>
        <v>0</v>
      </c>
      <c r="AA17" s="52">
        <f>IFERROR(VLOOKUP(Table1215[[#This Row],[Column2]],Table12[[Column2]:[Column54]],26,FALSE),"0")</f>
        <v>0</v>
      </c>
      <c r="AB17" s="52">
        <f>IFERROR(VLOOKUP(Table1215[[#This Row],[Column2]],Table12[[Column2]:[Column54]],27,FALSE),"0")</f>
        <v>0</v>
      </c>
      <c r="AC17" s="52">
        <f>IFERROR(VLOOKUP(Table1215[[#This Row],[Column2]],Table12[[Column2]:[Column54]],28,FALSE),"0")</f>
        <v>0</v>
      </c>
      <c r="AD17" s="58">
        <f>Table1215[[#This Row],[Column25]]</f>
        <v>5</v>
      </c>
      <c r="AE17" s="52">
        <f>IFERROR(VLOOKUP(Table1215[[#This Row],[Column2]],Table12[[Column2]:[Column54]],30,FALSE),"0")</f>
        <v>0</v>
      </c>
      <c r="AF17" s="52">
        <f>IFERROR(VLOOKUP(Table1215[[#This Row],[Column2]],Table12[[Column2]:[Column54]],31,FALSE),"0")</f>
        <v>0</v>
      </c>
      <c r="AG17" s="52">
        <f>IFERROR(VLOOKUP(Table1215[[#This Row],[Column2]],Table12[[Column2]:[Column54]],32,FALSE),"0")</f>
        <v>0</v>
      </c>
      <c r="AH17" s="52">
        <f>IFERROR(VLOOKUP(Table1215[[#This Row],[Column2]],Table12[[Column2]:[Column54]],33,FALSE),"0")</f>
        <v>0</v>
      </c>
      <c r="AI17" s="52">
        <f>IFERROR(VLOOKUP(Table1215[[#This Row],[Column2]],Table12[[Column2]:[Column54]],34,FALSE),"0")</f>
        <v>0</v>
      </c>
      <c r="AJ17" s="58">
        <f>AVERAGE(Table1215[[#This Row],[Column31]],Table1215[[#This Row],[Column32]],Table1215[[#This Row],[Column33]])</f>
        <v>0</v>
      </c>
      <c r="AK17" s="52">
        <f>IFERROR(VLOOKUP(Table1215[[#This Row],[Column2]],Table12[[Column2]:[Column54]],36,FALSE),"0")</f>
        <v>5</v>
      </c>
      <c r="AL17" s="52">
        <f>IFERROR(VLOOKUP(Table1215[[#This Row],[Column2]],Table12[[Column2]:[Column54]],37,FALSE),"0")</f>
        <v>5</v>
      </c>
      <c r="AM17" s="52">
        <f>IFERROR(VLOOKUP(Table1215[[#This Row],[Column2]],Table12[[Column2]:[Column54]],38,FALSE),"0")</f>
        <v>0</v>
      </c>
      <c r="AN17" s="52">
        <f>IFERROR(VLOOKUP(Table1215[[#This Row],[Column2]],Table12[[Column2]:[Column54]],39,FALSE),"0")</f>
        <v>5</v>
      </c>
      <c r="AO17" s="52">
        <f>IFERROR(VLOOKUP(Table1215[[#This Row],[Column2]],Table12[[Column2]:[Column54]],40,FALSE),"0")</f>
        <v>0</v>
      </c>
      <c r="AP17" s="58">
        <f>AVERAGE(Table1215[[#This Row],[Column37]],Table1215[[#This Row],[Column38]],Table1215[[#This Row],[Column40]])</f>
        <v>5</v>
      </c>
      <c r="AQ17" s="52">
        <f>IFERROR(VLOOKUP(Table1215[[#This Row],[Column2]],Table12[[Column2]:[Column54]],42,FALSE),"0")</f>
        <v>0</v>
      </c>
      <c r="AR17" s="52">
        <f>IFERROR(VLOOKUP(Table1215[[#This Row],[Column2]],Table12[[Column2]:[Column54]],43,FALSE),"0")</f>
        <v>0</v>
      </c>
      <c r="AS17" s="52">
        <f>IFERROR(VLOOKUP(Table1215[[#This Row],[Column2]],Table12[[Column2]:[Column54]],44,FALSE),"0")</f>
        <v>0</v>
      </c>
      <c r="AT17" s="52">
        <f>IFERROR(VLOOKUP(Table1215[[#This Row],[Column2]],Table12[[Column2]:[Column54]],45,FALSE),"0")</f>
        <v>0</v>
      </c>
      <c r="AU17" s="52">
        <f>IFERROR(VLOOKUP(Table1215[[#This Row],[Column2]],Table12[[Column2]:[Column54]],46,FALSE),"0")</f>
        <v>0</v>
      </c>
      <c r="AV17" s="58">
        <f>Table1215[[#This Row],[Column43]]</f>
        <v>0</v>
      </c>
      <c r="AW17" s="52">
        <f>IFERROR(VLOOKUP(Table1215[[#This Row],[Column2]],Table12[[Column2]:[Column54]],48,FALSE),"0")</f>
        <v>0</v>
      </c>
      <c r="AX17" s="52">
        <f>IFERROR(VLOOKUP(Table1215[[#This Row],[Column2]],Table12[[Column2]:[Column54]],49,FALSE),"0")</f>
        <v>0</v>
      </c>
      <c r="AY17" s="52">
        <f>IFERROR(VLOOKUP(Table1215[[#This Row],[Column2]],Table12[[Column2]:[Column54]],50,FALSE),"0")</f>
        <v>0</v>
      </c>
      <c r="AZ17" s="52">
        <f>IFERROR(VLOOKUP(Table1215[[#This Row],[Column2]],Table12[[Column2]:[Column54]],51,FALSE),"0")</f>
        <v>4</v>
      </c>
      <c r="BA17" s="52">
        <f>IFERROR(VLOOKUP(Table1215[[#This Row],[Column2]],Table12[[Column2]:[Column54]],52,FALSE),"0")</f>
        <v>4</v>
      </c>
      <c r="BB17" s="58">
        <f>AVERAGE(Table1215[[#This Row],[Column52]],Table1215[[#This Row],[Column53]])</f>
        <v>4</v>
      </c>
    </row>
    <row r="18" spans="1:54" ht="23.1" customHeight="1" x14ac:dyDescent="0.3">
      <c r="A18" s="77">
        <v>15</v>
      </c>
      <c r="B18" s="54" t="s">
        <v>292</v>
      </c>
      <c r="C18" s="55" t="s">
        <v>293</v>
      </c>
      <c r="D18" s="54" t="s">
        <v>541</v>
      </c>
      <c r="E18" s="54" t="s">
        <v>492</v>
      </c>
      <c r="F18" s="54" t="str">
        <f>REPT(CHAR(160),10)&amp;Working!$E19</f>
        <v>          C</v>
      </c>
      <c r="G18" s="56">
        <f>IFERROR(VLOOKUP(Table1215[[#This Row],[Column2]],Table12[[Column2]:[Column54]],6,FALSE),"0")</f>
        <v>0</v>
      </c>
      <c r="H18" s="56">
        <f>IFERROR(VLOOKUP(Table1215[[#This Row],[Column2]],Table12[[Column2]:[Column54]],7,FALSE),"0")</f>
        <v>0</v>
      </c>
      <c r="I18" s="56">
        <f>IFERROR(VLOOKUP(Table1215[[#This Row],[Column2]],Table12[[Column2]:[Column54]],8,FALSE),"0")</f>
        <v>4</v>
      </c>
      <c r="J18" s="56">
        <f>IFERROR(VLOOKUP(Table1215[[#This Row],[Column2]],Table12[[Column2]:[Column54]],9,FALSE),"0")</f>
        <v>0</v>
      </c>
      <c r="K18" s="56">
        <f>IFERROR(VLOOKUP(Table1215[[#This Row],[Column2]],Table12[[Column2]:[Column54]],10,FALSE),"0")</f>
        <v>0</v>
      </c>
      <c r="L18" s="58">
        <f>Table1215[[#This Row],[Column9]]</f>
        <v>4</v>
      </c>
      <c r="M18" s="56">
        <f>IFERROR(VLOOKUP(Table1215[[#This Row],[Column2]],Table12[[Column2]:[Column54]],12,FALSE),"0")</f>
        <v>0</v>
      </c>
      <c r="N18" s="56">
        <f>IFERROR(VLOOKUP(Table1215[[#This Row],[Column2]],Table12[[Column2]:[Column54]],13,FALSE),"0")</f>
        <v>4</v>
      </c>
      <c r="O18" s="56">
        <f>IFERROR(VLOOKUP(Table1215[[#This Row],[Column2]],Table12[[Column2]:[Column54]],14,FALSE),"0")</f>
        <v>4</v>
      </c>
      <c r="P18" s="56">
        <f>IFERROR(VLOOKUP(Table1215[[#This Row],[Column2]],Table12[[Column2]:[Column54]],10,FALSE),"0")</f>
        <v>0</v>
      </c>
      <c r="Q18" s="56">
        <f>IFERROR(VLOOKUP(Table1215[[#This Row],[Column2]],Table12[[Column2]:[Column54]],16,FALSE),"0")</f>
        <v>4</v>
      </c>
      <c r="R18" s="58">
        <f>AVERAGE(Table1215[[#This Row],[Column14]],Table1215[[#This Row],[Column15]],Table1215[[#This Row],[Column17]])</f>
        <v>4</v>
      </c>
      <c r="S18" s="56">
        <f>IFERROR(VLOOKUP(Table1215[[#This Row],[Column2]],Table12[[Column2]:[Column54]],18,FALSE),"0")</f>
        <v>0</v>
      </c>
      <c r="T18" s="56">
        <f>IFERROR(VLOOKUP(Table1215[[#This Row],[Column2]],Table12[[Column2]:[Column54]],19,FALSE),"0")</f>
        <v>0</v>
      </c>
      <c r="U18" s="56">
        <f>IFERROR(VLOOKUP(Table1215[[#This Row],[Column2]],Table12[[Column2]:[Column54]],20,FALSE),"0")</f>
        <v>0</v>
      </c>
      <c r="V18" s="56">
        <f>IFERROR(VLOOKUP(Table1215[[#This Row],[Column2]],Table12[[Column2]:[Column54]],21,FALSE),"0")</f>
        <v>0</v>
      </c>
      <c r="W18" s="56">
        <f>IFERROR(VLOOKUP(Table1215[[#This Row],[Column2]],Table12[[Column2]:[Column54]],22,FALSE),"0")</f>
        <v>0</v>
      </c>
      <c r="X18" s="58">
        <f>Table1215[[#This Row],[Column19]]</f>
        <v>0</v>
      </c>
      <c r="Y18" s="56">
        <f>IFERROR(VLOOKUP(Table1215[[#This Row],[Column2]],Table12[[Column2]:[Column54]],24,FALSE),"0")</f>
        <v>4</v>
      </c>
      <c r="Z18" s="56">
        <f>IFERROR(VLOOKUP(Table1215[[#This Row],[Column2]],Table12[[Column2]:[Column54]],25,FALSE),"0")</f>
        <v>0</v>
      </c>
      <c r="AA18" s="56">
        <f>IFERROR(VLOOKUP(Table1215[[#This Row],[Column2]],Table12[[Column2]:[Column54]],26,FALSE),"0")</f>
        <v>0</v>
      </c>
      <c r="AB18" s="56">
        <f>IFERROR(VLOOKUP(Table1215[[#This Row],[Column2]],Table12[[Column2]:[Column54]],27,FALSE),"0")</f>
        <v>0</v>
      </c>
      <c r="AC18" s="56">
        <f>IFERROR(VLOOKUP(Table1215[[#This Row],[Column2]],Table12[[Column2]:[Column54]],28,FALSE),"0")</f>
        <v>0</v>
      </c>
      <c r="AD18" s="58">
        <f>Table1215[[#This Row],[Column25]]</f>
        <v>4</v>
      </c>
      <c r="AE18" s="56">
        <f>IFERROR(VLOOKUP(Table1215[[#This Row],[Column2]],Table12[[Column2]:[Column54]],30,FALSE),"0")</f>
        <v>0</v>
      </c>
      <c r="AF18" s="56">
        <f>IFERROR(VLOOKUP(Table1215[[#This Row],[Column2]],Table12[[Column2]:[Column54]],31,FALSE),"0")</f>
        <v>0</v>
      </c>
      <c r="AG18" s="56">
        <f>IFERROR(VLOOKUP(Table1215[[#This Row],[Column2]],Table12[[Column2]:[Column54]],32,FALSE),"0")</f>
        <v>0</v>
      </c>
      <c r="AH18" s="56">
        <f>IFERROR(VLOOKUP(Table1215[[#This Row],[Column2]],Table12[[Column2]:[Column54]],33,FALSE),"0")</f>
        <v>0</v>
      </c>
      <c r="AI18" s="56">
        <f>IFERROR(VLOOKUP(Table1215[[#This Row],[Column2]],Table12[[Column2]:[Column54]],34,FALSE),"0")</f>
        <v>0</v>
      </c>
      <c r="AJ18" s="58">
        <f>AVERAGE(Table1215[[#This Row],[Column31]],Table1215[[#This Row],[Column32]],Table1215[[#This Row],[Column33]])</f>
        <v>0</v>
      </c>
      <c r="AK18" s="56">
        <f>IFERROR(VLOOKUP(Table1215[[#This Row],[Column2]],Table12[[Column2]:[Column54]],36,FALSE),"0")</f>
        <v>4</v>
      </c>
      <c r="AL18" s="56">
        <f>IFERROR(VLOOKUP(Table1215[[#This Row],[Column2]],Table12[[Column2]:[Column54]],37,FALSE),"0")</f>
        <v>4</v>
      </c>
      <c r="AM18" s="56">
        <f>IFERROR(VLOOKUP(Table1215[[#This Row],[Column2]],Table12[[Column2]:[Column54]],38,FALSE),"0")</f>
        <v>0</v>
      </c>
      <c r="AN18" s="56">
        <f>IFERROR(VLOOKUP(Table1215[[#This Row],[Column2]],Table12[[Column2]:[Column54]],39,FALSE),"0")</f>
        <v>4</v>
      </c>
      <c r="AO18" s="56">
        <f>IFERROR(VLOOKUP(Table1215[[#This Row],[Column2]],Table12[[Column2]:[Column54]],40,FALSE),"0")</f>
        <v>0</v>
      </c>
      <c r="AP18" s="58">
        <f>AVERAGE(Table1215[[#This Row],[Column37]],Table1215[[#This Row],[Column38]],Table1215[[#This Row],[Column40]])</f>
        <v>4</v>
      </c>
      <c r="AQ18" s="56">
        <f>IFERROR(VLOOKUP(Table1215[[#This Row],[Column2]],Table12[[Column2]:[Column54]],42,FALSE),"0")</f>
        <v>3</v>
      </c>
      <c r="AR18" s="56">
        <f>IFERROR(VLOOKUP(Table1215[[#This Row],[Column2]],Table12[[Column2]:[Column54]],43,FALSE),"0")</f>
        <v>0</v>
      </c>
      <c r="AS18" s="56">
        <f>IFERROR(VLOOKUP(Table1215[[#This Row],[Column2]],Table12[[Column2]:[Column54]],44,FALSE),"0")</f>
        <v>0</v>
      </c>
      <c r="AT18" s="56">
        <f>IFERROR(VLOOKUP(Table1215[[#This Row],[Column2]],Table12[[Column2]:[Column54]],45,FALSE),"0")</f>
        <v>0</v>
      </c>
      <c r="AU18" s="56">
        <f>IFERROR(VLOOKUP(Table1215[[#This Row],[Column2]],Table12[[Column2]:[Column54]],46,FALSE),"0")</f>
        <v>0</v>
      </c>
      <c r="AV18" s="58">
        <f>Table1215[[#This Row],[Column43]]</f>
        <v>3</v>
      </c>
      <c r="AW18" s="56">
        <f>IFERROR(VLOOKUP(Table1215[[#This Row],[Column2]],Table12[[Column2]:[Column54]],48,FALSE),"0")</f>
        <v>0</v>
      </c>
      <c r="AX18" s="56">
        <f>IFERROR(VLOOKUP(Table1215[[#This Row],[Column2]],Table12[[Column2]:[Column54]],49,FALSE),"0")</f>
        <v>0</v>
      </c>
      <c r="AY18" s="56">
        <f>IFERROR(VLOOKUP(Table1215[[#This Row],[Column2]],Table12[[Column2]:[Column54]],50,FALSE),"0")</f>
        <v>0</v>
      </c>
      <c r="AZ18" s="56">
        <f>IFERROR(VLOOKUP(Table1215[[#This Row],[Column2]],Table12[[Column2]:[Column54]],51,FALSE),"0")</f>
        <v>4</v>
      </c>
      <c r="BA18" s="56">
        <f>IFERROR(VLOOKUP(Table1215[[#This Row],[Column2]],Table12[[Column2]:[Column54]],52,FALSE),"0")</f>
        <v>4</v>
      </c>
      <c r="BB18" s="58">
        <f>AVERAGE(Table1215[[#This Row],[Column52]],Table1215[[#This Row],[Column53]])</f>
        <v>4</v>
      </c>
    </row>
    <row r="19" spans="1:54" ht="23.1" customHeight="1" x14ac:dyDescent="0.3">
      <c r="A19" s="78">
        <v>16</v>
      </c>
      <c r="B19" s="61" t="s">
        <v>104</v>
      </c>
      <c r="C19" s="62" t="s">
        <v>105</v>
      </c>
      <c r="D19" s="61" t="s">
        <v>449</v>
      </c>
      <c r="E19" s="61" t="s">
        <v>34</v>
      </c>
      <c r="F19" s="61" t="str">
        <f>REPT(CHAR(160),10)&amp;Working!$E20</f>
        <v>          A</v>
      </c>
      <c r="G19" s="52">
        <f>IFERROR(VLOOKUP(Table1215[[#This Row],[Column2]],Table12[[Column2]:[Column54]],6,FALSE),"0")</f>
        <v>0</v>
      </c>
      <c r="H19" s="52">
        <f>IFERROR(VLOOKUP(Table1215[[#This Row],[Column2]],Table12[[Column2]:[Column54]],7,FALSE),"0")</f>
        <v>0</v>
      </c>
      <c r="I19" s="52">
        <f>IFERROR(VLOOKUP(Table1215[[#This Row],[Column2]],Table12[[Column2]:[Column54]],8,FALSE),"0")</f>
        <v>4</v>
      </c>
      <c r="J19" s="52">
        <f>IFERROR(VLOOKUP(Table1215[[#This Row],[Column2]],Table12[[Column2]:[Column54]],9,FALSE),"0")</f>
        <v>0</v>
      </c>
      <c r="K19" s="52">
        <f>IFERROR(VLOOKUP(Table1215[[#This Row],[Column2]],Table12[[Column2]:[Column54]],10,FALSE),"0")</f>
        <v>0</v>
      </c>
      <c r="L19" s="58">
        <f>Table1215[[#This Row],[Column9]]</f>
        <v>4</v>
      </c>
      <c r="M19" s="52">
        <f>IFERROR(VLOOKUP(Table1215[[#This Row],[Column2]],Table12[[Column2]:[Column54]],12,FALSE),"0")</f>
        <v>0</v>
      </c>
      <c r="N19" s="52">
        <f>IFERROR(VLOOKUP(Table1215[[#This Row],[Column2]],Table12[[Column2]:[Column54]],13,FALSE),"0")</f>
        <v>4</v>
      </c>
      <c r="O19" s="52">
        <f>IFERROR(VLOOKUP(Table1215[[#This Row],[Column2]],Table12[[Column2]:[Column54]],14,FALSE),"0")</f>
        <v>4</v>
      </c>
      <c r="P19" s="52">
        <f>IFERROR(VLOOKUP(Table1215[[#This Row],[Column2]],Table12[[Column2]:[Column54]],10,FALSE),"0")</f>
        <v>0</v>
      </c>
      <c r="Q19" s="52">
        <f>IFERROR(VLOOKUP(Table1215[[#This Row],[Column2]],Table12[[Column2]:[Column54]],16,FALSE),"0")</f>
        <v>4</v>
      </c>
      <c r="R19" s="58">
        <f>AVERAGE(Table1215[[#This Row],[Column14]],Table1215[[#This Row],[Column15]],Table1215[[#This Row],[Column17]])</f>
        <v>4</v>
      </c>
      <c r="S19" s="52">
        <f>IFERROR(VLOOKUP(Table1215[[#This Row],[Column2]],Table12[[Column2]:[Column54]],18,FALSE),"0")</f>
        <v>0</v>
      </c>
      <c r="T19" s="52">
        <f>IFERROR(VLOOKUP(Table1215[[#This Row],[Column2]],Table12[[Column2]:[Column54]],19,FALSE),"0")</f>
        <v>0</v>
      </c>
      <c r="U19" s="52">
        <f>IFERROR(VLOOKUP(Table1215[[#This Row],[Column2]],Table12[[Column2]:[Column54]],20,FALSE),"0")</f>
        <v>0</v>
      </c>
      <c r="V19" s="52">
        <f>IFERROR(VLOOKUP(Table1215[[#This Row],[Column2]],Table12[[Column2]:[Column54]],21,FALSE),"0")</f>
        <v>0</v>
      </c>
      <c r="W19" s="52">
        <f>IFERROR(VLOOKUP(Table1215[[#This Row],[Column2]],Table12[[Column2]:[Column54]],22,FALSE),"0")</f>
        <v>0</v>
      </c>
      <c r="X19" s="58">
        <f>Table1215[[#This Row],[Column19]]</f>
        <v>0</v>
      </c>
      <c r="Y19" s="52">
        <f>IFERROR(VLOOKUP(Table1215[[#This Row],[Column2]],Table12[[Column2]:[Column54]],24,FALSE),"0")</f>
        <v>3</v>
      </c>
      <c r="Z19" s="52">
        <f>IFERROR(VLOOKUP(Table1215[[#This Row],[Column2]],Table12[[Column2]:[Column54]],25,FALSE),"0")</f>
        <v>0</v>
      </c>
      <c r="AA19" s="52">
        <f>IFERROR(VLOOKUP(Table1215[[#This Row],[Column2]],Table12[[Column2]:[Column54]],26,FALSE),"0")</f>
        <v>0</v>
      </c>
      <c r="AB19" s="52">
        <f>IFERROR(VLOOKUP(Table1215[[#This Row],[Column2]],Table12[[Column2]:[Column54]],27,FALSE),"0")</f>
        <v>0</v>
      </c>
      <c r="AC19" s="52">
        <f>IFERROR(VLOOKUP(Table1215[[#This Row],[Column2]],Table12[[Column2]:[Column54]],28,FALSE),"0")</f>
        <v>0</v>
      </c>
      <c r="AD19" s="58">
        <f>Table1215[[#This Row],[Column25]]</f>
        <v>3</v>
      </c>
      <c r="AE19" s="52">
        <f>IFERROR(VLOOKUP(Table1215[[#This Row],[Column2]],Table12[[Column2]:[Column54]],30,FALSE),"0")</f>
        <v>0</v>
      </c>
      <c r="AF19" s="52">
        <f>IFERROR(VLOOKUP(Table1215[[#This Row],[Column2]],Table12[[Column2]:[Column54]],31,FALSE),"0")</f>
        <v>0</v>
      </c>
      <c r="AG19" s="52">
        <f>IFERROR(VLOOKUP(Table1215[[#This Row],[Column2]],Table12[[Column2]:[Column54]],32,FALSE),"0")</f>
        <v>0</v>
      </c>
      <c r="AH19" s="52">
        <f>IFERROR(VLOOKUP(Table1215[[#This Row],[Column2]],Table12[[Column2]:[Column54]],33,FALSE),"0")</f>
        <v>0</v>
      </c>
      <c r="AI19" s="52">
        <f>IFERROR(VLOOKUP(Table1215[[#This Row],[Column2]],Table12[[Column2]:[Column54]],34,FALSE),"0")</f>
        <v>0</v>
      </c>
      <c r="AJ19" s="58">
        <f>AVERAGE(Table1215[[#This Row],[Column31]],Table1215[[#This Row],[Column32]],Table1215[[#This Row],[Column33]])</f>
        <v>0</v>
      </c>
      <c r="AK19" s="52">
        <f>IFERROR(VLOOKUP(Table1215[[#This Row],[Column2]],Table12[[Column2]:[Column54]],36,FALSE),"0")</f>
        <v>4</v>
      </c>
      <c r="AL19" s="52">
        <f>IFERROR(VLOOKUP(Table1215[[#This Row],[Column2]],Table12[[Column2]:[Column54]],37,FALSE),"0")</f>
        <v>3</v>
      </c>
      <c r="AM19" s="52">
        <f>IFERROR(VLOOKUP(Table1215[[#This Row],[Column2]],Table12[[Column2]:[Column54]],38,FALSE),"0")</f>
        <v>0</v>
      </c>
      <c r="AN19" s="52">
        <f>IFERROR(VLOOKUP(Table1215[[#This Row],[Column2]],Table12[[Column2]:[Column54]],39,FALSE),"0")</f>
        <v>4</v>
      </c>
      <c r="AO19" s="52">
        <f>IFERROR(VLOOKUP(Table1215[[#This Row],[Column2]],Table12[[Column2]:[Column54]],40,FALSE),"0")</f>
        <v>0</v>
      </c>
      <c r="AP19" s="58">
        <f>AVERAGE(Table1215[[#This Row],[Column37]],Table1215[[#This Row],[Column38]],Table1215[[#This Row],[Column40]])</f>
        <v>3.6666666666666665</v>
      </c>
      <c r="AQ19" s="52">
        <f>IFERROR(VLOOKUP(Table1215[[#This Row],[Column2]],Table12[[Column2]:[Column54]],42,FALSE),"0")</f>
        <v>4</v>
      </c>
      <c r="AR19" s="52">
        <f>IFERROR(VLOOKUP(Table1215[[#This Row],[Column2]],Table12[[Column2]:[Column54]],43,FALSE),"0")</f>
        <v>0</v>
      </c>
      <c r="AS19" s="52">
        <f>IFERROR(VLOOKUP(Table1215[[#This Row],[Column2]],Table12[[Column2]:[Column54]],44,FALSE),"0")</f>
        <v>0</v>
      </c>
      <c r="AT19" s="52">
        <f>IFERROR(VLOOKUP(Table1215[[#This Row],[Column2]],Table12[[Column2]:[Column54]],45,FALSE),"0")</f>
        <v>0</v>
      </c>
      <c r="AU19" s="52">
        <f>IFERROR(VLOOKUP(Table1215[[#This Row],[Column2]],Table12[[Column2]:[Column54]],46,FALSE),"0")</f>
        <v>0</v>
      </c>
      <c r="AV19" s="58">
        <f>Table1215[[#This Row],[Column43]]</f>
        <v>4</v>
      </c>
      <c r="AW19" s="52">
        <f>IFERROR(VLOOKUP(Table1215[[#This Row],[Column2]],Table12[[Column2]:[Column54]],48,FALSE),"0")</f>
        <v>0</v>
      </c>
      <c r="AX19" s="52">
        <f>IFERROR(VLOOKUP(Table1215[[#This Row],[Column2]],Table12[[Column2]:[Column54]],49,FALSE),"0")</f>
        <v>0</v>
      </c>
      <c r="AY19" s="52">
        <f>IFERROR(VLOOKUP(Table1215[[#This Row],[Column2]],Table12[[Column2]:[Column54]],50,FALSE),"0")</f>
        <v>0</v>
      </c>
      <c r="AZ19" s="52">
        <f>IFERROR(VLOOKUP(Table1215[[#This Row],[Column2]],Table12[[Column2]:[Column54]],51,FALSE),"0")</f>
        <v>4</v>
      </c>
      <c r="BA19" s="52">
        <f>IFERROR(VLOOKUP(Table1215[[#This Row],[Column2]],Table12[[Column2]:[Column54]],52,FALSE),"0")</f>
        <v>4</v>
      </c>
      <c r="BB19" s="58">
        <f>AVERAGE(Table1215[[#This Row],[Column52]],Table1215[[#This Row],[Column53]])</f>
        <v>4</v>
      </c>
    </row>
    <row r="20" spans="1:54" ht="23.1" customHeight="1" x14ac:dyDescent="0.3">
      <c r="A20" s="77">
        <v>17</v>
      </c>
      <c r="B20" s="54" t="s">
        <v>294</v>
      </c>
      <c r="C20" s="55" t="s">
        <v>295</v>
      </c>
      <c r="D20" s="54" t="s">
        <v>541</v>
      </c>
      <c r="E20" s="54" t="s">
        <v>492</v>
      </c>
      <c r="F20" s="54" t="str">
        <f>REPT(CHAR(160),10)&amp;Working!$E21</f>
        <v>          C</v>
      </c>
      <c r="G20" s="56">
        <f>IFERROR(VLOOKUP(Table1215[[#This Row],[Column2]],Table12[[Column2]:[Column54]],6,FALSE),"0")</f>
        <v>0</v>
      </c>
      <c r="H20" s="56">
        <f>IFERROR(VLOOKUP(Table1215[[#This Row],[Column2]],Table12[[Column2]:[Column54]],7,FALSE),"0")</f>
        <v>0</v>
      </c>
      <c r="I20" s="56">
        <f>IFERROR(VLOOKUP(Table1215[[#This Row],[Column2]],Table12[[Column2]:[Column54]],8,FALSE),"0")</f>
        <v>4</v>
      </c>
      <c r="J20" s="56">
        <f>IFERROR(VLOOKUP(Table1215[[#This Row],[Column2]],Table12[[Column2]:[Column54]],9,FALSE),"0")</f>
        <v>0</v>
      </c>
      <c r="K20" s="56">
        <f>IFERROR(VLOOKUP(Table1215[[#This Row],[Column2]],Table12[[Column2]:[Column54]],10,FALSE),"0")</f>
        <v>0</v>
      </c>
      <c r="L20" s="58">
        <f>Table1215[[#This Row],[Column9]]</f>
        <v>4</v>
      </c>
      <c r="M20" s="56">
        <f>IFERROR(VLOOKUP(Table1215[[#This Row],[Column2]],Table12[[Column2]:[Column54]],12,FALSE),"0")</f>
        <v>0</v>
      </c>
      <c r="N20" s="56">
        <f>IFERROR(VLOOKUP(Table1215[[#This Row],[Column2]],Table12[[Column2]:[Column54]],13,FALSE),"0")</f>
        <v>4</v>
      </c>
      <c r="O20" s="56">
        <f>IFERROR(VLOOKUP(Table1215[[#This Row],[Column2]],Table12[[Column2]:[Column54]],14,FALSE),"0")</f>
        <v>4</v>
      </c>
      <c r="P20" s="56">
        <f>IFERROR(VLOOKUP(Table1215[[#This Row],[Column2]],Table12[[Column2]:[Column54]],10,FALSE),"0")</f>
        <v>0</v>
      </c>
      <c r="Q20" s="56">
        <f>IFERROR(VLOOKUP(Table1215[[#This Row],[Column2]],Table12[[Column2]:[Column54]],16,FALSE),"0")</f>
        <v>4</v>
      </c>
      <c r="R20" s="58">
        <f>AVERAGE(Table1215[[#This Row],[Column14]],Table1215[[#This Row],[Column15]],Table1215[[#This Row],[Column17]])</f>
        <v>4</v>
      </c>
      <c r="S20" s="56">
        <f>IFERROR(VLOOKUP(Table1215[[#This Row],[Column2]],Table12[[Column2]:[Column54]],18,FALSE),"0")</f>
        <v>0</v>
      </c>
      <c r="T20" s="56">
        <f>IFERROR(VLOOKUP(Table1215[[#This Row],[Column2]],Table12[[Column2]:[Column54]],19,FALSE),"0")</f>
        <v>0</v>
      </c>
      <c r="U20" s="56">
        <f>IFERROR(VLOOKUP(Table1215[[#This Row],[Column2]],Table12[[Column2]:[Column54]],20,FALSE),"0")</f>
        <v>0</v>
      </c>
      <c r="V20" s="56">
        <f>IFERROR(VLOOKUP(Table1215[[#This Row],[Column2]],Table12[[Column2]:[Column54]],21,FALSE),"0")</f>
        <v>0</v>
      </c>
      <c r="W20" s="56">
        <f>IFERROR(VLOOKUP(Table1215[[#This Row],[Column2]],Table12[[Column2]:[Column54]],22,FALSE),"0")</f>
        <v>0</v>
      </c>
      <c r="X20" s="58">
        <f>Table1215[[#This Row],[Column19]]</f>
        <v>0</v>
      </c>
      <c r="Y20" s="56">
        <f>IFERROR(VLOOKUP(Table1215[[#This Row],[Column2]],Table12[[Column2]:[Column54]],24,FALSE),"0")</f>
        <v>4</v>
      </c>
      <c r="Z20" s="56">
        <f>IFERROR(VLOOKUP(Table1215[[#This Row],[Column2]],Table12[[Column2]:[Column54]],25,FALSE),"0")</f>
        <v>0</v>
      </c>
      <c r="AA20" s="56">
        <f>IFERROR(VLOOKUP(Table1215[[#This Row],[Column2]],Table12[[Column2]:[Column54]],26,FALSE),"0")</f>
        <v>0</v>
      </c>
      <c r="AB20" s="56">
        <f>IFERROR(VLOOKUP(Table1215[[#This Row],[Column2]],Table12[[Column2]:[Column54]],27,FALSE),"0")</f>
        <v>0</v>
      </c>
      <c r="AC20" s="56">
        <f>IFERROR(VLOOKUP(Table1215[[#This Row],[Column2]],Table12[[Column2]:[Column54]],28,FALSE),"0")</f>
        <v>0</v>
      </c>
      <c r="AD20" s="58">
        <f>Table1215[[#This Row],[Column25]]</f>
        <v>4</v>
      </c>
      <c r="AE20" s="56">
        <f>IFERROR(VLOOKUP(Table1215[[#This Row],[Column2]],Table12[[Column2]:[Column54]],30,FALSE),"0")</f>
        <v>0</v>
      </c>
      <c r="AF20" s="56">
        <f>IFERROR(VLOOKUP(Table1215[[#This Row],[Column2]],Table12[[Column2]:[Column54]],31,FALSE),"0")</f>
        <v>0</v>
      </c>
      <c r="AG20" s="56">
        <f>IFERROR(VLOOKUP(Table1215[[#This Row],[Column2]],Table12[[Column2]:[Column54]],32,FALSE),"0")</f>
        <v>0</v>
      </c>
      <c r="AH20" s="56">
        <f>IFERROR(VLOOKUP(Table1215[[#This Row],[Column2]],Table12[[Column2]:[Column54]],33,FALSE),"0")</f>
        <v>0</v>
      </c>
      <c r="AI20" s="56">
        <f>IFERROR(VLOOKUP(Table1215[[#This Row],[Column2]],Table12[[Column2]:[Column54]],34,FALSE),"0")</f>
        <v>0</v>
      </c>
      <c r="AJ20" s="58">
        <f>AVERAGE(Table1215[[#This Row],[Column31]],Table1215[[#This Row],[Column32]],Table1215[[#This Row],[Column33]])</f>
        <v>0</v>
      </c>
      <c r="AK20" s="56">
        <f>IFERROR(VLOOKUP(Table1215[[#This Row],[Column2]],Table12[[Column2]:[Column54]],36,FALSE),"0")</f>
        <v>4</v>
      </c>
      <c r="AL20" s="56">
        <f>IFERROR(VLOOKUP(Table1215[[#This Row],[Column2]],Table12[[Column2]:[Column54]],37,FALSE),"0")</f>
        <v>5</v>
      </c>
      <c r="AM20" s="56">
        <f>IFERROR(VLOOKUP(Table1215[[#This Row],[Column2]],Table12[[Column2]:[Column54]],38,FALSE),"0")</f>
        <v>0</v>
      </c>
      <c r="AN20" s="56">
        <f>IFERROR(VLOOKUP(Table1215[[#This Row],[Column2]],Table12[[Column2]:[Column54]],39,FALSE),"0")</f>
        <v>5</v>
      </c>
      <c r="AO20" s="56">
        <f>IFERROR(VLOOKUP(Table1215[[#This Row],[Column2]],Table12[[Column2]:[Column54]],40,FALSE),"0")</f>
        <v>0</v>
      </c>
      <c r="AP20" s="58">
        <f>AVERAGE(Table1215[[#This Row],[Column37]],Table1215[[#This Row],[Column38]],Table1215[[#This Row],[Column40]])</f>
        <v>4.666666666666667</v>
      </c>
      <c r="AQ20" s="56">
        <f>IFERROR(VLOOKUP(Table1215[[#This Row],[Column2]],Table12[[Column2]:[Column54]],42,FALSE),"0")</f>
        <v>5</v>
      </c>
      <c r="AR20" s="56">
        <f>IFERROR(VLOOKUP(Table1215[[#This Row],[Column2]],Table12[[Column2]:[Column54]],43,FALSE),"0")</f>
        <v>0</v>
      </c>
      <c r="AS20" s="56">
        <f>IFERROR(VLOOKUP(Table1215[[#This Row],[Column2]],Table12[[Column2]:[Column54]],44,FALSE),"0")</f>
        <v>0</v>
      </c>
      <c r="AT20" s="56">
        <f>IFERROR(VLOOKUP(Table1215[[#This Row],[Column2]],Table12[[Column2]:[Column54]],45,FALSE),"0")</f>
        <v>0</v>
      </c>
      <c r="AU20" s="56">
        <f>IFERROR(VLOOKUP(Table1215[[#This Row],[Column2]],Table12[[Column2]:[Column54]],46,FALSE),"0")</f>
        <v>0</v>
      </c>
      <c r="AV20" s="58">
        <f>Table1215[[#This Row],[Column43]]</f>
        <v>5</v>
      </c>
      <c r="AW20" s="56">
        <f>IFERROR(VLOOKUP(Table1215[[#This Row],[Column2]],Table12[[Column2]:[Column54]],48,FALSE),"0")</f>
        <v>0</v>
      </c>
      <c r="AX20" s="56">
        <f>IFERROR(VLOOKUP(Table1215[[#This Row],[Column2]],Table12[[Column2]:[Column54]],49,FALSE),"0")</f>
        <v>0</v>
      </c>
      <c r="AY20" s="56">
        <f>IFERROR(VLOOKUP(Table1215[[#This Row],[Column2]],Table12[[Column2]:[Column54]],50,FALSE),"0")</f>
        <v>0</v>
      </c>
      <c r="AZ20" s="56">
        <f>IFERROR(VLOOKUP(Table1215[[#This Row],[Column2]],Table12[[Column2]:[Column54]],51,FALSE),"0")</f>
        <v>4</v>
      </c>
      <c r="BA20" s="56">
        <f>IFERROR(VLOOKUP(Table1215[[#This Row],[Column2]],Table12[[Column2]:[Column54]],52,FALSE),"0")</f>
        <v>4</v>
      </c>
      <c r="BB20" s="58">
        <f>AVERAGE(Table1215[[#This Row],[Column52]],Table1215[[#This Row],[Column53]])</f>
        <v>4</v>
      </c>
    </row>
    <row r="21" spans="1:54" ht="23.1" customHeight="1" x14ac:dyDescent="0.3">
      <c r="A21" s="78">
        <v>18</v>
      </c>
      <c r="B21" s="61" t="s">
        <v>106</v>
      </c>
      <c r="C21" s="62" t="s">
        <v>107</v>
      </c>
      <c r="D21" s="61" t="s">
        <v>542</v>
      </c>
      <c r="E21" s="61" t="s">
        <v>34</v>
      </c>
      <c r="F21" s="61" t="str">
        <f>REPT(CHAR(160),10)&amp;Working!$E22</f>
        <v>          A</v>
      </c>
      <c r="G21" s="52">
        <f>IFERROR(VLOOKUP(Table1215[[#This Row],[Column2]],Table12[[Column2]:[Column54]],6,FALSE),"0")</f>
        <v>0</v>
      </c>
      <c r="H21" s="52">
        <f>IFERROR(VLOOKUP(Table1215[[#This Row],[Column2]],Table12[[Column2]:[Column54]],7,FALSE),"0")</f>
        <v>0</v>
      </c>
      <c r="I21" s="52">
        <f>IFERROR(VLOOKUP(Table1215[[#This Row],[Column2]],Table12[[Column2]:[Column54]],8,FALSE),"0")</f>
        <v>4</v>
      </c>
      <c r="J21" s="52">
        <f>IFERROR(VLOOKUP(Table1215[[#This Row],[Column2]],Table12[[Column2]:[Column54]],9,FALSE),"0")</f>
        <v>0</v>
      </c>
      <c r="K21" s="52">
        <f>IFERROR(VLOOKUP(Table1215[[#This Row],[Column2]],Table12[[Column2]:[Column54]],10,FALSE),"0")</f>
        <v>0</v>
      </c>
      <c r="L21" s="58">
        <f>Table1215[[#This Row],[Column9]]</f>
        <v>4</v>
      </c>
      <c r="M21" s="52">
        <f>IFERROR(VLOOKUP(Table1215[[#This Row],[Column2]],Table12[[Column2]:[Column54]],12,FALSE),"0")</f>
        <v>0</v>
      </c>
      <c r="N21" s="52">
        <f>IFERROR(VLOOKUP(Table1215[[#This Row],[Column2]],Table12[[Column2]:[Column54]],13,FALSE),"0")</f>
        <v>5</v>
      </c>
      <c r="O21" s="52">
        <f>IFERROR(VLOOKUP(Table1215[[#This Row],[Column2]],Table12[[Column2]:[Column54]],14,FALSE),"0")</f>
        <v>4</v>
      </c>
      <c r="P21" s="52">
        <f>IFERROR(VLOOKUP(Table1215[[#This Row],[Column2]],Table12[[Column2]:[Column54]],10,FALSE),"0")</f>
        <v>0</v>
      </c>
      <c r="Q21" s="52">
        <f>IFERROR(VLOOKUP(Table1215[[#This Row],[Column2]],Table12[[Column2]:[Column54]],16,FALSE),"0")</f>
        <v>4</v>
      </c>
      <c r="R21" s="58">
        <f>AVERAGE(Table1215[[#This Row],[Column14]],Table1215[[#This Row],[Column15]],Table1215[[#This Row],[Column17]])</f>
        <v>4.333333333333333</v>
      </c>
      <c r="S21" s="52">
        <f>IFERROR(VLOOKUP(Table1215[[#This Row],[Column2]],Table12[[Column2]:[Column54]],18,FALSE),"0")</f>
        <v>0</v>
      </c>
      <c r="T21" s="52">
        <f>IFERROR(VLOOKUP(Table1215[[#This Row],[Column2]],Table12[[Column2]:[Column54]],19,FALSE),"0")</f>
        <v>0</v>
      </c>
      <c r="U21" s="52">
        <f>IFERROR(VLOOKUP(Table1215[[#This Row],[Column2]],Table12[[Column2]:[Column54]],20,FALSE),"0")</f>
        <v>0</v>
      </c>
      <c r="V21" s="52">
        <f>IFERROR(VLOOKUP(Table1215[[#This Row],[Column2]],Table12[[Column2]:[Column54]],21,FALSE),"0")</f>
        <v>0</v>
      </c>
      <c r="W21" s="52">
        <f>IFERROR(VLOOKUP(Table1215[[#This Row],[Column2]],Table12[[Column2]:[Column54]],22,FALSE),"0")</f>
        <v>0</v>
      </c>
      <c r="X21" s="58">
        <f>Table1215[[#This Row],[Column19]]</f>
        <v>0</v>
      </c>
      <c r="Y21" s="52">
        <f>IFERROR(VLOOKUP(Table1215[[#This Row],[Column2]],Table12[[Column2]:[Column54]],24,FALSE),"0")</f>
        <v>4</v>
      </c>
      <c r="Z21" s="52">
        <f>IFERROR(VLOOKUP(Table1215[[#This Row],[Column2]],Table12[[Column2]:[Column54]],25,FALSE),"0")</f>
        <v>0</v>
      </c>
      <c r="AA21" s="52">
        <f>IFERROR(VLOOKUP(Table1215[[#This Row],[Column2]],Table12[[Column2]:[Column54]],26,FALSE),"0")</f>
        <v>0</v>
      </c>
      <c r="AB21" s="52">
        <f>IFERROR(VLOOKUP(Table1215[[#This Row],[Column2]],Table12[[Column2]:[Column54]],27,FALSE),"0")</f>
        <v>0</v>
      </c>
      <c r="AC21" s="52">
        <f>IFERROR(VLOOKUP(Table1215[[#This Row],[Column2]],Table12[[Column2]:[Column54]],28,FALSE),"0")</f>
        <v>0</v>
      </c>
      <c r="AD21" s="58">
        <f>Table1215[[#This Row],[Column25]]</f>
        <v>4</v>
      </c>
      <c r="AE21" s="52">
        <f>IFERROR(VLOOKUP(Table1215[[#This Row],[Column2]],Table12[[Column2]:[Column54]],30,FALSE),"0")</f>
        <v>0</v>
      </c>
      <c r="AF21" s="52">
        <f>IFERROR(VLOOKUP(Table1215[[#This Row],[Column2]],Table12[[Column2]:[Column54]],31,FALSE),"0")</f>
        <v>0</v>
      </c>
      <c r="AG21" s="52">
        <f>IFERROR(VLOOKUP(Table1215[[#This Row],[Column2]],Table12[[Column2]:[Column54]],32,FALSE),"0")</f>
        <v>0</v>
      </c>
      <c r="AH21" s="52">
        <f>IFERROR(VLOOKUP(Table1215[[#This Row],[Column2]],Table12[[Column2]:[Column54]],33,FALSE),"0")</f>
        <v>0</v>
      </c>
      <c r="AI21" s="52">
        <f>IFERROR(VLOOKUP(Table1215[[#This Row],[Column2]],Table12[[Column2]:[Column54]],34,FALSE),"0")</f>
        <v>0</v>
      </c>
      <c r="AJ21" s="58">
        <f>AVERAGE(Table1215[[#This Row],[Column31]],Table1215[[#This Row],[Column32]],Table1215[[#This Row],[Column33]])</f>
        <v>0</v>
      </c>
      <c r="AK21" s="52">
        <f>IFERROR(VLOOKUP(Table1215[[#This Row],[Column2]],Table12[[Column2]:[Column54]],36,FALSE),"0")</f>
        <v>4</v>
      </c>
      <c r="AL21" s="52">
        <f>IFERROR(VLOOKUP(Table1215[[#This Row],[Column2]],Table12[[Column2]:[Column54]],37,FALSE),"0")</f>
        <v>4</v>
      </c>
      <c r="AM21" s="52">
        <f>IFERROR(VLOOKUP(Table1215[[#This Row],[Column2]],Table12[[Column2]:[Column54]],38,FALSE),"0")</f>
        <v>0</v>
      </c>
      <c r="AN21" s="52">
        <f>IFERROR(VLOOKUP(Table1215[[#This Row],[Column2]],Table12[[Column2]:[Column54]],39,FALSE),"0")</f>
        <v>4</v>
      </c>
      <c r="AO21" s="52">
        <f>IFERROR(VLOOKUP(Table1215[[#This Row],[Column2]],Table12[[Column2]:[Column54]],40,FALSE),"0")</f>
        <v>0</v>
      </c>
      <c r="AP21" s="58">
        <f>AVERAGE(Table1215[[#This Row],[Column37]],Table1215[[#This Row],[Column38]],Table1215[[#This Row],[Column40]])</f>
        <v>4</v>
      </c>
      <c r="AQ21" s="52">
        <f>IFERROR(VLOOKUP(Table1215[[#This Row],[Column2]],Table12[[Column2]:[Column54]],42,FALSE),"0")</f>
        <v>4</v>
      </c>
      <c r="AR21" s="52">
        <f>IFERROR(VLOOKUP(Table1215[[#This Row],[Column2]],Table12[[Column2]:[Column54]],43,FALSE),"0")</f>
        <v>0</v>
      </c>
      <c r="AS21" s="52">
        <f>IFERROR(VLOOKUP(Table1215[[#This Row],[Column2]],Table12[[Column2]:[Column54]],44,FALSE),"0")</f>
        <v>0</v>
      </c>
      <c r="AT21" s="52">
        <f>IFERROR(VLOOKUP(Table1215[[#This Row],[Column2]],Table12[[Column2]:[Column54]],45,FALSE),"0")</f>
        <v>0</v>
      </c>
      <c r="AU21" s="52">
        <f>IFERROR(VLOOKUP(Table1215[[#This Row],[Column2]],Table12[[Column2]:[Column54]],46,FALSE),"0")</f>
        <v>0</v>
      </c>
      <c r="AV21" s="58">
        <f>Table1215[[#This Row],[Column43]]</f>
        <v>4</v>
      </c>
      <c r="AW21" s="52">
        <f>IFERROR(VLOOKUP(Table1215[[#This Row],[Column2]],Table12[[Column2]:[Column54]],48,FALSE),"0")</f>
        <v>0</v>
      </c>
      <c r="AX21" s="52">
        <f>IFERROR(VLOOKUP(Table1215[[#This Row],[Column2]],Table12[[Column2]:[Column54]],49,FALSE),"0")</f>
        <v>0</v>
      </c>
      <c r="AY21" s="52">
        <f>IFERROR(VLOOKUP(Table1215[[#This Row],[Column2]],Table12[[Column2]:[Column54]],50,FALSE),"0")</f>
        <v>0</v>
      </c>
      <c r="AZ21" s="52">
        <f>IFERROR(VLOOKUP(Table1215[[#This Row],[Column2]],Table12[[Column2]:[Column54]],51,FALSE),"0")</f>
        <v>4</v>
      </c>
      <c r="BA21" s="52">
        <f>IFERROR(VLOOKUP(Table1215[[#This Row],[Column2]],Table12[[Column2]:[Column54]],52,FALSE),"0")</f>
        <v>4</v>
      </c>
      <c r="BB21" s="58">
        <f>AVERAGE(Table1215[[#This Row],[Column52]],Table1215[[#This Row],[Column53]])</f>
        <v>4</v>
      </c>
    </row>
    <row r="22" spans="1:54" ht="23.1" customHeight="1" x14ac:dyDescent="0.3">
      <c r="A22" s="77">
        <v>19</v>
      </c>
      <c r="B22" s="54" t="s">
        <v>49</v>
      </c>
      <c r="C22" s="55" t="s">
        <v>50</v>
      </c>
      <c r="D22" s="54" t="s">
        <v>541</v>
      </c>
      <c r="E22" s="54" t="s">
        <v>34</v>
      </c>
      <c r="F22" s="54" t="str">
        <f>REPT(CHAR(160),10)&amp;Working!$E23</f>
        <v>          A</v>
      </c>
      <c r="G22" s="56">
        <f>IFERROR(VLOOKUP(Table1215[[#This Row],[Column2]],Table12[[Column2]:[Column54]],6,FALSE),"0")</f>
        <v>0</v>
      </c>
      <c r="H22" s="56">
        <f>IFERROR(VLOOKUP(Table1215[[#This Row],[Column2]],Table12[[Column2]:[Column54]],7,FALSE),"0")</f>
        <v>0</v>
      </c>
      <c r="I22" s="56">
        <f>IFERROR(VLOOKUP(Table1215[[#This Row],[Column2]],Table12[[Column2]:[Column54]],8,FALSE),"0")</f>
        <v>5</v>
      </c>
      <c r="J22" s="56">
        <f>IFERROR(VLOOKUP(Table1215[[#This Row],[Column2]],Table12[[Column2]:[Column54]],9,FALSE),"0")</f>
        <v>0</v>
      </c>
      <c r="K22" s="56">
        <f>IFERROR(VLOOKUP(Table1215[[#This Row],[Column2]],Table12[[Column2]:[Column54]],10,FALSE),"0")</f>
        <v>0</v>
      </c>
      <c r="L22" s="58">
        <f>Table1215[[#This Row],[Column9]]</f>
        <v>5</v>
      </c>
      <c r="M22" s="56">
        <f>IFERROR(VLOOKUP(Table1215[[#This Row],[Column2]],Table12[[Column2]:[Column54]],12,FALSE),"0")</f>
        <v>0</v>
      </c>
      <c r="N22" s="56">
        <f>IFERROR(VLOOKUP(Table1215[[#This Row],[Column2]],Table12[[Column2]:[Column54]],13,FALSE),"0")</f>
        <v>4</v>
      </c>
      <c r="O22" s="56">
        <f>IFERROR(VLOOKUP(Table1215[[#This Row],[Column2]],Table12[[Column2]:[Column54]],14,FALSE),"0")</f>
        <v>5</v>
      </c>
      <c r="P22" s="56">
        <f>IFERROR(VLOOKUP(Table1215[[#This Row],[Column2]],Table12[[Column2]:[Column54]],10,FALSE),"0")</f>
        <v>0</v>
      </c>
      <c r="Q22" s="56">
        <f>IFERROR(VLOOKUP(Table1215[[#This Row],[Column2]],Table12[[Column2]:[Column54]],16,FALSE),"0")</f>
        <v>5</v>
      </c>
      <c r="R22" s="58">
        <f>AVERAGE(Table1215[[#This Row],[Column14]],Table1215[[#This Row],[Column15]],Table1215[[#This Row],[Column17]])</f>
        <v>4.666666666666667</v>
      </c>
      <c r="S22" s="56">
        <f>IFERROR(VLOOKUP(Table1215[[#This Row],[Column2]],Table12[[Column2]:[Column54]],18,FALSE),"0")</f>
        <v>0</v>
      </c>
      <c r="T22" s="56">
        <f>IFERROR(VLOOKUP(Table1215[[#This Row],[Column2]],Table12[[Column2]:[Column54]],19,FALSE),"0")</f>
        <v>0</v>
      </c>
      <c r="U22" s="56">
        <f>IFERROR(VLOOKUP(Table1215[[#This Row],[Column2]],Table12[[Column2]:[Column54]],20,FALSE),"0")</f>
        <v>0</v>
      </c>
      <c r="V22" s="56">
        <f>IFERROR(VLOOKUP(Table1215[[#This Row],[Column2]],Table12[[Column2]:[Column54]],21,FALSE),"0")</f>
        <v>0</v>
      </c>
      <c r="W22" s="56">
        <f>IFERROR(VLOOKUP(Table1215[[#This Row],[Column2]],Table12[[Column2]:[Column54]],22,FALSE),"0")</f>
        <v>0</v>
      </c>
      <c r="X22" s="58">
        <f>Table1215[[#This Row],[Column19]]</f>
        <v>0</v>
      </c>
      <c r="Y22" s="56">
        <f>IFERROR(VLOOKUP(Table1215[[#This Row],[Column2]],Table12[[Column2]:[Column54]],24,FALSE),"0")</f>
        <v>5</v>
      </c>
      <c r="Z22" s="56">
        <f>IFERROR(VLOOKUP(Table1215[[#This Row],[Column2]],Table12[[Column2]:[Column54]],25,FALSE),"0")</f>
        <v>0</v>
      </c>
      <c r="AA22" s="56">
        <f>IFERROR(VLOOKUP(Table1215[[#This Row],[Column2]],Table12[[Column2]:[Column54]],26,FALSE),"0")</f>
        <v>0</v>
      </c>
      <c r="AB22" s="56">
        <f>IFERROR(VLOOKUP(Table1215[[#This Row],[Column2]],Table12[[Column2]:[Column54]],27,FALSE),"0")</f>
        <v>0</v>
      </c>
      <c r="AC22" s="56">
        <f>IFERROR(VLOOKUP(Table1215[[#This Row],[Column2]],Table12[[Column2]:[Column54]],28,FALSE),"0")</f>
        <v>0</v>
      </c>
      <c r="AD22" s="58">
        <f>Table1215[[#This Row],[Column25]]</f>
        <v>5</v>
      </c>
      <c r="AE22" s="56">
        <f>IFERROR(VLOOKUP(Table1215[[#This Row],[Column2]],Table12[[Column2]:[Column54]],30,FALSE),"0")</f>
        <v>0</v>
      </c>
      <c r="AF22" s="56">
        <f>IFERROR(VLOOKUP(Table1215[[#This Row],[Column2]],Table12[[Column2]:[Column54]],31,FALSE),"0")</f>
        <v>0</v>
      </c>
      <c r="AG22" s="56">
        <f>IFERROR(VLOOKUP(Table1215[[#This Row],[Column2]],Table12[[Column2]:[Column54]],32,FALSE),"0")</f>
        <v>0</v>
      </c>
      <c r="AH22" s="56">
        <f>IFERROR(VLOOKUP(Table1215[[#This Row],[Column2]],Table12[[Column2]:[Column54]],33,FALSE),"0")</f>
        <v>0</v>
      </c>
      <c r="AI22" s="56">
        <f>IFERROR(VLOOKUP(Table1215[[#This Row],[Column2]],Table12[[Column2]:[Column54]],34,FALSE),"0")</f>
        <v>0</v>
      </c>
      <c r="AJ22" s="58">
        <f>AVERAGE(Table1215[[#This Row],[Column31]],Table1215[[#This Row],[Column32]],Table1215[[#This Row],[Column33]])</f>
        <v>0</v>
      </c>
      <c r="AK22" s="56">
        <f>IFERROR(VLOOKUP(Table1215[[#This Row],[Column2]],Table12[[Column2]:[Column54]],36,FALSE),"0")</f>
        <v>4</v>
      </c>
      <c r="AL22" s="56">
        <f>IFERROR(VLOOKUP(Table1215[[#This Row],[Column2]],Table12[[Column2]:[Column54]],37,FALSE),"0")</f>
        <v>5</v>
      </c>
      <c r="AM22" s="56">
        <f>IFERROR(VLOOKUP(Table1215[[#This Row],[Column2]],Table12[[Column2]:[Column54]],38,FALSE),"0")</f>
        <v>0</v>
      </c>
      <c r="AN22" s="56">
        <f>IFERROR(VLOOKUP(Table1215[[#This Row],[Column2]],Table12[[Column2]:[Column54]],39,FALSE),"0")</f>
        <v>5</v>
      </c>
      <c r="AO22" s="56">
        <f>IFERROR(VLOOKUP(Table1215[[#This Row],[Column2]],Table12[[Column2]:[Column54]],40,FALSE),"0")</f>
        <v>0</v>
      </c>
      <c r="AP22" s="58">
        <f>AVERAGE(Table1215[[#This Row],[Column37]],Table1215[[#This Row],[Column38]],Table1215[[#This Row],[Column40]])</f>
        <v>4.666666666666667</v>
      </c>
      <c r="AQ22" s="56">
        <f>IFERROR(VLOOKUP(Table1215[[#This Row],[Column2]],Table12[[Column2]:[Column54]],42,FALSE),"0")</f>
        <v>5</v>
      </c>
      <c r="AR22" s="56">
        <f>IFERROR(VLOOKUP(Table1215[[#This Row],[Column2]],Table12[[Column2]:[Column54]],43,FALSE),"0")</f>
        <v>0</v>
      </c>
      <c r="AS22" s="56">
        <f>IFERROR(VLOOKUP(Table1215[[#This Row],[Column2]],Table12[[Column2]:[Column54]],44,FALSE),"0")</f>
        <v>0</v>
      </c>
      <c r="AT22" s="56">
        <f>IFERROR(VLOOKUP(Table1215[[#This Row],[Column2]],Table12[[Column2]:[Column54]],45,FALSE),"0")</f>
        <v>0</v>
      </c>
      <c r="AU22" s="56">
        <f>IFERROR(VLOOKUP(Table1215[[#This Row],[Column2]],Table12[[Column2]:[Column54]],46,FALSE),"0")</f>
        <v>0</v>
      </c>
      <c r="AV22" s="58">
        <f>Table1215[[#This Row],[Column43]]</f>
        <v>5</v>
      </c>
      <c r="AW22" s="56">
        <f>IFERROR(VLOOKUP(Table1215[[#This Row],[Column2]],Table12[[Column2]:[Column54]],48,FALSE),"0")</f>
        <v>0</v>
      </c>
      <c r="AX22" s="56">
        <f>IFERROR(VLOOKUP(Table1215[[#This Row],[Column2]],Table12[[Column2]:[Column54]],49,FALSE),"0")</f>
        <v>0</v>
      </c>
      <c r="AY22" s="56">
        <f>IFERROR(VLOOKUP(Table1215[[#This Row],[Column2]],Table12[[Column2]:[Column54]],50,FALSE),"0")</f>
        <v>0</v>
      </c>
      <c r="AZ22" s="56">
        <f>IFERROR(VLOOKUP(Table1215[[#This Row],[Column2]],Table12[[Column2]:[Column54]],51,FALSE),"0")</f>
        <v>5</v>
      </c>
      <c r="BA22" s="56">
        <f>IFERROR(VLOOKUP(Table1215[[#This Row],[Column2]],Table12[[Column2]:[Column54]],52,FALSE),"0")</f>
        <v>4</v>
      </c>
      <c r="BB22" s="58">
        <f>AVERAGE(Table1215[[#This Row],[Column52]],Table1215[[#This Row],[Column53]])</f>
        <v>4.5</v>
      </c>
    </row>
    <row r="23" spans="1:54" ht="23.1" customHeight="1" x14ac:dyDescent="0.3">
      <c r="A23" s="78">
        <v>20</v>
      </c>
      <c r="B23" s="61" t="s">
        <v>195</v>
      </c>
      <c r="C23" s="62" t="s">
        <v>536</v>
      </c>
      <c r="D23" s="61" t="s">
        <v>449</v>
      </c>
      <c r="E23" s="61" t="s">
        <v>160</v>
      </c>
      <c r="F23" s="61" t="str">
        <f>REPT(CHAR(160),10)&amp;Working!$E24</f>
        <v>          B</v>
      </c>
      <c r="G23" s="52">
        <f>IFERROR(VLOOKUP(Table1215[[#This Row],[Column2]],Table12[[Column2]:[Column54]],6,FALSE),"0")</f>
        <v>0</v>
      </c>
      <c r="H23" s="52">
        <f>IFERROR(VLOOKUP(Table1215[[#This Row],[Column2]],Table12[[Column2]:[Column54]],7,FALSE),"0")</f>
        <v>0</v>
      </c>
      <c r="I23" s="52">
        <f>IFERROR(VLOOKUP(Table1215[[#This Row],[Column2]],Table12[[Column2]:[Column54]],8,FALSE),"0")</f>
        <v>4</v>
      </c>
      <c r="J23" s="52">
        <f>IFERROR(VLOOKUP(Table1215[[#This Row],[Column2]],Table12[[Column2]:[Column54]],9,FALSE),"0")</f>
        <v>0</v>
      </c>
      <c r="K23" s="52">
        <f>IFERROR(VLOOKUP(Table1215[[#This Row],[Column2]],Table12[[Column2]:[Column54]],10,FALSE),"0")</f>
        <v>0</v>
      </c>
      <c r="L23" s="58">
        <f>Table1215[[#This Row],[Column9]]</f>
        <v>4</v>
      </c>
      <c r="M23" s="52">
        <f>IFERROR(VLOOKUP(Table1215[[#This Row],[Column2]],Table12[[Column2]:[Column54]],12,FALSE),"0")</f>
        <v>0</v>
      </c>
      <c r="N23" s="52">
        <f>IFERROR(VLOOKUP(Table1215[[#This Row],[Column2]],Table12[[Column2]:[Column54]],13,FALSE),"0")</f>
        <v>4</v>
      </c>
      <c r="O23" s="52">
        <f>IFERROR(VLOOKUP(Table1215[[#This Row],[Column2]],Table12[[Column2]:[Column54]],14,FALSE),"0")</f>
        <v>4</v>
      </c>
      <c r="P23" s="52">
        <f>IFERROR(VLOOKUP(Table1215[[#This Row],[Column2]],Table12[[Column2]:[Column54]],10,FALSE),"0")</f>
        <v>0</v>
      </c>
      <c r="Q23" s="52">
        <f>IFERROR(VLOOKUP(Table1215[[#This Row],[Column2]],Table12[[Column2]:[Column54]],16,FALSE),"0")</f>
        <v>4</v>
      </c>
      <c r="R23" s="58">
        <f>AVERAGE(Table1215[[#This Row],[Column14]],Table1215[[#This Row],[Column15]],Table1215[[#This Row],[Column17]])</f>
        <v>4</v>
      </c>
      <c r="S23" s="52">
        <f>IFERROR(VLOOKUP(Table1215[[#This Row],[Column2]],Table12[[Column2]:[Column54]],18,FALSE),"0")</f>
        <v>0</v>
      </c>
      <c r="T23" s="52">
        <f>IFERROR(VLOOKUP(Table1215[[#This Row],[Column2]],Table12[[Column2]:[Column54]],19,FALSE),"0")</f>
        <v>0</v>
      </c>
      <c r="U23" s="52">
        <f>IFERROR(VLOOKUP(Table1215[[#This Row],[Column2]],Table12[[Column2]:[Column54]],20,FALSE),"0")</f>
        <v>0</v>
      </c>
      <c r="V23" s="52">
        <f>IFERROR(VLOOKUP(Table1215[[#This Row],[Column2]],Table12[[Column2]:[Column54]],21,FALSE),"0")</f>
        <v>0</v>
      </c>
      <c r="W23" s="52">
        <f>IFERROR(VLOOKUP(Table1215[[#This Row],[Column2]],Table12[[Column2]:[Column54]],22,FALSE),"0")</f>
        <v>0</v>
      </c>
      <c r="X23" s="58">
        <f>Table1215[[#This Row],[Column19]]</f>
        <v>0</v>
      </c>
      <c r="Y23" s="52">
        <f>IFERROR(VLOOKUP(Table1215[[#This Row],[Column2]],Table12[[Column2]:[Column54]],24,FALSE),"0")</f>
        <v>4</v>
      </c>
      <c r="Z23" s="52">
        <f>IFERROR(VLOOKUP(Table1215[[#This Row],[Column2]],Table12[[Column2]:[Column54]],25,FALSE),"0")</f>
        <v>0</v>
      </c>
      <c r="AA23" s="52">
        <f>IFERROR(VLOOKUP(Table1215[[#This Row],[Column2]],Table12[[Column2]:[Column54]],26,FALSE),"0")</f>
        <v>0</v>
      </c>
      <c r="AB23" s="52">
        <f>IFERROR(VLOOKUP(Table1215[[#This Row],[Column2]],Table12[[Column2]:[Column54]],27,FALSE),"0")</f>
        <v>0</v>
      </c>
      <c r="AC23" s="52">
        <f>IFERROR(VLOOKUP(Table1215[[#This Row],[Column2]],Table12[[Column2]:[Column54]],28,FALSE),"0")</f>
        <v>0</v>
      </c>
      <c r="AD23" s="58">
        <f>Table1215[[#This Row],[Column25]]</f>
        <v>4</v>
      </c>
      <c r="AE23" s="52">
        <f>IFERROR(VLOOKUP(Table1215[[#This Row],[Column2]],Table12[[Column2]:[Column54]],30,FALSE),"0")</f>
        <v>0</v>
      </c>
      <c r="AF23" s="52">
        <f>IFERROR(VLOOKUP(Table1215[[#This Row],[Column2]],Table12[[Column2]:[Column54]],31,FALSE),"0")</f>
        <v>0</v>
      </c>
      <c r="AG23" s="52">
        <f>IFERROR(VLOOKUP(Table1215[[#This Row],[Column2]],Table12[[Column2]:[Column54]],32,FALSE),"0")</f>
        <v>0</v>
      </c>
      <c r="AH23" s="52">
        <f>IFERROR(VLOOKUP(Table1215[[#This Row],[Column2]],Table12[[Column2]:[Column54]],33,FALSE),"0")</f>
        <v>0</v>
      </c>
      <c r="AI23" s="52">
        <f>IFERROR(VLOOKUP(Table1215[[#This Row],[Column2]],Table12[[Column2]:[Column54]],34,FALSE),"0")</f>
        <v>0</v>
      </c>
      <c r="AJ23" s="58">
        <f>AVERAGE(Table1215[[#This Row],[Column31]],Table1215[[#This Row],[Column32]],Table1215[[#This Row],[Column33]])</f>
        <v>0</v>
      </c>
      <c r="AK23" s="52">
        <f>IFERROR(VLOOKUP(Table1215[[#This Row],[Column2]],Table12[[Column2]:[Column54]],36,FALSE),"0")</f>
        <v>5</v>
      </c>
      <c r="AL23" s="52">
        <f>IFERROR(VLOOKUP(Table1215[[#This Row],[Column2]],Table12[[Column2]:[Column54]],37,FALSE),"0")</f>
        <v>4</v>
      </c>
      <c r="AM23" s="52">
        <f>IFERROR(VLOOKUP(Table1215[[#This Row],[Column2]],Table12[[Column2]:[Column54]],38,FALSE),"0")</f>
        <v>0</v>
      </c>
      <c r="AN23" s="52">
        <f>IFERROR(VLOOKUP(Table1215[[#This Row],[Column2]],Table12[[Column2]:[Column54]],39,FALSE),"0")</f>
        <v>5</v>
      </c>
      <c r="AO23" s="52">
        <f>IFERROR(VLOOKUP(Table1215[[#This Row],[Column2]],Table12[[Column2]:[Column54]],40,FALSE),"0")</f>
        <v>0</v>
      </c>
      <c r="AP23" s="58">
        <f>AVERAGE(Table1215[[#This Row],[Column37]],Table1215[[#This Row],[Column38]],Table1215[[#This Row],[Column40]])</f>
        <v>4.666666666666667</v>
      </c>
      <c r="AQ23" s="52">
        <f>IFERROR(VLOOKUP(Table1215[[#This Row],[Column2]],Table12[[Column2]:[Column54]],42,FALSE),"0")</f>
        <v>4</v>
      </c>
      <c r="AR23" s="52">
        <f>IFERROR(VLOOKUP(Table1215[[#This Row],[Column2]],Table12[[Column2]:[Column54]],43,FALSE),"0")</f>
        <v>0</v>
      </c>
      <c r="AS23" s="52">
        <f>IFERROR(VLOOKUP(Table1215[[#This Row],[Column2]],Table12[[Column2]:[Column54]],44,FALSE),"0")</f>
        <v>0</v>
      </c>
      <c r="AT23" s="52">
        <f>IFERROR(VLOOKUP(Table1215[[#This Row],[Column2]],Table12[[Column2]:[Column54]],45,FALSE),"0")</f>
        <v>0</v>
      </c>
      <c r="AU23" s="52">
        <f>IFERROR(VLOOKUP(Table1215[[#This Row],[Column2]],Table12[[Column2]:[Column54]],46,FALSE),"0")</f>
        <v>0</v>
      </c>
      <c r="AV23" s="58">
        <f>Table1215[[#This Row],[Column43]]</f>
        <v>4</v>
      </c>
      <c r="AW23" s="52">
        <f>IFERROR(VLOOKUP(Table1215[[#This Row],[Column2]],Table12[[Column2]:[Column54]],48,FALSE),"0")</f>
        <v>0</v>
      </c>
      <c r="AX23" s="52">
        <f>IFERROR(VLOOKUP(Table1215[[#This Row],[Column2]],Table12[[Column2]:[Column54]],49,FALSE),"0")</f>
        <v>0</v>
      </c>
      <c r="AY23" s="52">
        <f>IFERROR(VLOOKUP(Table1215[[#This Row],[Column2]],Table12[[Column2]:[Column54]],50,FALSE),"0")</f>
        <v>0</v>
      </c>
      <c r="AZ23" s="52">
        <f>IFERROR(VLOOKUP(Table1215[[#This Row],[Column2]],Table12[[Column2]:[Column54]],51,FALSE),"0")</f>
        <v>4</v>
      </c>
      <c r="BA23" s="52">
        <f>IFERROR(VLOOKUP(Table1215[[#This Row],[Column2]],Table12[[Column2]:[Column54]],52,FALSE),"0")</f>
        <v>4</v>
      </c>
      <c r="BB23" s="58">
        <f>AVERAGE(Table1215[[#This Row],[Column52]],Table1215[[#This Row],[Column53]])</f>
        <v>4</v>
      </c>
    </row>
    <row r="24" spans="1:54" ht="23.1" customHeight="1" x14ac:dyDescent="0.3">
      <c r="A24" s="77">
        <v>21</v>
      </c>
      <c r="B24" s="54" t="s">
        <v>208</v>
      </c>
      <c r="C24" s="55" t="s">
        <v>209</v>
      </c>
      <c r="D24" s="54" t="s">
        <v>449</v>
      </c>
      <c r="E24" s="54" t="s">
        <v>160</v>
      </c>
      <c r="F24" s="54" t="str">
        <f>REPT(CHAR(160),10)&amp;Working!$E25</f>
        <v>          B</v>
      </c>
      <c r="G24" s="56">
        <f>IFERROR(VLOOKUP(Table1215[[#This Row],[Column2]],Table12[[Column2]:[Column54]],6,FALSE),"0")</f>
        <v>0</v>
      </c>
      <c r="H24" s="56">
        <f>IFERROR(VLOOKUP(Table1215[[#This Row],[Column2]],Table12[[Column2]:[Column54]],7,FALSE),"0")</f>
        <v>0</v>
      </c>
      <c r="I24" s="56">
        <f>IFERROR(VLOOKUP(Table1215[[#This Row],[Column2]],Table12[[Column2]:[Column54]],8,FALSE),"0")</f>
        <v>4</v>
      </c>
      <c r="J24" s="56">
        <f>IFERROR(VLOOKUP(Table1215[[#This Row],[Column2]],Table12[[Column2]:[Column54]],9,FALSE),"0")</f>
        <v>0</v>
      </c>
      <c r="K24" s="56">
        <f>IFERROR(VLOOKUP(Table1215[[#This Row],[Column2]],Table12[[Column2]:[Column54]],10,FALSE),"0")</f>
        <v>0</v>
      </c>
      <c r="L24" s="58">
        <f>Table1215[[#This Row],[Column9]]</f>
        <v>4</v>
      </c>
      <c r="M24" s="56">
        <f>IFERROR(VLOOKUP(Table1215[[#This Row],[Column2]],Table12[[Column2]:[Column54]],12,FALSE),"0")</f>
        <v>0</v>
      </c>
      <c r="N24" s="56">
        <f>IFERROR(VLOOKUP(Table1215[[#This Row],[Column2]],Table12[[Column2]:[Column54]],13,FALSE),"0")</f>
        <v>4</v>
      </c>
      <c r="O24" s="56">
        <f>IFERROR(VLOOKUP(Table1215[[#This Row],[Column2]],Table12[[Column2]:[Column54]],14,FALSE),"0")</f>
        <v>4</v>
      </c>
      <c r="P24" s="56">
        <f>IFERROR(VLOOKUP(Table1215[[#This Row],[Column2]],Table12[[Column2]:[Column54]],10,FALSE),"0")</f>
        <v>0</v>
      </c>
      <c r="Q24" s="56">
        <f>IFERROR(VLOOKUP(Table1215[[#This Row],[Column2]],Table12[[Column2]:[Column54]],16,FALSE),"0")</f>
        <v>4</v>
      </c>
      <c r="R24" s="58">
        <f>AVERAGE(Table1215[[#This Row],[Column14]],Table1215[[#This Row],[Column15]],Table1215[[#This Row],[Column17]])</f>
        <v>4</v>
      </c>
      <c r="S24" s="56">
        <f>IFERROR(VLOOKUP(Table1215[[#This Row],[Column2]],Table12[[Column2]:[Column54]],18,FALSE),"0")</f>
        <v>0</v>
      </c>
      <c r="T24" s="56">
        <f>IFERROR(VLOOKUP(Table1215[[#This Row],[Column2]],Table12[[Column2]:[Column54]],19,FALSE),"0")</f>
        <v>0</v>
      </c>
      <c r="U24" s="56">
        <f>IFERROR(VLOOKUP(Table1215[[#This Row],[Column2]],Table12[[Column2]:[Column54]],20,FALSE),"0")</f>
        <v>0</v>
      </c>
      <c r="V24" s="56">
        <f>IFERROR(VLOOKUP(Table1215[[#This Row],[Column2]],Table12[[Column2]:[Column54]],21,FALSE),"0")</f>
        <v>0</v>
      </c>
      <c r="W24" s="56">
        <f>IFERROR(VLOOKUP(Table1215[[#This Row],[Column2]],Table12[[Column2]:[Column54]],22,FALSE),"0")</f>
        <v>0</v>
      </c>
      <c r="X24" s="58">
        <f>Table1215[[#This Row],[Column19]]</f>
        <v>0</v>
      </c>
      <c r="Y24" s="56">
        <f>IFERROR(VLOOKUP(Table1215[[#This Row],[Column2]],Table12[[Column2]:[Column54]],24,FALSE),"0")</f>
        <v>4</v>
      </c>
      <c r="Z24" s="56">
        <f>IFERROR(VLOOKUP(Table1215[[#This Row],[Column2]],Table12[[Column2]:[Column54]],25,FALSE),"0")</f>
        <v>0</v>
      </c>
      <c r="AA24" s="56">
        <f>IFERROR(VLOOKUP(Table1215[[#This Row],[Column2]],Table12[[Column2]:[Column54]],26,FALSE),"0")</f>
        <v>0</v>
      </c>
      <c r="AB24" s="56">
        <f>IFERROR(VLOOKUP(Table1215[[#This Row],[Column2]],Table12[[Column2]:[Column54]],27,FALSE),"0")</f>
        <v>0</v>
      </c>
      <c r="AC24" s="56">
        <f>IFERROR(VLOOKUP(Table1215[[#This Row],[Column2]],Table12[[Column2]:[Column54]],28,FALSE),"0")</f>
        <v>0</v>
      </c>
      <c r="AD24" s="58">
        <f>Table1215[[#This Row],[Column25]]</f>
        <v>4</v>
      </c>
      <c r="AE24" s="56">
        <f>IFERROR(VLOOKUP(Table1215[[#This Row],[Column2]],Table12[[Column2]:[Column54]],30,FALSE),"0")</f>
        <v>0</v>
      </c>
      <c r="AF24" s="56">
        <f>IFERROR(VLOOKUP(Table1215[[#This Row],[Column2]],Table12[[Column2]:[Column54]],31,FALSE),"0")</f>
        <v>0</v>
      </c>
      <c r="AG24" s="56">
        <f>IFERROR(VLOOKUP(Table1215[[#This Row],[Column2]],Table12[[Column2]:[Column54]],32,FALSE),"0")</f>
        <v>0</v>
      </c>
      <c r="AH24" s="56">
        <f>IFERROR(VLOOKUP(Table1215[[#This Row],[Column2]],Table12[[Column2]:[Column54]],33,FALSE),"0")</f>
        <v>0</v>
      </c>
      <c r="AI24" s="56">
        <f>IFERROR(VLOOKUP(Table1215[[#This Row],[Column2]],Table12[[Column2]:[Column54]],34,FALSE),"0")</f>
        <v>0</v>
      </c>
      <c r="AJ24" s="58">
        <f>AVERAGE(Table1215[[#This Row],[Column31]],Table1215[[#This Row],[Column32]],Table1215[[#This Row],[Column33]])</f>
        <v>0</v>
      </c>
      <c r="AK24" s="56">
        <f>IFERROR(VLOOKUP(Table1215[[#This Row],[Column2]],Table12[[Column2]:[Column54]],36,FALSE),"0")</f>
        <v>4</v>
      </c>
      <c r="AL24" s="56">
        <f>IFERROR(VLOOKUP(Table1215[[#This Row],[Column2]],Table12[[Column2]:[Column54]],37,FALSE),"0")</f>
        <v>5</v>
      </c>
      <c r="AM24" s="56">
        <f>IFERROR(VLOOKUP(Table1215[[#This Row],[Column2]],Table12[[Column2]:[Column54]],38,FALSE),"0")</f>
        <v>0</v>
      </c>
      <c r="AN24" s="56">
        <f>IFERROR(VLOOKUP(Table1215[[#This Row],[Column2]],Table12[[Column2]:[Column54]],39,FALSE),"0")</f>
        <v>5</v>
      </c>
      <c r="AO24" s="56">
        <f>IFERROR(VLOOKUP(Table1215[[#This Row],[Column2]],Table12[[Column2]:[Column54]],40,FALSE),"0")</f>
        <v>0</v>
      </c>
      <c r="AP24" s="58">
        <f>AVERAGE(Table1215[[#This Row],[Column37]],Table1215[[#This Row],[Column38]],Table1215[[#This Row],[Column40]])</f>
        <v>4.666666666666667</v>
      </c>
      <c r="AQ24" s="56">
        <f>IFERROR(VLOOKUP(Table1215[[#This Row],[Column2]],Table12[[Column2]:[Column54]],42,FALSE),"0")</f>
        <v>4</v>
      </c>
      <c r="AR24" s="56">
        <f>IFERROR(VLOOKUP(Table1215[[#This Row],[Column2]],Table12[[Column2]:[Column54]],43,FALSE),"0")</f>
        <v>0</v>
      </c>
      <c r="AS24" s="56">
        <f>IFERROR(VLOOKUP(Table1215[[#This Row],[Column2]],Table12[[Column2]:[Column54]],44,FALSE),"0")</f>
        <v>0</v>
      </c>
      <c r="AT24" s="56">
        <f>IFERROR(VLOOKUP(Table1215[[#This Row],[Column2]],Table12[[Column2]:[Column54]],45,FALSE),"0")</f>
        <v>0</v>
      </c>
      <c r="AU24" s="56">
        <f>IFERROR(VLOOKUP(Table1215[[#This Row],[Column2]],Table12[[Column2]:[Column54]],46,FALSE),"0")</f>
        <v>0</v>
      </c>
      <c r="AV24" s="58">
        <f>Table1215[[#This Row],[Column43]]</f>
        <v>4</v>
      </c>
      <c r="AW24" s="56">
        <f>IFERROR(VLOOKUP(Table1215[[#This Row],[Column2]],Table12[[Column2]:[Column54]],48,FALSE),"0")</f>
        <v>0</v>
      </c>
      <c r="AX24" s="56">
        <f>IFERROR(VLOOKUP(Table1215[[#This Row],[Column2]],Table12[[Column2]:[Column54]],49,FALSE),"0")</f>
        <v>0</v>
      </c>
      <c r="AY24" s="56">
        <f>IFERROR(VLOOKUP(Table1215[[#This Row],[Column2]],Table12[[Column2]:[Column54]],50,FALSE),"0")</f>
        <v>0</v>
      </c>
      <c r="AZ24" s="56">
        <f>IFERROR(VLOOKUP(Table1215[[#This Row],[Column2]],Table12[[Column2]:[Column54]],51,FALSE),"0")</f>
        <v>4</v>
      </c>
      <c r="BA24" s="56">
        <f>IFERROR(VLOOKUP(Table1215[[#This Row],[Column2]],Table12[[Column2]:[Column54]],52,FALSE),"0")</f>
        <v>4</v>
      </c>
      <c r="BB24" s="58">
        <f>AVERAGE(Table1215[[#This Row],[Column52]],Table1215[[#This Row],[Column53]])</f>
        <v>4</v>
      </c>
    </row>
    <row r="25" spans="1:54" ht="23.1" customHeight="1" x14ac:dyDescent="0.3">
      <c r="A25" s="78">
        <v>22</v>
      </c>
      <c r="B25" s="61" t="s">
        <v>57</v>
      </c>
      <c r="C25" s="62" t="s">
        <v>58</v>
      </c>
      <c r="D25" s="61" t="s">
        <v>449</v>
      </c>
      <c r="E25" s="61" t="s">
        <v>34</v>
      </c>
      <c r="F25" s="61" t="str">
        <f>REPT(CHAR(160),10)&amp;Working!$E26</f>
        <v>          A</v>
      </c>
      <c r="G25" s="52">
        <f>IFERROR(VLOOKUP(Table1215[[#This Row],[Column2]],Table12[[Column2]:[Column54]],6,FALSE),"0")</f>
        <v>0</v>
      </c>
      <c r="H25" s="52">
        <f>IFERROR(VLOOKUP(Table1215[[#This Row],[Column2]],Table12[[Column2]:[Column54]],7,FALSE),"0")</f>
        <v>0</v>
      </c>
      <c r="I25" s="52">
        <f>IFERROR(VLOOKUP(Table1215[[#This Row],[Column2]],Table12[[Column2]:[Column54]],8,FALSE),"0")</f>
        <v>5</v>
      </c>
      <c r="J25" s="52">
        <f>IFERROR(VLOOKUP(Table1215[[#This Row],[Column2]],Table12[[Column2]:[Column54]],9,FALSE),"0")</f>
        <v>0</v>
      </c>
      <c r="K25" s="52">
        <f>IFERROR(VLOOKUP(Table1215[[#This Row],[Column2]],Table12[[Column2]:[Column54]],10,FALSE),"0")</f>
        <v>0</v>
      </c>
      <c r="L25" s="58">
        <f>Table1215[[#This Row],[Column9]]</f>
        <v>5</v>
      </c>
      <c r="M25" s="52">
        <f>IFERROR(VLOOKUP(Table1215[[#This Row],[Column2]],Table12[[Column2]:[Column54]],12,FALSE),"0")</f>
        <v>0</v>
      </c>
      <c r="N25" s="52">
        <f>IFERROR(VLOOKUP(Table1215[[#This Row],[Column2]],Table12[[Column2]:[Column54]],13,FALSE),"0")</f>
        <v>4</v>
      </c>
      <c r="O25" s="52">
        <f>IFERROR(VLOOKUP(Table1215[[#This Row],[Column2]],Table12[[Column2]:[Column54]],14,FALSE),"0")</f>
        <v>4</v>
      </c>
      <c r="P25" s="52">
        <f>IFERROR(VLOOKUP(Table1215[[#This Row],[Column2]],Table12[[Column2]:[Column54]],10,FALSE),"0")</f>
        <v>0</v>
      </c>
      <c r="Q25" s="52">
        <f>IFERROR(VLOOKUP(Table1215[[#This Row],[Column2]],Table12[[Column2]:[Column54]],16,FALSE),"0")</f>
        <v>4</v>
      </c>
      <c r="R25" s="58">
        <f>AVERAGE(Table1215[[#This Row],[Column14]],Table1215[[#This Row],[Column15]],Table1215[[#This Row],[Column17]])</f>
        <v>4</v>
      </c>
      <c r="S25" s="52">
        <f>IFERROR(VLOOKUP(Table1215[[#This Row],[Column2]],Table12[[Column2]:[Column54]],18,FALSE),"0")</f>
        <v>0</v>
      </c>
      <c r="T25" s="52">
        <f>IFERROR(VLOOKUP(Table1215[[#This Row],[Column2]],Table12[[Column2]:[Column54]],19,FALSE),"0")</f>
        <v>0</v>
      </c>
      <c r="U25" s="52">
        <f>IFERROR(VLOOKUP(Table1215[[#This Row],[Column2]],Table12[[Column2]:[Column54]],20,FALSE),"0")</f>
        <v>0</v>
      </c>
      <c r="V25" s="52">
        <f>IFERROR(VLOOKUP(Table1215[[#This Row],[Column2]],Table12[[Column2]:[Column54]],21,FALSE),"0")</f>
        <v>0</v>
      </c>
      <c r="W25" s="52">
        <f>IFERROR(VLOOKUP(Table1215[[#This Row],[Column2]],Table12[[Column2]:[Column54]],22,FALSE),"0")</f>
        <v>0</v>
      </c>
      <c r="X25" s="58">
        <f>Table1215[[#This Row],[Column19]]</f>
        <v>0</v>
      </c>
      <c r="Y25" s="52">
        <f>IFERROR(VLOOKUP(Table1215[[#This Row],[Column2]],Table12[[Column2]:[Column54]],24,FALSE),"0")</f>
        <v>4</v>
      </c>
      <c r="Z25" s="52">
        <f>IFERROR(VLOOKUP(Table1215[[#This Row],[Column2]],Table12[[Column2]:[Column54]],25,FALSE),"0")</f>
        <v>0</v>
      </c>
      <c r="AA25" s="52">
        <f>IFERROR(VLOOKUP(Table1215[[#This Row],[Column2]],Table12[[Column2]:[Column54]],26,FALSE),"0")</f>
        <v>0</v>
      </c>
      <c r="AB25" s="52">
        <f>IFERROR(VLOOKUP(Table1215[[#This Row],[Column2]],Table12[[Column2]:[Column54]],27,FALSE),"0")</f>
        <v>0</v>
      </c>
      <c r="AC25" s="52">
        <f>IFERROR(VLOOKUP(Table1215[[#This Row],[Column2]],Table12[[Column2]:[Column54]],28,FALSE),"0")</f>
        <v>0</v>
      </c>
      <c r="AD25" s="58">
        <f>Table1215[[#This Row],[Column25]]</f>
        <v>4</v>
      </c>
      <c r="AE25" s="52">
        <f>IFERROR(VLOOKUP(Table1215[[#This Row],[Column2]],Table12[[Column2]:[Column54]],30,FALSE),"0")</f>
        <v>0</v>
      </c>
      <c r="AF25" s="52">
        <f>IFERROR(VLOOKUP(Table1215[[#This Row],[Column2]],Table12[[Column2]:[Column54]],31,FALSE),"0")</f>
        <v>0</v>
      </c>
      <c r="AG25" s="52">
        <f>IFERROR(VLOOKUP(Table1215[[#This Row],[Column2]],Table12[[Column2]:[Column54]],32,FALSE),"0")</f>
        <v>0</v>
      </c>
      <c r="AH25" s="52">
        <f>IFERROR(VLOOKUP(Table1215[[#This Row],[Column2]],Table12[[Column2]:[Column54]],33,FALSE),"0")</f>
        <v>0</v>
      </c>
      <c r="AI25" s="52">
        <f>IFERROR(VLOOKUP(Table1215[[#This Row],[Column2]],Table12[[Column2]:[Column54]],34,FALSE),"0")</f>
        <v>0</v>
      </c>
      <c r="AJ25" s="58">
        <f>AVERAGE(Table1215[[#This Row],[Column31]],Table1215[[#This Row],[Column32]],Table1215[[#This Row],[Column33]])</f>
        <v>0</v>
      </c>
      <c r="AK25" s="52">
        <f>IFERROR(VLOOKUP(Table1215[[#This Row],[Column2]],Table12[[Column2]:[Column54]],36,FALSE),"0")</f>
        <v>4</v>
      </c>
      <c r="AL25" s="52">
        <f>IFERROR(VLOOKUP(Table1215[[#This Row],[Column2]],Table12[[Column2]:[Column54]],37,FALSE),"0")</f>
        <v>4</v>
      </c>
      <c r="AM25" s="52">
        <f>IFERROR(VLOOKUP(Table1215[[#This Row],[Column2]],Table12[[Column2]:[Column54]],38,FALSE),"0")</f>
        <v>0</v>
      </c>
      <c r="AN25" s="52">
        <f>IFERROR(VLOOKUP(Table1215[[#This Row],[Column2]],Table12[[Column2]:[Column54]],39,FALSE),"0")</f>
        <v>4</v>
      </c>
      <c r="AO25" s="52">
        <f>IFERROR(VLOOKUP(Table1215[[#This Row],[Column2]],Table12[[Column2]:[Column54]],40,FALSE),"0")</f>
        <v>0</v>
      </c>
      <c r="AP25" s="58">
        <f>AVERAGE(Table1215[[#This Row],[Column37]],Table1215[[#This Row],[Column38]],Table1215[[#This Row],[Column40]])</f>
        <v>4</v>
      </c>
      <c r="AQ25" s="52">
        <f>IFERROR(VLOOKUP(Table1215[[#This Row],[Column2]],Table12[[Column2]:[Column54]],42,FALSE),"0")</f>
        <v>5</v>
      </c>
      <c r="AR25" s="52">
        <f>IFERROR(VLOOKUP(Table1215[[#This Row],[Column2]],Table12[[Column2]:[Column54]],43,FALSE),"0")</f>
        <v>0</v>
      </c>
      <c r="AS25" s="52">
        <f>IFERROR(VLOOKUP(Table1215[[#This Row],[Column2]],Table12[[Column2]:[Column54]],44,FALSE),"0")</f>
        <v>0</v>
      </c>
      <c r="AT25" s="52">
        <f>IFERROR(VLOOKUP(Table1215[[#This Row],[Column2]],Table12[[Column2]:[Column54]],45,FALSE),"0")</f>
        <v>0</v>
      </c>
      <c r="AU25" s="52">
        <f>IFERROR(VLOOKUP(Table1215[[#This Row],[Column2]],Table12[[Column2]:[Column54]],46,FALSE),"0")</f>
        <v>0</v>
      </c>
      <c r="AV25" s="58">
        <f>Table1215[[#This Row],[Column43]]</f>
        <v>5</v>
      </c>
      <c r="AW25" s="52">
        <f>IFERROR(VLOOKUP(Table1215[[#This Row],[Column2]],Table12[[Column2]:[Column54]],48,FALSE),"0")</f>
        <v>0</v>
      </c>
      <c r="AX25" s="52">
        <f>IFERROR(VLOOKUP(Table1215[[#This Row],[Column2]],Table12[[Column2]:[Column54]],49,FALSE),"0")</f>
        <v>0</v>
      </c>
      <c r="AY25" s="52">
        <f>IFERROR(VLOOKUP(Table1215[[#This Row],[Column2]],Table12[[Column2]:[Column54]],50,FALSE),"0")</f>
        <v>0</v>
      </c>
      <c r="AZ25" s="52">
        <f>IFERROR(VLOOKUP(Table1215[[#This Row],[Column2]],Table12[[Column2]:[Column54]],51,FALSE),"0")</f>
        <v>4</v>
      </c>
      <c r="BA25" s="52">
        <f>IFERROR(VLOOKUP(Table1215[[#This Row],[Column2]],Table12[[Column2]:[Column54]],52,FALSE),"0")</f>
        <v>4</v>
      </c>
      <c r="BB25" s="58">
        <f>AVERAGE(Table1215[[#This Row],[Column52]],Table1215[[#This Row],[Column53]])</f>
        <v>4</v>
      </c>
    </row>
    <row r="26" spans="1:54" ht="23.1" customHeight="1" x14ac:dyDescent="0.3">
      <c r="A26" s="77">
        <v>23</v>
      </c>
      <c r="B26" s="54" t="s">
        <v>224</v>
      </c>
      <c r="C26" s="55" t="s">
        <v>225</v>
      </c>
      <c r="D26" s="54" t="s">
        <v>449</v>
      </c>
      <c r="E26" s="54" t="s">
        <v>160</v>
      </c>
      <c r="F26" s="54" t="str">
        <f>REPT(CHAR(160),10)&amp;Working!$E27</f>
        <v>          B</v>
      </c>
      <c r="G26" s="56">
        <f>IFERROR(VLOOKUP(Table1215[[#This Row],[Column2]],Table12[[Column2]:[Column54]],6,FALSE),"0")</f>
        <v>0</v>
      </c>
      <c r="H26" s="56">
        <f>IFERROR(VLOOKUP(Table1215[[#This Row],[Column2]],Table12[[Column2]:[Column54]],7,FALSE),"0")</f>
        <v>0</v>
      </c>
      <c r="I26" s="56">
        <f>IFERROR(VLOOKUP(Table1215[[#This Row],[Column2]],Table12[[Column2]:[Column54]],8,FALSE),"0")</f>
        <v>3</v>
      </c>
      <c r="J26" s="56">
        <f>IFERROR(VLOOKUP(Table1215[[#This Row],[Column2]],Table12[[Column2]:[Column54]],9,FALSE),"0")</f>
        <v>0</v>
      </c>
      <c r="K26" s="56">
        <f>IFERROR(VLOOKUP(Table1215[[#This Row],[Column2]],Table12[[Column2]:[Column54]],10,FALSE),"0")</f>
        <v>0</v>
      </c>
      <c r="L26" s="58">
        <f>Table1215[[#This Row],[Column9]]</f>
        <v>3</v>
      </c>
      <c r="M26" s="56">
        <f>IFERROR(VLOOKUP(Table1215[[#This Row],[Column2]],Table12[[Column2]:[Column54]],12,FALSE),"0")</f>
        <v>0</v>
      </c>
      <c r="N26" s="56">
        <f>IFERROR(VLOOKUP(Table1215[[#This Row],[Column2]],Table12[[Column2]:[Column54]],13,FALSE),"0")</f>
        <v>3</v>
      </c>
      <c r="O26" s="56">
        <f>IFERROR(VLOOKUP(Table1215[[#This Row],[Column2]],Table12[[Column2]:[Column54]],14,FALSE),"0")</f>
        <v>3</v>
      </c>
      <c r="P26" s="56">
        <f>IFERROR(VLOOKUP(Table1215[[#This Row],[Column2]],Table12[[Column2]:[Column54]],10,FALSE),"0")</f>
        <v>0</v>
      </c>
      <c r="Q26" s="56">
        <f>IFERROR(VLOOKUP(Table1215[[#This Row],[Column2]],Table12[[Column2]:[Column54]],16,FALSE),"0")</f>
        <v>3</v>
      </c>
      <c r="R26" s="58">
        <f>AVERAGE(Table1215[[#This Row],[Column14]],Table1215[[#This Row],[Column15]],Table1215[[#This Row],[Column17]])</f>
        <v>3</v>
      </c>
      <c r="S26" s="56">
        <f>IFERROR(VLOOKUP(Table1215[[#This Row],[Column2]],Table12[[Column2]:[Column54]],18,FALSE),"0")</f>
        <v>0</v>
      </c>
      <c r="T26" s="56">
        <f>IFERROR(VLOOKUP(Table1215[[#This Row],[Column2]],Table12[[Column2]:[Column54]],19,FALSE),"0")</f>
        <v>0</v>
      </c>
      <c r="U26" s="56">
        <f>IFERROR(VLOOKUP(Table1215[[#This Row],[Column2]],Table12[[Column2]:[Column54]],20,FALSE),"0")</f>
        <v>0</v>
      </c>
      <c r="V26" s="56">
        <f>IFERROR(VLOOKUP(Table1215[[#This Row],[Column2]],Table12[[Column2]:[Column54]],21,FALSE),"0")</f>
        <v>0</v>
      </c>
      <c r="W26" s="56">
        <f>IFERROR(VLOOKUP(Table1215[[#This Row],[Column2]],Table12[[Column2]:[Column54]],22,FALSE),"0")</f>
        <v>0</v>
      </c>
      <c r="X26" s="58">
        <f>Table1215[[#This Row],[Column19]]</f>
        <v>0</v>
      </c>
      <c r="Y26" s="56">
        <f>IFERROR(VLOOKUP(Table1215[[#This Row],[Column2]],Table12[[Column2]:[Column54]],24,FALSE),"0")</f>
        <v>3</v>
      </c>
      <c r="Z26" s="56">
        <f>IFERROR(VLOOKUP(Table1215[[#This Row],[Column2]],Table12[[Column2]:[Column54]],25,FALSE),"0")</f>
        <v>0</v>
      </c>
      <c r="AA26" s="56">
        <f>IFERROR(VLOOKUP(Table1215[[#This Row],[Column2]],Table12[[Column2]:[Column54]],26,FALSE),"0")</f>
        <v>0</v>
      </c>
      <c r="AB26" s="56">
        <f>IFERROR(VLOOKUP(Table1215[[#This Row],[Column2]],Table12[[Column2]:[Column54]],27,FALSE),"0")</f>
        <v>0</v>
      </c>
      <c r="AC26" s="56">
        <f>IFERROR(VLOOKUP(Table1215[[#This Row],[Column2]],Table12[[Column2]:[Column54]],28,FALSE),"0")</f>
        <v>0</v>
      </c>
      <c r="AD26" s="58">
        <f>Table1215[[#This Row],[Column25]]</f>
        <v>3</v>
      </c>
      <c r="AE26" s="56">
        <f>IFERROR(VLOOKUP(Table1215[[#This Row],[Column2]],Table12[[Column2]:[Column54]],30,FALSE),"0")</f>
        <v>0</v>
      </c>
      <c r="AF26" s="56">
        <f>IFERROR(VLOOKUP(Table1215[[#This Row],[Column2]],Table12[[Column2]:[Column54]],31,FALSE),"0")</f>
        <v>0</v>
      </c>
      <c r="AG26" s="56">
        <f>IFERROR(VLOOKUP(Table1215[[#This Row],[Column2]],Table12[[Column2]:[Column54]],32,FALSE),"0")</f>
        <v>0</v>
      </c>
      <c r="AH26" s="56">
        <f>IFERROR(VLOOKUP(Table1215[[#This Row],[Column2]],Table12[[Column2]:[Column54]],33,FALSE),"0")</f>
        <v>0</v>
      </c>
      <c r="AI26" s="56">
        <f>IFERROR(VLOOKUP(Table1215[[#This Row],[Column2]],Table12[[Column2]:[Column54]],34,FALSE),"0")</f>
        <v>0</v>
      </c>
      <c r="AJ26" s="58">
        <f>AVERAGE(Table1215[[#This Row],[Column31]],Table1215[[#This Row],[Column32]],Table1215[[#This Row],[Column33]])</f>
        <v>0</v>
      </c>
      <c r="AK26" s="56">
        <f>IFERROR(VLOOKUP(Table1215[[#This Row],[Column2]],Table12[[Column2]:[Column54]],36,FALSE),"0")</f>
        <v>3</v>
      </c>
      <c r="AL26" s="56">
        <f>IFERROR(VLOOKUP(Table1215[[#This Row],[Column2]],Table12[[Column2]:[Column54]],37,FALSE),"0")</f>
        <v>3</v>
      </c>
      <c r="AM26" s="56">
        <f>IFERROR(VLOOKUP(Table1215[[#This Row],[Column2]],Table12[[Column2]:[Column54]],38,FALSE),"0")</f>
        <v>0</v>
      </c>
      <c r="AN26" s="56">
        <f>IFERROR(VLOOKUP(Table1215[[#This Row],[Column2]],Table12[[Column2]:[Column54]],39,FALSE),"0")</f>
        <v>3</v>
      </c>
      <c r="AO26" s="56">
        <f>IFERROR(VLOOKUP(Table1215[[#This Row],[Column2]],Table12[[Column2]:[Column54]],40,FALSE),"0")</f>
        <v>0</v>
      </c>
      <c r="AP26" s="58">
        <f>AVERAGE(Table1215[[#This Row],[Column37]],Table1215[[#This Row],[Column38]],Table1215[[#This Row],[Column40]])</f>
        <v>3</v>
      </c>
      <c r="AQ26" s="56">
        <f>IFERROR(VLOOKUP(Table1215[[#This Row],[Column2]],Table12[[Column2]:[Column54]],42,FALSE),"0")</f>
        <v>3</v>
      </c>
      <c r="AR26" s="56">
        <f>IFERROR(VLOOKUP(Table1215[[#This Row],[Column2]],Table12[[Column2]:[Column54]],43,FALSE),"0")</f>
        <v>0</v>
      </c>
      <c r="AS26" s="56">
        <f>IFERROR(VLOOKUP(Table1215[[#This Row],[Column2]],Table12[[Column2]:[Column54]],44,FALSE),"0")</f>
        <v>0</v>
      </c>
      <c r="AT26" s="56">
        <f>IFERROR(VLOOKUP(Table1215[[#This Row],[Column2]],Table12[[Column2]:[Column54]],45,FALSE),"0")</f>
        <v>0</v>
      </c>
      <c r="AU26" s="56">
        <f>IFERROR(VLOOKUP(Table1215[[#This Row],[Column2]],Table12[[Column2]:[Column54]],46,FALSE),"0")</f>
        <v>0</v>
      </c>
      <c r="AV26" s="58">
        <f>Table1215[[#This Row],[Column43]]</f>
        <v>3</v>
      </c>
      <c r="AW26" s="56">
        <f>IFERROR(VLOOKUP(Table1215[[#This Row],[Column2]],Table12[[Column2]:[Column54]],48,FALSE),"0")</f>
        <v>0</v>
      </c>
      <c r="AX26" s="56">
        <f>IFERROR(VLOOKUP(Table1215[[#This Row],[Column2]],Table12[[Column2]:[Column54]],49,FALSE),"0")</f>
        <v>0</v>
      </c>
      <c r="AY26" s="56">
        <f>IFERROR(VLOOKUP(Table1215[[#This Row],[Column2]],Table12[[Column2]:[Column54]],50,FALSE),"0")</f>
        <v>0</v>
      </c>
      <c r="AZ26" s="56">
        <f>IFERROR(VLOOKUP(Table1215[[#This Row],[Column2]],Table12[[Column2]:[Column54]],51,FALSE),"0")</f>
        <v>3</v>
      </c>
      <c r="BA26" s="56">
        <f>IFERROR(VLOOKUP(Table1215[[#This Row],[Column2]],Table12[[Column2]:[Column54]],52,FALSE),"0")</f>
        <v>3</v>
      </c>
      <c r="BB26" s="58">
        <f>AVERAGE(Table1215[[#This Row],[Column52]],Table1215[[#This Row],[Column53]])</f>
        <v>3</v>
      </c>
    </row>
    <row r="27" spans="1:54" ht="23.1" customHeight="1" x14ac:dyDescent="0.3">
      <c r="A27" s="78">
        <v>24</v>
      </c>
      <c r="B27" s="61" t="s">
        <v>296</v>
      </c>
      <c r="C27" s="62" t="s">
        <v>108</v>
      </c>
      <c r="D27" s="61" t="s">
        <v>449</v>
      </c>
      <c r="E27" s="61" t="s">
        <v>34</v>
      </c>
      <c r="F27" s="61" t="str">
        <f>REPT(CHAR(160),10)&amp;Working!$E28</f>
        <v>          A</v>
      </c>
      <c r="G27" s="52">
        <f>IFERROR(VLOOKUP(Table1215[[#This Row],[Column2]],Table12[[Column2]:[Column54]],6,FALSE),"0")</f>
        <v>0</v>
      </c>
      <c r="H27" s="52">
        <f>IFERROR(VLOOKUP(Table1215[[#This Row],[Column2]],Table12[[Column2]:[Column54]],7,FALSE),"0")</f>
        <v>0</v>
      </c>
      <c r="I27" s="52">
        <f>IFERROR(VLOOKUP(Table1215[[#This Row],[Column2]],Table12[[Column2]:[Column54]],8,FALSE),"0")</f>
        <v>4</v>
      </c>
      <c r="J27" s="52">
        <f>IFERROR(VLOOKUP(Table1215[[#This Row],[Column2]],Table12[[Column2]:[Column54]],9,FALSE),"0")</f>
        <v>0</v>
      </c>
      <c r="K27" s="52">
        <f>IFERROR(VLOOKUP(Table1215[[#This Row],[Column2]],Table12[[Column2]:[Column54]],10,FALSE),"0")</f>
        <v>0</v>
      </c>
      <c r="L27" s="58">
        <f>Table1215[[#This Row],[Column9]]</f>
        <v>4</v>
      </c>
      <c r="M27" s="52">
        <f>IFERROR(VLOOKUP(Table1215[[#This Row],[Column2]],Table12[[Column2]:[Column54]],12,FALSE),"0")</f>
        <v>0</v>
      </c>
      <c r="N27" s="52">
        <f>IFERROR(VLOOKUP(Table1215[[#This Row],[Column2]],Table12[[Column2]:[Column54]],13,FALSE),"0")</f>
        <v>4</v>
      </c>
      <c r="O27" s="52">
        <f>IFERROR(VLOOKUP(Table1215[[#This Row],[Column2]],Table12[[Column2]:[Column54]],14,FALSE),"0")</f>
        <v>4</v>
      </c>
      <c r="P27" s="52">
        <f>IFERROR(VLOOKUP(Table1215[[#This Row],[Column2]],Table12[[Column2]:[Column54]],10,FALSE),"0")</f>
        <v>0</v>
      </c>
      <c r="Q27" s="52">
        <f>IFERROR(VLOOKUP(Table1215[[#This Row],[Column2]],Table12[[Column2]:[Column54]],16,FALSE),"0")</f>
        <v>4</v>
      </c>
      <c r="R27" s="58">
        <f>AVERAGE(Table1215[[#This Row],[Column14]],Table1215[[#This Row],[Column15]],Table1215[[#This Row],[Column17]])</f>
        <v>4</v>
      </c>
      <c r="S27" s="52">
        <f>IFERROR(VLOOKUP(Table1215[[#This Row],[Column2]],Table12[[Column2]:[Column54]],18,FALSE),"0")</f>
        <v>0</v>
      </c>
      <c r="T27" s="52">
        <f>IFERROR(VLOOKUP(Table1215[[#This Row],[Column2]],Table12[[Column2]:[Column54]],19,FALSE),"0")</f>
        <v>0</v>
      </c>
      <c r="U27" s="52">
        <f>IFERROR(VLOOKUP(Table1215[[#This Row],[Column2]],Table12[[Column2]:[Column54]],20,FALSE),"0")</f>
        <v>0</v>
      </c>
      <c r="V27" s="52">
        <f>IFERROR(VLOOKUP(Table1215[[#This Row],[Column2]],Table12[[Column2]:[Column54]],21,FALSE),"0")</f>
        <v>0</v>
      </c>
      <c r="W27" s="52">
        <f>IFERROR(VLOOKUP(Table1215[[#This Row],[Column2]],Table12[[Column2]:[Column54]],22,FALSE),"0")</f>
        <v>0</v>
      </c>
      <c r="X27" s="58">
        <f>Table1215[[#This Row],[Column19]]</f>
        <v>0</v>
      </c>
      <c r="Y27" s="52">
        <f>IFERROR(VLOOKUP(Table1215[[#This Row],[Column2]],Table12[[Column2]:[Column54]],24,FALSE),"0")</f>
        <v>4</v>
      </c>
      <c r="Z27" s="52">
        <f>IFERROR(VLOOKUP(Table1215[[#This Row],[Column2]],Table12[[Column2]:[Column54]],25,FALSE),"0")</f>
        <v>0</v>
      </c>
      <c r="AA27" s="52">
        <f>IFERROR(VLOOKUP(Table1215[[#This Row],[Column2]],Table12[[Column2]:[Column54]],26,FALSE),"0")</f>
        <v>0</v>
      </c>
      <c r="AB27" s="52">
        <f>IFERROR(VLOOKUP(Table1215[[#This Row],[Column2]],Table12[[Column2]:[Column54]],27,FALSE),"0")</f>
        <v>0</v>
      </c>
      <c r="AC27" s="52">
        <f>IFERROR(VLOOKUP(Table1215[[#This Row],[Column2]],Table12[[Column2]:[Column54]],28,FALSE),"0")</f>
        <v>0</v>
      </c>
      <c r="AD27" s="58">
        <f>Table1215[[#This Row],[Column25]]</f>
        <v>4</v>
      </c>
      <c r="AE27" s="52">
        <f>IFERROR(VLOOKUP(Table1215[[#This Row],[Column2]],Table12[[Column2]:[Column54]],30,FALSE),"0")</f>
        <v>0</v>
      </c>
      <c r="AF27" s="52">
        <f>IFERROR(VLOOKUP(Table1215[[#This Row],[Column2]],Table12[[Column2]:[Column54]],31,FALSE),"0")</f>
        <v>0</v>
      </c>
      <c r="AG27" s="52">
        <f>IFERROR(VLOOKUP(Table1215[[#This Row],[Column2]],Table12[[Column2]:[Column54]],32,FALSE),"0")</f>
        <v>0</v>
      </c>
      <c r="AH27" s="52">
        <f>IFERROR(VLOOKUP(Table1215[[#This Row],[Column2]],Table12[[Column2]:[Column54]],33,FALSE),"0")</f>
        <v>0</v>
      </c>
      <c r="AI27" s="52">
        <f>IFERROR(VLOOKUP(Table1215[[#This Row],[Column2]],Table12[[Column2]:[Column54]],34,FALSE),"0")</f>
        <v>0</v>
      </c>
      <c r="AJ27" s="58">
        <f>AVERAGE(Table1215[[#This Row],[Column31]],Table1215[[#This Row],[Column32]],Table1215[[#This Row],[Column33]])</f>
        <v>0</v>
      </c>
      <c r="AK27" s="52">
        <f>IFERROR(VLOOKUP(Table1215[[#This Row],[Column2]],Table12[[Column2]:[Column54]],36,FALSE),"0")</f>
        <v>5</v>
      </c>
      <c r="AL27" s="52">
        <f>IFERROR(VLOOKUP(Table1215[[#This Row],[Column2]],Table12[[Column2]:[Column54]],37,FALSE),"0")</f>
        <v>4</v>
      </c>
      <c r="AM27" s="52">
        <f>IFERROR(VLOOKUP(Table1215[[#This Row],[Column2]],Table12[[Column2]:[Column54]],38,FALSE),"0")</f>
        <v>0</v>
      </c>
      <c r="AN27" s="52">
        <f>IFERROR(VLOOKUP(Table1215[[#This Row],[Column2]],Table12[[Column2]:[Column54]],39,FALSE),"0")</f>
        <v>4</v>
      </c>
      <c r="AO27" s="52">
        <f>IFERROR(VLOOKUP(Table1215[[#This Row],[Column2]],Table12[[Column2]:[Column54]],40,FALSE),"0")</f>
        <v>0</v>
      </c>
      <c r="AP27" s="58">
        <f>AVERAGE(Table1215[[#This Row],[Column37]],Table1215[[#This Row],[Column38]],Table1215[[#This Row],[Column40]])</f>
        <v>4.333333333333333</v>
      </c>
      <c r="AQ27" s="52">
        <f>IFERROR(VLOOKUP(Table1215[[#This Row],[Column2]],Table12[[Column2]:[Column54]],42,FALSE),"0")</f>
        <v>4</v>
      </c>
      <c r="AR27" s="52">
        <f>IFERROR(VLOOKUP(Table1215[[#This Row],[Column2]],Table12[[Column2]:[Column54]],43,FALSE),"0")</f>
        <v>0</v>
      </c>
      <c r="AS27" s="52">
        <f>IFERROR(VLOOKUP(Table1215[[#This Row],[Column2]],Table12[[Column2]:[Column54]],44,FALSE),"0")</f>
        <v>0</v>
      </c>
      <c r="AT27" s="52">
        <f>IFERROR(VLOOKUP(Table1215[[#This Row],[Column2]],Table12[[Column2]:[Column54]],45,FALSE),"0")</f>
        <v>0</v>
      </c>
      <c r="AU27" s="52">
        <f>IFERROR(VLOOKUP(Table1215[[#This Row],[Column2]],Table12[[Column2]:[Column54]],46,FALSE),"0")</f>
        <v>0</v>
      </c>
      <c r="AV27" s="58">
        <f>Table1215[[#This Row],[Column43]]</f>
        <v>4</v>
      </c>
      <c r="AW27" s="52">
        <f>IFERROR(VLOOKUP(Table1215[[#This Row],[Column2]],Table12[[Column2]:[Column54]],48,FALSE),"0")</f>
        <v>0</v>
      </c>
      <c r="AX27" s="52">
        <f>IFERROR(VLOOKUP(Table1215[[#This Row],[Column2]],Table12[[Column2]:[Column54]],49,FALSE),"0")</f>
        <v>0</v>
      </c>
      <c r="AY27" s="52">
        <f>IFERROR(VLOOKUP(Table1215[[#This Row],[Column2]],Table12[[Column2]:[Column54]],50,FALSE),"0")</f>
        <v>0</v>
      </c>
      <c r="AZ27" s="52">
        <f>IFERROR(VLOOKUP(Table1215[[#This Row],[Column2]],Table12[[Column2]:[Column54]],51,FALSE),"0")</f>
        <v>4</v>
      </c>
      <c r="BA27" s="52">
        <f>IFERROR(VLOOKUP(Table1215[[#This Row],[Column2]],Table12[[Column2]:[Column54]],52,FALSE),"0")</f>
        <v>4</v>
      </c>
      <c r="BB27" s="58">
        <f>AVERAGE(Table1215[[#This Row],[Column52]],Table1215[[#This Row],[Column53]])</f>
        <v>4</v>
      </c>
    </row>
    <row r="28" spans="1:54" ht="23.1" customHeight="1" x14ac:dyDescent="0.3">
      <c r="A28" s="77">
        <v>25</v>
      </c>
      <c r="B28" s="54" t="s">
        <v>240</v>
      </c>
      <c r="C28" s="55" t="s">
        <v>241</v>
      </c>
      <c r="D28" s="54" t="s">
        <v>449</v>
      </c>
      <c r="E28" s="54" t="s">
        <v>160</v>
      </c>
      <c r="F28" s="54" t="str">
        <f>REPT(CHAR(160),10)&amp;Working!$E29</f>
        <v>          B</v>
      </c>
      <c r="G28" s="56">
        <f>IFERROR(VLOOKUP(Table1215[[#This Row],[Column2]],Table12[[Column2]:[Column54]],6,FALSE),"0")</f>
        <v>0</v>
      </c>
      <c r="H28" s="56">
        <f>IFERROR(VLOOKUP(Table1215[[#This Row],[Column2]],Table12[[Column2]:[Column54]],7,FALSE),"0")</f>
        <v>0</v>
      </c>
      <c r="I28" s="56">
        <f>IFERROR(VLOOKUP(Table1215[[#This Row],[Column2]],Table12[[Column2]:[Column54]],8,FALSE),"0")</f>
        <v>4</v>
      </c>
      <c r="J28" s="56">
        <f>IFERROR(VLOOKUP(Table1215[[#This Row],[Column2]],Table12[[Column2]:[Column54]],9,FALSE),"0")</f>
        <v>0</v>
      </c>
      <c r="K28" s="56">
        <f>IFERROR(VLOOKUP(Table1215[[#This Row],[Column2]],Table12[[Column2]:[Column54]],10,FALSE),"0")</f>
        <v>0</v>
      </c>
      <c r="L28" s="58">
        <f>Table1215[[#This Row],[Column9]]</f>
        <v>4</v>
      </c>
      <c r="M28" s="56">
        <f>IFERROR(VLOOKUP(Table1215[[#This Row],[Column2]],Table12[[Column2]:[Column54]],12,FALSE),"0")</f>
        <v>0</v>
      </c>
      <c r="N28" s="56">
        <f>IFERROR(VLOOKUP(Table1215[[#This Row],[Column2]],Table12[[Column2]:[Column54]],13,FALSE),"0")</f>
        <v>4</v>
      </c>
      <c r="O28" s="56">
        <f>IFERROR(VLOOKUP(Table1215[[#This Row],[Column2]],Table12[[Column2]:[Column54]],14,FALSE),"0")</f>
        <v>4</v>
      </c>
      <c r="P28" s="56">
        <f>IFERROR(VLOOKUP(Table1215[[#This Row],[Column2]],Table12[[Column2]:[Column54]],10,FALSE),"0")</f>
        <v>0</v>
      </c>
      <c r="Q28" s="56">
        <f>IFERROR(VLOOKUP(Table1215[[#This Row],[Column2]],Table12[[Column2]:[Column54]],16,FALSE),"0")</f>
        <v>4</v>
      </c>
      <c r="R28" s="58">
        <f>AVERAGE(Table1215[[#This Row],[Column14]],Table1215[[#This Row],[Column15]],Table1215[[#This Row],[Column17]])</f>
        <v>4</v>
      </c>
      <c r="S28" s="56">
        <f>IFERROR(VLOOKUP(Table1215[[#This Row],[Column2]],Table12[[Column2]:[Column54]],18,FALSE),"0")</f>
        <v>0</v>
      </c>
      <c r="T28" s="56">
        <f>IFERROR(VLOOKUP(Table1215[[#This Row],[Column2]],Table12[[Column2]:[Column54]],19,FALSE),"0")</f>
        <v>0</v>
      </c>
      <c r="U28" s="56">
        <f>IFERROR(VLOOKUP(Table1215[[#This Row],[Column2]],Table12[[Column2]:[Column54]],20,FALSE),"0")</f>
        <v>0</v>
      </c>
      <c r="V28" s="56">
        <f>IFERROR(VLOOKUP(Table1215[[#This Row],[Column2]],Table12[[Column2]:[Column54]],21,FALSE),"0")</f>
        <v>0</v>
      </c>
      <c r="W28" s="56">
        <f>IFERROR(VLOOKUP(Table1215[[#This Row],[Column2]],Table12[[Column2]:[Column54]],22,FALSE),"0")</f>
        <v>0</v>
      </c>
      <c r="X28" s="58">
        <f>Table1215[[#This Row],[Column19]]</f>
        <v>0</v>
      </c>
      <c r="Y28" s="56">
        <f>IFERROR(VLOOKUP(Table1215[[#This Row],[Column2]],Table12[[Column2]:[Column54]],24,FALSE),"0")</f>
        <v>4</v>
      </c>
      <c r="Z28" s="56">
        <f>IFERROR(VLOOKUP(Table1215[[#This Row],[Column2]],Table12[[Column2]:[Column54]],25,FALSE),"0")</f>
        <v>0</v>
      </c>
      <c r="AA28" s="56">
        <f>IFERROR(VLOOKUP(Table1215[[#This Row],[Column2]],Table12[[Column2]:[Column54]],26,FALSE),"0")</f>
        <v>0</v>
      </c>
      <c r="AB28" s="56">
        <f>IFERROR(VLOOKUP(Table1215[[#This Row],[Column2]],Table12[[Column2]:[Column54]],27,FALSE),"0")</f>
        <v>0</v>
      </c>
      <c r="AC28" s="56">
        <f>IFERROR(VLOOKUP(Table1215[[#This Row],[Column2]],Table12[[Column2]:[Column54]],28,FALSE),"0")</f>
        <v>0</v>
      </c>
      <c r="AD28" s="58">
        <f>Table1215[[#This Row],[Column25]]</f>
        <v>4</v>
      </c>
      <c r="AE28" s="56">
        <f>IFERROR(VLOOKUP(Table1215[[#This Row],[Column2]],Table12[[Column2]:[Column54]],30,FALSE),"0")</f>
        <v>0</v>
      </c>
      <c r="AF28" s="56">
        <f>IFERROR(VLOOKUP(Table1215[[#This Row],[Column2]],Table12[[Column2]:[Column54]],31,FALSE),"0")</f>
        <v>0</v>
      </c>
      <c r="AG28" s="56">
        <f>IFERROR(VLOOKUP(Table1215[[#This Row],[Column2]],Table12[[Column2]:[Column54]],32,FALSE),"0")</f>
        <v>0</v>
      </c>
      <c r="AH28" s="56">
        <f>IFERROR(VLOOKUP(Table1215[[#This Row],[Column2]],Table12[[Column2]:[Column54]],33,FALSE),"0")</f>
        <v>0</v>
      </c>
      <c r="AI28" s="56">
        <f>IFERROR(VLOOKUP(Table1215[[#This Row],[Column2]],Table12[[Column2]:[Column54]],34,FALSE),"0")</f>
        <v>0</v>
      </c>
      <c r="AJ28" s="58">
        <f>AVERAGE(Table1215[[#This Row],[Column31]],Table1215[[#This Row],[Column32]],Table1215[[#This Row],[Column33]])</f>
        <v>0</v>
      </c>
      <c r="AK28" s="56">
        <f>IFERROR(VLOOKUP(Table1215[[#This Row],[Column2]],Table12[[Column2]:[Column54]],36,FALSE),"0")</f>
        <v>4</v>
      </c>
      <c r="AL28" s="56">
        <f>IFERROR(VLOOKUP(Table1215[[#This Row],[Column2]],Table12[[Column2]:[Column54]],37,FALSE),"0")</f>
        <v>4</v>
      </c>
      <c r="AM28" s="56">
        <f>IFERROR(VLOOKUP(Table1215[[#This Row],[Column2]],Table12[[Column2]:[Column54]],38,FALSE),"0")</f>
        <v>0</v>
      </c>
      <c r="AN28" s="56">
        <f>IFERROR(VLOOKUP(Table1215[[#This Row],[Column2]],Table12[[Column2]:[Column54]],39,FALSE),"0")</f>
        <v>4</v>
      </c>
      <c r="AO28" s="56">
        <f>IFERROR(VLOOKUP(Table1215[[#This Row],[Column2]],Table12[[Column2]:[Column54]],40,FALSE),"0")</f>
        <v>0</v>
      </c>
      <c r="AP28" s="58">
        <f>AVERAGE(Table1215[[#This Row],[Column37]],Table1215[[#This Row],[Column38]],Table1215[[#This Row],[Column40]])</f>
        <v>4</v>
      </c>
      <c r="AQ28" s="56">
        <f>IFERROR(VLOOKUP(Table1215[[#This Row],[Column2]],Table12[[Column2]:[Column54]],42,FALSE),"0")</f>
        <v>4</v>
      </c>
      <c r="AR28" s="56">
        <f>IFERROR(VLOOKUP(Table1215[[#This Row],[Column2]],Table12[[Column2]:[Column54]],43,FALSE),"0")</f>
        <v>0</v>
      </c>
      <c r="AS28" s="56">
        <f>IFERROR(VLOOKUP(Table1215[[#This Row],[Column2]],Table12[[Column2]:[Column54]],44,FALSE),"0")</f>
        <v>0</v>
      </c>
      <c r="AT28" s="56">
        <f>IFERROR(VLOOKUP(Table1215[[#This Row],[Column2]],Table12[[Column2]:[Column54]],45,FALSE),"0")</f>
        <v>0</v>
      </c>
      <c r="AU28" s="56">
        <f>IFERROR(VLOOKUP(Table1215[[#This Row],[Column2]],Table12[[Column2]:[Column54]],46,FALSE),"0")</f>
        <v>0</v>
      </c>
      <c r="AV28" s="58">
        <f>Table1215[[#This Row],[Column43]]</f>
        <v>4</v>
      </c>
      <c r="AW28" s="56">
        <f>IFERROR(VLOOKUP(Table1215[[#This Row],[Column2]],Table12[[Column2]:[Column54]],48,FALSE),"0")</f>
        <v>0</v>
      </c>
      <c r="AX28" s="56">
        <f>IFERROR(VLOOKUP(Table1215[[#This Row],[Column2]],Table12[[Column2]:[Column54]],49,FALSE),"0")</f>
        <v>0</v>
      </c>
      <c r="AY28" s="56">
        <f>IFERROR(VLOOKUP(Table1215[[#This Row],[Column2]],Table12[[Column2]:[Column54]],50,FALSE),"0")</f>
        <v>0</v>
      </c>
      <c r="AZ28" s="56">
        <f>IFERROR(VLOOKUP(Table1215[[#This Row],[Column2]],Table12[[Column2]:[Column54]],51,FALSE),"0")</f>
        <v>4</v>
      </c>
      <c r="BA28" s="56">
        <f>IFERROR(VLOOKUP(Table1215[[#This Row],[Column2]],Table12[[Column2]:[Column54]],52,FALSE),"0")</f>
        <v>4</v>
      </c>
      <c r="BB28" s="58">
        <f>AVERAGE(Table1215[[#This Row],[Column52]],Table1215[[#This Row],[Column53]])</f>
        <v>4</v>
      </c>
    </row>
    <row r="29" spans="1:54" ht="23.1" customHeight="1" x14ac:dyDescent="0.3">
      <c r="A29" s="78">
        <v>26</v>
      </c>
      <c r="B29" s="61" t="s">
        <v>297</v>
      </c>
      <c r="C29" s="62" t="s">
        <v>298</v>
      </c>
      <c r="D29" s="61" t="s">
        <v>541</v>
      </c>
      <c r="E29" s="61" t="s">
        <v>492</v>
      </c>
      <c r="F29" s="61" t="str">
        <f>REPT(CHAR(160),10)&amp;Working!$E30</f>
        <v>          C</v>
      </c>
      <c r="G29" s="52">
        <f>IFERROR(VLOOKUP(Table1215[[#This Row],[Column2]],Table12[[Column2]:[Column54]],6,FALSE),"0")</f>
        <v>0</v>
      </c>
      <c r="H29" s="52">
        <f>IFERROR(VLOOKUP(Table1215[[#This Row],[Column2]],Table12[[Column2]:[Column54]],7,FALSE),"0")</f>
        <v>0</v>
      </c>
      <c r="I29" s="52">
        <f>IFERROR(VLOOKUP(Table1215[[#This Row],[Column2]],Table12[[Column2]:[Column54]],8,FALSE),"0")</f>
        <v>4</v>
      </c>
      <c r="J29" s="52">
        <f>IFERROR(VLOOKUP(Table1215[[#This Row],[Column2]],Table12[[Column2]:[Column54]],9,FALSE),"0")</f>
        <v>0</v>
      </c>
      <c r="K29" s="52">
        <f>IFERROR(VLOOKUP(Table1215[[#This Row],[Column2]],Table12[[Column2]:[Column54]],10,FALSE),"0")</f>
        <v>0</v>
      </c>
      <c r="L29" s="58">
        <f>Table1215[[#This Row],[Column9]]</f>
        <v>4</v>
      </c>
      <c r="M29" s="52">
        <f>IFERROR(VLOOKUP(Table1215[[#This Row],[Column2]],Table12[[Column2]:[Column54]],12,FALSE),"0")</f>
        <v>0</v>
      </c>
      <c r="N29" s="52">
        <f>IFERROR(VLOOKUP(Table1215[[#This Row],[Column2]],Table12[[Column2]:[Column54]],13,FALSE),"0")</f>
        <v>5</v>
      </c>
      <c r="O29" s="52">
        <f>IFERROR(VLOOKUP(Table1215[[#This Row],[Column2]],Table12[[Column2]:[Column54]],14,FALSE),"0")</f>
        <v>5</v>
      </c>
      <c r="P29" s="52">
        <f>IFERROR(VLOOKUP(Table1215[[#This Row],[Column2]],Table12[[Column2]:[Column54]],10,FALSE),"0")</f>
        <v>0</v>
      </c>
      <c r="Q29" s="52">
        <f>IFERROR(VLOOKUP(Table1215[[#This Row],[Column2]],Table12[[Column2]:[Column54]],16,FALSE),"0")</f>
        <v>5</v>
      </c>
      <c r="R29" s="58">
        <f>AVERAGE(Table1215[[#This Row],[Column14]],Table1215[[#This Row],[Column15]],Table1215[[#This Row],[Column17]])</f>
        <v>5</v>
      </c>
      <c r="S29" s="52">
        <f>IFERROR(VLOOKUP(Table1215[[#This Row],[Column2]],Table12[[Column2]:[Column54]],18,FALSE),"0")</f>
        <v>0</v>
      </c>
      <c r="T29" s="52">
        <f>IFERROR(VLOOKUP(Table1215[[#This Row],[Column2]],Table12[[Column2]:[Column54]],19,FALSE),"0")</f>
        <v>0</v>
      </c>
      <c r="U29" s="52">
        <f>IFERROR(VLOOKUP(Table1215[[#This Row],[Column2]],Table12[[Column2]:[Column54]],20,FALSE),"0")</f>
        <v>0</v>
      </c>
      <c r="V29" s="52">
        <f>IFERROR(VLOOKUP(Table1215[[#This Row],[Column2]],Table12[[Column2]:[Column54]],21,FALSE),"0")</f>
        <v>0</v>
      </c>
      <c r="W29" s="52">
        <f>IFERROR(VLOOKUP(Table1215[[#This Row],[Column2]],Table12[[Column2]:[Column54]],22,FALSE),"0")</f>
        <v>0</v>
      </c>
      <c r="X29" s="58">
        <f>Table1215[[#This Row],[Column19]]</f>
        <v>0</v>
      </c>
      <c r="Y29" s="52">
        <f>IFERROR(VLOOKUP(Table1215[[#This Row],[Column2]],Table12[[Column2]:[Column54]],24,FALSE),"0")</f>
        <v>5</v>
      </c>
      <c r="Z29" s="52">
        <f>IFERROR(VLOOKUP(Table1215[[#This Row],[Column2]],Table12[[Column2]:[Column54]],25,FALSE),"0")</f>
        <v>0</v>
      </c>
      <c r="AA29" s="52">
        <f>IFERROR(VLOOKUP(Table1215[[#This Row],[Column2]],Table12[[Column2]:[Column54]],26,FALSE),"0")</f>
        <v>0</v>
      </c>
      <c r="AB29" s="52">
        <f>IFERROR(VLOOKUP(Table1215[[#This Row],[Column2]],Table12[[Column2]:[Column54]],27,FALSE),"0")</f>
        <v>0</v>
      </c>
      <c r="AC29" s="52">
        <f>IFERROR(VLOOKUP(Table1215[[#This Row],[Column2]],Table12[[Column2]:[Column54]],28,FALSE),"0")</f>
        <v>0</v>
      </c>
      <c r="AD29" s="58">
        <f>Table1215[[#This Row],[Column25]]</f>
        <v>5</v>
      </c>
      <c r="AE29" s="52">
        <f>IFERROR(VLOOKUP(Table1215[[#This Row],[Column2]],Table12[[Column2]:[Column54]],30,FALSE),"0")</f>
        <v>0</v>
      </c>
      <c r="AF29" s="52">
        <f>IFERROR(VLOOKUP(Table1215[[#This Row],[Column2]],Table12[[Column2]:[Column54]],31,FALSE),"0")</f>
        <v>0</v>
      </c>
      <c r="AG29" s="52">
        <f>IFERROR(VLOOKUP(Table1215[[#This Row],[Column2]],Table12[[Column2]:[Column54]],32,FALSE),"0")</f>
        <v>0</v>
      </c>
      <c r="AH29" s="52">
        <f>IFERROR(VLOOKUP(Table1215[[#This Row],[Column2]],Table12[[Column2]:[Column54]],33,FALSE),"0")</f>
        <v>0</v>
      </c>
      <c r="AI29" s="52">
        <f>IFERROR(VLOOKUP(Table1215[[#This Row],[Column2]],Table12[[Column2]:[Column54]],34,FALSE),"0")</f>
        <v>0</v>
      </c>
      <c r="AJ29" s="58">
        <f>AVERAGE(Table1215[[#This Row],[Column31]],Table1215[[#This Row],[Column32]],Table1215[[#This Row],[Column33]])</f>
        <v>0</v>
      </c>
      <c r="AK29" s="52">
        <f>IFERROR(VLOOKUP(Table1215[[#This Row],[Column2]],Table12[[Column2]:[Column54]],36,FALSE),"0")</f>
        <v>5</v>
      </c>
      <c r="AL29" s="52">
        <f>IFERROR(VLOOKUP(Table1215[[#This Row],[Column2]],Table12[[Column2]:[Column54]],37,FALSE),"0")</f>
        <v>4</v>
      </c>
      <c r="AM29" s="52">
        <f>IFERROR(VLOOKUP(Table1215[[#This Row],[Column2]],Table12[[Column2]:[Column54]],38,FALSE),"0")</f>
        <v>0</v>
      </c>
      <c r="AN29" s="52">
        <f>IFERROR(VLOOKUP(Table1215[[#This Row],[Column2]],Table12[[Column2]:[Column54]],39,FALSE),"0")</f>
        <v>4</v>
      </c>
      <c r="AO29" s="52">
        <f>IFERROR(VLOOKUP(Table1215[[#This Row],[Column2]],Table12[[Column2]:[Column54]],40,FALSE),"0")</f>
        <v>0</v>
      </c>
      <c r="AP29" s="58">
        <f>AVERAGE(Table1215[[#This Row],[Column37]],Table1215[[#This Row],[Column38]],Table1215[[#This Row],[Column40]])</f>
        <v>4.333333333333333</v>
      </c>
      <c r="AQ29" s="52">
        <f>IFERROR(VLOOKUP(Table1215[[#This Row],[Column2]],Table12[[Column2]:[Column54]],42,FALSE),"0")</f>
        <v>4</v>
      </c>
      <c r="AR29" s="52">
        <f>IFERROR(VLOOKUP(Table1215[[#This Row],[Column2]],Table12[[Column2]:[Column54]],43,FALSE),"0")</f>
        <v>0</v>
      </c>
      <c r="AS29" s="52">
        <f>IFERROR(VLOOKUP(Table1215[[#This Row],[Column2]],Table12[[Column2]:[Column54]],44,FALSE),"0")</f>
        <v>0</v>
      </c>
      <c r="AT29" s="52">
        <f>IFERROR(VLOOKUP(Table1215[[#This Row],[Column2]],Table12[[Column2]:[Column54]],45,FALSE),"0")</f>
        <v>0</v>
      </c>
      <c r="AU29" s="52">
        <f>IFERROR(VLOOKUP(Table1215[[#This Row],[Column2]],Table12[[Column2]:[Column54]],46,FALSE),"0")</f>
        <v>0</v>
      </c>
      <c r="AV29" s="58">
        <f>Table1215[[#This Row],[Column43]]</f>
        <v>4</v>
      </c>
      <c r="AW29" s="52">
        <f>IFERROR(VLOOKUP(Table1215[[#This Row],[Column2]],Table12[[Column2]:[Column54]],48,FALSE),"0")</f>
        <v>0</v>
      </c>
      <c r="AX29" s="52">
        <f>IFERROR(VLOOKUP(Table1215[[#This Row],[Column2]],Table12[[Column2]:[Column54]],49,FALSE),"0")</f>
        <v>0</v>
      </c>
      <c r="AY29" s="52">
        <f>IFERROR(VLOOKUP(Table1215[[#This Row],[Column2]],Table12[[Column2]:[Column54]],50,FALSE),"0")</f>
        <v>0</v>
      </c>
      <c r="AZ29" s="52">
        <f>IFERROR(VLOOKUP(Table1215[[#This Row],[Column2]],Table12[[Column2]:[Column54]],51,FALSE),"0")</f>
        <v>5</v>
      </c>
      <c r="BA29" s="52">
        <f>IFERROR(VLOOKUP(Table1215[[#This Row],[Column2]],Table12[[Column2]:[Column54]],52,FALSE),"0")</f>
        <v>4</v>
      </c>
      <c r="BB29" s="58">
        <f>AVERAGE(Table1215[[#This Row],[Column52]],Table1215[[#This Row],[Column53]])</f>
        <v>4.5</v>
      </c>
    </row>
    <row r="30" spans="1:54" ht="23.1" customHeight="1" x14ac:dyDescent="0.3">
      <c r="A30" s="77">
        <v>27</v>
      </c>
      <c r="B30" s="54" t="s">
        <v>256</v>
      </c>
      <c r="C30" s="55" t="s">
        <v>257</v>
      </c>
      <c r="D30" s="54" t="s">
        <v>449</v>
      </c>
      <c r="E30" s="54" t="s">
        <v>160</v>
      </c>
      <c r="F30" s="54" t="str">
        <f>REPT(CHAR(160),10)&amp;Working!$E31</f>
        <v>          B</v>
      </c>
      <c r="G30" s="56">
        <f>IFERROR(VLOOKUP(Table1215[[#This Row],[Column2]],Table12[[Column2]:[Column54]],6,FALSE),"0")</f>
        <v>0</v>
      </c>
      <c r="H30" s="56">
        <f>IFERROR(VLOOKUP(Table1215[[#This Row],[Column2]],Table12[[Column2]:[Column54]],7,FALSE),"0")</f>
        <v>0</v>
      </c>
      <c r="I30" s="56">
        <f>IFERROR(VLOOKUP(Table1215[[#This Row],[Column2]],Table12[[Column2]:[Column54]],8,FALSE),"0")</f>
        <v>4</v>
      </c>
      <c r="J30" s="56">
        <f>IFERROR(VLOOKUP(Table1215[[#This Row],[Column2]],Table12[[Column2]:[Column54]],9,FALSE),"0")</f>
        <v>0</v>
      </c>
      <c r="K30" s="56">
        <f>IFERROR(VLOOKUP(Table1215[[#This Row],[Column2]],Table12[[Column2]:[Column54]],10,FALSE),"0")</f>
        <v>0</v>
      </c>
      <c r="L30" s="58">
        <f>Table1215[[#This Row],[Column9]]</f>
        <v>4</v>
      </c>
      <c r="M30" s="56">
        <f>IFERROR(VLOOKUP(Table1215[[#This Row],[Column2]],Table12[[Column2]:[Column54]],12,FALSE),"0")</f>
        <v>0</v>
      </c>
      <c r="N30" s="56">
        <f>IFERROR(VLOOKUP(Table1215[[#This Row],[Column2]],Table12[[Column2]:[Column54]],13,FALSE),"0")</f>
        <v>5</v>
      </c>
      <c r="O30" s="56">
        <f>IFERROR(VLOOKUP(Table1215[[#This Row],[Column2]],Table12[[Column2]:[Column54]],14,FALSE),"0")</f>
        <v>4</v>
      </c>
      <c r="P30" s="56">
        <f>IFERROR(VLOOKUP(Table1215[[#This Row],[Column2]],Table12[[Column2]:[Column54]],10,FALSE),"0")</f>
        <v>0</v>
      </c>
      <c r="Q30" s="56">
        <f>IFERROR(VLOOKUP(Table1215[[#This Row],[Column2]],Table12[[Column2]:[Column54]],16,FALSE),"0")</f>
        <v>4</v>
      </c>
      <c r="R30" s="58">
        <f>AVERAGE(Table1215[[#This Row],[Column14]],Table1215[[#This Row],[Column15]],Table1215[[#This Row],[Column17]])</f>
        <v>4.333333333333333</v>
      </c>
      <c r="S30" s="56">
        <f>IFERROR(VLOOKUP(Table1215[[#This Row],[Column2]],Table12[[Column2]:[Column54]],18,FALSE),"0")</f>
        <v>0</v>
      </c>
      <c r="T30" s="56">
        <f>IFERROR(VLOOKUP(Table1215[[#This Row],[Column2]],Table12[[Column2]:[Column54]],19,FALSE),"0")</f>
        <v>0</v>
      </c>
      <c r="U30" s="56">
        <f>IFERROR(VLOOKUP(Table1215[[#This Row],[Column2]],Table12[[Column2]:[Column54]],20,FALSE),"0")</f>
        <v>0</v>
      </c>
      <c r="V30" s="56">
        <f>IFERROR(VLOOKUP(Table1215[[#This Row],[Column2]],Table12[[Column2]:[Column54]],21,FALSE),"0")</f>
        <v>0</v>
      </c>
      <c r="W30" s="56">
        <f>IFERROR(VLOOKUP(Table1215[[#This Row],[Column2]],Table12[[Column2]:[Column54]],22,FALSE),"0")</f>
        <v>0</v>
      </c>
      <c r="X30" s="58">
        <f>Table1215[[#This Row],[Column19]]</f>
        <v>0</v>
      </c>
      <c r="Y30" s="56">
        <f>IFERROR(VLOOKUP(Table1215[[#This Row],[Column2]],Table12[[Column2]:[Column54]],24,FALSE),"0")</f>
        <v>5</v>
      </c>
      <c r="Z30" s="56">
        <f>IFERROR(VLOOKUP(Table1215[[#This Row],[Column2]],Table12[[Column2]:[Column54]],25,FALSE),"0")</f>
        <v>0</v>
      </c>
      <c r="AA30" s="56">
        <f>IFERROR(VLOOKUP(Table1215[[#This Row],[Column2]],Table12[[Column2]:[Column54]],26,FALSE),"0")</f>
        <v>0</v>
      </c>
      <c r="AB30" s="56">
        <f>IFERROR(VLOOKUP(Table1215[[#This Row],[Column2]],Table12[[Column2]:[Column54]],27,FALSE),"0")</f>
        <v>0</v>
      </c>
      <c r="AC30" s="56">
        <f>IFERROR(VLOOKUP(Table1215[[#This Row],[Column2]],Table12[[Column2]:[Column54]],28,FALSE),"0")</f>
        <v>0</v>
      </c>
      <c r="AD30" s="58">
        <f>Table1215[[#This Row],[Column25]]</f>
        <v>5</v>
      </c>
      <c r="AE30" s="56">
        <f>IFERROR(VLOOKUP(Table1215[[#This Row],[Column2]],Table12[[Column2]:[Column54]],30,FALSE),"0")</f>
        <v>0</v>
      </c>
      <c r="AF30" s="56">
        <f>IFERROR(VLOOKUP(Table1215[[#This Row],[Column2]],Table12[[Column2]:[Column54]],31,FALSE),"0")</f>
        <v>0</v>
      </c>
      <c r="AG30" s="56">
        <f>IFERROR(VLOOKUP(Table1215[[#This Row],[Column2]],Table12[[Column2]:[Column54]],32,FALSE),"0")</f>
        <v>0</v>
      </c>
      <c r="AH30" s="56">
        <f>IFERROR(VLOOKUP(Table1215[[#This Row],[Column2]],Table12[[Column2]:[Column54]],33,FALSE),"0")</f>
        <v>0</v>
      </c>
      <c r="AI30" s="56">
        <f>IFERROR(VLOOKUP(Table1215[[#This Row],[Column2]],Table12[[Column2]:[Column54]],34,FALSE),"0")</f>
        <v>0</v>
      </c>
      <c r="AJ30" s="58">
        <f>AVERAGE(Table1215[[#This Row],[Column31]],Table1215[[#This Row],[Column32]],Table1215[[#This Row],[Column33]])</f>
        <v>0</v>
      </c>
      <c r="AK30" s="56">
        <f>IFERROR(VLOOKUP(Table1215[[#This Row],[Column2]],Table12[[Column2]:[Column54]],36,FALSE),"0")</f>
        <v>5</v>
      </c>
      <c r="AL30" s="56">
        <f>IFERROR(VLOOKUP(Table1215[[#This Row],[Column2]],Table12[[Column2]:[Column54]],37,FALSE),"0")</f>
        <v>5</v>
      </c>
      <c r="AM30" s="56">
        <f>IFERROR(VLOOKUP(Table1215[[#This Row],[Column2]],Table12[[Column2]:[Column54]],38,FALSE),"0")</f>
        <v>0</v>
      </c>
      <c r="AN30" s="56">
        <f>IFERROR(VLOOKUP(Table1215[[#This Row],[Column2]],Table12[[Column2]:[Column54]],39,FALSE),"0")</f>
        <v>5</v>
      </c>
      <c r="AO30" s="56">
        <f>IFERROR(VLOOKUP(Table1215[[#This Row],[Column2]],Table12[[Column2]:[Column54]],40,FALSE),"0")</f>
        <v>0</v>
      </c>
      <c r="AP30" s="58">
        <f>AVERAGE(Table1215[[#This Row],[Column37]],Table1215[[#This Row],[Column38]],Table1215[[#This Row],[Column40]])</f>
        <v>5</v>
      </c>
      <c r="AQ30" s="56">
        <f>IFERROR(VLOOKUP(Table1215[[#This Row],[Column2]],Table12[[Column2]:[Column54]],42,FALSE),"0")</f>
        <v>5</v>
      </c>
      <c r="AR30" s="56">
        <f>IFERROR(VLOOKUP(Table1215[[#This Row],[Column2]],Table12[[Column2]:[Column54]],43,FALSE),"0")</f>
        <v>0</v>
      </c>
      <c r="AS30" s="56">
        <f>IFERROR(VLOOKUP(Table1215[[#This Row],[Column2]],Table12[[Column2]:[Column54]],44,FALSE),"0")</f>
        <v>0</v>
      </c>
      <c r="AT30" s="56">
        <f>IFERROR(VLOOKUP(Table1215[[#This Row],[Column2]],Table12[[Column2]:[Column54]],45,FALSE),"0")</f>
        <v>0</v>
      </c>
      <c r="AU30" s="56">
        <f>IFERROR(VLOOKUP(Table1215[[#This Row],[Column2]],Table12[[Column2]:[Column54]],46,FALSE),"0")</f>
        <v>0</v>
      </c>
      <c r="AV30" s="58">
        <f>Table1215[[#This Row],[Column43]]</f>
        <v>5</v>
      </c>
      <c r="AW30" s="56">
        <f>IFERROR(VLOOKUP(Table1215[[#This Row],[Column2]],Table12[[Column2]:[Column54]],48,FALSE),"0")</f>
        <v>0</v>
      </c>
      <c r="AX30" s="56">
        <f>IFERROR(VLOOKUP(Table1215[[#This Row],[Column2]],Table12[[Column2]:[Column54]],49,FALSE),"0")</f>
        <v>0</v>
      </c>
      <c r="AY30" s="56">
        <f>IFERROR(VLOOKUP(Table1215[[#This Row],[Column2]],Table12[[Column2]:[Column54]],50,FALSE),"0")</f>
        <v>0</v>
      </c>
      <c r="AZ30" s="56">
        <f>IFERROR(VLOOKUP(Table1215[[#This Row],[Column2]],Table12[[Column2]:[Column54]],51,FALSE),"0")</f>
        <v>5</v>
      </c>
      <c r="BA30" s="56">
        <f>IFERROR(VLOOKUP(Table1215[[#This Row],[Column2]],Table12[[Column2]:[Column54]],52,FALSE),"0")</f>
        <v>4</v>
      </c>
      <c r="BB30" s="58">
        <f>AVERAGE(Table1215[[#This Row],[Column52]],Table1215[[#This Row],[Column53]])</f>
        <v>4.5</v>
      </c>
    </row>
    <row r="31" spans="1:54" ht="23.1" customHeight="1" x14ac:dyDescent="0.3">
      <c r="A31" s="78">
        <v>28</v>
      </c>
      <c r="B31" s="61" t="s">
        <v>65</v>
      </c>
      <c r="C31" s="62" t="s">
        <v>66</v>
      </c>
      <c r="D31" s="61" t="s">
        <v>449</v>
      </c>
      <c r="E31" s="61" t="s">
        <v>34</v>
      </c>
      <c r="F31" s="61" t="str">
        <f>REPT(CHAR(160),10)&amp;Working!$E32</f>
        <v>          A</v>
      </c>
      <c r="G31" s="52">
        <f>IFERROR(VLOOKUP(Table1215[[#This Row],[Column2]],Table12[[Column2]:[Column54]],6,FALSE),"0")</f>
        <v>0</v>
      </c>
      <c r="H31" s="52">
        <f>IFERROR(VLOOKUP(Table1215[[#This Row],[Column2]],Table12[[Column2]:[Column54]],7,FALSE),"0")</f>
        <v>0</v>
      </c>
      <c r="I31" s="52">
        <f>IFERROR(VLOOKUP(Table1215[[#This Row],[Column2]],Table12[[Column2]:[Column54]],8,FALSE),"0")</f>
        <v>5</v>
      </c>
      <c r="J31" s="52">
        <f>IFERROR(VLOOKUP(Table1215[[#This Row],[Column2]],Table12[[Column2]:[Column54]],9,FALSE),"0")</f>
        <v>0</v>
      </c>
      <c r="K31" s="52">
        <f>IFERROR(VLOOKUP(Table1215[[#This Row],[Column2]],Table12[[Column2]:[Column54]],10,FALSE),"0")</f>
        <v>0</v>
      </c>
      <c r="L31" s="58">
        <f>Table1215[[#This Row],[Column9]]</f>
        <v>5</v>
      </c>
      <c r="M31" s="52">
        <f>IFERROR(VLOOKUP(Table1215[[#This Row],[Column2]],Table12[[Column2]:[Column54]],12,FALSE),"0")</f>
        <v>0</v>
      </c>
      <c r="N31" s="52">
        <f>IFERROR(VLOOKUP(Table1215[[#This Row],[Column2]],Table12[[Column2]:[Column54]],13,FALSE),"0")</f>
        <v>4</v>
      </c>
      <c r="O31" s="52">
        <f>IFERROR(VLOOKUP(Table1215[[#This Row],[Column2]],Table12[[Column2]:[Column54]],14,FALSE),"0")</f>
        <v>4</v>
      </c>
      <c r="P31" s="52">
        <f>IFERROR(VLOOKUP(Table1215[[#This Row],[Column2]],Table12[[Column2]:[Column54]],10,FALSE),"0")</f>
        <v>0</v>
      </c>
      <c r="Q31" s="52">
        <f>IFERROR(VLOOKUP(Table1215[[#This Row],[Column2]],Table12[[Column2]:[Column54]],16,FALSE),"0")</f>
        <v>4</v>
      </c>
      <c r="R31" s="58">
        <f>AVERAGE(Table1215[[#This Row],[Column14]],Table1215[[#This Row],[Column15]],Table1215[[#This Row],[Column17]])</f>
        <v>4</v>
      </c>
      <c r="S31" s="52">
        <f>IFERROR(VLOOKUP(Table1215[[#This Row],[Column2]],Table12[[Column2]:[Column54]],18,FALSE),"0")</f>
        <v>0</v>
      </c>
      <c r="T31" s="52">
        <f>IFERROR(VLOOKUP(Table1215[[#This Row],[Column2]],Table12[[Column2]:[Column54]],19,FALSE),"0")</f>
        <v>0</v>
      </c>
      <c r="U31" s="52">
        <f>IFERROR(VLOOKUP(Table1215[[#This Row],[Column2]],Table12[[Column2]:[Column54]],20,FALSE),"0")</f>
        <v>0</v>
      </c>
      <c r="V31" s="52">
        <f>IFERROR(VLOOKUP(Table1215[[#This Row],[Column2]],Table12[[Column2]:[Column54]],21,FALSE),"0")</f>
        <v>0</v>
      </c>
      <c r="W31" s="52">
        <f>IFERROR(VLOOKUP(Table1215[[#This Row],[Column2]],Table12[[Column2]:[Column54]],22,FALSE),"0")</f>
        <v>0</v>
      </c>
      <c r="X31" s="58">
        <f>Table1215[[#This Row],[Column19]]</f>
        <v>0</v>
      </c>
      <c r="Y31" s="52">
        <f>IFERROR(VLOOKUP(Table1215[[#This Row],[Column2]],Table12[[Column2]:[Column54]],24,FALSE),"0")</f>
        <v>4</v>
      </c>
      <c r="Z31" s="52">
        <f>IFERROR(VLOOKUP(Table1215[[#This Row],[Column2]],Table12[[Column2]:[Column54]],25,FALSE),"0")</f>
        <v>0</v>
      </c>
      <c r="AA31" s="52">
        <f>IFERROR(VLOOKUP(Table1215[[#This Row],[Column2]],Table12[[Column2]:[Column54]],26,FALSE),"0")</f>
        <v>0</v>
      </c>
      <c r="AB31" s="52">
        <f>IFERROR(VLOOKUP(Table1215[[#This Row],[Column2]],Table12[[Column2]:[Column54]],27,FALSE),"0")</f>
        <v>0</v>
      </c>
      <c r="AC31" s="52">
        <f>IFERROR(VLOOKUP(Table1215[[#This Row],[Column2]],Table12[[Column2]:[Column54]],28,FALSE),"0")</f>
        <v>0</v>
      </c>
      <c r="AD31" s="58">
        <f>Table1215[[#This Row],[Column25]]</f>
        <v>4</v>
      </c>
      <c r="AE31" s="52">
        <f>IFERROR(VLOOKUP(Table1215[[#This Row],[Column2]],Table12[[Column2]:[Column54]],30,FALSE),"0")</f>
        <v>0</v>
      </c>
      <c r="AF31" s="52">
        <f>IFERROR(VLOOKUP(Table1215[[#This Row],[Column2]],Table12[[Column2]:[Column54]],31,FALSE),"0")</f>
        <v>0</v>
      </c>
      <c r="AG31" s="52">
        <f>IFERROR(VLOOKUP(Table1215[[#This Row],[Column2]],Table12[[Column2]:[Column54]],32,FALSE),"0")</f>
        <v>0</v>
      </c>
      <c r="AH31" s="52">
        <f>IFERROR(VLOOKUP(Table1215[[#This Row],[Column2]],Table12[[Column2]:[Column54]],33,FALSE),"0")</f>
        <v>0</v>
      </c>
      <c r="AI31" s="52">
        <f>IFERROR(VLOOKUP(Table1215[[#This Row],[Column2]],Table12[[Column2]:[Column54]],34,FALSE),"0")</f>
        <v>0</v>
      </c>
      <c r="AJ31" s="58">
        <f>AVERAGE(Table1215[[#This Row],[Column31]],Table1215[[#This Row],[Column32]],Table1215[[#This Row],[Column33]])</f>
        <v>0</v>
      </c>
      <c r="AK31" s="52">
        <f>IFERROR(VLOOKUP(Table1215[[#This Row],[Column2]],Table12[[Column2]:[Column54]],36,FALSE),"0")</f>
        <v>3</v>
      </c>
      <c r="AL31" s="52">
        <f>IFERROR(VLOOKUP(Table1215[[#This Row],[Column2]],Table12[[Column2]:[Column54]],37,FALSE),"0")</f>
        <v>4</v>
      </c>
      <c r="AM31" s="52">
        <f>IFERROR(VLOOKUP(Table1215[[#This Row],[Column2]],Table12[[Column2]:[Column54]],38,FALSE),"0")</f>
        <v>0</v>
      </c>
      <c r="AN31" s="52">
        <f>IFERROR(VLOOKUP(Table1215[[#This Row],[Column2]],Table12[[Column2]:[Column54]],39,FALSE),"0")</f>
        <v>5</v>
      </c>
      <c r="AO31" s="52">
        <f>IFERROR(VLOOKUP(Table1215[[#This Row],[Column2]],Table12[[Column2]:[Column54]],40,FALSE),"0")</f>
        <v>0</v>
      </c>
      <c r="AP31" s="58">
        <f>AVERAGE(Table1215[[#This Row],[Column37]],Table1215[[#This Row],[Column38]],Table1215[[#This Row],[Column40]])</f>
        <v>4</v>
      </c>
      <c r="AQ31" s="52">
        <f>IFERROR(VLOOKUP(Table1215[[#This Row],[Column2]],Table12[[Column2]:[Column54]],42,FALSE),"0")</f>
        <v>4</v>
      </c>
      <c r="AR31" s="52">
        <f>IFERROR(VLOOKUP(Table1215[[#This Row],[Column2]],Table12[[Column2]:[Column54]],43,FALSE),"0")</f>
        <v>0</v>
      </c>
      <c r="AS31" s="52">
        <f>IFERROR(VLOOKUP(Table1215[[#This Row],[Column2]],Table12[[Column2]:[Column54]],44,FALSE),"0")</f>
        <v>0</v>
      </c>
      <c r="AT31" s="52">
        <f>IFERROR(VLOOKUP(Table1215[[#This Row],[Column2]],Table12[[Column2]:[Column54]],45,FALSE),"0")</f>
        <v>0</v>
      </c>
      <c r="AU31" s="52">
        <f>IFERROR(VLOOKUP(Table1215[[#This Row],[Column2]],Table12[[Column2]:[Column54]],46,FALSE),"0")</f>
        <v>0</v>
      </c>
      <c r="AV31" s="58">
        <f>Table1215[[#This Row],[Column43]]</f>
        <v>4</v>
      </c>
      <c r="AW31" s="52">
        <f>IFERROR(VLOOKUP(Table1215[[#This Row],[Column2]],Table12[[Column2]:[Column54]],48,FALSE),"0")</f>
        <v>0</v>
      </c>
      <c r="AX31" s="52">
        <f>IFERROR(VLOOKUP(Table1215[[#This Row],[Column2]],Table12[[Column2]:[Column54]],49,FALSE),"0")</f>
        <v>0</v>
      </c>
      <c r="AY31" s="52">
        <f>IFERROR(VLOOKUP(Table1215[[#This Row],[Column2]],Table12[[Column2]:[Column54]],50,FALSE),"0")</f>
        <v>0</v>
      </c>
      <c r="AZ31" s="52">
        <f>IFERROR(VLOOKUP(Table1215[[#This Row],[Column2]],Table12[[Column2]:[Column54]],51,FALSE),"0")</f>
        <v>4</v>
      </c>
      <c r="BA31" s="52">
        <f>IFERROR(VLOOKUP(Table1215[[#This Row],[Column2]],Table12[[Column2]:[Column54]],52,FALSE),"0")</f>
        <v>5</v>
      </c>
      <c r="BB31" s="58">
        <f>AVERAGE(Table1215[[#This Row],[Column52]],Table1215[[#This Row],[Column53]])</f>
        <v>4.5</v>
      </c>
    </row>
    <row r="32" spans="1:54" ht="23.1" customHeight="1" x14ac:dyDescent="0.3">
      <c r="A32" s="77">
        <v>29</v>
      </c>
      <c r="B32" s="54" t="s">
        <v>299</v>
      </c>
      <c r="C32" s="55" t="s">
        <v>300</v>
      </c>
      <c r="D32" s="54" t="s">
        <v>449</v>
      </c>
      <c r="E32" s="54" t="s">
        <v>492</v>
      </c>
      <c r="F32" s="54" t="str">
        <f>REPT(CHAR(160),10)&amp;Working!$E33</f>
        <v>          C</v>
      </c>
      <c r="G32" s="56">
        <f>IFERROR(VLOOKUP(Table1215[[#This Row],[Column2]],Table12[[Column2]:[Column54]],6,FALSE),"0")</f>
        <v>0</v>
      </c>
      <c r="H32" s="56">
        <f>IFERROR(VLOOKUP(Table1215[[#This Row],[Column2]],Table12[[Column2]:[Column54]],7,FALSE),"0")</f>
        <v>0</v>
      </c>
      <c r="I32" s="56">
        <f>IFERROR(VLOOKUP(Table1215[[#This Row],[Column2]],Table12[[Column2]:[Column54]],8,FALSE),"0")</f>
        <v>2</v>
      </c>
      <c r="J32" s="56">
        <f>IFERROR(VLOOKUP(Table1215[[#This Row],[Column2]],Table12[[Column2]:[Column54]],9,FALSE),"0")</f>
        <v>0</v>
      </c>
      <c r="K32" s="56">
        <f>IFERROR(VLOOKUP(Table1215[[#This Row],[Column2]],Table12[[Column2]:[Column54]],10,FALSE),"0")</f>
        <v>0</v>
      </c>
      <c r="L32" s="58">
        <f>Table1215[[#This Row],[Column9]]</f>
        <v>2</v>
      </c>
      <c r="M32" s="56">
        <f>IFERROR(VLOOKUP(Table1215[[#This Row],[Column2]],Table12[[Column2]:[Column54]],12,FALSE),"0")</f>
        <v>0</v>
      </c>
      <c r="N32" s="56">
        <f>IFERROR(VLOOKUP(Table1215[[#This Row],[Column2]],Table12[[Column2]:[Column54]],13,FALSE),"0")</f>
        <v>3</v>
      </c>
      <c r="O32" s="56">
        <f>IFERROR(VLOOKUP(Table1215[[#This Row],[Column2]],Table12[[Column2]:[Column54]],14,FALSE),"0")</f>
        <v>3</v>
      </c>
      <c r="P32" s="56">
        <f>IFERROR(VLOOKUP(Table1215[[#This Row],[Column2]],Table12[[Column2]:[Column54]],10,FALSE),"0")</f>
        <v>0</v>
      </c>
      <c r="Q32" s="56">
        <f>IFERROR(VLOOKUP(Table1215[[#This Row],[Column2]],Table12[[Column2]:[Column54]],16,FALSE),"0")</f>
        <v>3</v>
      </c>
      <c r="R32" s="58">
        <f>AVERAGE(Table1215[[#This Row],[Column14]],Table1215[[#This Row],[Column15]],Table1215[[#This Row],[Column17]])</f>
        <v>3</v>
      </c>
      <c r="S32" s="56">
        <f>IFERROR(VLOOKUP(Table1215[[#This Row],[Column2]],Table12[[Column2]:[Column54]],18,FALSE),"0")</f>
        <v>0</v>
      </c>
      <c r="T32" s="56">
        <f>IFERROR(VLOOKUP(Table1215[[#This Row],[Column2]],Table12[[Column2]:[Column54]],19,FALSE),"0")</f>
        <v>0</v>
      </c>
      <c r="U32" s="56">
        <f>IFERROR(VLOOKUP(Table1215[[#This Row],[Column2]],Table12[[Column2]:[Column54]],20,FALSE),"0")</f>
        <v>0</v>
      </c>
      <c r="V32" s="56">
        <f>IFERROR(VLOOKUP(Table1215[[#This Row],[Column2]],Table12[[Column2]:[Column54]],21,FALSE),"0")</f>
        <v>0</v>
      </c>
      <c r="W32" s="56">
        <f>IFERROR(VLOOKUP(Table1215[[#This Row],[Column2]],Table12[[Column2]:[Column54]],22,FALSE),"0")</f>
        <v>0</v>
      </c>
      <c r="X32" s="58">
        <f>Table1215[[#This Row],[Column19]]</f>
        <v>0</v>
      </c>
      <c r="Y32" s="56">
        <f>IFERROR(VLOOKUP(Table1215[[#This Row],[Column2]],Table12[[Column2]:[Column54]],24,FALSE),"0")</f>
        <v>2</v>
      </c>
      <c r="Z32" s="56">
        <f>IFERROR(VLOOKUP(Table1215[[#This Row],[Column2]],Table12[[Column2]:[Column54]],25,FALSE),"0")</f>
        <v>0</v>
      </c>
      <c r="AA32" s="56">
        <f>IFERROR(VLOOKUP(Table1215[[#This Row],[Column2]],Table12[[Column2]:[Column54]],26,FALSE),"0")</f>
        <v>0</v>
      </c>
      <c r="AB32" s="56">
        <f>IFERROR(VLOOKUP(Table1215[[#This Row],[Column2]],Table12[[Column2]:[Column54]],27,FALSE),"0")</f>
        <v>0</v>
      </c>
      <c r="AC32" s="56">
        <f>IFERROR(VLOOKUP(Table1215[[#This Row],[Column2]],Table12[[Column2]:[Column54]],28,FALSE),"0")</f>
        <v>0</v>
      </c>
      <c r="AD32" s="58">
        <f>Table1215[[#This Row],[Column25]]</f>
        <v>2</v>
      </c>
      <c r="AE32" s="56">
        <f>IFERROR(VLOOKUP(Table1215[[#This Row],[Column2]],Table12[[Column2]:[Column54]],30,FALSE),"0")</f>
        <v>0</v>
      </c>
      <c r="AF32" s="56">
        <f>IFERROR(VLOOKUP(Table1215[[#This Row],[Column2]],Table12[[Column2]:[Column54]],31,FALSE),"0")</f>
        <v>0</v>
      </c>
      <c r="AG32" s="56">
        <f>IFERROR(VLOOKUP(Table1215[[#This Row],[Column2]],Table12[[Column2]:[Column54]],32,FALSE),"0")</f>
        <v>0</v>
      </c>
      <c r="AH32" s="56">
        <f>IFERROR(VLOOKUP(Table1215[[#This Row],[Column2]],Table12[[Column2]:[Column54]],33,FALSE),"0")</f>
        <v>0</v>
      </c>
      <c r="AI32" s="56">
        <f>IFERROR(VLOOKUP(Table1215[[#This Row],[Column2]],Table12[[Column2]:[Column54]],34,FALSE),"0")</f>
        <v>0</v>
      </c>
      <c r="AJ32" s="58">
        <f>AVERAGE(Table1215[[#This Row],[Column31]],Table1215[[#This Row],[Column32]],Table1215[[#This Row],[Column33]])</f>
        <v>0</v>
      </c>
      <c r="AK32" s="56">
        <f>IFERROR(VLOOKUP(Table1215[[#This Row],[Column2]],Table12[[Column2]:[Column54]],36,FALSE),"0")</f>
        <v>2</v>
      </c>
      <c r="AL32" s="56">
        <f>IFERROR(VLOOKUP(Table1215[[#This Row],[Column2]],Table12[[Column2]:[Column54]],37,FALSE),"0")</f>
        <v>2</v>
      </c>
      <c r="AM32" s="56">
        <f>IFERROR(VLOOKUP(Table1215[[#This Row],[Column2]],Table12[[Column2]:[Column54]],38,FALSE),"0")</f>
        <v>0</v>
      </c>
      <c r="AN32" s="56">
        <f>IFERROR(VLOOKUP(Table1215[[#This Row],[Column2]],Table12[[Column2]:[Column54]],39,FALSE),"0")</f>
        <v>3</v>
      </c>
      <c r="AO32" s="56">
        <f>IFERROR(VLOOKUP(Table1215[[#This Row],[Column2]],Table12[[Column2]:[Column54]],40,FALSE),"0")</f>
        <v>0</v>
      </c>
      <c r="AP32" s="58">
        <f>AVERAGE(Table1215[[#This Row],[Column37]],Table1215[[#This Row],[Column38]],Table1215[[#This Row],[Column40]])</f>
        <v>2.3333333333333335</v>
      </c>
      <c r="AQ32" s="56">
        <f>IFERROR(VLOOKUP(Table1215[[#This Row],[Column2]],Table12[[Column2]:[Column54]],42,FALSE),"0")</f>
        <v>3</v>
      </c>
      <c r="AR32" s="56">
        <f>IFERROR(VLOOKUP(Table1215[[#This Row],[Column2]],Table12[[Column2]:[Column54]],43,FALSE),"0")</f>
        <v>0</v>
      </c>
      <c r="AS32" s="56">
        <f>IFERROR(VLOOKUP(Table1215[[#This Row],[Column2]],Table12[[Column2]:[Column54]],44,FALSE),"0")</f>
        <v>0</v>
      </c>
      <c r="AT32" s="56">
        <f>IFERROR(VLOOKUP(Table1215[[#This Row],[Column2]],Table12[[Column2]:[Column54]],45,FALSE),"0")</f>
        <v>0</v>
      </c>
      <c r="AU32" s="56">
        <f>IFERROR(VLOOKUP(Table1215[[#This Row],[Column2]],Table12[[Column2]:[Column54]],46,FALSE),"0")</f>
        <v>0</v>
      </c>
      <c r="AV32" s="58">
        <f>Table1215[[#This Row],[Column43]]</f>
        <v>3</v>
      </c>
      <c r="AW32" s="56">
        <f>IFERROR(VLOOKUP(Table1215[[#This Row],[Column2]],Table12[[Column2]:[Column54]],48,FALSE),"0")</f>
        <v>0</v>
      </c>
      <c r="AX32" s="56">
        <f>IFERROR(VLOOKUP(Table1215[[#This Row],[Column2]],Table12[[Column2]:[Column54]],49,FALSE),"0")</f>
        <v>0</v>
      </c>
      <c r="AY32" s="56">
        <f>IFERROR(VLOOKUP(Table1215[[#This Row],[Column2]],Table12[[Column2]:[Column54]],50,FALSE),"0")</f>
        <v>0</v>
      </c>
      <c r="AZ32" s="56">
        <f>IFERROR(VLOOKUP(Table1215[[#This Row],[Column2]],Table12[[Column2]:[Column54]],51,FALSE),"0")</f>
        <v>3</v>
      </c>
      <c r="BA32" s="56">
        <f>IFERROR(VLOOKUP(Table1215[[#This Row],[Column2]],Table12[[Column2]:[Column54]],52,FALSE),"0")</f>
        <v>3</v>
      </c>
      <c r="BB32" s="58">
        <f>AVERAGE(Table1215[[#This Row],[Column52]],Table1215[[#This Row],[Column53]])</f>
        <v>3</v>
      </c>
    </row>
    <row r="33" spans="1:54" ht="23.1" customHeight="1" x14ac:dyDescent="0.3">
      <c r="A33" s="78">
        <v>30</v>
      </c>
      <c r="B33" s="61" t="s">
        <v>39</v>
      </c>
      <c r="C33" s="62" t="s">
        <v>40</v>
      </c>
      <c r="D33" s="61" t="s">
        <v>449</v>
      </c>
      <c r="E33" s="61" t="s">
        <v>34</v>
      </c>
      <c r="F33" s="61" t="str">
        <f>REPT(CHAR(160),10)&amp;Working!$E34</f>
        <v>          A</v>
      </c>
      <c r="G33" s="52">
        <f>IFERROR(VLOOKUP(Table1215[[#This Row],[Column2]],Table12[[Column2]:[Column54]],6,FALSE),"0")</f>
        <v>0</v>
      </c>
      <c r="H33" s="52">
        <f>IFERROR(VLOOKUP(Table1215[[#This Row],[Column2]],Table12[[Column2]:[Column54]],7,FALSE),"0")</f>
        <v>0</v>
      </c>
      <c r="I33" s="52">
        <f>IFERROR(VLOOKUP(Table1215[[#This Row],[Column2]],Table12[[Column2]:[Column54]],8,FALSE),"0")</f>
        <v>4</v>
      </c>
      <c r="J33" s="52">
        <f>IFERROR(VLOOKUP(Table1215[[#This Row],[Column2]],Table12[[Column2]:[Column54]],9,FALSE),"0")</f>
        <v>0</v>
      </c>
      <c r="K33" s="52">
        <f>IFERROR(VLOOKUP(Table1215[[#This Row],[Column2]],Table12[[Column2]:[Column54]],10,FALSE),"0")</f>
        <v>0</v>
      </c>
      <c r="L33" s="58">
        <f>Table1215[[#This Row],[Column9]]</f>
        <v>4</v>
      </c>
      <c r="M33" s="52">
        <f>IFERROR(VLOOKUP(Table1215[[#This Row],[Column2]],Table12[[Column2]:[Column54]],12,FALSE),"0")</f>
        <v>0</v>
      </c>
      <c r="N33" s="52">
        <f>IFERROR(VLOOKUP(Table1215[[#This Row],[Column2]],Table12[[Column2]:[Column54]],13,FALSE),"0")</f>
        <v>4</v>
      </c>
      <c r="O33" s="52">
        <f>IFERROR(VLOOKUP(Table1215[[#This Row],[Column2]],Table12[[Column2]:[Column54]],14,FALSE),"0")</f>
        <v>4</v>
      </c>
      <c r="P33" s="52">
        <f>IFERROR(VLOOKUP(Table1215[[#This Row],[Column2]],Table12[[Column2]:[Column54]],10,FALSE),"0")</f>
        <v>0</v>
      </c>
      <c r="Q33" s="52">
        <f>IFERROR(VLOOKUP(Table1215[[#This Row],[Column2]],Table12[[Column2]:[Column54]],16,FALSE),"0")</f>
        <v>4</v>
      </c>
      <c r="R33" s="58">
        <f>AVERAGE(Table1215[[#This Row],[Column14]],Table1215[[#This Row],[Column15]],Table1215[[#This Row],[Column17]])</f>
        <v>4</v>
      </c>
      <c r="S33" s="52">
        <f>IFERROR(VLOOKUP(Table1215[[#This Row],[Column2]],Table12[[Column2]:[Column54]],18,FALSE),"0")</f>
        <v>0</v>
      </c>
      <c r="T33" s="52">
        <f>IFERROR(VLOOKUP(Table1215[[#This Row],[Column2]],Table12[[Column2]:[Column54]],19,FALSE),"0")</f>
        <v>0</v>
      </c>
      <c r="U33" s="52">
        <f>IFERROR(VLOOKUP(Table1215[[#This Row],[Column2]],Table12[[Column2]:[Column54]],20,FALSE),"0")</f>
        <v>0</v>
      </c>
      <c r="V33" s="52">
        <f>IFERROR(VLOOKUP(Table1215[[#This Row],[Column2]],Table12[[Column2]:[Column54]],21,FALSE),"0")</f>
        <v>0</v>
      </c>
      <c r="W33" s="52">
        <f>IFERROR(VLOOKUP(Table1215[[#This Row],[Column2]],Table12[[Column2]:[Column54]],22,FALSE),"0")</f>
        <v>0</v>
      </c>
      <c r="X33" s="58">
        <f>Table1215[[#This Row],[Column19]]</f>
        <v>0</v>
      </c>
      <c r="Y33" s="52">
        <f>IFERROR(VLOOKUP(Table1215[[#This Row],[Column2]],Table12[[Column2]:[Column54]],24,FALSE),"0")</f>
        <v>4</v>
      </c>
      <c r="Z33" s="52">
        <f>IFERROR(VLOOKUP(Table1215[[#This Row],[Column2]],Table12[[Column2]:[Column54]],25,FALSE),"0")</f>
        <v>0</v>
      </c>
      <c r="AA33" s="52">
        <f>IFERROR(VLOOKUP(Table1215[[#This Row],[Column2]],Table12[[Column2]:[Column54]],26,FALSE),"0")</f>
        <v>0</v>
      </c>
      <c r="AB33" s="52">
        <f>IFERROR(VLOOKUP(Table1215[[#This Row],[Column2]],Table12[[Column2]:[Column54]],27,FALSE),"0")</f>
        <v>0</v>
      </c>
      <c r="AC33" s="52">
        <f>IFERROR(VLOOKUP(Table1215[[#This Row],[Column2]],Table12[[Column2]:[Column54]],28,FALSE),"0")</f>
        <v>0</v>
      </c>
      <c r="AD33" s="58">
        <f>Table1215[[#This Row],[Column25]]</f>
        <v>4</v>
      </c>
      <c r="AE33" s="52">
        <f>IFERROR(VLOOKUP(Table1215[[#This Row],[Column2]],Table12[[Column2]:[Column54]],30,FALSE),"0")</f>
        <v>0</v>
      </c>
      <c r="AF33" s="52">
        <f>IFERROR(VLOOKUP(Table1215[[#This Row],[Column2]],Table12[[Column2]:[Column54]],31,FALSE),"0")</f>
        <v>0</v>
      </c>
      <c r="AG33" s="52">
        <f>IFERROR(VLOOKUP(Table1215[[#This Row],[Column2]],Table12[[Column2]:[Column54]],32,FALSE),"0")</f>
        <v>0</v>
      </c>
      <c r="AH33" s="52">
        <f>IFERROR(VLOOKUP(Table1215[[#This Row],[Column2]],Table12[[Column2]:[Column54]],33,FALSE),"0")</f>
        <v>0</v>
      </c>
      <c r="AI33" s="52">
        <f>IFERROR(VLOOKUP(Table1215[[#This Row],[Column2]],Table12[[Column2]:[Column54]],34,FALSE),"0")</f>
        <v>0</v>
      </c>
      <c r="AJ33" s="58">
        <f>AVERAGE(Table1215[[#This Row],[Column31]],Table1215[[#This Row],[Column32]],Table1215[[#This Row],[Column33]])</f>
        <v>0</v>
      </c>
      <c r="AK33" s="52">
        <f>IFERROR(VLOOKUP(Table1215[[#This Row],[Column2]],Table12[[Column2]:[Column54]],36,FALSE),"0")</f>
        <v>4</v>
      </c>
      <c r="AL33" s="52">
        <f>IFERROR(VLOOKUP(Table1215[[#This Row],[Column2]],Table12[[Column2]:[Column54]],37,FALSE),"0")</f>
        <v>4</v>
      </c>
      <c r="AM33" s="52">
        <f>IFERROR(VLOOKUP(Table1215[[#This Row],[Column2]],Table12[[Column2]:[Column54]],38,FALSE),"0")</f>
        <v>0</v>
      </c>
      <c r="AN33" s="52">
        <f>IFERROR(VLOOKUP(Table1215[[#This Row],[Column2]],Table12[[Column2]:[Column54]],39,FALSE),"0")</f>
        <v>4</v>
      </c>
      <c r="AO33" s="52">
        <f>IFERROR(VLOOKUP(Table1215[[#This Row],[Column2]],Table12[[Column2]:[Column54]],40,FALSE),"0")</f>
        <v>0</v>
      </c>
      <c r="AP33" s="58">
        <f>AVERAGE(Table1215[[#This Row],[Column37]],Table1215[[#This Row],[Column38]],Table1215[[#This Row],[Column40]])</f>
        <v>4</v>
      </c>
      <c r="AQ33" s="52">
        <f>IFERROR(VLOOKUP(Table1215[[#This Row],[Column2]],Table12[[Column2]:[Column54]],42,FALSE),"0")</f>
        <v>3</v>
      </c>
      <c r="AR33" s="52">
        <f>IFERROR(VLOOKUP(Table1215[[#This Row],[Column2]],Table12[[Column2]:[Column54]],43,FALSE),"0")</f>
        <v>0</v>
      </c>
      <c r="AS33" s="52">
        <f>IFERROR(VLOOKUP(Table1215[[#This Row],[Column2]],Table12[[Column2]:[Column54]],44,FALSE),"0")</f>
        <v>0</v>
      </c>
      <c r="AT33" s="52">
        <f>IFERROR(VLOOKUP(Table1215[[#This Row],[Column2]],Table12[[Column2]:[Column54]],45,FALSE),"0")</f>
        <v>0</v>
      </c>
      <c r="AU33" s="52">
        <f>IFERROR(VLOOKUP(Table1215[[#This Row],[Column2]],Table12[[Column2]:[Column54]],46,FALSE),"0")</f>
        <v>0</v>
      </c>
      <c r="AV33" s="58">
        <f>Table1215[[#This Row],[Column43]]</f>
        <v>3</v>
      </c>
      <c r="AW33" s="52">
        <f>IFERROR(VLOOKUP(Table1215[[#This Row],[Column2]],Table12[[Column2]:[Column54]],48,FALSE),"0")</f>
        <v>0</v>
      </c>
      <c r="AX33" s="52">
        <f>IFERROR(VLOOKUP(Table1215[[#This Row],[Column2]],Table12[[Column2]:[Column54]],49,FALSE),"0")</f>
        <v>0</v>
      </c>
      <c r="AY33" s="52">
        <f>IFERROR(VLOOKUP(Table1215[[#This Row],[Column2]],Table12[[Column2]:[Column54]],50,FALSE),"0")</f>
        <v>0</v>
      </c>
      <c r="AZ33" s="52">
        <f>IFERROR(VLOOKUP(Table1215[[#This Row],[Column2]],Table12[[Column2]:[Column54]],51,FALSE),"0")</f>
        <v>4</v>
      </c>
      <c r="BA33" s="52">
        <f>IFERROR(VLOOKUP(Table1215[[#This Row],[Column2]],Table12[[Column2]:[Column54]],52,FALSE),"0")</f>
        <v>4</v>
      </c>
      <c r="BB33" s="58">
        <f>AVERAGE(Table1215[[#This Row],[Column52]],Table1215[[#This Row],[Column53]])</f>
        <v>4</v>
      </c>
    </row>
    <row r="34" spans="1:54" ht="23.1" customHeight="1" x14ac:dyDescent="0.3">
      <c r="A34" s="77">
        <v>31</v>
      </c>
      <c r="B34" s="54" t="s">
        <v>109</v>
      </c>
      <c r="C34" s="55" t="s">
        <v>110</v>
      </c>
      <c r="D34" s="54" t="s">
        <v>449</v>
      </c>
      <c r="E34" s="54" t="s">
        <v>34</v>
      </c>
      <c r="F34" s="54" t="str">
        <f>REPT(CHAR(160),10)&amp;Working!$E35</f>
        <v>          A</v>
      </c>
      <c r="G34" s="56">
        <f>IFERROR(VLOOKUP(Table1215[[#This Row],[Column2]],Table12[[Column2]:[Column54]],6,FALSE),"0")</f>
        <v>0</v>
      </c>
      <c r="H34" s="56">
        <f>IFERROR(VLOOKUP(Table1215[[#This Row],[Column2]],Table12[[Column2]:[Column54]],7,FALSE),"0")</f>
        <v>0</v>
      </c>
      <c r="I34" s="56">
        <f>IFERROR(VLOOKUP(Table1215[[#This Row],[Column2]],Table12[[Column2]:[Column54]],8,FALSE),"0")</f>
        <v>4</v>
      </c>
      <c r="J34" s="56">
        <f>IFERROR(VLOOKUP(Table1215[[#This Row],[Column2]],Table12[[Column2]:[Column54]],9,FALSE),"0")</f>
        <v>0</v>
      </c>
      <c r="K34" s="56">
        <f>IFERROR(VLOOKUP(Table1215[[#This Row],[Column2]],Table12[[Column2]:[Column54]],10,FALSE),"0")</f>
        <v>0</v>
      </c>
      <c r="L34" s="58">
        <f>Table1215[[#This Row],[Column9]]</f>
        <v>4</v>
      </c>
      <c r="M34" s="56">
        <f>IFERROR(VLOOKUP(Table1215[[#This Row],[Column2]],Table12[[Column2]:[Column54]],12,FALSE),"0")</f>
        <v>0</v>
      </c>
      <c r="N34" s="56">
        <f>IFERROR(VLOOKUP(Table1215[[#This Row],[Column2]],Table12[[Column2]:[Column54]],13,FALSE),"0")</f>
        <v>4</v>
      </c>
      <c r="O34" s="56">
        <f>IFERROR(VLOOKUP(Table1215[[#This Row],[Column2]],Table12[[Column2]:[Column54]],14,FALSE),"0")</f>
        <v>4</v>
      </c>
      <c r="P34" s="56">
        <f>IFERROR(VLOOKUP(Table1215[[#This Row],[Column2]],Table12[[Column2]:[Column54]],10,FALSE),"0")</f>
        <v>0</v>
      </c>
      <c r="Q34" s="56">
        <f>IFERROR(VLOOKUP(Table1215[[#This Row],[Column2]],Table12[[Column2]:[Column54]],16,FALSE),"0")</f>
        <v>4</v>
      </c>
      <c r="R34" s="58">
        <f>AVERAGE(Table1215[[#This Row],[Column14]],Table1215[[#This Row],[Column15]],Table1215[[#This Row],[Column17]])</f>
        <v>4</v>
      </c>
      <c r="S34" s="56">
        <f>IFERROR(VLOOKUP(Table1215[[#This Row],[Column2]],Table12[[Column2]:[Column54]],18,FALSE),"0")</f>
        <v>0</v>
      </c>
      <c r="T34" s="56">
        <f>IFERROR(VLOOKUP(Table1215[[#This Row],[Column2]],Table12[[Column2]:[Column54]],19,FALSE),"0")</f>
        <v>0</v>
      </c>
      <c r="U34" s="56">
        <f>IFERROR(VLOOKUP(Table1215[[#This Row],[Column2]],Table12[[Column2]:[Column54]],20,FALSE),"0")</f>
        <v>0</v>
      </c>
      <c r="V34" s="56">
        <f>IFERROR(VLOOKUP(Table1215[[#This Row],[Column2]],Table12[[Column2]:[Column54]],21,FALSE),"0")</f>
        <v>0</v>
      </c>
      <c r="W34" s="56">
        <f>IFERROR(VLOOKUP(Table1215[[#This Row],[Column2]],Table12[[Column2]:[Column54]],22,FALSE),"0")</f>
        <v>0</v>
      </c>
      <c r="X34" s="58">
        <f>Table1215[[#This Row],[Column19]]</f>
        <v>0</v>
      </c>
      <c r="Y34" s="56">
        <f>IFERROR(VLOOKUP(Table1215[[#This Row],[Column2]],Table12[[Column2]:[Column54]],24,FALSE),"0")</f>
        <v>4</v>
      </c>
      <c r="Z34" s="56">
        <f>IFERROR(VLOOKUP(Table1215[[#This Row],[Column2]],Table12[[Column2]:[Column54]],25,FALSE),"0")</f>
        <v>0</v>
      </c>
      <c r="AA34" s="56">
        <f>IFERROR(VLOOKUP(Table1215[[#This Row],[Column2]],Table12[[Column2]:[Column54]],26,FALSE),"0")</f>
        <v>0</v>
      </c>
      <c r="AB34" s="56">
        <f>IFERROR(VLOOKUP(Table1215[[#This Row],[Column2]],Table12[[Column2]:[Column54]],27,FALSE),"0")</f>
        <v>0</v>
      </c>
      <c r="AC34" s="56">
        <f>IFERROR(VLOOKUP(Table1215[[#This Row],[Column2]],Table12[[Column2]:[Column54]],28,FALSE),"0")</f>
        <v>0</v>
      </c>
      <c r="AD34" s="58">
        <f>Table1215[[#This Row],[Column25]]</f>
        <v>4</v>
      </c>
      <c r="AE34" s="56">
        <f>IFERROR(VLOOKUP(Table1215[[#This Row],[Column2]],Table12[[Column2]:[Column54]],30,FALSE),"0")</f>
        <v>0</v>
      </c>
      <c r="AF34" s="56">
        <f>IFERROR(VLOOKUP(Table1215[[#This Row],[Column2]],Table12[[Column2]:[Column54]],31,FALSE),"0")</f>
        <v>0</v>
      </c>
      <c r="AG34" s="56">
        <f>IFERROR(VLOOKUP(Table1215[[#This Row],[Column2]],Table12[[Column2]:[Column54]],32,FALSE),"0")</f>
        <v>0</v>
      </c>
      <c r="AH34" s="56">
        <f>IFERROR(VLOOKUP(Table1215[[#This Row],[Column2]],Table12[[Column2]:[Column54]],33,FALSE),"0")</f>
        <v>0</v>
      </c>
      <c r="AI34" s="56">
        <f>IFERROR(VLOOKUP(Table1215[[#This Row],[Column2]],Table12[[Column2]:[Column54]],34,FALSE),"0")</f>
        <v>0</v>
      </c>
      <c r="AJ34" s="58">
        <f>AVERAGE(Table1215[[#This Row],[Column31]],Table1215[[#This Row],[Column32]],Table1215[[#This Row],[Column33]])</f>
        <v>0</v>
      </c>
      <c r="AK34" s="56">
        <f>IFERROR(VLOOKUP(Table1215[[#This Row],[Column2]],Table12[[Column2]:[Column54]],36,FALSE),"0")</f>
        <v>4</v>
      </c>
      <c r="AL34" s="56">
        <f>IFERROR(VLOOKUP(Table1215[[#This Row],[Column2]],Table12[[Column2]:[Column54]],37,FALSE),"0")</f>
        <v>4</v>
      </c>
      <c r="AM34" s="56">
        <f>IFERROR(VLOOKUP(Table1215[[#This Row],[Column2]],Table12[[Column2]:[Column54]],38,FALSE),"0")</f>
        <v>0</v>
      </c>
      <c r="AN34" s="56">
        <f>IFERROR(VLOOKUP(Table1215[[#This Row],[Column2]],Table12[[Column2]:[Column54]],39,FALSE),"0")</f>
        <v>4</v>
      </c>
      <c r="AO34" s="56">
        <f>IFERROR(VLOOKUP(Table1215[[#This Row],[Column2]],Table12[[Column2]:[Column54]],40,FALSE),"0")</f>
        <v>0</v>
      </c>
      <c r="AP34" s="58">
        <f>AVERAGE(Table1215[[#This Row],[Column37]],Table1215[[#This Row],[Column38]],Table1215[[#This Row],[Column40]])</f>
        <v>4</v>
      </c>
      <c r="AQ34" s="56">
        <f>IFERROR(VLOOKUP(Table1215[[#This Row],[Column2]],Table12[[Column2]:[Column54]],42,FALSE),"0")</f>
        <v>3</v>
      </c>
      <c r="AR34" s="56">
        <f>IFERROR(VLOOKUP(Table1215[[#This Row],[Column2]],Table12[[Column2]:[Column54]],43,FALSE),"0")</f>
        <v>0</v>
      </c>
      <c r="AS34" s="56">
        <f>IFERROR(VLOOKUP(Table1215[[#This Row],[Column2]],Table12[[Column2]:[Column54]],44,FALSE),"0")</f>
        <v>0</v>
      </c>
      <c r="AT34" s="56">
        <f>IFERROR(VLOOKUP(Table1215[[#This Row],[Column2]],Table12[[Column2]:[Column54]],45,FALSE),"0")</f>
        <v>0</v>
      </c>
      <c r="AU34" s="56">
        <f>IFERROR(VLOOKUP(Table1215[[#This Row],[Column2]],Table12[[Column2]:[Column54]],46,FALSE),"0")</f>
        <v>0</v>
      </c>
      <c r="AV34" s="58">
        <f>Table1215[[#This Row],[Column43]]</f>
        <v>3</v>
      </c>
      <c r="AW34" s="56">
        <f>IFERROR(VLOOKUP(Table1215[[#This Row],[Column2]],Table12[[Column2]:[Column54]],48,FALSE),"0")</f>
        <v>0</v>
      </c>
      <c r="AX34" s="56">
        <f>IFERROR(VLOOKUP(Table1215[[#This Row],[Column2]],Table12[[Column2]:[Column54]],49,FALSE),"0")</f>
        <v>0</v>
      </c>
      <c r="AY34" s="56">
        <f>IFERROR(VLOOKUP(Table1215[[#This Row],[Column2]],Table12[[Column2]:[Column54]],50,FALSE),"0")</f>
        <v>0</v>
      </c>
      <c r="AZ34" s="56">
        <f>IFERROR(VLOOKUP(Table1215[[#This Row],[Column2]],Table12[[Column2]:[Column54]],51,FALSE),"0")</f>
        <v>4</v>
      </c>
      <c r="BA34" s="56">
        <f>IFERROR(VLOOKUP(Table1215[[#This Row],[Column2]],Table12[[Column2]:[Column54]],52,FALSE),"0")</f>
        <v>4</v>
      </c>
      <c r="BB34" s="58">
        <f>AVERAGE(Table1215[[#This Row],[Column52]],Table1215[[#This Row],[Column53]])</f>
        <v>4</v>
      </c>
    </row>
    <row r="35" spans="1:54" ht="23.1" customHeight="1" x14ac:dyDescent="0.3">
      <c r="A35" s="78">
        <v>32</v>
      </c>
      <c r="B35" s="61" t="s">
        <v>242</v>
      </c>
      <c r="C35" s="62" t="s">
        <v>243</v>
      </c>
      <c r="D35" s="61" t="s">
        <v>541</v>
      </c>
      <c r="E35" s="61" t="s">
        <v>160</v>
      </c>
      <c r="F35" s="61" t="str">
        <f>REPT(CHAR(160),10)&amp;Working!$E36</f>
        <v>          B</v>
      </c>
      <c r="G35" s="52">
        <f>IFERROR(VLOOKUP(Table1215[[#This Row],[Column2]],Table12[[Column2]:[Column54]],6,FALSE),"0")</f>
        <v>0</v>
      </c>
      <c r="H35" s="52">
        <f>IFERROR(VLOOKUP(Table1215[[#This Row],[Column2]],Table12[[Column2]:[Column54]],7,FALSE),"0")</f>
        <v>0</v>
      </c>
      <c r="I35" s="52">
        <f>IFERROR(VLOOKUP(Table1215[[#This Row],[Column2]],Table12[[Column2]:[Column54]],8,FALSE),"0")</f>
        <v>4</v>
      </c>
      <c r="J35" s="52">
        <f>IFERROR(VLOOKUP(Table1215[[#This Row],[Column2]],Table12[[Column2]:[Column54]],9,FALSE),"0")</f>
        <v>0</v>
      </c>
      <c r="K35" s="52">
        <f>IFERROR(VLOOKUP(Table1215[[#This Row],[Column2]],Table12[[Column2]:[Column54]],10,FALSE),"0")</f>
        <v>0</v>
      </c>
      <c r="L35" s="58">
        <f>Table1215[[#This Row],[Column9]]</f>
        <v>4</v>
      </c>
      <c r="M35" s="52">
        <f>IFERROR(VLOOKUP(Table1215[[#This Row],[Column2]],Table12[[Column2]:[Column54]],12,FALSE),"0")</f>
        <v>0</v>
      </c>
      <c r="N35" s="52">
        <f>IFERROR(VLOOKUP(Table1215[[#This Row],[Column2]],Table12[[Column2]:[Column54]],13,FALSE),"0")</f>
        <v>4</v>
      </c>
      <c r="O35" s="52">
        <f>IFERROR(VLOOKUP(Table1215[[#This Row],[Column2]],Table12[[Column2]:[Column54]],14,FALSE),"0")</f>
        <v>4</v>
      </c>
      <c r="P35" s="52">
        <f>IFERROR(VLOOKUP(Table1215[[#This Row],[Column2]],Table12[[Column2]:[Column54]],10,FALSE),"0")</f>
        <v>0</v>
      </c>
      <c r="Q35" s="52">
        <f>IFERROR(VLOOKUP(Table1215[[#This Row],[Column2]],Table12[[Column2]:[Column54]],16,FALSE),"0")</f>
        <v>4</v>
      </c>
      <c r="R35" s="58">
        <f>AVERAGE(Table1215[[#This Row],[Column14]],Table1215[[#This Row],[Column15]],Table1215[[#This Row],[Column17]])</f>
        <v>4</v>
      </c>
      <c r="S35" s="52">
        <f>IFERROR(VLOOKUP(Table1215[[#This Row],[Column2]],Table12[[Column2]:[Column54]],18,FALSE),"0")</f>
        <v>0</v>
      </c>
      <c r="T35" s="52">
        <f>IFERROR(VLOOKUP(Table1215[[#This Row],[Column2]],Table12[[Column2]:[Column54]],19,FALSE),"0")</f>
        <v>0</v>
      </c>
      <c r="U35" s="52">
        <f>IFERROR(VLOOKUP(Table1215[[#This Row],[Column2]],Table12[[Column2]:[Column54]],20,FALSE),"0")</f>
        <v>0</v>
      </c>
      <c r="V35" s="52">
        <f>IFERROR(VLOOKUP(Table1215[[#This Row],[Column2]],Table12[[Column2]:[Column54]],21,FALSE),"0")</f>
        <v>0</v>
      </c>
      <c r="W35" s="52">
        <f>IFERROR(VLOOKUP(Table1215[[#This Row],[Column2]],Table12[[Column2]:[Column54]],22,FALSE),"0")</f>
        <v>0</v>
      </c>
      <c r="X35" s="58">
        <f>Table1215[[#This Row],[Column19]]</f>
        <v>0</v>
      </c>
      <c r="Y35" s="52">
        <f>IFERROR(VLOOKUP(Table1215[[#This Row],[Column2]],Table12[[Column2]:[Column54]],24,FALSE),"0")</f>
        <v>4</v>
      </c>
      <c r="Z35" s="52">
        <f>IFERROR(VLOOKUP(Table1215[[#This Row],[Column2]],Table12[[Column2]:[Column54]],25,FALSE),"0")</f>
        <v>0</v>
      </c>
      <c r="AA35" s="52">
        <f>IFERROR(VLOOKUP(Table1215[[#This Row],[Column2]],Table12[[Column2]:[Column54]],26,FALSE),"0")</f>
        <v>0</v>
      </c>
      <c r="AB35" s="52">
        <f>IFERROR(VLOOKUP(Table1215[[#This Row],[Column2]],Table12[[Column2]:[Column54]],27,FALSE),"0")</f>
        <v>0</v>
      </c>
      <c r="AC35" s="52">
        <f>IFERROR(VLOOKUP(Table1215[[#This Row],[Column2]],Table12[[Column2]:[Column54]],28,FALSE),"0")</f>
        <v>0</v>
      </c>
      <c r="AD35" s="58">
        <f>Table1215[[#This Row],[Column25]]</f>
        <v>4</v>
      </c>
      <c r="AE35" s="52">
        <f>IFERROR(VLOOKUP(Table1215[[#This Row],[Column2]],Table12[[Column2]:[Column54]],30,FALSE),"0")</f>
        <v>0</v>
      </c>
      <c r="AF35" s="52">
        <f>IFERROR(VLOOKUP(Table1215[[#This Row],[Column2]],Table12[[Column2]:[Column54]],31,FALSE),"0")</f>
        <v>0</v>
      </c>
      <c r="AG35" s="52">
        <f>IFERROR(VLOOKUP(Table1215[[#This Row],[Column2]],Table12[[Column2]:[Column54]],32,FALSE),"0")</f>
        <v>0</v>
      </c>
      <c r="AH35" s="52">
        <f>IFERROR(VLOOKUP(Table1215[[#This Row],[Column2]],Table12[[Column2]:[Column54]],33,FALSE),"0")</f>
        <v>0</v>
      </c>
      <c r="AI35" s="52">
        <f>IFERROR(VLOOKUP(Table1215[[#This Row],[Column2]],Table12[[Column2]:[Column54]],34,FALSE),"0")</f>
        <v>0</v>
      </c>
      <c r="AJ35" s="58">
        <f>AVERAGE(Table1215[[#This Row],[Column31]],Table1215[[#This Row],[Column32]],Table1215[[#This Row],[Column33]])</f>
        <v>0</v>
      </c>
      <c r="AK35" s="52">
        <f>IFERROR(VLOOKUP(Table1215[[#This Row],[Column2]],Table12[[Column2]:[Column54]],36,FALSE),"0")</f>
        <v>5</v>
      </c>
      <c r="AL35" s="52">
        <f>IFERROR(VLOOKUP(Table1215[[#This Row],[Column2]],Table12[[Column2]:[Column54]],37,FALSE),"0")</f>
        <v>4</v>
      </c>
      <c r="AM35" s="52">
        <f>IFERROR(VLOOKUP(Table1215[[#This Row],[Column2]],Table12[[Column2]:[Column54]],38,FALSE),"0")</f>
        <v>0</v>
      </c>
      <c r="AN35" s="52">
        <f>IFERROR(VLOOKUP(Table1215[[#This Row],[Column2]],Table12[[Column2]:[Column54]],39,FALSE),"0")</f>
        <v>5</v>
      </c>
      <c r="AO35" s="52">
        <f>IFERROR(VLOOKUP(Table1215[[#This Row],[Column2]],Table12[[Column2]:[Column54]],40,FALSE),"0")</f>
        <v>0</v>
      </c>
      <c r="AP35" s="58">
        <f>AVERAGE(Table1215[[#This Row],[Column37]],Table1215[[#This Row],[Column38]],Table1215[[#This Row],[Column40]])</f>
        <v>4.666666666666667</v>
      </c>
      <c r="AQ35" s="52">
        <f>IFERROR(VLOOKUP(Table1215[[#This Row],[Column2]],Table12[[Column2]:[Column54]],42,FALSE),"0")</f>
        <v>4</v>
      </c>
      <c r="AR35" s="52">
        <f>IFERROR(VLOOKUP(Table1215[[#This Row],[Column2]],Table12[[Column2]:[Column54]],43,FALSE),"0")</f>
        <v>0</v>
      </c>
      <c r="AS35" s="52">
        <f>IFERROR(VLOOKUP(Table1215[[#This Row],[Column2]],Table12[[Column2]:[Column54]],44,FALSE),"0")</f>
        <v>0</v>
      </c>
      <c r="AT35" s="52">
        <f>IFERROR(VLOOKUP(Table1215[[#This Row],[Column2]],Table12[[Column2]:[Column54]],45,FALSE),"0")</f>
        <v>0</v>
      </c>
      <c r="AU35" s="52">
        <f>IFERROR(VLOOKUP(Table1215[[#This Row],[Column2]],Table12[[Column2]:[Column54]],46,FALSE),"0")</f>
        <v>0</v>
      </c>
      <c r="AV35" s="58">
        <f>Table1215[[#This Row],[Column43]]</f>
        <v>4</v>
      </c>
      <c r="AW35" s="52">
        <f>IFERROR(VLOOKUP(Table1215[[#This Row],[Column2]],Table12[[Column2]:[Column54]],48,FALSE),"0")</f>
        <v>0</v>
      </c>
      <c r="AX35" s="52">
        <f>IFERROR(VLOOKUP(Table1215[[#This Row],[Column2]],Table12[[Column2]:[Column54]],49,FALSE),"0")</f>
        <v>0</v>
      </c>
      <c r="AY35" s="52">
        <f>IFERROR(VLOOKUP(Table1215[[#This Row],[Column2]],Table12[[Column2]:[Column54]],50,FALSE),"0")</f>
        <v>0</v>
      </c>
      <c r="AZ35" s="52">
        <f>IFERROR(VLOOKUP(Table1215[[#This Row],[Column2]],Table12[[Column2]:[Column54]],51,FALSE),"0")</f>
        <v>5</v>
      </c>
      <c r="BA35" s="52">
        <f>IFERROR(VLOOKUP(Table1215[[#This Row],[Column2]],Table12[[Column2]:[Column54]],52,FALSE),"0")</f>
        <v>4</v>
      </c>
      <c r="BB35" s="58">
        <f>AVERAGE(Table1215[[#This Row],[Column52]],Table1215[[#This Row],[Column53]])</f>
        <v>4.5</v>
      </c>
    </row>
    <row r="36" spans="1:54" ht="23.1" customHeight="1" x14ac:dyDescent="0.3">
      <c r="A36" s="77">
        <v>33</v>
      </c>
      <c r="B36" s="54" t="s">
        <v>210</v>
      </c>
      <c r="C36" s="55" t="s">
        <v>211</v>
      </c>
      <c r="D36" s="54" t="s">
        <v>541</v>
      </c>
      <c r="E36" s="54" t="s">
        <v>160</v>
      </c>
      <c r="F36" s="54" t="str">
        <f>REPT(CHAR(160),10)&amp;Working!$E37</f>
        <v>          B</v>
      </c>
      <c r="G36" s="56">
        <f>IFERROR(VLOOKUP(Table1215[[#This Row],[Column2]],Table12[[Column2]:[Column54]],6,FALSE),"0")</f>
        <v>0</v>
      </c>
      <c r="H36" s="56">
        <f>IFERROR(VLOOKUP(Table1215[[#This Row],[Column2]],Table12[[Column2]:[Column54]],7,FALSE),"0")</f>
        <v>0</v>
      </c>
      <c r="I36" s="56">
        <f>IFERROR(VLOOKUP(Table1215[[#This Row],[Column2]],Table12[[Column2]:[Column54]],8,FALSE),"0")</f>
        <v>4</v>
      </c>
      <c r="J36" s="56">
        <f>IFERROR(VLOOKUP(Table1215[[#This Row],[Column2]],Table12[[Column2]:[Column54]],9,FALSE),"0")</f>
        <v>0</v>
      </c>
      <c r="K36" s="56">
        <f>IFERROR(VLOOKUP(Table1215[[#This Row],[Column2]],Table12[[Column2]:[Column54]],10,FALSE),"0")</f>
        <v>0</v>
      </c>
      <c r="L36" s="58">
        <f>Table1215[[#This Row],[Column9]]</f>
        <v>4</v>
      </c>
      <c r="M36" s="56">
        <f>IFERROR(VLOOKUP(Table1215[[#This Row],[Column2]],Table12[[Column2]:[Column54]],12,FALSE),"0")</f>
        <v>0</v>
      </c>
      <c r="N36" s="56">
        <f>IFERROR(VLOOKUP(Table1215[[#This Row],[Column2]],Table12[[Column2]:[Column54]],13,FALSE),"0")</f>
        <v>4</v>
      </c>
      <c r="O36" s="56">
        <f>IFERROR(VLOOKUP(Table1215[[#This Row],[Column2]],Table12[[Column2]:[Column54]],14,FALSE),"0")</f>
        <v>4</v>
      </c>
      <c r="P36" s="56">
        <f>IFERROR(VLOOKUP(Table1215[[#This Row],[Column2]],Table12[[Column2]:[Column54]],10,FALSE),"0")</f>
        <v>0</v>
      </c>
      <c r="Q36" s="56">
        <f>IFERROR(VLOOKUP(Table1215[[#This Row],[Column2]],Table12[[Column2]:[Column54]],16,FALSE),"0")</f>
        <v>4</v>
      </c>
      <c r="R36" s="58">
        <f>AVERAGE(Table1215[[#This Row],[Column14]],Table1215[[#This Row],[Column15]],Table1215[[#This Row],[Column17]])</f>
        <v>4</v>
      </c>
      <c r="S36" s="56">
        <f>IFERROR(VLOOKUP(Table1215[[#This Row],[Column2]],Table12[[Column2]:[Column54]],18,FALSE),"0")</f>
        <v>0</v>
      </c>
      <c r="T36" s="56">
        <f>IFERROR(VLOOKUP(Table1215[[#This Row],[Column2]],Table12[[Column2]:[Column54]],19,FALSE),"0")</f>
        <v>0</v>
      </c>
      <c r="U36" s="56">
        <f>IFERROR(VLOOKUP(Table1215[[#This Row],[Column2]],Table12[[Column2]:[Column54]],20,FALSE),"0")</f>
        <v>0</v>
      </c>
      <c r="V36" s="56">
        <f>IFERROR(VLOOKUP(Table1215[[#This Row],[Column2]],Table12[[Column2]:[Column54]],21,FALSE),"0")</f>
        <v>0</v>
      </c>
      <c r="W36" s="56">
        <f>IFERROR(VLOOKUP(Table1215[[#This Row],[Column2]],Table12[[Column2]:[Column54]],22,FALSE),"0")</f>
        <v>0</v>
      </c>
      <c r="X36" s="58">
        <f>Table1215[[#This Row],[Column19]]</f>
        <v>0</v>
      </c>
      <c r="Y36" s="56">
        <f>IFERROR(VLOOKUP(Table1215[[#This Row],[Column2]],Table12[[Column2]:[Column54]],24,FALSE),"0")</f>
        <v>4</v>
      </c>
      <c r="Z36" s="56">
        <f>IFERROR(VLOOKUP(Table1215[[#This Row],[Column2]],Table12[[Column2]:[Column54]],25,FALSE),"0")</f>
        <v>0</v>
      </c>
      <c r="AA36" s="56">
        <f>IFERROR(VLOOKUP(Table1215[[#This Row],[Column2]],Table12[[Column2]:[Column54]],26,FALSE),"0")</f>
        <v>0</v>
      </c>
      <c r="AB36" s="56">
        <f>IFERROR(VLOOKUP(Table1215[[#This Row],[Column2]],Table12[[Column2]:[Column54]],27,FALSE),"0")</f>
        <v>0</v>
      </c>
      <c r="AC36" s="56">
        <f>IFERROR(VLOOKUP(Table1215[[#This Row],[Column2]],Table12[[Column2]:[Column54]],28,FALSE),"0")</f>
        <v>0</v>
      </c>
      <c r="AD36" s="58">
        <f>Table1215[[#This Row],[Column25]]</f>
        <v>4</v>
      </c>
      <c r="AE36" s="56">
        <f>IFERROR(VLOOKUP(Table1215[[#This Row],[Column2]],Table12[[Column2]:[Column54]],30,FALSE),"0")</f>
        <v>0</v>
      </c>
      <c r="AF36" s="56">
        <f>IFERROR(VLOOKUP(Table1215[[#This Row],[Column2]],Table12[[Column2]:[Column54]],31,FALSE),"0")</f>
        <v>0</v>
      </c>
      <c r="AG36" s="56">
        <f>IFERROR(VLOOKUP(Table1215[[#This Row],[Column2]],Table12[[Column2]:[Column54]],32,FALSE),"0")</f>
        <v>0</v>
      </c>
      <c r="AH36" s="56">
        <f>IFERROR(VLOOKUP(Table1215[[#This Row],[Column2]],Table12[[Column2]:[Column54]],33,FALSE),"0")</f>
        <v>0</v>
      </c>
      <c r="AI36" s="56">
        <f>IFERROR(VLOOKUP(Table1215[[#This Row],[Column2]],Table12[[Column2]:[Column54]],34,FALSE),"0")</f>
        <v>0</v>
      </c>
      <c r="AJ36" s="58">
        <f>AVERAGE(Table1215[[#This Row],[Column31]],Table1215[[#This Row],[Column32]],Table1215[[#This Row],[Column33]])</f>
        <v>0</v>
      </c>
      <c r="AK36" s="56">
        <f>IFERROR(VLOOKUP(Table1215[[#This Row],[Column2]],Table12[[Column2]:[Column54]],36,FALSE),"0")</f>
        <v>4</v>
      </c>
      <c r="AL36" s="56">
        <f>IFERROR(VLOOKUP(Table1215[[#This Row],[Column2]],Table12[[Column2]:[Column54]],37,FALSE),"0")</f>
        <v>4</v>
      </c>
      <c r="AM36" s="56">
        <f>IFERROR(VLOOKUP(Table1215[[#This Row],[Column2]],Table12[[Column2]:[Column54]],38,FALSE),"0")</f>
        <v>0</v>
      </c>
      <c r="AN36" s="56">
        <f>IFERROR(VLOOKUP(Table1215[[#This Row],[Column2]],Table12[[Column2]:[Column54]],39,FALSE),"0")</f>
        <v>4</v>
      </c>
      <c r="AO36" s="56">
        <f>IFERROR(VLOOKUP(Table1215[[#This Row],[Column2]],Table12[[Column2]:[Column54]],40,FALSE),"0")</f>
        <v>0</v>
      </c>
      <c r="AP36" s="58">
        <f>AVERAGE(Table1215[[#This Row],[Column37]],Table1215[[#This Row],[Column38]],Table1215[[#This Row],[Column40]])</f>
        <v>4</v>
      </c>
      <c r="AQ36" s="56">
        <f>IFERROR(VLOOKUP(Table1215[[#This Row],[Column2]],Table12[[Column2]:[Column54]],42,FALSE),"0")</f>
        <v>4</v>
      </c>
      <c r="AR36" s="56">
        <f>IFERROR(VLOOKUP(Table1215[[#This Row],[Column2]],Table12[[Column2]:[Column54]],43,FALSE),"0")</f>
        <v>0</v>
      </c>
      <c r="AS36" s="56">
        <f>IFERROR(VLOOKUP(Table1215[[#This Row],[Column2]],Table12[[Column2]:[Column54]],44,FALSE),"0")</f>
        <v>0</v>
      </c>
      <c r="AT36" s="56">
        <f>IFERROR(VLOOKUP(Table1215[[#This Row],[Column2]],Table12[[Column2]:[Column54]],45,FALSE),"0")</f>
        <v>0</v>
      </c>
      <c r="AU36" s="56">
        <f>IFERROR(VLOOKUP(Table1215[[#This Row],[Column2]],Table12[[Column2]:[Column54]],46,FALSE),"0")</f>
        <v>0</v>
      </c>
      <c r="AV36" s="58">
        <f>Table1215[[#This Row],[Column43]]</f>
        <v>4</v>
      </c>
      <c r="AW36" s="56">
        <f>IFERROR(VLOOKUP(Table1215[[#This Row],[Column2]],Table12[[Column2]:[Column54]],48,FALSE),"0")</f>
        <v>0</v>
      </c>
      <c r="AX36" s="56">
        <f>IFERROR(VLOOKUP(Table1215[[#This Row],[Column2]],Table12[[Column2]:[Column54]],49,FALSE),"0")</f>
        <v>0</v>
      </c>
      <c r="AY36" s="56">
        <f>IFERROR(VLOOKUP(Table1215[[#This Row],[Column2]],Table12[[Column2]:[Column54]],50,FALSE),"0")</f>
        <v>0</v>
      </c>
      <c r="AZ36" s="56">
        <f>IFERROR(VLOOKUP(Table1215[[#This Row],[Column2]],Table12[[Column2]:[Column54]],51,FALSE),"0")</f>
        <v>4</v>
      </c>
      <c r="BA36" s="56">
        <f>IFERROR(VLOOKUP(Table1215[[#This Row],[Column2]],Table12[[Column2]:[Column54]],52,FALSE),"0")</f>
        <v>4</v>
      </c>
      <c r="BB36" s="58">
        <f>AVERAGE(Table1215[[#This Row],[Column52]],Table1215[[#This Row],[Column53]])</f>
        <v>4</v>
      </c>
    </row>
    <row r="37" spans="1:54" ht="23.1" customHeight="1" x14ac:dyDescent="0.3">
      <c r="A37" s="78">
        <v>34</v>
      </c>
      <c r="B37" s="61" t="s">
        <v>94</v>
      </c>
      <c r="C37" s="62" t="s">
        <v>95</v>
      </c>
      <c r="D37" s="61" t="s">
        <v>541</v>
      </c>
      <c r="E37" s="61" t="s">
        <v>34</v>
      </c>
      <c r="F37" s="61" t="str">
        <f>REPT(CHAR(160),10)&amp;Working!$E38</f>
        <v>          A</v>
      </c>
      <c r="G37" s="52">
        <f>IFERROR(VLOOKUP(Table1215[[#This Row],[Column2]],Table12[[Column2]:[Column54]],6,FALSE),"0")</f>
        <v>0</v>
      </c>
      <c r="H37" s="52">
        <f>IFERROR(VLOOKUP(Table1215[[#This Row],[Column2]],Table12[[Column2]:[Column54]],7,FALSE),"0")</f>
        <v>0</v>
      </c>
      <c r="I37" s="52">
        <f>IFERROR(VLOOKUP(Table1215[[#This Row],[Column2]],Table12[[Column2]:[Column54]],8,FALSE),"0")</f>
        <v>4</v>
      </c>
      <c r="J37" s="52">
        <f>IFERROR(VLOOKUP(Table1215[[#This Row],[Column2]],Table12[[Column2]:[Column54]],9,FALSE),"0")</f>
        <v>0</v>
      </c>
      <c r="K37" s="52">
        <f>IFERROR(VLOOKUP(Table1215[[#This Row],[Column2]],Table12[[Column2]:[Column54]],10,FALSE),"0")</f>
        <v>0</v>
      </c>
      <c r="L37" s="58">
        <f>Table1215[[#This Row],[Column9]]</f>
        <v>4</v>
      </c>
      <c r="M37" s="52">
        <f>IFERROR(VLOOKUP(Table1215[[#This Row],[Column2]],Table12[[Column2]:[Column54]],12,FALSE),"0")</f>
        <v>0</v>
      </c>
      <c r="N37" s="52">
        <f>IFERROR(VLOOKUP(Table1215[[#This Row],[Column2]],Table12[[Column2]:[Column54]],13,FALSE),"0")</f>
        <v>5</v>
      </c>
      <c r="O37" s="52">
        <f>IFERROR(VLOOKUP(Table1215[[#This Row],[Column2]],Table12[[Column2]:[Column54]],14,FALSE),"0")</f>
        <v>4</v>
      </c>
      <c r="P37" s="52">
        <f>IFERROR(VLOOKUP(Table1215[[#This Row],[Column2]],Table12[[Column2]:[Column54]],10,FALSE),"0")</f>
        <v>0</v>
      </c>
      <c r="Q37" s="52">
        <f>IFERROR(VLOOKUP(Table1215[[#This Row],[Column2]],Table12[[Column2]:[Column54]],16,FALSE),"0")</f>
        <v>4</v>
      </c>
      <c r="R37" s="58">
        <f>AVERAGE(Table1215[[#This Row],[Column14]],Table1215[[#This Row],[Column15]],Table1215[[#This Row],[Column17]])</f>
        <v>4.333333333333333</v>
      </c>
      <c r="S37" s="52">
        <f>IFERROR(VLOOKUP(Table1215[[#This Row],[Column2]],Table12[[Column2]:[Column54]],18,FALSE),"0")</f>
        <v>0</v>
      </c>
      <c r="T37" s="52">
        <f>IFERROR(VLOOKUP(Table1215[[#This Row],[Column2]],Table12[[Column2]:[Column54]],19,FALSE),"0")</f>
        <v>0</v>
      </c>
      <c r="U37" s="52">
        <f>IFERROR(VLOOKUP(Table1215[[#This Row],[Column2]],Table12[[Column2]:[Column54]],20,FALSE),"0")</f>
        <v>0</v>
      </c>
      <c r="V37" s="52">
        <f>IFERROR(VLOOKUP(Table1215[[#This Row],[Column2]],Table12[[Column2]:[Column54]],21,FALSE),"0")</f>
        <v>0</v>
      </c>
      <c r="W37" s="52">
        <f>IFERROR(VLOOKUP(Table1215[[#This Row],[Column2]],Table12[[Column2]:[Column54]],22,FALSE),"0")</f>
        <v>0</v>
      </c>
      <c r="X37" s="58">
        <f>Table1215[[#This Row],[Column19]]</f>
        <v>0</v>
      </c>
      <c r="Y37" s="52">
        <f>IFERROR(VLOOKUP(Table1215[[#This Row],[Column2]],Table12[[Column2]:[Column54]],24,FALSE),"0")</f>
        <v>5</v>
      </c>
      <c r="Z37" s="52">
        <f>IFERROR(VLOOKUP(Table1215[[#This Row],[Column2]],Table12[[Column2]:[Column54]],25,FALSE),"0")</f>
        <v>0</v>
      </c>
      <c r="AA37" s="52">
        <f>IFERROR(VLOOKUP(Table1215[[#This Row],[Column2]],Table12[[Column2]:[Column54]],26,FALSE),"0")</f>
        <v>0</v>
      </c>
      <c r="AB37" s="52">
        <f>IFERROR(VLOOKUP(Table1215[[#This Row],[Column2]],Table12[[Column2]:[Column54]],27,FALSE),"0")</f>
        <v>0</v>
      </c>
      <c r="AC37" s="52">
        <f>IFERROR(VLOOKUP(Table1215[[#This Row],[Column2]],Table12[[Column2]:[Column54]],28,FALSE),"0")</f>
        <v>0</v>
      </c>
      <c r="AD37" s="58">
        <f>Table1215[[#This Row],[Column25]]</f>
        <v>5</v>
      </c>
      <c r="AE37" s="52">
        <f>IFERROR(VLOOKUP(Table1215[[#This Row],[Column2]],Table12[[Column2]:[Column54]],30,FALSE),"0")</f>
        <v>0</v>
      </c>
      <c r="AF37" s="52">
        <f>IFERROR(VLOOKUP(Table1215[[#This Row],[Column2]],Table12[[Column2]:[Column54]],31,FALSE),"0")</f>
        <v>0</v>
      </c>
      <c r="AG37" s="52">
        <f>IFERROR(VLOOKUP(Table1215[[#This Row],[Column2]],Table12[[Column2]:[Column54]],32,FALSE),"0")</f>
        <v>0</v>
      </c>
      <c r="AH37" s="52">
        <f>IFERROR(VLOOKUP(Table1215[[#This Row],[Column2]],Table12[[Column2]:[Column54]],33,FALSE),"0")</f>
        <v>0</v>
      </c>
      <c r="AI37" s="52">
        <f>IFERROR(VLOOKUP(Table1215[[#This Row],[Column2]],Table12[[Column2]:[Column54]],34,FALSE),"0")</f>
        <v>0</v>
      </c>
      <c r="AJ37" s="58">
        <f>AVERAGE(Table1215[[#This Row],[Column31]],Table1215[[#This Row],[Column32]],Table1215[[#This Row],[Column33]])</f>
        <v>0</v>
      </c>
      <c r="AK37" s="52">
        <f>IFERROR(VLOOKUP(Table1215[[#This Row],[Column2]],Table12[[Column2]:[Column54]],36,FALSE),"0")</f>
        <v>5</v>
      </c>
      <c r="AL37" s="52">
        <f>IFERROR(VLOOKUP(Table1215[[#This Row],[Column2]],Table12[[Column2]:[Column54]],37,FALSE),"0")</f>
        <v>5</v>
      </c>
      <c r="AM37" s="52">
        <f>IFERROR(VLOOKUP(Table1215[[#This Row],[Column2]],Table12[[Column2]:[Column54]],38,FALSE),"0")</f>
        <v>0</v>
      </c>
      <c r="AN37" s="52">
        <f>IFERROR(VLOOKUP(Table1215[[#This Row],[Column2]],Table12[[Column2]:[Column54]],39,FALSE),"0")</f>
        <v>5</v>
      </c>
      <c r="AO37" s="52">
        <f>IFERROR(VLOOKUP(Table1215[[#This Row],[Column2]],Table12[[Column2]:[Column54]],40,FALSE),"0")</f>
        <v>0</v>
      </c>
      <c r="AP37" s="58">
        <f>AVERAGE(Table1215[[#This Row],[Column37]],Table1215[[#This Row],[Column38]],Table1215[[#This Row],[Column40]])</f>
        <v>5</v>
      </c>
      <c r="AQ37" s="52">
        <f>IFERROR(VLOOKUP(Table1215[[#This Row],[Column2]],Table12[[Column2]:[Column54]],42,FALSE),"0")</f>
        <v>5</v>
      </c>
      <c r="AR37" s="52">
        <f>IFERROR(VLOOKUP(Table1215[[#This Row],[Column2]],Table12[[Column2]:[Column54]],43,FALSE),"0")</f>
        <v>0</v>
      </c>
      <c r="AS37" s="52">
        <f>IFERROR(VLOOKUP(Table1215[[#This Row],[Column2]],Table12[[Column2]:[Column54]],44,FALSE),"0")</f>
        <v>0</v>
      </c>
      <c r="AT37" s="52">
        <f>IFERROR(VLOOKUP(Table1215[[#This Row],[Column2]],Table12[[Column2]:[Column54]],45,FALSE),"0")</f>
        <v>0</v>
      </c>
      <c r="AU37" s="52">
        <f>IFERROR(VLOOKUP(Table1215[[#This Row],[Column2]],Table12[[Column2]:[Column54]],46,FALSE),"0")</f>
        <v>0</v>
      </c>
      <c r="AV37" s="58">
        <f>Table1215[[#This Row],[Column43]]</f>
        <v>5</v>
      </c>
      <c r="AW37" s="52">
        <f>IFERROR(VLOOKUP(Table1215[[#This Row],[Column2]],Table12[[Column2]:[Column54]],48,FALSE),"0")</f>
        <v>0</v>
      </c>
      <c r="AX37" s="52">
        <f>IFERROR(VLOOKUP(Table1215[[#This Row],[Column2]],Table12[[Column2]:[Column54]],49,FALSE),"0")</f>
        <v>0</v>
      </c>
      <c r="AY37" s="52">
        <f>IFERROR(VLOOKUP(Table1215[[#This Row],[Column2]],Table12[[Column2]:[Column54]],50,FALSE),"0")</f>
        <v>0</v>
      </c>
      <c r="AZ37" s="52">
        <f>IFERROR(VLOOKUP(Table1215[[#This Row],[Column2]],Table12[[Column2]:[Column54]],51,FALSE),"0")</f>
        <v>5</v>
      </c>
      <c r="BA37" s="52">
        <f>IFERROR(VLOOKUP(Table1215[[#This Row],[Column2]],Table12[[Column2]:[Column54]],52,FALSE),"0")</f>
        <v>5</v>
      </c>
      <c r="BB37" s="58">
        <f>AVERAGE(Table1215[[#This Row],[Column52]],Table1215[[#This Row],[Column53]])</f>
        <v>5</v>
      </c>
    </row>
    <row r="38" spans="1:54" ht="23.1" customHeight="1" x14ac:dyDescent="0.3">
      <c r="A38" s="77">
        <v>35</v>
      </c>
      <c r="B38" s="54" t="s">
        <v>272</v>
      </c>
      <c r="C38" s="55" t="s">
        <v>273</v>
      </c>
      <c r="D38" s="54" t="s">
        <v>449</v>
      </c>
      <c r="E38" s="54" t="s">
        <v>160</v>
      </c>
      <c r="F38" s="54" t="str">
        <f>REPT(CHAR(160),10)&amp;Working!$E39</f>
        <v>          B</v>
      </c>
      <c r="G38" s="56">
        <f>IFERROR(VLOOKUP(Table1215[[#This Row],[Column2]],Table12[[Column2]:[Column54]],6,FALSE),"0")</f>
        <v>0</v>
      </c>
      <c r="H38" s="56">
        <f>IFERROR(VLOOKUP(Table1215[[#This Row],[Column2]],Table12[[Column2]:[Column54]],7,FALSE),"0")</f>
        <v>0</v>
      </c>
      <c r="I38" s="56">
        <f>IFERROR(VLOOKUP(Table1215[[#This Row],[Column2]],Table12[[Column2]:[Column54]],8,FALSE),"0")</f>
        <v>4</v>
      </c>
      <c r="J38" s="56">
        <f>IFERROR(VLOOKUP(Table1215[[#This Row],[Column2]],Table12[[Column2]:[Column54]],9,FALSE),"0")</f>
        <v>0</v>
      </c>
      <c r="K38" s="56">
        <f>IFERROR(VLOOKUP(Table1215[[#This Row],[Column2]],Table12[[Column2]:[Column54]],10,FALSE),"0")</f>
        <v>0</v>
      </c>
      <c r="L38" s="58">
        <f>Table1215[[#This Row],[Column9]]</f>
        <v>4</v>
      </c>
      <c r="M38" s="56">
        <f>IFERROR(VLOOKUP(Table1215[[#This Row],[Column2]],Table12[[Column2]:[Column54]],12,FALSE),"0")</f>
        <v>0</v>
      </c>
      <c r="N38" s="56">
        <f>IFERROR(VLOOKUP(Table1215[[#This Row],[Column2]],Table12[[Column2]:[Column54]],13,FALSE),"0")</f>
        <v>4</v>
      </c>
      <c r="O38" s="56">
        <f>IFERROR(VLOOKUP(Table1215[[#This Row],[Column2]],Table12[[Column2]:[Column54]],14,FALSE),"0")</f>
        <v>4</v>
      </c>
      <c r="P38" s="56">
        <f>IFERROR(VLOOKUP(Table1215[[#This Row],[Column2]],Table12[[Column2]:[Column54]],10,FALSE),"0")</f>
        <v>0</v>
      </c>
      <c r="Q38" s="56">
        <f>IFERROR(VLOOKUP(Table1215[[#This Row],[Column2]],Table12[[Column2]:[Column54]],16,FALSE),"0")</f>
        <v>4</v>
      </c>
      <c r="R38" s="58">
        <f>AVERAGE(Table1215[[#This Row],[Column14]],Table1215[[#This Row],[Column15]],Table1215[[#This Row],[Column17]])</f>
        <v>4</v>
      </c>
      <c r="S38" s="56">
        <f>IFERROR(VLOOKUP(Table1215[[#This Row],[Column2]],Table12[[Column2]:[Column54]],18,FALSE),"0")</f>
        <v>0</v>
      </c>
      <c r="T38" s="56">
        <f>IFERROR(VLOOKUP(Table1215[[#This Row],[Column2]],Table12[[Column2]:[Column54]],19,FALSE),"0")</f>
        <v>0</v>
      </c>
      <c r="U38" s="56">
        <f>IFERROR(VLOOKUP(Table1215[[#This Row],[Column2]],Table12[[Column2]:[Column54]],20,FALSE),"0")</f>
        <v>0</v>
      </c>
      <c r="V38" s="56">
        <f>IFERROR(VLOOKUP(Table1215[[#This Row],[Column2]],Table12[[Column2]:[Column54]],21,FALSE),"0")</f>
        <v>0</v>
      </c>
      <c r="W38" s="56">
        <f>IFERROR(VLOOKUP(Table1215[[#This Row],[Column2]],Table12[[Column2]:[Column54]],22,FALSE),"0")</f>
        <v>0</v>
      </c>
      <c r="X38" s="58">
        <f>Table1215[[#This Row],[Column19]]</f>
        <v>0</v>
      </c>
      <c r="Y38" s="56">
        <f>IFERROR(VLOOKUP(Table1215[[#This Row],[Column2]],Table12[[Column2]:[Column54]],24,FALSE),"0")</f>
        <v>4</v>
      </c>
      <c r="Z38" s="56">
        <f>IFERROR(VLOOKUP(Table1215[[#This Row],[Column2]],Table12[[Column2]:[Column54]],25,FALSE),"0")</f>
        <v>0</v>
      </c>
      <c r="AA38" s="56">
        <f>IFERROR(VLOOKUP(Table1215[[#This Row],[Column2]],Table12[[Column2]:[Column54]],26,FALSE),"0")</f>
        <v>0</v>
      </c>
      <c r="AB38" s="56">
        <f>IFERROR(VLOOKUP(Table1215[[#This Row],[Column2]],Table12[[Column2]:[Column54]],27,FALSE),"0")</f>
        <v>0</v>
      </c>
      <c r="AC38" s="56">
        <f>IFERROR(VLOOKUP(Table1215[[#This Row],[Column2]],Table12[[Column2]:[Column54]],28,FALSE),"0")</f>
        <v>0</v>
      </c>
      <c r="AD38" s="58">
        <f>Table1215[[#This Row],[Column25]]</f>
        <v>4</v>
      </c>
      <c r="AE38" s="56">
        <f>IFERROR(VLOOKUP(Table1215[[#This Row],[Column2]],Table12[[Column2]:[Column54]],30,FALSE),"0")</f>
        <v>0</v>
      </c>
      <c r="AF38" s="56">
        <f>IFERROR(VLOOKUP(Table1215[[#This Row],[Column2]],Table12[[Column2]:[Column54]],31,FALSE),"0")</f>
        <v>0</v>
      </c>
      <c r="AG38" s="56">
        <f>IFERROR(VLOOKUP(Table1215[[#This Row],[Column2]],Table12[[Column2]:[Column54]],32,FALSE),"0")</f>
        <v>0</v>
      </c>
      <c r="AH38" s="56">
        <f>IFERROR(VLOOKUP(Table1215[[#This Row],[Column2]],Table12[[Column2]:[Column54]],33,FALSE),"0")</f>
        <v>0</v>
      </c>
      <c r="AI38" s="56">
        <f>IFERROR(VLOOKUP(Table1215[[#This Row],[Column2]],Table12[[Column2]:[Column54]],34,FALSE),"0")</f>
        <v>0</v>
      </c>
      <c r="AJ38" s="58">
        <f>AVERAGE(Table1215[[#This Row],[Column31]],Table1215[[#This Row],[Column32]],Table1215[[#This Row],[Column33]])</f>
        <v>0</v>
      </c>
      <c r="AK38" s="56">
        <f>IFERROR(VLOOKUP(Table1215[[#This Row],[Column2]],Table12[[Column2]:[Column54]],36,FALSE),"0")</f>
        <v>5</v>
      </c>
      <c r="AL38" s="56">
        <f>IFERROR(VLOOKUP(Table1215[[#This Row],[Column2]],Table12[[Column2]:[Column54]],37,FALSE),"0")</f>
        <v>4</v>
      </c>
      <c r="AM38" s="56">
        <f>IFERROR(VLOOKUP(Table1215[[#This Row],[Column2]],Table12[[Column2]:[Column54]],38,FALSE),"0")</f>
        <v>0</v>
      </c>
      <c r="AN38" s="56">
        <f>IFERROR(VLOOKUP(Table1215[[#This Row],[Column2]],Table12[[Column2]:[Column54]],39,FALSE),"0")</f>
        <v>4</v>
      </c>
      <c r="AO38" s="56">
        <f>IFERROR(VLOOKUP(Table1215[[#This Row],[Column2]],Table12[[Column2]:[Column54]],40,FALSE),"0")</f>
        <v>0</v>
      </c>
      <c r="AP38" s="58">
        <f>AVERAGE(Table1215[[#This Row],[Column37]],Table1215[[#This Row],[Column38]],Table1215[[#This Row],[Column40]])</f>
        <v>4.333333333333333</v>
      </c>
      <c r="AQ38" s="56">
        <f>IFERROR(VLOOKUP(Table1215[[#This Row],[Column2]],Table12[[Column2]:[Column54]],42,FALSE),"0")</f>
        <v>4</v>
      </c>
      <c r="AR38" s="56">
        <f>IFERROR(VLOOKUP(Table1215[[#This Row],[Column2]],Table12[[Column2]:[Column54]],43,FALSE),"0")</f>
        <v>0</v>
      </c>
      <c r="AS38" s="56">
        <f>IFERROR(VLOOKUP(Table1215[[#This Row],[Column2]],Table12[[Column2]:[Column54]],44,FALSE),"0")</f>
        <v>0</v>
      </c>
      <c r="AT38" s="56">
        <f>IFERROR(VLOOKUP(Table1215[[#This Row],[Column2]],Table12[[Column2]:[Column54]],45,FALSE),"0")</f>
        <v>0</v>
      </c>
      <c r="AU38" s="56">
        <f>IFERROR(VLOOKUP(Table1215[[#This Row],[Column2]],Table12[[Column2]:[Column54]],46,FALSE),"0")</f>
        <v>0</v>
      </c>
      <c r="AV38" s="58">
        <f>Table1215[[#This Row],[Column43]]</f>
        <v>4</v>
      </c>
      <c r="AW38" s="56">
        <f>IFERROR(VLOOKUP(Table1215[[#This Row],[Column2]],Table12[[Column2]:[Column54]],48,FALSE),"0")</f>
        <v>0</v>
      </c>
      <c r="AX38" s="56">
        <f>IFERROR(VLOOKUP(Table1215[[#This Row],[Column2]],Table12[[Column2]:[Column54]],49,FALSE),"0")</f>
        <v>0</v>
      </c>
      <c r="AY38" s="56">
        <f>IFERROR(VLOOKUP(Table1215[[#This Row],[Column2]],Table12[[Column2]:[Column54]],50,FALSE),"0")</f>
        <v>0</v>
      </c>
      <c r="AZ38" s="56">
        <f>IFERROR(VLOOKUP(Table1215[[#This Row],[Column2]],Table12[[Column2]:[Column54]],51,FALSE),"0")</f>
        <v>4</v>
      </c>
      <c r="BA38" s="56">
        <f>IFERROR(VLOOKUP(Table1215[[#This Row],[Column2]],Table12[[Column2]:[Column54]],52,FALSE),"0")</f>
        <v>4</v>
      </c>
      <c r="BB38" s="58">
        <f>AVERAGE(Table1215[[#This Row],[Column52]],Table1215[[#This Row],[Column53]])</f>
        <v>4</v>
      </c>
    </row>
    <row r="39" spans="1:54" ht="23.1" customHeight="1" x14ac:dyDescent="0.3">
      <c r="A39" s="78">
        <v>36</v>
      </c>
      <c r="B39" s="61" t="s">
        <v>111</v>
      </c>
      <c r="C39" s="62" t="s">
        <v>112</v>
      </c>
      <c r="D39" s="61" t="s">
        <v>449</v>
      </c>
      <c r="E39" s="61" t="s">
        <v>34</v>
      </c>
      <c r="F39" s="61" t="str">
        <f>REPT(CHAR(160),10)&amp;Working!$E40</f>
        <v>          A</v>
      </c>
      <c r="G39" s="52">
        <f>IFERROR(VLOOKUP(Table1215[[#This Row],[Column2]],Table12[[Column2]:[Column54]],6,FALSE),"0")</f>
        <v>0</v>
      </c>
      <c r="H39" s="52">
        <f>IFERROR(VLOOKUP(Table1215[[#This Row],[Column2]],Table12[[Column2]:[Column54]],7,FALSE),"0")</f>
        <v>0</v>
      </c>
      <c r="I39" s="52">
        <f>IFERROR(VLOOKUP(Table1215[[#This Row],[Column2]],Table12[[Column2]:[Column54]],8,FALSE),"0")</f>
        <v>2</v>
      </c>
      <c r="J39" s="52">
        <f>IFERROR(VLOOKUP(Table1215[[#This Row],[Column2]],Table12[[Column2]:[Column54]],9,FALSE),"0")</f>
        <v>0</v>
      </c>
      <c r="K39" s="52">
        <f>IFERROR(VLOOKUP(Table1215[[#This Row],[Column2]],Table12[[Column2]:[Column54]],10,FALSE),"0")</f>
        <v>0</v>
      </c>
      <c r="L39" s="58">
        <f>Table1215[[#This Row],[Column9]]</f>
        <v>2</v>
      </c>
      <c r="M39" s="52">
        <f>IFERROR(VLOOKUP(Table1215[[#This Row],[Column2]],Table12[[Column2]:[Column54]],12,FALSE),"0")</f>
        <v>0</v>
      </c>
      <c r="N39" s="52">
        <f>IFERROR(VLOOKUP(Table1215[[#This Row],[Column2]],Table12[[Column2]:[Column54]],13,FALSE),"0")</f>
        <v>2</v>
      </c>
      <c r="O39" s="52">
        <f>IFERROR(VLOOKUP(Table1215[[#This Row],[Column2]],Table12[[Column2]:[Column54]],14,FALSE),"0")</f>
        <v>3</v>
      </c>
      <c r="P39" s="52">
        <f>IFERROR(VLOOKUP(Table1215[[#This Row],[Column2]],Table12[[Column2]:[Column54]],10,FALSE),"0")</f>
        <v>0</v>
      </c>
      <c r="Q39" s="52">
        <f>IFERROR(VLOOKUP(Table1215[[#This Row],[Column2]],Table12[[Column2]:[Column54]],16,FALSE),"0")</f>
        <v>3</v>
      </c>
      <c r="R39" s="58">
        <f>AVERAGE(Table1215[[#This Row],[Column14]],Table1215[[#This Row],[Column15]],Table1215[[#This Row],[Column17]])</f>
        <v>2.6666666666666665</v>
      </c>
      <c r="S39" s="52">
        <f>IFERROR(VLOOKUP(Table1215[[#This Row],[Column2]],Table12[[Column2]:[Column54]],18,FALSE),"0")</f>
        <v>0</v>
      </c>
      <c r="T39" s="52">
        <f>IFERROR(VLOOKUP(Table1215[[#This Row],[Column2]],Table12[[Column2]:[Column54]],19,FALSE),"0")</f>
        <v>0</v>
      </c>
      <c r="U39" s="52">
        <f>IFERROR(VLOOKUP(Table1215[[#This Row],[Column2]],Table12[[Column2]:[Column54]],20,FALSE),"0")</f>
        <v>0</v>
      </c>
      <c r="V39" s="52">
        <f>IFERROR(VLOOKUP(Table1215[[#This Row],[Column2]],Table12[[Column2]:[Column54]],21,FALSE),"0")</f>
        <v>0</v>
      </c>
      <c r="W39" s="52">
        <f>IFERROR(VLOOKUP(Table1215[[#This Row],[Column2]],Table12[[Column2]:[Column54]],22,FALSE),"0")</f>
        <v>0</v>
      </c>
      <c r="X39" s="58">
        <f>Table1215[[#This Row],[Column19]]</f>
        <v>0</v>
      </c>
      <c r="Y39" s="52">
        <f>IFERROR(VLOOKUP(Table1215[[#This Row],[Column2]],Table12[[Column2]:[Column54]],24,FALSE),"0")</f>
        <v>3</v>
      </c>
      <c r="Z39" s="52">
        <f>IFERROR(VLOOKUP(Table1215[[#This Row],[Column2]],Table12[[Column2]:[Column54]],25,FALSE),"0")</f>
        <v>0</v>
      </c>
      <c r="AA39" s="52">
        <f>IFERROR(VLOOKUP(Table1215[[#This Row],[Column2]],Table12[[Column2]:[Column54]],26,FALSE),"0")</f>
        <v>0</v>
      </c>
      <c r="AB39" s="52">
        <f>IFERROR(VLOOKUP(Table1215[[#This Row],[Column2]],Table12[[Column2]:[Column54]],27,FALSE),"0")</f>
        <v>0</v>
      </c>
      <c r="AC39" s="52">
        <f>IFERROR(VLOOKUP(Table1215[[#This Row],[Column2]],Table12[[Column2]:[Column54]],28,FALSE),"0")</f>
        <v>0</v>
      </c>
      <c r="AD39" s="58">
        <f>Table1215[[#This Row],[Column25]]</f>
        <v>3</v>
      </c>
      <c r="AE39" s="52">
        <f>IFERROR(VLOOKUP(Table1215[[#This Row],[Column2]],Table12[[Column2]:[Column54]],30,FALSE),"0")</f>
        <v>0</v>
      </c>
      <c r="AF39" s="52">
        <f>IFERROR(VLOOKUP(Table1215[[#This Row],[Column2]],Table12[[Column2]:[Column54]],31,FALSE),"0")</f>
        <v>0</v>
      </c>
      <c r="AG39" s="52">
        <f>IFERROR(VLOOKUP(Table1215[[#This Row],[Column2]],Table12[[Column2]:[Column54]],32,FALSE),"0")</f>
        <v>0</v>
      </c>
      <c r="AH39" s="52">
        <f>IFERROR(VLOOKUP(Table1215[[#This Row],[Column2]],Table12[[Column2]:[Column54]],33,FALSE),"0")</f>
        <v>0</v>
      </c>
      <c r="AI39" s="52">
        <f>IFERROR(VLOOKUP(Table1215[[#This Row],[Column2]],Table12[[Column2]:[Column54]],34,FALSE),"0")</f>
        <v>0</v>
      </c>
      <c r="AJ39" s="58">
        <f>AVERAGE(Table1215[[#This Row],[Column31]],Table1215[[#This Row],[Column32]],Table1215[[#This Row],[Column33]])</f>
        <v>0</v>
      </c>
      <c r="AK39" s="52">
        <f>IFERROR(VLOOKUP(Table1215[[#This Row],[Column2]],Table12[[Column2]:[Column54]],36,FALSE),"0")</f>
        <v>3</v>
      </c>
      <c r="AL39" s="52">
        <f>IFERROR(VLOOKUP(Table1215[[#This Row],[Column2]],Table12[[Column2]:[Column54]],37,FALSE),"0")</f>
        <v>3</v>
      </c>
      <c r="AM39" s="52">
        <f>IFERROR(VLOOKUP(Table1215[[#This Row],[Column2]],Table12[[Column2]:[Column54]],38,FALSE),"0")</f>
        <v>0</v>
      </c>
      <c r="AN39" s="52">
        <f>IFERROR(VLOOKUP(Table1215[[#This Row],[Column2]],Table12[[Column2]:[Column54]],39,FALSE),"0")</f>
        <v>3</v>
      </c>
      <c r="AO39" s="52">
        <f>IFERROR(VLOOKUP(Table1215[[#This Row],[Column2]],Table12[[Column2]:[Column54]],40,FALSE),"0")</f>
        <v>0</v>
      </c>
      <c r="AP39" s="58">
        <f>AVERAGE(Table1215[[#This Row],[Column37]],Table1215[[#This Row],[Column38]],Table1215[[#This Row],[Column40]])</f>
        <v>3</v>
      </c>
      <c r="AQ39" s="52">
        <f>IFERROR(VLOOKUP(Table1215[[#This Row],[Column2]],Table12[[Column2]:[Column54]],42,FALSE),"0")</f>
        <v>3</v>
      </c>
      <c r="AR39" s="52">
        <f>IFERROR(VLOOKUP(Table1215[[#This Row],[Column2]],Table12[[Column2]:[Column54]],43,FALSE),"0")</f>
        <v>0</v>
      </c>
      <c r="AS39" s="52">
        <f>IFERROR(VLOOKUP(Table1215[[#This Row],[Column2]],Table12[[Column2]:[Column54]],44,FALSE),"0")</f>
        <v>0</v>
      </c>
      <c r="AT39" s="52">
        <f>IFERROR(VLOOKUP(Table1215[[#This Row],[Column2]],Table12[[Column2]:[Column54]],45,FALSE),"0")</f>
        <v>0</v>
      </c>
      <c r="AU39" s="52">
        <f>IFERROR(VLOOKUP(Table1215[[#This Row],[Column2]],Table12[[Column2]:[Column54]],46,FALSE),"0")</f>
        <v>0</v>
      </c>
      <c r="AV39" s="58">
        <f>Table1215[[#This Row],[Column43]]</f>
        <v>3</v>
      </c>
      <c r="AW39" s="52">
        <f>IFERROR(VLOOKUP(Table1215[[#This Row],[Column2]],Table12[[Column2]:[Column54]],48,FALSE),"0")</f>
        <v>0</v>
      </c>
      <c r="AX39" s="52">
        <f>IFERROR(VLOOKUP(Table1215[[#This Row],[Column2]],Table12[[Column2]:[Column54]],49,FALSE),"0")</f>
        <v>0</v>
      </c>
      <c r="AY39" s="52">
        <f>IFERROR(VLOOKUP(Table1215[[#This Row],[Column2]],Table12[[Column2]:[Column54]],50,FALSE),"0")</f>
        <v>0</v>
      </c>
      <c r="AZ39" s="52">
        <f>IFERROR(VLOOKUP(Table1215[[#This Row],[Column2]],Table12[[Column2]:[Column54]],51,FALSE),"0")</f>
        <v>2</v>
      </c>
      <c r="BA39" s="52">
        <f>IFERROR(VLOOKUP(Table1215[[#This Row],[Column2]],Table12[[Column2]:[Column54]],52,FALSE),"0")</f>
        <v>3</v>
      </c>
      <c r="BB39" s="58">
        <f>AVERAGE(Table1215[[#This Row],[Column52]],Table1215[[#This Row],[Column53]])</f>
        <v>2.5</v>
      </c>
    </row>
    <row r="40" spans="1:54" ht="23.1" customHeight="1" x14ac:dyDescent="0.3">
      <c r="A40" s="77">
        <v>37</v>
      </c>
      <c r="B40" s="54" t="s">
        <v>301</v>
      </c>
      <c r="C40" s="55" t="s">
        <v>302</v>
      </c>
      <c r="D40" s="54" t="s">
        <v>449</v>
      </c>
      <c r="E40" s="54" t="s">
        <v>492</v>
      </c>
      <c r="F40" s="54" t="str">
        <f>REPT(CHAR(160),10)&amp;Working!$E41</f>
        <v>          C</v>
      </c>
      <c r="G40" s="56">
        <f>IFERROR(VLOOKUP(Table1215[[#This Row],[Column2]],Table12[[Column2]:[Column54]],6,FALSE),"0")</f>
        <v>0</v>
      </c>
      <c r="H40" s="56">
        <f>IFERROR(VLOOKUP(Table1215[[#This Row],[Column2]],Table12[[Column2]:[Column54]],7,FALSE),"0")</f>
        <v>0</v>
      </c>
      <c r="I40" s="56">
        <f>IFERROR(VLOOKUP(Table1215[[#This Row],[Column2]],Table12[[Column2]:[Column54]],8,FALSE),"0")</f>
        <v>4</v>
      </c>
      <c r="J40" s="56">
        <f>IFERROR(VLOOKUP(Table1215[[#This Row],[Column2]],Table12[[Column2]:[Column54]],9,FALSE),"0")</f>
        <v>0</v>
      </c>
      <c r="K40" s="56">
        <f>IFERROR(VLOOKUP(Table1215[[#This Row],[Column2]],Table12[[Column2]:[Column54]],10,FALSE),"0")</f>
        <v>0</v>
      </c>
      <c r="L40" s="58">
        <f>Table1215[[#This Row],[Column9]]</f>
        <v>4</v>
      </c>
      <c r="M40" s="56">
        <f>IFERROR(VLOOKUP(Table1215[[#This Row],[Column2]],Table12[[Column2]:[Column54]],12,FALSE),"0")</f>
        <v>0</v>
      </c>
      <c r="N40" s="56">
        <f>IFERROR(VLOOKUP(Table1215[[#This Row],[Column2]],Table12[[Column2]:[Column54]],13,FALSE),"0")</f>
        <v>4</v>
      </c>
      <c r="O40" s="56">
        <f>IFERROR(VLOOKUP(Table1215[[#This Row],[Column2]],Table12[[Column2]:[Column54]],14,FALSE),"0")</f>
        <v>4</v>
      </c>
      <c r="P40" s="56">
        <f>IFERROR(VLOOKUP(Table1215[[#This Row],[Column2]],Table12[[Column2]:[Column54]],10,FALSE),"0")</f>
        <v>0</v>
      </c>
      <c r="Q40" s="56">
        <f>IFERROR(VLOOKUP(Table1215[[#This Row],[Column2]],Table12[[Column2]:[Column54]],16,FALSE),"0")</f>
        <v>4</v>
      </c>
      <c r="R40" s="58">
        <f>AVERAGE(Table1215[[#This Row],[Column14]],Table1215[[#This Row],[Column15]],Table1215[[#This Row],[Column17]])</f>
        <v>4</v>
      </c>
      <c r="S40" s="56">
        <f>IFERROR(VLOOKUP(Table1215[[#This Row],[Column2]],Table12[[Column2]:[Column54]],18,FALSE),"0")</f>
        <v>0</v>
      </c>
      <c r="T40" s="56">
        <f>IFERROR(VLOOKUP(Table1215[[#This Row],[Column2]],Table12[[Column2]:[Column54]],19,FALSE),"0")</f>
        <v>0</v>
      </c>
      <c r="U40" s="56">
        <f>IFERROR(VLOOKUP(Table1215[[#This Row],[Column2]],Table12[[Column2]:[Column54]],20,FALSE),"0")</f>
        <v>0</v>
      </c>
      <c r="V40" s="56">
        <f>IFERROR(VLOOKUP(Table1215[[#This Row],[Column2]],Table12[[Column2]:[Column54]],21,FALSE),"0")</f>
        <v>0</v>
      </c>
      <c r="W40" s="56">
        <f>IFERROR(VLOOKUP(Table1215[[#This Row],[Column2]],Table12[[Column2]:[Column54]],22,FALSE),"0")</f>
        <v>0</v>
      </c>
      <c r="X40" s="58">
        <f>Table1215[[#This Row],[Column19]]</f>
        <v>0</v>
      </c>
      <c r="Y40" s="56">
        <f>IFERROR(VLOOKUP(Table1215[[#This Row],[Column2]],Table12[[Column2]:[Column54]],24,FALSE),"0")</f>
        <v>4</v>
      </c>
      <c r="Z40" s="56">
        <f>IFERROR(VLOOKUP(Table1215[[#This Row],[Column2]],Table12[[Column2]:[Column54]],25,FALSE),"0")</f>
        <v>0</v>
      </c>
      <c r="AA40" s="56">
        <f>IFERROR(VLOOKUP(Table1215[[#This Row],[Column2]],Table12[[Column2]:[Column54]],26,FALSE),"0")</f>
        <v>0</v>
      </c>
      <c r="AB40" s="56">
        <f>IFERROR(VLOOKUP(Table1215[[#This Row],[Column2]],Table12[[Column2]:[Column54]],27,FALSE),"0")</f>
        <v>0</v>
      </c>
      <c r="AC40" s="56">
        <f>IFERROR(VLOOKUP(Table1215[[#This Row],[Column2]],Table12[[Column2]:[Column54]],28,FALSE),"0")</f>
        <v>0</v>
      </c>
      <c r="AD40" s="58">
        <f>Table1215[[#This Row],[Column25]]</f>
        <v>4</v>
      </c>
      <c r="AE40" s="56">
        <f>IFERROR(VLOOKUP(Table1215[[#This Row],[Column2]],Table12[[Column2]:[Column54]],30,FALSE),"0")</f>
        <v>0</v>
      </c>
      <c r="AF40" s="56">
        <f>IFERROR(VLOOKUP(Table1215[[#This Row],[Column2]],Table12[[Column2]:[Column54]],31,FALSE),"0")</f>
        <v>0</v>
      </c>
      <c r="AG40" s="56">
        <f>IFERROR(VLOOKUP(Table1215[[#This Row],[Column2]],Table12[[Column2]:[Column54]],32,FALSE),"0")</f>
        <v>0</v>
      </c>
      <c r="AH40" s="56">
        <f>IFERROR(VLOOKUP(Table1215[[#This Row],[Column2]],Table12[[Column2]:[Column54]],33,FALSE),"0")</f>
        <v>0</v>
      </c>
      <c r="AI40" s="56">
        <f>IFERROR(VLOOKUP(Table1215[[#This Row],[Column2]],Table12[[Column2]:[Column54]],34,FALSE),"0")</f>
        <v>0</v>
      </c>
      <c r="AJ40" s="58">
        <f>AVERAGE(Table1215[[#This Row],[Column31]],Table1215[[#This Row],[Column32]],Table1215[[#This Row],[Column33]])</f>
        <v>0</v>
      </c>
      <c r="AK40" s="56">
        <f>IFERROR(VLOOKUP(Table1215[[#This Row],[Column2]],Table12[[Column2]:[Column54]],36,FALSE),"0")</f>
        <v>4</v>
      </c>
      <c r="AL40" s="56">
        <f>IFERROR(VLOOKUP(Table1215[[#This Row],[Column2]],Table12[[Column2]:[Column54]],37,FALSE),"0")</f>
        <v>4</v>
      </c>
      <c r="AM40" s="56">
        <f>IFERROR(VLOOKUP(Table1215[[#This Row],[Column2]],Table12[[Column2]:[Column54]],38,FALSE),"0")</f>
        <v>0</v>
      </c>
      <c r="AN40" s="56">
        <f>IFERROR(VLOOKUP(Table1215[[#This Row],[Column2]],Table12[[Column2]:[Column54]],39,FALSE),"0")</f>
        <v>4</v>
      </c>
      <c r="AO40" s="56">
        <f>IFERROR(VLOOKUP(Table1215[[#This Row],[Column2]],Table12[[Column2]:[Column54]],40,FALSE),"0")</f>
        <v>0</v>
      </c>
      <c r="AP40" s="58">
        <f>AVERAGE(Table1215[[#This Row],[Column37]],Table1215[[#This Row],[Column38]],Table1215[[#This Row],[Column40]])</f>
        <v>4</v>
      </c>
      <c r="AQ40" s="56">
        <f>IFERROR(VLOOKUP(Table1215[[#This Row],[Column2]],Table12[[Column2]:[Column54]],42,FALSE),"0")</f>
        <v>4</v>
      </c>
      <c r="AR40" s="56">
        <f>IFERROR(VLOOKUP(Table1215[[#This Row],[Column2]],Table12[[Column2]:[Column54]],43,FALSE),"0")</f>
        <v>0</v>
      </c>
      <c r="AS40" s="56">
        <f>IFERROR(VLOOKUP(Table1215[[#This Row],[Column2]],Table12[[Column2]:[Column54]],44,FALSE),"0")</f>
        <v>0</v>
      </c>
      <c r="AT40" s="56">
        <f>IFERROR(VLOOKUP(Table1215[[#This Row],[Column2]],Table12[[Column2]:[Column54]],45,FALSE),"0")</f>
        <v>0</v>
      </c>
      <c r="AU40" s="56">
        <f>IFERROR(VLOOKUP(Table1215[[#This Row],[Column2]],Table12[[Column2]:[Column54]],46,FALSE),"0")</f>
        <v>0</v>
      </c>
      <c r="AV40" s="58">
        <f>Table1215[[#This Row],[Column43]]</f>
        <v>4</v>
      </c>
      <c r="AW40" s="56">
        <f>IFERROR(VLOOKUP(Table1215[[#This Row],[Column2]],Table12[[Column2]:[Column54]],48,FALSE),"0")</f>
        <v>0</v>
      </c>
      <c r="AX40" s="56">
        <f>IFERROR(VLOOKUP(Table1215[[#This Row],[Column2]],Table12[[Column2]:[Column54]],49,FALSE),"0")</f>
        <v>0</v>
      </c>
      <c r="AY40" s="56">
        <f>IFERROR(VLOOKUP(Table1215[[#This Row],[Column2]],Table12[[Column2]:[Column54]],50,FALSE),"0")</f>
        <v>0</v>
      </c>
      <c r="AZ40" s="56">
        <f>IFERROR(VLOOKUP(Table1215[[#This Row],[Column2]],Table12[[Column2]:[Column54]],51,FALSE),"0")</f>
        <v>4</v>
      </c>
      <c r="BA40" s="56">
        <f>IFERROR(VLOOKUP(Table1215[[#This Row],[Column2]],Table12[[Column2]:[Column54]],52,FALSE),"0")</f>
        <v>5</v>
      </c>
      <c r="BB40" s="58">
        <f>AVERAGE(Table1215[[#This Row],[Column52]],Table1215[[#This Row],[Column53]])</f>
        <v>4.5</v>
      </c>
    </row>
    <row r="41" spans="1:54" ht="23.1" customHeight="1" x14ac:dyDescent="0.3">
      <c r="A41" s="78">
        <v>38</v>
      </c>
      <c r="B41" s="61" t="s">
        <v>226</v>
      </c>
      <c r="C41" s="62" t="s">
        <v>227</v>
      </c>
      <c r="D41" s="61" t="s">
        <v>541</v>
      </c>
      <c r="E41" s="61" t="s">
        <v>160</v>
      </c>
      <c r="F41" s="61" t="str">
        <f>REPT(CHAR(160),10)&amp;Working!$E42</f>
        <v>          B</v>
      </c>
      <c r="G41" s="52">
        <f>IFERROR(VLOOKUP(Table1215[[#This Row],[Column2]],Table12[[Column2]:[Column54]],6,FALSE),"0")</f>
        <v>0</v>
      </c>
      <c r="H41" s="52">
        <f>IFERROR(VLOOKUP(Table1215[[#This Row],[Column2]],Table12[[Column2]:[Column54]],7,FALSE),"0")</f>
        <v>0</v>
      </c>
      <c r="I41" s="52">
        <f>IFERROR(VLOOKUP(Table1215[[#This Row],[Column2]],Table12[[Column2]:[Column54]],8,FALSE),"0")</f>
        <v>4</v>
      </c>
      <c r="J41" s="52">
        <f>IFERROR(VLOOKUP(Table1215[[#This Row],[Column2]],Table12[[Column2]:[Column54]],9,FALSE),"0")</f>
        <v>0</v>
      </c>
      <c r="K41" s="52">
        <f>IFERROR(VLOOKUP(Table1215[[#This Row],[Column2]],Table12[[Column2]:[Column54]],10,FALSE),"0")</f>
        <v>0</v>
      </c>
      <c r="L41" s="58">
        <f>Table1215[[#This Row],[Column9]]</f>
        <v>4</v>
      </c>
      <c r="M41" s="52">
        <f>IFERROR(VLOOKUP(Table1215[[#This Row],[Column2]],Table12[[Column2]:[Column54]],12,FALSE),"0")</f>
        <v>0</v>
      </c>
      <c r="N41" s="52">
        <f>IFERROR(VLOOKUP(Table1215[[#This Row],[Column2]],Table12[[Column2]:[Column54]],13,FALSE),"0")</f>
        <v>4</v>
      </c>
      <c r="O41" s="52">
        <f>IFERROR(VLOOKUP(Table1215[[#This Row],[Column2]],Table12[[Column2]:[Column54]],14,FALSE),"0")</f>
        <v>4</v>
      </c>
      <c r="P41" s="52">
        <f>IFERROR(VLOOKUP(Table1215[[#This Row],[Column2]],Table12[[Column2]:[Column54]],10,FALSE),"0")</f>
        <v>0</v>
      </c>
      <c r="Q41" s="52">
        <f>IFERROR(VLOOKUP(Table1215[[#This Row],[Column2]],Table12[[Column2]:[Column54]],16,FALSE),"0")</f>
        <v>4</v>
      </c>
      <c r="R41" s="58">
        <f>AVERAGE(Table1215[[#This Row],[Column14]],Table1215[[#This Row],[Column15]],Table1215[[#This Row],[Column17]])</f>
        <v>4</v>
      </c>
      <c r="S41" s="52">
        <f>IFERROR(VLOOKUP(Table1215[[#This Row],[Column2]],Table12[[Column2]:[Column54]],18,FALSE),"0")</f>
        <v>0</v>
      </c>
      <c r="T41" s="52">
        <f>IFERROR(VLOOKUP(Table1215[[#This Row],[Column2]],Table12[[Column2]:[Column54]],19,FALSE),"0")</f>
        <v>0</v>
      </c>
      <c r="U41" s="52">
        <f>IFERROR(VLOOKUP(Table1215[[#This Row],[Column2]],Table12[[Column2]:[Column54]],20,FALSE),"0")</f>
        <v>0</v>
      </c>
      <c r="V41" s="52">
        <f>IFERROR(VLOOKUP(Table1215[[#This Row],[Column2]],Table12[[Column2]:[Column54]],21,FALSE),"0")</f>
        <v>0</v>
      </c>
      <c r="W41" s="52">
        <f>IFERROR(VLOOKUP(Table1215[[#This Row],[Column2]],Table12[[Column2]:[Column54]],22,FALSE),"0")</f>
        <v>0</v>
      </c>
      <c r="X41" s="58">
        <f>Table1215[[#This Row],[Column19]]</f>
        <v>0</v>
      </c>
      <c r="Y41" s="52">
        <f>IFERROR(VLOOKUP(Table1215[[#This Row],[Column2]],Table12[[Column2]:[Column54]],24,FALSE),"0")</f>
        <v>4</v>
      </c>
      <c r="Z41" s="52">
        <f>IFERROR(VLOOKUP(Table1215[[#This Row],[Column2]],Table12[[Column2]:[Column54]],25,FALSE),"0")</f>
        <v>0</v>
      </c>
      <c r="AA41" s="52">
        <f>IFERROR(VLOOKUP(Table1215[[#This Row],[Column2]],Table12[[Column2]:[Column54]],26,FALSE),"0")</f>
        <v>0</v>
      </c>
      <c r="AB41" s="52">
        <f>IFERROR(VLOOKUP(Table1215[[#This Row],[Column2]],Table12[[Column2]:[Column54]],27,FALSE),"0")</f>
        <v>0</v>
      </c>
      <c r="AC41" s="52">
        <f>IFERROR(VLOOKUP(Table1215[[#This Row],[Column2]],Table12[[Column2]:[Column54]],28,FALSE),"0")</f>
        <v>0</v>
      </c>
      <c r="AD41" s="58">
        <f>Table1215[[#This Row],[Column25]]</f>
        <v>4</v>
      </c>
      <c r="AE41" s="52">
        <f>IFERROR(VLOOKUP(Table1215[[#This Row],[Column2]],Table12[[Column2]:[Column54]],30,FALSE),"0")</f>
        <v>0</v>
      </c>
      <c r="AF41" s="52">
        <f>IFERROR(VLOOKUP(Table1215[[#This Row],[Column2]],Table12[[Column2]:[Column54]],31,FALSE),"0")</f>
        <v>0</v>
      </c>
      <c r="AG41" s="52">
        <f>IFERROR(VLOOKUP(Table1215[[#This Row],[Column2]],Table12[[Column2]:[Column54]],32,FALSE),"0")</f>
        <v>0</v>
      </c>
      <c r="AH41" s="52">
        <f>IFERROR(VLOOKUP(Table1215[[#This Row],[Column2]],Table12[[Column2]:[Column54]],33,FALSE),"0")</f>
        <v>0</v>
      </c>
      <c r="AI41" s="52">
        <f>IFERROR(VLOOKUP(Table1215[[#This Row],[Column2]],Table12[[Column2]:[Column54]],34,FALSE),"0")</f>
        <v>0</v>
      </c>
      <c r="AJ41" s="58">
        <f>AVERAGE(Table1215[[#This Row],[Column31]],Table1215[[#This Row],[Column32]],Table1215[[#This Row],[Column33]])</f>
        <v>0</v>
      </c>
      <c r="AK41" s="52">
        <f>IFERROR(VLOOKUP(Table1215[[#This Row],[Column2]],Table12[[Column2]:[Column54]],36,FALSE),"0")</f>
        <v>4</v>
      </c>
      <c r="AL41" s="52">
        <f>IFERROR(VLOOKUP(Table1215[[#This Row],[Column2]],Table12[[Column2]:[Column54]],37,FALSE),"0")</f>
        <v>4</v>
      </c>
      <c r="AM41" s="52">
        <f>IFERROR(VLOOKUP(Table1215[[#This Row],[Column2]],Table12[[Column2]:[Column54]],38,FALSE),"0")</f>
        <v>0</v>
      </c>
      <c r="AN41" s="52">
        <f>IFERROR(VLOOKUP(Table1215[[#This Row],[Column2]],Table12[[Column2]:[Column54]],39,FALSE),"0")</f>
        <v>4</v>
      </c>
      <c r="AO41" s="52">
        <f>IFERROR(VLOOKUP(Table1215[[#This Row],[Column2]],Table12[[Column2]:[Column54]],40,FALSE),"0")</f>
        <v>0</v>
      </c>
      <c r="AP41" s="58">
        <f>AVERAGE(Table1215[[#This Row],[Column37]],Table1215[[#This Row],[Column38]],Table1215[[#This Row],[Column40]])</f>
        <v>4</v>
      </c>
      <c r="AQ41" s="52">
        <f>IFERROR(VLOOKUP(Table1215[[#This Row],[Column2]],Table12[[Column2]:[Column54]],42,FALSE),"0")</f>
        <v>4</v>
      </c>
      <c r="AR41" s="52">
        <f>IFERROR(VLOOKUP(Table1215[[#This Row],[Column2]],Table12[[Column2]:[Column54]],43,FALSE),"0")</f>
        <v>0</v>
      </c>
      <c r="AS41" s="52">
        <f>IFERROR(VLOOKUP(Table1215[[#This Row],[Column2]],Table12[[Column2]:[Column54]],44,FALSE),"0")</f>
        <v>0</v>
      </c>
      <c r="AT41" s="52">
        <f>IFERROR(VLOOKUP(Table1215[[#This Row],[Column2]],Table12[[Column2]:[Column54]],45,FALSE),"0")</f>
        <v>0</v>
      </c>
      <c r="AU41" s="52">
        <f>IFERROR(VLOOKUP(Table1215[[#This Row],[Column2]],Table12[[Column2]:[Column54]],46,FALSE),"0")</f>
        <v>0</v>
      </c>
      <c r="AV41" s="58">
        <f>Table1215[[#This Row],[Column43]]</f>
        <v>4</v>
      </c>
      <c r="AW41" s="52">
        <f>IFERROR(VLOOKUP(Table1215[[#This Row],[Column2]],Table12[[Column2]:[Column54]],48,FALSE),"0")</f>
        <v>0</v>
      </c>
      <c r="AX41" s="52">
        <f>IFERROR(VLOOKUP(Table1215[[#This Row],[Column2]],Table12[[Column2]:[Column54]],49,FALSE),"0")</f>
        <v>0</v>
      </c>
      <c r="AY41" s="52">
        <f>IFERROR(VLOOKUP(Table1215[[#This Row],[Column2]],Table12[[Column2]:[Column54]],50,FALSE),"0")</f>
        <v>0</v>
      </c>
      <c r="AZ41" s="52">
        <f>IFERROR(VLOOKUP(Table1215[[#This Row],[Column2]],Table12[[Column2]:[Column54]],51,FALSE),"0")</f>
        <v>4</v>
      </c>
      <c r="BA41" s="52">
        <f>IFERROR(VLOOKUP(Table1215[[#This Row],[Column2]],Table12[[Column2]:[Column54]],52,FALSE),"0")</f>
        <v>5</v>
      </c>
      <c r="BB41" s="58">
        <f>AVERAGE(Table1215[[#This Row],[Column52]],Table1215[[#This Row],[Column53]])</f>
        <v>4.5</v>
      </c>
    </row>
    <row r="42" spans="1:54" ht="23.1" customHeight="1" x14ac:dyDescent="0.3">
      <c r="A42" s="77">
        <v>39</v>
      </c>
      <c r="B42" s="54" t="s">
        <v>303</v>
      </c>
      <c r="C42" s="55" t="s">
        <v>304</v>
      </c>
      <c r="D42" s="54" t="s">
        <v>541</v>
      </c>
      <c r="E42" s="54" t="s">
        <v>492</v>
      </c>
      <c r="F42" s="54" t="str">
        <f>REPT(CHAR(160),10)&amp;Working!$E43</f>
        <v>          C</v>
      </c>
      <c r="G42" s="56">
        <f>IFERROR(VLOOKUP(Table1215[[#This Row],[Column2]],Table12[[Column2]:[Column54]],6,FALSE),"0")</f>
        <v>0</v>
      </c>
      <c r="H42" s="56">
        <f>IFERROR(VLOOKUP(Table1215[[#This Row],[Column2]],Table12[[Column2]:[Column54]],7,FALSE),"0")</f>
        <v>0</v>
      </c>
      <c r="I42" s="56">
        <f>IFERROR(VLOOKUP(Table1215[[#This Row],[Column2]],Table12[[Column2]:[Column54]],8,FALSE),"0")</f>
        <v>4</v>
      </c>
      <c r="J42" s="56">
        <f>IFERROR(VLOOKUP(Table1215[[#This Row],[Column2]],Table12[[Column2]:[Column54]],9,FALSE),"0")</f>
        <v>0</v>
      </c>
      <c r="K42" s="56">
        <f>IFERROR(VLOOKUP(Table1215[[#This Row],[Column2]],Table12[[Column2]:[Column54]],10,FALSE),"0")</f>
        <v>0</v>
      </c>
      <c r="L42" s="58">
        <f>Table1215[[#This Row],[Column9]]</f>
        <v>4</v>
      </c>
      <c r="M42" s="56">
        <f>IFERROR(VLOOKUP(Table1215[[#This Row],[Column2]],Table12[[Column2]:[Column54]],12,FALSE),"0")</f>
        <v>0</v>
      </c>
      <c r="N42" s="56">
        <f>IFERROR(VLOOKUP(Table1215[[#This Row],[Column2]],Table12[[Column2]:[Column54]],13,FALSE),"0")</f>
        <v>4</v>
      </c>
      <c r="O42" s="56">
        <f>IFERROR(VLOOKUP(Table1215[[#This Row],[Column2]],Table12[[Column2]:[Column54]],14,FALSE),"0")</f>
        <v>4</v>
      </c>
      <c r="P42" s="56">
        <f>IFERROR(VLOOKUP(Table1215[[#This Row],[Column2]],Table12[[Column2]:[Column54]],10,FALSE),"0")</f>
        <v>0</v>
      </c>
      <c r="Q42" s="56">
        <f>IFERROR(VLOOKUP(Table1215[[#This Row],[Column2]],Table12[[Column2]:[Column54]],16,FALSE),"0")</f>
        <v>4</v>
      </c>
      <c r="R42" s="58">
        <f>AVERAGE(Table1215[[#This Row],[Column14]],Table1215[[#This Row],[Column15]],Table1215[[#This Row],[Column17]])</f>
        <v>4</v>
      </c>
      <c r="S42" s="56">
        <f>IFERROR(VLOOKUP(Table1215[[#This Row],[Column2]],Table12[[Column2]:[Column54]],18,FALSE),"0")</f>
        <v>0</v>
      </c>
      <c r="T42" s="56">
        <f>IFERROR(VLOOKUP(Table1215[[#This Row],[Column2]],Table12[[Column2]:[Column54]],19,FALSE),"0")</f>
        <v>0</v>
      </c>
      <c r="U42" s="56">
        <f>IFERROR(VLOOKUP(Table1215[[#This Row],[Column2]],Table12[[Column2]:[Column54]],20,FALSE),"0")</f>
        <v>0</v>
      </c>
      <c r="V42" s="56">
        <f>IFERROR(VLOOKUP(Table1215[[#This Row],[Column2]],Table12[[Column2]:[Column54]],21,FALSE),"0")</f>
        <v>0</v>
      </c>
      <c r="W42" s="56">
        <f>IFERROR(VLOOKUP(Table1215[[#This Row],[Column2]],Table12[[Column2]:[Column54]],22,FALSE),"0")</f>
        <v>0</v>
      </c>
      <c r="X42" s="58">
        <f>Table1215[[#This Row],[Column19]]</f>
        <v>0</v>
      </c>
      <c r="Y42" s="56">
        <f>IFERROR(VLOOKUP(Table1215[[#This Row],[Column2]],Table12[[Column2]:[Column54]],24,FALSE),"0")</f>
        <v>4</v>
      </c>
      <c r="Z42" s="56">
        <f>IFERROR(VLOOKUP(Table1215[[#This Row],[Column2]],Table12[[Column2]:[Column54]],25,FALSE),"0")</f>
        <v>0</v>
      </c>
      <c r="AA42" s="56">
        <f>IFERROR(VLOOKUP(Table1215[[#This Row],[Column2]],Table12[[Column2]:[Column54]],26,FALSE),"0")</f>
        <v>0</v>
      </c>
      <c r="AB42" s="56">
        <f>IFERROR(VLOOKUP(Table1215[[#This Row],[Column2]],Table12[[Column2]:[Column54]],27,FALSE),"0")</f>
        <v>0</v>
      </c>
      <c r="AC42" s="56">
        <f>IFERROR(VLOOKUP(Table1215[[#This Row],[Column2]],Table12[[Column2]:[Column54]],28,FALSE),"0")</f>
        <v>0</v>
      </c>
      <c r="AD42" s="58">
        <f>Table1215[[#This Row],[Column25]]</f>
        <v>4</v>
      </c>
      <c r="AE42" s="56">
        <f>IFERROR(VLOOKUP(Table1215[[#This Row],[Column2]],Table12[[Column2]:[Column54]],30,FALSE),"0")</f>
        <v>0</v>
      </c>
      <c r="AF42" s="56">
        <f>IFERROR(VLOOKUP(Table1215[[#This Row],[Column2]],Table12[[Column2]:[Column54]],31,FALSE),"0")</f>
        <v>0</v>
      </c>
      <c r="AG42" s="56">
        <f>IFERROR(VLOOKUP(Table1215[[#This Row],[Column2]],Table12[[Column2]:[Column54]],32,FALSE),"0")</f>
        <v>0</v>
      </c>
      <c r="AH42" s="56">
        <f>IFERROR(VLOOKUP(Table1215[[#This Row],[Column2]],Table12[[Column2]:[Column54]],33,FALSE),"0")</f>
        <v>0</v>
      </c>
      <c r="AI42" s="56">
        <f>IFERROR(VLOOKUP(Table1215[[#This Row],[Column2]],Table12[[Column2]:[Column54]],34,FALSE),"0")</f>
        <v>0</v>
      </c>
      <c r="AJ42" s="58">
        <f>AVERAGE(Table1215[[#This Row],[Column31]],Table1215[[#This Row],[Column32]],Table1215[[#This Row],[Column33]])</f>
        <v>0</v>
      </c>
      <c r="AK42" s="56">
        <f>IFERROR(VLOOKUP(Table1215[[#This Row],[Column2]],Table12[[Column2]:[Column54]],36,FALSE),"0")</f>
        <v>4</v>
      </c>
      <c r="AL42" s="56">
        <f>IFERROR(VLOOKUP(Table1215[[#This Row],[Column2]],Table12[[Column2]:[Column54]],37,FALSE),"0")</f>
        <v>4</v>
      </c>
      <c r="AM42" s="56">
        <f>IFERROR(VLOOKUP(Table1215[[#This Row],[Column2]],Table12[[Column2]:[Column54]],38,FALSE),"0")</f>
        <v>0</v>
      </c>
      <c r="AN42" s="56">
        <f>IFERROR(VLOOKUP(Table1215[[#This Row],[Column2]],Table12[[Column2]:[Column54]],39,FALSE),"0")</f>
        <v>4</v>
      </c>
      <c r="AO42" s="56">
        <f>IFERROR(VLOOKUP(Table1215[[#This Row],[Column2]],Table12[[Column2]:[Column54]],40,FALSE),"0")</f>
        <v>0</v>
      </c>
      <c r="AP42" s="58">
        <f>AVERAGE(Table1215[[#This Row],[Column37]],Table1215[[#This Row],[Column38]],Table1215[[#This Row],[Column40]])</f>
        <v>4</v>
      </c>
      <c r="AQ42" s="56">
        <f>IFERROR(VLOOKUP(Table1215[[#This Row],[Column2]],Table12[[Column2]:[Column54]],42,FALSE),"0")</f>
        <v>5</v>
      </c>
      <c r="AR42" s="56">
        <f>IFERROR(VLOOKUP(Table1215[[#This Row],[Column2]],Table12[[Column2]:[Column54]],43,FALSE),"0")</f>
        <v>0</v>
      </c>
      <c r="AS42" s="56">
        <f>IFERROR(VLOOKUP(Table1215[[#This Row],[Column2]],Table12[[Column2]:[Column54]],44,FALSE),"0")</f>
        <v>0</v>
      </c>
      <c r="AT42" s="56">
        <f>IFERROR(VLOOKUP(Table1215[[#This Row],[Column2]],Table12[[Column2]:[Column54]],45,FALSE),"0")</f>
        <v>0</v>
      </c>
      <c r="AU42" s="56">
        <f>IFERROR(VLOOKUP(Table1215[[#This Row],[Column2]],Table12[[Column2]:[Column54]],46,FALSE),"0")</f>
        <v>0</v>
      </c>
      <c r="AV42" s="58">
        <f>Table1215[[#This Row],[Column43]]</f>
        <v>5</v>
      </c>
      <c r="AW42" s="56">
        <f>IFERROR(VLOOKUP(Table1215[[#This Row],[Column2]],Table12[[Column2]:[Column54]],48,FALSE),"0")</f>
        <v>0</v>
      </c>
      <c r="AX42" s="56">
        <f>IFERROR(VLOOKUP(Table1215[[#This Row],[Column2]],Table12[[Column2]:[Column54]],49,FALSE),"0")</f>
        <v>0</v>
      </c>
      <c r="AY42" s="56">
        <f>IFERROR(VLOOKUP(Table1215[[#This Row],[Column2]],Table12[[Column2]:[Column54]],50,FALSE),"0")</f>
        <v>0</v>
      </c>
      <c r="AZ42" s="56">
        <f>IFERROR(VLOOKUP(Table1215[[#This Row],[Column2]],Table12[[Column2]:[Column54]],51,FALSE),"0")</f>
        <v>4</v>
      </c>
      <c r="BA42" s="56">
        <f>IFERROR(VLOOKUP(Table1215[[#This Row],[Column2]],Table12[[Column2]:[Column54]],52,FALSE),"0")</f>
        <v>5</v>
      </c>
      <c r="BB42" s="58">
        <f>AVERAGE(Table1215[[#This Row],[Column52]],Table1215[[#This Row],[Column53]])</f>
        <v>4.5</v>
      </c>
    </row>
    <row r="43" spans="1:54" ht="23.1" customHeight="1" x14ac:dyDescent="0.3">
      <c r="A43" s="78">
        <v>40</v>
      </c>
      <c r="B43" s="61" t="s">
        <v>88</v>
      </c>
      <c r="C43" s="62" t="s">
        <v>89</v>
      </c>
      <c r="D43" s="61" t="s">
        <v>449</v>
      </c>
      <c r="E43" s="61" t="s">
        <v>34</v>
      </c>
      <c r="F43" s="61" t="str">
        <f>REPT(CHAR(160),10)&amp;Working!$E44</f>
        <v>          A</v>
      </c>
      <c r="G43" s="52">
        <f>IFERROR(VLOOKUP(Table1215[[#This Row],[Column2]],Table12[[Column2]:[Column54]],6,FALSE),"0")</f>
        <v>0</v>
      </c>
      <c r="H43" s="52">
        <f>IFERROR(VLOOKUP(Table1215[[#This Row],[Column2]],Table12[[Column2]:[Column54]],7,FALSE),"0")</f>
        <v>0</v>
      </c>
      <c r="I43" s="52">
        <f>IFERROR(VLOOKUP(Table1215[[#This Row],[Column2]],Table12[[Column2]:[Column54]],8,FALSE),"0")</f>
        <v>4</v>
      </c>
      <c r="J43" s="52">
        <f>IFERROR(VLOOKUP(Table1215[[#This Row],[Column2]],Table12[[Column2]:[Column54]],9,FALSE),"0")</f>
        <v>0</v>
      </c>
      <c r="K43" s="52">
        <f>IFERROR(VLOOKUP(Table1215[[#This Row],[Column2]],Table12[[Column2]:[Column54]],10,FALSE),"0")</f>
        <v>0</v>
      </c>
      <c r="L43" s="58">
        <f>Table1215[[#This Row],[Column9]]</f>
        <v>4</v>
      </c>
      <c r="M43" s="52">
        <f>IFERROR(VLOOKUP(Table1215[[#This Row],[Column2]],Table12[[Column2]:[Column54]],12,FALSE),"0")</f>
        <v>0</v>
      </c>
      <c r="N43" s="52">
        <f>IFERROR(VLOOKUP(Table1215[[#This Row],[Column2]],Table12[[Column2]:[Column54]],13,FALSE),"0")</f>
        <v>4</v>
      </c>
      <c r="O43" s="52">
        <f>IFERROR(VLOOKUP(Table1215[[#This Row],[Column2]],Table12[[Column2]:[Column54]],14,FALSE),"0")</f>
        <v>4</v>
      </c>
      <c r="P43" s="52">
        <f>IFERROR(VLOOKUP(Table1215[[#This Row],[Column2]],Table12[[Column2]:[Column54]],10,FALSE),"0")</f>
        <v>0</v>
      </c>
      <c r="Q43" s="52">
        <f>IFERROR(VLOOKUP(Table1215[[#This Row],[Column2]],Table12[[Column2]:[Column54]],16,FALSE),"0")</f>
        <v>4</v>
      </c>
      <c r="R43" s="58">
        <f>AVERAGE(Table1215[[#This Row],[Column14]],Table1215[[#This Row],[Column15]],Table1215[[#This Row],[Column17]])</f>
        <v>4</v>
      </c>
      <c r="S43" s="52">
        <f>IFERROR(VLOOKUP(Table1215[[#This Row],[Column2]],Table12[[Column2]:[Column54]],18,FALSE),"0")</f>
        <v>0</v>
      </c>
      <c r="T43" s="52">
        <f>IFERROR(VLOOKUP(Table1215[[#This Row],[Column2]],Table12[[Column2]:[Column54]],19,FALSE),"0")</f>
        <v>0</v>
      </c>
      <c r="U43" s="52">
        <f>IFERROR(VLOOKUP(Table1215[[#This Row],[Column2]],Table12[[Column2]:[Column54]],20,FALSE),"0")</f>
        <v>0</v>
      </c>
      <c r="V43" s="52">
        <f>IFERROR(VLOOKUP(Table1215[[#This Row],[Column2]],Table12[[Column2]:[Column54]],21,FALSE),"0")</f>
        <v>0</v>
      </c>
      <c r="W43" s="52">
        <f>IFERROR(VLOOKUP(Table1215[[#This Row],[Column2]],Table12[[Column2]:[Column54]],22,FALSE),"0")</f>
        <v>0</v>
      </c>
      <c r="X43" s="58">
        <f>Table1215[[#This Row],[Column19]]</f>
        <v>0</v>
      </c>
      <c r="Y43" s="52">
        <f>IFERROR(VLOOKUP(Table1215[[#This Row],[Column2]],Table12[[Column2]:[Column54]],24,FALSE),"0")</f>
        <v>4</v>
      </c>
      <c r="Z43" s="52">
        <f>IFERROR(VLOOKUP(Table1215[[#This Row],[Column2]],Table12[[Column2]:[Column54]],25,FALSE),"0")</f>
        <v>0</v>
      </c>
      <c r="AA43" s="52">
        <f>IFERROR(VLOOKUP(Table1215[[#This Row],[Column2]],Table12[[Column2]:[Column54]],26,FALSE),"0")</f>
        <v>0</v>
      </c>
      <c r="AB43" s="52">
        <f>IFERROR(VLOOKUP(Table1215[[#This Row],[Column2]],Table12[[Column2]:[Column54]],27,FALSE),"0")</f>
        <v>0</v>
      </c>
      <c r="AC43" s="52">
        <f>IFERROR(VLOOKUP(Table1215[[#This Row],[Column2]],Table12[[Column2]:[Column54]],28,FALSE),"0")</f>
        <v>0</v>
      </c>
      <c r="AD43" s="58">
        <f>Table1215[[#This Row],[Column25]]</f>
        <v>4</v>
      </c>
      <c r="AE43" s="52">
        <f>IFERROR(VLOOKUP(Table1215[[#This Row],[Column2]],Table12[[Column2]:[Column54]],30,FALSE),"0")</f>
        <v>0</v>
      </c>
      <c r="AF43" s="52">
        <f>IFERROR(VLOOKUP(Table1215[[#This Row],[Column2]],Table12[[Column2]:[Column54]],31,FALSE),"0")</f>
        <v>0</v>
      </c>
      <c r="AG43" s="52">
        <f>IFERROR(VLOOKUP(Table1215[[#This Row],[Column2]],Table12[[Column2]:[Column54]],32,FALSE),"0")</f>
        <v>0</v>
      </c>
      <c r="AH43" s="52">
        <f>IFERROR(VLOOKUP(Table1215[[#This Row],[Column2]],Table12[[Column2]:[Column54]],33,FALSE),"0")</f>
        <v>0</v>
      </c>
      <c r="AI43" s="52">
        <f>IFERROR(VLOOKUP(Table1215[[#This Row],[Column2]],Table12[[Column2]:[Column54]],34,FALSE),"0")</f>
        <v>0</v>
      </c>
      <c r="AJ43" s="58">
        <f>AVERAGE(Table1215[[#This Row],[Column31]],Table1215[[#This Row],[Column32]],Table1215[[#This Row],[Column33]])</f>
        <v>0</v>
      </c>
      <c r="AK43" s="52">
        <f>IFERROR(VLOOKUP(Table1215[[#This Row],[Column2]],Table12[[Column2]:[Column54]],36,FALSE),"0")</f>
        <v>4</v>
      </c>
      <c r="AL43" s="52">
        <f>IFERROR(VLOOKUP(Table1215[[#This Row],[Column2]],Table12[[Column2]:[Column54]],37,FALSE),"0")</f>
        <v>4</v>
      </c>
      <c r="AM43" s="52">
        <f>IFERROR(VLOOKUP(Table1215[[#This Row],[Column2]],Table12[[Column2]:[Column54]],38,FALSE),"0")</f>
        <v>0</v>
      </c>
      <c r="AN43" s="52">
        <f>IFERROR(VLOOKUP(Table1215[[#This Row],[Column2]],Table12[[Column2]:[Column54]],39,FALSE),"0")</f>
        <v>5</v>
      </c>
      <c r="AO43" s="52">
        <f>IFERROR(VLOOKUP(Table1215[[#This Row],[Column2]],Table12[[Column2]:[Column54]],40,FALSE),"0")</f>
        <v>0</v>
      </c>
      <c r="AP43" s="58">
        <f>AVERAGE(Table1215[[#This Row],[Column37]],Table1215[[#This Row],[Column38]],Table1215[[#This Row],[Column40]])</f>
        <v>4.333333333333333</v>
      </c>
      <c r="AQ43" s="52">
        <f>IFERROR(VLOOKUP(Table1215[[#This Row],[Column2]],Table12[[Column2]:[Column54]],42,FALSE),"0")</f>
        <v>4</v>
      </c>
      <c r="AR43" s="52">
        <f>IFERROR(VLOOKUP(Table1215[[#This Row],[Column2]],Table12[[Column2]:[Column54]],43,FALSE),"0")</f>
        <v>0</v>
      </c>
      <c r="AS43" s="52">
        <f>IFERROR(VLOOKUP(Table1215[[#This Row],[Column2]],Table12[[Column2]:[Column54]],44,FALSE),"0")</f>
        <v>0</v>
      </c>
      <c r="AT43" s="52">
        <f>IFERROR(VLOOKUP(Table1215[[#This Row],[Column2]],Table12[[Column2]:[Column54]],45,FALSE),"0")</f>
        <v>0</v>
      </c>
      <c r="AU43" s="52">
        <f>IFERROR(VLOOKUP(Table1215[[#This Row],[Column2]],Table12[[Column2]:[Column54]],46,FALSE),"0")</f>
        <v>0</v>
      </c>
      <c r="AV43" s="58">
        <f>Table1215[[#This Row],[Column43]]</f>
        <v>4</v>
      </c>
      <c r="AW43" s="52">
        <f>IFERROR(VLOOKUP(Table1215[[#This Row],[Column2]],Table12[[Column2]:[Column54]],48,FALSE),"0")</f>
        <v>0</v>
      </c>
      <c r="AX43" s="52">
        <f>IFERROR(VLOOKUP(Table1215[[#This Row],[Column2]],Table12[[Column2]:[Column54]],49,FALSE),"0")</f>
        <v>0</v>
      </c>
      <c r="AY43" s="52">
        <f>IFERROR(VLOOKUP(Table1215[[#This Row],[Column2]],Table12[[Column2]:[Column54]],50,FALSE),"0")</f>
        <v>0</v>
      </c>
      <c r="AZ43" s="52">
        <f>IFERROR(VLOOKUP(Table1215[[#This Row],[Column2]],Table12[[Column2]:[Column54]],51,FALSE),"0")</f>
        <v>4</v>
      </c>
      <c r="BA43" s="52">
        <f>IFERROR(VLOOKUP(Table1215[[#This Row],[Column2]],Table12[[Column2]:[Column54]],52,FALSE),"0")</f>
        <v>5</v>
      </c>
      <c r="BB43" s="58">
        <f>AVERAGE(Table1215[[#This Row],[Column52]],Table1215[[#This Row],[Column53]])</f>
        <v>4.5</v>
      </c>
    </row>
    <row r="44" spans="1:54" ht="23.1" customHeight="1" x14ac:dyDescent="0.3">
      <c r="A44" s="77">
        <v>41</v>
      </c>
      <c r="B44" s="54" t="s">
        <v>305</v>
      </c>
      <c r="C44" s="55" t="s">
        <v>306</v>
      </c>
      <c r="D44" s="54" t="s">
        <v>541</v>
      </c>
      <c r="E44" s="54" t="s">
        <v>492</v>
      </c>
      <c r="F44" s="54" t="str">
        <f>REPT(CHAR(160),10)&amp;Working!$E45</f>
        <v>          C</v>
      </c>
      <c r="G44" s="56">
        <f>IFERROR(VLOOKUP(Table1215[[#This Row],[Column2]],Table12[[Column2]:[Column54]],6,FALSE),"0")</f>
        <v>0</v>
      </c>
      <c r="H44" s="56">
        <f>IFERROR(VLOOKUP(Table1215[[#This Row],[Column2]],Table12[[Column2]:[Column54]],7,FALSE),"0")</f>
        <v>0</v>
      </c>
      <c r="I44" s="56">
        <f>IFERROR(VLOOKUP(Table1215[[#This Row],[Column2]],Table12[[Column2]:[Column54]],8,FALSE),"0")</f>
        <v>4</v>
      </c>
      <c r="J44" s="56">
        <f>IFERROR(VLOOKUP(Table1215[[#This Row],[Column2]],Table12[[Column2]:[Column54]],9,FALSE),"0")</f>
        <v>0</v>
      </c>
      <c r="K44" s="56">
        <f>IFERROR(VLOOKUP(Table1215[[#This Row],[Column2]],Table12[[Column2]:[Column54]],10,FALSE),"0")</f>
        <v>0</v>
      </c>
      <c r="L44" s="58">
        <f>Table1215[[#This Row],[Column9]]</f>
        <v>4</v>
      </c>
      <c r="M44" s="56">
        <f>IFERROR(VLOOKUP(Table1215[[#This Row],[Column2]],Table12[[Column2]:[Column54]],12,FALSE),"0")</f>
        <v>0</v>
      </c>
      <c r="N44" s="56">
        <f>IFERROR(VLOOKUP(Table1215[[#This Row],[Column2]],Table12[[Column2]:[Column54]],13,FALSE),"0")</f>
        <v>4</v>
      </c>
      <c r="O44" s="56">
        <f>IFERROR(VLOOKUP(Table1215[[#This Row],[Column2]],Table12[[Column2]:[Column54]],14,FALSE),"0")</f>
        <v>4</v>
      </c>
      <c r="P44" s="56">
        <f>IFERROR(VLOOKUP(Table1215[[#This Row],[Column2]],Table12[[Column2]:[Column54]],10,FALSE),"0")</f>
        <v>0</v>
      </c>
      <c r="Q44" s="56">
        <f>IFERROR(VLOOKUP(Table1215[[#This Row],[Column2]],Table12[[Column2]:[Column54]],16,FALSE),"0")</f>
        <v>4</v>
      </c>
      <c r="R44" s="58">
        <f>AVERAGE(Table1215[[#This Row],[Column14]],Table1215[[#This Row],[Column15]],Table1215[[#This Row],[Column17]])</f>
        <v>4</v>
      </c>
      <c r="S44" s="56">
        <f>IFERROR(VLOOKUP(Table1215[[#This Row],[Column2]],Table12[[Column2]:[Column54]],18,FALSE),"0")</f>
        <v>0</v>
      </c>
      <c r="T44" s="56">
        <f>IFERROR(VLOOKUP(Table1215[[#This Row],[Column2]],Table12[[Column2]:[Column54]],19,FALSE),"0")</f>
        <v>0</v>
      </c>
      <c r="U44" s="56">
        <f>IFERROR(VLOOKUP(Table1215[[#This Row],[Column2]],Table12[[Column2]:[Column54]],20,FALSE),"0")</f>
        <v>0</v>
      </c>
      <c r="V44" s="56">
        <f>IFERROR(VLOOKUP(Table1215[[#This Row],[Column2]],Table12[[Column2]:[Column54]],21,FALSE),"0")</f>
        <v>0</v>
      </c>
      <c r="W44" s="56">
        <f>IFERROR(VLOOKUP(Table1215[[#This Row],[Column2]],Table12[[Column2]:[Column54]],22,FALSE),"0")</f>
        <v>0</v>
      </c>
      <c r="X44" s="58">
        <f>Table1215[[#This Row],[Column19]]</f>
        <v>0</v>
      </c>
      <c r="Y44" s="56">
        <f>IFERROR(VLOOKUP(Table1215[[#This Row],[Column2]],Table12[[Column2]:[Column54]],24,FALSE),"0")</f>
        <v>4</v>
      </c>
      <c r="Z44" s="56">
        <f>IFERROR(VLOOKUP(Table1215[[#This Row],[Column2]],Table12[[Column2]:[Column54]],25,FALSE),"0")</f>
        <v>0</v>
      </c>
      <c r="AA44" s="56">
        <f>IFERROR(VLOOKUP(Table1215[[#This Row],[Column2]],Table12[[Column2]:[Column54]],26,FALSE),"0")</f>
        <v>0</v>
      </c>
      <c r="AB44" s="56">
        <f>IFERROR(VLOOKUP(Table1215[[#This Row],[Column2]],Table12[[Column2]:[Column54]],27,FALSE),"0")</f>
        <v>0</v>
      </c>
      <c r="AC44" s="56">
        <f>IFERROR(VLOOKUP(Table1215[[#This Row],[Column2]],Table12[[Column2]:[Column54]],28,FALSE),"0")</f>
        <v>0</v>
      </c>
      <c r="AD44" s="58">
        <f>Table1215[[#This Row],[Column25]]</f>
        <v>4</v>
      </c>
      <c r="AE44" s="56">
        <f>IFERROR(VLOOKUP(Table1215[[#This Row],[Column2]],Table12[[Column2]:[Column54]],30,FALSE),"0")</f>
        <v>0</v>
      </c>
      <c r="AF44" s="56">
        <f>IFERROR(VLOOKUP(Table1215[[#This Row],[Column2]],Table12[[Column2]:[Column54]],31,FALSE),"0")</f>
        <v>0</v>
      </c>
      <c r="AG44" s="56">
        <f>IFERROR(VLOOKUP(Table1215[[#This Row],[Column2]],Table12[[Column2]:[Column54]],32,FALSE),"0")</f>
        <v>0</v>
      </c>
      <c r="AH44" s="56">
        <f>IFERROR(VLOOKUP(Table1215[[#This Row],[Column2]],Table12[[Column2]:[Column54]],33,FALSE),"0")</f>
        <v>0</v>
      </c>
      <c r="AI44" s="56">
        <f>IFERROR(VLOOKUP(Table1215[[#This Row],[Column2]],Table12[[Column2]:[Column54]],34,FALSE),"0")</f>
        <v>0</v>
      </c>
      <c r="AJ44" s="58">
        <f>AVERAGE(Table1215[[#This Row],[Column31]],Table1215[[#This Row],[Column32]],Table1215[[#This Row],[Column33]])</f>
        <v>0</v>
      </c>
      <c r="AK44" s="56">
        <f>IFERROR(VLOOKUP(Table1215[[#This Row],[Column2]],Table12[[Column2]:[Column54]],36,FALSE),"0")</f>
        <v>4</v>
      </c>
      <c r="AL44" s="56">
        <f>IFERROR(VLOOKUP(Table1215[[#This Row],[Column2]],Table12[[Column2]:[Column54]],37,FALSE),"0")</f>
        <v>4</v>
      </c>
      <c r="AM44" s="56">
        <f>IFERROR(VLOOKUP(Table1215[[#This Row],[Column2]],Table12[[Column2]:[Column54]],38,FALSE),"0")</f>
        <v>0</v>
      </c>
      <c r="AN44" s="56">
        <f>IFERROR(VLOOKUP(Table1215[[#This Row],[Column2]],Table12[[Column2]:[Column54]],39,FALSE),"0")</f>
        <v>4</v>
      </c>
      <c r="AO44" s="56">
        <f>IFERROR(VLOOKUP(Table1215[[#This Row],[Column2]],Table12[[Column2]:[Column54]],40,FALSE),"0")</f>
        <v>0</v>
      </c>
      <c r="AP44" s="58">
        <f>AVERAGE(Table1215[[#This Row],[Column37]],Table1215[[#This Row],[Column38]],Table1215[[#This Row],[Column40]])</f>
        <v>4</v>
      </c>
      <c r="AQ44" s="56">
        <f>IFERROR(VLOOKUP(Table1215[[#This Row],[Column2]],Table12[[Column2]:[Column54]],42,FALSE),"0")</f>
        <v>4</v>
      </c>
      <c r="AR44" s="56">
        <f>IFERROR(VLOOKUP(Table1215[[#This Row],[Column2]],Table12[[Column2]:[Column54]],43,FALSE),"0")</f>
        <v>0</v>
      </c>
      <c r="AS44" s="56">
        <f>IFERROR(VLOOKUP(Table1215[[#This Row],[Column2]],Table12[[Column2]:[Column54]],44,FALSE),"0")</f>
        <v>0</v>
      </c>
      <c r="AT44" s="56">
        <f>IFERROR(VLOOKUP(Table1215[[#This Row],[Column2]],Table12[[Column2]:[Column54]],45,FALSE),"0")</f>
        <v>0</v>
      </c>
      <c r="AU44" s="56">
        <f>IFERROR(VLOOKUP(Table1215[[#This Row],[Column2]],Table12[[Column2]:[Column54]],46,FALSE),"0")</f>
        <v>0</v>
      </c>
      <c r="AV44" s="58">
        <f>Table1215[[#This Row],[Column43]]</f>
        <v>4</v>
      </c>
      <c r="AW44" s="56">
        <f>IFERROR(VLOOKUP(Table1215[[#This Row],[Column2]],Table12[[Column2]:[Column54]],48,FALSE),"0")</f>
        <v>0</v>
      </c>
      <c r="AX44" s="56">
        <f>IFERROR(VLOOKUP(Table1215[[#This Row],[Column2]],Table12[[Column2]:[Column54]],49,FALSE),"0")</f>
        <v>0</v>
      </c>
      <c r="AY44" s="56">
        <f>IFERROR(VLOOKUP(Table1215[[#This Row],[Column2]],Table12[[Column2]:[Column54]],50,FALSE),"0")</f>
        <v>0</v>
      </c>
      <c r="AZ44" s="56">
        <f>IFERROR(VLOOKUP(Table1215[[#This Row],[Column2]],Table12[[Column2]:[Column54]],51,FALSE),"0")</f>
        <v>4</v>
      </c>
      <c r="BA44" s="56">
        <f>IFERROR(VLOOKUP(Table1215[[#This Row],[Column2]],Table12[[Column2]:[Column54]],52,FALSE),"0")</f>
        <v>5</v>
      </c>
      <c r="BB44" s="58">
        <f>AVERAGE(Table1215[[#This Row],[Column52]],Table1215[[#This Row],[Column53]])</f>
        <v>4.5</v>
      </c>
    </row>
    <row r="45" spans="1:54" ht="23.1" customHeight="1" x14ac:dyDescent="0.3">
      <c r="A45" s="78">
        <v>42</v>
      </c>
      <c r="B45" s="61" t="s">
        <v>244</v>
      </c>
      <c r="C45" s="62" t="s">
        <v>245</v>
      </c>
      <c r="D45" s="61" t="s">
        <v>541</v>
      </c>
      <c r="E45" s="61" t="s">
        <v>160</v>
      </c>
      <c r="F45" s="61" t="str">
        <f>REPT(CHAR(160),10)&amp;Working!$E46</f>
        <v>          B</v>
      </c>
      <c r="G45" s="52">
        <f>IFERROR(VLOOKUP(Table1215[[#This Row],[Column2]],Table12[[Column2]:[Column54]],6,FALSE),"0")</f>
        <v>0</v>
      </c>
      <c r="H45" s="52">
        <f>IFERROR(VLOOKUP(Table1215[[#This Row],[Column2]],Table12[[Column2]:[Column54]],7,FALSE),"0")</f>
        <v>0</v>
      </c>
      <c r="I45" s="52">
        <f>IFERROR(VLOOKUP(Table1215[[#This Row],[Column2]],Table12[[Column2]:[Column54]],8,FALSE),"0")</f>
        <v>4</v>
      </c>
      <c r="J45" s="52">
        <f>IFERROR(VLOOKUP(Table1215[[#This Row],[Column2]],Table12[[Column2]:[Column54]],9,FALSE),"0")</f>
        <v>0</v>
      </c>
      <c r="K45" s="52">
        <f>IFERROR(VLOOKUP(Table1215[[#This Row],[Column2]],Table12[[Column2]:[Column54]],10,FALSE),"0")</f>
        <v>0</v>
      </c>
      <c r="L45" s="58">
        <f>Table1215[[#This Row],[Column9]]</f>
        <v>4</v>
      </c>
      <c r="M45" s="52">
        <f>IFERROR(VLOOKUP(Table1215[[#This Row],[Column2]],Table12[[Column2]:[Column54]],12,FALSE),"0")</f>
        <v>0</v>
      </c>
      <c r="N45" s="52">
        <f>IFERROR(VLOOKUP(Table1215[[#This Row],[Column2]],Table12[[Column2]:[Column54]],13,FALSE),"0")</f>
        <v>4</v>
      </c>
      <c r="O45" s="52">
        <f>IFERROR(VLOOKUP(Table1215[[#This Row],[Column2]],Table12[[Column2]:[Column54]],14,FALSE),"0")</f>
        <v>4</v>
      </c>
      <c r="P45" s="52">
        <f>IFERROR(VLOOKUP(Table1215[[#This Row],[Column2]],Table12[[Column2]:[Column54]],10,FALSE),"0")</f>
        <v>0</v>
      </c>
      <c r="Q45" s="52">
        <f>IFERROR(VLOOKUP(Table1215[[#This Row],[Column2]],Table12[[Column2]:[Column54]],16,FALSE),"0")</f>
        <v>4</v>
      </c>
      <c r="R45" s="58">
        <f>AVERAGE(Table1215[[#This Row],[Column14]],Table1215[[#This Row],[Column15]],Table1215[[#This Row],[Column17]])</f>
        <v>4</v>
      </c>
      <c r="S45" s="52">
        <f>IFERROR(VLOOKUP(Table1215[[#This Row],[Column2]],Table12[[Column2]:[Column54]],18,FALSE),"0")</f>
        <v>0</v>
      </c>
      <c r="T45" s="52">
        <f>IFERROR(VLOOKUP(Table1215[[#This Row],[Column2]],Table12[[Column2]:[Column54]],19,FALSE),"0")</f>
        <v>0</v>
      </c>
      <c r="U45" s="52">
        <f>IFERROR(VLOOKUP(Table1215[[#This Row],[Column2]],Table12[[Column2]:[Column54]],20,FALSE),"0")</f>
        <v>0</v>
      </c>
      <c r="V45" s="52">
        <f>IFERROR(VLOOKUP(Table1215[[#This Row],[Column2]],Table12[[Column2]:[Column54]],21,FALSE),"0")</f>
        <v>0</v>
      </c>
      <c r="W45" s="52">
        <f>IFERROR(VLOOKUP(Table1215[[#This Row],[Column2]],Table12[[Column2]:[Column54]],22,FALSE),"0")</f>
        <v>0</v>
      </c>
      <c r="X45" s="58">
        <f>Table1215[[#This Row],[Column19]]</f>
        <v>0</v>
      </c>
      <c r="Y45" s="52">
        <f>IFERROR(VLOOKUP(Table1215[[#This Row],[Column2]],Table12[[Column2]:[Column54]],24,FALSE),"0")</f>
        <v>4</v>
      </c>
      <c r="Z45" s="52">
        <f>IFERROR(VLOOKUP(Table1215[[#This Row],[Column2]],Table12[[Column2]:[Column54]],25,FALSE),"0")</f>
        <v>0</v>
      </c>
      <c r="AA45" s="52">
        <f>IFERROR(VLOOKUP(Table1215[[#This Row],[Column2]],Table12[[Column2]:[Column54]],26,FALSE),"0")</f>
        <v>0</v>
      </c>
      <c r="AB45" s="52">
        <f>IFERROR(VLOOKUP(Table1215[[#This Row],[Column2]],Table12[[Column2]:[Column54]],27,FALSE),"0")</f>
        <v>0</v>
      </c>
      <c r="AC45" s="52">
        <f>IFERROR(VLOOKUP(Table1215[[#This Row],[Column2]],Table12[[Column2]:[Column54]],28,FALSE),"0")</f>
        <v>0</v>
      </c>
      <c r="AD45" s="58">
        <f>Table1215[[#This Row],[Column25]]</f>
        <v>4</v>
      </c>
      <c r="AE45" s="52">
        <f>IFERROR(VLOOKUP(Table1215[[#This Row],[Column2]],Table12[[Column2]:[Column54]],30,FALSE),"0")</f>
        <v>0</v>
      </c>
      <c r="AF45" s="52">
        <f>IFERROR(VLOOKUP(Table1215[[#This Row],[Column2]],Table12[[Column2]:[Column54]],31,FALSE),"0")</f>
        <v>0</v>
      </c>
      <c r="AG45" s="52">
        <f>IFERROR(VLOOKUP(Table1215[[#This Row],[Column2]],Table12[[Column2]:[Column54]],32,FALSE),"0")</f>
        <v>0</v>
      </c>
      <c r="AH45" s="52">
        <f>IFERROR(VLOOKUP(Table1215[[#This Row],[Column2]],Table12[[Column2]:[Column54]],33,FALSE),"0")</f>
        <v>0</v>
      </c>
      <c r="AI45" s="52">
        <f>IFERROR(VLOOKUP(Table1215[[#This Row],[Column2]],Table12[[Column2]:[Column54]],34,FALSE),"0")</f>
        <v>0</v>
      </c>
      <c r="AJ45" s="58">
        <f>AVERAGE(Table1215[[#This Row],[Column31]],Table1215[[#This Row],[Column32]],Table1215[[#This Row],[Column33]])</f>
        <v>0</v>
      </c>
      <c r="AK45" s="52">
        <f>IFERROR(VLOOKUP(Table1215[[#This Row],[Column2]],Table12[[Column2]:[Column54]],36,FALSE),"0")</f>
        <v>4</v>
      </c>
      <c r="AL45" s="52">
        <f>IFERROR(VLOOKUP(Table1215[[#This Row],[Column2]],Table12[[Column2]:[Column54]],37,FALSE),"0")</f>
        <v>4</v>
      </c>
      <c r="AM45" s="52">
        <f>IFERROR(VLOOKUP(Table1215[[#This Row],[Column2]],Table12[[Column2]:[Column54]],38,FALSE),"0")</f>
        <v>0</v>
      </c>
      <c r="AN45" s="52">
        <f>IFERROR(VLOOKUP(Table1215[[#This Row],[Column2]],Table12[[Column2]:[Column54]],39,FALSE),"0")</f>
        <v>5</v>
      </c>
      <c r="AO45" s="52">
        <f>IFERROR(VLOOKUP(Table1215[[#This Row],[Column2]],Table12[[Column2]:[Column54]],40,FALSE),"0")</f>
        <v>0</v>
      </c>
      <c r="AP45" s="58">
        <f>AVERAGE(Table1215[[#This Row],[Column37]],Table1215[[#This Row],[Column38]],Table1215[[#This Row],[Column40]])</f>
        <v>4.333333333333333</v>
      </c>
      <c r="AQ45" s="52">
        <f>IFERROR(VLOOKUP(Table1215[[#This Row],[Column2]],Table12[[Column2]:[Column54]],42,FALSE),"0")</f>
        <v>4</v>
      </c>
      <c r="AR45" s="52">
        <f>IFERROR(VLOOKUP(Table1215[[#This Row],[Column2]],Table12[[Column2]:[Column54]],43,FALSE),"0")</f>
        <v>0</v>
      </c>
      <c r="AS45" s="52">
        <f>IFERROR(VLOOKUP(Table1215[[#This Row],[Column2]],Table12[[Column2]:[Column54]],44,FALSE),"0")</f>
        <v>0</v>
      </c>
      <c r="AT45" s="52">
        <f>IFERROR(VLOOKUP(Table1215[[#This Row],[Column2]],Table12[[Column2]:[Column54]],45,FALSE),"0")</f>
        <v>0</v>
      </c>
      <c r="AU45" s="52">
        <f>IFERROR(VLOOKUP(Table1215[[#This Row],[Column2]],Table12[[Column2]:[Column54]],46,FALSE),"0")</f>
        <v>0</v>
      </c>
      <c r="AV45" s="58">
        <f>Table1215[[#This Row],[Column43]]</f>
        <v>4</v>
      </c>
      <c r="AW45" s="52">
        <f>IFERROR(VLOOKUP(Table1215[[#This Row],[Column2]],Table12[[Column2]:[Column54]],48,FALSE),"0")</f>
        <v>0</v>
      </c>
      <c r="AX45" s="52">
        <f>IFERROR(VLOOKUP(Table1215[[#This Row],[Column2]],Table12[[Column2]:[Column54]],49,FALSE),"0")</f>
        <v>0</v>
      </c>
      <c r="AY45" s="52">
        <f>IFERROR(VLOOKUP(Table1215[[#This Row],[Column2]],Table12[[Column2]:[Column54]],50,FALSE),"0")</f>
        <v>0</v>
      </c>
      <c r="AZ45" s="52">
        <f>IFERROR(VLOOKUP(Table1215[[#This Row],[Column2]],Table12[[Column2]:[Column54]],51,FALSE),"0")</f>
        <v>4</v>
      </c>
      <c r="BA45" s="52">
        <f>IFERROR(VLOOKUP(Table1215[[#This Row],[Column2]],Table12[[Column2]:[Column54]],52,FALSE),"0")</f>
        <v>4</v>
      </c>
      <c r="BB45" s="58">
        <f>AVERAGE(Table1215[[#This Row],[Column52]],Table1215[[#This Row],[Column53]])</f>
        <v>4</v>
      </c>
    </row>
    <row r="46" spans="1:54" ht="23.1" customHeight="1" x14ac:dyDescent="0.3">
      <c r="A46" s="77">
        <v>43</v>
      </c>
      <c r="B46" s="54" t="s">
        <v>113</v>
      </c>
      <c r="C46" s="55" t="s">
        <v>114</v>
      </c>
      <c r="D46" s="54" t="s">
        <v>449</v>
      </c>
      <c r="E46" s="54" t="s">
        <v>34</v>
      </c>
      <c r="F46" s="54" t="str">
        <f>REPT(CHAR(160),10)&amp;Working!$E47</f>
        <v>          A</v>
      </c>
      <c r="G46" s="56">
        <f>IFERROR(VLOOKUP(Table1215[[#This Row],[Column2]],Table12[[Column2]:[Column54]],6,FALSE),"0")</f>
        <v>0</v>
      </c>
      <c r="H46" s="56">
        <f>IFERROR(VLOOKUP(Table1215[[#This Row],[Column2]],Table12[[Column2]:[Column54]],7,FALSE),"0")</f>
        <v>0</v>
      </c>
      <c r="I46" s="56">
        <f>IFERROR(VLOOKUP(Table1215[[#This Row],[Column2]],Table12[[Column2]:[Column54]],8,FALSE),"0")</f>
        <v>4</v>
      </c>
      <c r="J46" s="56">
        <f>IFERROR(VLOOKUP(Table1215[[#This Row],[Column2]],Table12[[Column2]:[Column54]],9,FALSE),"0")</f>
        <v>0</v>
      </c>
      <c r="K46" s="56">
        <f>IFERROR(VLOOKUP(Table1215[[#This Row],[Column2]],Table12[[Column2]:[Column54]],10,FALSE),"0")</f>
        <v>0</v>
      </c>
      <c r="L46" s="58">
        <f>Table1215[[#This Row],[Column9]]</f>
        <v>4</v>
      </c>
      <c r="M46" s="56">
        <f>IFERROR(VLOOKUP(Table1215[[#This Row],[Column2]],Table12[[Column2]:[Column54]],12,FALSE),"0")</f>
        <v>0</v>
      </c>
      <c r="N46" s="56">
        <f>IFERROR(VLOOKUP(Table1215[[#This Row],[Column2]],Table12[[Column2]:[Column54]],13,FALSE),"0")</f>
        <v>4</v>
      </c>
      <c r="O46" s="56">
        <f>IFERROR(VLOOKUP(Table1215[[#This Row],[Column2]],Table12[[Column2]:[Column54]],14,FALSE),"0")</f>
        <v>4</v>
      </c>
      <c r="P46" s="56">
        <f>IFERROR(VLOOKUP(Table1215[[#This Row],[Column2]],Table12[[Column2]:[Column54]],10,FALSE),"0")</f>
        <v>0</v>
      </c>
      <c r="Q46" s="56">
        <f>IFERROR(VLOOKUP(Table1215[[#This Row],[Column2]],Table12[[Column2]:[Column54]],16,FALSE),"0")</f>
        <v>4</v>
      </c>
      <c r="R46" s="58">
        <f>AVERAGE(Table1215[[#This Row],[Column14]],Table1215[[#This Row],[Column15]],Table1215[[#This Row],[Column17]])</f>
        <v>4</v>
      </c>
      <c r="S46" s="56">
        <f>IFERROR(VLOOKUP(Table1215[[#This Row],[Column2]],Table12[[Column2]:[Column54]],18,FALSE),"0")</f>
        <v>0</v>
      </c>
      <c r="T46" s="56">
        <f>IFERROR(VLOOKUP(Table1215[[#This Row],[Column2]],Table12[[Column2]:[Column54]],19,FALSE),"0")</f>
        <v>0</v>
      </c>
      <c r="U46" s="56">
        <f>IFERROR(VLOOKUP(Table1215[[#This Row],[Column2]],Table12[[Column2]:[Column54]],20,FALSE),"0")</f>
        <v>0</v>
      </c>
      <c r="V46" s="56">
        <f>IFERROR(VLOOKUP(Table1215[[#This Row],[Column2]],Table12[[Column2]:[Column54]],21,FALSE),"0")</f>
        <v>0</v>
      </c>
      <c r="W46" s="56">
        <f>IFERROR(VLOOKUP(Table1215[[#This Row],[Column2]],Table12[[Column2]:[Column54]],22,FALSE),"0")</f>
        <v>0</v>
      </c>
      <c r="X46" s="58">
        <f>Table1215[[#This Row],[Column19]]</f>
        <v>0</v>
      </c>
      <c r="Y46" s="56">
        <f>IFERROR(VLOOKUP(Table1215[[#This Row],[Column2]],Table12[[Column2]:[Column54]],24,FALSE),"0")</f>
        <v>3</v>
      </c>
      <c r="Z46" s="56">
        <f>IFERROR(VLOOKUP(Table1215[[#This Row],[Column2]],Table12[[Column2]:[Column54]],25,FALSE),"0")</f>
        <v>0</v>
      </c>
      <c r="AA46" s="56">
        <f>IFERROR(VLOOKUP(Table1215[[#This Row],[Column2]],Table12[[Column2]:[Column54]],26,FALSE),"0")</f>
        <v>0</v>
      </c>
      <c r="AB46" s="56">
        <f>IFERROR(VLOOKUP(Table1215[[#This Row],[Column2]],Table12[[Column2]:[Column54]],27,FALSE),"0")</f>
        <v>0</v>
      </c>
      <c r="AC46" s="56">
        <f>IFERROR(VLOOKUP(Table1215[[#This Row],[Column2]],Table12[[Column2]:[Column54]],28,FALSE),"0")</f>
        <v>0</v>
      </c>
      <c r="AD46" s="58">
        <f>Table1215[[#This Row],[Column25]]</f>
        <v>3</v>
      </c>
      <c r="AE46" s="56">
        <f>IFERROR(VLOOKUP(Table1215[[#This Row],[Column2]],Table12[[Column2]:[Column54]],30,FALSE),"0")</f>
        <v>0</v>
      </c>
      <c r="AF46" s="56">
        <f>IFERROR(VLOOKUP(Table1215[[#This Row],[Column2]],Table12[[Column2]:[Column54]],31,FALSE),"0")</f>
        <v>0</v>
      </c>
      <c r="AG46" s="56">
        <f>IFERROR(VLOOKUP(Table1215[[#This Row],[Column2]],Table12[[Column2]:[Column54]],32,FALSE),"0")</f>
        <v>0</v>
      </c>
      <c r="AH46" s="56">
        <f>IFERROR(VLOOKUP(Table1215[[#This Row],[Column2]],Table12[[Column2]:[Column54]],33,FALSE),"0")</f>
        <v>0</v>
      </c>
      <c r="AI46" s="56">
        <f>IFERROR(VLOOKUP(Table1215[[#This Row],[Column2]],Table12[[Column2]:[Column54]],34,FALSE),"0")</f>
        <v>0</v>
      </c>
      <c r="AJ46" s="58">
        <f>AVERAGE(Table1215[[#This Row],[Column31]],Table1215[[#This Row],[Column32]],Table1215[[#This Row],[Column33]])</f>
        <v>0</v>
      </c>
      <c r="AK46" s="56">
        <f>IFERROR(VLOOKUP(Table1215[[#This Row],[Column2]],Table12[[Column2]:[Column54]],36,FALSE),"0")</f>
        <v>4</v>
      </c>
      <c r="AL46" s="56">
        <f>IFERROR(VLOOKUP(Table1215[[#This Row],[Column2]],Table12[[Column2]:[Column54]],37,FALSE),"0")</f>
        <v>3</v>
      </c>
      <c r="AM46" s="56">
        <f>IFERROR(VLOOKUP(Table1215[[#This Row],[Column2]],Table12[[Column2]:[Column54]],38,FALSE),"0")</f>
        <v>0</v>
      </c>
      <c r="AN46" s="56">
        <f>IFERROR(VLOOKUP(Table1215[[#This Row],[Column2]],Table12[[Column2]:[Column54]],39,FALSE),"0")</f>
        <v>4</v>
      </c>
      <c r="AO46" s="56">
        <f>IFERROR(VLOOKUP(Table1215[[#This Row],[Column2]],Table12[[Column2]:[Column54]],40,FALSE),"0")</f>
        <v>0</v>
      </c>
      <c r="AP46" s="58">
        <f>AVERAGE(Table1215[[#This Row],[Column37]],Table1215[[#This Row],[Column38]],Table1215[[#This Row],[Column40]])</f>
        <v>3.6666666666666665</v>
      </c>
      <c r="AQ46" s="56">
        <f>IFERROR(VLOOKUP(Table1215[[#This Row],[Column2]],Table12[[Column2]:[Column54]],42,FALSE),"0")</f>
        <v>4</v>
      </c>
      <c r="AR46" s="56">
        <f>IFERROR(VLOOKUP(Table1215[[#This Row],[Column2]],Table12[[Column2]:[Column54]],43,FALSE),"0")</f>
        <v>0</v>
      </c>
      <c r="AS46" s="56">
        <f>IFERROR(VLOOKUP(Table1215[[#This Row],[Column2]],Table12[[Column2]:[Column54]],44,FALSE),"0")</f>
        <v>0</v>
      </c>
      <c r="AT46" s="56">
        <f>IFERROR(VLOOKUP(Table1215[[#This Row],[Column2]],Table12[[Column2]:[Column54]],45,FALSE),"0")</f>
        <v>0</v>
      </c>
      <c r="AU46" s="56">
        <f>IFERROR(VLOOKUP(Table1215[[#This Row],[Column2]],Table12[[Column2]:[Column54]],46,FALSE),"0")</f>
        <v>0</v>
      </c>
      <c r="AV46" s="58">
        <f>Table1215[[#This Row],[Column43]]</f>
        <v>4</v>
      </c>
      <c r="AW46" s="56">
        <f>IFERROR(VLOOKUP(Table1215[[#This Row],[Column2]],Table12[[Column2]:[Column54]],48,FALSE),"0")</f>
        <v>0</v>
      </c>
      <c r="AX46" s="56">
        <f>IFERROR(VLOOKUP(Table1215[[#This Row],[Column2]],Table12[[Column2]:[Column54]],49,FALSE),"0")</f>
        <v>0</v>
      </c>
      <c r="AY46" s="56">
        <f>IFERROR(VLOOKUP(Table1215[[#This Row],[Column2]],Table12[[Column2]:[Column54]],50,FALSE),"0")</f>
        <v>0</v>
      </c>
      <c r="AZ46" s="56">
        <f>IFERROR(VLOOKUP(Table1215[[#This Row],[Column2]],Table12[[Column2]:[Column54]],51,FALSE),"0")</f>
        <v>4</v>
      </c>
      <c r="BA46" s="56">
        <f>IFERROR(VLOOKUP(Table1215[[#This Row],[Column2]],Table12[[Column2]:[Column54]],52,FALSE),"0")</f>
        <v>3</v>
      </c>
      <c r="BB46" s="58">
        <f>AVERAGE(Table1215[[#This Row],[Column52]],Table1215[[#This Row],[Column53]])</f>
        <v>3.5</v>
      </c>
    </row>
    <row r="47" spans="1:54" ht="23.1" customHeight="1" x14ac:dyDescent="0.3">
      <c r="A47" s="78">
        <v>44</v>
      </c>
      <c r="B47" s="61" t="s">
        <v>115</v>
      </c>
      <c r="C47" s="62" t="s">
        <v>116</v>
      </c>
      <c r="D47" s="61" t="s">
        <v>541</v>
      </c>
      <c r="E47" s="61" t="s">
        <v>34</v>
      </c>
      <c r="F47" s="61" t="str">
        <f>REPT(CHAR(160),10)&amp;Working!$E48</f>
        <v>          A</v>
      </c>
      <c r="G47" s="52">
        <f>IFERROR(VLOOKUP(Table1215[[#This Row],[Column2]],Table12[[Column2]:[Column54]],6,FALSE),"0")</f>
        <v>0</v>
      </c>
      <c r="H47" s="52">
        <f>IFERROR(VLOOKUP(Table1215[[#This Row],[Column2]],Table12[[Column2]:[Column54]],7,FALSE),"0")</f>
        <v>0</v>
      </c>
      <c r="I47" s="52">
        <f>IFERROR(VLOOKUP(Table1215[[#This Row],[Column2]],Table12[[Column2]:[Column54]],8,FALSE),"0")</f>
        <v>3</v>
      </c>
      <c r="J47" s="52">
        <f>IFERROR(VLOOKUP(Table1215[[#This Row],[Column2]],Table12[[Column2]:[Column54]],9,FALSE),"0")</f>
        <v>0</v>
      </c>
      <c r="K47" s="52">
        <f>IFERROR(VLOOKUP(Table1215[[#This Row],[Column2]],Table12[[Column2]:[Column54]],10,FALSE),"0")</f>
        <v>0</v>
      </c>
      <c r="L47" s="58">
        <f>Table1215[[#This Row],[Column9]]</f>
        <v>3</v>
      </c>
      <c r="M47" s="52">
        <f>IFERROR(VLOOKUP(Table1215[[#This Row],[Column2]],Table12[[Column2]:[Column54]],12,FALSE),"0")</f>
        <v>0</v>
      </c>
      <c r="N47" s="52">
        <f>IFERROR(VLOOKUP(Table1215[[#This Row],[Column2]],Table12[[Column2]:[Column54]],13,FALSE),"0")</f>
        <v>3</v>
      </c>
      <c r="O47" s="52">
        <f>IFERROR(VLOOKUP(Table1215[[#This Row],[Column2]],Table12[[Column2]:[Column54]],14,FALSE),"0")</f>
        <v>3</v>
      </c>
      <c r="P47" s="52">
        <f>IFERROR(VLOOKUP(Table1215[[#This Row],[Column2]],Table12[[Column2]:[Column54]],10,FALSE),"0")</f>
        <v>0</v>
      </c>
      <c r="Q47" s="52">
        <f>IFERROR(VLOOKUP(Table1215[[#This Row],[Column2]],Table12[[Column2]:[Column54]],16,FALSE),"0")</f>
        <v>3</v>
      </c>
      <c r="R47" s="58">
        <f>AVERAGE(Table1215[[#This Row],[Column14]],Table1215[[#This Row],[Column15]],Table1215[[#This Row],[Column17]])</f>
        <v>3</v>
      </c>
      <c r="S47" s="52">
        <f>IFERROR(VLOOKUP(Table1215[[#This Row],[Column2]],Table12[[Column2]:[Column54]],18,FALSE),"0")</f>
        <v>0</v>
      </c>
      <c r="T47" s="52">
        <f>IFERROR(VLOOKUP(Table1215[[#This Row],[Column2]],Table12[[Column2]:[Column54]],19,FALSE),"0")</f>
        <v>0</v>
      </c>
      <c r="U47" s="52">
        <f>IFERROR(VLOOKUP(Table1215[[#This Row],[Column2]],Table12[[Column2]:[Column54]],20,FALSE),"0")</f>
        <v>0</v>
      </c>
      <c r="V47" s="52">
        <f>IFERROR(VLOOKUP(Table1215[[#This Row],[Column2]],Table12[[Column2]:[Column54]],21,FALSE),"0")</f>
        <v>0</v>
      </c>
      <c r="W47" s="52">
        <f>IFERROR(VLOOKUP(Table1215[[#This Row],[Column2]],Table12[[Column2]:[Column54]],22,FALSE),"0")</f>
        <v>0</v>
      </c>
      <c r="X47" s="58">
        <f>Table1215[[#This Row],[Column19]]</f>
        <v>0</v>
      </c>
      <c r="Y47" s="52">
        <f>IFERROR(VLOOKUP(Table1215[[#This Row],[Column2]],Table12[[Column2]:[Column54]],24,FALSE),"0")</f>
        <v>4</v>
      </c>
      <c r="Z47" s="52">
        <f>IFERROR(VLOOKUP(Table1215[[#This Row],[Column2]],Table12[[Column2]:[Column54]],25,FALSE),"0")</f>
        <v>0</v>
      </c>
      <c r="AA47" s="52">
        <f>IFERROR(VLOOKUP(Table1215[[#This Row],[Column2]],Table12[[Column2]:[Column54]],26,FALSE),"0")</f>
        <v>0</v>
      </c>
      <c r="AB47" s="52">
        <f>IFERROR(VLOOKUP(Table1215[[#This Row],[Column2]],Table12[[Column2]:[Column54]],27,FALSE),"0")</f>
        <v>0</v>
      </c>
      <c r="AC47" s="52">
        <f>IFERROR(VLOOKUP(Table1215[[#This Row],[Column2]],Table12[[Column2]:[Column54]],28,FALSE),"0")</f>
        <v>0</v>
      </c>
      <c r="AD47" s="58">
        <f>Table1215[[#This Row],[Column25]]</f>
        <v>4</v>
      </c>
      <c r="AE47" s="52">
        <f>IFERROR(VLOOKUP(Table1215[[#This Row],[Column2]],Table12[[Column2]:[Column54]],30,FALSE),"0")</f>
        <v>0</v>
      </c>
      <c r="AF47" s="52">
        <f>IFERROR(VLOOKUP(Table1215[[#This Row],[Column2]],Table12[[Column2]:[Column54]],31,FALSE),"0")</f>
        <v>0</v>
      </c>
      <c r="AG47" s="52">
        <f>IFERROR(VLOOKUP(Table1215[[#This Row],[Column2]],Table12[[Column2]:[Column54]],32,FALSE),"0")</f>
        <v>0</v>
      </c>
      <c r="AH47" s="52">
        <f>IFERROR(VLOOKUP(Table1215[[#This Row],[Column2]],Table12[[Column2]:[Column54]],33,FALSE),"0")</f>
        <v>0</v>
      </c>
      <c r="AI47" s="52">
        <f>IFERROR(VLOOKUP(Table1215[[#This Row],[Column2]],Table12[[Column2]:[Column54]],34,FALSE),"0")</f>
        <v>0</v>
      </c>
      <c r="AJ47" s="58">
        <f>AVERAGE(Table1215[[#This Row],[Column31]],Table1215[[#This Row],[Column32]],Table1215[[#This Row],[Column33]])</f>
        <v>0</v>
      </c>
      <c r="AK47" s="52">
        <f>IFERROR(VLOOKUP(Table1215[[#This Row],[Column2]],Table12[[Column2]:[Column54]],36,FALSE),"0")</f>
        <v>3</v>
      </c>
      <c r="AL47" s="52">
        <f>IFERROR(VLOOKUP(Table1215[[#This Row],[Column2]],Table12[[Column2]:[Column54]],37,FALSE),"0")</f>
        <v>4</v>
      </c>
      <c r="AM47" s="52">
        <f>IFERROR(VLOOKUP(Table1215[[#This Row],[Column2]],Table12[[Column2]:[Column54]],38,FALSE),"0")</f>
        <v>0</v>
      </c>
      <c r="AN47" s="52">
        <f>IFERROR(VLOOKUP(Table1215[[#This Row],[Column2]],Table12[[Column2]:[Column54]],39,FALSE),"0")</f>
        <v>3</v>
      </c>
      <c r="AO47" s="52">
        <f>IFERROR(VLOOKUP(Table1215[[#This Row],[Column2]],Table12[[Column2]:[Column54]],40,FALSE),"0")</f>
        <v>0</v>
      </c>
      <c r="AP47" s="58">
        <f>AVERAGE(Table1215[[#This Row],[Column37]],Table1215[[#This Row],[Column38]],Table1215[[#This Row],[Column40]])</f>
        <v>3.3333333333333335</v>
      </c>
      <c r="AQ47" s="52">
        <f>IFERROR(VLOOKUP(Table1215[[#This Row],[Column2]],Table12[[Column2]:[Column54]],42,FALSE),"0")</f>
        <v>3</v>
      </c>
      <c r="AR47" s="52">
        <f>IFERROR(VLOOKUP(Table1215[[#This Row],[Column2]],Table12[[Column2]:[Column54]],43,FALSE),"0")</f>
        <v>0</v>
      </c>
      <c r="AS47" s="52">
        <f>IFERROR(VLOOKUP(Table1215[[#This Row],[Column2]],Table12[[Column2]:[Column54]],44,FALSE),"0")</f>
        <v>0</v>
      </c>
      <c r="AT47" s="52">
        <f>IFERROR(VLOOKUP(Table1215[[#This Row],[Column2]],Table12[[Column2]:[Column54]],45,FALSE),"0")</f>
        <v>0</v>
      </c>
      <c r="AU47" s="52">
        <f>IFERROR(VLOOKUP(Table1215[[#This Row],[Column2]],Table12[[Column2]:[Column54]],46,FALSE),"0")</f>
        <v>0</v>
      </c>
      <c r="AV47" s="58">
        <f>Table1215[[#This Row],[Column43]]</f>
        <v>3</v>
      </c>
      <c r="AW47" s="52">
        <f>IFERROR(VLOOKUP(Table1215[[#This Row],[Column2]],Table12[[Column2]:[Column54]],48,FALSE),"0")</f>
        <v>0</v>
      </c>
      <c r="AX47" s="52">
        <f>IFERROR(VLOOKUP(Table1215[[#This Row],[Column2]],Table12[[Column2]:[Column54]],49,FALSE),"0")</f>
        <v>0</v>
      </c>
      <c r="AY47" s="52">
        <f>IFERROR(VLOOKUP(Table1215[[#This Row],[Column2]],Table12[[Column2]:[Column54]],50,FALSE),"0")</f>
        <v>0</v>
      </c>
      <c r="AZ47" s="52">
        <f>IFERROR(VLOOKUP(Table1215[[#This Row],[Column2]],Table12[[Column2]:[Column54]],51,FALSE),"0")</f>
        <v>3</v>
      </c>
      <c r="BA47" s="52">
        <f>IFERROR(VLOOKUP(Table1215[[#This Row],[Column2]],Table12[[Column2]:[Column54]],52,FALSE),"0")</f>
        <v>4</v>
      </c>
      <c r="BB47" s="58">
        <f>AVERAGE(Table1215[[#This Row],[Column52]],Table1215[[#This Row],[Column53]])</f>
        <v>3.5</v>
      </c>
    </row>
    <row r="48" spans="1:54" ht="23.1" customHeight="1" x14ac:dyDescent="0.3">
      <c r="A48" s="77">
        <v>45</v>
      </c>
      <c r="B48" s="54" t="s">
        <v>179</v>
      </c>
      <c r="C48" s="55" t="s">
        <v>180</v>
      </c>
      <c r="D48" s="54" t="s">
        <v>449</v>
      </c>
      <c r="E48" s="54" t="s">
        <v>160</v>
      </c>
      <c r="F48" s="54" t="str">
        <f>REPT(CHAR(160),10)&amp;Working!$E49</f>
        <v>          B</v>
      </c>
      <c r="G48" s="56">
        <f>IFERROR(VLOOKUP(Table1215[[#This Row],[Column2]],Table12[[Column2]:[Column54]],6,FALSE),"0")</f>
        <v>0</v>
      </c>
      <c r="H48" s="56">
        <f>IFERROR(VLOOKUP(Table1215[[#This Row],[Column2]],Table12[[Column2]:[Column54]],7,FALSE),"0")</f>
        <v>0</v>
      </c>
      <c r="I48" s="56">
        <f>IFERROR(VLOOKUP(Table1215[[#This Row],[Column2]],Table12[[Column2]:[Column54]],8,FALSE),"0")</f>
        <v>3</v>
      </c>
      <c r="J48" s="56">
        <f>IFERROR(VLOOKUP(Table1215[[#This Row],[Column2]],Table12[[Column2]:[Column54]],9,FALSE),"0")</f>
        <v>0</v>
      </c>
      <c r="K48" s="56">
        <f>IFERROR(VLOOKUP(Table1215[[#This Row],[Column2]],Table12[[Column2]:[Column54]],10,FALSE),"0")</f>
        <v>0</v>
      </c>
      <c r="L48" s="58">
        <f>Table1215[[#This Row],[Column9]]</f>
        <v>3</v>
      </c>
      <c r="M48" s="56">
        <f>IFERROR(VLOOKUP(Table1215[[#This Row],[Column2]],Table12[[Column2]:[Column54]],12,FALSE),"0")</f>
        <v>0</v>
      </c>
      <c r="N48" s="56">
        <f>IFERROR(VLOOKUP(Table1215[[#This Row],[Column2]],Table12[[Column2]:[Column54]],13,FALSE),"0")</f>
        <v>3</v>
      </c>
      <c r="O48" s="56">
        <f>IFERROR(VLOOKUP(Table1215[[#This Row],[Column2]],Table12[[Column2]:[Column54]],14,FALSE),"0")</f>
        <v>4</v>
      </c>
      <c r="P48" s="56">
        <f>IFERROR(VLOOKUP(Table1215[[#This Row],[Column2]],Table12[[Column2]:[Column54]],10,FALSE),"0")</f>
        <v>0</v>
      </c>
      <c r="Q48" s="56">
        <f>IFERROR(VLOOKUP(Table1215[[#This Row],[Column2]],Table12[[Column2]:[Column54]],16,FALSE),"0")</f>
        <v>4</v>
      </c>
      <c r="R48" s="58">
        <f>AVERAGE(Table1215[[#This Row],[Column14]],Table1215[[#This Row],[Column15]],Table1215[[#This Row],[Column17]])</f>
        <v>3.6666666666666665</v>
      </c>
      <c r="S48" s="56">
        <f>IFERROR(VLOOKUP(Table1215[[#This Row],[Column2]],Table12[[Column2]:[Column54]],18,FALSE),"0")</f>
        <v>0</v>
      </c>
      <c r="T48" s="56">
        <f>IFERROR(VLOOKUP(Table1215[[#This Row],[Column2]],Table12[[Column2]:[Column54]],19,FALSE),"0")</f>
        <v>0</v>
      </c>
      <c r="U48" s="56">
        <f>IFERROR(VLOOKUP(Table1215[[#This Row],[Column2]],Table12[[Column2]:[Column54]],20,FALSE),"0")</f>
        <v>0</v>
      </c>
      <c r="V48" s="56">
        <f>IFERROR(VLOOKUP(Table1215[[#This Row],[Column2]],Table12[[Column2]:[Column54]],21,FALSE),"0")</f>
        <v>0</v>
      </c>
      <c r="W48" s="56">
        <f>IFERROR(VLOOKUP(Table1215[[#This Row],[Column2]],Table12[[Column2]:[Column54]],22,FALSE),"0")</f>
        <v>0</v>
      </c>
      <c r="X48" s="58">
        <f>Table1215[[#This Row],[Column19]]</f>
        <v>0</v>
      </c>
      <c r="Y48" s="56">
        <f>IFERROR(VLOOKUP(Table1215[[#This Row],[Column2]],Table12[[Column2]:[Column54]],24,FALSE),"0")</f>
        <v>4</v>
      </c>
      <c r="Z48" s="56">
        <f>IFERROR(VLOOKUP(Table1215[[#This Row],[Column2]],Table12[[Column2]:[Column54]],25,FALSE),"0")</f>
        <v>0</v>
      </c>
      <c r="AA48" s="56">
        <f>IFERROR(VLOOKUP(Table1215[[#This Row],[Column2]],Table12[[Column2]:[Column54]],26,FALSE),"0")</f>
        <v>0</v>
      </c>
      <c r="AB48" s="56">
        <f>IFERROR(VLOOKUP(Table1215[[#This Row],[Column2]],Table12[[Column2]:[Column54]],27,FALSE),"0")</f>
        <v>0</v>
      </c>
      <c r="AC48" s="56">
        <f>IFERROR(VLOOKUP(Table1215[[#This Row],[Column2]],Table12[[Column2]:[Column54]],28,FALSE),"0")</f>
        <v>0</v>
      </c>
      <c r="AD48" s="58">
        <f>Table1215[[#This Row],[Column25]]</f>
        <v>4</v>
      </c>
      <c r="AE48" s="56">
        <f>IFERROR(VLOOKUP(Table1215[[#This Row],[Column2]],Table12[[Column2]:[Column54]],30,FALSE),"0")</f>
        <v>0</v>
      </c>
      <c r="AF48" s="56">
        <f>IFERROR(VLOOKUP(Table1215[[#This Row],[Column2]],Table12[[Column2]:[Column54]],31,FALSE),"0")</f>
        <v>0</v>
      </c>
      <c r="AG48" s="56">
        <f>IFERROR(VLOOKUP(Table1215[[#This Row],[Column2]],Table12[[Column2]:[Column54]],32,FALSE),"0")</f>
        <v>0</v>
      </c>
      <c r="AH48" s="56">
        <f>IFERROR(VLOOKUP(Table1215[[#This Row],[Column2]],Table12[[Column2]:[Column54]],33,FALSE),"0")</f>
        <v>0</v>
      </c>
      <c r="AI48" s="56">
        <f>IFERROR(VLOOKUP(Table1215[[#This Row],[Column2]],Table12[[Column2]:[Column54]],34,FALSE),"0")</f>
        <v>0</v>
      </c>
      <c r="AJ48" s="58">
        <f>AVERAGE(Table1215[[#This Row],[Column31]],Table1215[[#This Row],[Column32]],Table1215[[#This Row],[Column33]])</f>
        <v>0</v>
      </c>
      <c r="AK48" s="56">
        <f>IFERROR(VLOOKUP(Table1215[[#This Row],[Column2]],Table12[[Column2]:[Column54]],36,FALSE),"0")</f>
        <v>4</v>
      </c>
      <c r="AL48" s="56">
        <f>IFERROR(VLOOKUP(Table1215[[#This Row],[Column2]],Table12[[Column2]:[Column54]],37,FALSE),"0")</f>
        <v>3</v>
      </c>
      <c r="AM48" s="56">
        <f>IFERROR(VLOOKUP(Table1215[[#This Row],[Column2]],Table12[[Column2]:[Column54]],38,FALSE),"0")</f>
        <v>0</v>
      </c>
      <c r="AN48" s="56">
        <f>IFERROR(VLOOKUP(Table1215[[#This Row],[Column2]],Table12[[Column2]:[Column54]],39,FALSE),"0")</f>
        <v>4</v>
      </c>
      <c r="AO48" s="56">
        <f>IFERROR(VLOOKUP(Table1215[[#This Row],[Column2]],Table12[[Column2]:[Column54]],40,FALSE),"0")</f>
        <v>0</v>
      </c>
      <c r="AP48" s="58">
        <f>AVERAGE(Table1215[[#This Row],[Column37]],Table1215[[#This Row],[Column38]],Table1215[[#This Row],[Column40]])</f>
        <v>3.6666666666666665</v>
      </c>
      <c r="AQ48" s="56">
        <f>IFERROR(VLOOKUP(Table1215[[#This Row],[Column2]],Table12[[Column2]:[Column54]],42,FALSE),"0")</f>
        <v>4</v>
      </c>
      <c r="AR48" s="56">
        <f>IFERROR(VLOOKUP(Table1215[[#This Row],[Column2]],Table12[[Column2]:[Column54]],43,FALSE),"0")</f>
        <v>0</v>
      </c>
      <c r="AS48" s="56">
        <f>IFERROR(VLOOKUP(Table1215[[#This Row],[Column2]],Table12[[Column2]:[Column54]],44,FALSE),"0")</f>
        <v>0</v>
      </c>
      <c r="AT48" s="56">
        <f>IFERROR(VLOOKUP(Table1215[[#This Row],[Column2]],Table12[[Column2]:[Column54]],45,FALSE),"0")</f>
        <v>0</v>
      </c>
      <c r="AU48" s="56">
        <f>IFERROR(VLOOKUP(Table1215[[#This Row],[Column2]],Table12[[Column2]:[Column54]],46,FALSE),"0")</f>
        <v>0</v>
      </c>
      <c r="AV48" s="58">
        <f>Table1215[[#This Row],[Column43]]</f>
        <v>4</v>
      </c>
      <c r="AW48" s="56">
        <f>IFERROR(VLOOKUP(Table1215[[#This Row],[Column2]],Table12[[Column2]:[Column54]],48,FALSE),"0")</f>
        <v>0</v>
      </c>
      <c r="AX48" s="56">
        <f>IFERROR(VLOOKUP(Table1215[[#This Row],[Column2]],Table12[[Column2]:[Column54]],49,FALSE),"0")</f>
        <v>0</v>
      </c>
      <c r="AY48" s="56">
        <f>IFERROR(VLOOKUP(Table1215[[#This Row],[Column2]],Table12[[Column2]:[Column54]],50,FALSE),"0")</f>
        <v>0</v>
      </c>
      <c r="AZ48" s="56">
        <f>IFERROR(VLOOKUP(Table1215[[#This Row],[Column2]],Table12[[Column2]:[Column54]],51,FALSE),"0")</f>
        <v>4</v>
      </c>
      <c r="BA48" s="56">
        <f>IFERROR(VLOOKUP(Table1215[[#This Row],[Column2]],Table12[[Column2]:[Column54]],52,FALSE),"0")</f>
        <v>4</v>
      </c>
      <c r="BB48" s="58">
        <f>AVERAGE(Table1215[[#This Row],[Column52]],Table1215[[#This Row],[Column53]])</f>
        <v>4</v>
      </c>
    </row>
    <row r="49" spans="1:54" ht="23.1" customHeight="1" x14ac:dyDescent="0.3">
      <c r="A49" s="78">
        <v>46</v>
      </c>
      <c r="B49" s="61" t="s">
        <v>307</v>
      </c>
      <c r="C49" s="62" t="s">
        <v>308</v>
      </c>
      <c r="D49" s="61" t="s">
        <v>541</v>
      </c>
      <c r="E49" s="61" t="s">
        <v>492</v>
      </c>
      <c r="F49" s="61" t="str">
        <f>REPT(CHAR(160),10)&amp;Working!$E50</f>
        <v>          C</v>
      </c>
      <c r="G49" s="52">
        <f>IFERROR(VLOOKUP(Table1215[[#This Row],[Column2]],Table12[[Column2]:[Column54]],6,FALSE),"0")</f>
        <v>0</v>
      </c>
      <c r="H49" s="52">
        <f>IFERROR(VLOOKUP(Table1215[[#This Row],[Column2]],Table12[[Column2]:[Column54]],7,FALSE),"0")</f>
        <v>0</v>
      </c>
      <c r="I49" s="52">
        <f>IFERROR(VLOOKUP(Table1215[[#This Row],[Column2]],Table12[[Column2]:[Column54]],8,FALSE),"0")</f>
        <v>4</v>
      </c>
      <c r="J49" s="52">
        <f>IFERROR(VLOOKUP(Table1215[[#This Row],[Column2]],Table12[[Column2]:[Column54]],9,FALSE),"0")</f>
        <v>0</v>
      </c>
      <c r="K49" s="52">
        <f>IFERROR(VLOOKUP(Table1215[[#This Row],[Column2]],Table12[[Column2]:[Column54]],10,FALSE),"0")</f>
        <v>0</v>
      </c>
      <c r="L49" s="58">
        <f>Table1215[[#This Row],[Column9]]</f>
        <v>4</v>
      </c>
      <c r="M49" s="52">
        <f>IFERROR(VLOOKUP(Table1215[[#This Row],[Column2]],Table12[[Column2]:[Column54]],12,FALSE),"0")</f>
        <v>0</v>
      </c>
      <c r="N49" s="52">
        <f>IFERROR(VLOOKUP(Table1215[[#This Row],[Column2]],Table12[[Column2]:[Column54]],13,FALSE),"0")</f>
        <v>4</v>
      </c>
      <c r="O49" s="52">
        <f>IFERROR(VLOOKUP(Table1215[[#This Row],[Column2]],Table12[[Column2]:[Column54]],14,FALSE),"0")</f>
        <v>4</v>
      </c>
      <c r="P49" s="52">
        <f>IFERROR(VLOOKUP(Table1215[[#This Row],[Column2]],Table12[[Column2]:[Column54]],10,FALSE),"0")</f>
        <v>0</v>
      </c>
      <c r="Q49" s="52">
        <f>IFERROR(VLOOKUP(Table1215[[#This Row],[Column2]],Table12[[Column2]:[Column54]],16,FALSE),"0")</f>
        <v>4</v>
      </c>
      <c r="R49" s="58">
        <f>AVERAGE(Table1215[[#This Row],[Column14]],Table1215[[#This Row],[Column15]],Table1215[[#This Row],[Column17]])</f>
        <v>4</v>
      </c>
      <c r="S49" s="52">
        <f>IFERROR(VLOOKUP(Table1215[[#This Row],[Column2]],Table12[[Column2]:[Column54]],18,FALSE),"0")</f>
        <v>0</v>
      </c>
      <c r="T49" s="52">
        <f>IFERROR(VLOOKUP(Table1215[[#This Row],[Column2]],Table12[[Column2]:[Column54]],19,FALSE),"0")</f>
        <v>0</v>
      </c>
      <c r="U49" s="52">
        <f>IFERROR(VLOOKUP(Table1215[[#This Row],[Column2]],Table12[[Column2]:[Column54]],20,FALSE),"0")</f>
        <v>0</v>
      </c>
      <c r="V49" s="52">
        <f>IFERROR(VLOOKUP(Table1215[[#This Row],[Column2]],Table12[[Column2]:[Column54]],21,FALSE),"0")</f>
        <v>0</v>
      </c>
      <c r="W49" s="52">
        <f>IFERROR(VLOOKUP(Table1215[[#This Row],[Column2]],Table12[[Column2]:[Column54]],22,FALSE),"0")</f>
        <v>0</v>
      </c>
      <c r="X49" s="58">
        <f>Table1215[[#This Row],[Column19]]</f>
        <v>0</v>
      </c>
      <c r="Y49" s="52">
        <f>IFERROR(VLOOKUP(Table1215[[#This Row],[Column2]],Table12[[Column2]:[Column54]],24,FALSE),"0")</f>
        <v>4</v>
      </c>
      <c r="Z49" s="52">
        <f>IFERROR(VLOOKUP(Table1215[[#This Row],[Column2]],Table12[[Column2]:[Column54]],25,FALSE),"0")</f>
        <v>0</v>
      </c>
      <c r="AA49" s="52">
        <f>IFERROR(VLOOKUP(Table1215[[#This Row],[Column2]],Table12[[Column2]:[Column54]],26,FALSE),"0")</f>
        <v>0</v>
      </c>
      <c r="AB49" s="52">
        <f>IFERROR(VLOOKUP(Table1215[[#This Row],[Column2]],Table12[[Column2]:[Column54]],27,FALSE),"0")</f>
        <v>0</v>
      </c>
      <c r="AC49" s="52">
        <f>IFERROR(VLOOKUP(Table1215[[#This Row],[Column2]],Table12[[Column2]:[Column54]],28,FALSE),"0")</f>
        <v>0</v>
      </c>
      <c r="AD49" s="58">
        <f>Table1215[[#This Row],[Column25]]</f>
        <v>4</v>
      </c>
      <c r="AE49" s="52">
        <f>IFERROR(VLOOKUP(Table1215[[#This Row],[Column2]],Table12[[Column2]:[Column54]],30,FALSE),"0")</f>
        <v>0</v>
      </c>
      <c r="AF49" s="52">
        <f>IFERROR(VLOOKUP(Table1215[[#This Row],[Column2]],Table12[[Column2]:[Column54]],31,FALSE),"0")</f>
        <v>0</v>
      </c>
      <c r="AG49" s="52">
        <f>IFERROR(VLOOKUP(Table1215[[#This Row],[Column2]],Table12[[Column2]:[Column54]],32,FALSE),"0")</f>
        <v>0</v>
      </c>
      <c r="AH49" s="52">
        <f>IFERROR(VLOOKUP(Table1215[[#This Row],[Column2]],Table12[[Column2]:[Column54]],33,FALSE),"0")</f>
        <v>0</v>
      </c>
      <c r="AI49" s="52">
        <f>IFERROR(VLOOKUP(Table1215[[#This Row],[Column2]],Table12[[Column2]:[Column54]],34,FALSE),"0")</f>
        <v>0</v>
      </c>
      <c r="AJ49" s="58">
        <f>AVERAGE(Table1215[[#This Row],[Column31]],Table1215[[#This Row],[Column32]],Table1215[[#This Row],[Column33]])</f>
        <v>0</v>
      </c>
      <c r="AK49" s="52">
        <f>IFERROR(VLOOKUP(Table1215[[#This Row],[Column2]],Table12[[Column2]:[Column54]],36,FALSE),"0")</f>
        <v>4</v>
      </c>
      <c r="AL49" s="52">
        <f>IFERROR(VLOOKUP(Table1215[[#This Row],[Column2]],Table12[[Column2]:[Column54]],37,FALSE),"0")</f>
        <v>4</v>
      </c>
      <c r="AM49" s="52">
        <f>IFERROR(VLOOKUP(Table1215[[#This Row],[Column2]],Table12[[Column2]:[Column54]],38,FALSE),"0")</f>
        <v>0</v>
      </c>
      <c r="AN49" s="52">
        <f>IFERROR(VLOOKUP(Table1215[[#This Row],[Column2]],Table12[[Column2]:[Column54]],39,FALSE),"0")</f>
        <v>4</v>
      </c>
      <c r="AO49" s="52">
        <f>IFERROR(VLOOKUP(Table1215[[#This Row],[Column2]],Table12[[Column2]:[Column54]],40,FALSE),"0")</f>
        <v>0</v>
      </c>
      <c r="AP49" s="58">
        <f>AVERAGE(Table1215[[#This Row],[Column37]],Table1215[[#This Row],[Column38]],Table1215[[#This Row],[Column40]])</f>
        <v>4</v>
      </c>
      <c r="AQ49" s="52">
        <f>IFERROR(VLOOKUP(Table1215[[#This Row],[Column2]],Table12[[Column2]:[Column54]],42,FALSE),"0")</f>
        <v>4</v>
      </c>
      <c r="AR49" s="52">
        <f>IFERROR(VLOOKUP(Table1215[[#This Row],[Column2]],Table12[[Column2]:[Column54]],43,FALSE),"0")</f>
        <v>0</v>
      </c>
      <c r="AS49" s="52">
        <f>IFERROR(VLOOKUP(Table1215[[#This Row],[Column2]],Table12[[Column2]:[Column54]],44,FALSE),"0")</f>
        <v>0</v>
      </c>
      <c r="AT49" s="52">
        <f>IFERROR(VLOOKUP(Table1215[[#This Row],[Column2]],Table12[[Column2]:[Column54]],45,FALSE),"0")</f>
        <v>0</v>
      </c>
      <c r="AU49" s="52">
        <f>IFERROR(VLOOKUP(Table1215[[#This Row],[Column2]],Table12[[Column2]:[Column54]],46,FALSE),"0")</f>
        <v>0</v>
      </c>
      <c r="AV49" s="58">
        <f>Table1215[[#This Row],[Column43]]</f>
        <v>4</v>
      </c>
      <c r="AW49" s="52">
        <f>IFERROR(VLOOKUP(Table1215[[#This Row],[Column2]],Table12[[Column2]:[Column54]],48,FALSE),"0")</f>
        <v>0</v>
      </c>
      <c r="AX49" s="52">
        <f>IFERROR(VLOOKUP(Table1215[[#This Row],[Column2]],Table12[[Column2]:[Column54]],49,FALSE),"0")</f>
        <v>0</v>
      </c>
      <c r="AY49" s="52">
        <f>IFERROR(VLOOKUP(Table1215[[#This Row],[Column2]],Table12[[Column2]:[Column54]],50,FALSE),"0")</f>
        <v>0</v>
      </c>
      <c r="AZ49" s="52">
        <f>IFERROR(VLOOKUP(Table1215[[#This Row],[Column2]],Table12[[Column2]:[Column54]],51,FALSE),"0")</f>
        <v>4</v>
      </c>
      <c r="BA49" s="52">
        <f>IFERROR(VLOOKUP(Table1215[[#This Row],[Column2]],Table12[[Column2]:[Column54]],52,FALSE),"0")</f>
        <v>4</v>
      </c>
      <c r="BB49" s="58">
        <f>AVERAGE(Table1215[[#This Row],[Column52]],Table1215[[#This Row],[Column53]])</f>
        <v>4</v>
      </c>
    </row>
    <row r="50" spans="1:54" ht="23.1" customHeight="1" x14ac:dyDescent="0.3">
      <c r="A50" s="77">
        <v>47</v>
      </c>
      <c r="B50" s="54" t="s">
        <v>117</v>
      </c>
      <c r="C50" s="55" t="s">
        <v>118</v>
      </c>
      <c r="D50" s="54" t="s">
        <v>449</v>
      </c>
      <c r="E50" s="54" t="s">
        <v>34</v>
      </c>
      <c r="F50" s="54" t="str">
        <f>REPT(CHAR(160),10)&amp;Working!$E51</f>
        <v>          A</v>
      </c>
      <c r="G50" s="56">
        <f>IFERROR(VLOOKUP(Table1215[[#This Row],[Column2]],Table12[[Column2]:[Column54]],6,FALSE),"0")</f>
        <v>0</v>
      </c>
      <c r="H50" s="56">
        <f>IFERROR(VLOOKUP(Table1215[[#This Row],[Column2]],Table12[[Column2]:[Column54]],7,FALSE),"0")</f>
        <v>0</v>
      </c>
      <c r="I50" s="56">
        <f>IFERROR(VLOOKUP(Table1215[[#This Row],[Column2]],Table12[[Column2]:[Column54]],8,FALSE),"0")</f>
        <v>4</v>
      </c>
      <c r="J50" s="56">
        <f>IFERROR(VLOOKUP(Table1215[[#This Row],[Column2]],Table12[[Column2]:[Column54]],9,FALSE),"0")</f>
        <v>0</v>
      </c>
      <c r="K50" s="56">
        <f>IFERROR(VLOOKUP(Table1215[[#This Row],[Column2]],Table12[[Column2]:[Column54]],10,FALSE),"0")</f>
        <v>0</v>
      </c>
      <c r="L50" s="58">
        <f>Table1215[[#This Row],[Column9]]</f>
        <v>4</v>
      </c>
      <c r="M50" s="56">
        <f>IFERROR(VLOOKUP(Table1215[[#This Row],[Column2]],Table12[[Column2]:[Column54]],12,FALSE),"0")</f>
        <v>0</v>
      </c>
      <c r="N50" s="56">
        <f>IFERROR(VLOOKUP(Table1215[[#This Row],[Column2]],Table12[[Column2]:[Column54]],13,FALSE),"0")</f>
        <v>4</v>
      </c>
      <c r="O50" s="56">
        <f>IFERROR(VLOOKUP(Table1215[[#This Row],[Column2]],Table12[[Column2]:[Column54]],14,FALSE),"0")</f>
        <v>4</v>
      </c>
      <c r="P50" s="56">
        <f>IFERROR(VLOOKUP(Table1215[[#This Row],[Column2]],Table12[[Column2]:[Column54]],10,FALSE),"0")</f>
        <v>0</v>
      </c>
      <c r="Q50" s="56">
        <f>IFERROR(VLOOKUP(Table1215[[#This Row],[Column2]],Table12[[Column2]:[Column54]],16,FALSE),"0")</f>
        <v>4</v>
      </c>
      <c r="R50" s="58">
        <f>AVERAGE(Table1215[[#This Row],[Column14]],Table1215[[#This Row],[Column15]],Table1215[[#This Row],[Column17]])</f>
        <v>4</v>
      </c>
      <c r="S50" s="56">
        <f>IFERROR(VLOOKUP(Table1215[[#This Row],[Column2]],Table12[[Column2]:[Column54]],18,FALSE),"0")</f>
        <v>0</v>
      </c>
      <c r="T50" s="56">
        <f>IFERROR(VLOOKUP(Table1215[[#This Row],[Column2]],Table12[[Column2]:[Column54]],19,FALSE),"0")</f>
        <v>0</v>
      </c>
      <c r="U50" s="56">
        <f>IFERROR(VLOOKUP(Table1215[[#This Row],[Column2]],Table12[[Column2]:[Column54]],20,FALSE),"0")</f>
        <v>0</v>
      </c>
      <c r="V50" s="56">
        <f>IFERROR(VLOOKUP(Table1215[[#This Row],[Column2]],Table12[[Column2]:[Column54]],21,FALSE),"0")</f>
        <v>0</v>
      </c>
      <c r="W50" s="56">
        <f>IFERROR(VLOOKUP(Table1215[[#This Row],[Column2]],Table12[[Column2]:[Column54]],22,FALSE),"0")</f>
        <v>0</v>
      </c>
      <c r="X50" s="58">
        <f>Table1215[[#This Row],[Column19]]</f>
        <v>0</v>
      </c>
      <c r="Y50" s="56">
        <f>IFERROR(VLOOKUP(Table1215[[#This Row],[Column2]],Table12[[Column2]:[Column54]],24,FALSE),"0")</f>
        <v>4</v>
      </c>
      <c r="Z50" s="56">
        <f>IFERROR(VLOOKUP(Table1215[[#This Row],[Column2]],Table12[[Column2]:[Column54]],25,FALSE),"0")</f>
        <v>0</v>
      </c>
      <c r="AA50" s="56">
        <f>IFERROR(VLOOKUP(Table1215[[#This Row],[Column2]],Table12[[Column2]:[Column54]],26,FALSE),"0")</f>
        <v>0</v>
      </c>
      <c r="AB50" s="56">
        <f>IFERROR(VLOOKUP(Table1215[[#This Row],[Column2]],Table12[[Column2]:[Column54]],27,FALSE),"0")</f>
        <v>0</v>
      </c>
      <c r="AC50" s="56">
        <f>IFERROR(VLOOKUP(Table1215[[#This Row],[Column2]],Table12[[Column2]:[Column54]],28,FALSE),"0")</f>
        <v>0</v>
      </c>
      <c r="AD50" s="58">
        <f>Table1215[[#This Row],[Column25]]</f>
        <v>4</v>
      </c>
      <c r="AE50" s="56">
        <f>IFERROR(VLOOKUP(Table1215[[#This Row],[Column2]],Table12[[Column2]:[Column54]],30,FALSE),"0")</f>
        <v>0</v>
      </c>
      <c r="AF50" s="56">
        <f>IFERROR(VLOOKUP(Table1215[[#This Row],[Column2]],Table12[[Column2]:[Column54]],31,FALSE),"0")</f>
        <v>0</v>
      </c>
      <c r="AG50" s="56">
        <f>IFERROR(VLOOKUP(Table1215[[#This Row],[Column2]],Table12[[Column2]:[Column54]],32,FALSE),"0")</f>
        <v>0</v>
      </c>
      <c r="AH50" s="56">
        <f>IFERROR(VLOOKUP(Table1215[[#This Row],[Column2]],Table12[[Column2]:[Column54]],33,FALSE),"0")</f>
        <v>0</v>
      </c>
      <c r="AI50" s="56">
        <f>IFERROR(VLOOKUP(Table1215[[#This Row],[Column2]],Table12[[Column2]:[Column54]],34,FALSE),"0")</f>
        <v>0</v>
      </c>
      <c r="AJ50" s="58">
        <f>AVERAGE(Table1215[[#This Row],[Column31]],Table1215[[#This Row],[Column32]],Table1215[[#This Row],[Column33]])</f>
        <v>0</v>
      </c>
      <c r="AK50" s="56">
        <f>IFERROR(VLOOKUP(Table1215[[#This Row],[Column2]],Table12[[Column2]:[Column54]],36,FALSE),"0")</f>
        <v>4</v>
      </c>
      <c r="AL50" s="56">
        <f>IFERROR(VLOOKUP(Table1215[[#This Row],[Column2]],Table12[[Column2]:[Column54]],37,FALSE),"0")</f>
        <v>4</v>
      </c>
      <c r="AM50" s="56">
        <f>IFERROR(VLOOKUP(Table1215[[#This Row],[Column2]],Table12[[Column2]:[Column54]],38,FALSE),"0")</f>
        <v>0</v>
      </c>
      <c r="AN50" s="56">
        <f>IFERROR(VLOOKUP(Table1215[[#This Row],[Column2]],Table12[[Column2]:[Column54]],39,FALSE),"0")</f>
        <v>4</v>
      </c>
      <c r="AO50" s="56">
        <f>IFERROR(VLOOKUP(Table1215[[#This Row],[Column2]],Table12[[Column2]:[Column54]],40,FALSE),"0")</f>
        <v>0</v>
      </c>
      <c r="AP50" s="58">
        <f>AVERAGE(Table1215[[#This Row],[Column37]],Table1215[[#This Row],[Column38]],Table1215[[#This Row],[Column40]])</f>
        <v>4</v>
      </c>
      <c r="AQ50" s="56">
        <f>IFERROR(VLOOKUP(Table1215[[#This Row],[Column2]],Table12[[Column2]:[Column54]],42,FALSE),"0")</f>
        <v>4</v>
      </c>
      <c r="AR50" s="56">
        <f>IFERROR(VLOOKUP(Table1215[[#This Row],[Column2]],Table12[[Column2]:[Column54]],43,FALSE),"0")</f>
        <v>0</v>
      </c>
      <c r="AS50" s="56">
        <f>IFERROR(VLOOKUP(Table1215[[#This Row],[Column2]],Table12[[Column2]:[Column54]],44,FALSE),"0")</f>
        <v>0</v>
      </c>
      <c r="AT50" s="56">
        <f>IFERROR(VLOOKUP(Table1215[[#This Row],[Column2]],Table12[[Column2]:[Column54]],45,FALSE),"0")</f>
        <v>0</v>
      </c>
      <c r="AU50" s="56">
        <f>IFERROR(VLOOKUP(Table1215[[#This Row],[Column2]],Table12[[Column2]:[Column54]],46,FALSE),"0")</f>
        <v>0</v>
      </c>
      <c r="AV50" s="58">
        <f>Table1215[[#This Row],[Column43]]</f>
        <v>4</v>
      </c>
      <c r="AW50" s="56">
        <f>IFERROR(VLOOKUP(Table1215[[#This Row],[Column2]],Table12[[Column2]:[Column54]],48,FALSE),"0")</f>
        <v>0</v>
      </c>
      <c r="AX50" s="56">
        <f>IFERROR(VLOOKUP(Table1215[[#This Row],[Column2]],Table12[[Column2]:[Column54]],49,FALSE),"0")</f>
        <v>0</v>
      </c>
      <c r="AY50" s="56">
        <f>IFERROR(VLOOKUP(Table1215[[#This Row],[Column2]],Table12[[Column2]:[Column54]],50,FALSE),"0")</f>
        <v>0</v>
      </c>
      <c r="AZ50" s="56">
        <f>IFERROR(VLOOKUP(Table1215[[#This Row],[Column2]],Table12[[Column2]:[Column54]],51,FALSE),"0")</f>
        <v>4</v>
      </c>
      <c r="BA50" s="56">
        <f>IFERROR(VLOOKUP(Table1215[[#This Row],[Column2]],Table12[[Column2]:[Column54]],52,FALSE),"0")</f>
        <v>4</v>
      </c>
      <c r="BB50" s="58">
        <f>AVERAGE(Table1215[[#This Row],[Column52]],Table1215[[#This Row],[Column53]])</f>
        <v>4</v>
      </c>
    </row>
    <row r="51" spans="1:54" ht="23.1" customHeight="1" x14ac:dyDescent="0.3">
      <c r="A51" s="78">
        <v>48</v>
      </c>
      <c r="B51" s="61" t="s">
        <v>196</v>
      </c>
      <c r="C51" s="62" t="s">
        <v>197</v>
      </c>
      <c r="D51" s="61" t="s">
        <v>449</v>
      </c>
      <c r="E51" s="61" t="s">
        <v>160</v>
      </c>
      <c r="F51" s="61" t="str">
        <f>REPT(CHAR(160),10)&amp;Working!$E52</f>
        <v>          B</v>
      </c>
      <c r="G51" s="52">
        <f>IFERROR(VLOOKUP(Table1215[[#This Row],[Column2]],Table12[[Column2]:[Column54]],6,FALSE),"0")</f>
        <v>0</v>
      </c>
      <c r="H51" s="52">
        <f>IFERROR(VLOOKUP(Table1215[[#This Row],[Column2]],Table12[[Column2]:[Column54]],7,FALSE),"0")</f>
        <v>0</v>
      </c>
      <c r="I51" s="52">
        <f>IFERROR(VLOOKUP(Table1215[[#This Row],[Column2]],Table12[[Column2]:[Column54]],8,FALSE),"0")</f>
        <v>4</v>
      </c>
      <c r="J51" s="52">
        <f>IFERROR(VLOOKUP(Table1215[[#This Row],[Column2]],Table12[[Column2]:[Column54]],9,FALSE),"0")</f>
        <v>0</v>
      </c>
      <c r="K51" s="52">
        <f>IFERROR(VLOOKUP(Table1215[[#This Row],[Column2]],Table12[[Column2]:[Column54]],10,FALSE),"0")</f>
        <v>0</v>
      </c>
      <c r="L51" s="58">
        <f>Table1215[[#This Row],[Column9]]</f>
        <v>4</v>
      </c>
      <c r="M51" s="52">
        <f>IFERROR(VLOOKUP(Table1215[[#This Row],[Column2]],Table12[[Column2]:[Column54]],12,FALSE),"0")</f>
        <v>0</v>
      </c>
      <c r="N51" s="52">
        <f>IFERROR(VLOOKUP(Table1215[[#This Row],[Column2]],Table12[[Column2]:[Column54]],13,FALSE),"0")</f>
        <v>4</v>
      </c>
      <c r="O51" s="52">
        <f>IFERROR(VLOOKUP(Table1215[[#This Row],[Column2]],Table12[[Column2]:[Column54]],14,FALSE),"0")</f>
        <v>4</v>
      </c>
      <c r="P51" s="52">
        <f>IFERROR(VLOOKUP(Table1215[[#This Row],[Column2]],Table12[[Column2]:[Column54]],10,FALSE),"0")</f>
        <v>0</v>
      </c>
      <c r="Q51" s="52">
        <f>IFERROR(VLOOKUP(Table1215[[#This Row],[Column2]],Table12[[Column2]:[Column54]],16,FALSE),"0")</f>
        <v>4</v>
      </c>
      <c r="R51" s="58">
        <f>AVERAGE(Table1215[[#This Row],[Column14]],Table1215[[#This Row],[Column15]],Table1215[[#This Row],[Column17]])</f>
        <v>4</v>
      </c>
      <c r="S51" s="52">
        <f>IFERROR(VLOOKUP(Table1215[[#This Row],[Column2]],Table12[[Column2]:[Column54]],18,FALSE),"0")</f>
        <v>0</v>
      </c>
      <c r="T51" s="52">
        <f>IFERROR(VLOOKUP(Table1215[[#This Row],[Column2]],Table12[[Column2]:[Column54]],19,FALSE),"0")</f>
        <v>0</v>
      </c>
      <c r="U51" s="52">
        <f>IFERROR(VLOOKUP(Table1215[[#This Row],[Column2]],Table12[[Column2]:[Column54]],20,FALSE),"0")</f>
        <v>0</v>
      </c>
      <c r="V51" s="52">
        <f>IFERROR(VLOOKUP(Table1215[[#This Row],[Column2]],Table12[[Column2]:[Column54]],21,FALSE),"0")</f>
        <v>0</v>
      </c>
      <c r="W51" s="52">
        <f>IFERROR(VLOOKUP(Table1215[[#This Row],[Column2]],Table12[[Column2]:[Column54]],22,FALSE),"0")</f>
        <v>0</v>
      </c>
      <c r="X51" s="58">
        <f>Table1215[[#This Row],[Column19]]</f>
        <v>0</v>
      </c>
      <c r="Y51" s="52">
        <f>IFERROR(VLOOKUP(Table1215[[#This Row],[Column2]],Table12[[Column2]:[Column54]],24,FALSE),"0")</f>
        <v>4</v>
      </c>
      <c r="Z51" s="52">
        <f>IFERROR(VLOOKUP(Table1215[[#This Row],[Column2]],Table12[[Column2]:[Column54]],25,FALSE),"0")</f>
        <v>0</v>
      </c>
      <c r="AA51" s="52">
        <f>IFERROR(VLOOKUP(Table1215[[#This Row],[Column2]],Table12[[Column2]:[Column54]],26,FALSE),"0")</f>
        <v>0</v>
      </c>
      <c r="AB51" s="52">
        <f>IFERROR(VLOOKUP(Table1215[[#This Row],[Column2]],Table12[[Column2]:[Column54]],27,FALSE),"0")</f>
        <v>0</v>
      </c>
      <c r="AC51" s="52">
        <f>IFERROR(VLOOKUP(Table1215[[#This Row],[Column2]],Table12[[Column2]:[Column54]],28,FALSE),"0")</f>
        <v>0</v>
      </c>
      <c r="AD51" s="58">
        <f>Table1215[[#This Row],[Column25]]</f>
        <v>4</v>
      </c>
      <c r="AE51" s="52">
        <f>IFERROR(VLOOKUP(Table1215[[#This Row],[Column2]],Table12[[Column2]:[Column54]],30,FALSE),"0")</f>
        <v>0</v>
      </c>
      <c r="AF51" s="52">
        <f>IFERROR(VLOOKUP(Table1215[[#This Row],[Column2]],Table12[[Column2]:[Column54]],31,FALSE),"0")</f>
        <v>0</v>
      </c>
      <c r="AG51" s="52">
        <f>IFERROR(VLOOKUP(Table1215[[#This Row],[Column2]],Table12[[Column2]:[Column54]],32,FALSE),"0")</f>
        <v>0</v>
      </c>
      <c r="AH51" s="52">
        <f>IFERROR(VLOOKUP(Table1215[[#This Row],[Column2]],Table12[[Column2]:[Column54]],33,FALSE),"0")</f>
        <v>0</v>
      </c>
      <c r="AI51" s="52">
        <f>IFERROR(VLOOKUP(Table1215[[#This Row],[Column2]],Table12[[Column2]:[Column54]],34,FALSE),"0")</f>
        <v>0</v>
      </c>
      <c r="AJ51" s="58">
        <f>AVERAGE(Table1215[[#This Row],[Column31]],Table1215[[#This Row],[Column32]],Table1215[[#This Row],[Column33]])</f>
        <v>0</v>
      </c>
      <c r="AK51" s="52">
        <f>IFERROR(VLOOKUP(Table1215[[#This Row],[Column2]],Table12[[Column2]:[Column54]],36,FALSE),"0")</f>
        <v>4</v>
      </c>
      <c r="AL51" s="52">
        <f>IFERROR(VLOOKUP(Table1215[[#This Row],[Column2]],Table12[[Column2]:[Column54]],37,FALSE),"0")</f>
        <v>3</v>
      </c>
      <c r="AM51" s="52">
        <f>IFERROR(VLOOKUP(Table1215[[#This Row],[Column2]],Table12[[Column2]:[Column54]],38,FALSE),"0")</f>
        <v>0</v>
      </c>
      <c r="AN51" s="52">
        <f>IFERROR(VLOOKUP(Table1215[[#This Row],[Column2]],Table12[[Column2]:[Column54]],39,FALSE),"0")</f>
        <v>4</v>
      </c>
      <c r="AO51" s="52">
        <f>IFERROR(VLOOKUP(Table1215[[#This Row],[Column2]],Table12[[Column2]:[Column54]],40,FALSE),"0")</f>
        <v>0</v>
      </c>
      <c r="AP51" s="58">
        <f>AVERAGE(Table1215[[#This Row],[Column37]],Table1215[[#This Row],[Column38]],Table1215[[#This Row],[Column40]])</f>
        <v>3.6666666666666665</v>
      </c>
      <c r="AQ51" s="52">
        <f>IFERROR(VLOOKUP(Table1215[[#This Row],[Column2]],Table12[[Column2]:[Column54]],42,FALSE),"0")</f>
        <v>3</v>
      </c>
      <c r="AR51" s="52">
        <f>IFERROR(VLOOKUP(Table1215[[#This Row],[Column2]],Table12[[Column2]:[Column54]],43,FALSE),"0")</f>
        <v>0</v>
      </c>
      <c r="AS51" s="52">
        <f>IFERROR(VLOOKUP(Table1215[[#This Row],[Column2]],Table12[[Column2]:[Column54]],44,FALSE),"0")</f>
        <v>0</v>
      </c>
      <c r="AT51" s="52">
        <f>IFERROR(VLOOKUP(Table1215[[#This Row],[Column2]],Table12[[Column2]:[Column54]],45,FALSE),"0")</f>
        <v>0</v>
      </c>
      <c r="AU51" s="52">
        <f>IFERROR(VLOOKUP(Table1215[[#This Row],[Column2]],Table12[[Column2]:[Column54]],46,FALSE),"0")</f>
        <v>0</v>
      </c>
      <c r="AV51" s="58">
        <f>Table1215[[#This Row],[Column43]]</f>
        <v>3</v>
      </c>
      <c r="AW51" s="52">
        <f>IFERROR(VLOOKUP(Table1215[[#This Row],[Column2]],Table12[[Column2]:[Column54]],48,FALSE),"0")</f>
        <v>0</v>
      </c>
      <c r="AX51" s="52">
        <f>IFERROR(VLOOKUP(Table1215[[#This Row],[Column2]],Table12[[Column2]:[Column54]],49,FALSE),"0")</f>
        <v>0</v>
      </c>
      <c r="AY51" s="52">
        <f>IFERROR(VLOOKUP(Table1215[[#This Row],[Column2]],Table12[[Column2]:[Column54]],50,FALSE),"0")</f>
        <v>0</v>
      </c>
      <c r="AZ51" s="52">
        <f>IFERROR(VLOOKUP(Table1215[[#This Row],[Column2]],Table12[[Column2]:[Column54]],51,FALSE),"0")</f>
        <v>4</v>
      </c>
      <c r="BA51" s="52">
        <f>IFERROR(VLOOKUP(Table1215[[#This Row],[Column2]],Table12[[Column2]:[Column54]],52,FALSE),"0")</f>
        <v>4</v>
      </c>
      <c r="BB51" s="58">
        <f>AVERAGE(Table1215[[#This Row],[Column52]],Table1215[[#This Row],[Column53]])</f>
        <v>4</v>
      </c>
    </row>
    <row r="52" spans="1:54" ht="23.1" customHeight="1" x14ac:dyDescent="0.3">
      <c r="A52" s="77">
        <v>49</v>
      </c>
      <c r="B52" s="54" t="s">
        <v>309</v>
      </c>
      <c r="C52" s="55" t="s">
        <v>310</v>
      </c>
      <c r="D52" s="54" t="s">
        <v>449</v>
      </c>
      <c r="E52" s="54" t="s">
        <v>492</v>
      </c>
      <c r="F52" s="54" t="str">
        <f>REPT(CHAR(160),10)&amp;Working!$E53</f>
        <v>          C</v>
      </c>
      <c r="G52" s="56">
        <f>IFERROR(VLOOKUP(Table1215[[#This Row],[Column2]],Table12[[Column2]:[Column54]],6,FALSE),"0")</f>
        <v>0</v>
      </c>
      <c r="H52" s="56">
        <f>IFERROR(VLOOKUP(Table1215[[#This Row],[Column2]],Table12[[Column2]:[Column54]],7,FALSE),"0")</f>
        <v>0</v>
      </c>
      <c r="I52" s="56">
        <f>IFERROR(VLOOKUP(Table1215[[#This Row],[Column2]],Table12[[Column2]:[Column54]],8,FALSE),"0")</f>
        <v>4</v>
      </c>
      <c r="J52" s="56">
        <f>IFERROR(VLOOKUP(Table1215[[#This Row],[Column2]],Table12[[Column2]:[Column54]],9,FALSE),"0")</f>
        <v>0</v>
      </c>
      <c r="K52" s="56">
        <f>IFERROR(VLOOKUP(Table1215[[#This Row],[Column2]],Table12[[Column2]:[Column54]],10,FALSE),"0")</f>
        <v>0</v>
      </c>
      <c r="L52" s="58">
        <f>Table1215[[#This Row],[Column9]]</f>
        <v>4</v>
      </c>
      <c r="M52" s="56">
        <f>IFERROR(VLOOKUP(Table1215[[#This Row],[Column2]],Table12[[Column2]:[Column54]],12,FALSE),"0")</f>
        <v>0</v>
      </c>
      <c r="N52" s="56">
        <f>IFERROR(VLOOKUP(Table1215[[#This Row],[Column2]],Table12[[Column2]:[Column54]],13,FALSE),"0")</f>
        <v>5</v>
      </c>
      <c r="O52" s="56">
        <f>IFERROR(VLOOKUP(Table1215[[#This Row],[Column2]],Table12[[Column2]:[Column54]],14,FALSE),"0")</f>
        <v>4</v>
      </c>
      <c r="P52" s="56">
        <f>IFERROR(VLOOKUP(Table1215[[#This Row],[Column2]],Table12[[Column2]:[Column54]],10,FALSE),"0")</f>
        <v>0</v>
      </c>
      <c r="Q52" s="56">
        <f>IFERROR(VLOOKUP(Table1215[[#This Row],[Column2]],Table12[[Column2]:[Column54]],16,FALSE),"0")</f>
        <v>4</v>
      </c>
      <c r="R52" s="58">
        <f>AVERAGE(Table1215[[#This Row],[Column14]],Table1215[[#This Row],[Column15]],Table1215[[#This Row],[Column17]])</f>
        <v>4.333333333333333</v>
      </c>
      <c r="S52" s="56">
        <f>IFERROR(VLOOKUP(Table1215[[#This Row],[Column2]],Table12[[Column2]:[Column54]],18,FALSE),"0")</f>
        <v>0</v>
      </c>
      <c r="T52" s="56">
        <f>IFERROR(VLOOKUP(Table1215[[#This Row],[Column2]],Table12[[Column2]:[Column54]],19,FALSE),"0")</f>
        <v>0</v>
      </c>
      <c r="U52" s="56">
        <f>IFERROR(VLOOKUP(Table1215[[#This Row],[Column2]],Table12[[Column2]:[Column54]],20,FALSE),"0")</f>
        <v>0</v>
      </c>
      <c r="V52" s="56">
        <f>IFERROR(VLOOKUP(Table1215[[#This Row],[Column2]],Table12[[Column2]:[Column54]],21,FALSE),"0")</f>
        <v>0</v>
      </c>
      <c r="W52" s="56">
        <f>IFERROR(VLOOKUP(Table1215[[#This Row],[Column2]],Table12[[Column2]:[Column54]],22,FALSE),"0")</f>
        <v>0</v>
      </c>
      <c r="X52" s="58">
        <f>Table1215[[#This Row],[Column19]]</f>
        <v>0</v>
      </c>
      <c r="Y52" s="56">
        <f>IFERROR(VLOOKUP(Table1215[[#This Row],[Column2]],Table12[[Column2]:[Column54]],24,FALSE),"0")</f>
        <v>4</v>
      </c>
      <c r="Z52" s="56">
        <f>IFERROR(VLOOKUP(Table1215[[#This Row],[Column2]],Table12[[Column2]:[Column54]],25,FALSE),"0")</f>
        <v>0</v>
      </c>
      <c r="AA52" s="56">
        <f>IFERROR(VLOOKUP(Table1215[[#This Row],[Column2]],Table12[[Column2]:[Column54]],26,FALSE),"0")</f>
        <v>0</v>
      </c>
      <c r="AB52" s="56">
        <f>IFERROR(VLOOKUP(Table1215[[#This Row],[Column2]],Table12[[Column2]:[Column54]],27,FALSE),"0")</f>
        <v>0</v>
      </c>
      <c r="AC52" s="56">
        <f>IFERROR(VLOOKUP(Table1215[[#This Row],[Column2]],Table12[[Column2]:[Column54]],28,FALSE),"0")</f>
        <v>0</v>
      </c>
      <c r="AD52" s="58">
        <f>Table1215[[#This Row],[Column25]]</f>
        <v>4</v>
      </c>
      <c r="AE52" s="56">
        <f>IFERROR(VLOOKUP(Table1215[[#This Row],[Column2]],Table12[[Column2]:[Column54]],30,FALSE),"0")</f>
        <v>0</v>
      </c>
      <c r="AF52" s="56">
        <f>IFERROR(VLOOKUP(Table1215[[#This Row],[Column2]],Table12[[Column2]:[Column54]],31,FALSE),"0")</f>
        <v>0</v>
      </c>
      <c r="AG52" s="56">
        <f>IFERROR(VLOOKUP(Table1215[[#This Row],[Column2]],Table12[[Column2]:[Column54]],32,FALSE),"0")</f>
        <v>0</v>
      </c>
      <c r="AH52" s="56">
        <f>IFERROR(VLOOKUP(Table1215[[#This Row],[Column2]],Table12[[Column2]:[Column54]],33,FALSE),"0")</f>
        <v>0</v>
      </c>
      <c r="AI52" s="56">
        <f>IFERROR(VLOOKUP(Table1215[[#This Row],[Column2]],Table12[[Column2]:[Column54]],34,FALSE),"0")</f>
        <v>0</v>
      </c>
      <c r="AJ52" s="58">
        <f>AVERAGE(Table1215[[#This Row],[Column31]],Table1215[[#This Row],[Column32]],Table1215[[#This Row],[Column33]])</f>
        <v>0</v>
      </c>
      <c r="AK52" s="56">
        <f>IFERROR(VLOOKUP(Table1215[[#This Row],[Column2]],Table12[[Column2]:[Column54]],36,FALSE),"0")</f>
        <v>4</v>
      </c>
      <c r="AL52" s="56">
        <f>IFERROR(VLOOKUP(Table1215[[#This Row],[Column2]],Table12[[Column2]:[Column54]],37,FALSE),"0")</f>
        <v>3</v>
      </c>
      <c r="AM52" s="56">
        <f>IFERROR(VLOOKUP(Table1215[[#This Row],[Column2]],Table12[[Column2]:[Column54]],38,FALSE),"0")</f>
        <v>0</v>
      </c>
      <c r="AN52" s="56">
        <f>IFERROR(VLOOKUP(Table1215[[#This Row],[Column2]],Table12[[Column2]:[Column54]],39,FALSE),"0")</f>
        <v>4</v>
      </c>
      <c r="AO52" s="56">
        <f>IFERROR(VLOOKUP(Table1215[[#This Row],[Column2]],Table12[[Column2]:[Column54]],40,FALSE),"0")</f>
        <v>0</v>
      </c>
      <c r="AP52" s="58">
        <f>AVERAGE(Table1215[[#This Row],[Column37]],Table1215[[#This Row],[Column38]],Table1215[[#This Row],[Column40]])</f>
        <v>3.6666666666666665</v>
      </c>
      <c r="AQ52" s="56">
        <f>IFERROR(VLOOKUP(Table1215[[#This Row],[Column2]],Table12[[Column2]:[Column54]],42,FALSE),"0")</f>
        <v>5</v>
      </c>
      <c r="AR52" s="56">
        <f>IFERROR(VLOOKUP(Table1215[[#This Row],[Column2]],Table12[[Column2]:[Column54]],43,FALSE),"0")</f>
        <v>0</v>
      </c>
      <c r="AS52" s="56">
        <f>IFERROR(VLOOKUP(Table1215[[#This Row],[Column2]],Table12[[Column2]:[Column54]],44,FALSE),"0")</f>
        <v>0</v>
      </c>
      <c r="AT52" s="56">
        <f>IFERROR(VLOOKUP(Table1215[[#This Row],[Column2]],Table12[[Column2]:[Column54]],45,FALSE),"0")</f>
        <v>0</v>
      </c>
      <c r="AU52" s="56">
        <f>IFERROR(VLOOKUP(Table1215[[#This Row],[Column2]],Table12[[Column2]:[Column54]],46,FALSE),"0")</f>
        <v>0</v>
      </c>
      <c r="AV52" s="58">
        <f>Table1215[[#This Row],[Column43]]</f>
        <v>5</v>
      </c>
      <c r="AW52" s="56">
        <f>IFERROR(VLOOKUP(Table1215[[#This Row],[Column2]],Table12[[Column2]:[Column54]],48,FALSE),"0")</f>
        <v>0</v>
      </c>
      <c r="AX52" s="56">
        <f>IFERROR(VLOOKUP(Table1215[[#This Row],[Column2]],Table12[[Column2]:[Column54]],49,FALSE),"0")</f>
        <v>0</v>
      </c>
      <c r="AY52" s="56">
        <f>IFERROR(VLOOKUP(Table1215[[#This Row],[Column2]],Table12[[Column2]:[Column54]],50,FALSE),"0")</f>
        <v>0</v>
      </c>
      <c r="AZ52" s="56">
        <f>IFERROR(VLOOKUP(Table1215[[#This Row],[Column2]],Table12[[Column2]:[Column54]],51,FALSE),"0")</f>
        <v>4</v>
      </c>
      <c r="BA52" s="56">
        <f>IFERROR(VLOOKUP(Table1215[[#This Row],[Column2]],Table12[[Column2]:[Column54]],52,FALSE),"0")</f>
        <v>4</v>
      </c>
      <c r="BB52" s="58">
        <f>AVERAGE(Table1215[[#This Row],[Column52]],Table1215[[#This Row],[Column53]])</f>
        <v>4</v>
      </c>
    </row>
    <row r="53" spans="1:54" ht="23.1" customHeight="1" x14ac:dyDescent="0.3">
      <c r="A53" s="78">
        <v>50</v>
      </c>
      <c r="B53" s="61" t="s">
        <v>121</v>
      </c>
      <c r="C53" s="62" t="s">
        <v>122</v>
      </c>
      <c r="D53" s="61" t="s">
        <v>449</v>
      </c>
      <c r="E53" s="61" t="s">
        <v>34</v>
      </c>
      <c r="F53" s="61" t="str">
        <f>REPT(CHAR(160),10)&amp;Working!$E54</f>
        <v>          A</v>
      </c>
      <c r="G53" s="52">
        <f>IFERROR(VLOOKUP(Table1215[[#This Row],[Column2]],Table12[[Column2]:[Column54]],6,FALSE),"0")</f>
        <v>0</v>
      </c>
      <c r="H53" s="52">
        <f>IFERROR(VLOOKUP(Table1215[[#This Row],[Column2]],Table12[[Column2]:[Column54]],7,FALSE),"0")</f>
        <v>0</v>
      </c>
      <c r="I53" s="52">
        <f>IFERROR(VLOOKUP(Table1215[[#This Row],[Column2]],Table12[[Column2]:[Column54]],8,FALSE),"0")</f>
        <v>3</v>
      </c>
      <c r="J53" s="52">
        <f>IFERROR(VLOOKUP(Table1215[[#This Row],[Column2]],Table12[[Column2]:[Column54]],9,FALSE),"0")</f>
        <v>0</v>
      </c>
      <c r="K53" s="52">
        <f>IFERROR(VLOOKUP(Table1215[[#This Row],[Column2]],Table12[[Column2]:[Column54]],10,FALSE),"0")</f>
        <v>0</v>
      </c>
      <c r="L53" s="58">
        <f>Table1215[[#This Row],[Column9]]</f>
        <v>3</v>
      </c>
      <c r="M53" s="52">
        <f>IFERROR(VLOOKUP(Table1215[[#This Row],[Column2]],Table12[[Column2]:[Column54]],12,FALSE),"0")</f>
        <v>0</v>
      </c>
      <c r="N53" s="52">
        <f>IFERROR(VLOOKUP(Table1215[[#This Row],[Column2]],Table12[[Column2]:[Column54]],13,FALSE),"0")</f>
        <v>3</v>
      </c>
      <c r="O53" s="52">
        <f>IFERROR(VLOOKUP(Table1215[[#This Row],[Column2]],Table12[[Column2]:[Column54]],14,FALSE),"0")</f>
        <v>3</v>
      </c>
      <c r="P53" s="52">
        <f>IFERROR(VLOOKUP(Table1215[[#This Row],[Column2]],Table12[[Column2]:[Column54]],10,FALSE),"0")</f>
        <v>0</v>
      </c>
      <c r="Q53" s="52">
        <f>IFERROR(VLOOKUP(Table1215[[#This Row],[Column2]],Table12[[Column2]:[Column54]],16,FALSE),"0")</f>
        <v>3</v>
      </c>
      <c r="R53" s="58">
        <f>AVERAGE(Table1215[[#This Row],[Column14]],Table1215[[#This Row],[Column15]],Table1215[[#This Row],[Column17]])</f>
        <v>3</v>
      </c>
      <c r="S53" s="52">
        <f>IFERROR(VLOOKUP(Table1215[[#This Row],[Column2]],Table12[[Column2]:[Column54]],18,FALSE),"0")</f>
        <v>0</v>
      </c>
      <c r="T53" s="52">
        <f>IFERROR(VLOOKUP(Table1215[[#This Row],[Column2]],Table12[[Column2]:[Column54]],19,FALSE),"0")</f>
        <v>0</v>
      </c>
      <c r="U53" s="52">
        <f>IFERROR(VLOOKUP(Table1215[[#This Row],[Column2]],Table12[[Column2]:[Column54]],20,FALSE),"0")</f>
        <v>0</v>
      </c>
      <c r="V53" s="52">
        <f>IFERROR(VLOOKUP(Table1215[[#This Row],[Column2]],Table12[[Column2]:[Column54]],21,FALSE),"0")</f>
        <v>0</v>
      </c>
      <c r="W53" s="52">
        <f>IFERROR(VLOOKUP(Table1215[[#This Row],[Column2]],Table12[[Column2]:[Column54]],22,FALSE),"0")</f>
        <v>0</v>
      </c>
      <c r="X53" s="58">
        <f>Table1215[[#This Row],[Column19]]</f>
        <v>0</v>
      </c>
      <c r="Y53" s="52">
        <f>IFERROR(VLOOKUP(Table1215[[#This Row],[Column2]],Table12[[Column2]:[Column54]],24,FALSE),"0")</f>
        <v>2</v>
      </c>
      <c r="Z53" s="52">
        <f>IFERROR(VLOOKUP(Table1215[[#This Row],[Column2]],Table12[[Column2]:[Column54]],25,FALSE),"0")</f>
        <v>0</v>
      </c>
      <c r="AA53" s="52">
        <f>IFERROR(VLOOKUP(Table1215[[#This Row],[Column2]],Table12[[Column2]:[Column54]],26,FALSE),"0")</f>
        <v>0</v>
      </c>
      <c r="AB53" s="52">
        <f>IFERROR(VLOOKUP(Table1215[[#This Row],[Column2]],Table12[[Column2]:[Column54]],27,FALSE),"0")</f>
        <v>0</v>
      </c>
      <c r="AC53" s="52">
        <f>IFERROR(VLOOKUP(Table1215[[#This Row],[Column2]],Table12[[Column2]:[Column54]],28,FALSE),"0")</f>
        <v>0</v>
      </c>
      <c r="AD53" s="58">
        <f>Table1215[[#This Row],[Column25]]</f>
        <v>2</v>
      </c>
      <c r="AE53" s="52">
        <f>IFERROR(VLOOKUP(Table1215[[#This Row],[Column2]],Table12[[Column2]:[Column54]],30,FALSE),"0")</f>
        <v>0</v>
      </c>
      <c r="AF53" s="52">
        <f>IFERROR(VLOOKUP(Table1215[[#This Row],[Column2]],Table12[[Column2]:[Column54]],31,FALSE),"0")</f>
        <v>0</v>
      </c>
      <c r="AG53" s="52">
        <f>IFERROR(VLOOKUP(Table1215[[#This Row],[Column2]],Table12[[Column2]:[Column54]],32,FALSE),"0")</f>
        <v>0</v>
      </c>
      <c r="AH53" s="52">
        <f>IFERROR(VLOOKUP(Table1215[[#This Row],[Column2]],Table12[[Column2]:[Column54]],33,FALSE),"0")</f>
        <v>0</v>
      </c>
      <c r="AI53" s="52">
        <f>IFERROR(VLOOKUP(Table1215[[#This Row],[Column2]],Table12[[Column2]:[Column54]],34,FALSE),"0")</f>
        <v>0</v>
      </c>
      <c r="AJ53" s="58">
        <f>AVERAGE(Table1215[[#This Row],[Column31]],Table1215[[#This Row],[Column32]],Table1215[[#This Row],[Column33]])</f>
        <v>0</v>
      </c>
      <c r="AK53" s="52">
        <f>IFERROR(VLOOKUP(Table1215[[#This Row],[Column2]],Table12[[Column2]:[Column54]],36,FALSE),"0")</f>
        <v>3</v>
      </c>
      <c r="AL53" s="52">
        <f>IFERROR(VLOOKUP(Table1215[[#This Row],[Column2]],Table12[[Column2]:[Column54]],37,FALSE),"0")</f>
        <v>3</v>
      </c>
      <c r="AM53" s="52">
        <f>IFERROR(VLOOKUP(Table1215[[#This Row],[Column2]],Table12[[Column2]:[Column54]],38,FALSE),"0")</f>
        <v>0</v>
      </c>
      <c r="AN53" s="52">
        <f>IFERROR(VLOOKUP(Table1215[[#This Row],[Column2]],Table12[[Column2]:[Column54]],39,FALSE),"0")</f>
        <v>3</v>
      </c>
      <c r="AO53" s="52">
        <f>IFERROR(VLOOKUP(Table1215[[#This Row],[Column2]],Table12[[Column2]:[Column54]],40,FALSE),"0")</f>
        <v>0</v>
      </c>
      <c r="AP53" s="58">
        <f>AVERAGE(Table1215[[#This Row],[Column37]],Table1215[[#This Row],[Column38]],Table1215[[#This Row],[Column40]])</f>
        <v>3</v>
      </c>
      <c r="AQ53" s="52">
        <f>IFERROR(VLOOKUP(Table1215[[#This Row],[Column2]],Table12[[Column2]:[Column54]],42,FALSE),"0")</f>
        <v>3</v>
      </c>
      <c r="AR53" s="52">
        <f>IFERROR(VLOOKUP(Table1215[[#This Row],[Column2]],Table12[[Column2]:[Column54]],43,FALSE),"0")</f>
        <v>0</v>
      </c>
      <c r="AS53" s="52">
        <f>IFERROR(VLOOKUP(Table1215[[#This Row],[Column2]],Table12[[Column2]:[Column54]],44,FALSE),"0")</f>
        <v>0</v>
      </c>
      <c r="AT53" s="52">
        <f>IFERROR(VLOOKUP(Table1215[[#This Row],[Column2]],Table12[[Column2]:[Column54]],45,FALSE),"0")</f>
        <v>0</v>
      </c>
      <c r="AU53" s="52">
        <f>IFERROR(VLOOKUP(Table1215[[#This Row],[Column2]],Table12[[Column2]:[Column54]],46,FALSE),"0")</f>
        <v>0</v>
      </c>
      <c r="AV53" s="58">
        <f>Table1215[[#This Row],[Column43]]</f>
        <v>3</v>
      </c>
      <c r="AW53" s="52">
        <f>IFERROR(VLOOKUP(Table1215[[#This Row],[Column2]],Table12[[Column2]:[Column54]],48,FALSE),"0")</f>
        <v>0</v>
      </c>
      <c r="AX53" s="52">
        <f>IFERROR(VLOOKUP(Table1215[[#This Row],[Column2]],Table12[[Column2]:[Column54]],49,FALSE),"0")</f>
        <v>0</v>
      </c>
      <c r="AY53" s="52">
        <f>IFERROR(VLOOKUP(Table1215[[#This Row],[Column2]],Table12[[Column2]:[Column54]],50,FALSE),"0")</f>
        <v>0</v>
      </c>
      <c r="AZ53" s="52">
        <f>IFERROR(VLOOKUP(Table1215[[#This Row],[Column2]],Table12[[Column2]:[Column54]],51,FALSE),"0")</f>
        <v>2</v>
      </c>
      <c r="BA53" s="52">
        <f>IFERROR(VLOOKUP(Table1215[[#This Row],[Column2]],Table12[[Column2]:[Column54]],52,FALSE),"0")</f>
        <v>3</v>
      </c>
      <c r="BB53" s="58">
        <f>AVERAGE(Table1215[[#This Row],[Column52]],Table1215[[#This Row],[Column53]])</f>
        <v>2.5</v>
      </c>
    </row>
    <row r="54" spans="1:54" ht="23.1" customHeight="1" x14ac:dyDescent="0.3">
      <c r="A54" s="77">
        <v>51</v>
      </c>
      <c r="B54" s="54" t="s">
        <v>258</v>
      </c>
      <c r="C54" s="55" t="s">
        <v>259</v>
      </c>
      <c r="D54" s="54" t="s">
        <v>541</v>
      </c>
      <c r="E54" s="54" t="s">
        <v>160</v>
      </c>
      <c r="F54" s="54" t="str">
        <f>REPT(CHAR(160),10)&amp;Working!$E55</f>
        <v>          B</v>
      </c>
      <c r="G54" s="56">
        <f>IFERROR(VLOOKUP(Table1215[[#This Row],[Column2]],Table12[[Column2]:[Column54]],6,FALSE),"0")</f>
        <v>0</v>
      </c>
      <c r="H54" s="56">
        <f>IFERROR(VLOOKUP(Table1215[[#This Row],[Column2]],Table12[[Column2]:[Column54]],7,FALSE),"0")</f>
        <v>0</v>
      </c>
      <c r="I54" s="56">
        <f>IFERROR(VLOOKUP(Table1215[[#This Row],[Column2]],Table12[[Column2]:[Column54]],8,FALSE),"0")</f>
        <v>2</v>
      </c>
      <c r="J54" s="56">
        <f>IFERROR(VLOOKUP(Table1215[[#This Row],[Column2]],Table12[[Column2]:[Column54]],9,FALSE),"0")</f>
        <v>0</v>
      </c>
      <c r="K54" s="56">
        <f>IFERROR(VLOOKUP(Table1215[[#This Row],[Column2]],Table12[[Column2]:[Column54]],10,FALSE),"0")</f>
        <v>0</v>
      </c>
      <c r="L54" s="58">
        <f>Table1215[[#This Row],[Column9]]</f>
        <v>2</v>
      </c>
      <c r="M54" s="56">
        <f>IFERROR(VLOOKUP(Table1215[[#This Row],[Column2]],Table12[[Column2]:[Column54]],12,FALSE),"0")</f>
        <v>0</v>
      </c>
      <c r="N54" s="56">
        <f>IFERROR(VLOOKUP(Table1215[[#This Row],[Column2]],Table12[[Column2]:[Column54]],13,FALSE),"0")</f>
        <v>2</v>
      </c>
      <c r="O54" s="56">
        <f>IFERROR(VLOOKUP(Table1215[[#This Row],[Column2]],Table12[[Column2]:[Column54]],14,FALSE),"0")</f>
        <v>2</v>
      </c>
      <c r="P54" s="56">
        <f>IFERROR(VLOOKUP(Table1215[[#This Row],[Column2]],Table12[[Column2]:[Column54]],10,FALSE),"0")</f>
        <v>0</v>
      </c>
      <c r="Q54" s="56">
        <f>IFERROR(VLOOKUP(Table1215[[#This Row],[Column2]],Table12[[Column2]:[Column54]],16,FALSE),"0")</f>
        <v>2</v>
      </c>
      <c r="R54" s="58">
        <f>AVERAGE(Table1215[[#This Row],[Column14]],Table1215[[#This Row],[Column15]],Table1215[[#This Row],[Column17]])</f>
        <v>2</v>
      </c>
      <c r="S54" s="56">
        <f>IFERROR(VLOOKUP(Table1215[[#This Row],[Column2]],Table12[[Column2]:[Column54]],18,FALSE),"0")</f>
        <v>0</v>
      </c>
      <c r="T54" s="56">
        <f>IFERROR(VLOOKUP(Table1215[[#This Row],[Column2]],Table12[[Column2]:[Column54]],19,FALSE),"0")</f>
        <v>0</v>
      </c>
      <c r="U54" s="56">
        <f>IFERROR(VLOOKUP(Table1215[[#This Row],[Column2]],Table12[[Column2]:[Column54]],20,FALSE),"0")</f>
        <v>0</v>
      </c>
      <c r="V54" s="56">
        <f>IFERROR(VLOOKUP(Table1215[[#This Row],[Column2]],Table12[[Column2]:[Column54]],21,FALSE),"0")</f>
        <v>0</v>
      </c>
      <c r="W54" s="56">
        <f>IFERROR(VLOOKUP(Table1215[[#This Row],[Column2]],Table12[[Column2]:[Column54]],22,FALSE),"0")</f>
        <v>0</v>
      </c>
      <c r="X54" s="58">
        <f>Table1215[[#This Row],[Column19]]</f>
        <v>0</v>
      </c>
      <c r="Y54" s="56">
        <f>IFERROR(VLOOKUP(Table1215[[#This Row],[Column2]],Table12[[Column2]:[Column54]],24,FALSE),"0")</f>
        <v>3</v>
      </c>
      <c r="Z54" s="56">
        <f>IFERROR(VLOOKUP(Table1215[[#This Row],[Column2]],Table12[[Column2]:[Column54]],25,FALSE),"0")</f>
        <v>0</v>
      </c>
      <c r="AA54" s="56">
        <f>IFERROR(VLOOKUP(Table1215[[#This Row],[Column2]],Table12[[Column2]:[Column54]],26,FALSE),"0")</f>
        <v>0</v>
      </c>
      <c r="AB54" s="56">
        <f>IFERROR(VLOOKUP(Table1215[[#This Row],[Column2]],Table12[[Column2]:[Column54]],27,FALSE),"0")</f>
        <v>0</v>
      </c>
      <c r="AC54" s="56">
        <f>IFERROR(VLOOKUP(Table1215[[#This Row],[Column2]],Table12[[Column2]:[Column54]],28,FALSE),"0")</f>
        <v>0</v>
      </c>
      <c r="AD54" s="58">
        <f>Table1215[[#This Row],[Column25]]</f>
        <v>3</v>
      </c>
      <c r="AE54" s="56">
        <f>IFERROR(VLOOKUP(Table1215[[#This Row],[Column2]],Table12[[Column2]:[Column54]],30,FALSE),"0")</f>
        <v>0</v>
      </c>
      <c r="AF54" s="56">
        <f>IFERROR(VLOOKUP(Table1215[[#This Row],[Column2]],Table12[[Column2]:[Column54]],31,FALSE),"0")</f>
        <v>0</v>
      </c>
      <c r="AG54" s="56">
        <f>IFERROR(VLOOKUP(Table1215[[#This Row],[Column2]],Table12[[Column2]:[Column54]],32,FALSE),"0")</f>
        <v>0</v>
      </c>
      <c r="AH54" s="56">
        <f>IFERROR(VLOOKUP(Table1215[[#This Row],[Column2]],Table12[[Column2]:[Column54]],33,FALSE),"0")</f>
        <v>0</v>
      </c>
      <c r="AI54" s="56">
        <f>IFERROR(VLOOKUP(Table1215[[#This Row],[Column2]],Table12[[Column2]:[Column54]],34,FALSE),"0")</f>
        <v>0</v>
      </c>
      <c r="AJ54" s="58">
        <f>AVERAGE(Table1215[[#This Row],[Column31]],Table1215[[#This Row],[Column32]],Table1215[[#This Row],[Column33]])</f>
        <v>0</v>
      </c>
      <c r="AK54" s="56">
        <f>IFERROR(VLOOKUP(Table1215[[#This Row],[Column2]],Table12[[Column2]:[Column54]],36,FALSE),"0")</f>
        <v>2</v>
      </c>
      <c r="AL54" s="56">
        <f>IFERROR(VLOOKUP(Table1215[[#This Row],[Column2]],Table12[[Column2]:[Column54]],37,FALSE),"0")</f>
        <v>3</v>
      </c>
      <c r="AM54" s="56">
        <f>IFERROR(VLOOKUP(Table1215[[#This Row],[Column2]],Table12[[Column2]:[Column54]],38,FALSE),"0")</f>
        <v>0</v>
      </c>
      <c r="AN54" s="56">
        <f>IFERROR(VLOOKUP(Table1215[[#This Row],[Column2]],Table12[[Column2]:[Column54]],39,FALSE),"0")</f>
        <v>3</v>
      </c>
      <c r="AO54" s="56">
        <f>IFERROR(VLOOKUP(Table1215[[#This Row],[Column2]],Table12[[Column2]:[Column54]],40,FALSE),"0")</f>
        <v>0</v>
      </c>
      <c r="AP54" s="58">
        <f>AVERAGE(Table1215[[#This Row],[Column37]],Table1215[[#This Row],[Column38]],Table1215[[#This Row],[Column40]])</f>
        <v>2.6666666666666665</v>
      </c>
      <c r="AQ54" s="56">
        <f>IFERROR(VLOOKUP(Table1215[[#This Row],[Column2]],Table12[[Column2]:[Column54]],42,FALSE),"0")</f>
        <v>2</v>
      </c>
      <c r="AR54" s="56">
        <f>IFERROR(VLOOKUP(Table1215[[#This Row],[Column2]],Table12[[Column2]:[Column54]],43,FALSE),"0")</f>
        <v>0</v>
      </c>
      <c r="AS54" s="56">
        <f>IFERROR(VLOOKUP(Table1215[[#This Row],[Column2]],Table12[[Column2]:[Column54]],44,FALSE),"0")</f>
        <v>0</v>
      </c>
      <c r="AT54" s="56">
        <f>IFERROR(VLOOKUP(Table1215[[#This Row],[Column2]],Table12[[Column2]:[Column54]],45,FALSE),"0")</f>
        <v>0</v>
      </c>
      <c r="AU54" s="56">
        <f>IFERROR(VLOOKUP(Table1215[[#This Row],[Column2]],Table12[[Column2]:[Column54]],46,FALSE),"0")</f>
        <v>0</v>
      </c>
      <c r="AV54" s="58">
        <f>Table1215[[#This Row],[Column43]]</f>
        <v>2</v>
      </c>
      <c r="AW54" s="56">
        <f>IFERROR(VLOOKUP(Table1215[[#This Row],[Column2]],Table12[[Column2]:[Column54]],48,FALSE),"0")</f>
        <v>0</v>
      </c>
      <c r="AX54" s="56">
        <f>IFERROR(VLOOKUP(Table1215[[#This Row],[Column2]],Table12[[Column2]:[Column54]],49,FALSE),"0")</f>
        <v>0</v>
      </c>
      <c r="AY54" s="56">
        <f>IFERROR(VLOOKUP(Table1215[[#This Row],[Column2]],Table12[[Column2]:[Column54]],50,FALSE),"0")</f>
        <v>0</v>
      </c>
      <c r="AZ54" s="56">
        <f>IFERROR(VLOOKUP(Table1215[[#This Row],[Column2]],Table12[[Column2]:[Column54]],51,FALSE),"0")</f>
        <v>3</v>
      </c>
      <c r="BA54" s="56">
        <f>IFERROR(VLOOKUP(Table1215[[#This Row],[Column2]],Table12[[Column2]:[Column54]],52,FALSE),"0")</f>
        <v>2</v>
      </c>
      <c r="BB54" s="58">
        <f>AVERAGE(Table1215[[#This Row],[Column52]],Table1215[[#This Row],[Column53]])</f>
        <v>2.5</v>
      </c>
    </row>
    <row r="55" spans="1:54" ht="23.1" customHeight="1" x14ac:dyDescent="0.3">
      <c r="A55" s="78">
        <v>52</v>
      </c>
      <c r="B55" s="61" t="s">
        <v>212</v>
      </c>
      <c r="C55" s="62" t="s">
        <v>213</v>
      </c>
      <c r="D55" s="61" t="s">
        <v>449</v>
      </c>
      <c r="E55" s="61" t="s">
        <v>160</v>
      </c>
      <c r="F55" s="61" t="str">
        <f>REPT(CHAR(160),10)&amp;Working!$E56</f>
        <v>          B</v>
      </c>
      <c r="G55" s="52">
        <f>IFERROR(VLOOKUP(Table1215[[#This Row],[Column2]],Table12[[Column2]:[Column54]],6,FALSE),"0")</f>
        <v>0</v>
      </c>
      <c r="H55" s="52">
        <f>IFERROR(VLOOKUP(Table1215[[#This Row],[Column2]],Table12[[Column2]:[Column54]],7,FALSE),"0")</f>
        <v>0</v>
      </c>
      <c r="I55" s="52">
        <f>IFERROR(VLOOKUP(Table1215[[#This Row],[Column2]],Table12[[Column2]:[Column54]],8,FALSE),"0")</f>
        <v>2</v>
      </c>
      <c r="J55" s="52">
        <f>IFERROR(VLOOKUP(Table1215[[#This Row],[Column2]],Table12[[Column2]:[Column54]],9,FALSE),"0")</f>
        <v>0</v>
      </c>
      <c r="K55" s="52">
        <f>IFERROR(VLOOKUP(Table1215[[#This Row],[Column2]],Table12[[Column2]:[Column54]],10,FALSE),"0")</f>
        <v>0</v>
      </c>
      <c r="L55" s="58">
        <f>Table1215[[#This Row],[Column9]]</f>
        <v>2</v>
      </c>
      <c r="M55" s="52">
        <f>IFERROR(VLOOKUP(Table1215[[#This Row],[Column2]],Table12[[Column2]:[Column54]],12,FALSE),"0")</f>
        <v>0</v>
      </c>
      <c r="N55" s="52">
        <f>IFERROR(VLOOKUP(Table1215[[#This Row],[Column2]],Table12[[Column2]:[Column54]],13,FALSE),"0")</f>
        <v>2</v>
      </c>
      <c r="O55" s="52">
        <f>IFERROR(VLOOKUP(Table1215[[#This Row],[Column2]],Table12[[Column2]:[Column54]],14,FALSE),"0")</f>
        <v>2</v>
      </c>
      <c r="P55" s="52">
        <f>IFERROR(VLOOKUP(Table1215[[#This Row],[Column2]],Table12[[Column2]:[Column54]],10,FALSE),"0")</f>
        <v>0</v>
      </c>
      <c r="Q55" s="52">
        <f>IFERROR(VLOOKUP(Table1215[[#This Row],[Column2]],Table12[[Column2]:[Column54]],16,FALSE),"0")</f>
        <v>2</v>
      </c>
      <c r="R55" s="58">
        <f>AVERAGE(Table1215[[#This Row],[Column14]],Table1215[[#This Row],[Column15]],Table1215[[#This Row],[Column17]])</f>
        <v>2</v>
      </c>
      <c r="S55" s="52">
        <f>IFERROR(VLOOKUP(Table1215[[#This Row],[Column2]],Table12[[Column2]:[Column54]],18,FALSE),"0")</f>
        <v>0</v>
      </c>
      <c r="T55" s="52">
        <f>IFERROR(VLOOKUP(Table1215[[#This Row],[Column2]],Table12[[Column2]:[Column54]],19,FALSE),"0")</f>
        <v>0</v>
      </c>
      <c r="U55" s="52">
        <f>IFERROR(VLOOKUP(Table1215[[#This Row],[Column2]],Table12[[Column2]:[Column54]],20,FALSE),"0")</f>
        <v>0</v>
      </c>
      <c r="V55" s="52">
        <f>IFERROR(VLOOKUP(Table1215[[#This Row],[Column2]],Table12[[Column2]:[Column54]],21,FALSE),"0")</f>
        <v>0</v>
      </c>
      <c r="W55" s="52">
        <f>IFERROR(VLOOKUP(Table1215[[#This Row],[Column2]],Table12[[Column2]:[Column54]],22,FALSE),"0")</f>
        <v>0</v>
      </c>
      <c r="X55" s="58">
        <f>Table1215[[#This Row],[Column19]]</f>
        <v>0</v>
      </c>
      <c r="Y55" s="52">
        <f>IFERROR(VLOOKUP(Table1215[[#This Row],[Column2]],Table12[[Column2]:[Column54]],24,FALSE),"0")</f>
        <v>2</v>
      </c>
      <c r="Z55" s="52">
        <f>IFERROR(VLOOKUP(Table1215[[#This Row],[Column2]],Table12[[Column2]:[Column54]],25,FALSE),"0")</f>
        <v>0</v>
      </c>
      <c r="AA55" s="52">
        <f>IFERROR(VLOOKUP(Table1215[[#This Row],[Column2]],Table12[[Column2]:[Column54]],26,FALSE),"0")</f>
        <v>0</v>
      </c>
      <c r="AB55" s="52">
        <f>IFERROR(VLOOKUP(Table1215[[#This Row],[Column2]],Table12[[Column2]:[Column54]],27,FALSE),"0")</f>
        <v>0</v>
      </c>
      <c r="AC55" s="52">
        <f>IFERROR(VLOOKUP(Table1215[[#This Row],[Column2]],Table12[[Column2]:[Column54]],28,FALSE),"0")</f>
        <v>0</v>
      </c>
      <c r="AD55" s="58">
        <f>Table1215[[#This Row],[Column25]]</f>
        <v>2</v>
      </c>
      <c r="AE55" s="52">
        <f>IFERROR(VLOOKUP(Table1215[[#This Row],[Column2]],Table12[[Column2]:[Column54]],30,FALSE),"0")</f>
        <v>0</v>
      </c>
      <c r="AF55" s="52">
        <f>IFERROR(VLOOKUP(Table1215[[#This Row],[Column2]],Table12[[Column2]:[Column54]],31,FALSE),"0")</f>
        <v>0</v>
      </c>
      <c r="AG55" s="52">
        <f>IFERROR(VLOOKUP(Table1215[[#This Row],[Column2]],Table12[[Column2]:[Column54]],32,FALSE),"0")</f>
        <v>0</v>
      </c>
      <c r="AH55" s="52">
        <f>IFERROR(VLOOKUP(Table1215[[#This Row],[Column2]],Table12[[Column2]:[Column54]],33,FALSE),"0")</f>
        <v>0</v>
      </c>
      <c r="AI55" s="52">
        <f>IFERROR(VLOOKUP(Table1215[[#This Row],[Column2]],Table12[[Column2]:[Column54]],34,FALSE),"0")</f>
        <v>0</v>
      </c>
      <c r="AJ55" s="58">
        <f>AVERAGE(Table1215[[#This Row],[Column31]],Table1215[[#This Row],[Column32]],Table1215[[#This Row],[Column33]])</f>
        <v>0</v>
      </c>
      <c r="AK55" s="52">
        <f>IFERROR(VLOOKUP(Table1215[[#This Row],[Column2]],Table12[[Column2]:[Column54]],36,FALSE),"0")</f>
        <v>3</v>
      </c>
      <c r="AL55" s="52">
        <f>IFERROR(VLOOKUP(Table1215[[#This Row],[Column2]],Table12[[Column2]:[Column54]],37,FALSE),"0")</f>
        <v>3</v>
      </c>
      <c r="AM55" s="52">
        <f>IFERROR(VLOOKUP(Table1215[[#This Row],[Column2]],Table12[[Column2]:[Column54]],38,FALSE),"0")</f>
        <v>0</v>
      </c>
      <c r="AN55" s="52">
        <f>IFERROR(VLOOKUP(Table1215[[#This Row],[Column2]],Table12[[Column2]:[Column54]],39,FALSE),"0")</f>
        <v>2</v>
      </c>
      <c r="AO55" s="52">
        <f>IFERROR(VLOOKUP(Table1215[[#This Row],[Column2]],Table12[[Column2]:[Column54]],40,FALSE),"0")</f>
        <v>0</v>
      </c>
      <c r="AP55" s="58">
        <f>AVERAGE(Table1215[[#This Row],[Column37]],Table1215[[#This Row],[Column38]],Table1215[[#This Row],[Column40]])</f>
        <v>2.6666666666666665</v>
      </c>
      <c r="AQ55" s="52">
        <f>IFERROR(VLOOKUP(Table1215[[#This Row],[Column2]],Table12[[Column2]:[Column54]],42,FALSE),"0")</f>
        <v>3</v>
      </c>
      <c r="AR55" s="52">
        <f>IFERROR(VLOOKUP(Table1215[[#This Row],[Column2]],Table12[[Column2]:[Column54]],43,FALSE),"0")</f>
        <v>0</v>
      </c>
      <c r="AS55" s="52">
        <f>IFERROR(VLOOKUP(Table1215[[#This Row],[Column2]],Table12[[Column2]:[Column54]],44,FALSE),"0")</f>
        <v>0</v>
      </c>
      <c r="AT55" s="52">
        <f>IFERROR(VLOOKUP(Table1215[[#This Row],[Column2]],Table12[[Column2]:[Column54]],45,FALSE),"0")</f>
        <v>0</v>
      </c>
      <c r="AU55" s="52">
        <f>IFERROR(VLOOKUP(Table1215[[#This Row],[Column2]],Table12[[Column2]:[Column54]],46,FALSE),"0")</f>
        <v>0</v>
      </c>
      <c r="AV55" s="58">
        <f>Table1215[[#This Row],[Column43]]</f>
        <v>3</v>
      </c>
      <c r="AW55" s="52">
        <f>IFERROR(VLOOKUP(Table1215[[#This Row],[Column2]],Table12[[Column2]:[Column54]],48,FALSE),"0")</f>
        <v>0</v>
      </c>
      <c r="AX55" s="52">
        <f>IFERROR(VLOOKUP(Table1215[[#This Row],[Column2]],Table12[[Column2]:[Column54]],49,FALSE),"0")</f>
        <v>0</v>
      </c>
      <c r="AY55" s="52">
        <f>IFERROR(VLOOKUP(Table1215[[#This Row],[Column2]],Table12[[Column2]:[Column54]],50,FALSE),"0")</f>
        <v>0</v>
      </c>
      <c r="AZ55" s="52">
        <f>IFERROR(VLOOKUP(Table1215[[#This Row],[Column2]],Table12[[Column2]:[Column54]],51,FALSE),"0")</f>
        <v>3</v>
      </c>
      <c r="BA55" s="52">
        <f>IFERROR(VLOOKUP(Table1215[[#This Row],[Column2]],Table12[[Column2]:[Column54]],52,FALSE),"0")</f>
        <v>3</v>
      </c>
      <c r="BB55" s="58">
        <f>AVERAGE(Table1215[[#This Row],[Column52]],Table1215[[#This Row],[Column53]])</f>
        <v>3</v>
      </c>
    </row>
    <row r="56" spans="1:54" ht="23.1" customHeight="1" x14ac:dyDescent="0.3">
      <c r="A56" s="77">
        <v>53</v>
      </c>
      <c r="B56" s="54" t="s">
        <v>228</v>
      </c>
      <c r="C56" s="55" t="s">
        <v>229</v>
      </c>
      <c r="D56" s="54" t="s">
        <v>449</v>
      </c>
      <c r="E56" s="54" t="s">
        <v>160</v>
      </c>
      <c r="F56" s="54" t="str">
        <f>REPT(CHAR(160),10)&amp;Working!$E57</f>
        <v>          B</v>
      </c>
      <c r="G56" s="56">
        <f>IFERROR(VLOOKUP(Table1215[[#This Row],[Column2]],Table12[[Column2]:[Column54]],6,FALSE),"0")</f>
        <v>0</v>
      </c>
      <c r="H56" s="56">
        <f>IFERROR(VLOOKUP(Table1215[[#This Row],[Column2]],Table12[[Column2]:[Column54]],7,FALSE),"0")</f>
        <v>0</v>
      </c>
      <c r="I56" s="56">
        <f>IFERROR(VLOOKUP(Table1215[[#This Row],[Column2]],Table12[[Column2]:[Column54]],8,FALSE),"0")</f>
        <v>2</v>
      </c>
      <c r="J56" s="56">
        <f>IFERROR(VLOOKUP(Table1215[[#This Row],[Column2]],Table12[[Column2]:[Column54]],9,FALSE),"0")</f>
        <v>0</v>
      </c>
      <c r="K56" s="56">
        <f>IFERROR(VLOOKUP(Table1215[[#This Row],[Column2]],Table12[[Column2]:[Column54]],10,FALSE),"0")</f>
        <v>0</v>
      </c>
      <c r="L56" s="58">
        <f>Table1215[[#This Row],[Column9]]</f>
        <v>2</v>
      </c>
      <c r="M56" s="56">
        <f>IFERROR(VLOOKUP(Table1215[[#This Row],[Column2]],Table12[[Column2]:[Column54]],12,FALSE),"0")</f>
        <v>0</v>
      </c>
      <c r="N56" s="56">
        <f>IFERROR(VLOOKUP(Table1215[[#This Row],[Column2]],Table12[[Column2]:[Column54]],13,FALSE),"0")</f>
        <v>2</v>
      </c>
      <c r="O56" s="56">
        <f>IFERROR(VLOOKUP(Table1215[[#This Row],[Column2]],Table12[[Column2]:[Column54]],14,FALSE),"0")</f>
        <v>2</v>
      </c>
      <c r="P56" s="56">
        <f>IFERROR(VLOOKUP(Table1215[[#This Row],[Column2]],Table12[[Column2]:[Column54]],10,FALSE),"0")</f>
        <v>0</v>
      </c>
      <c r="Q56" s="56">
        <f>IFERROR(VLOOKUP(Table1215[[#This Row],[Column2]],Table12[[Column2]:[Column54]],16,FALSE),"0")</f>
        <v>2</v>
      </c>
      <c r="R56" s="58">
        <f>AVERAGE(Table1215[[#This Row],[Column14]],Table1215[[#This Row],[Column15]],Table1215[[#This Row],[Column17]])</f>
        <v>2</v>
      </c>
      <c r="S56" s="56">
        <f>IFERROR(VLOOKUP(Table1215[[#This Row],[Column2]],Table12[[Column2]:[Column54]],18,FALSE),"0")</f>
        <v>0</v>
      </c>
      <c r="T56" s="56">
        <f>IFERROR(VLOOKUP(Table1215[[#This Row],[Column2]],Table12[[Column2]:[Column54]],19,FALSE),"0")</f>
        <v>0</v>
      </c>
      <c r="U56" s="56">
        <f>IFERROR(VLOOKUP(Table1215[[#This Row],[Column2]],Table12[[Column2]:[Column54]],20,FALSE),"0")</f>
        <v>0</v>
      </c>
      <c r="V56" s="56">
        <f>IFERROR(VLOOKUP(Table1215[[#This Row],[Column2]],Table12[[Column2]:[Column54]],21,FALSE),"0")</f>
        <v>0</v>
      </c>
      <c r="W56" s="56">
        <f>IFERROR(VLOOKUP(Table1215[[#This Row],[Column2]],Table12[[Column2]:[Column54]],22,FALSE),"0")</f>
        <v>0</v>
      </c>
      <c r="X56" s="58">
        <f>Table1215[[#This Row],[Column19]]</f>
        <v>0</v>
      </c>
      <c r="Y56" s="56">
        <f>IFERROR(VLOOKUP(Table1215[[#This Row],[Column2]],Table12[[Column2]:[Column54]],24,FALSE),"0")</f>
        <v>2</v>
      </c>
      <c r="Z56" s="56">
        <f>IFERROR(VLOOKUP(Table1215[[#This Row],[Column2]],Table12[[Column2]:[Column54]],25,FALSE),"0")</f>
        <v>0</v>
      </c>
      <c r="AA56" s="56">
        <f>IFERROR(VLOOKUP(Table1215[[#This Row],[Column2]],Table12[[Column2]:[Column54]],26,FALSE),"0")</f>
        <v>0</v>
      </c>
      <c r="AB56" s="56">
        <f>IFERROR(VLOOKUP(Table1215[[#This Row],[Column2]],Table12[[Column2]:[Column54]],27,FALSE),"0")</f>
        <v>0</v>
      </c>
      <c r="AC56" s="56">
        <f>IFERROR(VLOOKUP(Table1215[[#This Row],[Column2]],Table12[[Column2]:[Column54]],28,FALSE),"0")</f>
        <v>0</v>
      </c>
      <c r="AD56" s="58">
        <f>Table1215[[#This Row],[Column25]]</f>
        <v>2</v>
      </c>
      <c r="AE56" s="56">
        <f>IFERROR(VLOOKUP(Table1215[[#This Row],[Column2]],Table12[[Column2]:[Column54]],30,FALSE),"0")</f>
        <v>0</v>
      </c>
      <c r="AF56" s="56">
        <f>IFERROR(VLOOKUP(Table1215[[#This Row],[Column2]],Table12[[Column2]:[Column54]],31,FALSE),"0")</f>
        <v>0</v>
      </c>
      <c r="AG56" s="56">
        <f>IFERROR(VLOOKUP(Table1215[[#This Row],[Column2]],Table12[[Column2]:[Column54]],32,FALSE),"0")</f>
        <v>0</v>
      </c>
      <c r="AH56" s="56">
        <f>IFERROR(VLOOKUP(Table1215[[#This Row],[Column2]],Table12[[Column2]:[Column54]],33,FALSE),"0")</f>
        <v>0</v>
      </c>
      <c r="AI56" s="56">
        <f>IFERROR(VLOOKUP(Table1215[[#This Row],[Column2]],Table12[[Column2]:[Column54]],34,FALSE),"0")</f>
        <v>0</v>
      </c>
      <c r="AJ56" s="58">
        <f>AVERAGE(Table1215[[#This Row],[Column31]],Table1215[[#This Row],[Column32]],Table1215[[#This Row],[Column33]])</f>
        <v>0</v>
      </c>
      <c r="AK56" s="56">
        <f>IFERROR(VLOOKUP(Table1215[[#This Row],[Column2]],Table12[[Column2]:[Column54]],36,FALSE),"0")</f>
        <v>2</v>
      </c>
      <c r="AL56" s="56">
        <f>IFERROR(VLOOKUP(Table1215[[#This Row],[Column2]],Table12[[Column2]:[Column54]],37,FALSE),"0")</f>
        <v>3</v>
      </c>
      <c r="AM56" s="56">
        <f>IFERROR(VLOOKUP(Table1215[[#This Row],[Column2]],Table12[[Column2]:[Column54]],38,FALSE),"0")</f>
        <v>0</v>
      </c>
      <c r="AN56" s="56">
        <f>IFERROR(VLOOKUP(Table1215[[#This Row],[Column2]],Table12[[Column2]:[Column54]],39,FALSE),"0")</f>
        <v>3</v>
      </c>
      <c r="AO56" s="56">
        <f>IFERROR(VLOOKUP(Table1215[[#This Row],[Column2]],Table12[[Column2]:[Column54]],40,FALSE),"0")</f>
        <v>0</v>
      </c>
      <c r="AP56" s="58">
        <f>AVERAGE(Table1215[[#This Row],[Column37]],Table1215[[#This Row],[Column38]],Table1215[[#This Row],[Column40]])</f>
        <v>2.6666666666666665</v>
      </c>
      <c r="AQ56" s="56">
        <f>IFERROR(VLOOKUP(Table1215[[#This Row],[Column2]],Table12[[Column2]:[Column54]],42,FALSE),"0")</f>
        <v>3</v>
      </c>
      <c r="AR56" s="56">
        <f>IFERROR(VLOOKUP(Table1215[[#This Row],[Column2]],Table12[[Column2]:[Column54]],43,FALSE),"0")</f>
        <v>0</v>
      </c>
      <c r="AS56" s="56">
        <f>IFERROR(VLOOKUP(Table1215[[#This Row],[Column2]],Table12[[Column2]:[Column54]],44,FALSE),"0")</f>
        <v>0</v>
      </c>
      <c r="AT56" s="56">
        <f>IFERROR(VLOOKUP(Table1215[[#This Row],[Column2]],Table12[[Column2]:[Column54]],45,FALSE),"0")</f>
        <v>0</v>
      </c>
      <c r="AU56" s="56">
        <f>IFERROR(VLOOKUP(Table1215[[#This Row],[Column2]],Table12[[Column2]:[Column54]],46,FALSE),"0")</f>
        <v>0</v>
      </c>
      <c r="AV56" s="58">
        <f>Table1215[[#This Row],[Column43]]</f>
        <v>3</v>
      </c>
      <c r="AW56" s="56">
        <f>IFERROR(VLOOKUP(Table1215[[#This Row],[Column2]],Table12[[Column2]:[Column54]],48,FALSE),"0")</f>
        <v>0</v>
      </c>
      <c r="AX56" s="56">
        <f>IFERROR(VLOOKUP(Table1215[[#This Row],[Column2]],Table12[[Column2]:[Column54]],49,FALSE),"0")</f>
        <v>0</v>
      </c>
      <c r="AY56" s="56">
        <f>IFERROR(VLOOKUP(Table1215[[#This Row],[Column2]],Table12[[Column2]:[Column54]],50,FALSE),"0")</f>
        <v>0</v>
      </c>
      <c r="AZ56" s="56">
        <f>IFERROR(VLOOKUP(Table1215[[#This Row],[Column2]],Table12[[Column2]:[Column54]],51,FALSE),"0")</f>
        <v>3</v>
      </c>
      <c r="BA56" s="56">
        <f>IFERROR(VLOOKUP(Table1215[[#This Row],[Column2]],Table12[[Column2]:[Column54]],52,FALSE),"0")</f>
        <v>2</v>
      </c>
      <c r="BB56" s="58">
        <f>AVERAGE(Table1215[[#This Row],[Column52]],Table1215[[#This Row],[Column53]])</f>
        <v>2.5</v>
      </c>
    </row>
    <row r="57" spans="1:54" ht="23.1" customHeight="1" x14ac:dyDescent="0.3">
      <c r="A57" s="78">
        <v>54</v>
      </c>
      <c r="B57" s="61" t="s">
        <v>311</v>
      </c>
      <c r="C57" s="62" t="s">
        <v>312</v>
      </c>
      <c r="D57" s="61" t="s">
        <v>449</v>
      </c>
      <c r="E57" s="61" t="s">
        <v>492</v>
      </c>
      <c r="F57" s="61" t="str">
        <f>REPT(CHAR(160),10)&amp;Working!$E58</f>
        <v>          C</v>
      </c>
      <c r="G57" s="52">
        <f>IFERROR(VLOOKUP(Table1215[[#This Row],[Column2]],Table12[[Column2]:[Column54]],6,FALSE),"0")</f>
        <v>0</v>
      </c>
      <c r="H57" s="52">
        <f>IFERROR(VLOOKUP(Table1215[[#This Row],[Column2]],Table12[[Column2]:[Column54]],7,FALSE),"0")</f>
        <v>0</v>
      </c>
      <c r="I57" s="52">
        <f>IFERROR(VLOOKUP(Table1215[[#This Row],[Column2]],Table12[[Column2]:[Column54]],8,FALSE),"0")</f>
        <v>4</v>
      </c>
      <c r="J57" s="52">
        <f>IFERROR(VLOOKUP(Table1215[[#This Row],[Column2]],Table12[[Column2]:[Column54]],9,FALSE),"0")</f>
        <v>0</v>
      </c>
      <c r="K57" s="52">
        <f>IFERROR(VLOOKUP(Table1215[[#This Row],[Column2]],Table12[[Column2]:[Column54]],10,FALSE),"0")</f>
        <v>0</v>
      </c>
      <c r="L57" s="58">
        <f>Table1215[[#This Row],[Column9]]</f>
        <v>4</v>
      </c>
      <c r="M57" s="52">
        <f>IFERROR(VLOOKUP(Table1215[[#This Row],[Column2]],Table12[[Column2]:[Column54]],12,FALSE),"0")</f>
        <v>0</v>
      </c>
      <c r="N57" s="52">
        <f>IFERROR(VLOOKUP(Table1215[[#This Row],[Column2]],Table12[[Column2]:[Column54]],13,FALSE),"0")</f>
        <v>3</v>
      </c>
      <c r="O57" s="52">
        <f>IFERROR(VLOOKUP(Table1215[[#This Row],[Column2]],Table12[[Column2]:[Column54]],14,FALSE),"0")</f>
        <v>3</v>
      </c>
      <c r="P57" s="52">
        <f>IFERROR(VLOOKUP(Table1215[[#This Row],[Column2]],Table12[[Column2]:[Column54]],10,FALSE),"0")</f>
        <v>0</v>
      </c>
      <c r="Q57" s="52">
        <f>IFERROR(VLOOKUP(Table1215[[#This Row],[Column2]],Table12[[Column2]:[Column54]],16,FALSE),"0")</f>
        <v>3</v>
      </c>
      <c r="R57" s="58">
        <f>AVERAGE(Table1215[[#This Row],[Column14]],Table1215[[#This Row],[Column15]],Table1215[[#This Row],[Column17]])</f>
        <v>3</v>
      </c>
      <c r="S57" s="52">
        <f>IFERROR(VLOOKUP(Table1215[[#This Row],[Column2]],Table12[[Column2]:[Column54]],18,FALSE),"0")</f>
        <v>0</v>
      </c>
      <c r="T57" s="52">
        <f>IFERROR(VLOOKUP(Table1215[[#This Row],[Column2]],Table12[[Column2]:[Column54]],19,FALSE),"0")</f>
        <v>0</v>
      </c>
      <c r="U57" s="52">
        <f>IFERROR(VLOOKUP(Table1215[[#This Row],[Column2]],Table12[[Column2]:[Column54]],20,FALSE),"0")</f>
        <v>0</v>
      </c>
      <c r="V57" s="52">
        <f>IFERROR(VLOOKUP(Table1215[[#This Row],[Column2]],Table12[[Column2]:[Column54]],21,FALSE),"0")</f>
        <v>0</v>
      </c>
      <c r="W57" s="52">
        <f>IFERROR(VLOOKUP(Table1215[[#This Row],[Column2]],Table12[[Column2]:[Column54]],22,FALSE),"0")</f>
        <v>0</v>
      </c>
      <c r="X57" s="58">
        <f>Table1215[[#This Row],[Column19]]</f>
        <v>0</v>
      </c>
      <c r="Y57" s="52">
        <f>IFERROR(VLOOKUP(Table1215[[#This Row],[Column2]],Table12[[Column2]:[Column54]],24,FALSE),"0")</f>
        <v>3</v>
      </c>
      <c r="Z57" s="52">
        <f>IFERROR(VLOOKUP(Table1215[[#This Row],[Column2]],Table12[[Column2]:[Column54]],25,FALSE),"0")</f>
        <v>0</v>
      </c>
      <c r="AA57" s="52">
        <f>IFERROR(VLOOKUP(Table1215[[#This Row],[Column2]],Table12[[Column2]:[Column54]],26,FALSE),"0")</f>
        <v>0</v>
      </c>
      <c r="AB57" s="52">
        <f>IFERROR(VLOOKUP(Table1215[[#This Row],[Column2]],Table12[[Column2]:[Column54]],27,FALSE),"0")</f>
        <v>0</v>
      </c>
      <c r="AC57" s="52">
        <f>IFERROR(VLOOKUP(Table1215[[#This Row],[Column2]],Table12[[Column2]:[Column54]],28,FALSE),"0")</f>
        <v>0</v>
      </c>
      <c r="AD57" s="58">
        <f>Table1215[[#This Row],[Column25]]</f>
        <v>3</v>
      </c>
      <c r="AE57" s="52">
        <f>IFERROR(VLOOKUP(Table1215[[#This Row],[Column2]],Table12[[Column2]:[Column54]],30,FALSE),"0")</f>
        <v>0</v>
      </c>
      <c r="AF57" s="52">
        <f>IFERROR(VLOOKUP(Table1215[[#This Row],[Column2]],Table12[[Column2]:[Column54]],31,FALSE),"0")</f>
        <v>0</v>
      </c>
      <c r="AG57" s="52">
        <f>IFERROR(VLOOKUP(Table1215[[#This Row],[Column2]],Table12[[Column2]:[Column54]],32,FALSE),"0")</f>
        <v>0</v>
      </c>
      <c r="AH57" s="52">
        <f>IFERROR(VLOOKUP(Table1215[[#This Row],[Column2]],Table12[[Column2]:[Column54]],33,FALSE),"0")</f>
        <v>0</v>
      </c>
      <c r="AI57" s="52">
        <f>IFERROR(VLOOKUP(Table1215[[#This Row],[Column2]],Table12[[Column2]:[Column54]],34,FALSE),"0")</f>
        <v>0</v>
      </c>
      <c r="AJ57" s="58">
        <f>AVERAGE(Table1215[[#This Row],[Column31]],Table1215[[#This Row],[Column32]],Table1215[[#This Row],[Column33]])</f>
        <v>0</v>
      </c>
      <c r="AK57" s="52">
        <f>IFERROR(VLOOKUP(Table1215[[#This Row],[Column2]],Table12[[Column2]:[Column54]],36,FALSE),"0")</f>
        <v>3</v>
      </c>
      <c r="AL57" s="52">
        <f>IFERROR(VLOOKUP(Table1215[[#This Row],[Column2]],Table12[[Column2]:[Column54]],37,FALSE),"0")</f>
        <v>3</v>
      </c>
      <c r="AM57" s="52">
        <f>IFERROR(VLOOKUP(Table1215[[#This Row],[Column2]],Table12[[Column2]:[Column54]],38,FALSE),"0")</f>
        <v>0</v>
      </c>
      <c r="AN57" s="52">
        <f>IFERROR(VLOOKUP(Table1215[[#This Row],[Column2]],Table12[[Column2]:[Column54]],39,FALSE),"0")</f>
        <v>3</v>
      </c>
      <c r="AO57" s="52">
        <f>IFERROR(VLOOKUP(Table1215[[#This Row],[Column2]],Table12[[Column2]:[Column54]],40,FALSE),"0")</f>
        <v>0</v>
      </c>
      <c r="AP57" s="58">
        <f>AVERAGE(Table1215[[#This Row],[Column37]],Table1215[[#This Row],[Column38]],Table1215[[#This Row],[Column40]])</f>
        <v>3</v>
      </c>
      <c r="AQ57" s="52">
        <f>IFERROR(VLOOKUP(Table1215[[#This Row],[Column2]],Table12[[Column2]:[Column54]],42,FALSE),"0")</f>
        <v>5</v>
      </c>
      <c r="AR57" s="52">
        <f>IFERROR(VLOOKUP(Table1215[[#This Row],[Column2]],Table12[[Column2]:[Column54]],43,FALSE),"0")</f>
        <v>0</v>
      </c>
      <c r="AS57" s="52">
        <f>IFERROR(VLOOKUP(Table1215[[#This Row],[Column2]],Table12[[Column2]:[Column54]],44,FALSE),"0")</f>
        <v>0</v>
      </c>
      <c r="AT57" s="52">
        <f>IFERROR(VLOOKUP(Table1215[[#This Row],[Column2]],Table12[[Column2]:[Column54]],45,FALSE),"0")</f>
        <v>0</v>
      </c>
      <c r="AU57" s="52">
        <f>IFERROR(VLOOKUP(Table1215[[#This Row],[Column2]],Table12[[Column2]:[Column54]],46,FALSE),"0")</f>
        <v>0</v>
      </c>
      <c r="AV57" s="58">
        <f>Table1215[[#This Row],[Column43]]</f>
        <v>5</v>
      </c>
      <c r="AW57" s="52">
        <f>IFERROR(VLOOKUP(Table1215[[#This Row],[Column2]],Table12[[Column2]:[Column54]],48,FALSE),"0")</f>
        <v>0</v>
      </c>
      <c r="AX57" s="52">
        <f>IFERROR(VLOOKUP(Table1215[[#This Row],[Column2]],Table12[[Column2]:[Column54]],49,FALSE),"0")</f>
        <v>0</v>
      </c>
      <c r="AY57" s="52">
        <f>IFERROR(VLOOKUP(Table1215[[#This Row],[Column2]],Table12[[Column2]:[Column54]],50,FALSE),"0")</f>
        <v>0</v>
      </c>
      <c r="AZ57" s="52">
        <f>IFERROR(VLOOKUP(Table1215[[#This Row],[Column2]],Table12[[Column2]:[Column54]],51,FALSE),"0")</f>
        <v>4</v>
      </c>
      <c r="BA57" s="52">
        <f>IFERROR(VLOOKUP(Table1215[[#This Row],[Column2]],Table12[[Column2]:[Column54]],52,FALSE),"0")</f>
        <v>3</v>
      </c>
      <c r="BB57" s="58">
        <f>AVERAGE(Table1215[[#This Row],[Column52]],Table1215[[#This Row],[Column53]])</f>
        <v>3.5</v>
      </c>
    </row>
    <row r="58" spans="1:54" ht="23.1" customHeight="1" x14ac:dyDescent="0.3">
      <c r="A58" s="77">
        <v>55</v>
      </c>
      <c r="B58" s="54" t="s">
        <v>246</v>
      </c>
      <c r="C58" s="55" t="s">
        <v>247</v>
      </c>
      <c r="D58" s="54" t="s">
        <v>449</v>
      </c>
      <c r="E58" s="54" t="s">
        <v>160</v>
      </c>
      <c r="F58" s="54" t="str">
        <f>REPT(CHAR(160),10)&amp;Working!$E59</f>
        <v>          B</v>
      </c>
      <c r="G58" s="56">
        <f>IFERROR(VLOOKUP(Table1215[[#This Row],[Column2]],Table12[[Column2]:[Column54]],6,FALSE),"0")</f>
        <v>0</v>
      </c>
      <c r="H58" s="56">
        <f>IFERROR(VLOOKUP(Table1215[[#This Row],[Column2]],Table12[[Column2]:[Column54]],7,FALSE),"0")</f>
        <v>0</v>
      </c>
      <c r="I58" s="56">
        <f>IFERROR(VLOOKUP(Table1215[[#This Row],[Column2]],Table12[[Column2]:[Column54]],8,FALSE),"0")</f>
        <v>3</v>
      </c>
      <c r="J58" s="56">
        <f>IFERROR(VLOOKUP(Table1215[[#This Row],[Column2]],Table12[[Column2]:[Column54]],9,FALSE),"0")</f>
        <v>0</v>
      </c>
      <c r="K58" s="56">
        <f>IFERROR(VLOOKUP(Table1215[[#This Row],[Column2]],Table12[[Column2]:[Column54]],10,FALSE),"0")</f>
        <v>0</v>
      </c>
      <c r="L58" s="58">
        <f>Table1215[[#This Row],[Column9]]</f>
        <v>3</v>
      </c>
      <c r="M58" s="56">
        <f>IFERROR(VLOOKUP(Table1215[[#This Row],[Column2]],Table12[[Column2]:[Column54]],12,FALSE),"0")</f>
        <v>0</v>
      </c>
      <c r="N58" s="56">
        <f>IFERROR(VLOOKUP(Table1215[[#This Row],[Column2]],Table12[[Column2]:[Column54]],13,FALSE),"0")</f>
        <v>4</v>
      </c>
      <c r="O58" s="56">
        <f>IFERROR(VLOOKUP(Table1215[[#This Row],[Column2]],Table12[[Column2]:[Column54]],14,FALSE),"0")</f>
        <v>3</v>
      </c>
      <c r="P58" s="56">
        <f>IFERROR(VLOOKUP(Table1215[[#This Row],[Column2]],Table12[[Column2]:[Column54]],10,FALSE),"0")</f>
        <v>0</v>
      </c>
      <c r="Q58" s="56">
        <f>IFERROR(VLOOKUP(Table1215[[#This Row],[Column2]],Table12[[Column2]:[Column54]],16,FALSE),"0")</f>
        <v>3</v>
      </c>
      <c r="R58" s="58">
        <f>AVERAGE(Table1215[[#This Row],[Column14]],Table1215[[#This Row],[Column15]],Table1215[[#This Row],[Column17]])</f>
        <v>3.3333333333333335</v>
      </c>
      <c r="S58" s="56">
        <f>IFERROR(VLOOKUP(Table1215[[#This Row],[Column2]],Table12[[Column2]:[Column54]],18,FALSE),"0")</f>
        <v>0</v>
      </c>
      <c r="T58" s="56">
        <f>IFERROR(VLOOKUP(Table1215[[#This Row],[Column2]],Table12[[Column2]:[Column54]],19,FALSE),"0")</f>
        <v>0</v>
      </c>
      <c r="U58" s="56">
        <f>IFERROR(VLOOKUP(Table1215[[#This Row],[Column2]],Table12[[Column2]:[Column54]],20,FALSE),"0")</f>
        <v>0</v>
      </c>
      <c r="V58" s="56">
        <f>IFERROR(VLOOKUP(Table1215[[#This Row],[Column2]],Table12[[Column2]:[Column54]],21,FALSE),"0")</f>
        <v>0</v>
      </c>
      <c r="W58" s="56">
        <f>IFERROR(VLOOKUP(Table1215[[#This Row],[Column2]],Table12[[Column2]:[Column54]],22,FALSE),"0")</f>
        <v>0</v>
      </c>
      <c r="X58" s="58">
        <f>Table1215[[#This Row],[Column19]]</f>
        <v>0</v>
      </c>
      <c r="Y58" s="56">
        <f>IFERROR(VLOOKUP(Table1215[[#This Row],[Column2]],Table12[[Column2]:[Column54]],24,FALSE),"0")</f>
        <v>2</v>
      </c>
      <c r="Z58" s="56">
        <f>IFERROR(VLOOKUP(Table1215[[#This Row],[Column2]],Table12[[Column2]:[Column54]],25,FALSE),"0")</f>
        <v>0</v>
      </c>
      <c r="AA58" s="56">
        <f>IFERROR(VLOOKUP(Table1215[[#This Row],[Column2]],Table12[[Column2]:[Column54]],26,FALSE),"0")</f>
        <v>0</v>
      </c>
      <c r="AB58" s="56">
        <f>IFERROR(VLOOKUP(Table1215[[#This Row],[Column2]],Table12[[Column2]:[Column54]],27,FALSE),"0")</f>
        <v>0</v>
      </c>
      <c r="AC58" s="56">
        <f>IFERROR(VLOOKUP(Table1215[[#This Row],[Column2]],Table12[[Column2]:[Column54]],28,FALSE),"0")</f>
        <v>0</v>
      </c>
      <c r="AD58" s="58">
        <f>Table1215[[#This Row],[Column25]]</f>
        <v>2</v>
      </c>
      <c r="AE58" s="56">
        <f>IFERROR(VLOOKUP(Table1215[[#This Row],[Column2]],Table12[[Column2]:[Column54]],30,FALSE),"0")</f>
        <v>0</v>
      </c>
      <c r="AF58" s="56">
        <f>IFERROR(VLOOKUP(Table1215[[#This Row],[Column2]],Table12[[Column2]:[Column54]],31,FALSE),"0")</f>
        <v>0</v>
      </c>
      <c r="AG58" s="56">
        <f>IFERROR(VLOOKUP(Table1215[[#This Row],[Column2]],Table12[[Column2]:[Column54]],32,FALSE),"0")</f>
        <v>0</v>
      </c>
      <c r="AH58" s="56">
        <f>IFERROR(VLOOKUP(Table1215[[#This Row],[Column2]],Table12[[Column2]:[Column54]],33,FALSE),"0")</f>
        <v>0</v>
      </c>
      <c r="AI58" s="56">
        <f>IFERROR(VLOOKUP(Table1215[[#This Row],[Column2]],Table12[[Column2]:[Column54]],34,FALSE),"0")</f>
        <v>0</v>
      </c>
      <c r="AJ58" s="58">
        <f>AVERAGE(Table1215[[#This Row],[Column31]],Table1215[[#This Row],[Column32]],Table1215[[#This Row],[Column33]])</f>
        <v>0</v>
      </c>
      <c r="AK58" s="56">
        <f>IFERROR(VLOOKUP(Table1215[[#This Row],[Column2]],Table12[[Column2]:[Column54]],36,FALSE),"0")</f>
        <v>3</v>
      </c>
      <c r="AL58" s="56">
        <f>IFERROR(VLOOKUP(Table1215[[#This Row],[Column2]],Table12[[Column2]:[Column54]],37,FALSE),"0")</f>
        <v>3</v>
      </c>
      <c r="AM58" s="56">
        <f>IFERROR(VLOOKUP(Table1215[[#This Row],[Column2]],Table12[[Column2]:[Column54]],38,FALSE),"0")</f>
        <v>0</v>
      </c>
      <c r="AN58" s="56">
        <f>IFERROR(VLOOKUP(Table1215[[#This Row],[Column2]],Table12[[Column2]:[Column54]],39,FALSE),"0")</f>
        <v>3</v>
      </c>
      <c r="AO58" s="56">
        <f>IFERROR(VLOOKUP(Table1215[[#This Row],[Column2]],Table12[[Column2]:[Column54]],40,FALSE),"0")</f>
        <v>0</v>
      </c>
      <c r="AP58" s="58">
        <f>AVERAGE(Table1215[[#This Row],[Column37]],Table1215[[#This Row],[Column38]],Table1215[[#This Row],[Column40]])</f>
        <v>3</v>
      </c>
      <c r="AQ58" s="56">
        <f>IFERROR(VLOOKUP(Table1215[[#This Row],[Column2]],Table12[[Column2]:[Column54]],42,FALSE),"0")</f>
        <v>3</v>
      </c>
      <c r="AR58" s="56">
        <f>IFERROR(VLOOKUP(Table1215[[#This Row],[Column2]],Table12[[Column2]:[Column54]],43,FALSE),"0")</f>
        <v>0</v>
      </c>
      <c r="AS58" s="56">
        <f>IFERROR(VLOOKUP(Table1215[[#This Row],[Column2]],Table12[[Column2]:[Column54]],44,FALSE),"0")</f>
        <v>0</v>
      </c>
      <c r="AT58" s="56">
        <f>IFERROR(VLOOKUP(Table1215[[#This Row],[Column2]],Table12[[Column2]:[Column54]],45,FALSE),"0")</f>
        <v>0</v>
      </c>
      <c r="AU58" s="56">
        <f>IFERROR(VLOOKUP(Table1215[[#This Row],[Column2]],Table12[[Column2]:[Column54]],46,FALSE),"0")</f>
        <v>0</v>
      </c>
      <c r="AV58" s="58">
        <f>Table1215[[#This Row],[Column43]]</f>
        <v>3</v>
      </c>
      <c r="AW58" s="56">
        <f>IFERROR(VLOOKUP(Table1215[[#This Row],[Column2]],Table12[[Column2]:[Column54]],48,FALSE),"0")</f>
        <v>0</v>
      </c>
      <c r="AX58" s="56">
        <f>IFERROR(VLOOKUP(Table1215[[#This Row],[Column2]],Table12[[Column2]:[Column54]],49,FALSE),"0")</f>
        <v>0</v>
      </c>
      <c r="AY58" s="56">
        <f>IFERROR(VLOOKUP(Table1215[[#This Row],[Column2]],Table12[[Column2]:[Column54]],50,FALSE),"0")</f>
        <v>0</v>
      </c>
      <c r="AZ58" s="56">
        <f>IFERROR(VLOOKUP(Table1215[[#This Row],[Column2]],Table12[[Column2]:[Column54]],51,FALSE),"0")</f>
        <v>3</v>
      </c>
      <c r="BA58" s="56">
        <f>IFERROR(VLOOKUP(Table1215[[#This Row],[Column2]],Table12[[Column2]:[Column54]],52,FALSE),"0")</f>
        <v>3</v>
      </c>
      <c r="BB58" s="58">
        <f>AVERAGE(Table1215[[#This Row],[Column52]],Table1215[[#This Row],[Column53]])</f>
        <v>3</v>
      </c>
    </row>
    <row r="59" spans="1:54" ht="23.1" customHeight="1" x14ac:dyDescent="0.3">
      <c r="A59" s="78">
        <v>56</v>
      </c>
      <c r="B59" s="61" t="s">
        <v>123</v>
      </c>
      <c r="C59" s="62" t="s">
        <v>124</v>
      </c>
      <c r="D59" s="61" t="s">
        <v>541</v>
      </c>
      <c r="E59" s="61" t="s">
        <v>34</v>
      </c>
      <c r="F59" s="61" t="str">
        <f>REPT(CHAR(160),10)&amp;Working!$E60</f>
        <v>          A</v>
      </c>
      <c r="G59" s="52">
        <f>IFERROR(VLOOKUP(Table1215[[#This Row],[Column2]],Table12[[Column2]:[Column54]],6,FALSE),"0")</f>
        <v>0</v>
      </c>
      <c r="H59" s="52">
        <f>IFERROR(VLOOKUP(Table1215[[#This Row],[Column2]],Table12[[Column2]:[Column54]],7,FALSE),"0")</f>
        <v>0</v>
      </c>
      <c r="I59" s="52">
        <f>IFERROR(VLOOKUP(Table1215[[#This Row],[Column2]],Table12[[Column2]:[Column54]],8,FALSE),"0")</f>
        <v>3</v>
      </c>
      <c r="J59" s="52">
        <f>IFERROR(VLOOKUP(Table1215[[#This Row],[Column2]],Table12[[Column2]:[Column54]],9,FALSE),"0")</f>
        <v>0</v>
      </c>
      <c r="K59" s="52">
        <f>IFERROR(VLOOKUP(Table1215[[#This Row],[Column2]],Table12[[Column2]:[Column54]],10,FALSE),"0")</f>
        <v>0</v>
      </c>
      <c r="L59" s="58">
        <f>Table1215[[#This Row],[Column9]]</f>
        <v>3</v>
      </c>
      <c r="M59" s="52">
        <f>IFERROR(VLOOKUP(Table1215[[#This Row],[Column2]],Table12[[Column2]:[Column54]],12,FALSE),"0")</f>
        <v>0</v>
      </c>
      <c r="N59" s="52">
        <f>IFERROR(VLOOKUP(Table1215[[#This Row],[Column2]],Table12[[Column2]:[Column54]],13,FALSE),"0")</f>
        <v>3</v>
      </c>
      <c r="O59" s="52">
        <f>IFERROR(VLOOKUP(Table1215[[#This Row],[Column2]],Table12[[Column2]:[Column54]],14,FALSE),"0")</f>
        <v>3</v>
      </c>
      <c r="P59" s="52">
        <f>IFERROR(VLOOKUP(Table1215[[#This Row],[Column2]],Table12[[Column2]:[Column54]],10,FALSE),"0")</f>
        <v>0</v>
      </c>
      <c r="Q59" s="52">
        <f>IFERROR(VLOOKUP(Table1215[[#This Row],[Column2]],Table12[[Column2]:[Column54]],16,FALSE),"0")</f>
        <v>3</v>
      </c>
      <c r="R59" s="58">
        <f>AVERAGE(Table1215[[#This Row],[Column14]],Table1215[[#This Row],[Column15]],Table1215[[#This Row],[Column17]])</f>
        <v>3</v>
      </c>
      <c r="S59" s="52">
        <f>IFERROR(VLOOKUP(Table1215[[#This Row],[Column2]],Table12[[Column2]:[Column54]],18,FALSE),"0")</f>
        <v>0</v>
      </c>
      <c r="T59" s="52">
        <f>IFERROR(VLOOKUP(Table1215[[#This Row],[Column2]],Table12[[Column2]:[Column54]],19,FALSE),"0")</f>
        <v>0</v>
      </c>
      <c r="U59" s="52">
        <f>IFERROR(VLOOKUP(Table1215[[#This Row],[Column2]],Table12[[Column2]:[Column54]],20,FALSE),"0")</f>
        <v>0</v>
      </c>
      <c r="V59" s="52">
        <f>IFERROR(VLOOKUP(Table1215[[#This Row],[Column2]],Table12[[Column2]:[Column54]],21,FALSE),"0")</f>
        <v>0</v>
      </c>
      <c r="W59" s="52">
        <f>IFERROR(VLOOKUP(Table1215[[#This Row],[Column2]],Table12[[Column2]:[Column54]],22,FALSE),"0")</f>
        <v>0</v>
      </c>
      <c r="X59" s="58">
        <f>Table1215[[#This Row],[Column19]]</f>
        <v>0</v>
      </c>
      <c r="Y59" s="52">
        <f>IFERROR(VLOOKUP(Table1215[[#This Row],[Column2]],Table12[[Column2]:[Column54]],24,FALSE),"0")</f>
        <v>3</v>
      </c>
      <c r="Z59" s="52">
        <f>IFERROR(VLOOKUP(Table1215[[#This Row],[Column2]],Table12[[Column2]:[Column54]],25,FALSE),"0")</f>
        <v>0</v>
      </c>
      <c r="AA59" s="52">
        <f>IFERROR(VLOOKUP(Table1215[[#This Row],[Column2]],Table12[[Column2]:[Column54]],26,FALSE),"0")</f>
        <v>0</v>
      </c>
      <c r="AB59" s="52">
        <f>IFERROR(VLOOKUP(Table1215[[#This Row],[Column2]],Table12[[Column2]:[Column54]],27,FALSE),"0")</f>
        <v>0</v>
      </c>
      <c r="AC59" s="52">
        <f>IFERROR(VLOOKUP(Table1215[[#This Row],[Column2]],Table12[[Column2]:[Column54]],28,FALSE),"0")</f>
        <v>0</v>
      </c>
      <c r="AD59" s="58">
        <f>Table1215[[#This Row],[Column25]]</f>
        <v>3</v>
      </c>
      <c r="AE59" s="52">
        <f>IFERROR(VLOOKUP(Table1215[[#This Row],[Column2]],Table12[[Column2]:[Column54]],30,FALSE),"0")</f>
        <v>0</v>
      </c>
      <c r="AF59" s="52">
        <f>IFERROR(VLOOKUP(Table1215[[#This Row],[Column2]],Table12[[Column2]:[Column54]],31,FALSE),"0")</f>
        <v>0</v>
      </c>
      <c r="AG59" s="52">
        <f>IFERROR(VLOOKUP(Table1215[[#This Row],[Column2]],Table12[[Column2]:[Column54]],32,FALSE),"0")</f>
        <v>0</v>
      </c>
      <c r="AH59" s="52">
        <f>IFERROR(VLOOKUP(Table1215[[#This Row],[Column2]],Table12[[Column2]:[Column54]],33,FALSE),"0")</f>
        <v>0</v>
      </c>
      <c r="AI59" s="52">
        <f>IFERROR(VLOOKUP(Table1215[[#This Row],[Column2]],Table12[[Column2]:[Column54]],34,FALSE),"0")</f>
        <v>0</v>
      </c>
      <c r="AJ59" s="58">
        <f>AVERAGE(Table1215[[#This Row],[Column31]],Table1215[[#This Row],[Column32]],Table1215[[#This Row],[Column33]])</f>
        <v>0</v>
      </c>
      <c r="AK59" s="52">
        <f>IFERROR(VLOOKUP(Table1215[[#This Row],[Column2]],Table12[[Column2]:[Column54]],36,FALSE),"0")</f>
        <v>3</v>
      </c>
      <c r="AL59" s="52">
        <f>IFERROR(VLOOKUP(Table1215[[#This Row],[Column2]],Table12[[Column2]:[Column54]],37,FALSE),"0")</f>
        <v>3</v>
      </c>
      <c r="AM59" s="52">
        <f>IFERROR(VLOOKUP(Table1215[[#This Row],[Column2]],Table12[[Column2]:[Column54]],38,FALSE),"0")</f>
        <v>0</v>
      </c>
      <c r="AN59" s="52">
        <f>IFERROR(VLOOKUP(Table1215[[#This Row],[Column2]],Table12[[Column2]:[Column54]],39,FALSE),"0")</f>
        <v>3</v>
      </c>
      <c r="AO59" s="52">
        <f>IFERROR(VLOOKUP(Table1215[[#This Row],[Column2]],Table12[[Column2]:[Column54]],40,FALSE),"0")</f>
        <v>0</v>
      </c>
      <c r="AP59" s="58">
        <f>AVERAGE(Table1215[[#This Row],[Column37]],Table1215[[#This Row],[Column38]],Table1215[[#This Row],[Column40]])</f>
        <v>3</v>
      </c>
      <c r="AQ59" s="52">
        <f>IFERROR(VLOOKUP(Table1215[[#This Row],[Column2]],Table12[[Column2]:[Column54]],42,FALSE),"0")</f>
        <v>3</v>
      </c>
      <c r="AR59" s="52">
        <f>IFERROR(VLOOKUP(Table1215[[#This Row],[Column2]],Table12[[Column2]:[Column54]],43,FALSE),"0")</f>
        <v>0</v>
      </c>
      <c r="AS59" s="52">
        <f>IFERROR(VLOOKUP(Table1215[[#This Row],[Column2]],Table12[[Column2]:[Column54]],44,FALSE),"0")</f>
        <v>0</v>
      </c>
      <c r="AT59" s="52">
        <f>IFERROR(VLOOKUP(Table1215[[#This Row],[Column2]],Table12[[Column2]:[Column54]],45,FALSE),"0")</f>
        <v>0</v>
      </c>
      <c r="AU59" s="52">
        <f>IFERROR(VLOOKUP(Table1215[[#This Row],[Column2]],Table12[[Column2]:[Column54]],46,FALSE),"0")</f>
        <v>0</v>
      </c>
      <c r="AV59" s="58">
        <f>Table1215[[#This Row],[Column43]]</f>
        <v>3</v>
      </c>
      <c r="AW59" s="52">
        <f>IFERROR(VLOOKUP(Table1215[[#This Row],[Column2]],Table12[[Column2]:[Column54]],48,FALSE),"0")</f>
        <v>0</v>
      </c>
      <c r="AX59" s="52">
        <f>IFERROR(VLOOKUP(Table1215[[#This Row],[Column2]],Table12[[Column2]:[Column54]],49,FALSE),"0")</f>
        <v>0</v>
      </c>
      <c r="AY59" s="52">
        <f>IFERROR(VLOOKUP(Table1215[[#This Row],[Column2]],Table12[[Column2]:[Column54]],50,FALSE),"0")</f>
        <v>0</v>
      </c>
      <c r="AZ59" s="52">
        <f>IFERROR(VLOOKUP(Table1215[[#This Row],[Column2]],Table12[[Column2]:[Column54]],51,FALSE),"0")</f>
        <v>3</v>
      </c>
      <c r="BA59" s="52">
        <f>IFERROR(VLOOKUP(Table1215[[#This Row],[Column2]],Table12[[Column2]:[Column54]],52,FALSE),"0")</f>
        <v>3</v>
      </c>
      <c r="BB59" s="58">
        <f>AVERAGE(Table1215[[#This Row],[Column52]],Table1215[[#This Row],[Column53]])</f>
        <v>3</v>
      </c>
    </row>
    <row r="60" spans="1:54" ht="23.1" customHeight="1" x14ac:dyDescent="0.3">
      <c r="A60" s="77">
        <v>57</v>
      </c>
      <c r="B60" s="54" t="s">
        <v>313</v>
      </c>
      <c r="C60" s="55" t="s">
        <v>314</v>
      </c>
      <c r="D60" s="54" t="s">
        <v>541</v>
      </c>
      <c r="E60" s="54" t="s">
        <v>492</v>
      </c>
      <c r="F60" s="54" t="str">
        <f>REPT(CHAR(160),10)&amp;Working!$E61</f>
        <v>          C</v>
      </c>
      <c r="G60" s="56">
        <f>IFERROR(VLOOKUP(Table1215[[#This Row],[Column2]],Table12[[Column2]:[Column54]],6,FALSE),"0")</f>
        <v>0</v>
      </c>
      <c r="H60" s="56">
        <f>IFERROR(VLOOKUP(Table1215[[#This Row],[Column2]],Table12[[Column2]:[Column54]],7,FALSE),"0")</f>
        <v>0</v>
      </c>
      <c r="I60" s="56">
        <f>IFERROR(VLOOKUP(Table1215[[#This Row],[Column2]],Table12[[Column2]:[Column54]],8,FALSE),"0")</f>
        <v>2</v>
      </c>
      <c r="J60" s="56">
        <f>IFERROR(VLOOKUP(Table1215[[#This Row],[Column2]],Table12[[Column2]:[Column54]],9,FALSE),"0")</f>
        <v>0</v>
      </c>
      <c r="K60" s="56">
        <f>IFERROR(VLOOKUP(Table1215[[#This Row],[Column2]],Table12[[Column2]:[Column54]],10,FALSE),"0")</f>
        <v>0</v>
      </c>
      <c r="L60" s="58">
        <f>Table1215[[#This Row],[Column9]]</f>
        <v>2</v>
      </c>
      <c r="M60" s="56">
        <f>IFERROR(VLOOKUP(Table1215[[#This Row],[Column2]],Table12[[Column2]:[Column54]],12,FALSE),"0")</f>
        <v>0</v>
      </c>
      <c r="N60" s="56">
        <f>IFERROR(VLOOKUP(Table1215[[#This Row],[Column2]],Table12[[Column2]:[Column54]],13,FALSE),"0")</f>
        <v>2</v>
      </c>
      <c r="O60" s="56">
        <f>IFERROR(VLOOKUP(Table1215[[#This Row],[Column2]],Table12[[Column2]:[Column54]],14,FALSE),"0")</f>
        <v>2</v>
      </c>
      <c r="P60" s="56">
        <f>IFERROR(VLOOKUP(Table1215[[#This Row],[Column2]],Table12[[Column2]:[Column54]],10,FALSE),"0")</f>
        <v>0</v>
      </c>
      <c r="Q60" s="56">
        <f>IFERROR(VLOOKUP(Table1215[[#This Row],[Column2]],Table12[[Column2]:[Column54]],16,FALSE),"0")</f>
        <v>2</v>
      </c>
      <c r="R60" s="58">
        <f>AVERAGE(Table1215[[#This Row],[Column14]],Table1215[[#This Row],[Column15]],Table1215[[#This Row],[Column17]])</f>
        <v>2</v>
      </c>
      <c r="S60" s="56">
        <f>IFERROR(VLOOKUP(Table1215[[#This Row],[Column2]],Table12[[Column2]:[Column54]],18,FALSE),"0")</f>
        <v>0</v>
      </c>
      <c r="T60" s="56">
        <f>IFERROR(VLOOKUP(Table1215[[#This Row],[Column2]],Table12[[Column2]:[Column54]],19,FALSE),"0")</f>
        <v>0</v>
      </c>
      <c r="U60" s="56">
        <f>IFERROR(VLOOKUP(Table1215[[#This Row],[Column2]],Table12[[Column2]:[Column54]],20,FALSE),"0")</f>
        <v>0</v>
      </c>
      <c r="V60" s="56">
        <f>IFERROR(VLOOKUP(Table1215[[#This Row],[Column2]],Table12[[Column2]:[Column54]],21,FALSE),"0")</f>
        <v>0</v>
      </c>
      <c r="W60" s="56">
        <f>IFERROR(VLOOKUP(Table1215[[#This Row],[Column2]],Table12[[Column2]:[Column54]],22,FALSE),"0")</f>
        <v>0</v>
      </c>
      <c r="X60" s="58">
        <f>Table1215[[#This Row],[Column19]]</f>
        <v>0</v>
      </c>
      <c r="Y60" s="56">
        <f>IFERROR(VLOOKUP(Table1215[[#This Row],[Column2]],Table12[[Column2]:[Column54]],24,FALSE),"0")</f>
        <v>2</v>
      </c>
      <c r="Z60" s="56">
        <f>IFERROR(VLOOKUP(Table1215[[#This Row],[Column2]],Table12[[Column2]:[Column54]],25,FALSE),"0")</f>
        <v>0</v>
      </c>
      <c r="AA60" s="56">
        <f>IFERROR(VLOOKUP(Table1215[[#This Row],[Column2]],Table12[[Column2]:[Column54]],26,FALSE),"0")</f>
        <v>0</v>
      </c>
      <c r="AB60" s="56">
        <f>IFERROR(VLOOKUP(Table1215[[#This Row],[Column2]],Table12[[Column2]:[Column54]],27,FALSE),"0")</f>
        <v>0</v>
      </c>
      <c r="AC60" s="56">
        <f>IFERROR(VLOOKUP(Table1215[[#This Row],[Column2]],Table12[[Column2]:[Column54]],28,FALSE),"0")</f>
        <v>0</v>
      </c>
      <c r="AD60" s="58">
        <f>Table1215[[#This Row],[Column25]]</f>
        <v>2</v>
      </c>
      <c r="AE60" s="56">
        <f>IFERROR(VLOOKUP(Table1215[[#This Row],[Column2]],Table12[[Column2]:[Column54]],30,FALSE),"0")</f>
        <v>0</v>
      </c>
      <c r="AF60" s="56">
        <f>IFERROR(VLOOKUP(Table1215[[#This Row],[Column2]],Table12[[Column2]:[Column54]],31,FALSE),"0")</f>
        <v>0</v>
      </c>
      <c r="AG60" s="56">
        <f>IFERROR(VLOOKUP(Table1215[[#This Row],[Column2]],Table12[[Column2]:[Column54]],32,FALSE),"0")</f>
        <v>0</v>
      </c>
      <c r="AH60" s="56">
        <f>IFERROR(VLOOKUP(Table1215[[#This Row],[Column2]],Table12[[Column2]:[Column54]],33,FALSE),"0")</f>
        <v>0</v>
      </c>
      <c r="AI60" s="56">
        <f>IFERROR(VLOOKUP(Table1215[[#This Row],[Column2]],Table12[[Column2]:[Column54]],34,FALSE),"0")</f>
        <v>0</v>
      </c>
      <c r="AJ60" s="58">
        <f>AVERAGE(Table1215[[#This Row],[Column31]],Table1215[[#This Row],[Column32]],Table1215[[#This Row],[Column33]])</f>
        <v>0</v>
      </c>
      <c r="AK60" s="56">
        <f>IFERROR(VLOOKUP(Table1215[[#This Row],[Column2]],Table12[[Column2]:[Column54]],36,FALSE),"0")</f>
        <v>2</v>
      </c>
      <c r="AL60" s="56">
        <f>IFERROR(VLOOKUP(Table1215[[#This Row],[Column2]],Table12[[Column2]:[Column54]],37,FALSE),"0")</f>
        <v>3</v>
      </c>
      <c r="AM60" s="56">
        <f>IFERROR(VLOOKUP(Table1215[[#This Row],[Column2]],Table12[[Column2]:[Column54]],38,FALSE),"0")</f>
        <v>0</v>
      </c>
      <c r="AN60" s="56">
        <f>IFERROR(VLOOKUP(Table1215[[#This Row],[Column2]],Table12[[Column2]:[Column54]],39,FALSE),"0")</f>
        <v>3</v>
      </c>
      <c r="AO60" s="56">
        <f>IFERROR(VLOOKUP(Table1215[[#This Row],[Column2]],Table12[[Column2]:[Column54]],40,FALSE),"0")</f>
        <v>0</v>
      </c>
      <c r="AP60" s="58">
        <f>AVERAGE(Table1215[[#This Row],[Column37]],Table1215[[#This Row],[Column38]],Table1215[[#This Row],[Column40]])</f>
        <v>2.6666666666666665</v>
      </c>
      <c r="AQ60" s="56">
        <f>IFERROR(VLOOKUP(Table1215[[#This Row],[Column2]],Table12[[Column2]:[Column54]],42,FALSE),"0")</f>
        <v>3</v>
      </c>
      <c r="AR60" s="56">
        <f>IFERROR(VLOOKUP(Table1215[[#This Row],[Column2]],Table12[[Column2]:[Column54]],43,FALSE),"0")</f>
        <v>0</v>
      </c>
      <c r="AS60" s="56">
        <f>IFERROR(VLOOKUP(Table1215[[#This Row],[Column2]],Table12[[Column2]:[Column54]],44,FALSE),"0")</f>
        <v>0</v>
      </c>
      <c r="AT60" s="56">
        <f>IFERROR(VLOOKUP(Table1215[[#This Row],[Column2]],Table12[[Column2]:[Column54]],45,FALSE),"0")</f>
        <v>0</v>
      </c>
      <c r="AU60" s="56">
        <f>IFERROR(VLOOKUP(Table1215[[#This Row],[Column2]],Table12[[Column2]:[Column54]],46,FALSE),"0")</f>
        <v>0</v>
      </c>
      <c r="AV60" s="58">
        <f>Table1215[[#This Row],[Column43]]</f>
        <v>3</v>
      </c>
      <c r="AW60" s="56">
        <f>IFERROR(VLOOKUP(Table1215[[#This Row],[Column2]],Table12[[Column2]:[Column54]],48,FALSE),"0")</f>
        <v>0</v>
      </c>
      <c r="AX60" s="56">
        <f>IFERROR(VLOOKUP(Table1215[[#This Row],[Column2]],Table12[[Column2]:[Column54]],49,FALSE),"0")</f>
        <v>0</v>
      </c>
      <c r="AY60" s="56">
        <f>IFERROR(VLOOKUP(Table1215[[#This Row],[Column2]],Table12[[Column2]:[Column54]],50,FALSE),"0")</f>
        <v>0</v>
      </c>
      <c r="AZ60" s="56">
        <f>IFERROR(VLOOKUP(Table1215[[#This Row],[Column2]],Table12[[Column2]:[Column54]],51,FALSE),"0")</f>
        <v>3</v>
      </c>
      <c r="BA60" s="56">
        <f>IFERROR(VLOOKUP(Table1215[[#This Row],[Column2]],Table12[[Column2]:[Column54]],52,FALSE),"0")</f>
        <v>2</v>
      </c>
      <c r="BB60" s="58">
        <f>AVERAGE(Table1215[[#This Row],[Column52]],Table1215[[#This Row],[Column53]])</f>
        <v>2.5</v>
      </c>
    </row>
    <row r="61" spans="1:54" ht="23.1" customHeight="1" x14ac:dyDescent="0.3">
      <c r="A61" s="78">
        <v>58</v>
      </c>
      <c r="B61" s="61" t="s">
        <v>315</v>
      </c>
      <c r="C61" s="62" t="s">
        <v>316</v>
      </c>
      <c r="D61" s="61" t="s">
        <v>449</v>
      </c>
      <c r="E61" s="61" t="s">
        <v>492</v>
      </c>
      <c r="F61" s="61" t="str">
        <f>REPT(CHAR(160),10)&amp;Working!$E62</f>
        <v>          C</v>
      </c>
      <c r="G61" s="52">
        <f>IFERROR(VLOOKUP(Table1215[[#This Row],[Column2]],Table12[[Column2]:[Column54]],6,FALSE),"0")</f>
        <v>0</v>
      </c>
      <c r="H61" s="52">
        <f>IFERROR(VLOOKUP(Table1215[[#This Row],[Column2]],Table12[[Column2]:[Column54]],7,FALSE),"0")</f>
        <v>0</v>
      </c>
      <c r="I61" s="52">
        <f>IFERROR(VLOOKUP(Table1215[[#This Row],[Column2]],Table12[[Column2]:[Column54]],8,FALSE),"0")</f>
        <v>1</v>
      </c>
      <c r="J61" s="52">
        <f>IFERROR(VLOOKUP(Table1215[[#This Row],[Column2]],Table12[[Column2]:[Column54]],9,FALSE),"0")</f>
        <v>0</v>
      </c>
      <c r="K61" s="52">
        <f>IFERROR(VLOOKUP(Table1215[[#This Row],[Column2]],Table12[[Column2]:[Column54]],10,FALSE),"0")</f>
        <v>0</v>
      </c>
      <c r="L61" s="58">
        <f>Table1215[[#This Row],[Column9]]</f>
        <v>1</v>
      </c>
      <c r="M61" s="52">
        <f>IFERROR(VLOOKUP(Table1215[[#This Row],[Column2]],Table12[[Column2]:[Column54]],12,FALSE),"0")</f>
        <v>0</v>
      </c>
      <c r="N61" s="52">
        <f>IFERROR(VLOOKUP(Table1215[[#This Row],[Column2]],Table12[[Column2]:[Column54]],13,FALSE),"0")</f>
        <v>1</v>
      </c>
      <c r="O61" s="52">
        <f>IFERROR(VLOOKUP(Table1215[[#This Row],[Column2]],Table12[[Column2]:[Column54]],14,FALSE),"0")</f>
        <v>1</v>
      </c>
      <c r="P61" s="52">
        <f>IFERROR(VLOOKUP(Table1215[[#This Row],[Column2]],Table12[[Column2]:[Column54]],10,FALSE),"0")</f>
        <v>0</v>
      </c>
      <c r="Q61" s="52">
        <f>IFERROR(VLOOKUP(Table1215[[#This Row],[Column2]],Table12[[Column2]:[Column54]],16,FALSE),"0")</f>
        <v>1</v>
      </c>
      <c r="R61" s="58">
        <f>AVERAGE(Table1215[[#This Row],[Column14]],Table1215[[#This Row],[Column15]],Table1215[[#This Row],[Column17]])</f>
        <v>1</v>
      </c>
      <c r="S61" s="52">
        <f>IFERROR(VLOOKUP(Table1215[[#This Row],[Column2]],Table12[[Column2]:[Column54]],18,FALSE),"0")</f>
        <v>0</v>
      </c>
      <c r="T61" s="52">
        <f>IFERROR(VLOOKUP(Table1215[[#This Row],[Column2]],Table12[[Column2]:[Column54]],19,FALSE),"0")</f>
        <v>0</v>
      </c>
      <c r="U61" s="52">
        <f>IFERROR(VLOOKUP(Table1215[[#This Row],[Column2]],Table12[[Column2]:[Column54]],20,FALSE),"0")</f>
        <v>0</v>
      </c>
      <c r="V61" s="52">
        <f>IFERROR(VLOOKUP(Table1215[[#This Row],[Column2]],Table12[[Column2]:[Column54]],21,FALSE),"0")</f>
        <v>0</v>
      </c>
      <c r="W61" s="52">
        <f>IFERROR(VLOOKUP(Table1215[[#This Row],[Column2]],Table12[[Column2]:[Column54]],22,FALSE),"0")</f>
        <v>0</v>
      </c>
      <c r="X61" s="58">
        <f>Table1215[[#This Row],[Column19]]</f>
        <v>0</v>
      </c>
      <c r="Y61" s="52">
        <f>IFERROR(VLOOKUP(Table1215[[#This Row],[Column2]],Table12[[Column2]:[Column54]],24,FALSE),"0")</f>
        <v>1</v>
      </c>
      <c r="Z61" s="52">
        <f>IFERROR(VLOOKUP(Table1215[[#This Row],[Column2]],Table12[[Column2]:[Column54]],25,FALSE),"0")</f>
        <v>0</v>
      </c>
      <c r="AA61" s="52">
        <f>IFERROR(VLOOKUP(Table1215[[#This Row],[Column2]],Table12[[Column2]:[Column54]],26,FALSE),"0")</f>
        <v>0</v>
      </c>
      <c r="AB61" s="52">
        <f>IFERROR(VLOOKUP(Table1215[[#This Row],[Column2]],Table12[[Column2]:[Column54]],27,FALSE),"0")</f>
        <v>0</v>
      </c>
      <c r="AC61" s="52">
        <f>IFERROR(VLOOKUP(Table1215[[#This Row],[Column2]],Table12[[Column2]:[Column54]],28,FALSE),"0")</f>
        <v>0</v>
      </c>
      <c r="AD61" s="58">
        <f>Table1215[[#This Row],[Column25]]</f>
        <v>1</v>
      </c>
      <c r="AE61" s="52">
        <f>IFERROR(VLOOKUP(Table1215[[#This Row],[Column2]],Table12[[Column2]:[Column54]],30,FALSE),"0")</f>
        <v>0</v>
      </c>
      <c r="AF61" s="52">
        <f>IFERROR(VLOOKUP(Table1215[[#This Row],[Column2]],Table12[[Column2]:[Column54]],31,FALSE),"0")</f>
        <v>0</v>
      </c>
      <c r="AG61" s="52">
        <f>IFERROR(VLOOKUP(Table1215[[#This Row],[Column2]],Table12[[Column2]:[Column54]],32,FALSE),"0")</f>
        <v>0</v>
      </c>
      <c r="AH61" s="52">
        <f>IFERROR(VLOOKUP(Table1215[[#This Row],[Column2]],Table12[[Column2]:[Column54]],33,FALSE),"0")</f>
        <v>0</v>
      </c>
      <c r="AI61" s="52">
        <f>IFERROR(VLOOKUP(Table1215[[#This Row],[Column2]],Table12[[Column2]:[Column54]],34,FALSE),"0")</f>
        <v>0</v>
      </c>
      <c r="AJ61" s="58">
        <f>AVERAGE(Table1215[[#This Row],[Column31]],Table1215[[#This Row],[Column32]],Table1215[[#This Row],[Column33]])</f>
        <v>0</v>
      </c>
      <c r="AK61" s="52">
        <f>IFERROR(VLOOKUP(Table1215[[#This Row],[Column2]],Table12[[Column2]:[Column54]],36,FALSE),"0")</f>
        <v>1</v>
      </c>
      <c r="AL61" s="52">
        <f>IFERROR(VLOOKUP(Table1215[[#This Row],[Column2]],Table12[[Column2]:[Column54]],37,FALSE),"0")</f>
        <v>1</v>
      </c>
      <c r="AM61" s="52">
        <f>IFERROR(VLOOKUP(Table1215[[#This Row],[Column2]],Table12[[Column2]:[Column54]],38,FALSE),"0")</f>
        <v>0</v>
      </c>
      <c r="AN61" s="52">
        <f>IFERROR(VLOOKUP(Table1215[[#This Row],[Column2]],Table12[[Column2]:[Column54]],39,FALSE),"0")</f>
        <v>1</v>
      </c>
      <c r="AO61" s="52">
        <f>IFERROR(VLOOKUP(Table1215[[#This Row],[Column2]],Table12[[Column2]:[Column54]],40,FALSE),"0")</f>
        <v>0</v>
      </c>
      <c r="AP61" s="58">
        <f>AVERAGE(Table1215[[#This Row],[Column37]],Table1215[[#This Row],[Column38]],Table1215[[#This Row],[Column40]])</f>
        <v>1</v>
      </c>
      <c r="AQ61" s="52">
        <f>IFERROR(VLOOKUP(Table1215[[#This Row],[Column2]],Table12[[Column2]:[Column54]],42,FALSE),"0")</f>
        <v>1</v>
      </c>
      <c r="AR61" s="52">
        <f>IFERROR(VLOOKUP(Table1215[[#This Row],[Column2]],Table12[[Column2]:[Column54]],43,FALSE),"0")</f>
        <v>0</v>
      </c>
      <c r="AS61" s="52">
        <f>IFERROR(VLOOKUP(Table1215[[#This Row],[Column2]],Table12[[Column2]:[Column54]],44,FALSE),"0")</f>
        <v>0</v>
      </c>
      <c r="AT61" s="52">
        <f>IFERROR(VLOOKUP(Table1215[[#This Row],[Column2]],Table12[[Column2]:[Column54]],45,FALSE),"0")</f>
        <v>0</v>
      </c>
      <c r="AU61" s="52">
        <f>IFERROR(VLOOKUP(Table1215[[#This Row],[Column2]],Table12[[Column2]:[Column54]],46,FALSE),"0")</f>
        <v>0</v>
      </c>
      <c r="AV61" s="58">
        <f>Table1215[[#This Row],[Column43]]</f>
        <v>1</v>
      </c>
      <c r="AW61" s="52">
        <f>IFERROR(VLOOKUP(Table1215[[#This Row],[Column2]],Table12[[Column2]:[Column54]],48,FALSE),"0")</f>
        <v>0</v>
      </c>
      <c r="AX61" s="52">
        <f>IFERROR(VLOOKUP(Table1215[[#This Row],[Column2]],Table12[[Column2]:[Column54]],49,FALSE),"0")</f>
        <v>0</v>
      </c>
      <c r="AY61" s="52">
        <f>IFERROR(VLOOKUP(Table1215[[#This Row],[Column2]],Table12[[Column2]:[Column54]],50,FALSE),"0")</f>
        <v>0</v>
      </c>
      <c r="AZ61" s="52">
        <f>IFERROR(VLOOKUP(Table1215[[#This Row],[Column2]],Table12[[Column2]:[Column54]],51,FALSE),"0")</f>
        <v>1</v>
      </c>
      <c r="BA61" s="52">
        <f>IFERROR(VLOOKUP(Table1215[[#This Row],[Column2]],Table12[[Column2]:[Column54]],52,FALSE),"0")</f>
        <v>1</v>
      </c>
      <c r="BB61" s="58">
        <f>AVERAGE(Table1215[[#This Row],[Column52]],Table1215[[#This Row],[Column53]])</f>
        <v>1</v>
      </c>
    </row>
    <row r="62" spans="1:54" ht="23.1" customHeight="1" x14ac:dyDescent="0.3">
      <c r="A62" s="77">
        <v>59</v>
      </c>
      <c r="B62" s="54" t="s">
        <v>125</v>
      </c>
      <c r="C62" s="55" t="s">
        <v>126</v>
      </c>
      <c r="D62" s="54" t="s">
        <v>449</v>
      </c>
      <c r="E62" s="54" t="s">
        <v>34</v>
      </c>
      <c r="F62" s="54" t="str">
        <f>REPT(CHAR(160),10)&amp;Working!$E63</f>
        <v>          A</v>
      </c>
      <c r="G62" s="56">
        <f>IFERROR(VLOOKUP(Table1215[[#This Row],[Column2]],Table12[[Column2]:[Column54]],6,FALSE),"0")</f>
        <v>0</v>
      </c>
      <c r="H62" s="56">
        <f>IFERROR(VLOOKUP(Table1215[[#This Row],[Column2]],Table12[[Column2]:[Column54]],7,FALSE),"0")</f>
        <v>0</v>
      </c>
      <c r="I62" s="56">
        <f>IFERROR(VLOOKUP(Table1215[[#This Row],[Column2]],Table12[[Column2]:[Column54]],8,FALSE),"0")</f>
        <v>3</v>
      </c>
      <c r="J62" s="56">
        <f>IFERROR(VLOOKUP(Table1215[[#This Row],[Column2]],Table12[[Column2]:[Column54]],9,FALSE),"0")</f>
        <v>0</v>
      </c>
      <c r="K62" s="56">
        <f>IFERROR(VLOOKUP(Table1215[[#This Row],[Column2]],Table12[[Column2]:[Column54]],10,FALSE),"0")</f>
        <v>0</v>
      </c>
      <c r="L62" s="58">
        <f>Table1215[[#This Row],[Column9]]</f>
        <v>3</v>
      </c>
      <c r="M62" s="56">
        <f>IFERROR(VLOOKUP(Table1215[[#This Row],[Column2]],Table12[[Column2]:[Column54]],12,FALSE),"0")</f>
        <v>0</v>
      </c>
      <c r="N62" s="56">
        <f>IFERROR(VLOOKUP(Table1215[[#This Row],[Column2]],Table12[[Column2]:[Column54]],13,FALSE),"0")</f>
        <v>4</v>
      </c>
      <c r="O62" s="56">
        <f>IFERROR(VLOOKUP(Table1215[[#This Row],[Column2]],Table12[[Column2]:[Column54]],14,FALSE),"0")</f>
        <v>3</v>
      </c>
      <c r="P62" s="56">
        <f>IFERROR(VLOOKUP(Table1215[[#This Row],[Column2]],Table12[[Column2]:[Column54]],10,FALSE),"0")</f>
        <v>0</v>
      </c>
      <c r="Q62" s="56">
        <f>IFERROR(VLOOKUP(Table1215[[#This Row],[Column2]],Table12[[Column2]:[Column54]],16,FALSE),"0")</f>
        <v>3</v>
      </c>
      <c r="R62" s="58">
        <f>AVERAGE(Table1215[[#This Row],[Column14]],Table1215[[#This Row],[Column15]],Table1215[[#This Row],[Column17]])</f>
        <v>3.3333333333333335</v>
      </c>
      <c r="S62" s="56">
        <f>IFERROR(VLOOKUP(Table1215[[#This Row],[Column2]],Table12[[Column2]:[Column54]],18,FALSE),"0")</f>
        <v>0</v>
      </c>
      <c r="T62" s="56">
        <f>IFERROR(VLOOKUP(Table1215[[#This Row],[Column2]],Table12[[Column2]:[Column54]],19,FALSE),"0")</f>
        <v>0</v>
      </c>
      <c r="U62" s="56">
        <f>IFERROR(VLOOKUP(Table1215[[#This Row],[Column2]],Table12[[Column2]:[Column54]],20,FALSE),"0")</f>
        <v>0</v>
      </c>
      <c r="V62" s="56">
        <f>IFERROR(VLOOKUP(Table1215[[#This Row],[Column2]],Table12[[Column2]:[Column54]],21,FALSE),"0")</f>
        <v>0</v>
      </c>
      <c r="W62" s="56">
        <f>IFERROR(VLOOKUP(Table1215[[#This Row],[Column2]],Table12[[Column2]:[Column54]],22,FALSE),"0")</f>
        <v>0</v>
      </c>
      <c r="X62" s="58">
        <f>Table1215[[#This Row],[Column19]]</f>
        <v>0</v>
      </c>
      <c r="Y62" s="56">
        <f>IFERROR(VLOOKUP(Table1215[[#This Row],[Column2]],Table12[[Column2]:[Column54]],24,FALSE),"0")</f>
        <v>3</v>
      </c>
      <c r="Z62" s="56">
        <f>IFERROR(VLOOKUP(Table1215[[#This Row],[Column2]],Table12[[Column2]:[Column54]],25,FALSE),"0")</f>
        <v>0</v>
      </c>
      <c r="AA62" s="56">
        <f>IFERROR(VLOOKUP(Table1215[[#This Row],[Column2]],Table12[[Column2]:[Column54]],26,FALSE),"0")</f>
        <v>0</v>
      </c>
      <c r="AB62" s="56">
        <f>IFERROR(VLOOKUP(Table1215[[#This Row],[Column2]],Table12[[Column2]:[Column54]],27,FALSE),"0")</f>
        <v>0</v>
      </c>
      <c r="AC62" s="56">
        <f>IFERROR(VLOOKUP(Table1215[[#This Row],[Column2]],Table12[[Column2]:[Column54]],28,FALSE),"0")</f>
        <v>0</v>
      </c>
      <c r="AD62" s="58">
        <f>Table1215[[#This Row],[Column25]]</f>
        <v>3</v>
      </c>
      <c r="AE62" s="56">
        <f>IFERROR(VLOOKUP(Table1215[[#This Row],[Column2]],Table12[[Column2]:[Column54]],30,FALSE),"0")</f>
        <v>0</v>
      </c>
      <c r="AF62" s="56">
        <f>IFERROR(VLOOKUP(Table1215[[#This Row],[Column2]],Table12[[Column2]:[Column54]],31,FALSE),"0")</f>
        <v>0</v>
      </c>
      <c r="AG62" s="56">
        <f>IFERROR(VLOOKUP(Table1215[[#This Row],[Column2]],Table12[[Column2]:[Column54]],32,FALSE),"0")</f>
        <v>0</v>
      </c>
      <c r="AH62" s="56">
        <f>IFERROR(VLOOKUP(Table1215[[#This Row],[Column2]],Table12[[Column2]:[Column54]],33,FALSE),"0")</f>
        <v>0</v>
      </c>
      <c r="AI62" s="56">
        <f>IFERROR(VLOOKUP(Table1215[[#This Row],[Column2]],Table12[[Column2]:[Column54]],34,FALSE),"0")</f>
        <v>0</v>
      </c>
      <c r="AJ62" s="58">
        <f>AVERAGE(Table1215[[#This Row],[Column31]],Table1215[[#This Row],[Column32]],Table1215[[#This Row],[Column33]])</f>
        <v>0</v>
      </c>
      <c r="AK62" s="56">
        <f>IFERROR(VLOOKUP(Table1215[[#This Row],[Column2]],Table12[[Column2]:[Column54]],36,FALSE),"0")</f>
        <v>3</v>
      </c>
      <c r="AL62" s="56">
        <f>IFERROR(VLOOKUP(Table1215[[#This Row],[Column2]],Table12[[Column2]:[Column54]],37,FALSE),"0")</f>
        <v>3</v>
      </c>
      <c r="AM62" s="56">
        <f>IFERROR(VLOOKUP(Table1215[[#This Row],[Column2]],Table12[[Column2]:[Column54]],38,FALSE),"0")</f>
        <v>0</v>
      </c>
      <c r="AN62" s="56">
        <f>IFERROR(VLOOKUP(Table1215[[#This Row],[Column2]],Table12[[Column2]:[Column54]],39,FALSE),"0")</f>
        <v>4</v>
      </c>
      <c r="AO62" s="56">
        <f>IFERROR(VLOOKUP(Table1215[[#This Row],[Column2]],Table12[[Column2]:[Column54]],40,FALSE),"0")</f>
        <v>0</v>
      </c>
      <c r="AP62" s="58">
        <f>AVERAGE(Table1215[[#This Row],[Column37]],Table1215[[#This Row],[Column38]],Table1215[[#This Row],[Column40]])</f>
        <v>3.3333333333333335</v>
      </c>
      <c r="AQ62" s="56">
        <f>IFERROR(VLOOKUP(Table1215[[#This Row],[Column2]],Table12[[Column2]:[Column54]],42,FALSE),"0")</f>
        <v>3</v>
      </c>
      <c r="AR62" s="56">
        <f>IFERROR(VLOOKUP(Table1215[[#This Row],[Column2]],Table12[[Column2]:[Column54]],43,FALSE),"0")</f>
        <v>0</v>
      </c>
      <c r="AS62" s="56">
        <f>IFERROR(VLOOKUP(Table1215[[#This Row],[Column2]],Table12[[Column2]:[Column54]],44,FALSE),"0")</f>
        <v>0</v>
      </c>
      <c r="AT62" s="56">
        <f>IFERROR(VLOOKUP(Table1215[[#This Row],[Column2]],Table12[[Column2]:[Column54]],45,FALSE),"0")</f>
        <v>0</v>
      </c>
      <c r="AU62" s="56">
        <f>IFERROR(VLOOKUP(Table1215[[#This Row],[Column2]],Table12[[Column2]:[Column54]],46,FALSE),"0")</f>
        <v>0</v>
      </c>
      <c r="AV62" s="58">
        <f>Table1215[[#This Row],[Column43]]</f>
        <v>3</v>
      </c>
      <c r="AW62" s="56">
        <f>IFERROR(VLOOKUP(Table1215[[#This Row],[Column2]],Table12[[Column2]:[Column54]],48,FALSE),"0")</f>
        <v>0</v>
      </c>
      <c r="AX62" s="56">
        <f>IFERROR(VLOOKUP(Table1215[[#This Row],[Column2]],Table12[[Column2]:[Column54]],49,FALSE),"0")</f>
        <v>0</v>
      </c>
      <c r="AY62" s="56">
        <f>IFERROR(VLOOKUP(Table1215[[#This Row],[Column2]],Table12[[Column2]:[Column54]],50,FALSE),"0")</f>
        <v>0</v>
      </c>
      <c r="AZ62" s="56">
        <f>IFERROR(VLOOKUP(Table1215[[#This Row],[Column2]],Table12[[Column2]:[Column54]],51,FALSE),"0")</f>
        <v>4</v>
      </c>
      <c r="BA62" s="56">
        <f>IFERROR(VLOOKUP(Table1215[[#This Row],[Column2]],Table12[[Column2]:[Column54]],52,FALSE),"0")</f>
        <v>4</v>
      </c>
      <c r="BB62" s="58">
        <f>AVERAGE(Table1215[[#This Row],[Column52]],Table1215[[#This Row],[Column53]])</f>
        <v>4</v>
      </c>
    </row>
    <row r="63" spans="1:54" ht="23.1" customHeight="1" x14ac:dyDescent="0.3">
      <c r="A63" s="78">
        <v>60</v>
      </c>
      <c r="B63" s="61" t="s">
        <v>41</v>
      </c>
      <c r="C63" s="62" t="s">
        <v>42</v>
      </c>
      <c r="D63" s="61" t="s">
        <v>449</v>
      </c>
      <c r="E63" s="61" t="s">
        <v>34</v>
      </c>
      <c r="F63" s="61" t="str">
        <f>REPT(CHAR(160),10)&amp;Working!$E64</f>
        <v>          A</v>
      </c>
      <c r="G63" s="52">
        <f>IFERROR(VLOOKUP(Table1215[[#This Row],[Column2]],Table12[[Column2]:[Column54]],6,FALSE),"0")</f>
        <v>0</v>
      </c>
      <c r="H63" s="52">
        <f>IFERROR(VLOOKUP(Table1215[[#This Row],[Column2]],Table12[[Column2]:[Column54]],7,FALSE),"0")</f>
        <v>0</v>
      </c>
      <c r="I63" s="52">
        <f>IFERROR(VLOOKUP(Table1215[[#This Row],[Column2]],Table12[[Column2]:[Column54]],8,FALSE),"0")</f>
        <v>4</v>
      </c>
      <c r="J63" s="52">
        <f>IFERROR(VLOOKUP(Table1215[[#This Row],[Column2]],Table12[[Column2]:[Column54]],9,FALSE),"0")</f>
        <v>0</v>
      </c>
      <c r="K63" s="52">
        <f>IFERROR(VLOOKUP(Table1215[[#This Row],[Column2]],Table12[[Column2]:[Column54]],10,FALSE),"0")</f>
        <v>0</v>
      </c>
      <c r="L63" s="58">
        <f>Table1215[[#This Row],[Column9]]</f>
        <v>4</v>
      </c>
      <c r="M63" s="52">
        <f>IFERROR(VLOOKUP(Table1215[[#This Row],[Column2]],Table12[[Column2]:[Column54]],12,FALSE),"0")</f>
        <v>0</v>
      </c>
      <c r="N63" s="52">
        <f>IFERROR(VLOOKUP(Table1215[[#This Row],[Column2]],Table12[[Column2]:[Column54]],13,FALSE),"0")</f>
        <v>4</v>
      </c>
      <c r="O63" s="52">
        <f>IFERROR(VLOOKUP(Table1215[[#This Row],[Column2]],Table12[[Column2]:[Column54]],14,FALSE),"0")</f>
        <v>4</v>
      </c>
      <c r="P63" s="52">
        <f>IFERROR(VLOOKUP(Table1215[[#This Row],[Column2]],Table12[[Column2]:[Column54]],10,FALSE),"0")</f>
        <v>0</v>
      </c>
      <c r="Q63" s="52">
        <f>IFERROR(VLOOKUP(Table1215[[#This Row],[Column2]],Table12[[Column2]:[Column54]],16,FALSE),"0")</f>
        <v>4</v>
      </c>
      <c r="R63" s="58">
        <f>AVERAGE(Table1215[[#This Row],[Column14]],Table1215[[#This Row],[Column15]],Table1215[[#This Row],[Column17]])</f>
        <v>4</v>
      </c>
      <c r="S63" s="52">
        <f>IFERROR(VLOOKUP(Table1215[[#This Row],[Column2]],Table12[[Column2]:[Column54]],18,FALSE),"0")</f>
        <v>0</v>
      </c>
      <c r="T63" s="52">
        <f>IFERROR(VLOOKUP(Table1215[[#This Row],[Column2]],Table12[[Column2]:[Column54]],19,FALSE),"0")</f>
        <v>0</v>
      </c>
      <c r="U63" s="52">
        <f>IFERROR(VLOOKUP(Table1215[[#This Row],[Column2]],Table12[[Column2]:[Column54]],20,FALSE),"0")</f>
        <v>0</v>
      </c>
      <c r="V63" s="52">
        <f>IFERROR(VLOOKUP(Table1215[[#This Row],[Column2]],Table12[[Column2]:[Column54]],21,FALSE),"0")</f>
        <v>0</v>
      </c>
      <c r="W63" s="52">
        <f>IFERROR(VLOOKUP(Table1215[[#This Row],[Column2]],Table12[[Column2]:[Column54]],22,FALSE),"0")</f>
        <v>0</v>
      </c>
      <c r="X63" s="58">
        <f>Table1215[[#This Row],[Column19]]</f>
        <v>0</v>
      </c>
      <c r="Y63" s="52">
        <f>IFERROR(VLOOKUP(Table1215[[#This Row],[Column2]],Table12[[Column2]:[Column54]],24,FALSE),"0")</f>
        <v>4</v>
      </c>
      <c r="Z63" s="52">
        <f>IFERROR(VLOOKUP(Table1215[[#This Row],[Column2]],Table12[[Column2]:[Column54]],25,FALSE),"0")</f>
        <v>0</v>
      </c>
      <c r="AA63" s="52">
        <f>IFERROR(VLOOKUP(Table1215[[#This Row],[Column2]],Table12[[Column2]:[Column54]],26,FALSE),"0")</f>
        <v>0</v>
      </c>
      <c r="AB63" s="52">
        <f>IFERROR(VLOOKUP(Table1215[[#This Row],[Column2]],Table12[[Column2]:[Column54]],27,FALSE),"0")</f>
        <v>0</v>
      </c>
      <c r="AC63" s="52">
        <f>IFERROR(VLOOKUP(Table1215[[#This Row],[Column2]],Table12[[Column2]:[Column54]],28,FALSE),"0")</f>
        <v>0</v>
      </c>
      <c r="AD63" s="58">
        <f>Table1215[[#This Row],[Column25]]</f>
        <v>4</v>
      </c>
      <c r="AE63" s="52">
        <f>IFERROR(VLOOKUP(Table1215[[#This Row],[Column2]],Table12[[Column2]:[Column54]],30,FALSE),"0")</f>
        <v>0</v>
      </c>
      <c r="AF63" s="52">
        <f>IFERROR(VLOOKUP(Table1215[[#This Row],[Column2]],Table12[[Column2]:[Column54]],31,FALSE),"0")</f>
        <v>0</v>
      </c>
      <c r="AG63" s="52">
        <f>IFERROR(VLOOKUP(Table1215[[#This Row],[Column2]],Table12[[Column2]:[Column54]],32,FALSE),"0")</f>
        <v>0</v>
      </c>
      <c r="AH63" s="52">
        <f>IFERROR(VLOOKUP(Table1215[[#This Row],[Column2]],Table12[[Column2]:[Column54]],33,FALSE),"0")</f>
        <v>0</v>
      </c>
      <c r="AI63" s="52">
        <f>IFERROR(VLOOKUP(Table1215[[#This Row],[Column2]],Table12[[Column2]:[Column54]],34,FALSE),"0")</f>
        <v>0</v>
      </c>
      <c r="AJ63" s="58">
        <f>AVERAGE(Table1215[[#This Row],[Column31]],Table1215[[#This Row],[Column32]],Table1215[[#This Row],[Column33]])</f>
        <v>0</v>
      </c>
      <c r="AK63" s="52">
        <f>IFERROR(VLOOKUP(Table1215[[#This Row],[Column2]],Table12[[Column2]:[Column54]],36,FALSE),"0")</f>
        <v>4</v>
      </c>
      <c r="AL63" s="52">
        <f>IFERROR(VLOOKUP(Table1215[[#This Row],[Column2]],Table12[[Column2]:[Column54]],37,FALSE),"0")</f>
        <v>4</v>
      </c>
      <c r="AM63" s="52">
        <f>IFERROR(VLOOKUP(Table1215[[#This Row],[Column2]],Table12[[Column2]:[Column54]],38,FALSE),"0")</f>
        <v>0</v>
      </c>
      <c r="AN63" s="52">
        <f>IFERROR(VLOOKUP(Table1215[[#This Row],[Column2]],Table12[[Column2]:[Column54]],39,FALSE),"0")</f>
        <v>4</v>
      </c>
      <c r="AO63" s="52">
        <f>IFERROR(VLOOKUP(Table1215[[#This Row],[Column2]],Table12[[Column2]:[Column54]],40,FALSE),"0")</f>
        <v>0</v>
      </c>
      <c r="AP63" s="58">
        <f>AVERAGE(Table1215[[#This Row],[Column37]],Table1215[[#This Row],[Column38]],Table1215[[#This Row],[Column40]])</f>
        <v>4</v>
      </c>
      <c r="AQ63" s="52">
        <f>IFERROR(VLOOKUP(Table1215[[#This Row],[Column2]],Table12[[Column2]:[Column54]],42,FALSE),"0")</f>
        <v>4</v>
      </c>
      <c r="AR63" s="52">
        <f>IFERROR(VLOOKUP(Table1215[[#This Row],[Column2]],Table12[[Column2]:[Column54]],43,FALSE),"0")</f>
        <v>0</v>
      </c>
      <c r="AS63" s="52">
        <f>IFERROR(VLOOKUP(Table1215[[#This Row],[Column2]],Table12[[Column2]:[Column54]],44,FALSE),"0")</f>
        <v>0</v>
      </c>
      <c r="AT63" s="52">
        <f>IFERROR(VLOOKUP(Table1215[[#This Row],[Column2]],Table12[[Column2]:[Column54]],45,FALSE),"0")</f>
        <v>0</v>
      </c>
      <c r="AU63" s="52">
        <f>IFERROR(VLOOKUP(Table1215[[#This Row],[Column2]],Table12[[Column2]:[Column54]],46,FALSE),"0")</f>
        <v>0</v>
      </c>
      <c r="AV63" s="58">
        <f>Table1215[[#This Row],[Column43]]</f>
        <v>4</v>
      </c>
      <c r="AW63" s="52">
        <f>IFERROR(VLOOKUP(Table1215[[#This Row],[Column2]],Table12[[Column2]:[Column54]],48,FALSE),"0")</f>
        <v>0</v>
      </c>
      <c r="AX63" s="52">
        <f>IFERROR(VLOOKUP(Table1215[[#This Row],[Column2]],Table12[[Column2]:[Column54]],49,FALSE),"0")</f>
        <v>0</v>
      </c>
      <c r="AY63" s="52">
        <f>IFERROR(VLOOKUP(Table1215[[#This Row],[Column2]],Table12[[Column2]:[Column54]],50,FALSE),"0")</f>
        <v>0</v>
      </c>
      <c r="AZ63" s="52">
        <f>IFERROR(VLOOKUP(Table1215[[#This Row],[Column2]],Table12[[Column2]:[Column54]],51,FALSE),"0")</f>
        <v>4</v>
      </c>
      <c r="BA63" s="52">
        <f>IFERROR(VLOOKUP(Table1215[[#This Row],[Column2]],Table12[[Column2]:[Column54]],52,FALSE),"0")</f>
        <v>4</v>
      </c>
      <c r="BB63" s="58">
        <f>AVERAGE(Table1215[[#This Row],[Column52]],Table1215[[#This Row],[Column53]])</f>
        <v>4</v>
      </c>
    </row>
    <row r="64" spans="1:54" ht="23.1" customHeight="1" x14ac:dyDescent="0.3">
      <c r="A64" s="77">
        <v>61</v>
      </c>
      <c r="B64" s="54" t="s">
        <v>127</v>
      </c>
      <c r="C64" s="55" t="s">
        <v>128</v>
      </c>
      <c r="D64" s="54" t="s">
        <v>449</v>
      </c>
      <c r="E64" s="54" t="s">
        <v>34</v>
      </c>
      <c r="F64" s="54" t="str">
        <f>REPT(CHAR(160),10)&amp;Working!$E65</f>
        <v>          A</v>
      </c>
      <c r="G64" s="56">
        <f>IFERROR(VLOOKUP(Table1215[[#This Row],[Column2]],Table12[[Column2]:[Column54]],6,FALSE),"0")</f>
        <v>0</v>
      </c>
      <c r="H64" s="56">
        <f>IFERROR(VLOOKUP(Table1215[[#This Row],[Column2]],Table12[[Column2]:[Column54]],7,FALSE),"0")</f>
        <v>0</v>
      </c>
      <c r="I64" s="56">
        <f>IFERROR(VLOOKUP(Table1215[[#This Row],[Column2]],Table12[[Column2]:[Column54]],8,FALSE),"0")</f>
        <v>4</v>
      </c>
      <c r="J64" s="56">
        <f>IFERROR(VLOOKUP(Table1215[[#This Row],[Column2]],Table12[[Column2]:[Column54]],9,FALSE),"0")</f>
        <v>0</v>
      </c>
      <c r="K64" s="56">
        <f>IFERROR(VLOOKUP(Table1215[[#This Row],[Column2]],Table12[[Column2]:[Column54]],10,FALSE),"0")</f>
        <v>0</v>
      </c>
      <c r="L64" s="58">
        <f>Table1215[[#This Row],[Column9]]</f>
        <v>4</v>
      </c>
      <c r="M64" s="56">
        <f>IFERROR(VLOOKUP(Table1215[[#This Row],[Column2]],Table12[[Column2]:[Column54]],12,FALSE),"0")</f>
        <v>0</v>
      </c>
      <c r="N64" s="56">
        <f>IFERROR(VLOOKUP(Table1215[[#This Row],[Column2]],Table12[[Column2]:[Column54]],13,FALSE),"0")</f>
        <v>3</v>
      </c>
      <c r="O64" s="56">
        <f>IFERROR(VLOOKUP(Table1215[[#This Row],[Column2]],Table12[[Column2]:[Column54]],14,FALSE),"0")</f>
        <v>4</v>
      </c>
      <c r="P64" s="56">
        <f>IFERROR(VLOOKUP(Table1215[[#This Row],[Column2]],Table12[[Column2]:[Column54]],10,FALSE),"0")</f>
        <v>0</v>
      </c>
      <c r="Q64" s="56">
        <f>IFERROR(VLOOKUP(Table1215[[#This Row],[Column2]],Table12[[Column2]:[Column54]],16,FALSE),"0")</f>
        <v>4</v>
      </c>
      <c r="R64" s="58">
        <f>AVERAGE(Table1215[[#This Row],[Column14]],Table1215[[#This Row],[Column15]],Table1215[[#This Row],[Column17]])</f>
        <v>3.6666666666666665</v>
      </c>
      <c r="S64" s="56">
        <f>IFERROR(VLOOKUP(Table1215[[#This Row],[Column2]],Table12[[Column2]:[Column54]],18,FALSE),"0")</f>
        <v>0</v>
      </c>
      <c r="T64" s="56">
        <f>IFERROR(VLOOKUP(Table1215[[#This Row],[Column2]],Table12[[Column2]:[Column54]],19,FALSE),"0")</f>
        <v>0</v>
      </c>
      <c r="U64" s="56">
        <f>IFERROR(VLOOKUP(Table1215[[#This Row],[Column2]],Table12[[Column2]:[Column54]],20,FALSE),"0")</f>
        <v>0</v>
      </c>
      <c r="V64" s="56">
        <f>IFERROR(VLOOKUP(Table1215[[#This Row],[Column2]],Table12[[Column2]:[Column54]],21,FALSE),"0")</f>
        <v>0</v>
      </c>
      <c r="W64" s="56">
        <f>IFERROR(VLOOKUP(Table1215[[#This Row],[Column2]],Table12[[Column2]:[Column54]],22,FALSE),"0")</f>
        <v>0</v>
      </c>
      <c r="X64" s="58">
        <f>Table1215[[#This Row],[Column19]]</f>
        <v>0</v>
      </c>
      <c r="Y64" s="56">
        <f>IFERROR(VLOOKUP(Table1215[[#This Row],[Column2]],Table12[[Column2]:[Column54]],24,FALSE),"0")</f>
        <v>4</v>
      </c>
      <c r="Z64" s="56">
        <f>IFERROR(VLOOKUP(Table1215[[#This Row],[Column2]],Table12[[Column2]:[Column54]],25,FALSE),"0")</f>
        <v>0</v>
      </c>
      <c r="AA64" s="56">
        <f>IFERROR(VLOOKUP(Table1215[[#This Row],[Column2]],Table12[[Column2]:[Column54]],26,FALSE),"0")</f>
        <v>0</v>
      </c>
      <c r="AB64" s="56">
        <f>IFERROR(VLOOKUP(Table1215[[#This Row],[Column2]],Table12[[Column2]:[Column54]],27,FALSE),"0")</f>
        <v>0</v>
      </c>
      <c r="AC64" s="56">
        <f>IFERROR(VLOOKUP(Table1215[[#This Row],[Column2]],Table12[[Column2]:[Column54]],28,FALSE),"0")</f>
        <v>0</v>
      </c>
      <c r="AD64" s="58">
        <f>Table1215[[#This Row],[Column25]]</f>
        <v>4</v>
      </c>
      <c r="AE64" s="56">
        <f>IFERROR(VLOOKUP(Table1215[[#This Row],[Column2]],Table12[[Column2]:[Column54]],30,FALSE),"0")</f>
        <v>0</v>
      </c>
      <c r="AF64" s="56">
        <f>IFERROR(VLOOKUP(Table1215[[#This Row],[Column2]],Table12[[Column2]:[Column54]],31,FALSE),"0")</f>
        <v>0</v>
      </c>
      <c r="AG64" s="56">
        <f>IFERROR(VLOOKUP(Table1215[[#This Row],[Column2]],Table12[[Column2]:[Column54]],32,FALSE),"0")</f>
        <v>0</v>
      </c>
      <c r="AH64" s="56">
        <f>IFERROR(VLOOKUP(Table1215[[#This Row],[Column2]],Table12[[Column2]:[Column54]],33,FALSE),"0")</f>
        <v>0</v>
      </c>
      <c r="AI64" s="56">
        <f>IFERROR(VLOOKUP(Table1215[[#This Row],[Column2]],Table12[[Column2]:[Column54]],34,FALSE),"0")</f>
        <v>0</v>
      </c>
      <c r="AJ64" s="58">
        <f>AVERAGE(Table1215[[#This Row],[Column31]],Table1215[[#This Row],[Column32]],Table1215[[#This Row],[Column33]])</f>
        <v>0</v>
      </c>
      <c r="AK64" s="56">
        <f>IFERROR(VLOOKUP(Table1215[[#This Row],[Column2]],Table12[[Column2]:[Column54]],36,FALSE),"0")</f>
        <v>3</v>
      </c>
      <c r="AL64" s="56">
        <f>IFERROR(VLOOKUP(Table1215[[#This Row],[Column2]],Table12[[Column2]:[Column54]],37,FALSE),"0")</f>
        <v>4</v>
      </c>
      <c r="AM64" s="56">
        <f>IFERROR(VLOOKUP(Table1215[[#This Row],[Column2]],Table12[[Column2]:[Column54]],38,FALSE),"0")</f>
        <v>0</v>
      </c>
      <c r="AN64" s="56">
        <f>IFERROR(VLOOKUP(Table1215[[#This Row],[Column2]],Table12[[Column2]:[Column54]],39,FALSE),"0")</f>
        <v>4</v>
      </c>
      <c r="AO64" s="56">
        <f>IFERROR(VLOOKUP(Table1215[[#This Row],[Column2]],Table12[[Column2]:[Column54]],40,FALSE),"0")</f>
        <v>0</v>
      </c>
      <c r="AP64" s="58">
        <f>AVERAGE(Table1215[[#This Row],[Column37]],Table1215[[#This Row],[Column38]],Table1215[[#This Row],[Column40]])</f>
        <v>3.6666666666666665</v>
      </c>
      <c r="AQ64" s="56">
        <f>IFERROR(VLOOKUP(Table1215[[#This Row],[Column2]],Table12[[Column2]:[Column54]],42,FALSE),"0")</f>
        <v>4</v>
      </c>
      <c r="AR64" s="56">
        <f>IFERROR(VLOOKUP(Table1215[[#This Row],[Column2]],Table12[[Column2]:[Column54]],43,FALSE),"0")</f>
        <v>0</v>
      </c>
      <c r="AS64" s="56">
        <f>IFERROR(VLOOKUP(Table1215[[#This Row],[Column2]],Table12[[Column2]:[Column54]],44,FALSE),"0")</f>
        <v>0</v>
      </c>
      <c r="AT64" s="56">
        <f>IFERROR(VLOOKUP(Table1215[[#This Row],[Column2]],Table12[[Column2]:[Column54]],45,FALSE),"0")</f>
        <v>0</v>
      </c>
      <c r="AU64" s="56">
        <f>IFERROR(VLOOKUP(Table1215[[#This Row],[Column2]],Table12[[Column2]:[Column54]],46,FALSE),"0")</f>
        <v>0</v>
      </c>
      <c r="AV64" s="58">
        <f>Table1215[[#This Row],[Column43]]</f>
        <v>4</v>
      </c>
      <c r="AW64" s="56">
        <f>IFERROR(VLOOKUP(Table1215[[#This Row],[Column2]],Table12[[Column2]:[Column54]],48,FALSE),"0")</f>
        <v>0</v>
      </c>
      <c r="AX64" s="56">
        <f>IFERROR(VLOOKUP(Table1215[[#This Row],[Column2]],Table12[[Column2]:[Column54]],49,FALSE),"0")</f>
        <v>0</v>
      </c>
      <c r="AY64" s="56">
        <f>IFERROR(VLOOKUP(Table1215[[#This Row],[Column2]],Table12[[Column2]:[Column54]],50,FALSE),"0")</f>
        <v>0</v>
      </c>
      <c r="AZ64" s="56">
        <f>IFERROR(VLOOKUP(Table1215[[#This Row],[Column2]],Table12[[Column2]:[Column54]],51,FALSE),"0")</f>
        <v>4</v>
      </c>
      <c r="BA64" s="56">
        <f>IFERROR(VLOOKUP(Table1215[[#This Row],[Column2]],Table12[[Column2]:[Column54]],52,FALSE),"0")</f>
        <v>4</v>
      </c>
      <c r="BB64" s="58">
        <f>AVERAGE(Table1215[[#This Row],[Column52]],Table1215[[#This Row],[Column53]])</f>
        <v>4</v>
      </c>
    </row>
    <row r="65" spans="1:54" ht="23.1" customHeight="1" x14ac:dyDescent="0.3">
      <c r="A65" s="78">
        <v>62</v>
      </c>
      <c r="B65" s="61" t="s">
        <v>274</v>
      </c>
      <c r="C65" s="62" t="s">
        <v>275</v>
      </c>
      <c r="D65" s="61" t="s">
        <v>541</v>
      </c>
      <c r="E65" s="61" t="s">
        <v>160</v>
      </c>
      <c r="F65" s="61" t="str">
        <f>REPT(CHAR(160),10)&amp;Working!$E66</f>
        <v>          B</v>
      </c>
      <c r="G65" s="52">
        <f>IFERROR(VLOOKUP(Table1215[[#This Row],[Column2]],Table12[[Column2]:[Column54]],6,FALSE),"0")</f>
        <v>0</v>
      </c>
      <c r="H65" s="52">
        <f>IFERROR(VLOOKUP(Table1215[[#This Row],[Column2]],Table12[[Column2]:[Column54]],7,FALSE),"0")</f>
        <v>0</v>
      </c>
      <c r="I65" s="52">
        <f>IFERROR(VLOOKUP(Table1215[[#This Row],[Column2]],Table12[[Column2]:[Column54]],8,FALSE),"0")</f>
        <v>3</v>
      </c>
      <c r="J65" s="52">
        <f>IFERROR(VLOOKUP(Table1215[[#This Row],[Column2]],Table12[[Column2]:[Column54]],9,FALSE),"0")</f>
        <v>0</v>
      </c>
      <c r="K65" s="52">
        <f>IFERROR(VLOOKUP(Table1215[[#This Row],[Column2]],Table12[[Column2]:[Column54]],10,FALSE),"0")</f>
        <v>0</v>
      </c>
      <c r="L65" s="58">
        <f>Table1215[[#This Row],[Column9]]</f>
        <v>3</v>
      </c>
      <c r="M65" s="52">
        <f>IFERROR(VLOOKUP(Table1215[[#This Row],[Column2]],Table12[[Column2]:[Column54]],12,FALSE),"0")</f>
        <v>0</v>
      </c>
      <c r="N65" s="52">
        <f>IFERROR(VLOOKUP(Table1215[[#This Row],[Column2]],Table12[[Column2]:[Column54]],13,FALSE),"0")</f>
        <v>3</v>
      </c>
      <c r="O65" s="52">
        <f>IFERROR(VLOOKUP(Table1215[[#This Row],[Column2]],Table12[[Column2]:[Column54]],14,FALSE),"0")</f>
        <v>3</v>
      </c>
      <c r="P65" s="52">
        <f>IFERROR(VLOOKUP(Table1215[[#This Row],[Column2]],Table12[[Column2]:[Column54]],10,FALSE),"0")</f>
        <v>0</v>
      </c>
      <c r="Q65" s="52">
        <f>IFERROR(VLOOKUP(Table1215[[#This Row],[Column2]],Table12[[Column2]:[Column54]],16,FALSE),"0")</f>
        <v>3</v>
      </c>
      <c r="R65" s="58">
        <f>AVERAGE(Table1215[[#This Row],[Column14]],Table1215[[#This Row],[Column15]],Table1215[[#This Row],[Column17]])</f>
        <v>3</v>
      </c>
      <c r="S65" s="52">
        <f>IFERROR(VLOOKUP(Table1215[[#This Row],[Column2]],Table12[[Column2]:[Column54]],18,FALSE),"0")</f>
        <v>0</v>
      </c>
      <c r="T65" s="52">
        <f>IFERROR(VLOOKUP(Table1215[[#This Row],[Column2]],Table12[[Column2]:[Column54]],19,FALSE),"0")</f>
        <v>0</v>
      </c>
      <c r="U65" s="52">
        <f>IFERROR(VLOOKUP(Table1215[[#This Row],[Column2]],Table12[[Column2]:[Column54]],20,FALSE),"0")</f>
        <v>0</v>
      </c>
      <c r="V65" s="52">
        <f>IFERROR(VLOOKUP(Table1215[[#This Row],[Column2]],Table12[[Column2]:[Column54]],21,FALSE),"0")</f>
        <v>0</v>
      </c>
      <c r="W65" s="52">
        <f>IFERROR(VLOOKUP(Table1215[[#This Row],[Column2]],Table12[[Column2]:[Column54]],22,FALSE),"0")</f>
        <v>0</v>
      </c>
      <c r="X65" s="58">
        <f>Table1215[[#This Row],[Column19]]</f>
        <v>0</v>
      </c>
      <c r="Y65" s="52">
        <f>IFERROR(VLOOKUP(Table1215[[#This Row],[Column2]],Table12[[Column2]:[Column54]],24,FALSE),"0")</f>
        <v>3</v>
      </c>
      <c r="Z65" s="52">
        <f>IFERROR(VLOOKUP(Table1215[[#This Row],[Column2]],Table12[[Column2]:[Column54]],25,FALSE),"0")</f>
        <v>0</v>
      </c>
      <c r="AA65" s="52">
        <f>IFERROR(VLOOKUP(Table1215[[#This Row],[Column2]],Table12[[Column2]:[Column54]],26,FALSE),"0")</f>
        <v>0</v>
      </c>
      <c r="AB65" s="52">
        <f>IFERROR(VLOOKUP(Table1215[[#This Row],[Column2]],Table12[[Column2]:[Column54]],27,FALSE),"0")</f>
        <v>0</v>
      </c>
      <c r="AC65" s="52">
        <f>IFERROR(VLOOKUP(Table1215[[#This Row],[Column2]],Table12[[Column2]:[Column54]],28,FALSE),"0")</f>
        <v>0</v>
      </c>
      <c r="AD65" s="58">
        <f>Table1215[[#This Row],[Column25]]</f>
        <v>3</v>
      </c>
      <c r="AE65" s="52">
        <f>IFERROR(VLOOKUP(Table1215[[#This Row],[Column2]],Table12[[Column2]:[Column54]],30,FALSE),"0")</f>
        <v>0</v>
      </c>
      <c r="AF65" s="52">
        <f>IFERROR(VLOOKUP(Table1215[[#This Row],[Column2]],Table12[[Column2]:[Column54]],31,FALSE),"0")</f>
        <v>0</v>
      </c>
      <c r="AG65" s="52">
        <f>IFERROR(VLOOKUP(Table1215[[#This Row],[Column2]],Table12[[Column2]:[Column54]],32,FALSE),"0")</f>
        <v>0</v>
      </c>
      <c r="AH65" s="52">
        <f>IFERROR(VLOOKUP(Table1215[[#This Row],[Column2]],Table12[[Column2]:[Column54]],33,FALSE),"0")</f>
        <v>0</v>
      </c>
      <c r="AI65" s="52">
        <f>IFERROR(VLOOKUP(Table1215[[#This Row],[Column2]],Table12[[Column2]:[Column54]],34,FALSE),"0")</f>
        <v>0</v>
      </c>
      <c r="AJ65" s="58">
        <f>AVERAGE(Table1215[[#This Row],[Column31]],Table1215[[#This Row],[Column32]],Table1215[[#This Row],[Column33]])</f>
        <v>0</v>
      </c>
      <c r="AK65" s="52">
        <f>IFERROR(VLOOKUP(Table1215[[#This Row],[Column2]],Table12[[Column2]:[Column54]],36,FALSE),"0")</f>
        <v>3</v>
      </c>
      <c r="AL65" s="52">
        <f>IFERROR(VLOOKUP(Table1215[[#This Row],[Column2]],Table12[[Column2]:[Column54]],37,FALSE),"0")</f>
        <v>4</v>
      </c>
      <c r="AM65" s="52">
        <f>IFERROR(VLOOKUP(Table1215[[#This Row],[Column2]],Table12[[Column2]:[Column54]],38,FALSE),"0")</f>
        <v>0</v>
      </c>
      <c r="AN65" s="52">
        <f>IFERROR(VLOOKUP(Table1215[[#This Row],[Column2]],Table12[[Column2]:[Column54]],39,FALSE),"0")</f>
        <v>4</v>
      </c>
      <c r="AO65" s="52">
        <f>IFERROR(VLOOKUP(Table1215[[#This Row],[Column2]],Table12[[Column2]:[Column54]],40,FALSE),"0")</f>
        <v>0</v>
      </c>
      <c r="AP65" s="58">
        <f>AVERAGE(Table1215[[#This Row],[Column37]],Table1215[[#This Row],[Column38]],Table1215[[#This Row],[Column40]])</f>
        <v>3.6666666666666665</v>
      </c>
      <c r="AQ65" s="52">
        <f>IFERROR(VLOOKUP(Table1215[[#This Row],[Column2]],Table12[[Column2]:[Column54]],42,FALSE),"0")</f>
        <v>3</v>
      </c>
      <c r="AR65" s="52">
        <f>IFERROR(VLOOKUP(Table1215[[#This Row],[Column2]],Table12[[Column2]:[Column54]],43,FALSE),"0")</f>
        <v>0</v>
      </c>
      <c r="AS65" s="52">
        <f>IFERROR(VLOOKUP(Table1215[[#This Row],[Column2]],Table12[[Column2]:[Column54]],44,FALSE),"0")</f>
        <v>0</v>
      </c>
      <c r="AT65" s="52">
        <f>IFERROR(VLOOKUP(Table1215[[#This Row],[Column2]],Table12[[Column2]:[Column54]],45,FALSE),"0")</f>
        <v>0</v>
      </c>
      <c r="AU65" s="52">
        <f>IFERROR(VLOOKUP(Table1215[[#This Row],[Column2]],Table12[[Column2]:[Column54]],46,FALSE),"0")</f>
        <v>0</v>
      </c>
      <c r="AV65" s="58">
        <f>Table1215[[#This Row],[Column43]]</f>
        <v>3</v>
      </c>
      <c r="AW65" s="52">
        <f>IFERROR(VLOOKUP(Table1215[[#This Row],[Column2]],Table12[[Column2]:[Column54]],48,FALSE),"0")</f>
        <v>0</v>
      </c>
      <c r="AX65" s="52">
        <f>IFERROR(VLOOKUP(Table1215[[#This Row],[Column2]],Table12[[Column2]:[Column54]],49,FALSE),"0")</f>
        <v>0</v>
      </c>
      <c r="AY65" s="52">
        <f>IFERROR(VLOOKUP(Table1215[[#This Row],[Column2]],Table12[[Column2]:[Column54]],50,FALSE),"0")</f>
        <v>0</v>
      </c>
      <c r="AZ65" s="52">
        <f>IFERROR(VLOOKUP(Table1215[[#This Row],[Column2]],Table12[[Column2]:[Column54]],51,FALSE),"0")</f>
        <v>3</v>
      </c>
      <c r="BA65" s="52">
        <f>IFERROR(VLOOKUP(Table1215[[#This Row],[Column2]],Table12[[Column2]:[Column54]],52,FALSE),"0")</f>
        <v>4</v>
      </c>
      <c r="BB65" s="58">
        <f>AVERAGE(Table1215[[#This Row],[Column52]],Table1215[[#This Row],[Column53]])</f>
        <v>3.5</v>
      </c>
    </row>
    <row r="66" spans="1:54" ht="23.1" customHeight="1" x14ac:dyDescent="0.3">
      <c r="A66" s="77">
        <v>63</v>
      </c>
      <c r="B66" s="54" t="s">
        <v>59</v>
      </c>
      <c r="C66" s="55" t="s">
        <v>60</v>
      </c>
      <c r="D66" s="54" t="s">
        <v>449</v>
      </c>
      <c r="E66" s="54" t="s">
        <v>34</v>
      </c>
      <c r="F66" s="54" t="str">
        <f>REPT(CHAR(160),10)&amp;Working!$E67</f>
        <v>          A</v>
      </c>
      <c r="G66" s="56">
        <f>IFERROR(VLOOKUP(Table1215[[#This Row],[Column2]],Table12[[Column2]:[Column54]],6,FALSE),"0")</f>
        <v>0</v>
      </c>
      <c r="H66" s="56">
        <f>IFERROR(VLOOKUP(Table1215[[#This Row],[Column2]],Table12[[Column2]:[Column54]],7,FALSE),"0")</f>
        <v>0</v>
      </c>
      <c r="I66" s="56">
        <f>IFERROR(VLOOKUP(Table1215[[#This Row],[Column2]],Table12[[Column2]:[Column54]],8,FALSE),"0")</f>
        <v>3</v>
      </c>
      <c r="J66" s="56">
        <f>IFERROR(VLOOKUP(Table1215[[#This Row],[Column2]],Table12[[Column2]:[Column54]],9,FALSE),"0")</f>
        <v>0</v>
      </c>
      <c r="K66" s="56">
        <f>IFERROR(VLOOKUP(Table1215[[#This Row],[Column2]],Table12[[Column2]:[Column54]],10,FALSE),"0")</f>
        <v>0</v>
      </c>
      <c r="L66" s="58">
        <f>Table1215[[#This Row],[Column9]]</f>
        <v>3</v>
      </c>
      <c r="M66" s="56">
        <f>IFERROR(VLOOKUP(Table1215[[#This Row],[Column2]],Table12[[Column2]:[Column54]],12,FALSE),"0")</f>
        <v>0</v>
      </c>
      <c r="N66" s="56">
        <f>IFERROR(VLOOKUP(Table1215[[#This Row],[Column2]],Table12[[Column2]:[Column54]],13,FALSE),"0")</f>
        <v>3</v>
      </c>
      <c r="O66" s="56">
        <f>IFERROR(VLOOKUP(Table1215[[#This Row],[Column2]],Table12[[Column2]:[Column54]],14,FALSE),"0")</f>
        <v>3</v>
      </c>
      <c r="P66" s="56">
        <f>IFERROR(VLOOKUP(Table1215[[#This Row],[Column2]],Table12[[Column2]:[Column54]],10,FALSE),"0")</f>
        <v>0</v>
      </c>
      <c r="Q66" s="56">
        <f>IFERROR(VLOOKUP(Table1215[[#This Row],[Column2]],Table12[[Column2]:[Column54]],16,FALSE),"0")</f>
        <v>3</v>
      </c>
      <c r="R66" s="58">
        <f>AVERAGE(Table1215[[#This Row],[Column14]],Table1215[[#This Row],[Column15]],Table1215[[#This Row],[Column17]])</f>
        <v>3</v>
      </c>
      <c r="S66" s="56">
        <f>IFERROR(VLOOKUP(Table1215[[#This Row],[Column2]],Table12[[Column2]:[Column54]],18,FALSE),"0")</f>
        <v>0</v>
      </c>
      <c r="T66" s="56">
        <f>IFERROR(VLOOKUP(Table1215[[#This Row],[Column2]],Table12[[Column2]:[Column54]],19,FALSE),"0")</f>
        <v>0</v>
      </c>
      <c r="U66" s="56">
        <f>IFERROR(VLOOKUP(Table1215[[#This Row],[Column2]],Table12[[Column2]:[Column54]],20,FALSE),"0")</f>
        <v>0</v>
      </c>
      <c r="V66" s="56">
        <f>IFERROR(VLOOKUP(Table1215[[#This Row],[Column2]],Table12[[Column2]:[Column54]],21,FALSE),"0")</f>
        <v>0</v>
      </c>
      <c r="W66" s="56">
        <f>IFERROR(VLOOKUP(Table1215[[#This Row],[Column2]],Table12[[Column2]:[Column54]],22,FALSE),"0")</f>
        <v>0</v>
      </c>
      <c r="X66" s="58">
        <f>Table1215[[#This Row],[Column19]]</f>
        <v>0</v>
      </c>
      <c r="Y66" s="56">
        <f>IFERROR(VLOOKUP(Table1215[[#This Row],[Column2]],Table12[[Column2]:[Column54]],24,FALSE),"0")</f>
        <v>4</v>
      </c>
      <c r="Z66" s="56">
        <f>IFERROR(VLOOKUP(Table1215[[#This Row],[Column2]],Table12[[Column2]:[Column54]],25,FALSE),"0")</f>
        <v>0</v>
      </c>
      <c r="AA66" s="56">
        <f>IFERROR(VLOOKUP(Table1215[[#This Row],[Column2]],Table12[[Column2]:[Column54]],26,FALSE),"0")</f>
        <v>0</v>
      </c>
      <c r="AB66" s="56">
        <f>IFERROR(VLOOKUP(Table1215[[#This Row],[Column2]],Table12[[Column2]:[Column54]],27,FALSE),"0")</f>
        <v>0</v>
      </c>
      <c r="AC66" s="56">
        <f>IFERROR(VLOOKUP(Table1215[[#This Row],[Column2]],Table12[[Column2]:[Column54]],28,FALSE),"0")</f>
        <v>0</v>
      </c>
      <c r="AD66" s="58">
        <f>Table1215[[#This Row],[Column25]]</f>
        <v>4</v>
      </c>
      <c r="AE66" s="56">
        <f>IFERROR(VLOOKUP(Table1215[[#This Row],[Column2]],Table12[[Column2]:[Column54]],30,FALSE),"0")</f>
        <v>0</v>
      </c>
      <c r="AF66" s="56">
        <f>IFERROR(VLOOKUP(Table1215[[#This Row],[Column2]],Table12[[Column2]:[Column54]],31,FALSE),"0")</f>
        <v>0</v>
      </c>
      <c r="AG66" s="56">
        <f>IFERROR(VLOOKUP(Table1215[[#This Row],[Column2]],Table12[[Column2]:[Column54]],32,FALSE),"0")</f>
        <v>0</v>
      </c>
      <c r="AH66" s="56">
        <f>IFERROR(VLOOKUP(Table1215[[#This Row],[Column2]],Table12[[Column2]:[Column54]],33,FALSE),"0")</f>
        <v>0</v>
      </c>
      <c r="AI66" s="56">
        <f>IFERROR(VLOOKUP(Table1215[[#This Row],[Column2]],Table12[[Column2]:[Column54]],34,FALSE),"0")</f>
        <v>0</v>
      </c>
      <c r="AJ66" s="58">
        <f>AVERAGE(Table1215[[#This Row],[Column31]],Table1215[[#This Row],[Column32]],Table1215[[#This Row],[Column33]])</f>
        <v>0</v>
      </c>
      <c r="AK66" s="56">
        <f>IFERROR(VLOOKUP(Table1215[[#This Row],[Column2]],Table12[[Column2]:[Column54]],36,FALSE),"0")</f>
        <v>3</v>
      </c>
      <c r="AL66" s="56">
        <f>IFERROR(VLOOKUP(Table1215[[#This Row],[Column2]],Table12[[Column2]:[Column54]],37,FALSE),"0")</f>
        <v>4</v>
      </c>
      <c r="AM66" s="56">
        <f>IFERROR(VLOOKUP(Table1215[[#This Row],[Column2]],Table12[[Column2]:[Column54]],38,FALSE),"0")</f>
        <v>0</v>
      </c>
      <c r="AN66" s="56">
        <f>IFERROR(VLOOKUP(Table1215[[#This Row],[Column2]],Table12[[Column2]:[Column54]],39,FALSE),"0")</f>
        <v>3</v>
      </c>
      <c r="AO66" s="56">
        <f>IFERROR(VLOOKUP(Table1215[[#This Row],[Column2]],Table12[[Column2]:[Column54]],40,FALSE),"0")</f>
        <v>0</v>
      </c>
      <c r="AP66" s="58">
        <f>AVERAGE(Table1215[[#This Row],[Column37]],Table1215[[#This Row],[Column38]],Table1215[[#This Row],[Column40]])</f>
        <v>3.3333333333333335</v>
      </c>
      <c r="AQ66" s="56">
        <f>IFERROR(VLOOKUP(Table1215[[#This Row],[Column2]],Table12[[Column2]:[Column54]],42,FALSE),"0")</f>
        <v>3</v>
      </c>
      <c r="AR66" s="56">
        <f>IFERROR(VLOOKUP(Table1215[[#This Row],[Column2]],Table12[[Column2]:[Column54]],43,FALSE),"0")</f>
        <v>0</v>
      </c>
      <c r="AS66" s="56">
        <f>IFERROR(VLOOKUP(Table1215[[#This Row],[Column2]],Table12[[Column2]:[Column54]],44,FALSE),"0")</f>
        <v>0</v>
      </c>
      <c r="AT66" s="56">
        <f>IFERROR(VLOOKUP(Table1215[[#This Row],[Column2]],Table12[[Column2]:[Column54]],45,FALSE),"0")</f>
        <v>0</v>
      </c>
      <c r="AU66" s="56">
        <f>IFERROR(VLOOKUP(Table1215[[#This Row],[Column2]],Table12[[Column2]:[Column54]],46,FALSE),"0")</f>
        <v>0</v>
      </c>
      <c r="AV66" s="58">
        <f>Table1215[[#This Row],[Column43]]</f>
        <v>3</v>
      </c>
      <c r="AW66" s="56">
        <f>IFERROR(VLOOKUP(Table1215[[#This Row],[Column2]],Table12[[Column2]:[Column54]],48,FALSE),"0")</f>
        <v>0</v>
      </c>
      <c r="AX66" s="56">
        <f>IFERROR(VLOOKUP(Table1215[[#This Row],[Column2]],Table12[[Column2]:[Column54]],49,FALSE),"0")</f>
        <v>0</v>
      </c>
      <c r="AY66" s="56">
        <f>IFERROR(VLOOKUP(Table1215[[#This Row],[Column2]],Table12[[Column2]:[Column54]],50,FALSE),"0")</f>
        <v>0</v>
      </c>
      <c r="AZ66" s="56">
        <f>IFERROR(VLOOKUP(Table1215[[#This Row],[Column2]],Table12[[Column2]:[Column54]],51,FALSE),"0")</f>
        <v>3</v>
      </c>
      <c r="BA66" s="56">
        <f>IFERROR(VLOOKUP(Table1215[[#This Row],[Column2]],Table12[[Column2]:[Column54]],52,FALSE),"0")</f>
        <v>3</v>
      </c>
      <c r="BB66" s="58">
        <f>AVERAGE(Table1215[[#This Row],[Column52]],Table1215[[#This Row],[Column53]])</f>
        <v>3</v>
      </c>
    </row>
    <row r="67" spans="1:54" ht="23.1" customHeight="1" x14ac:dyDescent="0.3">
      <c r="A67" s="78">
        <v>64</v>
      </c>
      <c r="B67" s="61" t="s">
        <v>317</v>
      </c>
      <c r="C67" s="62" t="s">
        <v>318</v>
      </c>
      <c r="D67" s="61" t="s">
        <v>449</v>
      </c>
      <c r="E67" s="61" t="s">
        <v>492</v>
      </c>
      <c r="F67" s="61" t="str">
        <f>REPT(CHAR(160),10)&amp;Working!$E68</f>
        <v>          C</v>
      </c>
      <c r="G67" s="52">
        <f>IFERROR(VLOOKUP(Table1215[[#This Row],[Column2]],Table12[[Column2]:[Column54]],6,FALSE),"0")</f>
        <v>0</v>
      </c>
      <c r="H67" s="52">
        <f>IFERROR(VLOOKUP(Table1215[[#This Row],[Column2]],Table12[[Column2]:[Column54]],7,FALSE),"0")</f>
        <v>0</v>
      </c>
      <c r="I67" s="52">
        <f>IFERROR(VLOOKUP(Table1215[[#This Row],[Column2]],Table12[[Column2]:[Column54]],8,FALSE),"0")</f>
        <v>0</v>
      </c>
      <c r="J67" s="52">
        <f>IFERROR(VLOOKUP(Table1215[[#This Row],[Column2]],Table12[[Column2]:[Column54]],9,FALSE),"0")</f>
        <v>0</v>
      </c>
      <c r="K67" s="52">
        <f>IFERROR(VLOOKUP(Table1215[[#This Row],[Column2]],Table12[[Column2]:[Column54]],10,FALSE),"0")</f>
        <v>0</v>
      </c>
      <c r="L67" s="58">
        <f>Table1215[[#This Row],[Column9]]</f>
        <v>0</v>
      </c>
      <c r="M67" s="52">
        <f>IFERROR(VLOOKUP(Table1215[[#This Row],[Column2]],Table12[[Column2]:[Column54]],12,FALSE),"0")</f>
        <v>0</v>
      </c>
      <c r="N67" s="52">
        <f>IFERROR(VLOOKUP(Table1215[[#This Row],[Column2]],Table12[[Column2]:[Column54]],13,FALSE),"0")</f>
        <v>0</v>
      </c>
      <c r="O67" s="52">
        <f>IFERROR(VLOOKUP(Table1215[[#This Row],[Column2]],Table12[[Column2]:[Column54]],14,FALSE),"0")</f>
        <v>0</v>
      </c>
      <c r="P67" s="52">
        <f>IFERROR(VLOOKUP(Table1215[[#This Row],[Column2]],Table12[[Column2]:[Column54]],10,FALSE),"0")</f>
        <v>0</v>
      </c>
      <c r="Q67" s="52">
        <f>IFERROR(VLOOKUP(Table1215[[#This Row],[Column2]],Table12[[Column2]:[Column54]],16,FALSE),"0")</f>
        <v>0</v>
      </c>
      <c r="R67" s="58">
        <f>AVERAGE(Table1215[[#This Row],[Column14]],Table1215[[#This Row],[Column15]],Table1215[[#This Row],[Column17]])</f>
        <v>0</v>
      </c>
      <c r="S67" s="52">
        <f>IFERROR(VLOOKUP(Table1215[[#This Row],[Column2]],Table12[[Column2]:[Column54]],18,FALSE),"0")</f>
        <v>0</v>
      </c>
      <c r="T67" s="52">
        <f>IFERROR(VLOOKUP(Table1215[[#This Row],[Column2]],Table12[[Column2]:[Column54]],19,FALSE),"0")</f>
        <v>0</v>
      </c>
      <c r="U67" s="52">
        <f>IFERROR(VLOOKUP(Table1215[[#This Row],[Column2]],Table12[[Column2]:[Column54]],20,FALSE),"0")</f>
        <v>0</v>
      </c>
      <c r="V67" s="52">
        <f>IFERROR(VLOOKUP(Table1215[[#This Row],[Column2]],Table12[[Column2]:[Column54]],21,FALSE),"0")</f>
        <v>0</v>
      </c>
      <c r="W67" s="52">
        <f>IFERROR(VLOOKUP(Table1215[[#This Row],[Column2]],Table12[[Column2]:[Column54]],22,FALSE),"0")</f>
        <v>0</v>
      </c>
      <c r="X67" s="58">
        <f>Table1215[[#This Row],[Column19]]</f>
        <v>0</v>
      </c>
      <c r="Y67" s="52">
        <f>IFERROR(VLOOKUP(Table1215[[#This Row],[Column2]],Table12[[Column2]:[Column54]],24,FALSE),"0")</f>
        <v>0</v>
      </c>
      <c r="Z67" s="52">
        <f>IFERROR(VLOOKUP(Table1215[[#This Row],[Column2]],Table12[[Column2]:[Column54]],25,FALSE),"0")</f>
        <v>0</v>
      </c>
      <c r="AA67" s="52">
        <f>IFERROR(VLOOKUP(Table1215[[#This Row],[Column2]],Table12[[Column2]:[Column54]],26,FALSE),"0")</f>
        <v>0</v>
      </c>
      <c r="AB67" s="52">
        <f>IFERROR(VLOOKUP(Table1215[[#This Row],[Column2]],Table12[[Column2]:[Column54]],27,FALSE),"0")</f>
        <v>0</v>
      </c>
      <c r="AC67" s="52">
        <f>IFERROR(VLOOKUP(Table1215[[#This Row],[Column2]],Table12[[Column2]:[Column54]],28,FALSE),"0")</f>
        <v>0</v>
      </c>
      <c r="AD67" s="58">
        <f>Table1215[[#This Row],[Column25]]</f>
        <v>0</v>
      </c>
      <c r="AE67" s="52">
        <f>IFERROR(VLOOKUP(Table1215[[#This Row],[Column2]],Table12[[Column2]:[Column54]],30,FALSE),"0")</f>
        <v>0</v>
      </c>
      <c r="AF67" s="52">
        <f>IFERROR(VLOOKUP(Table1215[[#This Row],[Column2]],Table12[[Column2]:[Column54]],31,FALSE),"0")</f>
        <v>0</v>
      </c>
      <c r="AG67" s="52">
        <f>IFERROR(VLOOKUP(Table1215[[#This Row],[Column2]],Table12[[Column2]:[Column54]],32,FALSE),"0")</f>
        <v>0</v>
      </c>
      <c r="AH67" s="52">
        <f>IFERROR(VLOOKUP(Table1215[[#This Row],[Column2]],Table12[[Column2]:[Column54]],33,FALSE),"0")</f>
        <v>0</v>
      </c>
      <c r="AI67" s="52">
        <f>IFERROR(VLOOKUP(Table1215[[#This Row],[Column2]],Table12[[Column2]:[Column54]],34,FALSE),"0")</f>
        <v>0</v>
      </c>
      <c r="AJ67" s="58">
        <f>AVERAGE(Table1215[[#This Row],[Column31]],Table1215[[#This Row],[Column32]],Table1215[[#This Row],[Column33]])</f>
        <v>0</v>
      </c>
      <c r="AK67" s="52">
        <f>IFERROR(VLOOKUP(Table1215[[#This Row],[Column2]],Table12[[Column2]:[Column54]],36,FALSE),"0")</f>
        <v>0</v>
      </c>
      <c r="AL67" s="52">
        <f>IFERROR(VLOOKUP(Table1215[[#This Row],[Column2]],Table12[[Column2]:[Column54]],37,FALSE),"0")</f>
        <v>0</v>
      </c>
      <c r="AM67" s="52">
        <f>IFERROR(VLOOKUP(Table1215[[#This Row],[Column2]],Table12[[Column2]:[Column54]],38,FALSE),"0")</f>
        <v>0</v>
      </c>
      <c r="AN67" s="52" t="str">
        <f>IFERROR(VLOOKUP(Table1215[[#This Row],[Column2]],Table12[[Column2]:[Column54]],39,FALSE),"0")</f>
        <v>A</v>
      </c>
      <c r="AO67" s="52">
        <f>IFERROR(VLOOKUP(Table1215[[#This Row],[Column2]],Table12[[Column2]:[Column54]],40,FALSE),"0")</f>
        <v>0</v>
      </c>
      <c r="AP67" s="58">
        <f>AVERAGE(Table1215[[#This Row],[Column37]],Table1215[[#This Row],[Column38]],Table1215[[#This Row],[Column40]])</f>
        <v>0</v>
      </c>
      <c r="AQ67" s="52">
        <f>IFERROR(VLOOKUP(Table1215[[#This Row],[Column2]],Table12[[Column2]:[Column54]],42,FALSE),"0")</f>
        <v>0</v>
      </c>
      <c r="AR67" s="52">
        <f>IFERROR(VLOOKUP(Table1215[[#This Row],[Column2]],Table12[[Column2]:[Column54]],43,FALSE),"0")</f>
        <v>0</v>
      </c>
      <c r="AS67" s="52">
        <f>IFERROR(VLOOKUP(Table1215[[#This Row],[Column2]],Table12[[Column2]:[Column54]],44,FALSE),"0")</f>
        <v>0</v>
      </c>
      <c r="AT67" s="52">
        <f>IFERROR(VLOOKUP(Table1215[[#This Row],[Column2]],Table12[[Column2]:[Column54]],45,FALSE),"0")</f>
        <v>0</v>
      </c>
      <c r="AU67" s="52">
        <f>IFERROR(VLOOKUP(Table1215[[#This Row],[Column2]],Table12[[Column2]:[Column54]],46,FALSE),"0")</f>
        <v>0</v>
      </c>
      <c r="AV67" s="58">
        <f>Table1215[[#This Row],[Column43]]</f>
        <v>0</v>
      </c>
      <c r="AW67" s="52">
        <f>IFERROR(VLOOKUP(Table1215[[#This Row],[Column2]],Table12[[Column2]:[Column54]],48,FALSE),"0")</f>
        <v>0</v>
      </c>
      <c r="AX67" s="52">
        <f>IFERROR(VLOOKUP(Table1215[[#This Row],[Column2]],Table12[[Column2]:[Column54]],49,FALSE),"0")</f>
        <v>0</v>
      </c>
      <c r="AY67" s="52">
        <f>IFERROR(VLOOKUP(Table1215[[#This Row],[Column2]],Table12[[Column2]:[Column54]],50,FALSE),"0")</f>
        <v>0</v>
      </c>
      <c r="AZ67" s="52">
        <f>IFERROR(VLOOKUP(Table1215[[#This Row],[Column2]],Table12[[Column2]:[Column54]],51,FALSE),"0")</f>
        <v>0</v>
      </c>
      <c r="BA67" s="52">
        <f>IFERROR(VLOOKUP(Table1215[[#This Row],[Column2]],Table12[[Column2]:[Column54]],52,FALSE),"0")</f>
        <v>0</v>
      </c>
      <c r="BB67" s="58">
        <f>AVERAGE(Table1215[[#This Row],[Column52]],Table1215[[#This Row],[Column53]])</f>
        <v>0</v>
      </c>
    </row>
    <row r="68" spans="1:54" ht="23.1" customHeight="1" x14ac:dyDescent="0.3">
      <c r="A68" s="77">
        <v>65</v>
      </c>
      <c r="B68" s="54" t="s">
        <v>90</v>
      </c>
      <c r="C68" s="55" t="s">
        <v>91</v>
      </c>
      <c r="D68" s="54" t="s">
        <v>449</v>
      </c>
      <c r="E68" s="54" t="s">
        <v>34</v>
      </c>
      <c r="F68" s="54" t="str">
        <f>REPT(CHAR(160),10)&amp;Working!$E69</f>
        <v>          A</v>
      </c>
      <c r="G68" s="56">
        <f>IFERROR(VLOOKUP(Table1215[[#This Row],[Column2]],Table12[[Column2]:[Column54]],6,FALSE),"0")</f>
        <v>0</v>
      </c>
      <c r="H68" s="56">
        <f>IFERROR(VLOOKUP(Table1215[[#This Row],[Column2]],Table12[[Column2]:[Column54]],7,FALSE),"0")</f>
        <v>0</v>
      </c>
      <c r="I68" s="56">
        <f>IFERROR(VLOOKUP(Table1215[[#This Row],[Column2]],Table12[[Column2]:[Column54]],8,FALSE),"0")</f>
        <v>3</v>
      </c>
      <c r="J68" s="56">
        <f>IFERROR(VLOOKUP(Table1215[[#This Row],[Column2]],Table12[[Column2]:[Column54]],9,FALSE),"0")</f>
        <v>0</v>
      </c>
      <c r="K68" s="56">
        <f>IFERROR(VLOOKUP(Table1215[[#This Row],[Column2]],Table12[[Column2]:[Column54]],10,FALSE),"0")</f>
        <v>0</v>
      </c>
      <c r="L68" s="58">
        <f>Table1215[[#This Row],[Column9]]</f>
        <v>3</v>
      </c>
      <c r="M68" s="56">
        <f>IFERROR(VLOOKUP(Table1215[[#This Row],[Column2]],Table12[[Column2]:[Column54]],12,FALSE),"0")</f>
        <v>0</v>
      </c>
      <c r="N68" s="56">
        <f>IFERROR(VLOOKUP(Table1215[[#This Row],[Column2]],Table12[[Column2]:[Column54]],13,FALSE),"0")</f>
        <v>3</v>
      </c>
      <c r="O68" s="56">
        <f>IFERROR(VLOOKUP(Table1215[[#This Row],[Column2]],Table12[[Column2]:[Column54]],14,FALSE),"0")</f>
        <v>3</v>
      </c>
      <c r="P68" s="56">
        <f>IFERROR(VLOOKUP(Table1215[[#This Row],[Column2]],Table12[[Column2]:[Column54]],10,FALSE),"0")</f>
        <v>0</v>
      </c>
      <c r="Q68" s="56">
        <f>IFERROR(VLOOKUP(Table1215[[#This Row],[Column2]],Table12[[Column2]:[Column54]],16,FALSE),"0")</f>
        <v>3</v>
      </c>
      <c r="R68" s="58">
        <f>AVERAGE(Table1215[[#This Row],[Column14]],Table1215[[#This Row],[Column15]],Table1215[[#This Row],[Column17]])</f>
        <v>3</v>
      </c>
      <c r="S68" s="56">
        <f>IFERROR(VLOOKUP(Table1215[[#This Row],[Column2]],Table12[[Column2]:[Column54]],18,FALSE),"0")</f>
        <v>0</v>
      </c>
      <c r="T68" s="56">
        <f>IFERROR(VLOOKUP(Table1215[[#This Row],[Column2]],Table12[[Column2]:[Column54]],19,FALSE),"0")</f>
        <v>0</v>
      </c>
      <c r="U68" s="56">
        <f>IFERROR(VLOOKUP(Table1215[[#This Row],[Column2]],Table12[[Column2]:[Column54]],20,FALSE),"0")</f>
        <v>0</v>
      </c>
      <c r="V68" s="56">
        <f>IFERROR(VLOOKUP(Table1215[[#This Row],[Column2]],Table12[[Column2]:[Column54]],21,FALSE),"0")</f>
        <v>0</v>
      </c>
      <c r="W68" s="56">
        <f>IFERROR(VLOOKUP(Table1215[[#This Row],[Column2]],Table12[[Column2]:[Column54]],22,FALSE),"0")</f>
        <v>0</v>
      </c>
      <c r="X68" s="58">
        <f>Table1215[[#This Row],[Column19]]</f>
        <v>0</v>
      </c>
      <c r="Y68" s="56">
        <f>IFERROR(VLOOKUP(Table1215[[#This Row],[Column2]],Table12[[Column2]:[Column54]],24,FALSE),"0")</f>
        <v>3</v>
      </c>
      <c r="Z68" s="56">
        <f>IFERROR(VLOOKUP(Table1215[[#This Row],[Column2]],Table12[[Column2]:[Column54]],25,FALSE),"0")</f>
        <v>0</v>
      </c>
      <c r="AA68" s="56">
        <f>IFERROR(VLOOKUP(Table1215[[#This Row],[Column2]],Table12[[Column2]:[Column54]],26,FALSE),"0")</f>
        <v>0</v>
      </c>
      <c r="AB68" s="56">
        <f>IFERROR(VLOOKUP(Table1215[[#This Row],[Column2]],Table12[[Column2]:[Column54]],27,FALSE),"0")</f>
        <v>0</v>
      </c>
      <c r="AC68" s="56">
        <f>IFERROR(VLOOKUP(Table1215[[#This Row],[Column2]],Table12[[Column2]:[Column54]],28,FALSE),"0")</f>
        <v>0</v>
      </c>
      <c r="AD68" s="58">
        <f>Table1215[[#This Row],[Column25]]</f>
        <v>3</v>
      </c>
      <c r="AE68" s="56">
        <f>IFERROR(VLOOKUP(Table1215[[#This Row],[Column2]],Table12[[Column2]:[Column54]],30,FALSE),"0")</f>
        <v>0</v>
      </c>
      <c r="AF68" s="56">
        <f>IFERROR(VLOOKUP(Table1215[[#This Row],[Column2]],Table12[[Column2]:[Column54]],31,FALSE),"0")</f>
        <v>0</v>
      </c>
      <c r="AG68" s="56">
        <f>IFERROR(VLOOKUP(Table1215[[#This Row],[Column2]],Table12[[Column2]:[Column54]],32,FALSE),"0")</f>
        <v>0</v>
      </c>
      <c r="AH68" s="56">
        <f>IFERROR(VLOOKUP(Table1215[[#This Row],[Column2]],Table12[[Column2]:[Column54]],33,FALSE),"0")</f>
        <v>0</v>
      </c>
      <c r="AI68" s="56">
        <f>IFERROR(VLOOKUP(Table1215[[#This Row],[Column2]],Table12[[Column2]:[Column54]],34,FALSE),"0")</f>
        <v>0</v>
      </c>
      <c r="AJ68" s="58">
        <f>AVERAGE(Table1215[[#This Row],[Column31]],Table1215[[#This Row],[Column32]],Table1215[[#This Row],[Column33]])</f>
        <v>0</v>
      </c>
      <c r="AK68" s="56">
        <f>IFERROR(VLOOKUP(Table1215[[#This Row],[Column2]],Table12[[Column2]:[Column54]],36,FALSE),"0")</f>
        <v>4</v>
      </c>
      <c r="AL68" s="56">
        <f>IFERROR(VLOOKUP(Table1215[[#This Row],[Column2]],Table12[[Column2]:[Column54]],37,FALSE),"0")</f>
        <v>4</v>
      </c>
      <c r="AM68" s="56">
        <f>IFERROR(VLOOKUP(Table1215[[#This Row],[Column2]],Table12[[Column2]:[Column54]],38,FALSE),"0")</f>
        <v>0</v>
      </c>
      <c r="AN68" s="56">
        <f>IFERROR(VLOOKUP(Table1215[[#This Row],[Column2]],Table12[[Column2]:[Column54]],39,FALSE),"0")</f>
        <v>4</v>
      </c>
      <c r="AO68" s="56">
        <f>IFERROR(VLOOKUP(Table1215[[#This Row],[Column2]],Table12[[Column2]:[Column54]],40,FALSE),"0")</f>
        <v>0</v>
      </c>
      <c r="AP68" s="58">
        <f>AVERAGE(Table1215[[#This Row],[Column37]],Table1215[[#This Row],[Column38]],Table1215[[#This Row],[Column40]])</f>
        <v>4</v>
      </c>
      <c r="AQ68" s="56">
        <f>IFERROR(VLOOKUP(Table1215[[#This Row],[Column2]],Table12[[Column2]:[Column54]],42,FALSE),"0")</f>
        <v>4</v>
      </c>
      <c r="AR68" s="56">
        <f>IFERROR(VLOOKUP(Table1215[[#This Row],[Column2]],Table12[[Column2]:[Column54]],43,FALSE),"0")</f>
        <v>0</v>
      </c>
      <c r="AS68" s="56">
        <f>IFERROR(VLOOKUP(Table1215[[#This Row],[Column2]],Table12[[Column2]:[Column54]],44,FALSE),"0")</f>
        <v>0</v>
      </c>
      <c r="AT68" s="56">
        <f>IFERROR(VLOOKUP(Table1215[[#This Row],[Column2]],Table12[[Column2]:[Column54]],45,FALSE),"0")</f>
        <v>0</v>
      </c>
      <c r="AU68" s="56">
        <f>IFERROR(VLOOKUP(Table1215[[#This Row],[Column2]],Table12[[Column2]:[Column54]],46,FALSE),"0")</f>
        <v>0</v>
      </c>
      <c r="AV68" s="58">
        <f>Table1215[[#This Row],[Column43]]</f>
        <v>4</v>
      </c>
      <c r="AW68" s="56">
        <f>IFERROR(VLOOKUP(Table1215[[#This Row],[Column2]],Table12[[Column2]:[Column54]],48,FALSE),"0")</f>
        <v>0</v>
      </c>
      <c r="AX68" s="56">
        <f>IFERROR(VLOOKUP(Table1215[[#This Row],[Column2]],Table12[[Column2]:[Column54]],49,FALSE),"0")</f>
        <v>0</v>
      </c>
      <c r="AY68" s="56">
        <f>IFERROR(VLOOKUP(Table1215[[#This Row],[Column2]],Table12[[Column2]:[Column54]],50,FALSE),"0")</f>
        <v>0</v>
      </c>
      <c r="AZ68" s="56">
        <f>IFERROR(VLOOKUP(Table1215[[#This Row],[Column2]],Table12[[Column2]:[Column54]],51,FALSE),"0")</f>
        <v>3</v>
      </c>
      <c r="BA68" s="56">
        <f>IFERROR(VLOOKUP(Table1215[[#This Row],[Column2]],Table12[[Column2]:[Column54]],52,FALSE),"0")</f>
        <v>3</v>
      </c>
      <c r="BB68" s="58">
        <f>AVERAGE(Table1215[[#This Row],[Column52]],Table1215[[#This Row],[Column53]])</f>
        <v>3</v>
      </c>
    </row>
    <row r="69" spans="1:54" ht="23.1" customHeight="1" x14ac:dyDescent="0.3">
      <c r="A69" s="78">
        <v>66</v>
      </c>
      <c r="B69" s="61" t="s">
        <v>260</v>
      </c>
      <c r="C69" s="62" t="s">
        <v>261</v>
      </c>
      <c r="D69" s="61" t="s">
        <v>449</v>
      </c>
      <c r="E69" s="61" t="s">
        <v>160</v>
      </c>
      <c r="F69" s="61" t="str">
        <f>REPT(CHAR(160),10)&amp;Working!$E70</f>
        <v>          B</v>
      </c>
      <c r="G69" s="52">
        <f>IFERROR(VLOOKUP(Table1215[[#This Row],[Column2]],Table12[[Column2]:[Column54]],6,FALSE),"0")</f>
        <v>0</v>
      </c>
      <c r="H69" s="52">
        <f>IFERROR(VLOOKUP(Table1215[[#This Row],[Column2]],Table12[[Column2]:[Column54]],7,FALSE),"0")</f>
        <v>0</v>
      </c>
      <c r="I69" s="52">
        <f>IFERROR(VLOOKUP(Table1215[[#This Row],[Column2]],Table12[[Column2]:[Column54]],8,FALSE),"0")</f>
        <v>0</v>
      </c>
      <c r="J69" s="52">
        <f>IFERROR(VLOOKUP(Table1215[[#This Row],[Column2]],Table12[[Column2]:[Column54]],9,FALSE),"0")</f>
        <v>0</v>
      </c>
      <c r="K69" s="52">
        <f>IFERROR(VLOOKUP(Table1215[[#This Row],[Column2]],Table12[[Column2]:[Column54]],10,FALSE),"0")</f>
        <v>0</v>
      </c>
      <c r="L69" s="58">
        <f>Table1215[[#This Row],[Column9]]</f>
        <v>0</v>
      </c>
      <c r="M69" s="52">
        <f>IFERROR(VLOOKUP(Table1215[[#This Row],[Column2]],Table12[[Column2]:[Column54]],12,FALSE),"0")</f>
        <v>0</v>
      </c>
      <c r="N69" s="52">
        <f>IFERROR(VLOOKUP(Table1215[[#This Row],[Column2]],Table12[[Column2]:[Column54]],13,FALSE),"0")</f>
        <v>0</v>
      </c>
      <c r="O69" s="52">
        <f>IFERROR(VLOOKUP(Table1215[[#This Row],[Column2]],Table12[[Column2]:[Column54]],14,FALSE),"0")</f>
        <v>0</v>
      </c>
      <c r="P69" s="52">
        <f>IFERROR(VLOOKUP(Table1215[[#This Row],[Column2]],Table12[[Column2]:[Column54]],10,FALSE),"0")</f>
        <v>0</v>
      </c>
      <c r="Q69" s="52">
        <f>IFERROR(VLOOKUP(Table1215[[#This Row],[Column2]],Table12[[Column2]:[Column54]],16,FALSE),"0")</f>
        <v>0</v>
      </c>
      <c r="R69" s="58">
        <f>AVERAGE(Table1215[[#This Row],[Column14]],Table1215[[#This Row],[Column15]],Table1215[[#This Row],[Column17]])</f>
        <v>0</v>
      </c>
      <c r="S69" s="52">
        <f>IFERROR(VLOOKUP(Table1215[[#This Row],[Column2]],Table12[[Column2]:[Column54]],18,FALSE),"0")</f>
        <v>0</v>
      </c>
      <c r="T69" s="52">
        <f>IFERROR(VLOOKUP(Table1215[[#This Row],[Column2]],Table12[[Column2]:[Column54]],19,FALSE),"0")</f>
        <v>0</v>
      </c>
      <c r="U69" s="52">
        <f>IFERROR(VLOOKUP(Table1215[[#This Row],[Column2]],Table12[[Column2]:[Column54]],20,FALSE),"0")</f>
        <v>0</v>
      </c>
      <c r="V69" s="52">
        <f>IFERROR(VLOOKUP(Table1215[[#This Row],[Column2]],Table12[[Column2]:[Column54]],21,FALSE),"0")</f>
        <v>0</v>
      </c>
      <c r="W69" s="52">
        <f>IFERROR(VLOOKUP(Table1215[[#This Row],[Column2]],Table12[[Column2]:[Column54]],22,FALSE),"0")</f>
        <v>0</v>
      </c>
      <c r="X69" s="58">
        <f>Table1215[[#This Row],[Column19]]</f>
        <v>0</v>
      </c>
      <c r="Y69" s="52">
        <f>IFERROR(VLOOKUP(Table1215[[#This Row],[Column2]],Table12[[Column2]:[Column54]],24,FALSE),"0")</f>
        <v>0</v>
      </c>
      <c r="Z69" s="52">
        <f>IFERROR(VLOOKUP(Table1215[[#This Row],[Column2]],Table12[[Column2]:[Column54]],25,FALSE),"0")</f>
        <v>0</v>
      </c>
      <c r="AA69" s="52">
        <f>IFERROR(VLOOKUP(Table1215[[#This Row],[Column2]],Table12[[Column2]:[Column54]],26,FALSE),"0")</f>
        <v>0</v>
      </c>
      <c r="AB69" s="52">
        <f>IFERROR(VLOOKUP(Table1215[[#This Row],[Column2]],Table12[[Column2]:[Column54]],27,FALSE),"0")</f>
        <v>0</v>
      </c>
      <c r="AC69" s="52">
        <f>IFERROR(VLOOKUP(Table1215[[#This Row],[Column2]],Table12[[Column2]:[Column54]],28,FALSE),"0")</f>
        <v>0</v>
      </c>
      <c r="AD69" s="58">
        <f>Table1215[[#This Row],[Column25]]</f>
        <v>0</v>
      </c>
      <c r="AE69" s="52">
        <f>IFERROR(VLOOKUP(Table1215[[#This Row],[Column2]],Table12[[Column2]:[Column54]],30,FALSE),"0")</f>
        <v>0</v>
      </c>
      <c r="AF69" s="52">
        <f>IFERROR(VLOOKUP(Table1215[[#This Row],[Column2]],Table12[[Column2]:[Column54]],31,FALSE),"0")</f>
        <v>0</v>
      </c>
      <c r="AG69" s="52">
        <f>IFERROR(VLOOKUP(Table1215[[#This Row],[Column2]],Table12[[Column2]:[Column54]],32,FALSE),"0")</f>
        <v>0</v>
      </c>
      <c r="AH69" s="52">
        <f>IFERROR(VLOOKUP(Table1215[[#This Row],[Column2]],Table12[[Column2]:[Column54]],33,FALSE),"0")</f>
        <v>0</v>
      </c>
      <c r="AI69" s="52">
        <f>IFERROR(VLOOKUP(Table1215[[#This Row],[Column2]],Table12[[Column2]:[Column54]],34,FALSE),"0")</f>
        <v>0</v>
      </c>
      <c r="AJ69" s="58">
        <f>AVERAGE(Table1215[[#This Row],[Column31]],Table1215[[#This Row],[Column32]],Table1215[[#This Row],[Column33]])</f>
        <v>0</v>
      </c>
      <c r="AK69" s="52">
        <f>IFERROR(VLOOKUP(Table1215[[#This Row],[Column2]],Table12[[Column2]:[Column54]],36,FALSE),"0")</f>
        <v>0</v>
      </c>
      <c r="AL69" s="52">
        <f>IFERROR(VLOOKUP(Table1215[[#This Row],[Column2]],Table12[[Column2]:[Column54]],37,FALSE),"0")</f>
        <v>0</v>
      </c>
      <c r="AM69" s="52">
        <f>IFERROR(VLOOKUP(Table1215[[#This Row],[Column2]],Table12[[Column2]:[Column54]],38,FALSE),"0")</f>
        <v>0</v>
      </c>
      <c r="AN69" s="52" t="str">
        <f>IFERROR(VLOOKUP(Table1215[[#This Row],[Column2]],Table12[[Column2]:[Column54]],39,FALSE),"0")</f>
        <v>A</v>
      </c>
      <c r="AO69" s="52">
        <f>IFERROR(VLOOKUP(Table1215[[#This Row],[Column2]],Table12[[Column2]:[Column54]],40,FALSE),"0")</f>
        <v>0</v>
      </c>
      <c r="AP69" s="58">
        <f>AVERAGE(Table1215[[#This Row],[Column37]],Table1215[[#This Row],[Column38]],Table1215[[#This Row],[Column40]])</f>
        <v>0</v>
      </c>
      <c r="AQ69" s="52">
        <f>IFERROR(VLOOKUP(Table1215[[#This Row],[Column2]],Table12[[Column2]:[Column54]],42,FALSE),"0")</f>
        <v>0</v>
      </c>
      <c r="AR69" s="52">
        <f>IFERROR(VLOOKUP(Table1215[[#This Row],[Column2]],Table12[[Column2]:[Column54]],43,FALSE),"0")</f>
        <v>0</v>
      </c>
      <c r="AS69" s="52">
        <f>IFERROR(VLOOKUP(Table1215[[#This Row],[Column2]],Table12[[Column2]:[Column54]],44,FALSE),"0")</f>
        <v>0</v>
      </c>
      <c r="AT69" s="52">
        <f>IFERROR(VLOOKUP(Table1215[[#This Row],[Column2]],Table12[[Column2]:[Column54]],45,FALSE),"0")</f>
        <v>0</v>
      </c>
      <c r="AU69" s="52">
        <f>IFERROR(VLOOKUP(Table1215[[#This Row],[Column2]],Table12[[Column2]:[Column54]],46,FALSE),"0")</f>
        <v>0</v>
      </c>
      <c r="AV69" s="58">
        <f>Table1215[[#This Row],[Column43]]</f>
        <v>0</v>
      </c>
      <c r="AW69" s="52">
        <f>IFERROR(VLOOKUP(Table1215[[#This Row],[Column2]],Table12[[Column2]:[Column54]],48,FALSE),"0")</f>
        <v>0</v>
      </c>
      <c r="AX69" s="52">
        <f>IFERROR(VLOOKUP(Table1215[[#This Row],[Column2]],Table12[[Column2]:[Column54]],49,FALSE),"0")</f>
        <v>0</v>
      </c>
      <c r="AY69" s="52">
        <f>IFERROR(VLOOKUP(Table1215[[#This Row],[Column2]],Table12[[Column2]:[Column54]],50,FALSE),"0")</f>
        <v>0</v>
      </c>
      <c r="AZ69" s="52">
        <f>IFERROR(VLOOKUP(Table1215[[#This Row],[Column2]],Table12[[Column2]:[Column54]],51,FALSE),"0")</f>
        <v>0</v>
      </c>
      <c r="BA69" s="52">
        <f>IFERROR(VLOOKUP(Table1215[[#This Row],[Column2]],Table12[[Column2]:[Column54]],52,FALSE),"0")</f>
        <v>0</v>
      </c>
      <c r="BB69" s="58">
        <f>AVERAGE(Table1215[[#This Row],[Column52]],Table1215[[#This Row],[Column53]])</f>
        <v>0</v>
      </c>
    </row>
    <row r="70" spans="1:54" ht="23.1" customHeight="1" x14ac:dyDescent="0.3">
      <c r="A70" s="77">
        <v>67</v>
      </c>
      <c r="B70" s="54" t="s">
        <v>276</v>
      </c>
      <c r="C70" s="55" t="s">
        <v>277</v>
      </c>
      <c r="D70" s="54" t="s">
        <v>449</v>
      </c>
      <c r="E70" s="54" t="s">
        <v>160</v>
      </c>
      <c r="F70" s="54" t="str">
        <f>REPT(CHAR(160),10)&amp;Working!$E71</f>
        <v>          B</v>
      </c>
      <c r="G70" s="56">
        <f>IFERROR(VLOOKUP(Table1215[[#This Row],[Column2]],Table12[[Column2]:[Column54]],6,FALSE),"0")</f>
        <v>0</v>
      </c>
      <c r="H70" s="56">
        <f>IFERROR(VLOOKUP(Table1215[[#This Row],[Column2]],Table12[[Column2]:[Column54]],7,FALSE),"0")</f>
        <v>0</v>
      </c>
      <c r="I70" s="56">
        <f>IFERROR(VLOOKUP(Table1215[[#This Row],[Column2]],Table12[[Column2]:[Column54]],8,FALSE),"0")</f>
        <v>3</v>
      </c>
      <c r="J70" s="56">
        <f>IFERROR(VLOOKUP(Table1215[[#This Row],[Column2]],Table12[[Column2]:[Column54]],9,FALSE),"0")</f>
        <v>0</v>
      </c>
      <c r="K70" s="56">
        <f>IFERROR(VLOOKUP(Table1215[[#This Row],[Column2]],Table12[[Column2]:[Column54]],10,FALSE),"0")</f>
        <v>0</v>
      </c>
      <c r="L70" s="58">
        <f>Table1215[[#This Row],[Column9]]</f>
        <v>3</v>
      </c>
      <c r="M70" s="56">
        <f>IFERROR(VLOOKUP(Table1215[[#This Row],[Column2]],Table12[[Column2]:[Column54]],12,FALSE),"0")</f>
        <v>0</v>
      </c>
      <c r="N70" s="56">
        <f>IFERROR(VLOOKUP(Table1215[[#This Row],[Column2]],Table12[[Column2]:[Column54]],13,FALSE),"0")</f>
        <v>3</v>
      </c>
      <c r="O70" s="56">
        <f>IFERROR(VLOOKUP(Table1215[[#This Row],[Column2]],Table12[[Column2]:[Column54]],14,FALSE),"0")</f>
        <v>3</v>
      </c>
      <c r="P70" s="56">
        <f>IFERROR(VLOOKUP(Table1215[[#This Row],[Column2]],Table12[[Column2]:[Column54]],10,FALSE),"0")</f>
        <v>0</v>
      </c>
      <c r="Q70" s="56">
        <f>IFERROR(VLOOKUP(Table1215[[#This Row],[Column2]],Table12[[Column2]:[Column54]],16,FALSE),"0")</f>
        <v>3</v>
      </c>
      <c r="R70" s="58">
        <f>AVERAGE(Table1215[[#This Row],[Column14]],Table1215[[#This Row],[Column15]],Table1215[[#This Row],[Column17]])</f>
        <v>3</v>
      </c>
      <c r="S70" s="56">
        <f>IFERROR(VLOOKUP(Table1215[[#This Row],[Column2]],Table12[[Column2]:[Column54]],18,FALSE),"0")</f>
        <v>0</v>
      </c>
      <c r="T70" s="56">
        <f>IFERROR(VLOOKUP(Table1215[[#This Row],[Column2]],Table12[[Column2]:[Column54]],19,FALSE),"0")</f>
        <v>0</v>
      </c>
      <c r="U70" s="56">
        <f>IFERROR(VLOOKUP(Table1215[[#This Row],[Column2]],Table12[[Column2]:[Column54]],20,FALSE),"0")</f>
        <v>0</v>
      </c>
      <c r="V70" s="56">
        <f>IFERROR(VLOOKUP(Table1215[[#This Row],[Column2]],Table12[[Column2]:[Column54]],21,FALSE),"0")</f>
        <v>0</v>
      </c>
      <c r="W70" s="56">
        <f>IFERROR(VLOOKUP(Table1215[[#This Row],[Column2]],Table12[[Column2]:[Column54]],22,FALSE),"0")</f>
        <v>0</v>
      </c>
      <c r="X70" s="58">
        <f>Table1215[[#This Row],[Column19]]</f>
        <v>0</v>
      </c>
      <c r="Y70" s="56">
        <f>IFERROR(VLOOKUP(Table1215[[#This Row],[Column2]],Table12[[Column2]:[Column54]],24,FALSE),"0")</f>
        <v>3</v>
      </c>
      <c r="Z70" s="56">
        <f>IFERROR(VLOOKUP(Table1215[[#This Row],[Column2]],Table12[[Column2]:[Column54]],25,FALSE),"0")</f>
        <v>0</v>
      </c>
      <c r="AA70" s="56">
        <f>IFERROR(VLOOKUP(Table1215[[#This Row],[Column2]],Table12[[Column2]:[Column54]],26,FALSE),"0")</f>
        <v>0</v>
      </c>
      <c r="AB70" s="56">
        <f>IFERROR(VLOOKUP(Table1215[[#This Row],[Column2]],Table12[[Column2]:[Column54]],27,FALSE),"0")</f>
        <v>0</v>
      </c>
      <c r="AC70" s="56">
        <f>IFERROR(VLOOKUP(Table1215[[#This Row],[Column2]],Table12[[Column2]:[Column54]],28,FALSE),"0")</f>
        <v>0</v>
      </c>
      <c r="AD70" s="58">
        <f>Table1215[[#This Row],[Column25]]</f>
        <v>3</v>
      </c>
      <c r="AE70" s="56">
        <f>IFERROR(VLOOKUP(Table1215[[#This Row],[Column2]],Table12[[Column2]:[Column54]],30,FALSE),"0")</f>
        <v>0</v>
      </c>
      <c r="AF70" s="56">
        <f>IFERROR(VLOOKUP(Table1215[[#This Row],[Column2]],Table12[[Column2]:[Column54]],31,FALSE),"0")</f>
        <v>0</v>
      </c>
      <c r="AG70" s="56">
        <f>IFERROR(VLOOKUP(Table1215[[#This Row],[Column2]],Table12[[Column2]:[Column54]],32,FALSE),"0")</f>
        <v>0</v>
      </c>
      <c r="AH70" s="56">
        <f>IFERROR(VLOOKUP(Table1215[[#This Row],[Column2]],Table12[[Column2]:[Column54]],33,FALSE),"0")</f>
        <v>0</v>
      </c>
      <c r="AI70" s="56">
        <f>IFERROR(VLOOKUP(Table1215[[#This Row],[Column2]],Table12[[Column2]:[Column54]],34,FALSE),"0")</f>
        <v>0</v>
      </c>
      <c r="AJ70" s="58">
        <f>AVERAGE(Table1215[[#This Row],[Column31]],Table1215[[#This Row],[Column32]],Table1215[[#This Row],[Column33]])</f>
        <v>0</v>
      </c>
      <c r="AK70" s="56">
        <f>IFERROR(VLOOKUP(Table1215[[#This Row],[Column2]],Table12[[Column2]:[Column54]],36,FALSE),"0")</f>
        <v>4</v>
      </c>
      <c r="AL70" s="56">
        <f>IFERROR(VLOOKUP(Table1215[[#This Row],[Column2]],Table12[[Column2]:[Column54]],37,FALSE),"0")</f>
        <v>3</v>
      </c>
      <c r="AM70" s="56">
        <f>IFERROR(VLOOKUP(Table1215[[#This Row],[Column2]],Table12[[Column2]:[Column54]],38,FALSE),"0")</f>
        <v>0</v>
      </c>
      <c r="AN70" s="56">
        <f>IFERROR(VLOOKUP(Table1215[[#This Row],[Column2]],Table12[[Column2]:[Column54]],39,FALSE),"0")</f>
        <v>3</v>
      </c>
      <c r="AO70" s="56">
        <f>IFERROR(VLOOKUP(Table1215[[#This Row],[Column2]],Table12[[Column2]:[Column54]],40,FALSE),"0")</f>
        <v>0</v>
      </c>
      <c r="AP70" s="58">
        <f>AVERAGE(Table1215[[#This Row],[Column37]],Table1215[[#This Row],[Column38]],Table1215[[#This Row],[Column40]])</f>
        <v>3.3333333333333335</v>
      </c>
      <c r="AQ70" s="56">
        <f>IFERROR(VLOOKUP(Table1215[[#This Row],[Column2]],Table12[[Column2]:[Column54]],42,FALSE),"0")</f>
        <v>5</v>
      </c>
      <c r="AR70" s="56">
        <f>IFERROR(VLOOKUP(Table1215[[#This Row],[Column2]],Table12[[Column2]:[Column54]],43,FALSE),"0")</f>
        <v>0</v>
      </c>
      <c r="AS70" s="56">
        <f>IFERROR(VLOOKUP(Table1215[[#This Row],[Column2]],Table12[[Column2]:[Column54]],44,FALSE),"0")</f>
        <v>0</v>
      </c>
      <c r="AT70" s="56">
        <f>IFERROR(VLOOKUP(Table1215[[#This Row],[Column2]],Table12[[Column2]:[Column54]],45,FALSE),"0")</f>
        <v>0</v>
      </c>
      <c r="AU70" s="56">
        <f>IFERROR(VLOOKUP(Table1215[[#This Row],[Column2]],Table12[[Column2]:[Column54]],46,FALSE),"0")</f>
        <v>0</v>
      </c>
      <c r="AV70" s="58">
        <f>Table1215[[#This Row],[Column43]]</f>
        <v>5</v>
      </c>
      <c r="AW70" s="56">
        <f>IFERROR(VLOOKUP(Table1215[[#This Row],[Column2]],Table12[[Column2]:[Column54]],48,FALSE),"0")</f>
        <v>0</v>
      </c>
      <c r="AX70" s="56">
        <f>IFERROR(VLOOKUP(Table1215[[#This Row],[Column2]],Table12[[Column2]:[Column54]],49,FALSE),"0")</f>
        <v>0</v>
      </c>
      <c r="AY70" s="56">
        <f>IFERROR(VLOOKUP(Table1215[[#This Row],[Column2]],Table12[[Column2]:[Column54]],50,FALSE),"0")</f>
        <v>0</v>
      </c>
      <c r="AZ70" s="56">
        <f>IFERROR(VLOOKUP(Table1215[[#This Row],[Column2]],Table12[[Column2]:[Column54]],51,FALSE),"0")</f>
        <v>3</v>
      </c>
      <c r="BA70" s="56">
        <f>IFERROR(VLOOKUP(Table1215[[#This Row],[Column2]],Table12[[Column2]:[Column54]],52,FALSE),"0")</f>
        <v>3</v>
      </c>
      <c r="BB70" s="58">
        <f>AVERAGE(Table1215[[#This Row],[Column52]],Table1215[[#This Row],[Column53]])</f>
        <v>3</v>
      </c>
    </row>
    <row r="71" spans="1:54" ht="23.1" customHeight="1" x14ac:dyDescent="0.3">
      <c r="A71" s="78">
        <v>68</v>
      </c>
      <c r="B71" s="61" t="s">
        <v>163</v>
      </c>
      <c r="C71" s="62" t="s">
        <v>164</v>
      </c>
      <c r="D71" s="61" t="s">
        <v>449</v>
      </c>
      <c r="E71" s="61" t="s">
        <v>160</v>
      </c>
      <c r="F71" s="61" t="str">
        <f>REPT(CHAR(160),10)&amp;Working!$E72</f>
        <v>          B</v>
      </c>
      <c r="G71" s="52">
        <f>IFERROR(VLOOKUP(Table1215[[#This Row],[Column2]],Table12[[Column2]:[Column54]],6,FALSE),"0")</f>
        <v>0</v>
      </c>
      <c r="H71" s="52">
        <f>IFERROR(VLOOKUP(Table1215[[#This Row],[Column2]],Table12[[Column2]:[Column54]],7,FALSE),"0")</f>
        <v>0</v>
      </c>
      <c r="I71" s="52">
        <f>IFERROR(VLOOKUP(Table1215[[#This Row],[Column2]],Table12[[Column2]:[Column54]],8,FALSE),"0")</f>
        <v>4</v>
      </c>
      <c r="J71" s="52">
        <f>IFERROR(VLOOKUP(Table1215[[#This Row],[Column2]],Table12[[Column2]:[Column54]],9,FALSE),"0")</f>
        <v>0</v>
      </c>
      <c r="K71" s="52">
        <f>IFERROR(VLOOKUP(Table1215[[#This Row],[Column2]],Table12[[Column2]:[Column54]],10,FALSE),"0")</f>
        <v>0</v>
      </c>
      <c r="L71" s="58">
        <f>Table1215[[#This Row],[Column9]]</f>
        <v>4</v>
      </c>
      <c r="M71" s="52">
        <f>IFERROR(VLOOKUP(Table1215[[#This Row],[Column2]],Table12[[Column2]:[Column54]],12,FALSE),"0")</f>
        <v>0</v>
      </c>
      <c r="N71" s="52">
        <f>IFERROR(VLOOKUP(Table1215[[#This Row],[Column2]],Table12[[Column2]:[Column54]],13,FALSE),"0")</f>
        <v>4</v>
      </c>
      <c r="O71" s="52">
        <f>IFERROR(VLOOKUP(Table1215[[#This Row],[Column2]],Table12[[Column2]:[Column54]],14,FALSE),"0")</f>
        <v>4</v>
      </c>
      <c r="P71" s="52">
        <f>IFERROR(VLOOKUP(Table1215[[#This Row],[Column2]],Table12[[Column2]:[Column54]],10,FALSE),"0")</f>
        <v>0</v>
      </c>
      <c r="Q71" s="52">
        <f>IFERROR(VLOOKUP(Table1215[[#This Row],[Column2]],Table12[[Column2]:[Column54]],16,FALSE),"0")</f>
        <v>4</v>
      </c>
      <c r="R71" s="58">
        <f>AVERAGE(Table1215[[#This Row],[Column14]],Table1215[[#This Row],[Column15]],Table1215[[#This Row],[Column17]])</f>
        <v>4</v>
      </c>
      <c r="S71" s="52">
        <f>IFERROR(VLOOKUP(Table1215[[#This Row],[Column2]],Table12[[Column2]:[Column54]],18,FALSE),"0")</f>
        <v>0</v>
      </c>
      <c r="T71" s="52">
        <f>IFERROR(VLOOKUP(Table1215[[#This Row],[Column2]],Table12[[Column2]:[Column54]],19,FALSE),"0")</f>
        <v>0</v>
      </c>
      <c r="U71" s="52">
        <f>IFERROR(VLOOKUP(Table1215[[#This Row],[Column2]],Table12[[Column2]:[Column54]],20,FALSE),"0")</f>
        <v>0</v>
      </c>
      <c r="V71" s="52">
        <f>IFERROR(VLOOKUP(Table1215[[#This Row],[Column2]],Table12[[Column2]:[Column54]],21,FALSE),"0")</f>
        <v>0</v>
      </c>
      <c r="W71" s="52">
        <f>IFERROR(VLOOKUP(Table1215[[#This Row],[Column2]],Table12[[Column2]:[Column54]],22,FALSE),"0")</f>
        <v>0</v>
      </c>
      <c r="X71" s="58">
        <f>Table1215[[#This Row],[Column19]]</f>
        <v>0</v>
      </c>
      <c r="Y71" s="52">
        <f>IFERROR(VLOOKUP(Table1215[[#This Row],[Column2]],Table12[[Column2]:[Column54]],24,FALSE),"0")</f>
        <v>4</v>
      </c>
      <c r="Z71" s="52">
        <f>IFERROR(VLOOKUP(Table1215[[#This Row],[Column2]],Table12[[Column2]:[Column54]],25,FALSE),"0")</f>
        <v>0</v>
      </c>
      <c r="AA71" s="52">
        <f>IFERROR(VLOOKUP(Table1215[[#This Row],[Column2]],Table12[[Column2]:[Column54]],26,FALSE),"0")</f>
        <v>0</v>
      </c>
      <c r="AB71" s="52">
        <f>IFERROR(VLOOKUP(Table1215[[#This Row],[Column2]],Table12[[Column2]:[Column54]],27,FALSE),"0")</f>
        <v>0</v>
      </c>
      <c r="AC71" s="52">
        <f>IFERROR(VLOOKUP(Table1215[[#This Row],[Column2]],Table12[[Column2]:[Column54]],28,FALSE),"0")</f>
        <v>0</v>
      </c>
      <c r="AD71" s="58">
        <f>Table1215[[#This Row],[Column25]]</f>
        <v>4</v>
      </c>
      <c r="AE71" s="52">
        <f>IFERROR(VLOOKUP(Table1215[[#This Row],[Column2]],Table12[[Column2]:[Column54]],30,FALSE),"0")</f>
        <v>0</v>
      </c>
      <c r="AF71" s="52">
        <f>IFERROR(VLOOKUP(Table1215[[#This Row],[Column2]],Table12[[Column2]:[Column54]],31,FALSE),"0")</f>
        <v>0</v>
      </c>
      <c r="AG71" s="52">
        <f>IFERROR(VLOOKUP(Table1215[[#This Row],[Column2]],Table12[[Column2]:[Column54]],32,FALSE),"0")</f>
        <v>0</v>
      </c>
      <c r="AH71" s="52">
        <f>IFERROR(VLOOKUP(Table1215[[#This Row],[Column2]],Table12[[Column2]:[Column54]],33,FALSE),"0")</f>
        <v>0</v>
      </c>
      <c r="AI71" s="52">
        <f>IFERROR(VLOOKUP(Table1215[[#This Row],[Column2]],Table12[[Column2]:[Column54]],34,FALSE),"0")</f>
        <v>0</v>
      </c>
      <c r="AJ71" s="58">
        <f>AVERAGE(Table1215[[#This Row],[Column31]],Table1215[[#This Row],[Column32]],Table1215[[#This Row],[Column33]])</f>
        <v>0</v>
      </c>
      <c r="AK71" s="52">
        <f>IFERROR(VLOOKUP(Table1215[[#This Row],[Column2]],Table12[[Column2]:[Column54]],36,FALSE),"0")</f>
        <v>3</v>
      </c>
      <c r="AL71" s="52">
        <f>IFERROR(VLOOKUP(Table1215[[#This Row],[Column2]],Table12[[Column2]:[Column54]],37,FALSE),"0")</f>
        <v>5</v>
      </c>
      <c r="AM71" s="52">
        <f>IFERROR(VLOOKUP(Table1215[[#This Row],[Column2]],Table12[[Column2]:[Column54]],38,FALSE),"0")</f>
        <v>0</v>
      </c>
      <c r="AN71" s="52">
        <f>IFERROR(VLOOKUP(Table1215[[#This Row],[Column2]],Table12[[Column2]:[Column54]],39,FALSE),"0")</f>
        <v>5</v>
      </c>
      <c r="AO71" s="52">
        <f>IFERROR(VLOOKUP(Table1215[[#This Row],[Column2]],Table12[[Column2]:[Column54]],40,FALSE),"0")</f>
        <v>0</v>
      </c>
      <c r="AP71" s="58">
        <f>AVERAGE(Table1215[[#This Row],[Column37]],Table1215[[#This Row],[Column38]],Table1215[[#This Row],[Column40]])</f>
        <v>4.333333333333333</v>
      </c>
      <c r="AQ71" s="52">
        <f>IFERROR(VLOOKUP(Table1215[[#This Row],[Column2]],Table12[[Column2]:[Column54]],42,FALSE),"0")</f>
        <v>4</v>
      </c>
      <c r="AR71" s="52">
        <f>IFERROR(VLOOKUP(Table1215[[#This Row],[Column2]],Table12[[Column2]:[Column54]],43,FALSE),"0")</f>
        <v>0</v>
      </c>
      <c r="AS71" s="52">
        <f>IFERROR(VLOOKUP(Table1215[[#This Row],[Column2]],Table12[[Column2]:[Column54]],44,FALSE),"0")</f>
        <v>0</v>
      </c>
      <c r="AT71" s="52">
        <f>IFERROR(VLOOKUP(Table1215[[#This Row],[Column2]],Table12[[Column2]:[Column54]],45,FALSE),"0")</f>
        <v>0</v>
      </c>
      <c r="AU71" s="52">
        <f>IFERROR(VLOOKUP(Table1215[[#This Row],[Column2]],Table12[[Column2]:[Column54]],46,FALSE),"0")</f>
        <v>0</v>
      </c>
      <c r="AV71" s="58">
        <f>Table1215[[#This Row],[Column43]]</f>
        <v>4</v>
      </c>
      <c r="AW71" s="52">
        <f>IFERROR(VLOOKUP(Table1215[[#This Row],[Column2]],Table12[[Column2]:[Column54]],48,FALSE),"0")</f>
        <v>0</v>
      </c>
      <c r="AX71" s="52">
        <f>IFERROR(VLOOKUP(Table1215[[#This Row],[Column2]],Table12[[Column2]:[Column54]],49,FALSE),"0")</f>
        <v>0</v>
      </c>
      <c r="AY71" s="52">
        <f>IFERROR(VLOOKUP(Table1215[[#This Row],[Column2]],Table12[[Column2]:[Column54]],50,FALSE),"0")</f>
        <v>0</v>
      </c>
      <c r="AZ71" s="52">
        <f>IFERROR(VLOOKUP(Table1215[[#This Row],[Column2]],Table12[[Column2]:[Column54]],51,FALSE),"0")</f>
        <v>4</v>
      </c>
      <c r="BA71" s="52">
        <f>IFERROR(VLOOKUP(Table1215[[#This Row],[Column2]],Table12[[Column2]:[Column54]],52,FALSE),"0")</f>
        <v>5</v>
      </c>
      <c r="BB71" s="58">
        <f>AVERAGE(Table1215[[#This Row],[Column52]],Table1215[[#This Row],[Column53]])</f>
        <v>4.5</v>
      </c>
    </row>
    <row r="72" spans="1:54" ht="23.1" customHeight="1" x14ac:dyDescent="0.3">
      <c r="A72" s="77">
        <v>69</v>
      </c>
      <c r="B72" s="54" t="s">
        <v>129</v>
      </c>
      <c r="C72" s="55" t="s">
        <v>130</v>
      </c>
      <c r="D72" s="54" t="s">
        <v>541</v>
      </c>
      <c r="E72" s="54" t="s">
        <v>34</v>
      </c>
      <c r="F72" s="54" t="str">
        <f>REPT(CHAR(160),10)&amp;Working!$E73</f>
        <v>          A</v>
      </c>
      <c r="G72" s="56">
        <f>IFERROR(VLOOKUP(Table1215[[#This Row],[Column2]],Table12[[Column2]:[Column54]],6,FALSE),"0")</f>
        <v>0</v>
      </c>
      <c r="H72" s="56">
        <f>IFERROR(VLOOKUP(Table1215[[#This Row],[Column2]],Table12[[Column2]:[Column54]],7,FALSE),"0")</f>
        <v>0</v>
      </c>
      <c r="I72" s="56">
        <f>IFERROR(VLOOKUP(Table1215[[#This Row],[Column2]],Table12[[Column2]:[Column54]],8,FALSE),"0")</f>
        <v>2</v>
      </c>
      <c r="J72" s="56">
        <f>IFERROR(VLOOKUP(Table1215[[#This Row],[Column2]],Table12[[Column2]:[Column54]],9,FALSE),"0")</f>
        <v>0</v>
      </c>
      <c r="K72" s="56">
        <f>IFERROR(VLOOKUP(Table1215[[#This Row],[Column2]],Table12[[Column2]:[Column54]],10,FALSE),"0")</f>
        <v>0</v>
      </c>
      <c r="L72" s="58">
        <f>Table1215[[#This Row],[Column9]]</f>
        <v>2</v>
      </c>
      <c r="M72" s="56">
        <f>IFERROR(VLOOKUP(Table1215[[#This Row],[Column2]],Table12[[Column2]:[Column54]],12,FALSE),"0")</f>
        <v>0</v>
      </c>
      <c r="N72" s="56">
        <f>IFERROR(VLOOKUP(Table1215[[#This Row],[Column2]],Table12[[Column2]:[Column54]],13,FALSE),"0")</f>
        <v>2</v>
      </c>
      <c r="O72" s="56">
        <f>IFERROR(VLOOKUP(Table1215[[#This Row],[Column2]],Table12[[Column2]:[Column54]],14,FALSE),"0")</f>
        <v>2</v>
      </c>
      <c r="P72" s="56">
        <f>IFERROR(VLOOKUP(Table1215[[#This Row],[Column2]],Table12[[Column2]:[Column54]],10,FALSE),"0")</f>
        <v>0</v>
      </c>
      <c r="Q72" s="56">
        <f>IFERROR(VLOOKUP(Table1215[[#This Row],[Column2]],Table12[[Column2]:[Column54]],16,FALSE),"0")</f>
        <v>2</v>
      </c>
      <c r="R72" s="58">
        <f>AVERAGE(Table1215[[#This Row],[Column14]],Table1215[[#This Row],[Column15]],Table1215[[#This Row],[Column17]])</f>
        <v>2</v>
      </c>
      <c r="S72" s="56">
        <f>IFERROR(VLOOKUP(Table1215[[#This Row],[Column2]],Table12[[Column2]:[Column54]],18,FALSE),"0")</f>
        <v>0</v>
      </c>
      <c r="T72" s="56">
        <f>IFERROR(VLOOKUP(Table1215[[#This Row],[Column2]],Table12[[Column2]:[Column54]],19,FALSE),"0")</f>
        <v>0</v>
      </c>
      <c r="U72" s="56">
        <f>IFERROR(VLOOKUP(Table1215[[#This Row],[Column2]],Table12[[Column2]:[Column54]],20,FALSE),"0")</f>
        <v>0</v>
      </c>
      <c r="V72" s="56">
        <f>IFERROR(VLOOKUP(Table1215[[#This Row],[Column2]],Table12[[Column2]:[Column54]],21,FALSE),"0")</f>
        <v>0</v>
      </c>
      <c r="W72" s="56">
        <f>IFERROR(VLOOKUP(Table1215[[#This Row],[Column2]],Table12[[Column2]:[Column54]],22,FALSE),"0")</f>
        <v>0</v>
      </c>
      <c r="X72" s="58">
        <f>Table1215[[#This Row],[Column19]]</f>
        <v>0</v>
      </c>
      <c r="Y72" s="56">
        <f>IFERROR(VLOOKUP(Table1215[[#This Row],[Column2]],Table12[[Column2]:[Column54]],24,FALSE),"0")</f>
        <v>2</v>
      </c>
      <c r="Z72" s="56">
        <f>IFERROR(VLOOKUP(Table1215[[#This Row],[Column2]],Table12[[Column2]:[Column54]],25,FALSE),"0")</f>
        <v>0</v>
      </c>
      <c r="AA72" s="56">
        <f>IFERROR(VLOOKUP(Table1215[[#This Row],[Column2]],Table12[[Column2]:[Column54]],26,FALSE),"0")</f>
        <v>0</v>
      </c>
      <c r="AB72" s="56">
        <f>IFERROR(VLOOKUP(Table1215[[#This Row],[Column2]],Table12[[Column2]:[Column54]],27,FALSE),"0")</f>
        <v>0</v>
      </c>
      <c r="AC72" s="56">
        <f>IFERROR(VLOOKUP(Table1215[[#This Row],[Column2]],Table12[[Column2]:[Column54]],28,FALSE),"0")</f>
        <v>0</v>
      </c>
      <c r="AD72" s="58">
        <f>Table1215[[#This Row],[Column25]]</f>
        <v>2</v>
      </c>
      <c r="AE72" s="56">
        <f>IFERROR(VLOOKUP(Table1215[[#This Row],[Column2]],Table12[[Column2]:[Column54]],30,FALSE),"0")</f>
        <v>0</v>
      </c>
      <c r="AF72" s="56">
        <f>IFERROR(VLOOKUP(Table1215[[#This Row],[Column2]],Table12[[Column2]:[Column54]],31,FALSE),"0")</f>
        <v>0</v>
      </c>
      <c r="AG72" s="56">
        <f>IFERROR(VLOOKUP(Table1215[[#This Row],[Column2]],Table12[[Column2]:[Column54]],32,FALSE),"0")</f>
        <v>0</v>
      </c>
      <c r="AH72" s="56">
        <f>IFERROR(VLOOKUP(Table1215[[#This Row],[Column2]],Table12[[Column2]:[Column54]],33,FALSE),"0")</f>
        <v>0</v>
      </c>
      <c r="AI72" s="56">
        <f>IFERROR(VLOOKUP(Table1215[[#This Row],[Column2]],Table12[[Column2]:[Column54]],34,FALSE),"0")</f>
        <v>0</v>
      </c>
      <c r="AJ72" s="58">
        <f>AVERAGE(Table1215[[#This Row],[Column31]],Table1215[[#This Row],[Column32]],Table1215[[#This Row],[Column33]])</f>
        <v>0</v>
      </c>
      <c r="AK72" s="56">
        <f>IFERROR(VLOOKUP(Table1215[[#This Row],[Column2]],Table12[[Column2]:[Column54]],36,FALSE),"0")</f>
        <v>2</v>
      </c>
      <c r="AL72" s="56">
        <f>IFERROR(VLOOKUP(Table1215[[#This Row],[Column2]],Table12[[Column2]:[Column54]],37,FALSE),"0")</f>
        <v>2</v>
      </c>
      <c r="AM72" s="56">
        <f>IFERROR(VLOOKUP(Table1215[[#This Row],[Column2]],Table12[[Column2]:[Column54]],38,FALSE),"0")</f>
        <v>0</v>
      </c>
      <c r="AN72" s="56">
        <f>IFERROR(VLOOKUP(Table1215[[#This Row],[Column2]],Table12[[Column2]:[Column54]],39,FALSE),"0")</f>
        <v>2</v>
      </c>
      <c r="AO72" s="56">
        <f>IFERROR(VLOOKUP(Table1215[[#This Row],[Column2]],Table12[[Column2]:[Column54]],40,FALSE),"0")</f>
        <v>0</v>
      </c>
      <c r="AP72" s="58">
        <f>AVERAGE(Table1215[[#This Row],[Column37]],Table1215[[#This Row],[Column38]],Table1215[[#This Row],[Column40]])</f>
        <v>2</v>
      </c>
      <c r="AQ72" s="56">
        <f>IFERROR(VLOOKUP(Table1215[[#This Row],[Column2]],Table12[[Column2]:[Column54]],42,FALSE),"0")</f>
        <v>2</v>
      </c>
      <c r="AR72" s="56">
        <f>IFERROR(VLOOKUP(Table1215[[#This Row],[Column2]],Table12[[Column2]:[Column54]],43,FALSE),"0")</f>
        <v>0</v>
      </c>
      <c r="AS72" s="56">
        <f>IFERROR(VLOOKUP(Table1215[[#This Row],[Column2]],Table12[[Column2]:[Column54]],44,FALSE),"0")</f>
        <v>0</v>
      </c>
      <c r="AT72" s="56">
        <f>IFERROR(VLOOKUP(Table1215[[#This Row],[Column2]],Table12[[Column2]:[Column54]],45,FALSE),"0")</f>
        <v>0</v>
      </c>
      <c r="AU72" s="56">
        <f>IFERROR(VLOOKUP(Table1215[[#This Row],[Column2]],Table12[[Column2]:[Column54]],46,FALSE),"0")</f>
        <v>0</v>
      </c>
      <c r="AV72" s="58">
        <f>Table1215[[#This Row],[Column43]]</f>
        <v>2</v>
      </c>
      <c r="AW72" s="56">
        <f>IFERROR(VLOOKUP(Table1215[[#This Row],[Column2]],Table12[[Column2]:[Column54]],48,FALSE),"0")</f>
        <v>0</v>
      </c>
      <c r="AX72" s="56">
        <f>IFERROR(VLOOKUP(Table1215[[#This Row],[Column2]],Table12[[Column2]:[Column54]],49,FALSE),"0")</f>
        <v>0</v>
      </c>
      <c r="AY72" s="56">
        <f>IFERROR(VLOOKUP(Table1215[[#This Row],[Column2]],Table12[[Column2]:[Column54]],50,FALSE),"0")</f>
        <v>0</v>
      </c>
      <c r="AZ72" s="56">
        <f>IFERROR(VLOOKUP(Table1215[[#This Row],[Column2]],Table12[[Column2]:[Column54]],51,FALSE),"0")</f>
        <v>2</v>
      </c>
      <c r="BA72" s="56">
        <f>IFERROR(VLOOKUP(Table1215[[#This Row],[Column2]],Table12[[Column2]:[Column54]],52,FALSE),"0")</f>
        <v>2</v>
      </c>
      <c r="BB72" s="58">
        <f>AVERAGE(Table1215[[#This Row],[Column52]],Table1215[[#This Row],[Column53]])</f>
        <v>2</v>
      </c>
    </row>
    <row r="73" spans="1:54" ht="23.1" customHeight="1" x14ac:dyDescent="0.3">
      <c r="A73" s="78">
        <v>70</v>
      </c>
      <c r="B73" s="61" t="s">
        <v>319</v>
      </c>
      <c r="C73" s="62" t="s">
        <v>320</v>
      </c>
      <c r="D73" s="61" t="s">
        <v>541</v>
      </c>
      <c r="E73" s="61" t="s">
        <v>492</v>
      </c>
      <c r="F73" s="61" t="str">
        <f>REPT(CHAR(160),10)&amp;Working!$E74</f>
        <v>          C</v>
      </c>
      <c r="G73" s="52">
        <f>IFERROR(VLOOKUP(Table1215[[#This Row],[Column2]],Table12[[Column2]:[Column54]],6,FALSE),"0")</f>
        <v>0</v>
      </c>
      <c r="H73" s="52">
        <f>IFERROR(VLOOKUP(Table1215[[#This Row],[Column2]],Table12[[Column2]:[Column54]],7,FALSE),"0")</f>
        <v>0</v>
      </c>
      <c r="I73" s="52">
        <f>IFERROR(VLOOKUP(Table1215[[#This Row],[Column2]],Table12[[Column2]:[Column54]],8,FALSE),"0")</f>
        <v>2</v>
      </c>
      <c r="J73" s="52">
        <f>IFERROR(VLOOKUP(Table1215[[#This Row],[Column2]],Table12[[Column2]:[Column54]],9,FALSE),"0")</f>
        <v>0</v>
      </c>
      <c r="K73" s="52">
        <f>IFERROR(VLOOKUP(Table1215[[#This Row],[Column2]],Table12[[Column2]:[Column54]],10,FALSE),"0")</f>
        <v>0</v>
      </c>
      <c r="L73" s="58">
        <f>Table1215[[#This Row],[Column9]]</f>
        <v>2</v>
      </c>
      <c r="M73" s="52">
        <f>IFERROR(VLOOKUP(Table1215[[#This Row],[Column2]],Table12[[Column2]:[Column54]],12,FALSE),"0")</f>
        <v>0</v>
      </c>
      <c r="N73" s="52">
        <f>IFERROR(VLOOKUP(Table1215[[#This Row],[Column2]],Table12[[Column2]:[Column54]],13,FALSE),"0")</f>
        <v>2</v>
      </c>
      <c r="O73" s="52">
        <f>IFERROR(VLOOKUP(Table1215[[#This Row],[Column2]],Table12[[Column2]:[Column54]],14,FALSE),"0")</f>
        <v>2</v>
      </c>
      <c r="P73" s="52">
        <f>IFERROR(VLOOKUP(Table1215[[#This Row],[Column2]],Table12[[Column2]:[Column54]],10,FALSE),"0")</f>
        <v>0</v>
      </c>
      <c r="Q73" s="52">
        <f>IFERROR(VLOOKUP(Table1215[[#This Row],[Column2]],Table12[[Column2]:[Column54]],16,FALSE),"0")</f>
        <v>2</v>
      </c>
      <c r="R73" s="58">
        <f>AVERAGE(Table1215[[#This Row],[Column14]],Table1215[[#This Row],[Column15]],Table1215[[#This Row],[Column17]])</f>
        <v>2</v>
      </c>
      <c r="S73" s="52">
        <f>IFERROR(VLOOKUP(Table1215[[#This Row],[Column2]],Table12[[Column2]:[Column54]],18,FALSE),"0")</f>
        <v>0</v>
      </c>
      <c r="T73" s="52">
        <f>IFERROR(VLOOKUP(Table1215[[#This Row],[Column2]],Table12[[Column2]:[Column54]],19,FALSE),"0")</f>
        <v>0</v>
      </c>
      <c r="U73" s="52">
        <f>IFERROR(VLOOKUP(Table1215[[#This Row],[Column2]],Table12[[Column2]:[Column54]],20,FALSE),"0")</f>
        <v>0</v>
      </c>
      <c r="V73" s="52">
        <f>IFERROR(VLOOKUP(Table1215[[#This Row],[Column2]],Table12[[Column2]:[Column54]],21,FALSE),"0")</f>
        <v>0</v>
      </c>
      <c r="W73" s="52">
        <f>IFERROR(VLOOKUP(Table1215[[#This Row],[Column2]],Table12[[Column2]:[Column54]],22,FALSE),"0")</f>
        <v>0</v>
      </c>
      <c r="X73" s="58">
        <f>Table1215[[#This Row],[Column19]]</f>
        <v>0</v>
      </c>
      <c r="Y73" s="52">
        <f>IFERROR(VLOOKUP(Table1215[[#This Row],[Column2]],Table12[[Column2]:[Column54]],24,FALSE),"0")</f>
        <v>2</v>
      </c>
      <c r="Z73" s="52">
        <f>IFERROR(VLOOKUP(Table1215[[#This Row],[Column2]],Table12[[Column2]:[Column54]],25,FALSE),"0")</f>
        <v>0</v>
      </c>
      <c r="AA73" s="52">
        <f>IFERROR(VLOOKUP(Table1215[[#This Row],[Column2]],Table12[[Column2]:[Column54]],26,FALSE),"0")</f>
        <v>0</v>
      </c>
      <c r="AB73" s="52">
        <f>IFERROR(VLOOKUP(Table1215[[#This Row],[Column2]],Table12[[Column2]:[Column54]],27,FALSE),"0")</f>
        <v>0</v>
      </c>
      <c r="AC73" s="52">
        <f>IFERROR(VLOOKUP(Table1215[[#This Row],[Column2]],Table12[[Column2]:[Column54]],28,FALSE),"0")</f>
        <v>0</v>
      </c>
      <c r="AD73" s="58">
        <f>Table1215[[#This Row],[Column25]]</f>
        <v>2</v>
      </c>
      <c r="AE73" s="52">
        <f>IFERROR(VLOOKUP(Table1215[[#This Row],[Column2]],Table12[[Column2]:[Column54]],30,FALSE),"0")</f>
        <v>0</v>
      </c>
      <c r="AF73" s="52">
        <f>IFERROR(VLOOKUP(Table1215[[#This Row],[Column2]],Table12[[Column2]:[Column54]],31,FALSE),"0")</f>
        <v>0</v>
      </c>
      <c r="AG73" s="52">
        <f>IFERROR(VLOOKUP(Table1215[[#This Row],[Column2]],Table12[[Column2]:[Column54]],32,FALSE),"0")</f>
        <v>0</v>
      </c>
      <c r="AH73" s="52">
        <f>IFERROR(VLOOKUP(Table1215[[#This Row],[Column2]],Table12[[Column2]:[Column54]],33,FALSE),"0")</f>
        <v>0</v>
      </c>
      <c r="AI73" s="52">
        <f>IFERROR(VLOOKUP(Table1215[[#This Row],[Column2]],Table12[[Column2]:[Column54]],34,FALSE),"0")</f>
        <v>0</v>
      </c>
      <c r="AJ73" s="58">
        <f>AVERAGE(Table1215[[#This Row],[Column31]],Table1215[[#This Row],[Column32]],Table1215[[#This Row],[Column33]])</f>
        <v>0</v>
      </c>
      <c r="AK73" s="52">
        <f>IFERROR(VLOOKUP(Table1215[[#This Row],[Column2]],Table12[[Column2]:[Column54]],36,FALSE),"0")</f>
        <v>2</v>
      </c>
      <c r="AL73" s="52">
        <f>IFERROR(VLOOKUP(Table1215[[#This Row],[Column2]],Table12[[Column2]:[Column54]],37,FALSE),"0")</f>
        <v>3</v>
      </c>
      <c r="AM73" s="52">
        <f>IFERROR(VLOOKUP(Table1215[[#This Row],[Column2]],Table12[[Column2]:[Column54]],38,FALSE),"0")</f>
        <v>0</v>
      </c>
      <c r="AN73" s="52">
        <f>IFERROR(VLOOKUP(Table1215[[#This Row],[Column2]],Table12[[Column2]:[Column54]],39,FALSE),"0")</f>
        <v>3</v>
      </c>
      <c r="AO73" s="52">
        <f>IFERROR(VLOOKUP(Table1215[[#This Row],[Column2]],Table12[[Column2]:[Column54]],40,FALSE),"0")</f>
        <v>0</v>
      </c>
      <c r="AP73" s="58">
        <f>AVERAGE(Table1215[[#This Row],[Column37]],Table1215[[#This Row],[Column38]],Table1215[[#This Row],[Column40]])</f>
        <v>2.6666666666666665</v>
      </c>
      <c r="AQ73" s="52">
        <f>IFERROR(VLOOKUP(Table1215[[#This Row],[Column2]],Table12[[Column2]:[Column54]],42,FALSE),"0")</f>
        <v>3</v>
      </c>
      <c r="AR73" s="52">
        <f>IFERROR(VLOOKUP(Table1215[[#This Row],[Column2]],Table12[[Column2]:[Column54]],43,FALSE),"0")</f>
        <v>0</v>
      </c>
      <c r="AS73" s="52">
        <f>IFERROR(VLOOKUP(Table1215[[#This Row],[Column2]],Table12[[Column2]:[Column54]],44,FALSE),"0")</f>
        <v>0</v>
      </c>
      <c r="AT73" s="52">
        <f>IFERROR(VLOOKUP(Table1215[[#This Row],[Column2]],Table12[[Column2]:[Column54]],45,FALSE),"0")</f>
        <v>0</v>
      </c>
      <c r="AU73" s="52">
        <f>IFERROR(VLOOKUP(Table1215[[#This Row],[Column2]],Table12[[Column2]:[Column54]],46,FALSE),"0")</f>
        <v>0</v>
      </c>
      <c r="AV73" s="58">
        <f>Table1215[[#This Row],[Column43]]</f>
        <v>3</v>
      </c>
      <c r="AW73" s="52">
        <f>IFERROR(VLOOKUP(Table1215[[#This Row],[Column2]],Table12[[Column2]:[Column54]],48,FALSE),"0")</f>
        <v>0</v>
      </c>
      <c r="AX73" s="52">
        <f>IFERROR(VLOOKUP(Table1215[[#This Row],[Column2]],Table12[[Column2]:[Column54]],49,FALSE),"0")</f>
        <v>0</v>
      </c>
      <c r="AY73" s="52">
        <f>IFERROR(VLOOKUP(Table1215[[#This Row],[Column2]],Table12[[Column2]:[Column54]],50,FALSE),"0")</f>
        <v>0</v>
      </c>
      <c r="AZ73" s="52">
        <f>IFERROR(VLOOKUP(Table1215[[#This Row],[Column2]],Table12[[Column2]:[Column54]],51,FALSE),"0")</f>
        <v>3</v>
      </c>
      <c r="BA73" s="52">
        <f>IFERROR(VLOOKUP(Table1215[[#This Row],[Column2]],Table12[[Column2]:[Column54]],52,FALSE),"0")</f>
        <v>2</v>
      </c>
      <c r="BB73" s="58">
        <f>AVERAGE(Table1215[[#This Row],[Column52]],Table1215[[#This Row],[Column53]])</f>
        <v>2.5</v>
      </c>
    </row>
    <row r="74" spans="1:54" ht="23.1" customHeight="1" x14ac:dyDescent="0.3">
      <c r="A74" s="77">
        <v>71</v>
      </c>
      <c r="B74" s="54" t="s">
        <v>131</v>
      </c>
      <c r="C74" s="55" t="s">
        <v>132</v>
      </c>
      <c r="D74" s="54" t="s">
        <v>541</v>
      </c>
      <c r="E74" s="54" t="s">
        <v>34</v>
      </c>
      <c r="F74" s="54" t="str">
        <f>REPT(CHAR(160),10)&amp;Working!$E75</f>
        <v>          A</v>
      </c>
      <c r="G74" s="56">
        <f>IFERROR(VLOOKUP(Table1215[[#This Row],[Column2]],Table12[[Column2]:[Column54]],6,FALSE),"0")</f>
        <v>0</v>
      </c>
      <c r="H74" s="56">
        <f>IFERROR(VLOOKUP(Table1215[[#This Row],[Column2]],Table12[[Column2]:[Column54]],7,FALSE),"0")</f>
        <v>0</v>
      </c>
      <c r="I74" s="56">
        <f>IFERROR(VLOOKUP(Table1215[[#This Row],[Column2]],Table12[[Column2]:[Column54]],8,FALSE),"0")</f>
        <v>3</v>
      </c>
      <c r="J74" s="56">
        <f>IFERROR(VLOOKUP(Table1215[[#This Row],[Column2]],Table12[[Column2]:[Column54]],9,FALSE),"0")</f>
        <v>0</v>
      </c>
      <c r="K74" s="56">
        <f>IFERROR(VLOOKUP(Table1215[[#This Row],[Column2]],Table12[[Column2]:[Column54]],10,FALSE),"0")</f>
        <v>0</v>
      </c>
      <c r="L74" s="58">
        <f>Table1215[[#This Row],[Column9]]</f>
        <v>3</v>
      </c>
      <c r="M74" s="56">
        <f>IFERROR(VLOOKUP(Table1215[[#This Row],[Column2]],Table12[[Column2]:[Column54]],12,FALSE),"0")</f>
        <v>0</v>
      </c>
      <c r="N74" s="56">
        <f>IFERROR(VLOOKUP(Table1215[[#This Row],[Column2]],Table12[[Column2]:[Column54]],13,FALSE),"0")</f>
        <v>2</v>
      </c>
      <c r="O74" s="56">
        <f>IFERROR(VLOOKUP(Table1215[[#This Row],[Column2]],Table12[[Column2]:[Column54]],14,FALSE),"0")</f>
        <v>2</v>
      </c>
      <c r="P74" s="56">
        <f>IFERROR(VLOOKUP(Table1215[[#This Row],[Column2]],Table12[[Column2]:[Column54]],10,FALSE),"0")</f>
        <v>0</v>
      </c>
      <c r="Q74" s="56">
        <f>IFERROR(VLOOKUP(Table1215[[#This Row],[Column2]],Table12[[Column2]:[Column54]],16,FALSE),"0")</f>
        <v>2</v>
      </c>
      <c r="R74" s="58">
        <f>AVERAGE(Table1215[[#This Row],[Column14]],Table1215[[#This Row],[Column15]],Table1215[[#This Row],[Column17]])</f>
        <v>2</v>
      </c>
      <c r="S74" s="56">
        <f>IFERROR(VLOOKUP(Table1215[[#This Row],[Column2]],Table12[[Column2]:[Column54]],18,FALSE),"0")</f>
        <v>0</v>
      </c>
      <c r="T74" s="56">
        <f>IFERROR(VLOOKUP(Table1215[[#This Row],[Column2]],Table12[[Column2]:[Column54]],19,FALSE),"0")</f>
        <v>0</v>
      </c>
      <c r="U74" s="56">
        <f>IFERROR(VLOOKUP(Table1215[[#This Row],[Column2]],Table12[[Column2]:[Column54]],20,FALSE),"0")</f>
        <v>0</v>
      </c>
      <c r="V74" s="56">
        <f>IFERROR(VLOOKUP(Table1215[[#This Row],[Column2]],Table12[[Column2]:[Column54]],21,FALSE),"0")</f>
        <v>0</v>
      </c>
      <c r="W74" s="56">
        <f>IFERROR(VLOOKUP(Table1215[[#This Row],[Column2]],Table12[[Column2]:[Column54]],22,FALSE),"0")</f>
        <v>0</v>
      </c>
      <c r="X74" s="58">
        <f>Table1215[[#This Row],[Column19]]</f>
        <v>0</v>
      </c>
      <c r="Y74" s="56">
        <f>IFERROR(VLOOKUP(Table1215[[#This Row],[Column2]],Table12[[Column2]:[Column54]],24,FALSE),"0")</f>
        <v>2</v>
      </c>
      <c r="Z74" s="56">
        <f>IFERROR(VLOOKUP(Table1215[[#This Row],[Column2]],Table12[[Column2]:[Column54]],25,FALSE),"0")</f>
        <v>0</v>
      </c>
      <c r="AA74" s="56">
        <f>IFERROR(VLOOKUP(Table1215[[#This Row],[Column2]],Table12[[Column2]:[Column54]],26,FALSE),"0")</f>
        <v>0</v>
      </c>
      <c r="AB74" s="56">
        <f>IFERROR(VLOOKUP(Table1215[[#This Row],[Column2]],Table12[[Column2]:[Column54]],27,FALSE),"0")</f>
        <v>0</v>
      </c>
      <c r="AC74" s="56">
        <f>IFERROR(VLOOKUP(Table1215[[#This Row],[Column2]],Table12[[Column2]:[Column54]],28,FALSE),"0")</f>
        <v>0</v>
      </c>
      <c r="AD74" s="58">
        <f>Table1215[[#This Row],[Column25]]</f>
        <v>2</v>
      </c>
      <c r="AE74" s="56">
        <f>IFERROR(VLOOKUP(Table1215[[#This Row],[Column2]],Table12[[Column2]:[Column54]],30,FALSE),"0")</f>
        <v>0</v>
      </c>
      <c r="AF74" s="56">
        <f>IFERROR(VLOOKUP(Table1215[[#This Row],[Column2]],Table12[[Column2]:[Column54]],31,FALSE),"0")</f>
        <v>0</v>
      </c>
      <c r="AG74" s="56">
        <f>IFERROR(VLOOKUP(Table1215[[#This Row],[Column2]],Table12[[Column2]:[Column54]],32,FALSE),"0")</f>
        <v>0</v>
      </c>
      <c r="AH74" s="56">
        <f>IFERROR(VLOOKUP(Table1215[[#This Row],[Column2]],Table12[[Column2]:[Column54]],33,FALSE),"0")</f>
        <v>0</v>
      </c>
      <c r="AI74" s="56">
        <f>IFERROR(VLOOKUP(Table1215[[#This Row],[Column2]],Table12[[Column2]:[Column54]],34,FALSE),"0")</f>
        <v>0</v>
      </c>
      <c r="AJ74" s="58">
        <f>AVERAGE(Table1215[[#This Row],[Column31]],Table1215[[#This Row],[Column32]],Table1215[[#This Row],[Column33]])</f>
        <v>0</v>
      </c>
      <c r="AK74" s="56">
        <f>IFERROR(VLOOKUP(Table1215[[#This Row],[Column2]],Table12[[Column2]:[Column54]],36,FALSE),"0")</f>
        <v>3</v>
      </c>
      <c r="AL74" s="56">
        <f>IFERROR(VLOOKUP(Table1215[[#This Row],[Column2]],Table12[[Column2]:[Column54]],37,FALSE),"0")</f>
        <v>3</v>
      </c>
      <c r="AM74" s="56">
        <f>IFERROR(VLOOKUP(Table1215[[#This Row],[Column2]],Table12[[Column2]:[Column54]],38,FALSE),"0")</f>
        <v>0</v>
      </c>
      <c r="AN74" s="56">
        <f>IFERROR(VLOOKUP(Table1215[[#This Row],[Column2]],Table12[[Column2]:[Column54]],39,FALSE),"0")</f>
        <v>3</v>
      </c>
      <c r="AO74" s="56">
        <f>IFERROR(VLOOKUP(Table1215[[#This Row],[Column2]],Table12[[Column2]:[Column54]],40,FALSE),"0")</f>
        <v>0</v>
      </c>
      <c r="AP74" s="58">
        <f>AVERAGE(Table1215[[#This Row],[Column37]],Table1215[[#This Row],[Column38]],Table1215[[#This Row],[Column40]])</f>
        <v>3</v>
      </c>
      <c r="AQ74" s="56">
        <f>IFERROR(VLOOKUP(Table1215[[#This Row],[Column2]],Table12[[Column2]:[Column54]],42,FALSE),"0")</f>
        <v>3</v>
      </c>
      <c r="AR74" s="56">
        <f>IFERROR(VLOOKUP(Table1215[[#This Row],[Column2]],Table12[[Column2]:[Column54]],43,FALSE),"0")</f>
        <v>0</v>
      </c>
      <c r="AS74" s="56">
        <f>IFERROR(VLOOKUP(Table1215[[#This Row],[Column2]],Table12[[Column2]:[Column54]],44,FALSE),"0")</f>
        <v>0</v>
      </c>
      <c r="AT74" s="56">
        <f>IFERROR(VLOOKUP(Table1215[[#This Row],[Column2]],Table12[[Column2]:[Column54]],45,FALSE),"0")</f>
        <v>0</v>
      </c>
      <c r="AU74" s="56">
        <f>IFERROR(VLOOKUP(Table1215[[#This Row],[Column2]],Table12[[Column2]:[Column54]],46,FALSE),"0")</f>
        <v>0</v>
      </c>
      <c r="AV74" s="58">
        <f>Table1215[[#This Row],[Column43]]</f>
        <v>3</v>
      </c>
      <c r="AW74" s="56">
        <f>IFERROR(VLOOKUP(Table1215[[#This Row],[Column2]],Table12[[Column2]:[Column54]],48,FALSE),"0")</f>
        <v>0</v>
      </c>
      <c r="AX74" s="56">
        <f>IFERROR(VLOOKUP(Table1215[[#This Row],[Column2]],Table12[[Column2]:[Column54]],49,FALSE),"0")</f>
        <v>0</v>
      </c>
      <c r="AY74" s="56">
        <f>IFERROR(VLOOKUP(Table1215[[#This Row],[Column2]],Table12[[Column2]:[Column54]],50,FALSE),"0")</f>
        <v>0</v>
      </c>
      <c r="AZ74" s="56">
        <f>IFERROR(VLOOKUP(Table1215[[#This Row],[Column2]],Table12[[Column2]:[Column54]],51,FALSE),"0")</f>
        <v>3</v>
      </c>
      <c r="BA74" s="56">
        <f>IFERROR(VLOOKUP(Table1215[[#This Row],[Column2]],Table12[[Column2]:[Column54]],52,FALSE),"0")</f>
        <v>3</v>
      </c>
      <c r="BB74" s="58">
        <f>AVERAGE(Table1215[[#This Row],[Column52]],Table1215[[#This Row],[Column53]])</f>
        <v>3</v>
      </c>
    </row>
    <row r="75" spans="1:54" ht="23.1" customHeight="1" x14ac:dyDescent="0.3">
      <c r="A75" s="78">
        <v>72</v>
      </c>
      <c r="B75" s="61" t="s">
        <v>165</v>
      </c>
      <c r="C75" s="62" t="s">
        <v>166</v>
      </c>
      <c r="D75" s="61" t="s">
        <v>541</v>
      </c>
      <c r="E75" s="61" t="s">
        <v>160</v>
      </c>
      <c r="F75" s="61" t="str">
        <f>REPT(CHAR(160),10)&amp;Working!$E76</f>
        <v>          B</v>
      </c>
      <c r="G75" s="52">
        <f>IFERROR(VLOOKUP(Table1215[[#This Row],[Column2]],Table12[[Column2]:[Column54]],6,FALSE),"0")</f>
        <v>0</v>
      </c>
      <c r="H75" s="52">
        <f>IFERROR(VLOOKUP(Table1215[[#This Row],[Column2]],Table12[[Column2]:[Column54]],7,FALSE),"0")</f>
        <v>0</v>
      </c>
      <c r="I75" s="52">
        <f>IFERROR(VLOOKUP(Table1215[[#This Row],[Column2]],Table12[[Column2]:[Column54]],8,FALSE),"0")</f>
        <v>2</v>
      </c>
      <c r="J75" s="52">
        <f>IFERROR(VLOOKUP(Table1215[[#This Row],[Column2]],Table12[[Column2]:[Column54]],9,FALSE),"0")</f>
        <v>0</v>
      </c>
      <c r="K75" s="52">
        <f>IFERROR(VLOOKUP(Table1215[[#This Row],[Column2]],Table12[[Column2]:[Column54]],10,FALSE),"0")</f>
        <v>0</v>
      </c>
      <c r="L75" s="58">
        <f>Table1215[[#This Row],[Column9]]</f>
        <v>2</v>
      </c>
      <c r="M75" s="52">
        <f>IFERROR(VLOOKUP(Table1215[[#This Row],[Column2]],Table12[[Column2]:[Column54]],12,FALSE),"0")</f>
        <v>0</v>
      </c>
      <c r="N75" s="52">
        <f>IFERROR(VLOOKUP(Table1215[[#This Row],[Column2]],Table12[[Column2]:[Column54]],13,FALSE),"0")</f>
        <v>2</v>
      </c>
      <c r="O75" s="52">
        <f>IFERROR(VLOOKUP(Table1215[[#This Row],[Column2]],Table12[[Column2]:[Column54]],14,FALSE),"0")</f>
        <v>2</v>
      </c>
      <c r="P75" s="52">
        <f>IFERROR(VLOOKUP(Table1215[[#This Row],[Column2]],Table12[[Column2]:[Column54]],10,FALSE),"0")</f>
        <v>0</v>
      </c>
      <c r="Q75" s="52">
        <f>IFERROR(VLOOKUP(Table1215[[#This Row],[Column2]],Table12[[Column2]:[Column54]],16,FALSE),"0")</f>
        <v>2</v>
      </c>
      <c r="R75" s="58">
        <f>AVERAGE(Table1215[[#This Row],[Column14]],Table1215[[#This Row],[Column15]],Table1215[[#This Row],[Column17]])</f>
        <v>2</v>
      </c>
      <c r="S75" s="52">
        <f>IFERROR(VLOOKUP(Table1215[[#This Row],[Column2]],Table12[[Column2]:[Column54]],18,FALSE),"0")</f>
        <v>0</v>
      </c>
      <c r="T75" s="52">
        <f>IFERROR(VLOOKUP(Table1215[[#This Row],[Column2]],Table12[[Column2]:[Column54]],19,FALSE),"0")</f>
        <v>0</v>
      </c>
      <c r="U75" s="52">
        <f>IFERROR(VLOOKUP(Table1215[[#This Row],[Column2]],Table12[[Column2]:[Column54]],20,FALSE),"0")</f>
        <v>0</v>
      </c>
      <c r="V75" s="52">
        <f>IFERROR(VLOOKUP(Table1215[[#This Row],[Column2]],Table12[[Column2]:[Column54]],21,FALSE),"0")</f>
        <v>0</v>
      </c>
      <c r="W75" s="52">
        <f>IFERROR(VLOOKUP(Table1215[[#This Row],[Column2]],Table12[[Column2]:[Column54]],22,FALSE),"0")</f>
        <v>0</v>
      </c>
      <c r="X75" s="58">
        <f>Table1215[[#This Row],[Column19]]</f>
        <v>0</v>
      </c>
      <c r="Y75" s="52">
        <f>IFERROR(VLOOKUP(Table1215[[#This Row],[Column2]],Table12[[Column2]:[Column54]],24,FALSE),"0")</f>
        <v>2</v>
      </c>
      <c r="Z75" s="52">
        <f>IFERROR(VLOOKUP(Table1215[[#This Row],[Column2]],Table12[[Column2]:[Column54]],25,FALSE),"0")</f>
        <v>0</v>
      </c>
      <c r="AA75" s="52">
        <f>IFERROR(VLOOKUP(Table1215[[#This Row],[Column2]],Table12[[Column2]:[Column54]],26,FALSE),"0")</f>
        <v>0</v>
      </c>
      <c r="AB75" s="52">
        <f>IFERROR(VLOOKUP(Table1215[[#This Row],[Column2]],Table12[[Column2]:[Column54]],27,FALSE),"0")</f>
        <v>0</v>
      </c>
      <c r="AC75" s="52">
        <f>IFERROR(VLOOKUP(Table1215[[#This Row],[Column2]],Table12[[Column2]:[Column54]],28,FALSE),"0")</f>
        <v>0</v>
      </c>
      <c r="AD75" s="58">
        <f>Table1215[[#This Row],[Column25]]</f>
        <v>2</v>
      </c>
      <c r="AE75" s="52">
        <f>IFERROR(VLOOKUP(Table1215[[#This Row],[Column2]],Table12[[Column2]:[Column54]],30,FALSE),"0")</f>
        <v>0</v>
      </c>
      <c r="AF75" s="52">
        <f>IFERROR(VLOOKUP(Table1215[[#This Row],[Column2]],Table12[[Column2]:[Column54]],31,FALSE),"0")</f>
        <v>0</v>
      </c>
      <c r="AG75" s="52">
        <f>IFERROR(VLOOKUP(Table1215[[#This Row],[Column2]],Table12[[Column2]:[Column54]],32,FALSE),"0")</f>
        <v>0</v>
      </c>
      <c r="AH75" s="52">
        <f>IFERROR(VLOOKUP(Table1215[[#This Row],[Column2]],Table12[[Column2]:[Column54]],33,FALSE),"0")</f>
        <v>0</v>
      </c>
      <c r="AI75" s="52">
        <f>IFERROR(VLOOKUP(Table1215[[#This Row],[Column2]],Table12[[Column2]:[Column54]],34,FALSE),"0")</f>
        <v>0</v>
      </c>
      <c r="AJ75" s="58">
        <f>AVERAGE(Table1215[[#This Row],[Column31]],Table1215[[#This Row],[Column32]],Table1215[[#This Row],[Column33]])</f>
        <v>0</v>
      </c>
      <c r="AK75" s="52">
        <f>IFERROR(VLOOKUP(Table1215[[#This Row],[Column2]],Table12[[Column2]:[Column54]],36,FALSE),"0")</f>
        <v>2</v>
      </c>
      <c r="AL75" s="52">
        <f>IFERROR(VLOOKUP(Table1215[[#This Row],[Column2]],Table12[[Column2]:[Column54]],37,FALSE),"0")</f>
        <v>2</v>
      </c>
      <c r="AM75" s="52">
        <f>IFERROR(VLOOKUP(Table1215[[#This Row],[Column2]],Table12[[Column2]:[Column54]],38,FALSE),"0")</f>
        <v>0</v>
      </c>
      <c r="AN75" s="52">
        <f>IFERROR(VLOOKUP(Table1215[[#This Row],[Column2]],Table12[[Column2]:[Column54]],39,FALSE),"0")</f>
        <v>3</v>
      </c>
      <c r="AO75" s="52">
        <f>IFERROR(VLOOKUP(Table1215[[#This Row],[Column2]],Table12[[Column2]:[Column54]],40,FALSE),"0")</f>
        <v>0</v>
      </c>
      <c r="AP75" s="58">
        <f>AVERAGE(Table1215[[#This Row],[Column37]],Table1215[[#This Row],[Column38]],Table1215[[#This Row],[Column40]])</f>
        <v>2.3333333333333335</v>
      </c>
      <c r="AQ75" s="52">
        <f>IFERROR(VLOOKUP(Table1215[[#This Row],[Column2]],Table12[[Column2]:[Column54]],42,FALSE),"0")</f>
        <v>2</v>
      </c>
      <c r="AR75" s="52">
        <f>IFERROR(VLOOKUP(Table1215[[#This Row],[Column2]],Table12[[Column2]:[Column54]],43,FALSE),"0")</f>
        <v>0</v>
      </c>
      <c r="AS75" s="52">
        <f>IFERROR(VLOOKUP(Table1215[[#This Row],[Column2]],Table12[[Column2]:[Column54]],44,FALSE),"0")</f>
        <v>0</v>
      </c>
      <c r="AT75" s="52">
        <f>IFERROR(VLOOKUP(Table1215[[#This Row],[Column2]],Table12[[Column2]:[Column54]],45,FALSE),"0")</f>
        <v>0</v>
      </c>
      <c r="AU75" s="52">
        <f>IFERROR(VLOOKUP(Table1215[[#This Row],[Column2]],Table12[[Column2]:[Column54]],46,FALSE),"0")</f>
        <v>0</v>
      </c>
      <c r="AV75" s="58">
        <f>Table1215[[#This Row],[Column43]]</f>
        <v>2</v>
      </c>
      <c r="AW75" s="52">
        <f>IFERROR(VLOOKUP(Table1215[[#This Row],[Column2]],Table12[[Column2]:[Column54]],48,FALSE),"0")</f>
        <v>0</v>
      </c>
      <c r="AX75" s="52">
        <f>IFERROR(VLOOKUP(Table1215[[#This Row],[Column2]],Table12[[Column2]:[Column54]],49,FALSE),"0")</f>
        <v>0</v>
      </c>
      <c r="AY75" s="52">
        <f>IFERROR(VLOOKUP(Table1215[[#This Row],[Column2]],Table12[[Column2]:[Column54]],50,FALSE),"0")</f>
        <v>0</v>
      </c>
      <c r="AZ75" s="52">
        <f>IFERROR(VLOOKUP(Table1215[[#This Row],[Column2]],Table12[[Column2]:[Column54]],51,FALSE),"0")</f>
        <v>2</v>
      </c>
      <c r="BA75" s="52">
        <f>IFERROR(VLOOKUP(Table1215[[#This Row],[Column2]],Table12[[Column2]:[Column54]],52,FALSE),"0")</f>
        <v>3</v>
      </c>
      <c r="BB75" s="58">
        <f>AVERAGE(Table1215[[#This Row],[Column52]],Table1215[[#This Row],[Column53]])</f>
        <v>2.5</v>
      </c>
    </row>
    <row r="76" spans="1:54" ht="23.1" customHeight="1" x14ac:dyDescent="0.3">
      <c r="A76" s="77">
        <v>73</v>
      </c>
      <c r="B76" s="54" t="s">
        <v>181</v>
      </c>
      <c r="C76" s="55" t="s">
        <v>182</v>
      </c>
      <c r="D76" s="54" t="s">
        <v>449</v>
      </c>
      <c r="E76" s="54" t="s">
        <v>160</v>
      </c>
      <c r="F76" s="54" t="str">
        <f>REPT(CHAR(160),10)&amp;Working!$E77</f>
        <v>          B</v>
      </c>
      <c r="G76" s="56">
        <f>IFERROR(VLOOKUP(Table1215[[#This Row],[Column2]],Table12[[Column2]:[Column54]],6,FALSE),"0")</f>
        <v>0</v>
      </c>
      <c r="H76" s="56">
        <f>IFERROR(VLOOKUP(Table1215[[#This Row],[Column2]],Table12[[Column2]:[Column54]],7,FALSE),"0")</f>
        <v>0</v>
      </c>
      <c r="I76" s="56">
        <f>IFERROR(VLOOKUP(Table1215[[#This Row],[Column2]],Table12[[Column2]:[Column54]],8,FALSE),"0")</f>
        <v>3</v>
      </c>
      <c r="J76" s="56">
        <f>IFERROR(VLOOKUP(Table1215[[#This Row],[Column2]],Table12[[Column2]:[Column54]],9,FALSE),"0")</f>
        <v>0</v>
      </c>
      <c r="K76" s="56">
        <f>IFERROR(VLOOKUP(Table1215[[#This Row],[Column2]],Table12[[Column2]:[Column54]],10,FALSE),"0")</f>
        <v>0</v>
      </c>
      <c r="L76" s="58">
        <f>Table1215[[#This Row],[Column9]]</f>
        <v>3</v>
      </c>
      <c r="M76" s="56">
        <f>IFERROR(VLOOKUP(Table1215[[#This Row],[Column2]],Table12[[Column2]:[Column54]],12,FALSE),"0")</f>
        <v>0</v>
      </c>
      <c r="N76" s="56">
        <f>IFERROR(VLOOKUP(Table1215[[#This Row],[Column2]],Table12[[Column2]:[Column54]],13,FALSE),"0")</f>
        <v>3</v>
      </c>
      <c r="O76" s="56">
        <f>IFERROR(VLOOKUP(Table1215[[#This Row],[Column2]],Table12[[Column2]:[Column54]],14,FALSE),"0")</f>
        <v>3</v>
      </c>
      <c r="P76" s="56">
        <f>IFERROR(VLOOKUP(Table1215[[#This Row],[Column2]],Table12[[Column2]:[Column54]],10,FALSE),"0")</f>
        <v>0</v>
      </c>
      <c r="Q76" s="56">
        <f>IFERROR(VLOOKUP(Table1215[[#This Row],[Column2]],Table12[[Column2]:[Column54]],16,FALSE),"0")</f>
        <v>3</v>
      </c>
      <c r="R76" s="58">
        <f>AVERAGE(Table1215[[#This Row],[Column14]],Table1215[[#This Row],[Column15]],Table1215[[#This Row],[Column17]])</f>
        <v>3</v>
      </c>
      <c r="S76" s="56">
        <f>IFERROR(VLOOKUP(Table1215[[#This Row],[Column2]],Table12[[Column2]:[Column54]],18,FALSE),"0")</f>
        <v>0</v>
      </c>
      <c r="T76" s="56">
        <f>IFERROR(VLOOKUP(Table1215[[#This Row],[Column2]],Table12[[Column2]:[Column54]],19,FALSE),"0")</f>
        <v>0</v>
      </c>
      <c r="U76" s="56">
        <f>IFERROR(VLOOKUP(Table1215[[#This Row],[Column2]],Table12[[Column2]:[Column54]],20,FALSE),"0")</f>
        <v>0</v>
      </c>
      <c r="V76" s="56">
        <f>IFERROR(VLOOKUP(Table1215[[#This Row],[Column2]],Table12[[Column2]:[Column54]],21,FALSE),"0")</f>
        <v>0</v>
      </c>
      <c r="W76" s="56">
        <f>IFERROR(VLOOKUP(Table1215[[#This Row],[Column2]],Table12[[Column2]:[Column54]],22,FALSE),"0")</f>
        <v>0</v>
      </c>
      <c r="X76" s="58">
        <f>Table1215[[#This Row],[Column19]]</f>
        <v>0</v>
      </c>
      <c r="Y76" s="56">
        <f>IFERROR(VLOOKUP(Table1215[[#This Row],[Column2]],Table12[[Column2]:[Column54]],24,FALSE),"0")</f>
        <v>3</v>
      </c>
      <c r="Z76" s="56">
        <f>IFERROR(VLOOKUP(Table1215[[#This Row],[Column2]],Table12[[Column2]:[Column54]],25,FALSE),"0")</f>
        <v>0</v>
      </c>
      <c r="AA76" s="56">
        <f>IFERROR(VLOOKUP(Table1215[[#This Row],[Column2]],Table12[[Column2]:[Column54]],26,FALSE),"0")</f>
        <v>0</v>
      </c>
      <c r="AB76" s="56">
        <f>IFERROR(VLOOKUP(Table1215[[#This Row],[Column2]],Table12[[Column2]:[Column54]],27,FALSE),"0")</f>
        <v>0</v>
      </c>
      <c r="AC76" s="56">
        <f>IFERROR(VLOOKUP(Table1215[[#This Row],[Column2]],Table12[[Column2]:[Column54]],28,FALSE),"0")</f>
        <v>0</v>
      </c>
      <c r="AD76" s="58">
        <f>Table1215[[#This Row],[Column25]]</f>
        <v>3</v>
      </c>
      <c r="AE76" s="56">
        <f>IFERROR(VLOOKUP(Table1215[[#This Row],[Column2]],Table12[[Column2]:[Column54]],30,FALSE),"0")</f>
        <v>0</v>
      </c>
      <c r="AF76" s="56">
        <f>IFERROR(VLOOKUP(Table1215[[#This Row],[Column2]],Table12[[Column2]:[Column54]],31,FALSE),"0")</f>
        <v>0</v>
      </c>
      <c r="AG76" s="56">
        <f>IFERROR(VLOOKUP(Table1215[[#This Row],[Column2]],Table12[[Column2]:[Column54]],32,FALSE),"0")</f>
        <v>0</v>
      </c>
      <c r="AH76" s="56">
        <f>IFERROR(VLOOKUP(Table1215[[#This Row],[Column2]],Table12[[Column2]:[Column54]],33,FALSE),"0")</f>
        <v>0</v>
      </c>
      <c r="AI76" s="56">
        <f>IFERROR(VLOOKUP(Table1215[[#This Row],[Column2]],Table12[[Column2]:[Column54]],34,FALSE),"0")</f>
        <v>0</v>
      </c>
      <c r="AJ76" s="58">
        <f>AVERAGE(Table1215[[#This Row],[Column31]],Table1215[[#This Row],[Column32]],Table1215[[#This Row],[Column33]])</f>
        <v>0</v>
      </c>
      <c r="AK76" s="56">
        <f>IFERROR(VLOOKUP(Table1215[[#This Row],[Column2]],Table12[[Column2]:[Column54]],36,FALSE),"0")</f>
        <v>3</v>
      </c>
      <c r="AL76" s="56">
        <f>IFERROR(VLOOKUP(Table1215[[#This Row],[Column2]],Table12[[Column2]:[Column54]],37,FALSE),"0")</f>
        <v>4</v>
      </c>
      <c r="AM76" s="56">
        <f>IFERROR(VLOOKUP(Table1215[[#This Row],[Column2]],Table12[[Column2]:[Column54]],38,FALSE),"0")</f>
        <v>0</v>
      </c>
      <c r="AN76" s="56">
        <f>IFERROR(VLOOKUP(Table1215[[#This Row],[Column2]],Table12[[Column2]:[Column54]],39,FALSE),"0")</f>
        <v>4</v>
      </c>
      <c r="AO76" s="56">
        <f>IFERROR(VLOOKUP(Table1215[[#This Row],[Column2]],Table12[[Column2]:[Column54]],40,FALSE),"0")</f>
        <v>0</v>
      </c>
      <c r="AP76" s="58">
        <f>AVERAGE(Table1215[[#This Row],[Column37]],Table1215[[#This Row],[Column38]],Table1215[[#This Row],[Column40]])</f>
        <v>3.6666666666666665</v>
      </c>
      <c r="AQ76" s="56">
        <f>IFERROR(VLOOKUP(Table1215[[#This Row],[Column2]],Table12[[Column2]:[Column54]],42,FALSE),"0")</f>
        <v>4</v>
      </c>
      <c r="AR76" s="56">
        <f>IFERROR(VLOOKUP(Table1215[[#This Row],[Column2]],Table12[[Column2]:[Column54]],43,FALSE),"0")</f>
        <v>0</v>
      </c>
      <c r="AS76" s="56">
        <f>IFERROR(VLOOKUP(Table1215[[#This Row],[Column2]],Table12[[Column2]:[Column54]],44,FALSE),"0")</f>
        <v>0</v>
      </c>
      <c r="AT76" s="56">
        <f>IFERROR(VLOOKUP(Table1215[[#This Row],[Column2]],Table12[[Column2]:[Column54]],45,FALSE),"0")</f>
        <v>0</v>
      </c>
      <c r="AU76" s="56">
        <f>IFERROR(VLOOKUP(Table1215[[#This Row],[Column2]],Table12[[Column2]:[Column54]],46,FALSE),"0")</f>
        <v>0</v>
      </c>
      <c r="AV76" s="58">
        <f>Table1215[[#This Row],[Column43]]</f>
        <v>4</v>
      </c>
      <c r="AW76" s="56">
        <f>IFERROR(VLOOKUP(Table1215[[#This Row],[Column2]],Table12[[Column2]:[Column54]],48,FALSE),"0")</f>
        <v>0</v>
      </c>
      <c r="AX76" s="56">
        <f>IFERROR(VLOOKUP(Table1215[[#This Row],[Column2]],Table12[[Column2]:[Column54]],49,FALSE),"0")</f>
        <v>0</v>
      </c>
      <c r="AY76" s="56">
        <f>IFERROR(VLOOKUP(Table1215[[#This Row],[Column2]],Table12[[Column2]:[Column54]],50,FALSE),"0")</f>
        <v>0</v>
      </c>
      <c r="AZ76" s="56">
        <f>IFERROR(VLOOKUP(Table1215[[#This Row],[Column2]],Table12[[Column2]:[Column54]],51,FALSE),"0")</f>
        <v>3</v>
      </c>
      <c r="BA76" s="56">
        <f>IFERROR(VLOOKUP(Table1215[[#This Row],[Column2]],Table12[[Column2]:[Column54]],52,FALSE),"0")</f>
        <v>3</v>
      </c>
      <c r="BB76" s="58">
        <f>AVERAGE(Table1215[[#This Row],[Column52]],Table1215[[#This Row],[Column53]])</f>
        <v>3</v>
      </c>
    </row>
    <row r="77" spans="1:54" ht="23.1" customHeight="1" x14ac:dyDescent="0.3">
      <c r="A77" s="78">
        <v>74</v>
      </c>
      <c r="B77" s="61" t="s">
        <v>321</v>
      </c>
      <c r="C77" s="62" t="s">
        <v>322</v>
      </c>
      <c r="D77" s="61" t="s">
        <v>449</v>
      </c>
      <c r="E77" s="61" t="s">
        <v>492</v>
      </c>
      <c r="F77" s="61" t="str">
        <f>REPT(CHAR(160),10)&amp;Working!$E78</f>
        <v>          C</v>
      </c>
      <c r="G77" s="52">
        <f>IFERROR(VLOOKUP(Table1215[[#This Row],[Column2]],Table12[[Column2]:[Column54]],6,FALSE),"0")</f>
        <v>0</v>
      </c>
      <c r="H77" s="52">
        <f>IFERROR(VLOOKUP(Table1215[[#This Row],[Column2]],Table12[[Column2]:[Column54]],7,FALSE),"0")</f>
        <v>0</v>
      </c>
      <c r="I77" s="52">
        <f>IFERROR(VLOOKUP(Table1215[[#This Row],[Column2]],Table12[[Column2]:[Column54]],8,FALSE),"0")</f>
        <v>2</v>
      </c>
      <c r="J77" s="52">
        <f>IFERROR(VLOOKUP(Table1215[[#This Row],[Column2]],Table12[[Column2]:[Column54]],9,FALSE),"0")</f>
        <v>0</v>
      </c>
      <c r="K77" s="52">
        <f>IFERROR(VLOOKUP(Table1215[[#This Row],[Column2]],Table12[[Column2]:[Column54]],10,FALSE),"0")</f>
        <v>0</v>
      </c>
      <c r="L77" s="58">
        <f>Table1215[[#This Row],[Column9]]</f>
        <v>2</v>
      </c>
      <c r="M77" s="52">
        <f>IFERROR(VLOOKUP(Table1215[[#This Row],[Column2]],Table12[[Column2]:[Column54]],12,FALSE),"0")</f>
        <v>0</v>
      </c>
      <c r="N77" s="52">
        <f>IFERROR(VLOOKUP(Table1215[[#This Row],[Column2]],Table12[[Column2]:[Column54]],13,FALSE),"0")</f>
        <v>2</v>
      </c>
      <c r="O77" s="52">
        <f>IFERROR(VLOOKUP(Table1215[[#This Row],[Column2]],Table12[[Column2]:[Column54]],14,FALSE),"0")</f>
        <v>2</v>
      </c>
      <c r="P77" s="52">
        <f>IFERROR(VLOOKUP(Table1215[[#This Row],[Column2]],Table12[[Column2]:[Column54]],10,FALSE),"0")</f>
        <v>0</v>
      </c>
      <c r="Q77" s="52">
        <f>IFERROR(VLOOKUP(Table1215[[#This Row],[Column2]],Table12[[Column2]:[Column54]],16,FALSE),"0")</f>
        <v>2</v>
      </c>
      <c r="R77" s="58">
        <f>AVERAGE(Table1215[[#This Row],[Column14]],Table1215[[#This Row],[Column15]],Table1215[[#This Row],[Column17]])</f>
        <v>2</v>
      </c>
      <c r="S77" s="52">
        <f>IFERROR(VLOOKUP(Table1215[[#This Row],[Column2]],Table12[[Column2]:[Column54]],18,FALSE),"0")</f>
        <v>0</v>
      </c>
      <c r="T77" s="52">
        <f>IFERROR(VLOOKUP(Table1215[[#This Row],[Column2]],Table12[[Column2]:[Column54]],19,FALSE),"0")</f>
        <v>0</v>
      </c>
      <c r="U77" s="52">
        <f>IFERROR(VLOOKUP(Table1215[[#This Row],[Column2]],Table12[[Column2]:[Column54]],20,FALSE),"0")</f>
        <v>0</v>
      </c>
      <c r="V77" s="52">
        <f>IFERROR(VLOOKUP(Table1215[[#This Row],[Column2]],Table12[[Column2]:[Column54]],21,FALSE),"0")</f>
        <v>0</v>
      </c>
      <c r="W77" s="52">
        <f>IFERROR(VLOOKUP(Table1215[[#This Row],[Column2]],Table12[[Column2]:[Column54]],22,FALSE),"0")</f>
        <v>0</v>
      </c>
      <c r="X77" s="58">
        <f>Table1215[[#This Row],[Column19]]</f>
        <v>0</v>
      </c>
      <c r="Y77" s="52">
        <f>IFERROR(VLOOKUP(Table1215[[#This Row],[Column2]],Table12[[Column2]:[Column54]],24,FALSE),"0")</f>
        <v>2</v>
      </c>
      <c r="Z77" s="52">
        <f>IFERROR(VLOOKUP(Table1215[[#This Row],[Column2]],Table12[[Column2]:[Column54]],25,FALSE),"0")</f>
        <v>0</v>
      </c>
      <c r="AA77" s="52">
        <f>IFERROR(VLOOKUP(Table1215[[#This Row],[Column2]],Table12[[Column2]:[Column54]],26,FALSE),"0")</f>
        <v>0</v>
      </c>
      <c r="AB77" s="52">
        <f>IFERROR(VLOOKUP(Table1215[[#This Row],[Column2]],Table12[[Column2]:[Column54]],27,FALSE),"0")</f>
        <v>0</v>
      </c>
      <c r="AC77" s="52">
        <f>IFERROR(VLOOKUP(Table1215[[#This Row],[Column2]],Table12[[Column2]:[Column54]],28,FALSE),"0")</f>
        <v>0</v>
      </c>
      <c r="AD77" s="58">
        <f>Table1215[[#This Row],[Column25]]</f>
        <v>2</v>
      </c>
      <c r="AE77" s="52">
        <f>IFERROR(VLOOKUP(Table1215[[#This Row],[Column2]],Table12[[Column2]:[Column54]],30,FALSE),"0")</f>
        <v>0</v>
      </c>
      <c r="AF77" s="52">
        <f>IFERROR(VLOOKUP(Table1215[[#This Row],[Column2]],Table12[[Column2]:[Column54]],31,FALSE),"0")</f>
        <v>0</v>
      </c>
      <c r="AG77" s="52">
        <f>IFERROR(VLOOKUP(Table1215[[#This Row],[Column2]],Table12[[Column2]:[Column54]],32,FALSE),"0")</f>
        <v>0</v>
      </c>
      <c r="AH77" s="52">
        <f>IFERROR(VLOOKUP(Table1215[[#This Row],[Column2]],Table12[[Column2]:[Column54]],33,FALSE),"0")</f>
        <v>0</v>
      </c>
      <c r="AI77" s="52">
        <f>IFERROR(VLOOKUP(Table1215[[#This Row],[Column2]],Table12[[Column2]:[Column54]],34,FALSE),"0")</f>
        <v>0</v>
      </c>
      <c r="AJ77" s="58">
        <f>AVERAGE(Table1215[[#This Row],[Column31]],Table1215[[#This Row],[Column32]],Table1215[[#This Row],[Column33]])</f>
        <v>0</v>
      </c>
      <c r="AK77" s="52">
        <f>IFERROR(VLOOKUP(Table1215[[#This Row],[Column2]],Table12[[Column2]:[Column54]],36,FALSE),"0")</f>
        <v>3</v>
      </c>
      <c r="AL77" s="52">
        <f>IFERROR(VLOOKUP(Table1215[[#This Row],[Column2]],Table12[[Column2]:[Column54]],37,FALSE),"0")</f>
        <v>3</v>
      </c>
      <c r="AM77" s="52">
        <f>IFERROR(VLOOKUP(Table1215[[#This Row],[Column2]],Table12[[Column2]:[Column54]],38,FALSE),"0")</f>
        <v>0</v>
      </c>
      <c r="AN77" s="52">
        <f>IFERROR(VLOOKUP(Table1215[[#This Row],[Column2]],Table12[[Column2]:[Column54]],39,FALSE),"0")</f>
        <v>3</v>
      </c>
      <c r="AO77" s="52">
        <f>IFERROR(VLOOKUP(Table1215[[#This Row],[Column2]],Table12[[Column2]:[Column54]],40,FALSE),"0")</f>
        <v>0</v>
      </c>
      <c r="AP77" s="58">
        <f>AVERAGE(Table1215[[#This Row],[Column37]],Table1215[[#This Row],[Column38]],Table1215[[#This Row],[Column40]])</f>
        <v>3</v>
      </c>
      <c r="AQ77" s="52">
        <f>IFERROR(VLOOKUP(Table1215[[#This Row],[Column2]],Table12[[Column2]:[Column54]],42,FALSE),"0")</f>
        <v>4</v>
      </c>
      <c r="AR77" s="52">
        <f>IFERROR(VLOOKUP(Table1215[[#This Row],[Column2]],Table12[[Column2]:[Column54]],43,FALSE),"0")</f>
        <v>0</v>
      </c>
      <c r="AS77" s="52">
        <f>IFERROR(VLOOKUP(Table1215[[#This Row],[Column2]],Table12[[Column2]:[Column54]],44,FALSE),"0")</f>
        <v>0</v>
      </c>
      <c r="AT77" s="52">
        <f>IFERROR(VLOOKUP(Table1215[[#This Row],[Column2]],Table12[[Column2]:[Column54]],45,FALSE),"0")</f>
        <v>0</v>
      </c>
      <c r="AU77" s="52">
        <f>IFERROR(VLOOKUP(Table1215[[#This Row],[Column2]],Table12[[Column2]:[Column54]],46,FALSE),"0")</f>
        <v>0</v>
      </c>
      <c r="AV77" s="58">
        <f>Table1215[[#This Row],[Column43]]</f>
        <v>4</v>
      </c>
      <c r="AW77" s="52">
        <f>IFERROR(VLOOKUP(Table1215[[#This Row],[Column2]],Table12[[Column2]:[Column54]],48,FALSE),"0")</f>
        <v>0</v>
      </c>
      <c r="AX77" s="52">
        <f>IFERROR(VLOOKUP(Table1215[[#This Row],[Column2]],Table12[[Column2]:[Column54]],49,FALSE),"0")</f>
        <v>0</v>
      </c>
      <c r="AY77" s="52">
        <f>IFERROR(VLOOKUP(Table1215[[#This Row],[Column2]],Table12[[Column2]:[Column54]],50,FALSE),"0")</f>
        <v>0</v>
      </c>
      <c r="AZ77" s="52">
        <f>IFERROR(VLOOKUP(Table1215[[#This Row],[Column2]],Table12[[Column2]:[Column54]],51,FALSE),"0")</f>
        <v>3</v>
      </c>
      <c r="BA77" s="52">
        <f>IFERROR(VLOOKUP(Table1215[[#This Row],[Column2]],Table12[[Column2]:[Column54]],52,FALSE),"0")</f>
        <v>3</v>
      </c>
      <c r="BB77" s="58">
        <f>AVERAGE(Table1215[[#This Row],[Column52]],Table1215[[#This Row],[Column53]])</f>
        <v>3</v>
      </c>
    </row>
    <row r="78" spans="1:54" ht="23.1" customHeight="1" x14ac:dyDescent="0.3">
      <c r="A78" s="77">
        <v>75</v>
      </c>
      <c r="B78" s="54" t="s">
        <v>323</v>
      </c>
      <c r="C78" s="55" t="s">
        <v>324</v>
      </c>
      <c r="D78" s="54" t="s">
        <v>449</v>
      </c>
      <c r="E78" s="54" t="s">
        <v>492</v>
      </c>
      <c r="F78" s="54" t="str">
        <f>REPT(CHAR(160),10)&amp;Working!$E79</f>
        <v>          C</v>
      </c>
      <c r="G78" s="56">
        <f>IFERROR(VLOOKUP(Table1215[[#This Row],[Column2]],Table12[[Column2]:[Column54]],6,FALSE),"0")</f>
        <v>0</v>
      </c>
      <c r="H78" s="56">
        <f>IFERROR(VLOOKUP(Table1215[[#This Row],[Column2]],Table12[[Column2]:[Column54]],7,FALSE),"0")</f>
        <v>0</v>
      </c>
      <c r="I78" s="56">
        <f>IFERROR(VLOOKUP(Table1215[[#This Row],[Column2]],Table12[[Column2]:[Column54]],8,FALSE),"0")</f>
        <v>2</v>
      </c>
      <c r="J78" s="56">
        <f>IFERROR(VLOOKUP(Table1215[[#This Row],[Column2]],Table12[[Column2]:[Column54]],9,FALSE),"0")</f>
        <v>0</v>
      </c>
      <c r="K78" s="56">
        <f>IFERROR(VLOOKUP(Table1215[[#This Row],[Column2]],Table12[[Column2]:[Column54]],10,FALSE),"0")</f>
        <v>0</v>
      </c>
      <c r="L78" s="58">
        <f>Table1215[[#This Row],[Column9]]</f>
        <v>2</v>
      </c>
      <c r="M78" s="56">
        <f>IFERROR(VLOOKUP(Table1215[[#This Row],[Column2]],Table12[[Column2]:[Column54]],12,FALSE),"0")</f>
        <v>0</v>
      </c>
      <c r="N78" s="56">
        <f>IFERROR(VLOOKUP(Table1215[[#This Row],[Column2]],Table12[[Column2]:[Column54]],13,FALSE),"0")</f>
        <v>2</v>
      </c>
      <c r="O78" s="56">
        <f>IFERROR(VLOOKUP(Table1215[[#This Row],[Column2]],Table12[[Column2]:[Column54]],14,FALSE),"0")</f>
        <v>2</v>
      </c>
      <c r="P78" s="56">
        <f>IFERROR(VLOOKUP(Table1215[[#This Row],[Column2]],Table12[[Column2]:[Column54]],10,FALSE),"0")</f>
        <v>0</v>
      </c>
      <c r="Q78" s="56">
        <f>IFERROR(VLOOKUP(Table1215[[#This Row],[Column2]],Table12[[Column2]:[Column54]],16,FALSE),"0")</f>
        <v>2</v>
      </c>
      <c r="R78" s="58">
        <f>AVERAGE(Table1215[[#This Row],[Column14]],Table1215[[#This Row],[Column15]],Table1215[[#This Row],[Column17]])</f>
        <v>2</v>
      </c>
      <c r="S78" s="56">
        <f>IFERROR(VLOOKUP(Table1215[[#This Row],[Column2]],Table12[[Column2]:[Column54]],18,FALSE),"0")</f>
        <v>0</v>
      </c>
      <c r="T78" s="56">
        <f>IFERROR(VLOOKUP(Table1215[[#This Row],[Column2]],Table12[[Column2]:[Column54]],19,FALSE),"0")</f>
        <v>0</v>
      </c>
      <c r="U78" s="56">
        <f>IFERROR(VLOOKUP(Table1215[[#This Row],[Column2]],Table12[[Column2]:[Column54]],20,FALSE),"0")</f>
        <v>0</v>
      </c>
      <c r="V78" s="56">
        <f>IFERROR(VLOOKUP(Table1215[[#This Row],[Column2]],Table12[[Column2]:[Column54]],21,FALSE),"0")</f>
        <v>0</v>
      </c>
      <c r="W78" s="56">
        <f>IFERROR(VLOOKUP(Table1215[[#This Row],[Column2]],Table12[[Column2]:[Column54]],22,FALSE),"0")</f>
        <v>0</v>
      </c>
      <c r="X78" s="58">
        <f>Table1215[[#This Row],[Column19]]</f>
        <v>0</v>
      </c>
      <c r="Y78" s="56">
        <f>IFERROR(VLOOKUP(Table1215[[#This Row],[Column2]],Table12[[Column2]:[Column54]],24,FALSE),"0")</f>
        <v>2</v>
      </c>
      <c r="Z78" s="56">
        <f>IFERROR(VLOOKUP(Table1215[[#This Row],[Column2]],Table12[[Column2]:[Column54]],25,FALSE),"0")</f>
        <v>0</v>
      </c>
      <c r="AA78" s="56">
        <f>IFERROR(VLOOKUP(Table1215[[#This Row],[Column2]],Table12[[Column2]:[Column54]],26,FALSE),"0")</f>
        <v>0</v>
      </c>
      <c r="AB78" s="56">
        <f>IFERROR(VLOOKUP(Table1215[[#This Row],[Column2]],Table12[[Column2]:[Column54]],27,FALSE),"0")</f>
        <v>0</v>
      </c>
      <c r="AC78" s="56">
        <f>IFERROR(VLOOKUP(Table1215[[#This Row],[Column2]],Table12[[Column2]:[Column54]],28,FALSE),"0")</f>
        <v>0</v>
      </c>
      <c r="AD78" s="58">
        <f>Table1215[[#This Row],[Column25]]</f>
        <v>2</v>
      </c>
      <c r="AE78" s="56">
        <f>IFERROR(VLOOKUP(Table1215[[#This Row],[Column2]],Table12[[Column2]:[Column54]],30,FALSE),"0")</f>
        <v>0</v>
      </c>
      <c r="AF78" s="56">
        <f>IFERROR(VLOOKUP(Table1215[[#This Row],[Column2]],Table12[[Column2]:[Column54]],31,FALSE),"0")</f>
        <v>0</v>
      </c>
      <c r="AG78" s="56">
        <f>IFERROR(VLOOKUP(Table1215[[#This Row],[Column2]],Table12[[Column2]:[Column54]],32,FALSE),"0")</f>
        <v>0</v>
      </c>
      <c r="AH78" s="56">
        <f>IFERROR(VLOOKUP(Table1215[[#This Row],[Column2]],Table12[[Column2]:[Column54]],33,FALSE),"0")</f>
        <v>0</v>
      </c>
      <c r="AI78" s="56">
        <f>IFERROR(VLOOKUP(Table1215[[#This Row],[Column2]],Table12[[Column2]:[Column54]],34,FALSE),"0")</f>
        <v>0</v>
      </c>
      <c r="AJ78" s="58">
        <f>AVERAGE(Table1215[[#This Row],[Column31]],Table1215[[#This Row],[Column32]],Table1215[[#This Row],[Column33]])</f>
        <v>0</v>
      </c>
      <c r="AK78" s="56">
        <f>IFERROR(VLOOKUP(Table1215[[#This Row],[Column2]],Table12[[Column2]:[Column54]],36,FALSE),"0")</f>
        <v>2</v>
      </c>
      <c r="AL78" s="56">
        <f>IFERROR(VLOOKUP(Table1215[[#This Row],[Column2]],Table12[[Column2]:[Column54]],37,FALSE),"0")</f>
        <v>2</v>
      </c>
      <c r="AM78" s="56">
        <f>IFERROR(VLOOKUP(Table1215[[#This Row],[Column2]],Table12[[Column2]:[Column54]],38,FALSE),"0")</f>
        <v>0</v>
      </c>
      <c r="AN78" s="56">
        <f>IFERROR(VLOOKUP(Table1215[[#This Row],[Column2]],Table12[[Column2]:[Column54]],39,FALSE),"0")</f>
        <v>2</v>
      </c>
      <c r="AO78" s="56">
        <f>IFERROR(VLOOKUP(Table1215[[#This Row],[Column2]],Table12[[Column2]:[Column54]],40,FALSE),"0")</f>
        <v>0</v>
      </c>
      <c r="AP78" s="58">
        <f>AVERAGE(Table1215[[#This Row],[Column37]],Table1215[[#This Row],[Column38]],Table1215[[#This Row],[Column40]])</f>
        <v>2</v>
      </c>
      <c r="AQ78" s="56">
        <f>IFERROR(VLOOKUP(Table1215[[#This Row],[Column2]],Table12[[Column2]:[Column54]],42,FALSE),"0")</f>
        <v>2</v>
      </c>
      <c r="AR78" s="56">
        <f>IFERROR(VLOOKUP(Table1215[[#This Row],[Column2]],Table12[[Column2]:[Column54]],43,FALSE),"0")</f>
        <v>0</v>
      </c>
      <c r="AS78" s="56">
        <f>IFERROR(VLOOKUP(Table1215[[#This Row],[Column2]],Table12[[Column2]:[Column54]],44,FALSE),"0")</f>
        <v>0</v>
      </c>
      <c r="AT78" s="56">
        <f>IFERROR(VLOOKUP(Table1215[[#This Row],[Column2]],Table12[[Column2]:[Column54]],45,FALSE),"0")</f>
        <v>0</v>
      </c>
      <c r="AU78" s="56">
        <f>IFERROR(VLOOKUP(Table1215[[#This Row],[Column2]],Table12[[Column2]:[Column54]],46,FALSE),"0")</f>
        <v>0</v>
      </c>
      <c r="AV78" s="58">
        <f>Table1215[[#This Row],[Column43]]</f>
        <v>2</v>
      </c>
      <c r="AW78" s="56">
        <f>IFERROR(VLOOKUP(Table1215[[#This Row],[Column2]],Table12[[Column2]:[Column54]],48,FALSE),"0")</f>
        <v>0</v>
      </c>
      <c r="AX78" s="56">
        <f>IFERROR(VLOOKUP(Table1215[[#This Row],[Column2]],Table12[[Column2]:[Column54]],49,FALSE),"0")</f>
        <v>0</v>
      </c>
      <c r="AY78" s="56">
        <f>IFERROR(VLOOKUP(Table1215[[#This Row],[Column2]],Table12[[Column2]:[Column54]],50,FALSE),"0")</f>
        <v>0</v>
      </c>
      <c r="AZ78" s="56">
        <f>IFERROR(VLOOKUP(Table1215[[#This Row],[Column2]],Table12[[Column2]:[Column54]],51,FALSE),"0")</f>
        <v>3</v>
      </c>
      <c r="BA78" s="56">
        <f>IFERROR(VLOOKUP(Table1215[[#This Row],[Column2]],Table12[[Column2]:[Column54]],52,FALSE),"0")</f>
        <v>2</v>
      </c>
      <c r="BB78" s="58">
        <f>AVERAGE(Table1215[[#This Row],[Column52]],Table1215[[#This Row],[Column53]])</f>
        <v>2.5</v>
      </c>
    </row>
    <row r="79" spans="1:54" ht="23.1" customHeight="1" x14ac:dyDescent="0.3">
      <c r="A79" s="78">
        <v>76</v>
      </c>
      <c r="B79" s="61" t="s">
        <v>325</v>
      </c>
      <c r="C79" s="62" t="s">
        <v>326</v>
      </c>
      <c r="D79" s="61" t="s">
        <v>449</v>
      </c>
      <c r="E79" s="61" t="s">
        <v>492</v>
      </c>
      <c r="F79" s="61" t="str">
        <f>REPT(CHAR(160),10)&amp;Working!$E80</f>
        <v>          C</v>
      </c>
      <c r="G79" s="52">
        <f>IFERROR(VLOOKUP(Table1215[[#This Row],[Column2]],Table12[[Column2]:[Column54]],6,FALSE),"0")</f>
        <v>0</v>
      </c>
      <c r="H79" s="52">
        <f>IFERROR(VLOOKUP(Table1215[[#This Row],[Column2]],Table12[[Column2]:[Column54]],7,FALSE),"0")</f>
        <v>0</v>
      </c>
      <c r="I79" s="52">
        <f>IFERROR(VLOOKUP(Table1215[[#This Row],[Column2]],Table12[[Column2]:[Column54]],8,FALSE),"0")</f>
        <v>5</v>
      </c>
      <c r="J79" s="52">
        <f>IFERROR(VLOOKUP(Table1215[[#This Row],[Column2]],Table12[[Column2]:[Column54]],9,FALSE),"0")</f>
        <v>0</v>
      </c>
      <c r="K79" s="52">
        <f>IFERROR(VLOOKUP(Table1215[[#This Row],[Column2]],Table12[[Column2]:[Column54]],10,FALSE),"0")</f>
        <v>0</v>
      </c>
      <c r="L79" s="58">
        <f>Table1215[[#This Row],[Column9]]</f>
        <v>5</v>
      </c>
      <c r="M79" s="52">
        <f>IFERROR(VLOOKUP(Table1215[[#This Row],[Column2]],Table12[[Column2]:[Column54]],12,FALSE),"0")</f>
        <v>0</v>
      </c>
      <c r="N79" s="52">
        <f>IFERROR(VLOOKUP(Table1215[[#This Row],[Column2]],Table12[[Column2]:[Column54]],13,FALSE),"0")</f>
        <v>5</v>
      </c>
      <c r="O79" s="52">
        <f>IFERROR(VLOOKUP(Table1215[[#This Row],[Column2]],Table12[[Column2]:[Column54]],14,FALSE),"0")</f>
        <v>4</v>
      </c>
      <c r="P79" s="52">
        <f>IFERROR(VLOOKUP(Table1215[[#This Row],[Column2]],Table12[[Column2]:[Column54]],10,FALSE),"0")</f>
        <v>0</v>
      </c>
      <c r="Q79" s="52">
        <f>IFERROR(VLOOKUP(Table1215[[#This Row],[Column2]],Table12[[Column2]:[Column54]],16,FALSE),"0")</f>
        <v>4</v>
      </c>
      <c r="R79" s="58">
        <f>AVERAGE(Table1215[[#This Row],[Column14]],Table1215[[#This Row],[Column15]],Table1215[[#This Row],[Column17]])</f>
        <v>4.333333333333333</v>
      </c>
      <c r="S79" s="52">
        <f>IFERROR(VLOOKUP(Table1215[[#This Row],[Column2]],Table12[[Column2]:[Column54]],18,FALSE),"0")</f>
        <v>0</v>
      </c>
      <c r="T79" s="52">
        <f>IFERROR(VLOOKUP(Table1215[[#This Row],[Column2]],Table12[[Column2]:[Column54]],19,FALSE),"0")</f>
        <v>0</v>
      </c>
      <c r="U79" s="52">
        <f>IFERROR(VLOOKUP(Table1215[[#This Row],[Column2]],Table12[[Column2]:[Column54]],20,FALSE),"0")</f>
        <v>0</v>
      </c>
      <c r="V79" s="52">
        <f>IFERROR(VLOOKUP(Table1215[[#This Row],[Column2]],Table12[[Column2]:[Column54]],21,FALSE),"0")</f>
        <v>0</v>
      </c>
      <c r="W79" s="52">
        <f>IFERROR(VLOOKUP(Table1215[[#This Row],[Column2]],Table12[[Column2]:[Column54]],22,FALSE),"0")</f>
        <v>0</v>
      </c>
      <c r="X79" s="58">
        <f>Table1215[[#This Row],[Column19]]</f>
        <v>0</v>
      </c>
      <c r="Y79" s="52">
        <f>IFERROR(VLOOKUP(Table1215[[#This Row],[Column2]],Table12[[Column2]:[Column54]],24,FALSE),"0")</f>
        <v>5</v>
      </c>
      <c r="Z79" s="52">
        <f>IFERROR(VLOOKUP(Table1215[[#This Row],[Column2]],Table12[[Column2]:[Column54]],25,FALSE),"0")</f>
        <v>0</v>
      </c>
      <c r="AA79" s="52">
        <f>IFERROR(VLOOKUP(Table1215[[#This Row],[Column2]],Table12[[Column2]:[Column54]],26,FALSE),"0")</f>
        <v>0</v>
      </c>
      <c r="AB79" s="52">
        <f>IFERROR(VLOOKUP(Table1215[[#This Row],[Column2]],Table12[[Column2]:[Column54]],27,FALSE),"0")</f>
        <v>0</v>
      </c>
      <c r="AC79" s="52">
        <f>IFERROR(VLOOKUP(Table1215[[#This Row],[Column2]],Table12[[Column2]:[Column54]],28,FALSE),"0")</f>
        <v>0</v>
      </c>
      <c r="AD79" s="58">
        <f>Table1215[[#This Row],[Column25]]</f>
        <v>5</v>
      </c>
      <c r="AE79" s="52">
        <f>IFERROR(VLOOKUP(Table1215[[#This Row],[Column2]],Table12[[Column2]:[Column54]],30,FALSE),"0")</f>
        <v>0</v>
      </c>
      <c r="AF79" s="52">
        <f>IFERROR(VLOOKUP(Table1215[[#This Row],[Column2]],Table12[[Column2]:[Column54]],31,FALSE),"0")</f>
        <v>0</v>
      </c>
      <c r="AG79" s="52">
        <f>IFERROR(VLOOKUP(Table1215[[#This Row],[Column2]],Table12[[Column2]:[Column54]],32,FALSE),"0")</f>
        <v>0</v>
      </c>
      <c r="AH79" s="52">
        <f>IFERROR(VLOOKUP(Table1215[[#This Row],[Column2]],Table12[[Column2]:[Column54]],33,FALSE),"0")</f>
        <v>0</v>
      </c>
      <c r="AI79" s="52">
        <f>IFERROR(VLOOKUP(Table1215[[#This Row],[Column2]],Table12[[Column2]:[Column54]],34,FALSE),"0")</f>
        <v>0</v>
      </c>
      <c r="AJ79" s="58">
        <f>AVERAGE(Table1215[[#This Row],[Column31]],Table1215[[#This Row],[Column32]],Table1215[[#This Row],[Column33]])</f>
        <v>0</v>
      </c>
      <c r="AK79" s="52">
        <f>IFERROR(VLOOKUP(Table1215[[#This Row],[Column2]],Table12[[Column2]:[Column54]],36,FALSE),"0")</f>
        <v>5</v>
      </c>
      <c r="AL79" s="52">
        <f>IFERROR(VLOOKUP(Table1215[[#This Row],[Column2]],Table12[[Column2]:[Column54]],37,FALSE),"0")</f>
        <v>5</v>
      </c>
      <c r="AM79" s="52">
        <f>IFERROR(VLOOKUP(Table1215[[#This Row],[Column2]],Table12[[Column2]:[Column54]],38,FALSE),"0")</f>
        <v>0</v>
      </c>
      <c r="AN79" s="52">
        <f>IFERROR(VLOOKUP(Table1215[[#This Row],[Column2]],Table12[[Column2]:[Column54]],39,FALSE),"0")</f>
        <v>5</v>
      </c>
      <c r="AO79" s="52">
        <f>IFERROR(VLOOKUP(Table1215[[#This Row],[Column2]],Table12[[Column2]:[Column54]],40,FALSE),"0")</f>
        <v>0</v>
      </c>
      <c r="AP79" s="58">
        <f>AVERAGE(Table1215[[#This Row],[Column37]],Table1215[[#This Row],[Column38]],Table1215[[#This Row],[Column40]])</f>
        <v>5</v>
      </c>
      <c r="AQ79" s="52">
        <f>IFERROR(VLOOKUP(Table1215[[#This Row],[Column2]],Table12[[Column2]:[Column54]],42,FALSE),"0")</f>
        <v>5</v>
      </c>
      <c r="AR79" s="52">
        <f>IFERROR(VLOOKUP(Table1215[[#This Row],[Column2]],Table12[[Column2]:[Column54]],43,FALSE),"0")</f>
        <v>0</v>
      </c>
      <c r="AS79" s="52">
        <f>IFERROR(VLOOKUP(Table1215[[#This Row],[Column2]],Table12[[Column2]:[Column54]],44,FALSE),"0")</f>
        <v>0</v>
      </c>
      <c r="AT79" s="52">
        <f>IFERROR(VLOOKUP(Table1215[[#This Row],[Column2]],Table12[[Column2]:[Column54]],45,FALSE),"0")</f>
        <v>0</v>
      </c>
      <c r="AU79" s="52">
        <f>IFERROR(VLOOKUP(Table1215[[#This Row],[Column2]],Table12[[Column2]:[Column54]],46,FALSE),"0")</f>
        <v>0</v>
      </c>
      <c r="AV79" s="58">
        <f>Table1215[[#This Row],[Column43]]</f>
        <v>5</v>
      </c>
      <c r="AW79" s="52">
        <f>IFERROR(VLOOKUP(Table1215[[#This Row],[Column2]],Table12[[Column2]:[Column54]],48,FALSE),"0")</f>
        <v>0</v>
      </c>
      <c r="AX79" s="52">
        <f>IFERROR(VLOOKUP(Table1215[[#This Row],[Column2]],Table12[[Column2]:[Column54]],49,FALSE),"0")</f>
        <v>0</v>
      </c>
      <c r="AY79" s="52">
        <f>IFERROR(VLOOKUP(Table1215[[#This Row],[Column2]],Table12[[Column2]:[Column54]],50,FALSE),"0")</f>
        <v>0</v>
      </c>
      <c r="AZ79" s="52">
        <f>IFERROR(VLOOKUP(Table1215[[#This Row],[Column2]],Table12[[Column2]:[Column54]],51,FALSE),"0")</f>
        <v>4</v>
      </c>
      <c r="BA79" s="52">
        <f>IFERROR(VLOOKUP(Table1215[[#This Row],[Column2]],Table12[[Column2]:[Column54]],52,FALSE),"0")</f>
        <v>5</v>
      </c>
      <c r="BB79" s="58">
        <f>AVERAGE(Table1215[[#This Row],[Column52]],Table1215[[#This Row],[Column53]])</f>
        <v>4.5</v>
      </c>
    </row>
    <row r="80" spans="1:54" ht="23.1" customHeight="1" x14ac:dyDescent="0.3">
      <c r="A80" s="77">
        <v>77</v>
      </c>
      <c r="B80" s="54" t="s">
        <v>327</v>
      </c>
      <c r="C80" s="55" t="s">
        <v>328</v>
      </c>
      <c r="D80" s="54" t="s">
        <v>449</v>
      </c>
      <c r="E80" s="54" t="s">
        <v>492</v>
      </c>
      <c r="F80" s="54" t="str">
        <f>REPT(CHAR(160),10)&amp;Working!$E81</f>
        <v>          C</v>
      </c>
      <c r="G80" s="56">
        <f>IFERROR(VLOOKUP(Table1215[[#This Row],[Column2]],Table12[[Column2]:[Column54]],6,FALSE),"0")</f>
        <v>0</v>
      </c>
      <c r="H80" s="56">
        <f>IFERROR(VLOOKUP(Table1215[[#This Row],[Column2]],Table12[[Column2]:[Column54]],7,FALSE),"0")</f>
        <v>0</v>
      </c>
      <c r="I80" s="56">
        <f>IFERROR(VLOOKUP(Table1215[[#This Row],[Column2]],Table12[[Column2]:[Column54]],8,FALSE),"0")</f>
        <v>3</v>
      </c>
      <c r="J80" s="56">
        <f>IFERROR(VLOOKUP(Table1215[[#This Row],[Column2]],Table12[[Column2]:[Column54]],9,FALSE),"0")</f>
        <v>0</v>
      </c>
      <c r="K80" s="56">
        <f>IFERROR(VLOOKUP(Table1215[[#This Row],[Column2]],Table12[[Column2]:[Column54]],10,FALSE),"0")</f>
        <v>0</v>
      </c>
      <c r="L80" s="58">
        <f>Table1215[[#This Row],[Column9]]</f>
        <v>3</v>
      </c>
      <c r="M80" s="56">
        <f>IFERROR(VLOOKUP(Table1215[[#This Row],[Column2]],Table12[[Column2]:[Column54]],12,FALSE),"0")</f>
        <v>0</v>
      </c>
      <c r="N80" s="56">
        <f>IFERROR(VLOOKUP(Table1215[[#This Row],[Column2]],Table12[[Column2]:[Column54]],13,FALSE),"0")</f>
        <v>2</v>
      </c>
      <c r="O80" s="56">
        <f>IFERROR(VLOOKUP(Table1215[[#This Row],[Column2]],Table12[[Column2]:[Column54]],14,FALSE),"0")</f>
        <v>3</v>
      </c>
      <c r="P80" s="56">
        <f>IFERROR(VLOOKUP(Table1215[[#This Row],[Column2]],Table12[[Column2]:[Column54]],10,FALSE),"0")</f>
        <v>0</v>
      </c>
      <c r="Q80" s="56">
        <f>IFERROR(VLOOKUP(Table1215[[#This Row],[Column2]],Table12[[Column2]:[Column54]],16,FALSE),"0")</f>
        <v>3</v>
      </c>
      <c r="R80" s="58">
        <f>AVERAGE(Table1215[[#This Row],[Column14]],Table1215[[#This Row],[Column15]],Table1215[[#This Row],[Column17]])</f>
        <v>2.6666666666666665</v>
      </c>
      <c r="S80" s="56">
        <f>IFERROR(VLOOKUP(Table1215[[#This Row],[Column2]],Table12[[Column2]:[Column54]],18,FALSE),"0")</f>
        <v>0</v>
      </c>
      <c r="T80" s="56">
        <f>IFERROR(VLOOKUP(Table1215[[#This Row],[Column2]],Table12[[Column2]:[Column54]],19,FALSE),"0")</f>
        <v>0</v>
      </c>
      <c r="U80" s="56">
        <f>IFERROR(VLOOKUP(Table1215[[#This Row],[Column2]],Table12[[Column2]:[Column54]],20,FALSE),"0")</f>
        <v>0</v>
      </c>
      <c r="V80" s="56">
        <f>IFERROR(VLOOKUP(Table1215[[#This Row],[Column2]],Table12[[Column2]:[Column54]],21,FALSE),"0")</f>
        <v>0</v>
      </c>
      <c r="W80" s="56">
        <f>IFERROR(VLOOKUP(Table1215[[#This Row],[Column2]],Table12[[Column2]:[Column54]],22,FALSE),"0")</f>
        <v>0</v>
      </c>
      <c r="X80" s="58">
        <f>Table1215[[#This Row],[Column19]]</f>
        <v>0</v>
      </c>
      <c r="Y80" s="56">
        <f>IFERROR(VLOOKUP(Table1215[[#This Row],[Column2]],Table12[[Column2]:[Column54]],24,FALSE),"0")</f>
        <v>3</v>
      </c>
      <c r="Z80" s="56">
        <f>IFERROR(VLOOKUP(Table1215[[#This Row],[Column2]],Table12[[Column2]:[Column54]],25,FALSE),"0")</f>
        <v>0</v>
      </c>
      <c r="AA80" s="56">
        <f>IFERROR(VLOOKUP(Table1215[[#This Row],[Column2]],Table12[[Column2]:[Column54]],26,FALSE),"0")</f>
        <v>0</v>
      </c>
      <c r="AB80" s="56">
        <f>IFERROR(VLOOKUP(Table1215[[#This Row],[Column2]],Table12[[Column2]:[Column54]],27,FALSE),"0")</f>
        <v>0</v>
      </c>
      <c r="AC80" s="56">
        <f>IFERROR(VLOOKUP(Table1215[[#This Row],[Column2]],Table12[[Column2]:[Column54]],28,FALSE),"0")</f>
        <v>0</v>
      </c>
      <c r="AD80" s="58">
        <f>Table1215[[#This Row],[Column25]]</f>
        <v>3</v>
      </c>
      <c r="AE80" s="56">
        <f>IFERROR(VLOOKUP(Table1215[[#This Row],[Column2]],Table12[[Column2]:[Column54]],30,FALSE),"0")</f>
        <v>0</v>
      </c>
      <c r="AF80" s="56">
        <f>IFERROR(VLOOKUP(Table1215[[#This Row],[Column2]],Table12[[Column2]:[Column54]],31,FALSE),"0")</f>
        <v>0</v>
      </c>
      <c r="AG80" s="56">
        <f>IFERROR(VLOOKUP(Table1215[[#This Row],[Column2]],Table12[[Column2]:[Column54]],32,FALSE),"0")</f>
        <v>0</v>
      </c>
      <c r="AH80" s="56">
        <f>IFERROR(VLOOKUP(Table1215[[#This Row],[Column2]],Table12[[Column2]:[Column54]],33,FALSE),"0")</f>
        <v>0</v>
      </c>
      <c r="AI80" s="56">
        <f>IFERROR(VLOOKUP(Table1215[[#This Row],[Column2]],Table12[[Column2]:[Column54]],34,FALSE),"0")</f>
        <v>0</v>
      </c>
      <c r="AJ80" s="58">
        <f>AVERAGE(Table1215[[#This Row],[Column31]],Table1215[[#This Row],[Column32]],Table1215[[#This Row],[Column33]])</f>
        <v>0</v>
      </c>
      <c r="AK80" s="56">
        <f>IFERROR(VLOOKUP(Table1215[[#This Row],[Column2]],Table12[[Column2]:[Column54]],36,FALSE),"0")</f>
        <v>2</v>
      </c>
      <c r="AL80" s="56">
        <f>IFERROR(VLOOKUP(Table1215[[#This Row],[Column2]],Table12[[Column2]:[Column54]],37,FALSE),"0")</f>
        <v>3</v>
      </c>
      <c r="AM80" s="56">
        <f>IFERROR(VLOOKUP(Table1215[[#This Row],[Column2]],Table12[[Column2]:[Column54]],38,FALSE),"0")</f>
        <v>0</v>
      </c>
      <c r="AN80" s="56">
        <f>IFERROR(VLOOKUP(Table1215[[#This Row],[Column2]],Table12[[Column2]:[Column54]],39,FALSE),"0")</f>
        <v>3</v>
      </c>
      <c r="AO80" s="56">
        <f>IFERROR(VLOOKUP(Table1215[[#This Row],[Column2]],Table12[[Column2]:[Column54]],40,FALSE),"0")</f>
        <v>0</v>
      </c>
      <c r="AP80" s="58">
        <f>AVERAGE(Table1215[[#This Row],[Column37]],Table1215[[#This Row],[Column38]],Table1215[[#This Row],[Column40]])</f>
        <v>2.6666666666666665</v>
      </c>
      <c r="AQ80" s="56">
        <f>IFERROR(VLOOKUP(Table1215[[#This Row],[Column2]],Table12[[Column2]:[Column54]],42,FALSE),"0")</f>
        <v>3</v>
      </c>
      <c r="AR80" s="56">
        <f>IFERROR(VLOOKUP(Table1215[[#This Row],[Column2]],Table12[[Column2]:[Column54]],43,FALSE),"0")</f>
        <v>0</v>
      </c>
      <c r="AS80" s="56">
        <f>IFERROR(VLOOKUP(Table1215[[#This Row],[Column2]],Table12[[Column2]:[Column54]],44,FALSE),"0")</f>
        <v>0</v>
      </c>
      <c r="AT80" s="56">
        <f>IFERROR(VLOOKUP(Table1215[[#This Row],[Column2]],Table12[[Column2]:[Column54]],45,FALSE),"0")</f>
        <v>0</v>
      </c>
      <c r="AU80" s="56">
        <f>IFERROR(VLOOKUP(Table1215[[#This Row],[Column2]],Table12[[Column2]:[Column54]],46,FALSE),"0")</f>
        <v>0</v>
      </c>
      <c r="AV80" s="58">
        <f>Table1215[[#This Row],[Column43]]</f>
        <v>3</v>
      </c>
      <c r="AW80" s="56">
        <f>IFERROR(VLOOKUP(Table1215[[#This Row],[Column2]],Table12[[Column2]:[Column54]],48,FALSE),"0")</f>
        <v>0</v>
      </c>
      <c r="AX80" s="56">
        <f>IFERROR(VLOOKUP(Table1215[[#This Row],[Column2]],Table12[[Column2]:[Column54]],49,FALSE),"0")</f>
        <v>0</v>
      </c>
      <c r="AY80" s="56">
        <f>IFERROR(VLOOKUP(Table1215[[#This Row],[Column2]],Table12[[Column2]:[Column54]],50,FALSE),"0")</f>
        <v>0</v>
      </c>
      <c r="AZ80" s="56">
        <f>IFERROR(VLOOKUP(Table1215[[#This Row],[Column2]],Table12[[Column2]:[Column54]],51,FALSE),"0")</f>
        <v>3</v>
      </c>
      <c r="BA80" s="56">
        <f>IFERROR(VLOOKUP(Table1215[[#This Row],[Column2]],Table12[[Column2]:[Column54]],52,FALSE),"0")</f>
        <v>3</v>
      </c>
      <c r="BB80" s="58">
        <f>AVERAGE(Table1215[[#This Row],[Column52]],Table1215[[#This Row],[Column53]])</f>
        <v>3</v>
      </c>
    </row>
    <row r="81" spans="1:54" ht="23.1" customHeight="1" x14ac:dyDescent="0.3">
      <c r="A81" s="78">
        <v>78</v>
      </c>
      <c r="B81" s="61" t="s">
        <v>329</v>
      </c>
      <c r="C81" s="62" t="s">
        <v>330</v>
      </c>
      <c r="D81" s="61" t="s">
        <v>449</v>
      </c>
      <c r="E81" s="61" t="s">
        <v>492</v>
      </c>
      <c r="F81" s="61" t="str">
        <f>REPT(CHAR(160),10)&amp;Working!$E82</f>
        <v>          C</v>
      </c>
      <c r="G81" s="52">
        <f>IFERROR(VLOOKUP(Table1215[[#This Row],[Column2]],Table12[[Column2]:[Column54]],6,FALSE),"0")</f>
        <v>0</v>
      </c>
      <c r="H81" s="52">
        <f>IFERROR(VLOOKUP(Table1215[[#This Row],[Column2]],Table12[[Column2]:[Column54]],7,FALSE),"0")</f>
        <v>0</v>
      </c>
      <c r="I81" s="52">
        <f>IFERROR(VLOOKUP(Table1215[[#This Row],[Column2]],Table12[[Column2]:[Column54]],8,FALSE),"0")</f>
        <v>2</v>
      </c>
      <c r="J81" s="52">
        <f>IFERROR(VLOOKUP(Table1215[[#This Row],[Column2]],Table12[[Column2]:[Column54]],9,FALSE),"0")</f>
        <v>0</v>
      </c>
      <c r="K81" s="52">
        <f>IFERROR(VLOOKUP(Table1215[[#This Row],[Column2]],Table12[[Column2]:[Column54]],10,FALSE),"0")</f>
        <v>0</v>
      </c>
      <c r="L81" s="58">
        <f>Table1215[[#This Row],[Column9]]</f>
        <v>2</v>
      </c>
      <c r="M81" s="52">
        <f>IFERROR(VLOOKUP(Table1215[[#This Row],[Column2]],Table12[[Column2]:[Column54]],12,FALSE),"0")</f>
        <v>0</v>
      </c>
      <c r="N81" s="52">
        <f>IFERROR(VLOOKUP(Table1215[[#This Row],[Column2]],Table12[[Column2]:[Column54]],13,FALSE),"0")</f>
        <v>2</v>
      </c>
      <c r="O81" s="52">
        <f>IFERROR(VLOOKUP(Table1215[[#This Row],[Column2]],Table12[[Column2]:[Column54]],14,FALSE),"0")</f>
        <v>2</v>
      </c>
      <c r="P81" s="52">
        <f>IFERROR(VLOOKUP(Table1215[[#This Row],[Column2]],Table12[[Column2]:[Column54]],10,FALSE),"0")</f>
        <v>0</v>
      </c>
      <c r="Q81" s="52">
        <f>IFERROR(VLOOKUP(Table1215[[#This Row],[Column2]],Table12[[Column2]:[Column54]],16,FALSE),"0")</f>
        <v>2</v>
      </c>
      <c r="R81" s="58">
        <f>AVERAGE(Table1215[[#This Row],[Column14]],Table1215[[#This Row],[Column15]],Table1215[[#This Row],[Column17]])</f>
        <v>2</v>
      </c>
      <c r="S81" s="52">
        <f>IFERROR(VLOOKUP(Table1215[[#This Row],[Column2]],Table12[[Column2]:[Column54]],18,FALSE),"0")</f>
        <v>0</v>
      </c>
      <c r="T81" s="52">
        <f>IFERROR(VLOOKUP(Table1215[[#This Row],[Column2]],Table12[[Column2]:[Column54]],19,FALSE),"0")</f>
        <v>0</v>
      </c>
      <c r="U81" s="52">
        <f>IFERROR(VLOOKUP(Table1215[[#This Row],[Column2]],Table12[[Column2]:[Column54]],20,FALSE),"0")</f>
        <v>0</v>
      </c>
      <c r="V81" s="52">
        <f>IFERROR(VLOOKUP(Table1215[[#This Row],[Column2]],Table12[[Column2]:[Column54]],21,FALSE),"0")</f>
        <v>0</v>
      </c>
      <c r="W81" s="52">
        <f>IFERROR(VLOOKUP(Table1215[[#This Row],[Column2]],Table12[[Column2]:[Column54]],22,FALSE),"0")</f>
        <v>0</v>
      </c>
      <c r="X81" s="58">
        <f>Table1215[[#This Row],[Column19]]</f>
        <v>0</v>
      </c>
      <c r="Y81" s="52">
        <f>IFERROR(VLOOKUP(Table1215[[#This Row],[Column2]],Table12[[Column2]:[Column54]],24,FALSE),"0")</f>
        <v>2</v>
      </c>
      <c r="Z81" s="52">
        <f>IFERROR(VLOOKUP(Table1215[[#This Row],[Column2]],Table12[[Column2]:[Column54]],25,FALSE),"0")</f>
        <v>0</v>
      </c>
      <c r="AA81" s="52">
        <f>IFERROR(VLOOKUP(Table1215[[#This Row],[Column2]],Table12[[Column2]:[Column54]],26,FALSE),"0")</f>
        <v>0</v>
      </c>
      <c r="AB81" s="52">
        <f>IFERROR(VLOOKUP(Table1215[[#This Row],[Column2]],Table12[[Column2]:[Column54]],27,FALSE),"0")</f>
        <v>0</v>
      </c>
      <c r="AC81" s="52">
        <f>IFERROR(VLOOKUP(Table1215[[#This Row],[Column2]],Table12[[Column2]:[Column54]],28,FALSE),"0")</f>
        <v>0</v>
      </c>
      <c r="AD81" s="58">
        <f>Table1215[[#This Row],[Column25]]</f>
        <v>2</v>
      </c>
      <c r="AE81" s="52">
        <f>IFERROR(VLOOKUP(Table1215[[#This Row],[Column2]],Table12[[Column2]:[Column54]],30,FALSE),"0")</f>
        <v>0</v>
      </c>
      <c r="AF81" s="52">
        <f>IFERROR(VLOOKUP(Table1215[[#This Row],[Column2]],Table12[[Column2]:[Column54]],31,FALSE),"0")</f>
        <v>0</v>
      </c>
      <c r="AG81" s="52">
        <f>IFERROR(VLOOKUP(Table1215[[#This Row],[Column2]],Table12[[Column2]:[Column54]],32,FALSE),"0")</f>
        <v>0</v>
      </c>
      <c r="AH81" s="52">
        <f>IFERROR(VLOOKUP(Table1215[[#This Row],[Column2]],Table12[[Column2]:[Column54]],33,FALSE),"0")</f>
        <v>0</v>
      </c>
      <c r="AI81" s="52">
        <f>IFERROR(VLOOKUP(Table1215[[#This Row],[Column2]],Table12[[Column2]:[Column54]],34,FALSE),"0")</f>
        <v>0</v>
      </c>
      <c r="AJ81" s="58">
        <f>AVERAGE(Table1215[[#This Row],[Column31]],Table1215[[#This Row],[Column32]],Table1215[[#This Row],[Column33]])</f>
        <v>0</v>
      </c>
      <c r="AK81" s="52">
        <f>IFERROR(VLOOKUP(Table1215[[#This Row],[Column2]],Table12[[Column2]:[Column54]],36,FALSE),"0")</f>
        <v>2</v>
      </c>
      <c r="AL81" s="52">
        <f>IFERROR(VLOOKUP(Table1215[[#This Row],[Column2]],Table12[[Column2]:[Column54]],37,FALSE),"0")</f>
        <v>3</v>
      </c>
      <c r="AM81" s="52">
        <f>IFERROR(VLOOKUP(Table1215[[#This Row],[Column2]],Table12[[Column2]:[Column54]],38,FALSE),"0")</f>
        <v>0</v>
      </c>
      <c r="AN81" s="52">
        <f>IFERROR(VLOOKUP(Table1215[[#This Row],[Column2]],Table12[[Column2]:[Column54]],39,FALSE),"0")</f>
        <v>3</v>
      </c>
      <c r="AO81" s="52">
        <f>IFERROR(VLOOKUP(Table1215[[#This Row],[Column2]],Table12[[Column2]:[Column54]],40,FALSE),"0")</f>
        <v>0</v>
      </c>
      <c r="AP81" s="58">
        <f>AVERAGE(Table1215[[#This Row],[Column37]],Table1215[[#This Row],[Column38]],Table1215[[#This Row],[Column40]])</f>
        <v>2.6666666666666665</v>
      </c>
      <c r="AQ81" s="52">
        <f>IFERROR(VLOOKUP(Table1215[[#This Row],[Column2]],Table12[[Column2]:[Column54]],42,FALSE),"0")</f>
        <v>3</v>
      </c>
      <c r="AR81" s="52">
        <f>IFERROR(VLOOKUP(Table1215[[#This Row],[Column2]],Table12[[Column2]:[Column54]],43,FALSE),"0")</f>
        <v>0</v>
      </c>
      <c r="AS81" s="52">
        <f>IFERROR(VLOOKUP(Table1215[[#This Row],[Column2]],Table12[[Column2]:[Column54]],44,FALSE),"0")</f>
        <v>0</v>
      </c>
      <c r="AT81" s="52">
        <f>IFERROR(VLOOKUP(Table1215[[#This Row],[Column2]],Table12[[Column2]:[Column54]],45,FALSE),"0")</f>
        <v>0</v>
      </c>
      <c r="AU81" s="52">
        <f>IFERROR(VLOOKUP(Table1215[[#This Row],[Column2]],Table12[[Column2]:[Column54]],46,FALSE),"0")</f>
        <v>0</v>
      </c>
      <c r="AV81" s="58">
        <f>Table1215[[#This Row],[Column43]]</f>
        <v>3</v>
      </c>
      <c r="AW81" s="52">
        <f>IFERROR(VLOOKUP(Table1215[[#This Row],[Column2]],Table12[[Column2]:[Column54]],48,FALSE),"0")</f>
        <v>0</v>
      </c>
      <c r="AX81" s="52">
        <f>IFERROR(VLOOKUP(Table1215[[#This Row],[Column2]],Table12[[Column2]:[Column54]],49,FALSE),"0")</f>
        <v>0</v>
      </c>
      <c r="AY81" s="52">
        <f>IFERROR(VLOOKUP(Table1215[[#This Row],[Column2]],Table12[[Column2]:[Column54]],50,FALSE),"0")</f>
        <v>0</v>
      </c>
      <c r="AZ81" s="52">
        <f>IFERROR(VLOOKUP(Table1215[[#This Row],[Column2]],Table12[[Column2]:[Column54]],51,FALSE),"0")</f>
        <v>3</v>
      </c>
      <c r="BA81" s="52">
        <f>IFERROR(VLOOKUP(Table1215[[#This Row],[Column2]],Table12[[Column2]:[Column54]],52,FALSE),"0")</f>
        <v>2</v>
      </c>
      <c r="BB81" s="58">
        <f>AVERAGE(Table1215[[#This Row],[Column52]],Table1215[[#This Row],[Column53]])</f>
        <v>2.5</v>
      </c>
    </row>
    <row r="82" spans="1:54" ht="23.1" customHeight="1" x14ac:dyDescent="0.3">
      <c r="A82" s="77">
        <v>79</v>
      </c>
      <c r="B82" s="54" t="s">
        <v>198</v>
      </c>
      <c r="C82" s="55" t="s">
        <v>199</v>
      </c>
      <c r="D82" s="54" t="s">
        <v>449</v>
      </c>
      <c r="E82" s="54" t="s">
        <v>160</v>
      </c>
      <c r="F82" s="54" t="str">
        <f>REPT(CHAR(160),10)&amp;Working!$E83</f>
        <v>          B</v>
      </c>
      <c r="G82" s="56">
        <f>IFERROR(VLOOKUP(Table1215[[#This Row],[Column2]],Table12[[Column2]:[Column54]],6,FALSE),"0")</f>
        <v>0</v>
      </c>
      <c r="H82" s="56">
        <f>IFERROR(VLOOKUP(Table1215[[#This Row],[Column2]],Table12[[Column2]:[Column54]],7,FALSE),"0")</f>
        <v>0</v>
      </c>
      <c r="I82" s="56">
        <f>IFERROR(VLOOKUP(Table1215[[#This Row],[Column2]],Table12[[Column2]:[Column54]],8,FALSE),"0")</f>
        <v>3</v>
      </c>
      <c r="J82" s="56">
        <f>IFERROR(VLOOKUP(Table1215[[#This Row],[Column2]],Table12[[Column2]:[Column54]],9,FALSE),"0")</f>
        <v>0</v>
      </c>
      <c r="K82" s="56">
        <f>IFERROR(VLOOKUP(Table1215[[#This Row],[Column2]],Table12[[Column2]:[Column54]],10,FALSE),"0")</f>
        <v>0</v>
      </c>
      <c r="L82" s="58">
        <f>Table1215[[#This Row],[Column9]]</f>
        <v>3</v>
      </c>
      <c r="M82" s="56">
        <f>IFERROR(VLOOKUP(Table1215[[#This Row],[Column2]],Table12[[Column2]:[Column54]],12,FALSE),"0")</f>
        <v>0</v>
      </c>
      <c r="N82" s="56">
        <f>IFERROR(VLOOKUP(Table1215[[#This Row],[Column2]],Table12[[Column2]:[Column54]],13,FALSE),"0")</f>
        <v>2</v>
      </c>
      <c r="O82" s="56">
        <f>IFERROR(VLOOKUP(Table1215[[#This Row],[Column2]],Table12[[Column2]:[Column54]],14,FALSE),"0")</f>
        <v>2</v>
      </c>
      <c r="P82" s="56">
        <f>IFERROR(VLOOKUP(Table1215[[#This Row],[Column2]],Table12[[Column2]:[Column54]],10,FALSE),"0")</f>
        <v>0</v>
      </c>
      <c r="Q82" s="56">
        <f>IFERROR(VLOOKUP(Table1215[[#This Row],[Column2]],Table12[[Column2]:[Column54]],16,FALSE),"0")</f>
        <v>2</v>
      </c>
      <c r="R82" s="58">
        <f>AVERAGE(Table1215[[#This Row],[Column14]],Table1215[[#This Row],[Column15]],Table1215[[#This Row],[Column17]])</f>
        <v>2</v>
      </c>
      <c r="S82" s="56">
        <f>IFERROR(VLOOKUP(Table1215[[#This Row],[Column2]],Table12[[Column2]:[Column54]],18,FALSE),"0")</f>
        <v>0</v>
      </c>
      <c r="T82" s="56">
        <f>IFERROR(VLOOKUP(Table1215[[#This Row],[Column2]],Table12[[Column2]:[Column54]],19,FALSE),"0")</f>
        <v>0</v>
      </c>
      <c r="U82" s="56">
        <f>IFERROR(VLOOKUP(Table1215[[#This Row],[Column2]],Table12[[Column2]:[Column54]],20,FALSE),"0")</f>
        <v>0</v>
      </c>
      <c r="V82" s="56">
        <f>IFERROR(VLOOKUP(Table1215[[#This Row],[Column2]],Table12[[Column2]:[Column54]],21,FALSE),"0")</f>
        <v>0</v>
      </c>
      <c r="W82" s="56">
        <f>IFERROR(VLOOKUP(Table1215[[#This Row],[Column2]],Table12[[Column2]:[Column54]],22,FALSE),"0")</f>
        <v>0</v>
      </c>
      <c r="X82" s="58">
        <f>Table1215[[#This Row],[Column19]]</f>
        <v>0</v>
      </c>
      <c r="Y82" s="56">
        <f>IFERROR(VLOOKUP(Table1215[[#This Row],[Column2]],Table12[[Column2]:[Column54]],24,FALSE),"0")</f>
        <v>3</v>
      </c>
      <c r="Z82" s="56">
        <f>IFERROR(VLOOKUP(Table1215[[#This Row],[Column2]],Table12[[Column2]:[Column54]],25,FALSE),"0")</f>
        <v>0</v>
      </c>
      <c r="AA82" s="56">
        <f>IFERROR(VLOOKUP(Table1215[[#This Row],[Column2]],Table12[[Column2]:[Column54]],26,FALSE),"0")</f>
        <v>0</v>
      </c>
      <c r="AB82" s="56">
        <f>IFERROR(VLOOKUP(Table1215[[#This Row],[Column2]],Table12[[Column2]:[Column54]],27,FALSE),"0")</f>
        <v>0</v>
      </c>
      <c r="AC82" s="56">
        <f>IFERROR(VLOOKUP(Table1215[[#This Row],[Column2]],Table12[[Column2]:[Column54]],28,FALSE),"0")</f>
        <v>0</v>
      </c>
      <c r="AD82" s="58">
        <f>Table1215[[#This Row],[Column25]]</f>
        <v>3</v>
      </c>
      <c r="AE82" s="56">
        <f>IFERROR(VLOOKUP(Table1215[[#This Row],[Column2]],Table12[[Column2]:[Column54]],30,FALSE),"0")</f>
        <v>0</v>
      </c>
      <c r="AF82" s="56">
        <f>IFERROR(VLOOKUP(Table1215[[#This Row],[Column2]],Table12[[Column2]:[Column54]],31,FALSE),"0")</f>
        <v>0</v>
      </c>
      <c r="AG82" s="56">
        <f>IFERROR(VLOOKUP(Table1215[[#This Row],[Column2]],Table12[[Column2]:[Column54]],32,FALSE),"0")</f>
        <v>0</v>
      </c>
      <c r="AH82" s="56">
        <f>IFERROR(VLOOKUP(Table1215[[#This Row],[Column2]],Table12[[Column2]:[Column54]],33,FALSE),"0")</f>
        <v>0</v>
      </c>
      <c r="AI82" s="56">
        <f>IFERROR(VLOOKUP(Table1215[[#This Row],[Column2]],Table12[[Column2]:[Column54]],34,FALSE),"0")</f>
        <v>0</v>
      </c>
      <c r="AJ82" s="58">
        <f>AVERAGE(Table1215[[#This Row],[Column31]],Table1215[[#This Row],[Column32]],Table1215[[#This Row],[Column33]])</f>
        <v>0</v>
      </c>
      <c r="AK82" s="56">
        <f>IFERROR(VLOOKUP(Table1215[[#This Row],[Column2]],Table12[[Column2]:[Column54]],36,FALSE),"0")</f>
        <v>3</v>
      </c>
      <c r="AL82" s="56">
        <f>IFERROR(VLOOKUP(Table1215[[#This Row],[Column2]],Table12[[Column2]:[Column54]],37,FALSE),"0")</f>
        <v>3</v>
      </c>
      <c r="AM82" s="56">
        <f>IFERROR(VLOOKUP(Table1215[[#This Row],[Column2]],Table12[[Column2]:[Column54]],38,FALSE),"0")</f>
        <v>0</v>
      </c>
      <c r="AN82" s="56">
        <f>IFERROR(VLOOKUP(Table1215[[#This Row],[Column2]],Table12[[Column2]:[Column54]],39,FALSE),"0")</f>
        <v>3</v>
      </c>
      <c r="AO82" s="56">
        <f>IFERROR(VLOOKUP(Table1215[[#This Row],[Column2]],Table12[[Column2]:[Column54]],40,FALSE),"0")</f>
        <v>0</v>
      </c>
      <c r="AP82" s="58">
        <f>AVERAGE(Table1215[[#This Row],[Column37]],Table1215[[#This Row],[Column38]],Table1215[[#This Row],[Column40]])</f>
        <v>3</v>
      </c>
      <c r="AQ82" s="56">
        <f>IFERROR(VLOOKUP(Table1215[[#This Row],[Column2]],Table12[[Column2]:[Column54]],42,FALSE),"0")</f>
        <v>3</v>
      </c>
      <c r="AR82" s="56">
        <f>IFERROR(VLOOKUP(Table1215[[#This Row],[Column2]],Table12[[Column2]:[Column54]],43,FALSE),"0")</f>
        <v>0</v>
      </c>
      <c r="AS82" s="56">
        <f>IFERROR(VLOOKUP(Table1215[[#This Row],[Column2]],Table12[[Column2]:[Column54]],44,FALSE),"0")</f>
        <v>0</v>
      </c>
      <c r="AT82" s="56">
        <f>IFERROR(VLOOKUP(Table1215[[#This Row],[Column2]],Table12[[Column2]:[Column54]],45,FALSE),"0")</f>
        <v>0</v>
      </c>
      <c r="AU82" s="56">
        <f>IFERROR(VLOOKUP(Table1215[[#This Row],[Column2]],Table12[[Column2]:[Column54]],46,FALSE),"0")</f>
        <v>0</v>
      </c>
      <c r="AV82" s="58">
        <f>Table1215[[#This Row],[Column43]]</f>
        <v>3</v>
      </c>
      <c r="AW82" s="56">
        <f>IFERROR(VLOOKUP(Table1215[[#This Row],[Column2]],Table12[[Column2]:[Column54]],48,FALSE),"0")</f>
        <v>0</v>
      </c>
      <c r="AX82" s="56">
        <f>IFERROR(VLOOKUP(Table1215[[#This Row],[Column2]],Table12[[Column2]:[Column54]],49,FALSE),"0")</f>
        <v>0</v>
      </c>
      <c r="AY82" s="56">
        <f>IFERROR(VLOOKUP(Table1215[[#This Row],[Column2]],Table12[[Column2]:[Column54]],50,FALSE),"0")</f>
        <v>0</v>
      </c>
      <c r="AZ82" s="56">
        <f>IFERROR(VLOOKUP(Table1215[[#This Row],[Column2]],Table12[[Column2]:[Column54]],51,FALSE),"0")</f>
        <v>3</v>
      </c>
      <c r="BA82" s="56">
        <f>IFERROR(VLOOKUP(Table1215[[#This Row],[Column2]],Table12[[Column2]:[Column54]],52,FALSE),"0")</f>
        <v>3</v>
      </c>
      <c r="BB82" s="58">
        <f>AVERAGE(Table1215[[#This Row],[Column52]],Table1215[[#This Row],[Column53]])</f>
        <v>3</v>
      </c>
    </row>
    <row r="83" spans="1:54" ht="23.1" customHeight="1" x14ac:dyDescent="0.3">
      <c r="A83" s="78">
        <v>80</v>
      </c>
      <c r="B83" s="61" t="s">
        <v>331</v>
      </c>
      <c r="C83" s="62" t="s">
        <v>332</v>
      </c>
      <c r="D83" s="61" t="s">
        <v>449</v>
      </c>
      <c r="E83" s="61" t="s">
        <v>492</v>
      </c>
      <c r="F83" s="61" t="str">
        <f>REPT(CHAR(160),10)&amp;Working!$E84</f>
        <v>          C</v>
      </c>
      <c r="G83" s="52">
        <f>IFERROR(VLOOKUP(Table1215[[#This Row],[Column2]],Table12[[Column2]:[Column54]],6,FALSE),"0")</f>
        <v>0</v>
      </c>
      <c r="H83" s="52">
        <f>IFERROR(VLOOKUP(Table1215[[#This Row],[Column2]],Table12[[Column2]:[Column54]],7,FALSE),"0")</f>
        <v>0</v>
      </c>
      <c r="I83" s="52">
        <f>IFERROR(VLOOKUP(Table1215[[#This Row],[Column2]],Table12[[Column2]:[Column54]],8,FALSE),"0")</f>
        <v>2</v>
      </c>
      <c r="J83" s="52">
        <f>IFERROR(VLOOKUP(Table1215[[#This Row],[Column2]],Table12[[Column2]:[Column54]],9,FALSE),"0")</f>
        <v>0</v>
      </c>
      <c r="K83" s="52">
        <f>IFERROR(VLOOKUP(Table1215[[#This Row],[Column2]],Table12[[Column2]:[Column54]],10,FALSE),"0")</f>
        <v>0</v>
      </c>
      <c r="L83" s="58">
        <f>Table1215[[#This Row],[Column9]]</f>
        <v>2</v>
      </c>
      <c r="M83" s="52">
        <f>IFERROR(VLOOKUP(Table1215[[#This Row],[Column2]],Table12[[Column2]:[Column54]],12,FALSE),"0")</f>
        <v>0</v>
      </c>
      <c r="N83" s="52">
        <f>IFERROR(VLOOKUP(Table1215[[#This Row],[Column2]],Table12[[Column2]:[Column54]],13,FALSE),"0")</f>
        <v>2</v>
      </c>
      <c r="O83" s="52">
        <f>IFERROR(VLOOKUP(Table1215[[#This Row],[Column2]],Table12[[Column2]:[Column54]],14,FALSE),"0")</f>
        <v>2</v>
      </c>
      <c r="P83" s="52">
        <f>IFERROR(VLOOKUP(Table1215[[#This Row],[Column2]],Table12[[Column2]:[Column54]],10,FALSE),"0")</f>
        <v>0</v>
      </c>
      <c r="Q83" s="52">
        <f>IFERROR(VLOOKUP(Table1215[[#This Row],[Column2]],Table12[[Column2]:[Column54]],16,FALSE),"0")</f>
        <v>2</v>
      </c>
      <c r="R83" s="58">
        <f>AVERAGE(Table1215[[#This Row],[Column14]],Table1215[[#This Row],[Column15]],Table1215[[#This Row],[Column17]])</f>
        <v>2</v>
      </c>
      <c r="S83" s="52">
        <f>IFERROR(VLOOKUP(Table1215[[#This Row],[Column2]],Table12[[Column2]:[Column54]],18,FALSE),"0")</f>
        <v>0</v>
      </c>
      <c r="T83" s="52">
        <f>IFERROR(VLOOKUP(Table1215[[#This Row],[Column2]],Table12[[Column2]:[Column54]],19,FALSE),"0")</f>
        <v>0</v>
      </c>
      <c r="U83" s="52">
        <f>IFERROR(VLOOKUP(Table1215[[#This Row],[Column2]],Table12[[Column2]:[Column54]],20,FALSE),"0")</f>
        <v>0</v>
      </c>
      <c r="V83" s="52">
        <f>IFERROR(VLOOKUP(Table1215[[#This Row],[Column2]],Table12[[Column2]:[Column54]],21,FALSE),"0")</f>
        <v>0</v>
      </c>
      <c r="W83" s="52">
        <f>IFERROR(VLOOKUP(Table1215[[#This Row],[Column2]],Table12[[Column2]:[Column54]],22,FALSE),"0")</f>
        <v>0</v>
      </c>
      <c r="X83" s="58">
        <f>Table1215[[#This Row],[Column19]]</f>
        <v>0</v>
      </c>
      <c r="Y83" s="52">
        <f>IFERROR(VLOOKUP(Table1215[[#This Row],[Column2]],Table12[[Column2]:[Column54]],24,FALSE),"0")</f>
        <v>2</v>
      </c>
      <c r="Z83" s="52">
        <f>IFERROR(VLOOKUP(Table1215[[#This Row],[Column2]],Table12[[Column2]:[Column54]],25,FALSE),"0")</f>
        <v>0</v>
      </c>
      <c r="AA83" s="52">
        <f>IFERROR(VLOOKUP(Table1215[[#This Row],[Column2]],Table12[[Column2]:[Column54]],26,FALSE),"0")</f>
        <v>0</v>
      </c>
      <c r="AB83" s="52">
        <f>IFERROR(VLOOKUP(Table1215[[#This Row],[Column2]],Table12[[Column2]:[Column54]],27,FALSE),"0")</f>
        <v>0</v>
      </c>
      <c r="AC83" s="52">
        <f>IFERROR(VLOOKUP(Table1215[[#This Row],[Column2]],Table12[[Column2]:[Column54]],28,FALSE),"0")</f>
        <v>0</v>
      </c>
      <c r="AD83" s="58">
        <f>Table1215[[#This Row],[Column25]]</f>
        <v>2</v>
      </c>
      <c r="AE83" s="52">
        <f>IFERROR(VLOOKUP(Table1215[[#This Row],[Column2]],Table12[[Column2]:[Column54]],30,FALSE),"0")</f>
        <v>0</v>
      </c>
      <c r="AF83" s="52">
        <f>IFERROR(VLOOKUP(Table1215[[#This Row],[Column2]],Table12[[Column2]:[Column54]],31,FALSE),"0")</f>
        <v>0</v>
      </c>
      <c r="AG83" s="52">
        <f>IFERROR(VLOOKUP(Table1215[[#This Row],[Column2]],Table12[[Column2]:[Column54]],32,FALSE),"0")</f>
        <v>0</v>
      </c>
      <c r="AH83" s="52">
        <f>IFERROR(VLOOKUP(Table1215[[#This Row],[Column2]],Table12[[Column2]:[Column54]],33,FALSE),"0")</f>
        <v>0</v>
      </c>
      <c r="AI83" s="52">
        <f>IFERROR(VLOOKUP(Table1215[[#This Row],[Column2]],Table12[[Column2]:[Column54]],34,FALSE),"0")</f>
        <v>0</v>
      </c>
      <c r="AJ83" s="58">
        <f>AVERAGE(Table1215[[#This Row],[Column31]],Table1215[[#This Row],[Column32]],Table1215[[#This Row],[Column33]])</f>
        <v>0</v>
      </c>
      <c r="AK83" s="52">
        <f>IFERROR(VLOOKUP(Table1215[[#This Row],[Column2]],Table12[[Column2]:[Column54]],36,FALSE),"0")</f>
        <v>2</v>
      </c>
      <c r="AL83" s="52">
        <f>IFERROR(VLOOKUP(Table1215[[#This Row],[Column2]],Table12[[Column2]:[Column54]],37,FALSE),"0")</f>
        <v>3</v>
      </c>
      <c r="AM83" s="52">
        <f>IFERROR(VLOOKUP(Table1215[[#This Row],[Column2]],Table12[[Column2]:[Column54]],38,FALSE),"0")</f>
        <v>0</v>
      </c>
      <c r="AN83" s="52">
        <f>IFERROR(VLOOKUP(Table1215[[#This Row],[Column2]],Table12[[Column2]:[Column54]],39,FALSE),"0")</f>
        <v>3</v>
      </c>
      <c r="AO83" s="52">
        <f>IFERROR(VLOOKUP(Table1215[[#This Row],[Column2]],Table12[[Column2]:[Column54]],40,FALSE),"0")</f>
        <v>0</v>
      </c>
      <c r="AP83" s="58">
        <f>AVERAGE(Table1215[[#This Row],[Column37]],Table1215[[#This Row],[Column38]],Table1215[[#This Row],[Column40]])</f>
        <v>2.6666666666666665</v>
      </c>
      <c r="AQ83" s="52">
        <f>IFERROR(VLOOKUP(Table1215[[#This Row],[Column2]],Table12[[Column2]:[Column54]],42,FALSE),"0")</f>
        <v>3</v>
      </c>
      <c r="AR83" s="52">
        <f>IFERROR(VLOOKUP(Table1215[[#This Row],[Column2]],Table12[[Column2]:[Column54]],43,FALSE),"0")</f>
        <v>0</v>
      </c>
      <c r="AS83" s="52">
        <f>IFERROR(VLOOKUP(Table1215[[#This Row],[Column2]],Table12[[Column2]:[Column54]],44,FALSE),"0")</f>
        <v>0</v>
      </c>
      <c r="AT83" s="52">
        <f>IFERROR(VLOOKUP(Table1215[[#This Row],[Column2]],Table12[[Column2]:[Column54]],45,FALSE),"0")</f>
        <v>0</v>
      </c>
      <c r="AU83" s="52">
        <f>IFERROR(VLOOKUP(Table1215[[#This Row],[Column2]],Table12[[Column2]:[Column54]],46,FALSE),"0")</f>
        <v>0</v>
      </c>
      <c r="AV83" s="58">
        <f>Table1215[[#This Row],[Column43]]</f>
        <v>3</v>
      </c>
      <c r="AW83" s="52">
        <f>IFERROR(VLOOKUP(Table1215[[#This Row],[Column2]],Table12[[Column2]:[Column54]],48,FALSE),"0")</f>
        <v>0</v>
      </c>
      <c r="AX83" s="52">
        <f>IFERROR(VLOOKUP(Table1215[[#This Row],[Column2]],Table12[[Column2]:[Column54]],49,FALSE),"0")</f>
        <v>0</v>
      </c>
      <c r="AY83" s="52">
        <f>IFERROR(VLOOKUP(Table1215[[#This Row],[Column2]],Table12[[Column2]:[Column54]],50,FALSE),"0")</f>
        <v>0</v>
      </c>
      <c r="AZ83" s="52">
        <f>IFERROR(VLOOKUP(Table1215[[#This Row],[Column2]],Table12[[Column2]:[Column54]],51,FALSE),"0")</f>
        <v>3</v>
      </c>
      <c r="BA83" s="52">
        <f>IFERROR(VLOOKUP(Table1215[[#This Row],[Column2]],Table12[[Column2]:[Column54]],52,FALSE),"0")</f>
        <v>3</v>
      </c>
      <c r="BB83" s="58">
        <f>AVERAGE(Table1215[[#This Row],[Column52]],Table1215[[#This Row],[Column53]])</f>
        <v>3</v>
      </c>
    </row>
    <row r="84" spans="1:54" ht="23.1" customHeight="1" x14ac:dyDescent="0.3">
      <c r="A84" s="77">
        <v>81</v>
      </c>
      <c r="B84" s="54" t="s">
        <v>333</v>
      </c>
      <c r="C84" s="55" t="s">
        <v>334</v>
      </c>
      <c r="D84" s="54" t="s">
        <v>541</v>
      </c>
      <c r="E84" s="54" t="s">
        <v>492</v>
      </c>
      <c r="F84" s="54" t="str">
        <f>REPT(CHAR(160),10)&amp;Working!$E85</f>
        <v>          C</v>
      </c>
      <c r="G84" s="56">
        <f>IFERROR(VLOOKUP(Table1215[[#This Row],[Column2]],Table12[[Column2]:[Column54]],6,FALSE),"0")</f>
        <v>0</v>
      </c>
      <c r="H84" s="56">
        <f>IFERROR(VLOOKUP(Table1215[[#This Row],[Column2]],Table12[[Column2]:[Column54]],7,FALSE),"0")</f>
        <v>0</v>
      </c>
      <c r="I84" s="56">
        <f>IFERROR(VLOOKUP(Table1215[[#This Row],[Column2]],Table12[[Column2]:[Column54]],8,FALSE),"0")</f>
        <v>3</v>
      </c>
      <c r="J84" s="56">
        <f>IFERROR(VLOOKUP(Table1215[[#This Row],[Column2]],Table12[[Column2]:[Column54]],9,FALSE),"0")</f>
        <v>0</v>
      </c>
      <c r="K84" s="56">
        <f>IFERROR(VLOOKUP(Table1215[[#This Row],[Column2]],Table12[[Column2]:[Column54]],10,FALSE),"0")</f>
        <v>0</v>
      </c>
      <c r="L84" s="58">
        <f>Table1215[[#This Row],[Column9]]</f>
        <v>3</v>
      </c>
      <c r="M84" s="56">
        <f>IFERROR(VLOOKUP(Table1215[[#This Row],[Column2]],Table12[[Column2]:[Column54]],12,FALSE),"0")</f>
        <v>0</v>
      </c>
      <c r="N84" s="56">
        <f>IFERROR(VLOOKUP(Table1215[[#This Row],[Column2]],Table12[[Column2]:[Column54]],13,FALSE),"0")</f>
        <v>3</v>
      </c>
      <c r="O84" s="56">
        <f>IFERROR(VLOOKUP(Table1215[[#This Row],[Column2]],Table12[[Column2]:[Column54]],14,FALSE),"0")</f>
        <v>2</v>
      </c>
      <c r="P84" s="56">
        <f>IFERROR(VLOOKUP(Table1215[[#This Row],[Column2]],Table12[[Column2]:[Column54]],10,FALSE),"0")</f>
        <v>0</v>
      </c>
      <c r="Q84" s="56">
        <f>IFERROR(VLOOKUP(Table1215[[#This Row],[Column2]],Table12[[Column2]:[Column54]],16,FALSE),"0")</f>
        <v>2</v>
      </c>
      <c r="R84" s="58">
        <f>AVERAGE(Table1215[[#This Row],[Column14]],Table1215[[#This Row],[Column15]],Table1215[[#This Row],[Column17]])</f>
        <v>2.3333333333333335</v>
      </c>
      <c r="S84" s="56">
        <f>IFERROR(VLOOKUP(Table1215[[#This Row],[Column2]],Table12[[Column2]:[Column54]],18,FALSE),"0")</f>
        <v>0</v>
      </c>
      <c r="T84" s="56">
        <f>IFERROR(VLOOKUP(Table1215[[#This Row],[Column2]],Table12[[Column2]:[Column54]],19,FALSE),"0")</f>
        <v>0</v>
      </c>
      <c r="U84" s="56">
        <f>IFERROR(VLOOKUP(Table1215[[#This Row],[Column2]],Table12[[Column2]:[Column54]],20,FALSE),"0")</f>
        <v>0</v>
      </c>
      <c r="V84" s="56">
        <f>IFERROR(VLOOKUP(Table1215[[#This Row],[Column2]],Table12[[Column2]:[Column54]],21,FALSE),"0")</f>
        <v>0</v>
      </c>
      <c r="W84" s="56">
        <f>IFERROR(VLOOKUP(Table1215[[#This Row],[Column2]],Table12[[Column2]:[Column54]],22,FALSE),"0")</f>
        <v>0</v>
      </c>
      <c r="X84" s="58">
        <f>Table1215[[#This Row],[Column19]]</f>
        <v>0</v>
      </c>
      <c r="Y84" s="56">
        <f>IFERROR(VLOOKUP(Table1215[[#This Row],[Column2]],Table12[[Column2]:[Column54]],24,FALSE),"0")</f>
        <v>2</v>
      </c>
      <c r="Z84" s="56">
        <f>IFERROR(VLOOKUP(Table1215[[#This Row],[Column2]],Table12[[Column2]:[Column54]],25,FALSE),"0")</f>
        <v>0</v>
      </c>
      <c r="AA84" s="56">
        <f>IFERROR(VLOOKUP(Table1215[[#This Row],[Column2]],Table12[[Column2]:[Column54]],26,FALSE),"0")</f>
        <v>0</v>
      </c>
      <c r="AB84" s="56">
        <f>IFERROR(VLOOKUP(Table1215[[#This Row],[Column2]],Table12[[Column2]:[Column54]],27,FALSE),"0")</f>
        <v>0</v>
      </c>
      <c r="AC84" s="56">
        <f>IFERROR(VLOOKUP(Table1215[[#This Row],[Column2]],Table12[[Column2]:[Column54]],28,FALSE),"0")</f>
        <v>0</v>
      </c>
      <c r="AD84" s="58">
        <f>Table1215[[#This Row],[Column25]]</f>
        <v>2</v>
      </c>
      <c r="AE84" s="56">
        <f>IFERROR(VLOOKUP(Table1215[[#This Row],[Column2]],Table12[[Column2]:[Column54]],30,FALSE),"0")</f>
        <v>0</v>
      </c>
      <c r="AF84" s="56">
        <f>IFERROR(VLOOKUP(Table1215[[#This Row],[Column2]],Table12[[Column2]:[Column54]],31,FALSE),"0")</f>
        <v>0</v>
      </c>
      <c r="AG84" s="56">
        <f>IFERROR(VLOOKUP(Table1215[[#This Row],[Column2]],Table12[[Column2]:[Column54]],32,FALSE),"0")</f>
        <v>0</v>
      </c>
      <c r="AH84" s="56">
        <f>IFERROR(VLOOKUP(Table1215[[#This Row],[Column2]],Table12[[Column2]:[Column54]],33,FALSE),"0")</f>
        <v>0</v>
      </c>
      <c r="AI84" s="56">
        <f>IFERROR(VLOOKUP(Table1215[[#This Row],[Column2]],Table12[[Column2]:[Column54]],34,FALSE),"0")</f>
        <v>0</v>
      </c>
      <c r="AJ84" s="58">
        <f>AVERAGE(Table1215[[#This Row],[Column31]],Table1215[[#This Row],[Column32]],Table1215[[#This Row],[Column33]])</f>
        <v>0</v>
      </c>
      <c r="AK84" s="56">
        <f>IFERROR(VLOOKUP(Table1215[[#This Row],[Column2]],Table12[[Column2]:[Column54]],36,FALSE),"0")</f>
        <v>2</v>
      </c>
      <c r="AL84" s="56">
        <f>IFERROR(VLOOKUP(Table1215[[#This Row],[Column2]],Table12[[Column2]:[Column54]],37,FALSE),"0")</f>
        <v>3</v>
      </c>
      <c r="AM84" s="56">
        <f>IFERROR(VLOOKUP(Table1215[[#This Row],[Column2]],Table12[[Column2]:[Column54]],38,FALSE),"0")</f>
        <v>0</v>
      </c>
      <c r="AN84" s="56">
        <f>IFERROR(VLOOKUP(Table1215[[#This Row],[Column2]],Table12[[Column2]:[Column54]],39,FALSE),"0")</f>
        <v>3</v>
      </c>
      <c r="AO84" s="56">
        <f>IFERROR(VLOOKUP(Table1215[[#This Row],[Column2]],Table12[[Column2]:[Column54]],40,FALSE),"0")</f>
        <v>0</v>
      </c>
      <c r="AP84" s="58">
        <f>AVERAGE(Table1215[[#This Row],[Column37]],Table1215[[#This Row],[Column38]],Table1215[[#This Row],[Column40]])</f>
        <v>2.6666666666666665</v>
      </c>
      <c r="AQ84" s="56">
        <f>IFERROR(VLOOKUP(Table1215[[#This Row],[Column2]],Table12[[Column2]:[Column54]],42,FALSE),"0")</f>
        <v>3</v>
      </c>
      <c r="AR84" s="56">
        <f>IFERROR(VLOOKUP(Table1215[[#This Row],[Column2]],Table12[[Column2]:[Column54]],43,FALSE),"0")</f>
        <v>0</v>
      </c>
      <c r="AS84" s="56">
        <f>IFERROR(VLOOKUP(Table1215[[#This Row],[Column2]],Table12[[Column2]:[Column54]],44,FALSE),"0")</f>
        <v>0</v>
      </c>
      <c r="AT84" s="56">
        <f>IFERROR(VLOOKUP(Table1215[[#This Row],[Column2]],Table12[[Column2]:[Column54]],45,FALSE),"0")</f>
        <v>0</v>
      </c>
      <c r="AU84" s="56">
        <f>IFERROR(VLOOKUP(Table1215[[#This Row],[Column2]],Table12[[Column2]:[Column54]],46,FALSE),"0")</f>
        <v>0</v>
      </c>
      <c r="AV84" s="58">
        <f>Table1215[[#This Row],[Column43]]</f>
        <v>3</v>
      </c>
      <c r="AW84" s="56">
        <f>IFERROR(VLOOKUP(Table1215[[#This Row],[Column2]],Table12[[Column2]:[Column54]],48,FALSE),"0")</f>
        <v>0</v>
      </c>
      <c r="AX84" s="56">
        <f>IFERROR(VLOOKUP(Table1215[[#This Row],[Column2]],Table12[[Column2]:[Column54]],49,FALSE),"0")</f>
        <v>0</v>
      </c>
      <c r="AY84" s="56">
        <f>IFERROR(VLOOKUP(Table1215[[#This Row],[Column2]],Table12[[Column2]:[Column54]],50,FALSE),"0")</f>
        <v>0</v>
      </c>
      <c r="AZ84" s="56">
        <f>IFERROR(VLOOKUP(Table1215[[#This Row],[Column2]],Table12[[Column2]:[Column54]],51,FALSE),"0")</f>
        <v>3</v>
      </c>
      <c r="BA84" s="56">
        <f>IFERROR(VLOOKUP(Table1215[[#This Row],[Column2]],Table12[[Column2]:[Column54]],52,FALSE),"0")</f>
        <v>3</v>
      </c>
      <c r="BB84" s="58">
        <f>AVERAGE(Table1215[[#This Row],[Column52]],Table1215[[#This Row],[Column53]])</f>
        <v>3</v>
      </c>
    </row>
    <row r="85" spans="1:54" ht="23.1" customHeight="1" x14ac:dyDescent="0.3">
      <c r="A85" s="78">
        <v>82</v>
      </c>
      <c r="B85" s="61" t="s">
        <v>80</v>
      </c>
      <c r="C85" s="62" t="s">
        <v>81</v>
      </c>
      <c r="D85" s="61" t="s">
        <v>541</v>
      </c>
      <c r="E85" s="61" t="s">
        <v>34</v>
      </c>
      <c r="F85" s="61" t="str">
        <f>REPT(CHAR(160),10)&amp;Working!$E86</f>
        <v>          A</v>
      </c>
      <c r="G85" s="52">
        <f>IFERROR(VLOOKUP(Table1215[[#This Row],[Column2]],Table12[[Column2]:[Column54]],6,FALSE),"0")</f>
        <v>0</v>
      </c>
      <c r="H85" s="52">
        <f>IFERROR(VLOOKUP(Table1215[[#This Row],[Column2]],Table12[[Column2]:[Column54]],7,FALSE),"0")</f>
        <v>0</v>
      </c>
      <c r="I85" s="52">
        <f>IFERROR(VLOOKUP(Table1215[[#This Row],[Column2]],Table12[[Column2]:[Column54]],8,FALSE),"0")</f>
        <v>4</v>
      </c>
      <c r="J85" s="52">
        <f>IFERROR(VLOOKUP(Table1215[[#This Row],[Column2]],Table12[[Column2]:[Column54]],9,FALSE),"0")</f>
        <v>0</v>
      </c>
      <c r="K85" s="52">
        <f>IFERROR(VLOOKUP(Table1215[[#This Row],[Column2]],Table12[[Column2]:[Column54]],10,FALSE),"0")</f>
        <v>0</v>
      </c>
      <c r="L85" s="58">
        <f>Table1215[[#This Row],[Column9]]</f>
        <v>4</v>
      </c>
      <c r="M85" s="52">
        <f>IFERROR(VLOOKUP(Table1215[[#This Row],[Column2]],Table12[[Column2]:[Column54]],12,FALSE),"0")</f>
        <v>0</v>
      </c>
      <c r="N85" s="52">
        <f>IFERROR(VLOOKUP(Table1215[[#This Row],[Column2]],Table12[[Column2]:[Column54]],13,FALSE),"0")</f>
        <v>4</v>
      </c>
      <c r="O85" s="52">
        <f>IFERROR(VLOOKUP(Table1215[[#This Row],[Column2]],Table12[[Column2]:[Column54]],14,FALSE),"0")</f>
        <v>4</v>
      </c>
      <c r="P85" s="52">
        <f>IFERROR(VLOOKUP(Table1215[[#This Row],[Column2]],Table12[[Column2]:[Column54]],10,FALSE),"0")</f>
        <v>0</v>
      </c>
      <c r="Q85" s="52">
        <f>IFERROR(VLOOKUP(Table1215[[#This Row],[Column2]],Table12[[Column2]:[Column54]],16,FALSE),"0")</f>
        <v>4</v>
      </c>
      <c r="R85" s="58">
        <f>AVERAGE(Table1215[[#This Row],[Column14]],Table1215[[#This Row],[Column15]],Table1215[[#This Row],[Column17]])</f>
        <v>4</v>
      </c>
      <c r="S85" s="52">
        <f>IFERROR(VLOOKUP(Table1215[[#This Row],[Column2]],Table12[[Column2]:[Column54]],18,FALSE),"0")</f>
        <v>0</v>
      </c>
      <c r="T85" s="52">
        <f>IFERROR(VLOOKUP(Table1215[[#This Row],[Column2]],Table12[[Column2]:[Column54]],19,FALSE),"0")</f>
        <v>0</v>
      </c>
      <c r="U85" s="52">
        <f>IFERROR(VLOOKUP(Table1215[[#This Row],[Column2]],Table12[[Column2]:[Column54]],20,FALSE),"0")</f>
        <v>0</v>
      </c>
      <c r="V85" s="52">
        <f>IFERROR(VLOOKUP(Table1215[[#This Row],[Column2]],Table12[[Column2]:[Column54]],21,FALSE),"0")</f>
        <v>0</v>
      </c>
      <c r="W85" s="52">
        <f>IFERROR(VLOOKUP(Table1215[[#This Row],[Column2]],Table12[[Column2]:[Column54]],22,FALSE),"0")</f>
        <v>0</v>
      </c>
      <c r="X85" s="58">
        <f>Table1215[[#This Row],[Column19]]</f>
        <v>0</v>
      </c>
      <c r="Y85" s="52">
        <f>IFERROR(VLOOKUP(Table1215[[#This Row],[Column2]],Table12[[Column2]:[Column54]],24,FALSE),"0")</f>
        <v>4</v>
      </c>
      <c r="Z85" s="52">
        <f>IFERROR(VLOOKUP(Table1215[[#This Row],[Column2]],Table12[[Column2]:[Column54]],25,FALSE),"0")</f>
        <v>0</v>
      </c>
      <c r="AA85" s="52">
        <f>IFERROR(VLOOKUP(Table1215[[#This Row],[Column2]],Table12[[Column2]:[Column54]],26,FALSE),"0")</f>
        <v>0</v>
      </c>
      <c r="AB85" s="52">
        <f>IFERROR(VLOOKUP(Table1215[[#This Row],[Column2]],Table12[[Column2]:[Column54]],27,FALSE),"0")</f>
        <v>0</v>
      </c>
      <c r="AC85" s="52">
        <f>IFERROR(VLOOKUP(Table1215[[#This Row],[Column2]],Table12[[Column2]:[Column54]],28,FALSE),"0")</f>
        <v>0</v>
      </c>
      <c r="AD85" s="58">
        <f>Table1215[[#This Row],[Column25]]</f>
        <v>4</v>
      </c>
      <c r="AE85" s="52">
        <f>IFERROR(VLOOKUP(Table1215[[#This Row],[Column2]],Table12[[Column2]:[Column54]],30,FALSE),"0")</f>
        <v>0</v>
      </c>
      <c r="AF85" s="52">
        <f>IFERROR(VLOOKUP(Table1215[[#This Row],[Column2]],Table12[[Column2]:[Column54]],31,FALSE),"0")</f>
        <v>0</v>
      </c>
      <c r="AG85" s="52">
        <f>IFERROR(VLOOKUP(Table1215[[#This Row],[Column2]],Table12[[Column2]:[Column54]],32,FALSE),"0")</f>
        <v>0</v>
      </c>
      <c r="AH85" s="52">
        <f>IFERROR(VLOOKUP(Table1215[[#This Row],[Column2]],Table12[[Column2]:[Column54]],33,FALSE),"0")</f>
        <v>0</v>
      </c>
      <c r="AI85" s="52">
        <f>IFERROR(VLOOKUP(Table1215[[#This Row],[Column2]],Table12[[Column2]:[Column54]],34,FALSE),"0")</f>
        <v>0</v>
      </c>
      <c r="AJ85" s="58">
        <f>AVERAGE(Table1215[[#This Row],[Column31]],Table1215[[#This Row],[Column32]],Table1215[[#This Row],[Column33]])</f>
        <v>0</v>
      </c>
      <c r="AK85" s="52">
        <f>IFERROR(VLOOKUP(Table1215[[#This Row],[Column2]],Table12[[Column2]:[Column54]],36,FALSE),"0")</f>
        <v>4</v>
      </c>
      <c r="AL85" s="52">
        <f>IFERROR(VLOOKUP(Table1215[[#This Row],[Column2]],Table12[[Column2]:[Column54]],37,FALSE),"0")</f>
        <v>5</v>
      </c>
      <c r="AM85" s="52">
        <f>IFERROR(VLOOKUP(Table1215[[#This Row],[Column2]],Table12[[Column2]:[Column54]],38,FALSE),"0")</f>
        <v>0</v>
      </c>
      <c r="AN85" s="52">
        <f>IFERROR(VLOOKUP(Table1215[[#This Row],[Column2]],Table12[[Column2]:[Column54]],39,FALSE),"0")</f>
        <v>5</v>
      </c>
      <c r="AO85" s="52">
        <f>IFERROR(VLOOKUP(Table1215[[#This Row],[Column2]],Table12[[Column2]:[Column54]],40,FALSE),"0")</f>
        <v>0</v>
      </c>
      <c r="AP85" s="58">
        <f>AVERAGE(Table1215[[#This Row],[Column37]],Table1215[[#This Row],[Column38]],Table1215[[#This Row],[Column40]])</f>
        <v>4.666666666666667</v>
      </c>
      <c r="AQ85" s="52">
        <f>IFERROR(VLOOKUP(Table1215[[#This Row],[Column2]],Table12[[Column2]:[Column54]],42,FALSE),"0")</f>
        <v>5</v>
      </c>
      <c r="AR85" s="52">
        <f>IFERROR(VLOOKUP(Table1215[[#This Row],[Column2]],Table12[[Column2]:[Column54]],43,FALSE),"0")</f>
        <v>0</v>
      </c>
      <c r="AS85" s="52">
        <f>IFERROR(VLOOKUP(Table1215[[#This Row],[Column2]],Table12[[Column2]:[Column54]],44,FALSE),"0")</f>
        <v>0</v>
      </c>
      <c r="AT85" s="52">
        <f>IFERROR(VLOOKUP(Table1215[[#This Row],[Column2]],Table12[[Column2]:[Column54]],45,FALSE),"0")</f>
        <v>0</v>
      </c>
      <c r="AU85" s="52">
        <f>IFERROR(VLOOKUP(Table1215[[#This Row],[Column2]],Table12[[Column2]:[Column54]],46,FALSE),"0")</f>
        <v>0</v>
      </c>
      <c r="AV85" s="58">
        <f>Table1215[[#This Row],[Column43]]</f>
        <v>5</v>
      </c>
      <c r="AW85" s="52">
        <f>IFERROR(VLOOKUP(Table1215[[#This Row],[Column2]],Table12[[Column2]:[Column54]],48,FALSE),"0")</f>
        <v>0</v>
      </c>
      <c r="AX85" s="52">
        <f>IFERROR(VLOOKUP(Table1215[[#This Row],[Column2]],Table12[[Column2]:[Column54]],49,FALSE),"0")</f>
        <v>0</v>
      </c>
      <c r="AY85" s="52">
        <f>IFERROR(VLOOKUP(Table1215[[#This Row],[Column2]],Table12[[Column2]:[Column54]],50,FALSE),"0")</f>
        <v>0</v>
      </c>
      <c r="AZ85" s="52">
        <f>IFERROR(VLOOKUP(Table1215[[#This Row],[Column2]],Table12[[Column2]:[Column54]],51,FALSE),"0")</f>
        <v>3</v>
      </c>
      <c r="BA85" s="52">
        <f>IFERROR(VLOOKUP(Table1215[[#This Row],[Column2]],Table12[[Column2]:[Column54]],52,FALSE),"0")</f>
        <v>4</v>
      </c>
      <c r="BB85" s="58">
        <f>AVERAGE(Table1215[[#This Row],[Column52]],Table1215[[#This Row],[Column53]])</f>
        <v>3.5</v>
      </c>
    </row>
    <row r="86" spans="1:54" ht="23.1" customHeight="1" x14ac:dyDescent="0.3">
      <c r="A86" s="77">
        <v>83</v>
      </c>
      <c r="B86" s="54" t="s">
        <v>69</v>
      </c>
      <c r="C86" s="55" t="s">
        <v>70</v>
      </c>
      <c r="D86" s="54" t="s">
        <v>449</v>
      </c>
      <c r="E86" s="54" t="s">
        <v>34</v>
      </c>
      <c r="F86" s="54" t="str">
        <f>REPT(CHAR(160),10)&amp;Working!$E87</f>
        <v>          A</v>
      </c>
      <c r="G86" s="56">
        <f>IFERROR(VLOOKUP(Table1215[[#This Row],[Column2]],Table12[[Column2]:[Column54]],6,FALSE),"0")</f>
        <v>0</v>
      </c>
      <c r="H86" s="56">
        <f>IFERROR(VLOOKUP(Table1215[[#This Row],[Column2]],Table12[[Column2]:[Column54]],7,FALSE),"0")</f>
        <v>0</v>
      </c>
      <c r="I86" s="56">
        <f>IFERROR(VLOOKUP(Table1215[[#This Row],[Column2]],Table12[[Column2]:[Column54]],8,FALSE),"0")</f>
        <v>3</v>
      </c>
      <c r="J86" s="56">
        <f>IFERROR(VLOOKUP(Table1215[[#This Row],[Column2]],Table12[[Column2]:[Column54]],9,FALSE),"0")</f>
        <v>0</v>
      </c>
      <c r="K86" s="56">
        <f>IFERROR(VLOOKUP(Table1215[[#This Row],[Column2]],Table12[[Column2]:[Column54]],10,FALSE),"0")</f>
        <v>0</v>
      </c>
      <c r="L86" s="58">
        <f>Table1215[[#This Row],[Column9]]</f>
        <v>3</v>
      </c>
      <c r="M86" s="56">
        <f>IFERROR(VLOOKUP(Table1215[[#This Row],[Column2]],Table12[[Column2]:[Column54]],12,FALSE),"0")</f>
        <v>0</v>
      </c>
      <c r="N86" s="56">
        <f>IFERROR(VLOOKUP(Table1215[[#This Row],[Column2]],Table12[[Column2]:[Column54]],13,FALSE),"0")</f>
        <v>4</v>
      </c>
      <c r="O86" s="56">
        <f>IFERROR(VLOOKUP(Table1215[[#This Row],[Column2]],Table12[[Column2]:[Column54]],14,FALSE),"0")</f>
        <v>3</v>
      </c>
      <c r="P86" s="56">
        <f>IFERROR(VLOOKUP(Table1215[[#This Row],[Column2]],Table12[[Column2]:[Column54]],10,FALSE),"0")</f>
        <v>0</v>
      </c>
      <c r="Q86" s="56">
        <f>IFERROR(VLOOKUP(Table1215[[#This Row],[Column2]],Table12[[Column2]:[Column54]],16,FALSE),"0")</f>
        <v>3</v>
      </c>
      <c r="R86" s="58">
        <f>AVERAGE(Table1215[[#This Row],[Column14]],Table1215[[#This Row],[Column15]],Table1215[[#This Row],[Column17]])</f>
        <v>3.3333333333333335</v>
      </c>
      <c r="S86" s="56">
        <f>IFERROR(VLOOKUP(Table1215[[#This Row],[Column2]],Table12[[Column2]:[Column54]],18,FALSE),"0")</f>
        <v>0</v>
      </c>
      <c r="T86" s="56">
        <f>IFERROR(VLOOKUP(Table1215[[#This Row],[Column2]],Table12[[Column2]:[Column54]],19,FALSE),"0")</f>
        <v>0</v>
      </c>
      <c r="U86" s="56">
        <f>IFERROR(VLOOKUP(Table1215[[#This Row],[Column2]],Table12[[Column2]:[Column54]],20,FALSE),"0")</f>
        <v>0</v>
      </c>
      <c r="V86" s="56">
        <f>IFERROR(VLOOKUP(Table1215[[#This Row],[Column2]],Table12[[Column2]:[Column54]],21,FALSE),"0")</f>
        <v>0</v>
      </c>
      <c r="W86" s="56">
        <f>IFERROR(VLOOKUP(Table1215[[#This Row],[Column2]],Table12[[Column2]:[Column54]],22,FALSE),"0")</f>
        <v>0</v>
      </c>
      <c r="X86" s="58">
        <f>Table1215[[#This Row],[Column19]]</f>
        <v>0</v>
      </c>
      <c r="Y86" s="56">
        <f>IFERROR(VLOOKUP(Table1215[[#This Row],[Column2]],Table12[[Column2]:[Column54]],24,FALSE),"0")</f>
        <v>4</v>
      </c>
      <c r="Z86" s="56">
        <f>IFERROR(VLOOKUP(Table1215[[#This Row],[Column2]],Table12[[Column2]:[Column54]],25,FALSE),"0")</f>
        <v>0</v>
      </c>
      <c r="AA86" s="56">
        <f>IFERROR(VLOOKUP(Table1215[[#This Row],[Column2]],Table12[[Column2]:[Column54]],26,FALSE),"0")</f>
        <v>0</v>
      </c>
      <c r="AB86" s="56">
        <f>IFERROR(VLOOKUP(Table1215[[#This Row],[Column2]],Table12[[Column2]:[Column54]],27,FALSE),"0")</f>
        <v>0</v>
      </c>
      <c r="AC86" s="56">
        <f>IFERROR(VLOOKUP(Table1215[[#This Row],[Column2]],Table12[[Column2]:[Column54]],28,FALSE),"0")</f>
        <v>0</v>
      </c>
      <c r="AD86" s="58">
        <f>Table1215[[#This Row],[Column25]]</f>
        <v>4</v>
      </c>
      <c r="AE86" s="56">
        <f>IFERROR(VLOOKUP(Table1215[[#This Row],[Column2]],Table12[[Column2]:[Column54]],30,FALSE),"0")</f>
        <v>0</v>
      </c>
      <c r="AF86" s="56">
        <f>IFERROR(VLOOKUP(Table1215[[#This Row],[Column2]],Table12[[Column2]:[Column54]],31,FALSE),"0")</f>
        <v>0</v>
      </c>
      <c r="AG86" s="56">
        <f>IFERROR(VLOOKUP(Table1215[[#This Row],[Column2]],Table12[[Column2]:[Column54]],32,FALSE),"0")</f>
        <v>0</v>
      </c>
      <c r="AH86" s="56">
        <f>IFERROR(VLOOKUP(Table1215[[#This Row],[Column2]],Table12[[Column2]:[Column54]],33,FALSE),"0")</f>
        <v>0</v>
      </c>
      <c r="AI86" s="56">
        <f>IFERROR(VLOOKUP(Table1215[[#This Row],[Column2]],Table12[[Column2]:[Column54]],34,FALSE),"0")</f>
        <v>0</v>
      </c>
      <c r="AJ86" s="58">
        <f>AVERAGE(Table1215[[#This Row],[Column31]],Table1215[[#This Row],[Column32]],Table1215[[#This Row],[Column33]])</f>
        <v>0</v>
      </c>
      <c r="AK86" s="56">
        <f>IFERROR(VLOOKUP(Table1215[[#This Row],[Column2]],Table12[[Column2]:[Column54]],36,FALSE),"0")</f>
        <v>2</v>
      </c>
      <c r="AL86" s="56">
        <f>IFERROR(VLOOKUP(Table1215[[#This Row],[Column2]],Table12[[Column2]:[Column54]],37,FALSE),"0")</f>
        <v>3</v>
      </c>
      <c r="AM86" s="56">
        <f>IFERROR(VLOOKUP(Table1215[[#This Row],[Column2]],Table12[[Column2]:[Column54]],38,FALSE),"0")</f>
        <v>0</v>
      </c>
      <c r="AN86" s="56">
        <f>IFERROR(VLOOKUP(Table1215[[#This Row],[Column2]],Table12[[Column2]:[Column54]],39,FALSE),"0")</f>
        <v>3</v>
      </c>
      <c r="AO86" s="56">
        <f>IFERROR(VLOOKUP(Table1215[[#This Row],[Column2]],Table12[[Column2]:[Column54]],40,FALSE),"0")</f>
        <v>0</v>
      </c>
      <c r="AP86" s="58">
        <f>AVERAGE(Table1215[[#This Row],[Column37]],Table1215[[#This Row],[Column38]],Table1215[[#This Row],[Column40]])</f>
        <v>2.6666666666666665</v>
      </c>
      <c r="AQ86" s="56">
        <f>IFERROR(VLOOKUP(Table1215[[#This Row],[Column2]],Table12[[Column2]:[Column54]],42,FALSE),"0")</f>
        <v>3</v>
      </c>
      <c r="AR86" s="56">
        <f>IFERROR(VLOOKUP(Table1215[[#This Row],[Column2]],Table12[[Column2]:[Column54]],43,FALSE),"0")</f>
        <v>0</v>
      </c>
      <c r="AS86" s="56">
        <f>IFERROR(VLOOKUP(Table1215[[#This Row],[Column2]],Table12[[Column2]:[Column54]],44,FALSE),"0")</f>
        <v>0</v>
      </c>
      <c r="AT86" s="56">
        <f>IFERROR(VLOOKUP(Table1215[[#This Row],[Column2]],Table12[[Column2]:[Column54]],45,FALSE),"0")</f>
        <v>0</v>
      </c>
      <c r="AU86" s="56">
        <f>IFERROR(VLOOKUP(Table1215[[#This Row],[Column2]],Table12[[Column2]:[Column54]],46,FALSE),"0")</f>
        <v>0</v>
      </c>
      <c r="AV86" s="58">
        <f>Table1215[[#This Row],[Column43]]</f>
        <v>3</v>
      </c>
      <c r="AW86" s="56">
        <f>IFERROR(VLOOKUP(Table1215[[#This Row],[Column2]],Table12[[Column2]:[Column54]],48,FALSE),"0")</f>
        <v>0</v>
      </c>
      <c r="AX86" s="56">
        <f>IFERROR(VLOOKUP(Table1215[[#This Row],[Column2]],Table12[[Column2]:[Column54]],49,FALSE),"0")</f>
        <v>0</v>
      </c>
      <c r="AY86" s="56">
        <f>IFERROR(VLOOKUP(Table1215[[#This Row],[Column2]],Table12[[Column2]:[Column54]],50,FALSE),"0")</f>
        <v>0</v>
      </c>
      <c r="AZ86" s="56">
        <f>IFERROR(VLOOKUP(Table1215[[#This Row],[Column2]],Table12[[Column2]:[Column54]],51,FALSE),"0")</f>
        <v>2</v>
      </c>
      <c r="BA86" s="56">
        <f>IFERROR(VLOOKUP(Table1215[[#This Row],[Column2]],Table12[[Column2]:[Column54]],52,FALSE),"0")</f>
        <v>4</v>
      </c>
      <c r="BB86" s="58">
        <f>AVERAGE(Table1215[[#This Row],[Column52]],Table1215[[#This Row],[Column53]])</f>
        <v>3</v>
      </c>
    </row>
    <row r="87" spans="1:54" ht="23.1" customHeight="1" x14ac:dyDescent="0.3">
      <c r="A87" s="78">
        <v>84</v>
      </c>
      <c r="B87" s="61" t="s">
        <v>335</v>
      </c>
      <c r="C87" s="62" t="s">
        <v>336</v>
      </c>
      <c r="D87" s="61" t="s">
        <v>449</v>
      </c>
      <c r="E87" s="61" t="s">
        <v>492</v>
      </c>
      <c r="F87" s="61" t="str">
        <f>REPT(CHAR(160),10)&amp;Working!$E88</f>
        <v>          C</v>
      </c>
      <c r="G87" s="52">
        <f>IFERROR(VLOOKUP(Table1215[[#This Row],[Column2]],Table12[[Column2]:[Column54]],6,FALSE),"0")</f>
        <v>0</v>
      </c>
      <c r="H87" s="52">
        <f>IFERROR(VLOOKUP(Table1215[[#This Row],[Column2]],Table12[[Column2]:[Column54]],7,FALSE),"0")</f>
        <v>0</v>
      </c>
      <c r="I87" s="52">
        <f>IFERROR(VLOOKUP(Table1215[[#This Row],[Column2]],Table12[[Column2]:[Column54]],8,FALSE),"0")</f>
        <v>4</v>
      </c>
      <c r="J87" s="52">
        <f>IFERROR(VLOOKUP(Table1215[[#This Row],[Column2]],Table12[[Column2]:[Column54]],9,FALSE),"0")</f>
        <v>0</v>
      </c>
      <c r="K87" s="52">
        <f>IFERROR(VLOOKUP(Table1215[[#This Row],[Column2]],Table12[[Column2]:[Column54]],10,FALSE),"0")</f>
        <v>0</v>
      </c>
      <c r="L87" s="58">
        <f>Table1215[[#This Row],[Column9]]</f>
        <v>4</v>
      </c>
      <c r="M87" s="52">
        <f>IFERROR(VLOOKUP(Table1215[[#This Row],[Column2]],Table12[[Column2]:[Column54]],12,FALSE),"0")</f>
        <v>0</v>
      </c>
      <c r="N87" s="52">
        <f>IFERROR(VLOOKUP(Table1215[[#This Row],[Column2]],Table12[[Column2]:[Column54]],13,FALSE),"0")</f>
        <v>3</v>
      </c>
      <c r="O87" s="52">
        <f>IFERROR(VLOOKUP(Table1215[[#This Row],[Column2]],Table12[[Column2]:[Column54]],14,FALSE),"0")</f>
        <v>3</v>
      </c>
      <c r="P87" s="52">
        <f>IFERROR(VLOOKUP(Table1215[[#This Row],[Column2]],Table12[[Column2]:[Column54]],10,FALSE),"0")</f>
        <v>0</v>
      </c>
      <c r="Q87" s="52">
        <f>IFERROR(VLOOKUP(Table1215[[#This Row],[Column2]],Table12[[Column2]:[Column54]],16,FALSE),"0")</f>
        <v>3</v>
      </c>
      <c r="R87" s="58">
        <f>AVERAGE(Table1215[[#This Row],[Column14]],Table1215[[#This Row],[Column15]],Table1215[[#This Row],[Column17]])</f>
        <v>3</v>
      </c>
      <c r="S87" s="52">
        <f>IFERROR(VLOOKUP(Table1215[[#This Row],[Column2]],Table12[[Column2]:[Column54]],18,FALSE),"0")</f>
        <v>0</v>
      </c>
      <c r="T87" s="52">
        <f>IFERROR(VLOOKUP(Table1215[[#This Row],[Column2]],Table12[[Column2]:[Column54]],19,FALSE),"0")</f>
        <v>0</v>
      </c>
      <c r="U87" s="52">
        <f>IFERROR(VLOOKUP(Table1215[[#This Row],[Column2]],Table12[[Column2]:[Column54]],20,FALSE),"0")</f>
        <v>0</v>
      </c>
      <c r="V87" s="52">
        <f>IFERROR(VLOOKUP(Table1215[[#This Row],[Column2]],Table12[[Column2]:[Column54]],21,FALSE),"0")</f>
        <v>0</v>
      </c>
      <c r="W87" s="52">
        <f>IFERROR(VLOOKUP(Table1215[[#This Row],[Column2]],Table12[[Column2]:[Column54]],22,FALSE),"0")</f>
        <v>0</v>
      </c>
      <c r="X87" s="58">
        <f>Table1215[[#This Row],[Column19]]</f>
        <v>0</v>
      </c>
      <c r="Y87" s="52">
        <f>IFERROR(VLOOKUP(Table1215[[#This Row],[Column2]],Table12[[Column2]:[Column54]],24,FALSE),"0")</f>
        <v>4</v>
      </c>
      <c r="Z87" s="52">
        <f>IFERROR(VLOOKUP(Table1215[[#This Row],[Column2]],Table12[[Column2]:[Column54]],25,FALSE),"0")</f>
        <v>0</v>
      </c>
      <c r="AA87" s="52">
        <f>IFERROR(VLOOKUP(Table1215[[#This Row],[Column2]],Table12[[Column2]:[Column54]],26,FALSE),"0")</f>
        <v>0</v>
      </c>
      <c r="AB87" s="52">
        <f>IFERROR(VLOOKUP(Table1215[[#This Row],[Column2]],Table12[[Column2]:[Column54]],27,FALSE),"0")</f>
        <v>0</v>
      </c>
      <c r="AC87" s="52">
        <f>IFERROR(VLOOKUP(Table1215[[#This Row],[Column2]],Table12[[Column2]:[Column54]],28,FALSE),"0")</f>
        <v>0</v>
      </c>
      <c r="AD87" s="58">
        <f>Table1215[[#This Row],[Column25]]</f>
        <v>4</v>
      </c>
      <c r="AE87" s="52">
        <f>IFERROR(VLOOKUP(Table1215[[#This Row],[Column2]],Table12[[Column2]:[Column54]],30,FALSE),"0")</f>
        <v>0</v>
      </c>
      <c r="AF87" s="52">
        <f>IFERROR(VLOOKUP(Table1215[[#This Row],[Column2]],Table12[[Column2]:[Column54]],31,FALSE),"0")</f>
        <v>0</v>
      </c>
      <c r="AG87" s="52">
        <f>IFERROR(VLOOKUP(Table1215[[#This Row],[Column2]],Table12[[Column2]:[Column54]],32,FALSE),"0")</f>
        <v>0</v>
      </c>
      <c r="AH87" s="52">
        <f>IFERROR(VLOOKUP(Table1215[[#This Row],[Column2]],Table12[[Column2]:[Column54]],33,FALSE),"0")</f>
        <v>0</v>
      </c>
      <c r="AI87" s="52">
        <f>IFERROR(VLOOKUP(Table1215[[#This Row],[Column2]],Table12[[Column2]:[Column54]],34,FALSE),"0")</f>
        <v>0</v>
      </c>
      <c r="AJ87" s="58">
        <f>AVERAGE(Table1215[[#This Row],[Column31]],Table1215[[#This Row],[Column32]],Table1215[[#This Row],[Column33]])</f>
        <v>0</v>
      </c>
      <c r="AK87" s="52">
        <f>IFERROR(VLOOKUP(Table1215[[#This Row],[Column2]],Table12[[Column2]:[Column54]],36,FALSE),"0")</f>
        <v>3</v>
      </c>
      <c r="AL87" s="52">
        <f>IFERROR(VLOOKUP(Table1215[[#This Row],[Column2]],Table12[[Column2]:[Column54]],37,FALSE),"0")</f>
        <v>4</v>
      </c>
      <c r="AM87" s="52">
        <f>IFERROR(VLOOKUP(Table1215[[#This Row],[Column2]],Table12[[Column2]:[Column54]],38,FALSE),"0")</f>
        <v>0</v>
      </c>
      <c r="AN87" s="52">
        <f>IFERROR(VLOOKUP(Table1215[[#This Row],[Column2]],Table12[[Column2]:[Column54]],39,FALSE),"0")</f>
        <v>4</v>
      </c>
      <c r="AO87" s="52">
        <f>IFERROR(VLOOKUP(Table1215[[#This Row],[Column2]],Table12[[Column2]:[Column54]],40,FALSE),"0")</f>
        <v>0</v>
      </c>
      <c r="AP87" s="58">
        <f>AVERAGE(Table1215[[#This Row],[Column37]],Table1215[[#This Row],[Column38]],Table1215[[#This Row],[Column40]])</f>
        <v>3.6666666666666665</v>
      </c>
      <c r="AQ87" s="52">
        <f>IFERROR(VLOOKUP(Table1215[[#This Row],[Column2]],Table12[[Column2]:[Column54]],42,FALSE),"0")</f>
        <v>3</v>
      </c>
      <c r="AR87" s="52">
        <f>IFERROR(VLOOKUP(Table1215[[#This Row],[Column2]],Table12[[Column2]:[Column54]],43,FALSE),"0")</f>
        <v>0</v>
      </c>
      <c r="AS87" s="52">
        <f>IFERROR(VLOOKUP(Table1215[[#This Row],[Column2]],Table12[[Column2]:[Column54]],44,FALSE),"0")</f>
        <v>0</v>
      </c>
      <c r="AT87" s="52">
        <f>IFERROR(VLOOKUP(Table1215[[#This Row],[Column2]],Table12[[Column2]:[Column54]],45,FALSE),"0")</f>
        <v>0</v>
      </c>
      <c r="AU87" s="52">
        <f>IFERROR(VLOOKUP(Table1215[[#This Row],[Column2]],Table12[[Column2]:[Column54]],46,FALSE),"0")</f>
        <v>0</v>
      </c>
      <c r="AV87" s="58">
        <f>Table1215[[#This Row],[Column43]]</f>
        <v>3</v>
      </c>
      <c r="AW87" s="52">
        <f>IFERROR(VLOOKUP(Table1215[[#This Row],[Column2]],Table12[[Column2]:[Column54]],48,FALSE),"0")</f>
        <v>0</v>
      </c>
      <c r="AX87" s="52">
        <f>IFERROR(VLOOKUP(Table1215[[#This Row],[Column2]],Table12[[Column2]:[Column54]],49,FALSE),"0")</f>
        <v>0</v>
      </c>
      <c r="AY87" s="52">
        <f>IFERROR(VLOOKUP(Table1215[[#This Row],[Column2]],Table12[[Column2]:[Column54]],50,FALSE),"0")</f>
        <v>0</v>
      </c>
      <c r="AZ87" s="52">
        <f>IFERROR(VLOOKUP(Table1215[[#This Row],[Column2]],Table12[[Column2]:[Column54]],51,FALSE),"0")</f>
        <v>3</v>
      </c>
      <c r="BA87" s="52">
        <f>IFERROR(VLOOKUP(Table1215[[#This Row],[Column2]],Table12[[Column2]:[Column54]],52,FALSE),"0")</f>
        <v>4</v>
      </c>
      <c r="BB87" s="58">
        <f>AVERAGE(Table1215[[#This Row],[Column52]],Table1215[[#This Row],[Column53]])</f>
        <v>3.5</v>
      </c>
    </row>
    <row r="88" spans="1:54" ht="23.1" customHeight="1" x14ac:dyDescent="0.3">
      <c r="A88" s="77">
        <v>85</v>
      </c>
      <c r="B88" s="54" t="s">
        <v>133</v>
      </c>
      <c r="C88" s="55" t="s">
        <v>134</v>
      </c>
      <c r="D88" s="54" t="s">
        <v>449</v>
      </c>
      <c r="E88" s="54" t="s">
        <v>34</v>
      </c>
      <c r="F88" s="54" t="str">
        <f>REPT(CHAR(160),10)&amp;Working!$E89</f>
        <v>          A</v>
      </c>
      <c r="G88" s="56">
        <f>IFERROR(VLOOKUP(Table1215[[#This Row],[Column2]],Table12[[Column2]:[Column54]],6,FALSE),"0")</f>
        <v>0</v>
      </c>
      <c r="H88" s="56">
        <f>IFERROR(VLOOKUP(Table1215[[#This Row],[Column2]],Table12[[Column2]:[Column54]],7,FALSE),"0")</f>
        <v>0</v>
      </c>
      <c r="I88" s="56">
        <f>IFERROR(VLOOKUP(Table1215[[#This Row],[Column2]],Table12[[Column2]:[Column54]],8,FALSE),"0")</f>
        <v>3</v>
      </c>
      <c r="J88" s="56">
        <f>IFERROR(VLOOKUP(Table1215[[#This Row],[Column2]],Table12[[Column2]:[Column54]],9,FALSE),"0")</f>
        <v>0</v>
      </c>
      <c r="K88" s="56">
        <f>IFERROR(VLOOKUP(Table1215[[#This Row],[Column2]],Table12[[Column2]:[Column54]],10,FALSE),"0")</f>
        <v>0</v>
      </c>
      <c r="L88" s="58">
        <f>Table1215[[#This Row],[Column9]]</f>
        <v>3</v>
      </c>
      <c r="M88" s="56">
        <f>IFERROR(VLOOKUP(Table1215[[#This Row],[Column2]],Table12[[Column2]:[Column54]],12,FALSE),"0")</f>
        <v>0</v>
      </c>
      <c r="N88" s="56">
        <f>IFERROR(VLOOKUP(Table1215[[#This Row],[Column2]],Table12[[Column2]:[Column54]],13,FALSE),"0")</f>
        <v>3</v>
      </c>
      <c r="O88" s="56">
        <f>IFERROR(VLOOKUP(Table1215[[#This Row],[Column2]],Table12[[Column2]:[Column54]],14,FALSE),"0")</f>
        <v>3</v>
      </c>
      <c r="P88" s="56">
        <f>IFERROR(VLOOKUP(Table1215[[#This Row],[Column2]],Table12[[Column2]:[Column54]],10,FALSE),"0")</f>
        <v>0</v>
      </c>
      <c r="Q88" s="56">
        <f>IFERROR(VLOOKUP(Table1215[[#This Row],[Column2]],Table12[[Column2]:[Column54]],16,FALSE),"0")</f>
        <v>3</v>
      </c>
      <c r="R88" s="58">
        <f>AVERAGE(Table1215[[#This Row],[Column14]],Table1215[[#This Row],[Column15]],Table1215[[#This Row],[Column17]])</f>
        <v>3</v>
      </c>
      <c r="S88" s="56">
        <f>IFERROR(VLOOKUP(Table1215[[#This Row],[Column2]],Table12[[Column2]:[Column54]],18,FALSE),"0")</f>
        <v>0</v>
      </c>
      <c r="T88" s="56">
        <f>IFERROR(VLOOKUP(Table1215[[#This Row],[Column2]],Table12[[Column2]:[Column54]],19,FALSE),"0")</f>
        <v>0</v>
      </c>
      <c r="U88" s="56">
        <f>IFERROR(VLOOKUP(Table1215[[#This Row],[Column2]],Table12[[Column2]:[Column54]],20,FALSE),"0")</f>
        <v>0</v>
      </c>
      <c r="V88" s="56">
        <f>IFERROR(VLOOKUP(Table1215[[#This Row],[Column2]],Table12[[Column2]:[Column54]],21,FALSE),"0")</f>
        <v>0</v>
      </c>
      <c r="W88" s="56">
        <f>IFERROR(VLOOKUP(Table1215[[#This Row],[Column2]],Table12[[Column2]:[Column54]],22,FALSE),"0")</f>
        <v>0</v>
      </c>
      <c r="X88" s="58">
        <f>Table1215[[#This Row],[Column19]]</f>
        <v>0</v>
      </c>
      <c r="Y88" s="56">
        <f>IFERROR(VLOOKUP(Table1215[[#This Row],[Column2]],Table12[[Column2]:[Column54]],24,FALSE),"0")</f>
        <v>3</v>
      </c>
      <c r="Z88" s="56">
        <f>IFERROR(VLOOKUP(Table1215[[#This Row],[Column2]],Table12[[Column2]:[Column54]],25,FALSE),"0")</f>
        <v>0</v>
      </c>
      <c r="AA88" s="56">
        <f>IFERROR(VLOOKUP(Table1215[[#This Row],[Column2]],Table12[[Column2]:[Column54]],26,FALSE),"0")</f>
        <v>0</v>
      </c>
      <c r="AB88" s="56">
        <f>IFERROR(VLOOKUP(Table1215[[#This Row],[Column2]],Table12[[Column2]:[Column54]],27,FALSE),"0")</f>
        <v>0</v>
      </c>
      <c r="AC88" s="56">
        <f>IFERROR(VLOOKUP(Table1215[[#This Row],[Column2]],Table12[[Column2]:[Column54]],28,FALSE),"0")</f>
        <v>0</v>
      </c>
      <c r="AD88" s="58">
        <f>Table1215[[#This Row],[Column25]]</f>
        <v>3</v>
      </c>
      <c r="AE88" s="56">
        <f>IFERROR(VLOOKUP(Table1215[[#This Row],[Column2]],Table12[[Column2]:[Column54]],30,FALSE),"0")</f>
        <v>0</v>
      </c>
      <c r="AF88" s="56">
        <f>IFERROR(VLOOKUP(Table1215[[#This Row],[Column2]],Table12[[Column2]:[Column54]],31,FALSE),"0")</f>
        <v>0</v>
      </c>
      <c r="AG88" s="56">
        <f>IFERROR(VLOOKUP(Table1215[[#This Row],[Column2]],Table12[[Column2]:[Column54]],32,FALSE),"0")</f>
        <v>0</v>
      </c>
      <c r="AH88" s="56">
        <f>IFERROR(VLOOKUP(Table1215[[#This Row],[Column2]],Table12[[Column2]:[Column54]],33,FALSE),"0")</f>
        <v>0</v>
      </c>
      <c r="AI88" s="56">
        <f>IFERROR(VLOOKUP(Table1215[[#This Row],[Column2]],Table12[[Column2]:[Column54]],34,FALSE),"0")</f>
        <v>0</v>
      </c>
      <c r="AJ88" s="58">
        <f>AVERAGE(Table1215[[#This Row],[Column31]],Table1215[[#This Row],[Column32]],Table1215[[#This Row],[Column33]])</f>
        <v>0</v>
      </c>
      <c r="AK88" s="56">
        <f>IFERROR(VLOOKUP(Table1215[[#This Row],[Column2]],Table12[[Column2]:[Column54]],36,FALSE),"0")</f>
        <v>3</v>
      </c>
      <c r="AL88" s="56">
        <f>IFERROR(VLOOKUP(Table1215[[#This Row],[Column2]],Table12[[Column2]:[Column54]],37,FALSE),"0")</f>
        <v>4</v>
      </c>
      <c r="AM88" s="56">
        <f>IFERROR(VLOOKUP(Table1215[[#This Row],[Column2]],Table12[[Column2]:[Column54]],38,FALSE),"0")</f>
        <v>0</v>
      </c>
      <c r="AN88" s="56">
        <f>IFERROR(VLOOKUP(Table1215[[#This Row],[Column2]],Table12[[Column2]:[Column54]],39,FALSE),"0")</f>
        <v>4</v>
      </c>
      <c r="AO88" s="56">
        <f>IFERROR(VLOOKUP(Table1215[[#This Row],[Column2]],Table12[[Column2]:[Column54]],40,FALSE),"0")</f>
        <v>0</v>
      </c>
      <c r="AP88" s="58">
        <f>AVERAGE(Table1215[[#This Row],[Column37]],Table1215[[#This Row],[Column38]],Table1215[[#This Row],[Column40]])</f>
        <v>3.6666666666666665</v>
      </c>
      <c r="AQ88" s="56">
        <f>IFERROR(VLOOKUP(Table1215[[#This Row],[Column2]],Table12[[Column2]:[Column54]],42,FALSE),"0")</f>
        <v>4</v>
      </c>
      <c r="AR88" s="56">
        <f>IFERROR(VLOOKUP(Table1215[[#This Row],[Column2]],Table12[[Column2]:[Column54]],43,FALSE),"0")</f>
        <v>0</v>
      </c>
      <c r="AS88" s="56">
        <f>IFERROR(VLOOKUP(Table1215[[#This Row],[Column2]],Table12[[Column2]:[Column54]],44,FALSE),"0")</f>
        <v>0</v>
      </c>
      <c r="AT88" s="56">
        <f>IFERROR(VLOOKUP(Table1215[[#This Row],[Column2]],Table12[[Column2]:[Column54]],45,FALSE),"0")</f>
        <v>0</v>
      </c>
      <c r="AU88" s="56">
        <f>IFERROR(VLOOKUP(Table1215[[#This Row],[Column2]],Table12[[Column2]:[Column54]],46,FALSE),"0")</f>
        <v>0</v>
      </c>
      <c r="AV88" s="58">
        <f>Table1215[[#This Row],[Column43]]</f>
        <v>4</v>
      </c>
      <c r="AW88" s="56">
        <f>IFERROR(VLOOKUP(Table1215[[#This Row],[Column2]],Table12[[Column2]:[Column54]],48,FALSE),"0")</f>
        <v>0</v>
      </c>
      <c r="AX88" s="56">
        <f>IFERROR(VLOOKUP(Table1215[[#This Row],[Column2]],Table12[[Column2]:[Column54]],49,FALSE),"0")</f>
        <v>0</v>
      </c>
      <c r="AY88" s="56">
        <f>IFERROR(VLOOKUP(Table1215[[#This Row],[Column2]],Table12[[Column2]:[Column54]],50,FALSE),"0")</f>
        <v>0</v>
      </c>
      <c r="AZ88" s="56">
        <f>IFERROR(VLOOKUP(Table1215[[#This Row],[Column2]],Table12[[Column2]:[Column54]],51,FALSE),"0")</f>
        <v>3</v>
      </c>
      <c r="BA88" s="56">
        <f>IFERROR(VLOOKUP(Table1215[[#This Row],[Column2]],Table12[[Column2]:[Column54]],52,FALSE),"0")</f>
        <v>4</v>
      </c>
      <c r="BB88" s="58">
        <f>AVERAGE(Table1215[[#This Row],[Column52]],Table1215[[#This Row],[Column53]])</f>
        <v>3.5</v>
      </c>
    </row>
    <row r="89" spans="1:54" ht="23.1" customHeight="1" x14ac:dyDescent="0.3">
      <c r="A89" s="78">
        <v>86</v>
      </c>
      <c r="B89" s="61" t="s">
        <v>214</v>
      </c>
      <c r="C89" s="62" t="s">
        <v>215</v>
      </c>
      <c r="D89" s="61" t="s">
        <v>449</v>
      </c>
      <c r="E89" s="61" t="s">
        <v>160</v>
      </c>
      <c r="F89" s="61" t="str">
        <f>REPT(CHAR(160),10)&amp;Working!$E90</f>
        <v>          B</v>
      </c>
      <c r="G89" s="52">
        <f>IFERROR(VLOOKUP(Table1215[[#This Row],[Column2]],Table12[[Column2]:[Column54]],6,FALSE),"0")</f>
        <v>0</v>
      </c>
      <c r="H89" s="52">
        <f>IFERROR(VLOOKUP(Table1215[[#This Row],[Column2]],Table12[[Column2]:[Column54]],7,FALSE),"0")</f>
        <v>0</v>
      </c>
      <c r="I89" s="52">
        <f>IFERROR(VLOOKUP(Table1215[[#This Row],[Column2]],Table12[[Column2]:[Column54]],8,FALSE),"0")</f>
        <v>2</v>
      </c>
      <c r="J89" s="52">
        <f>IFERROR(VLOOKUP(Table1215[[#This Row],[Column2]],Table12[[Column2]:[Column54]],9,FALSE),"0")</f>
        <v>0</v>
      </c>
      <c r="K89" s="52">
        <f>IFERROR(VLOOKUP(Table1215[[#This Row],[Column2]],Table12[[Column2]:[Column54]],10,FALSE),"0")</f>
        <v>0</v>
      </c>
      <c r="L89" s="58">
        <f>Table1215[[#This Row],[Column9]]</f>
        <v>2</v>
      </c>
      <c r="M89" s="52">
        <f>IFERROR(VLOOKUP(Table1215[[#This Row],[Column2]],Table12[[Column2]:[Column54]],12,FALSE),"0")</f>
        <v>0</v>
      </c>
      <c r="N89" s="52">
        <f>IFERROR(VLOOKUP(Table1215[[#This Row],[Column2]],Table12[[Column2]:[Column54]],13,FALSE),"0")</f>
        <v>2</v>
      </c>
      <c r="O89" s="52">
        <f>IFERROR(VLOOKUP(Table1215[[#This Row],[Column2]],Table12[[Column2]:[Column54]],14,FALSE),"0")</f>
        <v>2</v>
      </c>
      <c r="P89" s="52">
        <f>IFERROR(VLOOKUP(Table1215[[#This Row],[Column2]],Table12[[Column2]:[Column54]],10,FALSE),"0")</f>
        <v>0</v>
      </c>
      <c r="Q89" s="52">
        <f>IFERROR(VLOOKUP(Table1215[[#This Row],[Column2]],Table12[[Column2]:[Column54]],16,FALSE),"0")</f>
        <v>2</v>
      </c>
      <c r="R89" s="58">
        <f>AVERAGE(Table1215[[#This Row],[Column14]],Table1215[[#This Row],[Column15]],Table1215[[#This Row],[Column17]])</f>
        <v>2</v>
      </c>
      <c r="S89" s="52">
        <f>IFERROR(VLOOKUP(Table1215[[#This Row],[Column2]],Table12[[Column2]:[Column54]],18,FALSE),"0")</f>
        <v>0</v>
      </c>
      <c r="T89" s="52">
        <f>IFERROR(VLOOKUP(Table1215[[#This Row],[Column2]],Table12[[Column2]:[Column54]],19,FALSE),"0")</f>
        <v>0</v>
      </c>
      <c r="U89" s="52">
        <f>IFERROR(VLOOKUP(Table1215[[#This Row],[Column2]],Table12[[Column2]:[Column54]],20,FALSE),"0")</f>
        <v>0</v>
      </c>
      <c r="V89" s="52">
        <f>IFERROR(VLOOKUP(Table1215[[#This Row],[Column2]],Table12[[Column2]:[Column54]],21,FALSE),"0")</f>
        <v>0</v>
      </c>
      <c r="W89" s="52">
        <f>IFERROR(VLOOKUP(Table1215[[#This Row],[Column2]],Table12[[Column2]:[Column54]],22,FALSE),"0")</f>
        <v>0</v>
      </c>
      <c r="X89" s="58">
        <f>Table1215[[#This Row],[Column19]]</f>
        <v>0</v>
      </c>
      <c r="Y89" s="52">
        <f>IFERROR(VLOOKUP(Table1215[[#This Row],[Column2]],Table12[[Column2]:[Column54]],24,FALSE),"0")</f>
        <v>2</v>
      </c>
      <c r="Z89" s="52">
        <f>IFERROR(VLOOKUP(Table1215[[#This Row],[Column2]],Table12[[Column2]:[Column54]],25,FALSE),"0")</f>
        <v>0</v>
      </c>
      <c r="AA89" s="52">
        <f>IFERROR(VLOOKUP(Table1215[[#This Row],[Column2]],Table12[[Column2]:[Column54]],26,FALSE),"0")</f>
        <v>0</v>
      </c>
      <c r="AB89" s="52">
        <f>IFERROR(VLOOKUP(Table1215[[#This Row],[Column2]],Table12[[Column2]:[Column54]],27,FALSE),"0")</f>
        <v>0</v>
      </c>
      <c r="AC89" s="52">
        <f>IFERROR(VLOOKUP(Table1215[[#This Row],[Column2]],Table12[[Column2]:[Column54]],28,FALSE),"0")</f>
        <v>0</v>
      </c>
      <c r="AD89" s="58">
        <f>Table1215[[#This Row],[Column25]]</f>
        <v>2</v>
      </c>
      <c r="AE89" s="52">
        <f>IFERROR(VLOOKUP(Table1215[[#This Row],[Column2]],Table12[[Column2]:[Column54]],30,FALSE),"0")</f>
        <v>0</v>
      </c>
      <c r="AF89" s="52">
        <f>IFERROR(VLOOKUP(Table1215[[#This Row],[Column2]],Table12[[Column2]:[Column54]],31,FALSE),"0")</f>
        <v>0</v>
      </c>
      <c r="AG89" s="52">
        <f>IFERROR(VLOOKUP(Table1215[[#This Row],[Column2]],Table12[[Column2]:[Column54]],32,FALSE),"0")</f>
        <v>0</v>
      </c>
      <c r="AH89" s="52">
        <f>IFERROR(VLOOKUP(Table1215[[#This Row],[Column2]],Table12[[Column2]:[Column54]],33,FALSE),"0")</f>
        <v>0</v>
      </c>
      <c r="AI89" s="52">
        <f>IFERROR(VLOOKUP(Table1215[[#This Row],[Column2]],Table12[[Column2]:[Column54]],34,FALSE),"0")</f>
        <v>0</v>
      </c>
      <c r="AJ89" s="58">
        <f>AVERAGE(Table1215[[#This Row],[Column31]],Table1215[[#This Row],[Column32]],Table1215[[#This Row],[Column33]])</f>
        <v>0</v>
      </c>
      <c r="AK89" s="52">
        <f>IFERROR(VLOOKUP(Table1215[[#This Row],[Column2]],Table12[[Column2]:[Column54]],36,FALSE),"0")</f>
        <v>2</v>
      </c>
      <c r="AL89" s="52">
        <f>IFERROR(VLOOKUP(Table1215[[#This Row],[Column2]],Table12[[Column2]:[Column54]],37,FALSE),"0")</f>
        <v>3</v>
      </c>
      <c r="AM89" s="52">
        <f>IFERROR(VLOOKUP(Table1215[[#This Row],[Column2]],Table12[[Column2]:[Column54]],38,FALSE),"0")</f>
        <v>0</v>
      </c>
      <c r="AN89" s="52">
        <f>IFERROR(VLOOKUP(Table1215[[#This Row],[Column2]],Table12[[Column2]:[Column54]],39,FALSE),"0")</f>
        <v>3</v>
      </c>
      <c r="AO89" s="52">
        <f>IFERROR(VLOOKUP(Table1215[[#This Row],[Column2]],Table12[[Column2]:[Column54]],40,FALSE),"0")</f>
        <v>0</v>
      </c>
      <c r="AP89" s="58">
        <f>AVERAGE(Table1215[[#This Row],[Column37]],Table1215[[#This Row],[Column38]],Table1215[[#This Row],[Column40]])</f>
        <v>2.6666666666666665</v>
      </c>
      <c r="AQ89" s="52">
        <f>IFERROR(VLOOKUP(Table1215[[#This Row],[Column2]],Table12[[Column2]:[Column54]],42,FALSE),"0")</f>
        <v>3</v>
      </c>
      <c r="AR89" s="52">
        <f>IFERROR(VLOOKUP(Table1215[[#This Row],[Column2]],Table12[[Column2]:[Column54]],43,FALSE),"0")</f>
        <v>0</v>
      </c>
      <c r="AS89" s="52">
        <f>IFERROR(VLOOKUP(Table1215[[#This Row],[Column2]],Table12[[Column2]:[Column54]],44,FALSE),"0")</f>
        <v>0</v>
      </c>
      <c r="AT89" s="52">
        <f>IFERROR(VLOOKUP(Table1215[[#This Row],[Column2]],Table12[[Column2]:[Column54]],45,FALSE),"0")</f>
        <v>0</v>
      </c>
      <c r="AU89" s="52">
        <f>IFERROR(VLOOKUP(Table1215[[#This Row],[Column2]],Table12[[Column2]:[Column54]],46,FALSE),"0")</f>
        <v>0</v>
      </c>
      <c r="AV89" s="58">
        <f>Table1215[[#This Row],[Column43]]</f>
        <v>3</v>
      </c>
      <c r="AW89" s="52">
        <f>IFERROR(VLOOKUP(Table1215[[#This Row],[Column2]],Table12[[Column2]:[Column54]],48,FALSE),"0")</f>
        <v>0</v>
      </c>
      <c r="AX89" s="52">
        <f>IFERROR(VLOOKUP(Table1215[[#This Row],[Column2]],Table12[[Column2]:[Column54]],49,FALSE),"0")</f>
        <v>0</v>
      </c>
      <c r="AY89" s="52">
        <f>IFERROR(VLOOKUP(Table1215[[#This Row],[Column2]],Table12[[Column2]:[Column54]],50,FALSE),"0")</f>
        <v>0</v>
      </c>
      <c r="AZ89" s="52">
        <f>IFERROR(VLOOKUP(Table1215[[#This Row],[Column2]],Table12[[Column2]:[Column54]],51,FALSE),"0")</f>
        <v>3</v>
      </c>
      <c r="BA89" s="52">
        <f>IFERROR(VLOOKUP(Table1215[[#This Row],[Column2]],Table12[[Column2]:[Column54]],52,FALSE),"0")</f>
        <v>2</v>
      </c>
      <c r="BB89" s="58">
        <f>AVERAGE(Table1215[[#This Row],[Column52]],Table1215[[#This Row],[Column53]])</f>
        <v>2.5</v>
      </c>
    </row>
    <row r="90" spans="1:54" ht="23.1" customHeight="1" x14ac:dyDescent="0.3">
      <c r="A90" s="77">
        <v>87</v>
      </c>
      <c r="B90" s="54" t="s">
        <v>337</v>
      </c>
      <c r="C90" s="55" t="s">
        <v>338</v>
      </c>
      <c r="D90" s="54" t="s">
        <v>541</v>
      </c>
      <c r="E90" s="54" t="s">
        <v>492</v>
      </c>
      <c r="F90" s="54" t="str">
        <f>REPT(CHAR(160),10)&amp;Working!$E91</f>
        <v>          C</v>
      </c>
      <c r="G90" s="56">
        <f>IFERROR(VLOOKUP(Table1215[[#This Row],[Column2]],Table12[[Column2]:[Column54]],6,FALSE),"0")</f>
        <v>0</v>
      </c>
      <c r="H90" s="56">
        <f>IFERROR(VLOOKUP(Table1215[[#This Row],[Column2]],Table12[[Column2]:[Column54]],7,FALSE),"0")</f>
        <v>0</v>
      </c>
      <c r="I90" s="56">
        <f>IFERROR(VLOOKUP(Table1215[[#This Row],[Column2]],Table12[[Column2]:[Column54]],8,FALSE),"0")</f>
        <v>3</v>
      </c>
      <c r="J90" s="56">
        <f>IFERROR(VLOOKUP(Table1215[[#This Row],[Column2]],Table12[[Column2]:[Column54]],9,FALSE),"0")</f>
        <v>0</v>
      </c>
      <c r="K90" s="56">
        <f>IFERROR(VLOOKUP(Table1215[[#This Row],[Column2]],Table12[[Column2]:[Column54]],10,FALSE),"0")</f>
        <v>0</v>
      </c>
      <c r="L90" s="58">
        <f>Table1215[[#This Row],[Column9]]</f>
        <v>3</v>
      </c>
      <c r="M90" s="56">
        <f>IFERROR(VLOOKUP(Table1215[[#This Row],[Column2]],Table12[[Column2]:[Column54]],12,FALSE),"0")</f>
        <v>0</v>
      </c>
      <c r="N90" s="56">
        <f>IFERROR(VLOOKUP(Table1215[[#This Row],[Column2]],Table12[[Column2]:[Column54]],13,FALSE),"0")</f>
        <v>3</v>
      </c>
      <c r="O90" s="56">
        <f>IFERROR(VLOOKUP(Table1215[[#This Row],[Column2]],Table12[[Column2]:[Column54]],14,FALSE),"0")</f>
        <v>3</v>
      </c>
      <c r="P90" s="56">
        <f>IFERROR(VLOOKUP(Table1215[[#This Row],[Column2]],Table12[[Column2]:[Column54]],10,FALSE),"0")</f>
        <v>0</v>
      </c>
      <c r="Q90" s="56">
        <f>IFERROR(VLOOKUP(Table1215[[#This Row],[Column2]],Table12[[Column2]:[Column54]],16,FALSE),"0")</f>
        <v>3</v>
      </c>
      <c r="R90" s="58">
        <f>AVERAGE(Table1215[[#This Row],[Column14]],Table1215[[#This Row],[Column15]],Table1215[[#This Row],[Column17]])</f>
        <v>3</v>
      </c>
      <c r="S90" s="56">
        <f>IFERROR(VLOOKUP(Table1215[[#This Row],[Column2]],Table12[[Column2]:[Column54]],18,FALSE),"0")</f>
        <v>0</v>
      </c>
      <c r="T90" s="56">
        <f>IFERROR(VLOOKUP(Table1215[[#This Row],[Column2]],Table12[[Column2]:[Column54]],19,FALSE),"0")</f>
        <v>0</v>
      </c>
      <c r="U90" s="56">
        <f>IFERROR(VLOOKUP(Table1215[[#This Row],[Column2]],Table12[[Column2]:[Column54]],20,FALSE),"0")</f>
        <v>0</v>
      </c>
      <c r="V90" s="56">
        <f>IFERROR(VLOOKUP(Table1215[[#This Row],[Column2]],Table12[[Column2]:[Column54]],21,FALSE),"0")</f>
        <v>0</v>
      </c>
      <c r="W90" s="56">
        <f>IFERROR(VLOOKUP(Table1215[[#This Row],[Column2]],Table12[[Column2]:[Column54]],22,FALSE),"0")</f>
        <v>0</v>
      </c>
      <c r="X90" s="58">
        <f>Table1215[[#This Row],[Column19]]</f>
        <v>0</v>
      </c>
      <c r="Y90" s="56">
        <f>IFERROR(VLOOKUP(Table1215[[#This Row],[Column2]],Table12[[Column2]:[Column54]],24,FALSE),"0")</f>
        <v>3</v>
      </c>
      <c r="Z90" s="56">
        <f>IFERROR(VLOOKUP(Table1215[[#This Row],[Column2]],Table12[[Column2]:[Column54]],25,FALSE),"0")</f>
        <v>0</v>
      </c>
      <c r="AA90" s="56">
        <f>IFERROR(VLOOKUP(Table1215[[#This Row],[Column2]],Table12[[Column2]:[Column54]],26,FALSE),"0")</f>
        <v>0</v>
      </c>
      <c r="AB90" s="56">
        <f>IFERROR(VLOOKUP(Table1215[[#This Row],[Column2]],Table12[[Column2]:[Column54]],27,FALSE),"0")</f>
        <v>0</v>
      </c>
      <c r="AC90" s="56">
        <f>IFERROR(VLOOKUP(Table1215[[#This Row],[Column2]],Table12[[Column2]:[Column54]],28,FALSE),"0")</f>
        <v>0</v>
      </c>
      <c r="AD90" s="58">
        <f>Table1215[[#This Row],[Column25]]</f>
        <v>3</v>
      </c>
      <c r="AE90" s="56">
        <f>IFERROR(VLOOKUP(Table1215[[#This Row],[Column2]],Table12[[Column2]:[Column54]],30,FALSE),"0")</f>
        <v>0</v>
      </c>
      <c r="AF90" s="56">
        <f>IFERROR(VLOOKUP(Table1215[[#This Row],[Column2]],Table12[[Column2]:[Column54]],31,FALSE),"0")</f>
        <v>0</v>
      </c>
      <c r="AG90" s="56">
        <f>IFERROR(VLOOKUP(Table1215[[#This Row],[Column2]],Table12[[Column2]:[Column54]],32,FALSE),"0")</f>
        <v>0</v>
      </c>
      <c r="AH90" s="56">
        <f>IFERROR(VLOOKUP(Table1215[[#This Row],[Column2]],Table12[[Column2]:[Column54]],33,FALSE),"0")</f>
        <v>0</v>
      </c>
      <c r="AI90" s="56">
        <f>IFERROR(VLOOKUP(Table1215[[#This Row],[Column2]],Table12[[Column2]:[Column54]],34,FALSE),"0")</f>
        <v>0</v>
      </c>
      <c r="AJ90" s="58">
        <f>AVERAGE(Table1215[[#This Row],[Column31]],Table1215[[#This Row],[Column32]],Table1215[[#This Row],[Column33]])</f>
        <v>0</v>
      </c>
      <c r="AK90" s="56">
        <f>IFERROR(VLOOKUP(Table1215[[#This Row],[Column2]],Table12[[Column2]:[Column54]],36,FALSE),"0")</f>
        <v>4</v>
      </c>
      <c r="AL90" s="56">
        <f>IFERROR(VLOOKUP(Table1215[[#This Row],[Column2]],Table12[[Column2]:[Column54]],37,FALSE),"0")</f>
        <v>3</v>
      </c>
      <c r="AM90" s="56">
        <f>IFERROR(VLOOKUP(Table1215[[#This Row],[Column2]],Table12[[Column2]:[Column54]],38,FALSE),"0")</f>
        <v>0</v>
      </c>
      <c r="AN90" s="56">
        <f>IFERROR(VLOOKUP(Table1215[[#This Row],[Column2]],Table12[[Column2]:[Column54]],39,FALSE),"0")</f>
        <v>4</v>
      </c>
      <c r="AO90" s="56">
        <f>IFERROR(VLOOKUP(Table1215[[#This Row],[Column2]],Table12[[Column2]:[Column54]],40,FALSE),"0")</f>
        <v>0</v>
      </c>
      <c r="AP90" s="58">
        <f>AVERAGE(Table1215[[#This Row],[Column37]],Table1215[[#This Row],[Column38]],Table1215[[#This Row],[Column40]])</f>
        <v>3.6666666666666665</v>
      </c>
      <c r="AQ90" s="56">
        <f>IFERROR(VLOOKUP(Table1215[[#This Row],[Column2]],Table12[[Column2]:[Column54]],42,FALSE),"0")</f>
        <v>3</v>
      </c>
      <c r="AR90" s="56">
        <f>IFERROR(VLOOKUP(Table1215[[#This Row],[Column2]],Table12[[Column2]:[Column54]],43,FALSE),"0")</f>
        <v>0</v>
      </c>
      <c r="AS90" s="56">
        <f>IFERROR(VLOOKUP(Table1215[[#This Row],[Column2]],Table12[[Column2]:[Column54]],44,FALSE),"0")</f>
        <v>0</v>
      </c>
      <c r="AT90" s="56">
        <f>IFERROR(VLOOKUP(Table1215[[#This Row],[Column2]],Table12[[Column2]:[Column54]],45,FALSE),"0")</f>
        <v>0</v>
      </c>
      <c r="AU90" s="56">
        <f>IFERROR(VLOOKUP(Table1215[[#This Row],[Column2]],Table12[[Column2]:[Column54]],46,FALSE),"0")</f>
        <v>0</v>
      </c>
      <c r="AV90" s="58">
        <f>Table1215[[#This Row],[Column43]]</f>
        <v>3</v>
      </c>
      <c r="AW90" s="56">
        <f>IFERROR(VLOOKUP(Table1215[[#This Row],[Column2]],Table12[[Column2]:[Column54]],48,FALSE),"0")</f>
        <v>0</v>
      </c>
      <c r="AX90" s="56">
        <f>IFERROR(VLOOKUP(Table1215[[#This Row],[Column2]],Table12[[Column2]:[Column54]],49,FALSE),"0")</f>
        <v>0</v>
      </c>
      <c r="AY90" s="56">
        <f>IFERROR(VLOOKUP(Table1215[[#This Row],[Column2]],Table12[[Column2]:[Column54]],50,FALSE),"0")</f>
        <v>0</v>
      </c>
      <c r="AZ90" s="56">
        <f>IFERROR(VLOOKUP(Table1215[[#This Row],[Column2]],Table12[[Column2]:[Column54]],51,FALSE),"0")</f>
        <v>2</v>
      </c>
      <c r="BA90" s="56">
        <f>IFERROR(VLOOKUP(Table1215[[#This Row],[Column2]],Table12[[Column2]:[Column54]],52,FALSE),"0")</f>
        <v>4</v>
      </c>
      <c r="BB90" s="58">
        <f>AVERAGE(Table1215[[#This Row],[Column52]],Table1215[[#This Row],[Column53]])</f>
        <v>3</v>
      </c>
    </row>
    <row r="91" spans="1:54" ht="23.1" customHeight="1" x14ac:dyDescent="0.3">
      <c r="A91" s="78">
        <v>88</v>
      </c>
      <c r="B91" s="61" t="s">
        <v>135</v>
      </c>
      <c r="C91" s="62" t="s">
        <v>136</v>
      </c>
      <c r="D91" s="61" t="s">
        <v>541</v>
      </c>
      <c r="E91" s="61" t="s">
        <v>34</v>
      </c>
      <c r="F91" s="61" t="str">
        <f>REPT(CHAR(160),10)&amp;Working!$E92</f>
        <v>          A</v>
      </c>
      <c r="G91" s="52">
        <f>IFERROR(VLOOKUP(Table1215[[#This Row],[Column2]],Table12[[Column2]:[Column54]],6,FALSE),"0")</f>
        <v>0</v>
      </c>
      <c r="H91" s="52">
        <f>IFERROR(VLOOKUP(Table1215[[#This Row],[Column2]],Table12[[Column2]:[Column54]],7,FALSE),"0")</f>
        <v>0</v>
      </c>
      <c r="I91" s="52">
        <f>IFERROR(VLOOKUP(Table1215[[#This Row],[Column2]],Table12[[Column2]:[Column54]],8,FALSE),"0")</f>
        <v>3</v>
      </c>
      <c r="J91" s="52">
        <f>IFERROR(VLOOKUP(Table1215[[#This Row],[Column2]],Table12[[Column2]:[Column54]],9,FALSE),"0")</f>
        <v>0</v>
      </c>
      <c r="K91" s="52">
        <f>IFERROR(VLOOKUP(Table1215[[#This Row],[Column2]],Table12[[Column2]:[Column54]],10,FALSE),"0")</f>
        <v>0</v>
      </c>
      <c r="L91" s="58">
        <f>Table1215[[#This Row],[Column9]]</f>
        <v>3</v>
      </c>
      <c r="M91" s="52">
        <f>IFERROR(VLOOKUP(Table1215[[#This Row],[Column2]],Table12[[Column2]:[Column54]],12,FALSE),"0")</f>
        <v>0</v>
      </c>
      <c r="N91" s="52">
        <f>IFERROR(VLOOKUP(Table1215[[#This Row],[Column2]],Table12[[Column2]:[Column54]],13,FALSE),"0")</f>
        <v>3</v>
      </c>
      <c r="O91" s="52">
        <f>IFERROR(VLOOKUP(Table1215[[#This Row],[Column2]],Table12[[Column2]:[Column54]],14,FALSE),"0")</f>
        <v>3</v>
      </c>
      <c r="P91" s="52">
        <f>IFERROR(VLOOKUP(Table1215[[#This Row],[Column2]],Table12[[Column2]:[Column54]],10,FALSE),"0")</f>
        <v>0</v>
      </c>
      <c r="Q91" s="52">
        <f>IFERROR(VLOOKUP(Table1215[[#This Row],[Column2]],Table12[[Column2]:[Column54]],16,FALSE),"0")</f>
        <v>3</v>
      </c>
      <c r="R91" s="58">
        <f>AVERAGE(Table1215[[#This Row],[Column14]],Table1215[[#This Row],[Column15]],Table1215[[#This Row],[Column17]])</f>
        <v>3</v>
      </c>
      <c r="S91" s="52">
        <f>IFERROR(VLOOKUP(Table1215[[#This Row],[Column2]],Table12[[Column2]:[Column54]],18,FALSE),"0")</f>
        <v>0</v>
      </c>
      <c r="T91" s="52">
        <f>IFERROR(VLOOKUP(Table1215[[#This Row],[Column2]],Table12[[Column2]:[Column54]],19,FALSE),"0")</f>
        <v>0</v>
      </c>
      <c r="U91" s="52">
        <f>IFERROR(VLOOKUP(Table1215[[#This Row],[Column2]],Table12[[Column2]:[Column54]],20,FALSE),"0")</f>
        <v>0</v>
      </c>
      <c r="V91" s="52">
        <f>IFERROR(VLOOKUP(Table1215[[#This Row],[Column2]],Table12[[Column2]:[Column54]],21,FALSE),"0")</f>
        <v>0</v>
      </c>
      <c r="W91" s="52">
        <f>IFERROR(VLOOKUP(Table1215[[#This Row],[Column2]],Table12[[Column2]:[Column54]],22,FALSE),"0")</f>
        <v>0</v>
      </c>
      <c r="X91" s="58">
        <f>Table1215[[#This Row],[Column19]]</f>
        <v>0</v>
      </c>
      <c r="Y91" s="52">
        <f>IFERROR(VLOOKUP(Table1215[[#This Row],[Column2]],Table12[[Column2]:[Column54]],24,FALSE),"0")</f>
        <v>3</v>
      </c>
      <c r="Z91" s="52">
        <f>IFERROR(VLOOKUP(Table1215[[#This Row],[Column2]],Table12[[Column2]:[Column54]],25,FALSE),"0")</f>
        <v>0</v>
      </c>
      <c r="AA91" s="52">
        <f>IFERROR(VLOOKUP(Table1215[[#This Row],[Column2]],Table12[[Column2]:[Column54]],26,FALSE),"0")</f>
        <v>0</v>
      </c>
      <c r="AB91" s="52">
        <f>IFERROR(VLOOKUP(Table1215[[#This Row],[Column2]],Table12[[Column2]:[Column54]],27,FALSE),"0")</f>
        <v>0</v>
      </c>
      <c r="AC91" s="52">
        <f>IFERROR(VLOOKUP(Table1215[[#This Row],[Column2]],Table12[[Column2]:[Column54]],28,FALSE),"0")</f>
        <v>0</v>
      </c>
      <c r="AD91" s="58">
        <f>Table1215[[#This Row],[Column25]]</f>
        <v>3</v>
      </c>
      <c r="AE91" s="52">
        <f>IFERROR(VLOOKUP(Table1215[[#This Row],[Column2]],Table12[[Column2]:[Column54]],30,FALSE),"0")</f>
        <v>0</v>
      </c>
      <c r="AF91" s="52">
        <f>IFERROR(VLOOKUP(Table1215[[#This Row],[Column2]],Table12[[Column2]:[Column54]],31,FALSE),"0")</f>
        <v>0</v>
      </c>
      <c r="AG91" s="52">
        <f>IFERROR(VLOOKUP(Table1215[[#This Row],[Column2]],Table12[[Column2]:[Column54]],32,FALSE),"0")</f>
        <v>0</v>
      </c>
      <c r="AH91" s="52">
        <f>IFERROR(VLOOKUP(Table1215[[#This Row],[Column2]],Table12[[Column2]:[Column54]],33,FALSE),"0")</f>
        <v>0</v>
      </c>
      <c r="AI91" s="52">
        <f>IFERROR(VLOOKUP(Table1215[[#This Row],[Column2]],Table12[[Column2]:[Column54]],34,FALSE),"0")</f>
        <v>0</v>
      </c>
      <c r="AJ91" s="58">
        <f>AVERAGE(Table1215[[#This Row],[Column31]],Table1215[[#This Row],[Column32]],Table1215[[#This Row],[Column33]])</f>
        <v>0</v>
      </c>
      <c r="AK91" s="52">
        <f>IFERROR(VLOOKUP(Table1215[[#This Row],[Column2]],Table12[[Column2]:[Column54]],36,FALSE),"0")</f>
        <v>3</v>
      </c>
      <c r="AL91" s="52">
        <f>IFERROR(VLOOKUP(Table1215[[#This Row],[Column2]],Table12[[Column2]:[Column54]],37,FALSE),"0")</f>
        <v>4</v>
      </c>
      <c r="AM91" s="52">
        <f>IFERROR(VLOOKUP(Table1215[[#This Row],[Column2]],Table12[[Column2]:[Column54]],38,FALSE),"0")</f>
        <v>0</v>
      </c>
      <c r="AN91" s="52">
        <f>IFERROR(VLOOKUP(Table1215[[#This Row],[Column2]],Table12[[Column2]:[Column54]],39,FALSE),"0")</f>
        <v>4</v>
      </c>
      <c r="AO91" s="52">
        <f>IFERROR(VLOOKUP(Table1215[[#This Row],[Column2]],Table12[[Column2]:[Column54]],40,FALSE),"0")</f>
        <v>0</v>
      </c>
      <c r="AP91" s="58">
        <f>AVERAGE(Table1215[[#This Row],[Column37]],Table1215[[#This Row],[Column38]],Table1215[[#This Row],[Column40]])</f>
        <v>3.6666666666666665</v>
      </c>
      <c r="AQ91" s="52">
        <f>IFERROR(VLOOKUP(Table1215[[#This Row],[Column2]],Table12[[Column2]:[Column54]],42,FALSE),"0")</f>
        <v>3</v>
      </c>
      <c r="AR91" s="52">
        <f>IFERROR(VLOOKUP(Table1215[[#This Row],[Column2]],Table12[[Column2]:[Column54]],43,FALSE),"0")</f>
        <v>0</v>
      </c>
      <c r="AS91" s="52">
        <f>IFERROR(VLOOKUP(Table1215[[#This Row],[Column2]],Table12[[Column2]:[Column54]],44,FALSE),"0")</f>
        <v>0</v>
      </c>
      <c r="AT91" s="52">
        <f>IFERROR(VLOOKUP(Table1215[[#This Row],[Column2]],Table12[[Column2]:[Column54]],45,FALSE),"0")</f>
        <v>0</v>
      </c>
      <c r="AU91" s="52">
        <f>IFERROR(VLOOKUP(Table1215[[#This Row],[Column2]],Table12[[Column2]:[Column54]],46,FALSE),"0")</f>
        <v>0</v>
      </c>
      <c r="AV91" s="58">
        <f>Table1215[[#This Row],[Column43]]</f>
        <v>3</v>
      </c>
      <c r="AW91" s="52">
        <f>IFERROR(VLOOKUP(Table1215[[#This Row],[Column2]],Table12[[Column2]:[Column54]],48,FALSE),"0")</f>
        <v>0</v>
      </c>
      <c r="AX91" s="52">
        <f>IFERROR(VLOOKUP(Table1215[[#This Row],[Column2]],Table12[[Column2]:[Column54]],49,FALSE),"0")</f>
        <v>0</v>
      </c>
      <c r="AY91" s="52">
        <f>IFERROR(VLOOKUP(Table1215[[#This Row],[Column2]],Table12[[Column2]:[Column54]],50,FALSE),"0")</f>
        <v>0</v>
      </c>
      <c r="AZ91" s="52">
        <f>IFERROR(VLOOKUP(Table1215[[#This Row],[Column2]],Table12[[Column2]:[Column54]],51,FALSE),"0")</f>
        <v>4</v>
      </c>
      <c r="BA91" s="52">
        <f>IFERROR(VLOOKUP(Table1215[[#This Row],[Column2]],Table12[[Column2]:[Column54]],52,FALSE),"0")</f>
        <v>3</v>
      </c>
      <c r="BB91" s="58">
        <f>AVERAGE(Table1215[[#This Row],[Column52]],Table1215[[#This Row],[Column53]])</f>
        <v>3.5</v>
      </c>
    </row>
    <row r="92" spans="1:54" ht="23.1" customHeight="1" x14ac:dyDescent="0.3">
      <c r="A92" s="77">
        <v>89</v>
      </c>
      <c r="B92" s="54" t="s">
        <v>61</v>
      </c>
      <c r="C92" s="55" t="s">
        <v>62</v>
      </c>
      <c r="D92" s="54" t="s">
        <v>541</v>
      </c>
      <c r="E92" s="54" t="s">
        <v>34</v>
      </c>
      <c r="F92" s="54" t="str">
        <f>REPT(CHAR(160),10)&amp;Working!$E93</f>
        <v>          A</v>
      </c>
      <c r="G92" s="56">
        <f>IFERROR(VLOOKUP(Table1215[[#This Row],[Column2]],Table12[[Column2]:[Column54]],6,FALSE),"0")</f>
        <v>0</v>
      </c>
      <c r="H92" s="56">
        <f>IFERROR(VLOOKUP(Table1215[[#This Row],[Column2]],Table12[[Column2]:[Column54]],7,FALSE),"0")</f>
        <v>0</v>
      </c>
      <c r="I92" s="56">
        <f>IFERROR(VLOOKUP(Table1215[[#This Row],[Column2]],Table12[[Column2]:[Column54]],8,FALSE),"0")</f>
        <v>3</v>
      </c>
      <c r="J92" s="56">
        <f>IFERROR(VLOOKUP(Table1215[[#This Row],[Column2]],Table12[[Column2]:[Column54]],9,FALSE),"0")</f>
        <v>0</v>
      </c>
      <c r="K92" s="56">
        <f>IFERROR(VLOOKUP(Table1215[[#This Row],[Column2]],Table12[[Column2]:[Column54]],10,FALSE),"0")</f>
        <v>0</v>
      </c>
      <c r="L92" s="58">
        <f>Table1215[[#This Row],[Column9]]</f>
        <v>3</v>
      </c>
      <c r="M92" s="56">
        <f>IFERROR(VLOOKUP(Table1215[[#This Row],[Column2]],Table12[[Column2]:[Column54]],12,FALSE),"0")</f>
        <v>0</v>
      </c>
      <c r="N92" s="56">
        <f>IFERROR(VLOOKUP(Table1215[[#This Row],[Column2]],Table12[[Column2]:[Column54]],13,FALSE),"0")</f>
        <v>3</v>
      </c>
      <c r="O92" s="56">
        <f>IFERROR(VLOOKUP(Table1215[[#This Row],[Column2]],Table12[[Column2]:[Column54]],14,FALSE),"0")</f>
        <v>2</v>
      </c>
      <c r="P92" s="56">
        <f>IFERROR(VLOOKUP(Table1215[[#This Row],[Column2]],Table12[[Column2]:[Column54]],10,FALSE),"0")</f>
        <v>0</v>
      </c>
      <c r="Q92" s="56">
        <f>IFERROR(VLOOKUP(Table1215[[#This Row],[Column2]],Table12[[Column2]:[Column54]],16,FALSE),"0")</f>
        <v>2</v>
      </c>
      <c r="R92" s="58">
        <f>AVERAGE(Table1215[[#This Row],[Column14]],Table1215[[#This Row],[Column15]],Table1215[[#This Row],[Column17]])</f>
        <v>2.3333333333333335</v>
      </c>
      <c r="S92" s="56">
        <f>IFERROR(VLOOKUP(Table1215[[#This Row],[Column2]],Table12[[Column2]:[Column54]],18,FALSE),"0")</f>
        <v>0</v>
      </c>
      <c r="T92" s="56">
        <f>IFERROR(VLOOKUP(Table1215[[#This Row],[Column2]],Table12[[Column2]:[Column54]],19,FALSE),"0")</f>
        <v>0</v>
      </c>
      <c r="U92" s="56">
        <f>IFERROR(VLOOKUP(Table1215[[#This Row],[Column2]],Table12[[Column2]:[Column54]],20,FALSE),"0")</f>
        <v>0</v>
      </c>
      <c r="V92" s="56">
        <f>IFERROR(VLOOKUP(Table1215[[#This Row],[Column2]],Table12[[Column2]:[Column54]],21,FALSE),"0")</f>
        <v>0</v>
      </c>
      <c r="W92" s="56">
        <f>IFERROR(VLOOKUP(Table1215[[#This Row],[Column2]],Table12[[Column2]:[Column54]],22,FALSE),"0")</f>
        <v>0</v>
      </c>
      <c r="X92" s="58">
        <f>Table1215[[#This Row],[Column19]]</f>
        <v>0</v>
      </c>
      <c r="Y92" s="56">
        <f>IFERROR(VLOOKUP(Table1215[[#This Row],[Column2]],Table12[[Column2]:[Column54]],24,FALSE),"0")</f>
        <v>3</v>
      </c>
      <c r="Z92" s="56">
        <f>IFERROR(VLOOKUP(Table1215[[#This Row],[Column2]],Table12[[Column2]:[Column54]],25,FALSE),"0")</f>
        <v>0</v>
      </c>
      <c r="AA92" s="56">
        <f>IFERROR(VLOOKUP(Table1215[[#This Row],[Column2]],Table12[[Column2]:[Column54]],26,FALSE),"0")</f>
        <v>0</v>
      </c>
      <c r="AB92" s="56">
        <f>IFERROR(VLOOKUP(Table1215[[#This Row],[Column2]],Table12[[Column2]:[Column54]],27,FALSE),"0")</f>
        <v>0</v>
      </c>
      <c r="AC92" s="56">
        <f>IFERROR(VLOOKUP(Table1215[[#This Row],[Column2]],Table12[[Column2]:[Column54]],28,FALSE),"0")</f>
        <v>0</v>
      </c>
      <c r="AD92" s="58">
        <f>Table1215[[#This Row],[Column25]]</f>
        <v>3</v>
      </c>
      <c r="AE92" s="56">
        <f>IFERROR(VLOOKUP(Table1215[[#This Row],[Column2]],Table12[[Column2]:[Column54]],30,FALSE),"0")</f>
        <v>0</v>
      </c>
      <c r="AF92" s="56">
        <f>IFERROR(VLOOKUP(Table1215[[#This Row],[Column2]],Table12[[Column2]:[Column54]],31,FALSE),"0")</f>
        <v>0</v>
      </c>
      <c r="AG92" s="56">
        <f>IFERROR(VLOOKUP(Table1215[[#This Row],[Column2]],Table12[[Column2]:[Column54]],32,FALSE),"0")</f>
        <v>0</v>
      </c>
      <c r="AH92" s="56">
        <f>IFERROR(VLOOKUP(Table1215[[#This Row],[Column2]],Table12[[Column2]:[Column54]],33,FALSE),"0")</f>
        <v>0</v>
      </c>
      <c r="AI92" s="56">
        <f>IFERROR(VLOOKUP(Table1215[[#This Row],[Column2]],Table12[[Column2]:[Column54]],34,FALSE),"0")</f>
        <v>0</v>
      </c>
      <c r="AJ92" s="58">
        <f>AVERAGE(Table1215[[#This Row],[Column31]],Table1215[[#This Row],[Column32]],Table1215[[#This Row],[Column33]])</f>
        <v>0</v>
      </c>
      <c r="AK92" s="56">
        <f>IFERROR(VLOOKUP(Table1215[[#This Row],[Column2]],Table12[[Column2]:[Column54]],36,FALSE),"0")</f>
        <v>2</v>
      </c>
      <c r="AL92" s="56">
        <f>IFERROR(VLOOKUP(Table1215[[#This Row],[Column2]],Table12[[Column2]:[Column54]],37,FALSE),"0")</f>
        <v>3</v>
      </c>
      <c r="AM92" s="56">
        <f>IFERROR(VLOOKUP(Table1215[[#This Row],[Column2]],Table12[[Column2]:[Column54]],38,FALSE),"0")</f>
        <v>0</v>
      </c>
      <c r="AN92" s="56">
        <f>IFERROR(VLOOKUP(Table1215[[#This Row],[Column2]],Table12[[Column2]:[Column54]],39,FALSE),"0")</f>
        <v>3</v>
      </c>
      <c r="AO92" s="56">
        <f>IFERROR(VLOOKUP(Table1215[[#This Row],[Column2]],Table12[[Column2]:[Column54]],40,FALSE),"0")</f>
        <v>0</v>
      </c>
      <c r="AP92" s="58">
        <f>AVERAGE(Table1215[[#This Row],[Column37]],Table1215[[#This Row],[Column38]],Table1215[[#This Row],[Column40]])</f>
        <v>2.6666666666666665</v>
      </c>
      <c r="AQ92" s="56">
        <f>IFERROR(VLOOKUP(Table1215[[#This Row],[Column2]],Table12[[Column2]:[Column54]],42,FALSE),"0")</f>
        <v>3</v>
      </c>
      <c r="AR92" s="56">
        <f>IFERROR(VLOOKUP(Table1215[[#This Row],[Column2]],Table12[[Column2]:[Column54]],43,FALSE),"0")</f>
        <v>0</v>
      </c>
      <c r="AS92" s="56">
        <f>IFERROR(VLOOKUP(Table1215[[#This Row],[Column2]],Table12[[Column2]:[Column54]],44,FALSE),"0")</f>
        <v>0</v>
      </c>
      <c r="AT92" s="56">
        <f>IFERROR(VLOOKUP(Table1215[[#This Row],[Column2]],Table12[[Column2]:[Column54]],45,FALSE),"0")</f>
        <v>0</v>
      </c>
      <c r="AU92" s="56">
        <f>IFERROR(VLOOKUP(Table1215[[#This Row],[Column2]],Table12[[Column2]:[Column54]],46,FALSE),"0")</f>
        <v>0</v>
      </c>
      <c r="AV92" s="58">
        <f>Table1215[[#This Row],[Column43]]</f>
        <v>3</v>
      </c>
      <c r="AW92" s="56">
        <f>IFERROR(VLOOKUP(Table1215[[#This Row],[Column2]],Table12[[Column2]:[Column54]],48,FALSE),"0")</f>
        <v>0</v>
      </c>
      <c r="AX92" s="56">
        <f>IFERROR(VLOOKUP(Table1215[[#This Row],[Column2]],Table12[[Column2]:[Column54]],49,FALSE),"0")</f>
        <v>0</v>
      </c>
      <c r="AY92" s="56">
        <f>IFERROR(VLOOKUP(Table1215[[#This Row],[Column2]],Table12[[Column2]:[Column54]],50,FALSE),"0")</f>
        <v>0</v>
      </c>
      <c r="AZ92" s="56">
        <f>IFERROR(VLOOKUP(Table1215[[#This Row],[Column2]],Table12[[Column2]:[Column54]],51,FALSE),"0")</f>
        <v>2</v>
      </c>
      <c r="BA92" s="56">
        <f>IFERROR(VLOOKUP(Table1215[[#This Row],[Column2]],Table12[[Column2]:[Column54]],52,FALSE),"0")</f>
        <v>2</v>
      </c>
      <c r="BB92" s="58">
        <f>AVERAGE(Table1215[[#This Row],[Column52]],Table1215[[#This Row],[Column53]])</f>
        <v>2</v>
      </c>
    </row>
    <row r="93" spans="1:54" ht="23.1" customHeight="1" x14ac:dyDescent="0.3">
      <c r="A93" s="78">
        <v>90</v>
      </c>
      <c r="B93" s="61" t="s">
        <v>37</v>
      </c>
      <c r="C93" s="62" t="s">
        <v>38</v>
      </c>
      <c r="D93" s="61" t="s">
        <v>543</v>
      </c>
      <c r="E93" s="61" t="s">
        <v>34</v>
      </c>
      <c r="F93" s="61" t="str">
        <f>REPT(CHAR(160),10)&amp;Working!$E94</f>
        <v>          A</v>
      </c>
      <c r="G93" s="52">
        <f>IFERROR(VLOOKUP(Table1215[[#This Row],[Column2]],Table12[[Column2]:[Column54]],6,FALSE),"0")</f>
        <v>0</v>
      </c>
      <c r="H93" s="52">
        <f>IFERROR(VLOOKUP(Table1215[[#This Row],[Column2]],Table12[[Column2]:[Column54]],7,FALSE),"0")</f>
        <v>0</v>
      </c>
      <c r="I93" s="52">
        <f>IFERROR(VLOOKUP(Table1215[[#This Row],[Column2]],Table12[[Column2]:[Column54]],8,FALSE),"0")</f>
        <v>3</v>
      </c>
      <c r="J93" s="52">
        <f>IFERROR(VLOOKUP(Table1215[[#This Row],[Column2]],Table12[[Column2]:[Column54]],9,FALSE),"0")</f>
        <v>0</v>
      </c>
      <c r="K93" s="52">
        <f>IFERROR(VLOOKUP(Table1215[[#This Row],[Column2]],Table12[[Column2]:[Column54]],10,FALSE),"0")</f>
        <v>0</v>
      </c>
      <c r="L93" s="58">
        <f>Table1215[[#This Row],[Column9]]</f>
        <v>3</v>
      </c>
      <c r="M93" s="52">
        <f>IFERROR(VLOOKUP(Table1215[[#This Row],[Column2]],Table12[[Column2]:[Column54]],12,FALSE),"0")</f>
        <v>0</v>
      </c>
      <c r="N93" s="52">
        <f>IFERROR(VLOOKUP(Table1215[[#This Row],[Column2]],Table12[[Column2]:[Column54]],13,FALSE),"0")</f>
        <v>4</v>
      </c>
      <c r="O93" s="52">
        <f>IFERROR(VLOOKUP(Table1215[[#This Row],[Column2]],Table12[[Column2]:[Column54]],14,FALSE),"0")</f>
        <v>3</v>
      </c>
      <c r="P93" s="52">
        <f>IFERROR(VLOOKUP(Table1215[[#This Row],[Column2]],Table12[[Column2]:[Column54]],10,FALSE),"0")</f>
        <v>0</v>
      </c>
      <c r="Q93" s="52">
        <f>IFERROR(VLOOKUP(Table1215[[#This Row],[Column2]],Table12[[Column2]:[Column54]],16,FALSE),"0")</f>
        <v>3</v>
      </c>
      <c r="R93" s="58">
        <f>AVERAGE(Table1215[[#This Row],[Column14]],Table1215[[#This Row],[Column15]],Table1215[[#This Row],[Column17]])</f>
        <v>3.3333333333333335</v>
      </c>
      <c r="S93" s="52">
        <f>IFERROR(VLOOKUP(Table1215[[#This Row],[Column2]],Table12[[Column2]:[Column54]],18,FALSE),"0")</f>
        <v>0</v>
      </c>
      <c r="T93" s="52">
        <f>IFERROR(VLOOKUP(Table1215[[#This Row],[Column2]],Table12[[Column2]:[Column54]],19,FALSE),"0")</f>
        <v>0</v>
      </c>
      <c r="U93" s="52">
        <f>IFERROR(VLOOKUP(Table1215[[#This Row],[Column2]],Table12[[Column2]:[Column54]],20,FALSE),"0")</f>
        <v>0</v>
      </c>
      <c r="V93" s="52">
        <f>IFERROR(VLOOKUP(Table1215[[#This Row],[Column2]],Table12[[Column2]:[Column54]],21,FALSE),"0")</f>
        <v>0</v>
      </c>
      <c r="W93" s="52">
        <f>IFERROR(VLOOKUP(Table1215[[#This Row],[Column2]],Table12[[Column2]:[Column54]],22,FALSE),"0")</f>
        <v>0</v>
      </c>
      <c r="X93" s="58">
        <f>Table1215[[#This Row],[Column19]]</f>
        <v>0</v>
      </c>
      <c r="Y93" s="52">
        <f>IFERROR(VLOOKUP(Table1215[[#This Row],[Column2]],Table12[[Column2]:[Column54]],24,FALSE),"0")</f>
        <v>4</v>
      </c>
      <c r="Z93" s="52">
        <f>IFERROR(VLOOKUP(Table1215[[#This Row],[Column2]],Table12[[Column2]:[Column54]],25,FALSE),"0")</f>
        <v>0</v>
      </c>
      <c r="AA93" s="52">
        <f>IFERROR(VLOOKUP(Table1215[[#This Row],[Column2]],Table12[[Column2]:[Column54]],26,FALSE),"0")</f>
        <v>0</v>
      </c>
      <c r="AB93" s="52">
        <f>IFERROR(VLOOKUP(Table1215[[#This Row],[Column2]],Table12[[Column2]:[Column54]],27,FALSE),"0")</f>
        <v>0</v>
      </c>
      <c r="AC93" s="52">
        <f>IFERROR(VLOOKUP(Table1215[[#This Row],[Column2]],Table12[[Column2]:[Column54]],28,FALSE),"0")</f>
        <v>0</v>
      </c>
      <c r="AD93" s="58">
        <f>Table1215[[#This Row],[Column25]]</f>
        <v>4</v>
      </c>
      <c r="AE93" s="52">
        <f>IFERROR(VLOOKUP(Table1215[[#This Row],[Column2]],Table12[[Column2]:[Column54]],30,FALSE),"0")</f>
        <v>0</v>
      </c>
      <c r="AF93" s="52">
        <f>IFERROR(VLOOKUP(Table1215[[#This Row],[Column2]],Table12[[Column2]:[Column54]],31,FALSE),"0")</f>
        <v>0</v>
      </c>
      <c r="AG93" s="52">
        <f>IFERROR(VLOOKUP(Table1215[[#This Row],[Column2]],Table12[[Column2]:[Column54]],32,FALSE),"0")</f>
        <v>0</v>
      </c>
      <c r="AH93" s="52">
        <f>IFERROR(VLOOKUP(Table1215[[#This Row],[Column2]],Table12[[Column2]:[Column54]],33,FALSE),"0")</f>
        <v>0</v>
      </c>
      <c r="AI93" s="52">
        <f>IFERROR(VLOOKUP(Table1215[[#This Row],[Column2]],Table12[[Column2]:[Column54]],34,FALSE),"0")</f>
        <v>0</v>
      </c>
      <c r="AJ93" s="58">
        <f>AVERAGE(Table1215[[#This Row],[Column31]],Table1215[[#This Row],[Column32]],Table1215[[#This Row],[Column33]])</f>
        <v>0</v>
      </c>
      <c r="AK93" s="52">
        <f>IFERROR(VLOOKUP(Table1215[[#This Row],[Column2]],Table12[[Column2]:[Column54]],36,FALSE),"0")</f>
        <v>4</v>
      </c>
      <c r="AL93" s="52">
        <f>IFERROR(VLOOKUP(Table1215[[#This Row],[Column2]],Table12[[Column2]:[Column54]],37,FALSE),"0")</f>
        <v>3</v>
      </c>
      <c r="AM93" s="52">
        <f>IFERROR(VLOOKUP(Table1215[[#This Row],[Column2]],Table12[[Column2]:[Column54]],38,FALSE),"0")</f>
        <v>0</v>
      </c>
      <c r="AN93" s="52">
        <f>IFERROR(VLOOKUP(Table1215[[#This Row],[Column2]],Table12[[Column2]:[Column54]],39,FALSE),"0")</f>
        <v>3</v>
      </c>
      <c r="AO93" s="52">
        <f>IFERROR(VLOOKUP(Table1215[[#This Row],[Column2]],Table12[[Column2]:[Column54]],40,FALSE),"0")</f>
        <v>0</v>
      </c>
      <c r="AP93" s="58">
        <f>AVERAGE(Table1215[[#This Row],[Column37]],Table1215[[#This Row],[Column38]],Table1215[[#This Row],[Column40]])</f>
        <v>3.3333333333333335</v>
      </c>
      <c r="AQ93" s="52">
        <f>IFERROR(VLOOKUP(Table1215[[#This Row],[Column2]],Table12[[Column2]:[Column54]],42,FALSE),"0")</f>
        <v>3</v>
      </c>
      <c r="AR93" s="52">
        <f>IFERROR(VLOOKUP(Table1215[[#This Row],[Column2]],Table12[[Column2]:[Column54]],43,FALSE),"0")</f>
        <v>0</v>
      </c>
      <c r="AS93" s="52">
        <f>IFERROR(VLOOKUP(Table1215[[#This Row],[Column2]],Table12[[Column2]:[Column54]],44,FALSE),"0")</f>
        <v>0</v>
      </c>
      <c r="AT93" s="52">
        <f>IFERROR(VLOOKUP(Table1215[[#This Row],[Column2]],Table12[[Column2]:[Column54]],45,FALSE),"0")</f>
        <v>0</v>
      </c>
      <c r="AU93" s="52">
        <f>IFERROR(VLOOKUP(Table1215[[#This Row],[Column2]],Table12[[Column2]:[Column54]],46,FALSE),"0")</f>
        <v>0</v>
      </c>
      <c r="AV93" s="58">
        <f>Table1215[[#This Row],[Column43]]</f>
        <v>3</v>
      </c>
      <c r="AW93" s="52">
        <f>IFERROR(VLOOKUP(Table1215[[#This Row],[Column2]],Table12[[Column2]:[Column54]],48,FALSE),"0")</f>
        <v>0</v>
      </c>
      <c r="AX93" s="52">
        <f>IFERROR(VLOOKUP(Table1215[[#This Row],[Column2]],Table12[[Column2]:[Column54]],49,FALSE),"0")</f>
        <v>0</v>
      </c>
      <c r="AY93" s="52">
        <f>IFERROR(VLOOKUP(Table1215[[#This Row],[Column2]],Table12[[Column2]:[Column54]],50,FALSE),"0")</f>
        <v>0</v>
      </c>
      <c r="AZ93" s="52">
        <f>IFERROR(VLOOKUP(Table1215[[#This Row],[Column2]],Table12[[Column2]:[Column54]],51,FALSE),"0")</f>
        <v>2</v>
      </c>
      <c r="BA93" s="52">
        <f>IFERROR(VLOOKUP(Table1215[[#This Row],[Column2]],Table12[[Column2]:[Column54]],52,FALSE),"0")</f>
        <v>4</v>
      </c>
      <c r="BB93" s="58">
        <f>AVERAGE(Table1215[[#This Row],[Column52]],Table1215[[#This Row],[Column53]])</f>
        <v>3</v>
      </c>
    </row>
    <row r="94" spans="1:54" ht="23.1" customHeight="1" x14ac:dyDescent="0.3">
      <c r="A94" s="77">
        <v>91</v>
      </c>
      <c r="B94" s="54" t="s">
        <v>137</v>
      </c>
      <c r="C94" s="55" t="s">
        <v>138</v>
      </c>
      <c r="D94" s="54" t="s">
        <v>449</v>
      </c>
      <c r="E94" s="54" t="s">
        <v>34</v>
      </c>
      <c r="F94" s="54" t="str">
        <f>REPT(CHAR(160),10)&amp;Working!$E95</f>
        <v>          A</v>
      </c>
      <c r="G94" s="56">
        <f>IFERROR(VLOOKUP(Table1215[[#This Row],[Column2]],Table12[[Column2]:[Column54]],6,FALSE),"0")</f>
        <v>0</v>
      </c>
      <c r="H94" s="56">
        <f>IFERROR(VLOOKUP(Table1215[[#This Row],[Column2]],Table12[[Column2]:[Column54]],7,FALSE),"0")</f>
        <v>0</v>
      </c>
      <c r="I94" s="56">
        <f>IFERROR(VLOOKUP(Table1215[[#This Row],[Column2]],Table12[[Column2]:[Column54]],8,FALSE),"0")</f>
        <v>2</v>
      </c>
      <c r="J94" s="56">
        <f>IFERROR(VLOOKUP(Table1215[[#This Row],[Column2]],Table12[[Column2]:[Column54]],9,FALSE),"0")</f>
        <v>0</v>
      </c>
      <c r="K94" s="56">
        <f>IFERROR(VLOOKUP(Table1215[[#This Row],[Column2]],Table12[[Column2]:[Column54]],10,FALSE),"0")</f>
        <v>0</v>
      </c>
      <c r="L94" s="58">
        <f>Table1215[[#This Row],[Column9]]</f>
        <v>2</v>
      </c>
      <c r="M94" s="56">
        <f>IFERROR(VLOOKUP(Table1215[[#This Row],[Column2]],Table12[[Column2]:[Column54]],12,FALSE),"0")</f>
        <v>0</v>
      </c>
      <c r="N94" s="56">
        <f>IFERROR(VLOOKUP(Table1215[[#This Row],[Column2]],Table12[[Column2]:[Column54]],13,FALSE),"0")</f>
        <v>2</v>
      </c>
      <c r="O94" s="56">
        <f>IFERROR(VLOOKUP(Table1215[[#This Row],[Column2]],Table12[[Column2]:[Column54]],14,FALSE),"0")</f>
        <v>2</v>
      </c>
      <c r="P94" s="56">
        <f>IFERROR(VLOOKUP(Table1215[[#This Row],[Column2]],Table12[[Column2]:[Column54]],10,FALSE),"0")</f>
        <v>0</v>
      </c>
      <c r="Q94" s="56">
        <f>IFERROR(VLOOKUP(Table1215[[#This Row],[Column2]],Table12[[Column2]:[Column54]],16,FALSE),"0")</f>
        <v>2</v>
      </c>
      <c r="R94" s="58">
        <f>AVERAGE(Table1215[[#This Row],[Column14]],Table1215[[#This Row],[Column15]],Table1215[[#This Row],[Column17]])</f>
        <v>2</v>
      </c>
      <c r="S94" s="56">
        <f>IFERROR(VLOOKUP(Table1215[[#This Row],[Column2]],Table12[[Column2]:[Column54]],18,FALSE),"0")</f>
        <v>0</v>
      </c>
      <c r="T94" s="56">
        <f>IFERROR(VLOOKUP(Table1215[[#This Row],[Column2]],Table12[[Column2]:[Column54]],19,FALSE),"0")</f>
        <v>0</v>
      </c>
      <c r="U94" s="56">
        <f>IFERROR(VLOOKUP(Table1215[[#This Row],[Column2]],Table12[[Column2]:[Column54]],20,FALSE),"0")</f>
        <v>0</v>
      </c>
      <c r="V94" s="56">
        <f>IFERROR(VLOOKUP(Table1215[[#This Row],[Column2]],Table12[[Column2]:[Column54]],21,FALSE),"0")</f>
        <v>0</v>
      </c>
      <c r="W94" s="56">
        <f>IFERROR(VLOOKUP(Table1215[[#This Row],[Column2]],Table12[[Column2]:[Column54]],22,FALSE),"0")</f>
        <v>0</v>
      </c>
      <c r="X94" s="58">
        <f>Table1215[[#This Row],[Column19]]</f>
        <v>0</v>
      </c>
      <c r="Y94" s="56">
        <f>IFERROR(VLOOKUP(Table1215[[#This Row],[Column2]],Table12[[Column2]:[Column54]],24,FALSE),"0")</f>
        <v>2</v>
      </c>
      <c r="Z94" s="56">
        <f>IFERROR(VLOOKUP(Table1215[[#This Row],[Column2]],Table12[[Column2]:[Column54]],25,FALSE),"0")</f>
        <v>0</v>
      </c>
      <c r="AA94" s="56">
        <f>IFERROR(VLOOKUP(Table1215[[#This Row],[Column2]],Table12[[Column2]:[Column54]],26,FALSE),"0")</f>
        <v>0</v>
      </c>
      <c r="AB94" s="56">
        <f>IFERROR(VLOOKUP(Table1215[[#This Row],[Column2]],Table12[[Column2]:[Column54]],27,FALSE),"0")</f>
        <v>0</v>
      </c>
      <c r="AC94" s="56">
        <f>IFERROR(VLOOKUP(Table1215[[#This Row],[Column2]],Table12[[Column2]:[Column54]],28,FALSE),"0")</f>
        <v>0</v>
      </c>
      <c r="AD94" s="58">
        <f>Table1215[[#This Row],[Column25]]</f>
        <v>2</v>
      </c>
      <c r="AE94" s="56">
        <f>IFERROR(VLOOKUP(Table1215[[#This Row],[Column2]],Table12[[Column2]:[Column54]],30,FALSE),"0")</f>
        <v>0</v>
      </c>
      <c r="AF94" s="56">
        <f>IFERROR(VLOOKUP(Table1215[[#This Row],[Column2]],Table12[[Column2]:[Column54]],31,FALSE),"0")</f>
        <v>0</v>
      </c>
      <c r="AG94" s="56">
        <f>IFERROR(VLOOKUP(Table1215[[#This Row],[Column2]],Table12[[Column2]:[Column54]],32,FALSE),"0")</f>
        <v>0</v>
      </c>
      <c r="AH94" s="56">
        <f>IFERROR(VLOOKUP(Table1215[[#This Row],[Column2]],Table12[[Column2]:[Column54]],33,FALSE),"0")</f>
        <v>0</v>
      </c>
      <c r="AI94" s="56">
        <f>IFERROR(VLOOKUP(Table1215[[#This Row],[Column2]],Table12[[Column2]:[Column54]],34,FALSE),"0")</f>
        <v>0</v>
      </c>
      <c r="AJ94" s="58">
        <f>AVERAGE(Table1215[[#This Row],[Column31]],Table1215[[#This Row],[Column32]],Table1215[[#This Row],[Column33]])</f>
        <v>0</v>
      </c>
      <c r="AK94" s="56">
        <f>IFERROR(VLOOKUP(Table1215[[#This Row],[Column2]],Table12[[Column2]:[Column54]],36,FALSE),"0")</f>
        <v>2</v>
      </c>
      <c r="AL94" s="56">
        <f>IFERROR(VLOOKUP(Table1215[[#This Row],[Column2]],Table12[[Column2]:[Column54]],37,FALSE),"0")</f>
        <v>2</v>
      </c>
      <c r="AM94" s="56">
        <f>IFERROR(VLOOKUP(Table1215[[#This Row],[Column2]],Table12[[Column2]:[Column54]],38,FALSE),"0")</f>
        <v>0</v>
      </c>
      <c r="AN94" s="56">
        <f>IFERROR(VLOOKUP(Table1215[[#This Row],[Column2]],Table12[[Column2]:[Column54]],39,FALSE),"0")</f>
        <v>2</v>
      </c>
      <c r="AO94" s="56">
        <f>IFERROR(VLOOKUP(Table1215[[#This Row],[Column2]],Table12[[Column2]:[Column54]],40,FALSE),"0")</f>
        <v>0</v>
      </c>
      <c r="AP94" s="58">
        <f>AVERAGE(Table1215[[#This Row],[Column37]],Table1215[[#This Row],[Column38]],Table1215[[#This Row],[Column40]])</f>
        <v>2</v>
      </c>
      <c r="AQ94" s="56">
        <f>IFERROR(VLOOKUP(Table1215[[#This Row],[Column2]],Table12[[Column2]:[Column54]],42,FALSE),"0")</f>
        <v>3</v>
      </c>
      <c r="AR94" s="56">
        <f>IFERROR(VLOOKUP(Table1215[[#This Row],[Column2]],Table12[[Column2]:[Column54]],43,FALSE),"0")</f>
        <v>0</v>
      </c>
      <c r="AS94" s="56">
        <f>IFERROR(VLOOKUP(Table1215[[#This Row],[Column2]],Table12[[Column2]:[Column54]],44,FALSE),"0")</f>
        <v>0</v>
      </c>
      <c r="AT94" s="56">
        <f>IFERROR(VLOOKUP(Table1215[[#This Row],[Column2]],Table12[[Column2]:[Column54]],45,FALSE),"0")</f>
        <v>0</v>
      </c>
      <c r="AU94" s="56">
        <f>IFERROR(VLOOKUP(Table1215[[#This Row],[Column2]],Table12[[Column2]:[Column54]],46,FALSE),"0")</f>
        <v>0</v>
      </c>
      <c r="AV94" s="58">
        <f>Table1215[[#This Row],[Column43]]</f>
        <v>3</v>
      </c>
      <c r="AW94" s="56">
        <f>IFERROR(VLOOKUP(Table1215[[#This Row],[Column2]],Table12[[Column2]:[Column54]],48,FALSE),"0")</f>
        <v>0</v>
      </c>
      <c r="AX94" s="56">
        <f>IFERROR(VLOOKUP(Table1215[[#This Row],[Column2]],Table12[[Column2]:[Column54]],49,FALSE),"0")</f>
        <v>0</v>
      </c>
      <c r="AY94" s="56">
        <f>IFERROR(VLOOKUP(Table1215[[#This Row],[Column2]],Table12[[Column2]:[Column54]],50,FALSE),"0")</f>
        <v>0</v>
      </c>
      <c r="AZ94" s="56">
        <f>IFERROR(VLOOKUP(Table1215[[#This Row],[Column2]],Table12[[Column2]:[Column54]],51,FALSE),"0")</f>
        <v>3</v>
      </c>
      <c r="BA94" s="56">
        <f>IFERROR(VLOOKUP(Table1215[[#This Row],[Column2]],Table12[[Column2]:[Column54]],52,FALSE),"0")</f>
        <v>2</v>
      </c>
      <c r="BB94" s="58">
        <f>AVERAGE(Table1215[[#This Row],[Column52]],Table1215[[#This Row],[Column53]])</f>
        <v>2.5</v>
      </c>
    </row>
    <row r="95" spans="1:54" ht="23.1" customHeight="1" x14ac:dyDescent="0.3">
      <c r="A95" s="78">
        <v>92</v>
      </c>
      <c r="B95" s="61" t="s">
        <v>230</v>
      </c>
      <c r="C95" s="62" t="s">
        <v>231</v>
      </c>
      <c r="D95" s="61" t="s">
        <v>449</v>
      </c>
      <c r="E95" s="61" t="s">
        <v>160</v>
      </c>
      <c r="F95" s="61" t="str">
        <f>REPT(CHAR(160),10)&amp;Working!$E96</f>
        <v>          B</v>
      </c>
      <c r="G95" s="52">
        <f>IFERROR(VLOOKUP(Table1215[[#This Row],[Column2]],Table12[[Column2]:[Column54]],6,FALSE),"0")</f>
        <v>0</v>
      </c>
      <c r="H95" s="52">
        <f>IFERROR(VLOOKUP(Table1215[[#This Row],[Column2]],Table12[[Column2]:[Column54]],7,FALSE),"0")</f>
        <v>0</v>
      </c>
      <c r="I95" s="52">
        <f>IFERROR(VLOOKUP(Table1215[[#This Row],[Column2]],Table12[[Column2]:[Column54]],8,FALSE),"0")</f>
        <v>4</v>
      </c>
      <c r="J95" s="52">
        <f>IFERROR(VLOOKUP(Table1215[[#This Row],[Column2]],Table12[[Column2]:[Column54]],9,FALSE),"0")</f>
        <v>0</v>
      </c>
      <c r="K95" s="52">
        <f>IFERROR(VLOOKUP(Table1215[[#This Row],[Column2]],Table12[[Column2]:[Column54]],10,FALSE),"0")</f>
        <v>0</v>
      </c>
      <c r="L95" s="58">
        <f>Table1215[[#This Row],[Column9]]</f>
        <v>4</v>
      </c>
      <c r="M95" s="52">
        <f>IFERROR(VLOOKUP(Table1215[[#This Row],[Column2]],Table12[[Column2]:[Column54]],12,FALSE),"0")</f>
        <v>0</v>
      </c>
      <c r="N95" s="52">
        <f>IFERROR(VLOOKUP(Table1215[[#This Row],[Column2]],Table12[[Column2]:[Column54]],13,FALSE),"0")</f>
        <v>3</v>
      </c>
      <c r="O95" s="52">
        <f>IFERROR(VLOOKUP(Table1215[[#This Row],[Column2]],Table12[[Column2]:[Column54]],14,FALSE),"0")</f>
        <v>4</v>
      </c>
      <c r="P95" s="52">
        <f>IFERROR(VLOOKUP(Table1215[[#This Row],[Column2]],Table12[[Column2]:[Column54]],10,FALSE),"0")</f>
        <v>0</v>
      </c>
      <c r="Q95" s="52">
        <f>IFERROR(VLOOKUP(Table1215[[#This Row],[Column2]],Table12[[Column2]:[Column54]],16,FALSE),"0")</f>
        <v>4</v>
      </c>
      <c r="R95" s="58">
        <f>AVERAGE(Table1215[[#This Row],[Column14]],Table1215[[#This Row],[Column15]],Table1215[[#This Row],[Column17]])</f>
        <v>3.6666666666666665</v>
      </c>
      <c r="S95" s="52">
        <f>IFERROR(VLOOKUP(Table1215[[#This Row],[Column2]],Table12[[Column2]:[Column54]],18,FALSE),"0")</f>
        <v>0</v>
      </c>
      <c r="T95" s="52">
        <f>IFERROR(VLOOKUP(Table1215[[#This Row],[Column2]],Table12[[Column2]:[Column54]],19,FALSE),"0")</f>
        <v>0</v>
      </c>
      <c r="U95" s="52">
        <f>IFERROR(VLOOKUP(Table1215[[#This Row],[Column2]],Table12[[Column2]:[Column54]],20,FALSE),"0")</f>
        <v>0</v>
      </c>
      <c r="V95" s="52">
        <f>IFERROR(VLOOKUP(Table1215[[#This Row],[Column2]],Table12[[Column2]:[Column54]],21,FALSE),"0")</f>
        <v>0</v>
      </c>
      <c r="W95" s="52">
        <f>IFERROR(VLOOKUP(Table1215[[#This Row],[Column2]],Table12[[Column2]:[Column54]],22,FALSE),"0")</f>
        <v>0</v>
      </c>
      <c r="X95" s="58">
        <f>Table1215[[#This Row],[Column19]]</f>
        <v>0</v>
      </c>
      <c r="Y95" s="52">
        <f>IFERROR(VLOOKUP(Table1215[[#This Row],[Column2]],Table12[[Column2]:[Column54]],24,FALSE),"0")</f>
        <v>3</v>
      </c>
      <c r="Z95" s="52">
        <f>IFERROR(VLOOKUP(Table1215[[#This Row],[Column2]],Table12[[Column2]:[Column54]],25,FALSE),"0")</f>
        <v>0</v>
      </c>
      <c r="AA95" s="52">
        <f>IFERROR(VLOOKUP(Table1215[[#This Row],[Column2]],Table12[[Column2]:[Column54]],26,FALSE),"0")</f>
        <v>0</v>
      </c>
      <c r="AB95" s="52">
        <f>IFERROR(VLOOKUP(Table1215[[#This Row],[Column2]],Table12[[Column2]:[Column54]],27,FALSE),"0")</f>
        <v>0</v>
      </c>
      <c r="AC95" s="52">
        <f>IFERROR(VLOOKUP(Table1215[[#This Row],[Column2]],Table12[[Column2]:[Column54]],28,FALSE),"0")</f>
        <v>0</v>
      </c>
      <c r="AD95" s="58">
        <f>Table1215[[#This Row],[Column25]]</f>
        <v>3</v>
      </c>
      <c r="AE95" s="52">
        <f>IFERROR(VLOOKUP(Table1215[[#This Row],[Column2]],Table12[[Column2]:[Column54]],30,FALSE),"0")</f>
        <v>0</v>
      </c>
      <c r="AF95" s="52">
        <f>IFERROR(VLOOKUP(Table1215[[#This Row],[Column2]],Table12[[Column2]:[Column54]],31,FALSE),"0")</f>
        <v>0</v>
      </c>
      <c r="AG95" s="52">
        <f>IFERROR(VLOOKUP(Table1215[[#This Row],[Column2]],Table12[[Column2]:[Column54]],32,FALSE),"0")</f>
        <v>0</v>
      </c>
      <c r="AH95" s="52">
        <f>IFERROR(VLOOKUP(Table1215[[#This Row],[Column2]],Table12[[Column2]:[Column54]],33,FALSE),"0")</f>
        <v>0</v>
      </c>
      <c r="AI95" s="52">
        <f>IFERROR(VLOOKUP(Table1215[[#This Row],[Column2]],Table12[[Column2]:[Column54]],34,FALSE),"0")</f>
        <v>0</v>
      </c>
      <c r="AJ95" s="58">
        <f>AVERAGE(Table1215[[#This Row],[Column31]],Table1215[[#This Row],[Column32]],Table1215[[#This Row],[Column33]])</f>
        <v>0</v>
      </c>
      <c r="AK95" s="52">
        <f>IFERROR(VLOOKUP(Table1215[[#This Row],[Column2]],Table12[[Column2]:[Column54]],36,FALSE),"0")</f>
        <v>3</v>
      </c>
      <c r="AL95" s="52">
        <f>IFERROR(VLOOKUP(Table1215[[#This Row],[Column2]],Table12[[Column2]:[Column54]],37,FALSE),"0")</f>
        <v>3</v>
      </c>
      <c r="AM95" s="52">
        <f>IFERROR(VLOOKUP(Table1215[[#This Row],[Column2]],Table12[[Column2]:[Column54]],38,FALSE),"0")</f>
        <v>0</v>
      </c>
      <c r="AN95" s="52">
        <f>IFERROR(VLOOKUP(Table1215[[#This Row],[Column2]],Table12[[Column2]:[Column54]],39,FALSE),"0")</f>
        <v>4</v>
      </c>
      <c r="AO95" s="52">
        <f>IFERROR(VLOOKUP(Table1215[[#This Row],[Column2]],Table12[[Column2]:[Column54]],40,FALSE),"0")</f>
        <v>0</v>
      </c>
      <c r="AP95" s="58">
        <f>AVERAGE(Table1215[[#This Row],[Column37]],Table1215[[#This Row],[Column38]],Table1215[[#This Row],[Column40]])</f>
        <v>3.3333333333333335</v>
      </c>
      <c r="AQ95" s="52">
        <f>IFERROR(VLOOKUP(Table1215[[#This Row],[Column2]],Table12[[Column2]:[Column54]],42,FALSE),"0")</f>
        <v>4</v>
      </c>
      <c r="AR95" s="52">
        <f>IFERROR(VLOOKUP(Table1215[[#This Row],[Column2]],Table12[[Column2]:[Column54]],43,FALSE),"0")</f>
        <v>0</v>
      </c>
      <c r="AS95" s="52">
        <f>IFERROR(VLOOKUP(Table1215[[#This Row],[Column2]],Table12[[Column2]:[Column54]],44,FALSE),"0")</f>
        <v>0</v>
      </c>
      <c r="AT95" s="52">
        <f>IFERROR(VLOOKUP(Table1215[[#This Row],[Column2]],Table12[[Column2]:[Column54]],45,FALSE),"0")</f>
        <v>0</v>
      </c>
      <c r="AU95" s="52">
        <f>IFERROR(VLOOKUP(Table1215[[#This Row],[Column2]],Table12[[Column2]:[Column54]],46,FALSE),"0")</f>
        <v>0</v>
      </c>
      <c r="AV95" s="58">
        <f>Table1215[[#This Row],[Column43]]</f>
        <v>4</v>
      </c>
      <c r="AW95" s="52">
        <f>IFERROR(VLOOKUP(Table1215[[#This Row],[Column2]],Table12[[Column2]:[Column54]],48,FALSE),"0")</f>
        <v>0</v>
      </c>
      <c r="AX95" s="52">
        <f>IFERROR(VLOOKUP(Table1215[[#This Row],[Column2]],Table12[[Column2]:[Column54]],49,FALSE),"0")</f>
        <v>0</v>
      </c>
      <c r="AY95" s="52">
        <f>IFERROR(VLOOKUP(Table1215[[#This Row],[Column2]],Table12[[Column2]:[Column54]],50,FALSE),"0")</f>
        <v>0</v>
      </c>
      <c r="AZ95" s="52">
        <f>IFERROR(VLOOKUP(Table1215[[#This Row],[Column2]],Table12[[Column2]:[Column54]],51,FALSE),"0")</f>
        <v>2</v>
      </c>
      <c r="BA95" s="52">
        <f>IFERROR(VLOOKUP(Table1215[[#This Row],[Column2]],Table12[[Column2]:[Column54]],52,FALSE),"0")</f>
        <v>4</v>
      </c>
      <c r="BB95" s="58">
        <f>AVERAGE(Table1215[[#This Row],[Column52]],Table1215[[#This Row],[Column53]])</f>
        <v>3</v>
      </c>
    </row>
    <row r="96" spans="1:54" ht="23.1" customHeight="1" x14ac:dyDescent="0.3">
      <c r="A96" s="77">
        <v>93</v>
      </c>
      <c r="B96" s="54" t="s">
        <v>339</v>
      </c>
      <c r="C96" s="55" t="s">
        <v>340</v>
      </c>
      <c r="D96" s="54" t="s">
        <v>541</v>
      </c>
      <c r="E96" s="54" t="s">
        <v>492</v>
      </c>
      <c r="F96" s="54" t="str">
        <f>REPT(CHAR(160),10)&amp;Working!$E97</f>
        <v>          C</v>
      </c>
      <c r="G96" s="56">
        <f>IFERROR(VLOOKUP(Table1215[[#This Row],[Column2]],Table12[[Column2]:[Column54]],6,FALSE),"0")</f>
        <v>0</v>
      </c>
      <c r="H96" s="56">
        <f>IFERROR(VLOOKUP(Table1215[[#This Row],[Column2]],Table12[[Column2]:[Column54]],7,FALSE),"0")</f>
        <v>0</v>
      </c>
      <c r="I96" s="56">
        <f>IFERROR(VLOOKUP(Table1215[[#This Row],[Column2]],Table12[[Column2]:[Column54]],8,FALSE),"0")</f>
        <v>2</v>
      </c>
      <c r="J96" s="56">
        <f>IFERROR(VLOOKUP(Table1215[[#This Row],[Column2]],Table12[[Column2]:[Column54]],9,FALSE),"0")</f>
        <v>0</v>
      </c>
      <c r="K96" s="56">
        <f>IFERROR(VLOOKUP(Table1215[[#This Row],[Column2]],Table12[[Column2]:[Column54]],10,FALSE),"0")</f>
        <v>0</v>
      </c>
      <c r="L96" s="58">
        <f>Table1215[[#This Row],[Column9]]</f>
        <v>2</v>
      </c>
      <c r="M96" s="56">
        <f>IFERROR(VLOOKUP(Table1215[[#This Row],[Column2]],Table12[[Column2]:[Column54]],12,FALSE),"0")</f>
        <v>0</v>
      </c>
      <c r="N96" s="56">
        <f>IFERROR(VLOOKUP(Table1215[[#This Row],[Column2]],Table12[[Column2]:[Column54]],13,FALSE),"0")</f>
        <v>2</v>
      </c>
      <c r="O96" s="56">
        <f>IFERROR(VLOOKUP(Table1215[[#This Row],[Column2]],Table12[[Column2]:[Column54]],14,FALSE),"0")</f>
        <v>2</v>
      </c>
      <c r="P96" s="56">
        <f>IFERROR(VLOOKUP(Table1215[[#This Row],[Column2]],Table12[[Column2]:[Column54]],10,FALSE),"0")</f>
        <v>0</v>
      </c>
      <c r="Q96" s="56">
        <f>IFERROR(VLOOKUP(Table1215[[#This Row],[Column2]],Table12[[Column2]:[Column54]],16,FALSE),"0")</f>
        <v>2</v>
      </c>
      <c r="R96" s="58">
        <f>AVERAGE(Table1215[[#This Row],[Column14]],Table1215[[#This Row],[Column15]],Table1215[[#This Row],[Column17]])</f>
        <v>2</v>
      </c>
      <c r="S96" s="56">
        <f>IFERROR(VLOOKUP(Table1215[[#This Row],[Column2]],Table12[[Column2]:[Column54]],18,FALSE),"0")</f>
        <v>0</v>
      </c>
      <c r="T96" s="56">
        <f>IFERROR(VLOOKUP(Table1215[[#This Row],[Column2]],Table12[[Column2]:[Column54]],19,FALSE),"0")</f>
        <v>0</v>
      </c>
      <c r="U96" s="56">
        <f>IFERROR(VLOOKUP(Table1215[[#This Row],[Column2]],Table12[[Column2]:[Column54]],20,FALSE),"0")</f>
        <v>0</v>
      </c>
      <c r="V96" s="56">
        <f>IFERROR(VLOOKUP(Table1215[[#This Row],[Column2]],Table12[[Column2]:[Column54]],21,FALSE),"0")</f>
        <v>0</v>
      </c>
      <c r="W96" s="56">
        <f>IFERROR(VLOOKUP(Table1215[[#This Row],[Column2]],Table12[[Column2]:[Column54]],22,FALSE),"0")</f>
        <v>0</v>
      </c>
      <c r="X96" s="58">
        <f>Table1215[[#This Row],[Column19]]</f>
        <v>0</v>
      </c>
      <c r="Y96" s="56">
        <f>IFERROR(VLOOKUP(Table1215[[#This Row],[Column2]],Table12[[Column2]:[Column54]],24,FALSE),"0")</f>
        <v>2</v>
      </c>
      <c r="Z96" s="56">
        <f>IFERROR(VLOOKUP(Table1215[[#This Row],[Column2]],Table12[[Column2]:[Column54]],25,FALSE),"0")</f>
        <v>0</v>
      </c>
      <c r="AA96" s="56">
        <f>IFERROR(VLOOKUP(Table1215[[#This Row],[Column2]],Table12[[Column2]:[Column54]],26,FALSE),"0")</f>
        <v>0</v>
      </c>
      <c r="AB96" s="56">
        <f>IFERROR(VLOOKUP(Table1215[[#This Row],[Column2]],Table12[[Column2]:[Column54]],27,FALSE),"0")</f>
        <v>0</v>
      </c>
      <c r="AC96" s="56">
        <f>IFERROR(VLOOKUP(Table1215[[#This Row],[Column2]],Table12[[Column2]:[Column54]],28,FALSE),"0")</f>
        <v>0</v>
      </c>
      <c r="AD96" s="58">
        <f>Table1215[[#This Row],[Column25]]</f>
        <v>2</v>
      </c>
      <c r="AE96" s="56">
        <f>IFERROR(VLOOKUP(Table1215[[#This Row],[Column2]],Table12[[Column2]:[Column54]],30,FALSE),"0")</f>
        <v>0</v>
      </c>
      <c r="AF96" s="56">
        <f>IFERROR(VLOOKUP(Table1215[[#This Row],[Column2]],Table12[[Column2]:[Column54]],31,FALSE),"0")</f>
        <v>0</v>
      </c>
      <c r="AG96" s="56">
        <f>IFERROR(VLOOKUP(Table1215[[#This Row],[Column2]],Table12[[Column2]:[Column54]],32,FALSE),"0")</f>
        <v>0</v>
      </c>
      <c r="AH96" s="56">
        <f>IFERROR(VLOOKUP(Table1215[[#This Row],[Column2]],Table12[[Column2]:[Column54]],33,FALSE),"0")</f>
        <v>0</v>
      </c>
      <c r="AI96" s="56">
        <f>IFERROR(VLOOKUP(Table1215[[#This Row],[Column2]],Table12[[Column2]:[Column54]],34,FALSE),"0")</f>
        <v>0</v>
      </c>
      <c r="AJ96" s="58">
        <f>AVERAGE(Table1215[[#This Row],[Column31]],Table1215[[#This Row],[Column32]],Table1215[[#This Row],[Column33]])</f>
        <v>0</v>
      </c>
      <c r="AK96" s="56">
        <f>IFERROR(VLOOKUP(Table1215[[#This Row],[Column2]],Table12[[Column2]:[Column54]],36,FALSE),"0")</f>
        <v>2</v>
      </c>
      <c r="AL96" s="56">
        <f>IFERROR(VLOOKUP(Table1215[[#This Row],[Column2]],Table12[[Column2]:[Column54]],37,FALSE),"0")</f>
        <v>2</v>
      </c>
      <c r="AM96" s="56">
        <f>IFERROR(VLOOKUP(Table1215[[#This Row],[Column2]],Table12[[Column2]:[Column54]],38,FALSE),"0")</f>
        <v>0</v>
      </c>
      <c r="AN96" s="56">
        <f>IFERROR(VLOOKUP(Table1215[[#This Row],[Column2]],Table12[[Column2]:[Column54]],39,FALSE),"0")</f>
        <v>2</v>
      </c>
      <c r="AO96" s="56">
        <f>IFERROR(VLOOKUP(Table1215[[#This Row],[Column2]],Table12[[Column2]:[Column54]],40,FALSE),"0")</f>
        <v>0</v>
      </c>
      <c r="AP96" s="58">
        <f>AVERAGE(Table1215[[#This Row],[Column37]],Table1215[[#This Row],[Column38]],Table1215[[#This Row],[Column40]])</f>
        <v>2</v>
      </c>
      <c r="AQ96" s="56">
        <f>IFERROR(VLOOKUP(Table1215[[#This Row],[Column2]],Table12[[Column2]:[Column54]],42,FALSE),"0")</f>
        <v>2</v>
      </c>
      <c r="AR96" s="56">
        <f>IFERROR(VLOOKUP(Table1215[[#This Row],[Column2]],Table12[[Column2]:[Column54]],43,FALSE),"0")</f>
        <v>0</v>
      </c>
      <c r="AS96" s="56">
        <f>IFERROR(VLOOKUP(Table1215[[#This Row],[Column2]],Table12[[Column2]:[Column54]],44,FALSE),"0")</f>
        <v>0</v>
      </c>
      <c r="AT96" s="56">
        <f>IFERROR(VLOOKUP(Table1215[[#This Row],[Column2]],Table12[[Column2]:[Column54]],45,FALSE),"0")</f>
        <v>0</v>
      </c>
      <c r="AU96" s="56">
        <f>IFERROR(VLOOKUP(Table1215[[#This Row],[Column2]],Table12[[Column2]:[Column54]],46,FALSE),"0")</f>
        <v>0</v>
      </c>
      <c r="AV96" s="58">
        <f>Table1215[[#This Row],[Column43]]</f>
        <v>2</v>
      </c>
      <c r="AW96" s="56">
        <f>IFERROR(VLOOKUP(Table1215[[#This Row],[Column2]],Table12[[Column2]:[Column54]],48,FALSE),"0")</f>
        <v>0</v>
      </c>
      <c r="AX96" s="56">
        <f>IFERROR(VLOOKUP(Table1215[[#This Row],[Column2]],Table12[[Column2]:[Column54]],49,FALSE),"0")</f>
        <v>0</v>
      </c>
      <c r="AY96" s="56">
        <f>IFERROR(VLOOKUP(Table1215[[#This Row],[Column2]],Table12[[Column2]:[Column54]],50,FALSE),"0")</f>
        <v>0</v>
      </c>
      <c r="AZ96" s="56">
        <f>IFERROR(VLOOKUP(Table1215[[#This Row],[Column2]],Table12[[Column2]:[Column54]],51,FALSE),"0")</f>
        <v>3</v>
      </c>
      <c r="BA96" s="56">
        <f>IFERROR(VLOOKUP(Table1215[[#This Row],[Column2]],Table12[[Column2]:[Column54]],52,FALSE),"0")</f>
        <v>3</v>
      </c>
      <c r="BB96" s="58">
        <f>AVERAGE(Table1215[[#This Row],[Column52]],Table1215[[#This Row],[Column53]])</f>
        <v>3</v>
      </c>
    </row>
    <row r="97" spans="1:54" ht="23.1" customHeight="1" x14ac:dyDescent="0.3">
      <c r="A97" s="78">
        <v>94</v>
      </c>
      <c r="B97" s="61" t="s">
        <v>96</v>
      </c>
      <c r="C97" s="62" t="s">
        <v>97</v>
      </c>
      <c r="D97" s="61" t="s">
        <v>449</v>
      </c>
      <c r="E97" s="61" t="s">
        <v>34</v>
      </c>
      <c r="F97" s="61" t="str">
        <f>REPT(CHAR(160),10)&amp;Working!$E98</f>
        <v>          A</v>
      </c>
      <c r="G97" s="52">
        <f>IFERROR(VLOOKUP(Table1215[[#This Row],[Column2]],Table12[[Column2]:[Column54]],6,FALSE),"0")</f>
        <v>0</v>
      </c>
      <c r="H97" s="52">
        <f>IFERROR(VLOOKUP(Table1215[[#This Row],[Column2]],Table12[[Column2]:[Column54]],7,FALSE),"0")</f>
        <v>0</v>
      </c>
      <c r="I97" s="52">
        <f>IFERROR(VLOOKUP(Table1215[[#This Row],[Column2]],Table12[[Column2]:[Column54]],8,FALSE),"0")</f>
        <v>2</v>
      </c>
      <c r="J97" s="52">
        <f>IFERROR(VLOOKUP(Table1215[[#This Row],[Column2]],Table12[[Column2]:[Column54]],9,FALSE),"0")</f>
        <v>0</v>
      </c>
      <c r="K97" s="52">
        <f>IFERROR(VLOOKUP(Table1215[[#This Row],[Column2]],Table12[[Column2]:[Column54]],10,FALSE),"0")</f>
        <v>0</v>
      </c>
      <c r="L97" s="58">
        <f>Table1215[[#This Row],[Column9]]</f>
        <v>2</v>
      </c>
      <c r="M97" s="52">
        <f>IFERROR(VLOOKUP(Table1215[[#This Row],[Column2]],Table12[[Column2]:[Column54]],12,FALSE),"0")</f>
        <v>0</v>
      </c>
      <c r="N97" s="52">
        <f>IFERROR(VLOOKUP(Table1215[[#This Row],[Column2]],Table12[[Column2]:[Column54]],13,FALSE),"0")</f>
        <v>2</v>
      </c>
      <c r="O97" s="52">
        <f>IFERROR(VLOOKUP(Table1215[[#This Row],[Column2]],Table12[[Column2]:[Column54]],14,FALSE),"0")</f>
        <v>2</v>
      </c>
      <c r="P97" s="52">
        <f>IFERROR(VLOOKUP(Table1215[[#This Row],[Column2]],Table12[[Column2]:[Column54]],10,FALSE),"0")</f>
        <v>0</v>
      </c>
      <c r="Q97" s="52">
        <f>IFERROR(VLOOKUP(Table1215[[#This Row],[Column2]],Table12[[Column2]:[Column54]],16,FALSE),"0")</f>
        <v>2</v>
      </c>
      <c r="R97" s="58">
        <f>AVERAGE(Table1215[[#This Row],[Column14]],Table1215[[#This Row],[Column15]],Table1215[[#This Row],[Column17]])</f>
        <v>2</v>
      </c>
      <c r="S97" s="52">
        <f>IFERROR(VLOOKUP(Table1215[[#This Row],[Column2]],Table12[[Column2]:[Column54]],18,FALSE),"0")</f>
        <v>0</v>
      </c>
      <c r="T97" s="52">
        <f>IFERROR(VLOOKUP(Table1215[[#This Row],[Column2]],Table12[[Column2]:[Column54]],19,FALSE),"0")</f>
        <v>0</v>
      </c>
      <c r="U97" s="52">
        <f>IFERROR(VLOOKUP(Table1215[[#This Row],[Column2]],Table12[[Column2]:[Column54]],20,FALSE),"0")</f>
        <v>0</v>
      </c>
      <c r="V97" s="52">
        <f>IFERROR(VLOOKUP(Table1215[[#This Row],[Column2]],Table12[[Column2]:[Column54]],21,FALSE),"0")</f>
        <v>0</v>
      </c>
      <c r="W97" s="52">
        <f>IFERROR(VLOOKUP(Table1215[[#This Row],[Column2]],Table12[[Column2]:[Column54]],22,FALSE),"0")</f>
        <v>0</v>
      </c>
      <c r="X97" s="58">
        <f>Table1215[[#This Row],[Column19]]</f>
        <v>0</v>
      </c>
      <c r="Y97" s="52">
        <f>IFERROR(VLOOKUP(Table1215[[#This Row],[Column2]],Table12[[Column2]:[Column54]],24,FALSE),"0")</f>
        <v>2</v>
      </c>
      <c r="Z97" s="52">
        <f>IFERROR(VLOOKUP(Table1215[[#This Row],[Column2]],Table12[[Column2]:[Column54]],25,FALSE),"0")</f>
        <v>0</v>
      </c>
      <c r="AA97" s="52">
        <f>IFERROR(VLOOKUP(Table1215[[#This Row],[Column2]],Table12[[Column2]:[Column54]],26,FALSE),"0")</f>
        <v>0</v>
      </c>
      <c r="AB97" s="52">
        <f>IFERROR(VLOOKUP(Table1215[[#This Row],[Column2]],Table12[[Column2]:[Column54]],27,FALSE),"0")</f>
        <v>0</v>
      </c>
      <c r="AC97" s="52">
        <f>IFERROR(VLOOKUP(Table1215[[#This Row],[Column2]],Table12[[Column2]:[Column54]],28,FALSE),"0")</f>
        <v>0</v>
      </c>
      <c r="AD97" s="58">
        <f>Table1215[[#This Row],[Column25]]</f>
        <v>2</v>
      </c>
      <c r="AE97" s="52">
        <f>IFERROR(VLOOKUP(Table1215[[#This Row],[Column2]],Table12[[Column2]:[Column54]],30,FALSE),"0")</f>
        <v>0</v>
      </c>
      <c r="AF97" s="52">
        <f>IFERROR(VLOOKUP(Table1215[[#This Row],[Column2]],Table12[[Column2]:[Column54]],31,FALSE),"0")</f>
        <v>0</v>
      </c>
      <c r="AG97" s="52">
        <f>IFERROR(VLOOKUP(Table1215[[#This Row],[Column2]],Table12[[Column2]:[Column54]],32,FALSE),"0")</f>
        <v>0</v>
      </c>
      <c r="AH97" s="52">
        <f>IFERROR(VLOOKUP(Table1215[[#This Row],[Column2]],Table12[[Column2]:[Column54]],33,FALSE),"0")</f>
        <v>0</v>
      </c>
      <c r="AI97" s="52">
        <f>IFERROR(VLOOKUP(Table1215[[#This Row],[Column2]],Table12[[Column2]:[Column54]],34,FALSE),"0")</f>
        <v>0</v>
      </c>
      <c r="AJ97" s="58">
        <f>AVERAGE(Table1215[[#This Row],[Column31]],Table1215[[#This Row],[Column32]],Table1215[[#This Row],[Column33]])</f>
        <v>0</v>
      </c>
      <c r="AK97" s="52">
        <f>IFERROR(VLOOKUP(Table1215[[#This Row],[Column2]],Table12[[Column2]:[Column54]],36,FALSE),"0")</f>
        <v>2</v>
      </c>
      <c r="AL97" s="52">
        <f>IFERROR(VLOOKUP(Table1215[[#This Row],[Column2]],Table12[[Column2]:[Column54]],37,FALSE),"0")</f>
        <v>2</v>
      </c>
      <c r="AM97" s="52">
        <f>IFERROR(VLOOKUP(Table1215[[#This Row],[Column2]],Table12[[Column2]:[Column54]],38,FALSE),"0")</f>
        <v>0</v>
      </c>
      <c r="AN97" s="52">
        <f>IFERROR(VLOOKUP(Table1215[[#This Row],[Column2]],Table12[[Column2]:[Column54]],39,FALSE),"0")</f>
        <v>2</v>
      </c>
      <c r="AO97" s="52">
        <f>IFERROR(VLOOKUP(Table1215[[#This Row],[Column2]],Table12[[Column2]:[Column54]],40,FALSE),"0")</f>
        <v>0</v>
      </c>
      <c r="AP97" s="58">
        <f>AVERAGE(Table1215[[#This Row],[Column37]],Table1215[[#This Row],[Column38]],Table1215[[#This Row],[Column40]])</f>
        <v>2</v>
      </c>
      <c r="AQ97" s="52">
        <f>IFERROR(VLOOKUP(Table1215[[#This Row],[Column2]],Table12[[Column2]:[Column54]],42,FALSE),"0")</f>
        <v>2</v>
      </c>
      <c r="AR97" s="52">
        <f>IFERROR(VLOOKUP(Table1215[[#This Row],[Column2]],Table12[[Column2]:[Column54]],43,FALSE),"0")</f>
        <v>0</v>
      </c>
      <c r="AS97" s="52">
        <f>IFERROR(VLOOKUP(Table1215[[#This Row],[Column2]],Table12[[Column2]:[Column54]],44,FALSE),"0")</f>
        <v>0</v>
      </c>
      <c r="AT97" s="52">
        <f>IFERROR(VLOOKUP(Table1215[[#This Row],[Column2]],Table12[[Column2]:[Column54]],45,FALSE),"0")</f>
        <v>0</v>
      </c>
      <c r="AU97" s="52">
        <f>IFERROR(VLOOKUP(Table1215[[#This Row],[Column2]],Table12[[Column2]:[Column54]],46,FALSE),"0")</f>
        <v>0</v>
      </c>
      <c r="AV97" s="58">
        <f>Table1215[[#This Row],[Column43]]</f>
        <v>2</v>
      </c>
      <c r="AW97" s="52">
        <f>IFERROR(VLOOKUP(Table1215[[#This Row],[Column2]],Table12[[Column2]:[Column54]],48,FALSE),"0")</f>
        <v>0</v>
      </c>
      <c r="AX97" s="52">
        <f>IFERROR(VLOOKUP(Table1215[[#This Row],[Column2]],Table12[[Column2]:[Column54]],49,FALSE),"0")</f>
        <v>0</v>
      </c>
      <c r="AY97" s="52">
        <f>IFERROR(VLOOKUP(Table1215[[#This Row],[Column2]],Table12[[Column2]:[Column54]],50,FALSE),"0")</f>
        <v>0</v>
      </c>
      <c r="AZ97" s="52">
        <f>IFERROR(VLOOKUP(Table1215[[#This Row],[Column2]],Table12[[Column2]:[Column54]],51,FALSE),"0")</f>
        <v>3</v>
      </c>
      <c r="BA97" s="52">
        <f>IFERROR(VLOOKUP(Table1215[[#This Row],[Column2]],Table12[[Column2]:[Column54]],52,FALSE),"0")</f>
        <v>2</v>
      </c>
      <c r="BB97" s="58">
        <f>AVERAGE(Table1215[[#This Row],[Column52]],Table1215[[#This Row],[Column53]])</f>
        <v>2.5</v>
      </c>
    </row>
    <row r="98" spans="1:54" ht="23.1" customHeight="1" x14ac:dyDescent="0.3">
      <c r="A98" s="77">
        <v>95</v>
      </c>
      <c r="B98" s="54" t="s">
        <v>248</v>
      </c>
      <c r="C98" s="55" t="s">
        <v>249</v>
      </c>
      <c r="D98" s="54" t="s">
        <v>449</v>
      </c>
      <c r="E98" s="54" t="s">
        <v>160</v>
      </c>
      <c r="F98" s="54" t="str">
        <f>REPT(CHAR(160),10)&amp;Working!$E99</f>
        <v>          B</v>
      </c>
      <c r="G98" s="56">
        <f>IFERROR(VLOOKUP(Table1215[[#This Row],[Column2]],Table12[[Column2]:[Column54]],6,FALSE),"0")</f>
        <v>0</v>
      </c>
      <c r="H98" s="56">
        <f>IFERROR(VLOOKUP(Table1215[[#This Row],[Column2]],Table12[[Column2]:[Column54]],7,FALSE),"0")</f>
        <v>0</v>
      </c>
      <c r="I98" s="56">
        <f>IFERROR(VLOOKUP(Table1215[[#This Row],[Column2]],Table12[[Column2]:[Column54]],8,FALSE),"0")</f>
        <v>3</v>
      </c>
      <c r="J98" s="56">
        <f>IFERROR(VLOOKUP(Table1215[[#This Row],[Column2]],Table12[[Column2]:[Column54]],9,FALSE),"0")</f>
        <v>0</v>
      </c>
      <c r="K98" s="56">
        <f>IFERROR(VLOOKUP(Table1215[[#This Row],[Column2]],Table12[[Column2]:[Column54]],10,FALSE),"0")</f>
        <v>0</v>
      </c>
      <c r="L98" s="58">
        <f>Table1215[[#This Row],[Column9]]</f>
        <v>3</v>
      </c>
      <c r="M98" s="56">
        <f>IFERROR(VLOOKUP(Table1215[[#This Row],[Column2]],Table12[[Column2]:[Column54]],12,FALSE),"0")</f>
        <v>0</v>
      </c>
      <c r="N98" s="56">
        <f>IFERROR(VLOOKUP(Table1215[[#This Row],[Column2]],Table12[[Column2]:[Column54]],13,FALSE),"0")</f>
        <v>3</v>
      </c>
      <c r="O98" s="56">
        <f>IFERROR(VLOOKUP(Table1215[[#This Row],[Column2]],Table12[[Column2]:[Column54]],14,FALSE),"0")</f>
        <v>4</v>
      </c>
      <c r="P98" s="56">
        <f>IFERROR(VLOOKUP(Table1215[[#This Row],[Column2]],Table12[[Column2]:[Column54]],10,FALSE),"0")</f>
        <v>0</v>
      </c>
      <c r="Q98" s="56">
        <f>IFERROR(VLOOKUP(Table1215[[#This Row],[Column2]],Table12[[Column2]:[Column54]],16,FALSE),"0")</f>
        <v>4</v>
      </c>
      <c r="R98" s="58">
        <f>AVERAGE(Table1215[[#This Row],[Column14]],Table1215[[#This Row],[Column15]],Table1215[[#This Row],[Column17]])</f>
        <v>3.6666666666666665</v>
      </c>
      <c r="S98" s="56">
        <f>IFERROR(VLOOKUP(Table1215[[#This Row],[Column2]],Table12[[Column2]:[Column54]],18,FALSE),"0")</f>
        <v>0</v>
      </c>
      <c r="T98" s="56">
        <f>IFERROR(VLOOKUP(Table1215[[#This Row],[Column2]],Table12[[Column2]:[Column54]],19,FALSE),"0")</f>
        <v>0</v>
      </c>
      <c r="U98" s="56">
        <f>IFERROR(VLOOKUP(Table1215[[#This Row],[Column2]],Table12[[Column2]:[Column54]],20,FALSE),"0")</f>
        <v>0</v>
      </c>
      <c r="V98" s="56">
        <f>IFERROR(VLOOKUP(Table1215[[#This Row],[Column2]],Table12[[Column2]:[Column54]],21,FALSE),"0")</f>
        <v>0</v>
      </c>
      <c r="W98" s="56">
        <f>IFERROR(VLOOKUP(Table1215[[#This Row],[Column2]],Table12[[Column2]:[Column54]],22,FALSE),"0")</f>
        <v>0</v>
      </c>
      <c r="X98" s="58">
        <f>Table1215[[#This Row],[Column19]]</f>
        <v>0</v>
      </c>
      <c r="Y98" s="56">
        <f>IFERROR(VLOOKUP(Table1215[[#This Row],[Column2]],Table12[[Column2]:[Column54]],24,FALSE),"0")</f>
        <v>2</v>
      </c>
      <c r="Z98" s="56">
        <f>IFERROR(VLOOKUP(Table1215[[#This Row],[Column2]],Table12[[Column2]:[Column54]],25,FALSE),"0")</f>
        <v>0</v>
      </c>
      <c r="AA98" s="56">
        <f>IFERROR(VLOOKUP(Table1215[[#This Row],[Column2]],Table12[[Column2]:[Column54]],26,FALSE),"0")</f>
        <v>0</v>
      </c>
      <c r="AB98" s="56">
        <f>IFERROR(VLOOKUP(Table1215[[#This Row],[Column2]],Table12[[Column2]:[Column54]],27,FALSE),"0")</f>
        <v>0</v>
      </c>
      <c r="AC98" s="56">
        <f>IFERROR(VLOOKUP(Table1215[[#This Row],[Column2]],Table12[[Column2]:[Column54]],28,FALSE),"0")</f>
        <v>0</v>
      </c>
      <c r="AD98" s="58">
        <f>Table1215[[#This Row],[Column25]]</f>
        <v>2</v>
      </c>
      <c r="AE98" s="56">
        <f>IFERROR(VLOOKUP(Table1215[[#This Row],[Column2]],Table12[[Column2]:[Column54]],30,FALSE),"0")</f>
        <v>0</v>
      </c>
      <c r="AF98" s="56">
        <f>IFERROR(VLOOKUP(Table1215[[#This Row],[Column2]],Table12[[Column2]:[Column54]],31,FALSE),"0")</f>
        <v>0</v>
      </c>
      <c r="AG98" s="56">
        <f>IFERROR(VLOOKUP(Table1215[[#This Row],[Column2]],Table12[[Column2]:[Column54]],32,FALSE),"0")</f>
        <v>0</v>
      </c>
      <c r="AH98" s="56">
        <f>IFERROR(VLOOKUP(Table1215[[#This Row],[Column2]],Table12[[Column2]:[Column54]],33,FALSE),"0")</f>
        <v>0</v>
      </c>
      <c r="AI98" s="56">
        <f>IFERROR(VLOOKUP(Table1215[[#This Row],[Column2]],Table12[[Column2]:[Column54]],34,FALSE),"0")</f>
        <v>0</v>
      </c>
      <c r="AJ98" s="58">
        <f>AVERAGE(Table1215[[#This Row],[Column31]],Table1215[[#This Row],[Column32]],Table1215[[#This Row],[Column33]])</f>
        <v>0</v>
      </c>
      <c r="AK98" s="56">
        <f>IFERROR(VLOOKUP(Table1215[[#This Row],[Column2]],Table12[[Column2]:[Column54]],36,FALSE),"0")</f>
        <v>2</v>
      </c>
      <c r="AL98" s="56">
        <f>IFERROR(VLOOKUP(Table1215[[#This Row],[Column2]],Table12[[Column2]:[Column54]],37,FALSE),"0")</f>
        <v>2</v>
      </c>
      <c r="AM98" s="56">
        <f>IFERROR(VLOOKUP(Table1215[[#This Row],[Column2]],Table12[[Column2]:[Column54]],38,FALSE),"0")</f>
        <v>0</v>
      </c>
      <c r="AN98" s="56">
        <f>IFERROR(VLOOKUP(Table1215[[#This Row],[Column2]],Table12[[Column2]:[Column54]],39,FALSE),"0")</f>
        <v>3</v>
      </c>
      <c r="AO98" s="56">
        <f>IFERROR(VLOOKUP(Table1215[[#This Row],[Column2]],Table12[[Column2]:[Column54]],40,FALSE),"0")</f>
        <v>0</v>
      </c>
      <c r="AP98" s="58">
        <f>AVERAGE(Table1215[[#This Row],[Column37]],Table1215[[#This Row],[Column38]],Table1215[[#This Row],[Column40]])</f>
        <v>2.3333333333333335</v>
      </c>
      <c r="AQ98" s="56">
        <f>IFERROR(VLOOKUP(Table1215[[#This Row],[Column2]],Table12[[Column2]:[Column54]],42,FALSE),"0")</f>
        <v>3</v>
      </c>
      <c r="AR98" s="56">
        <f>IFERROR(VLOOKUP(Table1215[[#This Row],[Column2]],Table12[[Column2]:[Column54]],43,FALSE),"0")</f>
        <v>0</v>
      </c>
      <c r="AS98" s="56">
        <f>IFERROR(VLOOKUP(Table1215[[#This Row],[Column2]],Table12[[Column2]:[Column54]],44,FALSE),"0")</f>
        <v>0</v>
      </c>
      <c r="AT98" s="56">
        <f>IFERROR(VLOOKUP(Table1215[[#This Row],[Column2]],Table12[[Column2]:[Column54]],45,FALSE),"0")</f>
        <v>0</v>
      </c>
      <c r="AU98" s="56">
        <f>IFERROR(VLOOKUP(Table1215[[#This Row],[Column2]],Table12[[Column2]:[Column54]],46,FALSE),"0")</f>
        <v>0</v>
      </c>
      <c r="AV98" s="58">
        <f>Table1215[[#This Row],[Column43]]</f>
        <v>3</v>
      </c>
      <c r="AW98" s="56">
        <f>IFERROR(VLOOKUP(Table1215[[#This Row],[Column2]],Table12[[Column2]:[Column54]],48,FALSE),"0")</f>
        <v>0</v>
      </c>
      <c r="AX98" s="56">
        <f>IFERROR(VLOOKUP(Table1215[[#This Row],[Column2]],Table12[[Column2]:[Column54]],49,FALSE),"0")</f>
        <v>0</v>
      </c>
      <c r="AY98" s="56">
        <f>IFERROR(VLOOKUP(Table1215[[#This Row],[Column2]],Table12[[Column2]:[Column54]],50,FALSE),"0")</f>
        <v>0</v>
      </c>
      <c r="AZ98" s="56">
        <f>IFERROR(VLOOKUP(Table1215[[#This Row],[Column2]],Table12[[Column2]:[Column54]],51,FALSE),"0")</f>
        <v>2</v>
      </c>
      <c r="BA98" s="56">
        <f>IFERROR(VLOOKUP(Table1215[[#This Row],[Column2]],Table12[[Column2]:[Column54]],52,FALSE),"0")</f>
        <v>4</v>
      </c>
      <c r="BB98" s="58">
        <f>AVERAGE(Table1215[[#This Row],[Column52]],Table1215[[#This Row],[Column53]])</f>
        <v>3</v>
      </c>
    </row>
    <row r="99" spans="1:54" ht="23.1" customHeight="1" x14ac:dyDescent="0.3">
      <c r="A99" s="78">
        <v>96</v>
      </c>
      <c r="B99" s="61" t="s">
        <v>341</v>
      </c>
      <c r="C99" s="62" t="s">
        <v>342</v>
      </c>
      <c r="D99" s="61" t="s">
        <v>449</v>
      </c>
      <c r="E99" s="61" t="s">
        <v>492</v>
      </c>
      <c r="F99" s="61" t="str">
        <f>REPT(CHAR(160),10)&amp;Working!$E100</f>
        <v>          C</v>
      </c>
      <c r="G99" s="52">
        <f>IFERROR(VLOOKUP(Table1215[[#This Row],[Column2]],Table12[[Column2]:[Column54]],6,FALSE),"0")</f>
        <v>0</v>
      </c>
      <c r="H99" s="52">
        <f>IFERROR(VLOOKUP(Table1215[[#This Row],[Column2]],Table12[[Column2]:[Column54]],7,FALSE),"0")</f>
        <v>0</v>
      </c>
      <c r="I99" s="52">
        <f>IFERROR(VLOOKUP(Table1215[[#This Row],[Column2]],Table12[[Column2]:[Column54]],8,FALSE),"0")</f>
        <v>2</v>
      </c>
      <c r="J99" s="52">
        <f>IFERROR(VLOOKUP(Table1215[[#This Row],[Column2]],Table12[[Column2]:[Column54]],9,FALSE),"0")</f>
        <v>0</v>
      </c>
      <c r="K99" s="52">
        <f>IFERROR(VLOOKUP(Table1215[[#This Row],[Column2]],Table12[[Column2]:[Column54]],10,FALSE),"0")</f>
        <v>0</v>
      </c>
      <c r="L99" s="58">
        <f>Table1215[[#This Row],[Column9]]</f>
        <v>2</v>
      </c>
      <c r="M99" s="52">
        <f>IFERROR(VLOOKUP(Table1215[[#This Row],[Column2]],Table12[[Column2]:[Column54]],12,FALSE),"0")</f>
        <v>0</v>
      </c>
      <c r="N99" s="52">
        <f>IFERROR(VLOOKUP(Table1215[[#This Row],[Column2]],Table12[[Column2]:[Column54]],13,FALSE),"0")</f>
        <v>2</v>
      </c>
      <c r="O99" s="52">
        <f>IFERROR(VLOOKUP(Table1215[[#This Row],[Column2]],Table12[[Column2]:[Column54]],14,FALSE),"0")</f>
        <v>2</v>
      </c>
      <c r="P99" s="52">
        <f>IFERROR(VLOOKUP(Table1215[[#This Row],[Column2]],Table12[[Column2]:[Column54]],10,FALSE),"0")</f>
        <v>0</v>
      </c>
      <c r="Q99" s="52">
        <f>IFERROR(VLOOKUP(Table1215[[#This Row],[Column2]],Table12[[Column2]:[Column54]],16,FALSE),"0")</f>
        <v>2</v>
      </c>
      <c r="R99" s="58">
        <f>AVERAGE(Table1215[[#This Row],[Column14]],Table1215[[#This Row],[Column15]],Table1215[[#This Row],[Column17]])</f>
        <v>2</v>
      </c>
      <c r="S99" s="52">
        <f>IFERROR(VLOOKUP(Table1215[[#This Row],[Column2]],Table12[[Column2]:[Column54]],18,FALSE),"0")</f>
        <v>0</v>
      </c>
      <c r="T99" s="52">
        <f>IFERROR(VLOOKUP(Table1215[[#This Row],[Column2]],Table12[[Column2]:[Column54]],19,FALSE),"0")</f>
        <v>0</v>
      </c>
      <c r="U99" s="52">
        <f>IFERROR(VLOOKUP(Table1215[[#This Row],[Column2]],Table12[[Column2]:[Column54]],20,FALSE),"0")</f>
        <v>0</v>
      </c>
      <c r="V99" s="52">
        <f>IFERROR(VLOOKUP(Table1215[[#This Row],[Column2]],Table12[[Column2]:[Column54]],21,FALSE),"0")</f>
        <v>0</v>
      </c>
      <c r="W99" s="52">
        <f>IFERROR(VLOOKUP(Table1215[[#This Row],[Column2]],Table12[[Column2]:[Column54]],22,FALSE),"0")</f>
        <v>0</v>
      </c>
      <c r="X99" s="58">
        <f>Table1215[[#This Row],[Column19]]</f>
        <v>0</v>
      </c>
      <c r="Y99" s="52">
        <f>IFERROR(VLOOKUP(Table1215[[#This Row],[Column2]],Table12[[Column2]:[Column54]],24,FALSE),"0")</f>
        <v>2</v>
      </c>
      <c r="Z99" s="52">
        <f>IFERROR(VLOOKUP(Table1215[[#This Row],[Column2]],Table12[[Column2]:[Column54]],25,FALSE),"0")</f>
        <v>0</v>
      </c>
      <c r="AA99" s="52">
        <f>IFERROR(VLOOKUP(Table1215[[#This Row],[Column2]],Table12[[Column2]:[Column54]],26,FALSE),"0")</f>
        <v>0</v>
      </c>
      <c r="AB99" s="52">
        <f>IFERROR(VLOOKUP(Table1215[[#This Row],[Column2]],Table12[[Column2]:[Column54]],27,FALSE),"0")</f>
        <v>0</v>
      </c>
      <c r="AC99" s="52">
        <f>IFERROR(VLOOKUP(Table1215[[#This Row],[Column2]],Table12[[Column2]:[Column54]],28,FALSE),"0")</f>
        <v>0</v>
      </c>
      <c r="AD99" s="58">
        <f>Table1215[[#This Row],[Column25]]</f>
        <v>2</v>
      </c>
      <c r="AE99" s="52">
        <f>IFERROR(VLOOKUP(Table1215[[#This Row],[Column2]],Table12[[Column2]:[Column54]],30,FALSE),"0")</f>
        <v>0</v>
      </c>
      <c r="AF99" s="52">
        <f>IFERROR(VLOOKUP(Table1215[[#This Row],[Column2]],Table12[[Column2]:[Column54]],31,FALSE),"0")</f>
        <v>0</v>
      </c>
      <c r="AG99" s="52">
        <f>IFERROR(VLOOKUP(Table1215[[#This Row],[Column2]],Table12[[Column2]:[Column54]],32,FALSE),"0")</f>
        <v>0</v>
      </c>
      <c r="AH99" s="52">
        <f>IFERROR(VLOOKUP(Table1215[[#This Row],[Column2]],Table12[[Column2]:[Column54]],33,FALSE),"0")</f>
        <v>0</v>
      </c>
      <c r="AI99" s="52">
        <f>IFERROR(VLOOKUP(Table1215[[#This Row],[Column2]],Table12[[Column2]:[Column54]],34,FALSE),"0")</f>
        <v>0</v>
      </c>
      <c r="AJ99" s="58">
        <f>AVERAGE(Table1215[[#This Row],[Column31]],Table1215[[#This Row],[Column32]],Table1215[[#This Row],[Column33]])</f>
        <v>0</v>
      </c>
      <c r="AK99" s="52">
        <f>IFERROR(VLOOKUP(Table1215[[#This Row],[Column2]],Table12[[Column2]:[Column54]],36,FALSE),"0")</f>
        <v>2</v>
      </c>
      <c r="AL99" s="52">
        <f>IFERROR(VLOOKUP(Table1215[[#This Row],[Column2]],Table12[[Column2]:[Column54]],37,FALSE),"0")</f>
        <v>3</v>
      </c>
      <c r="AM99" s="52">
        <f>IFERROR(VLOOKUP(Table1215[[#This Row],[Column2]],Table12[[Column2]:[Column54]],38,FALSE),"0")</f>
        <v>0</v>
      </c>
      <c r="AN99" s="52">
        <f>IFERROR(VLOOKUP(Table1215[[#This Row],[Column2]],Table12[[Column2]:[Column54]],39,FALSE),"0")</f>
        <v>3</v>
      </c>
      <c r="AO99" s="52">
        <f>IFERROR(VLOOKUP(Table1215[[#This Row],[Column2]],Table12[[Column2]:[Column54]],40,FALSE),"0")</f>
        <v>0</v>
      </c>
      <c r="AP99" s="58">
        <f>AVERAGE(Table1215[[#This Row],[Column37]],Table1215[[#This Row],[Column38]],Table1215[[#This Row],[Column40]])</f>
        <v>2.6666666666666665</v>
      </c>
      <c r="AQ99" s="52">
        <f>IFERROR(VLOOKUP(Table1215[[#This Row],[Column2]],Table12[[Column2]:[Column54]],42,FALSE),"0")</f>
        <v>3</v>
      </c>
      <c r="AR99" s="52">
        <f>IFERROR(VLOOKUP(Table1215[[#This Row],[Column2]],Table12[[Column2]:[Column54]],43,FALSE),"0")</f>
        <v>0</v>
      </c>
      <c r="AS99" s="52">
        <f>IFERROR(VLOOKUP(Table1215[[#This Row],[Column2]],Table12[[Column2]:[Column54]],44,FALSE),"0")</f>
        <v>0</v>
      </c>
      <c r="AT99" s="52">
        <f>IFERROR(VLOOKUP(Table1215[[#This Row],[Column2]],Table12[[Column2]:[Column54]],45,FALSE),"0")</f>
        <v>0</v>
      </c>
      <c r="AU99" s="52">
        <f>IFERROR(VLOOKUP(Table1215[[#This Row],[Column2]],Table12[[Column2]:[Column54]],46,FALSE),"0")</f>
        <v>0</v>
      </c>
      <c r="AV99" s="58">
        <f>Table1215[[#This Row],[Column43]]</f>
        <v>3</v>
      </c>
      <c r="AW99" s="52">
        <f>IFERROR(VLOOKUP(Table1215[[#This Row],[Column2]],Table12[[Column2]:[Column54]],48,FALSE),"0")</f>
        <v>0</v>
      </c>
      <c r="AX99" s="52">
        <f>IFERROR(VLOOKUP(Table1215[[#This Row],[Column2]],Table12[[Column2]:[Column54]],49,FALSE),"0")</f>
        <v>0</v>
      </c>
      <c r="AY99" s="52">
        <f>IFERROR(VLOOKUP(Table1215[[#This Row],[Column2]],Table12[[Column2]:[Column54]],50,FALSE),"0")</f>
        <v>0</v>
      </c>
      <c r="AZ99" s="52">
        <f>IFERROR(VLOOKUP(Table1215[[#This Row],[Column2]],Table12[[Column2]:[Column54]],51,FALSE),"0")</f>
        <v>3</v>
      </c>
      <c r="BA99" s="52">
        <f>IFERROR(VLOOKUP(Table1215[[#This Row],[Column2]],Table12[[Column2]:[Column54]],52,FALSE),"0")</f>
        <v>3</v>
      </c>
      <c r="BB99" s="58">
        <f>AVERAGE(Table1215[[#This Row],[Column52]],Table1215[[#This Row],[Column53]])</f>
        <v>3</v>
      </c>
    </row>
    <row r="100" spans="1:54" ht="23.1" customHeight="1" x14ac:dyDescent="0.3">
      <c r="A100" s="77">
        <v>97</v>
      </c>
      <c r="B100" s="54" t="s">
        <v>183</v>
      </c>
      <c r="C100" s="55" t="s">
        <v>184</v>
      </c>
      <c r="D100" s="54" t="s">
        <v>541</v>
      </c>
      <c r="E100" s="54" t="s">
        <v>160</v>
      </c>
      <c r="F100" s="54" t="str">
        <f>REPT(CHAR(160),10)&amp;Working!$E101</f>
        <v>          B</v>
      </c>
      <c r="G100" s="56">
        <f>IFERROR(VLOOKUP(Table1215[[#This Row],[Column2]],Table12[[Column2]:[Column54]],6,FALSE),"0")</f>
        <v>0</v>
      </c>
      <c r="H100" s="56">
        <f>IFERROR(VLOOKUP(Table1215[[#This Row],[Column2]],Table12[[Column2]:[Column54]],7,FALSE),"0")</f>
        <v>0</v>
      </c>
      <c r="I100" s="56">
        <f>IFERROR(VLOOKUP(Table1215[[#This Row],[Column2]],Table12[[Column2]:[Column54]],8,FALSE),"0")</f>
        <v>2</v>
      </c>
      <c r="J100" s="56">
        <f>IFERROR(VLOOKUP(Table1215[[#This Row],[Column2]],Table12[[Column2]:[Column54]],9,FALSE),"0")</f>
        <v>0</v>
      </c>
      <c r="K100" s="56">
        <f>IFERROR(VLOOKUP(Table1215[[#This Row],[Column2]],Table12[[Column2]:[Column54]],10,FALSE),"0")</f>
        <v>0</v>
      </c>
      <c r="L100" s="58">
        <f>Table1215[[#This Row],[Column9]]</f>
        <v>2</v>
      </c>
      <c r="M100" s="56">
        <f>IFERROR(VLOOKUP(Table1215[[#This Row],[Column2]],Table12[[Column2]:[Column54]],12,FALSE),"0")</f>
        <v>0</v>
      </c>
      <c r="N100" s="56">
        <f>IFERROR(VLOOKUP(Table1215[[#This Row],[Column2]],Table12[[Column2]:[Column54]],13,FALSE),"0")</f>
        <v>2</v>
      </c>
      <c r="O100" s="56">
        <f>IFERROR(VLOOKUP(Table1215[[#This Row],[Column2]],Table12[[Column2]:[Column54]],14,FALSE),"0")</f>
        <v>3</v>
      </c>
      <c r="P100" s="56">
        <f>IFERROR(VLOOKUP(Table1215[[#This Row],[Column2]],Table12[[Column2]:[Column54]],10,FALSE),"0")</f>
        <v>0</v>
      </c>
      <c r="Q100" s="56">
        <f>IFERROR(VLOOKUP(Table1215[[#This Row],[Column2]],Table12[[Column2]:[Column54]],16,FALSE),"0")</f>
        <v>3</v>
      </c>
      <c r="R100" s="58">
        <f>AVERAGE(Table1215[[#This Row],[Column14]],Table1215[[#This Row],[Column15]],Table1215[[#This Row],[Column17]])</f>
        <v>2.6666666666666665</v>
      </c>
      <c r="S100" s="56">
        <f>IFERROR(VLOOKUP(Table1215[[#This Row],[Column2]],Table12[[Column2]:[Column54]],18,FALSE),"0")</f>
        <v>0</v>
      </c>
      <c r="T100" s="56">
        <f>IFERROR(VLOOKUP(Table1215[[#This Row],[Column2]],Table12[[Column2]:[Column54]],19,FALSE),"0")</f>
        <v>0</v>
      </c>
      <c r="U100" s="56">
        <f>IFERROR(VLOOKUP(Table1215[[#This Row],[Column2]],Table12[[Column2]:[Column54]],20,FALSE),"0")</f>
        <v>0</v>
      </c>
      <c r="V100" s="56">
        <f>IFERROR(VLOOKUP(Table1215[[#This Row],[Column2]],Table12[[Column2]:[Column54]],21,FALSE),"0")</f>
        <v>0</v>
      </c>
      <c r="W100" s="56">
        <f>IFERROR(VLOOKUP(Table1215[[#This Row],[Column2]],Table12[[Column2]:[Column54]],22,FALSE),"0")</f>
        <v>0</v>
      </c>
      <c r="X100" s="58">
        <f>Table1215[[#This Row],[Column19]]</f>
        <v>0</v>
      </c>
      <c r="Y100" s="56">
        <f>IFERROR(VLOOKUP(Table1215[[#This Row],[Column2]],Table12[[Column2]:[Column54]],24,FALSE),"0")</f>
        <v>2</v>
      </c>
      <c r="Z100" s="56">
        <f>IFERROR(VLOOKUP(Table1215[[#This Row],[Column2]],Table12[[Column2]:[Column54]],25,FALSE),"0")</f>
        <v>0</v>
      </c>
      <c r="AA100" s="56">
        <f>IFERROR(VLOOKUP(Table1215[[#This Row],[Column2]],Table12[[Column2]:[Column54]],26,FALSE),"0")</f>
        <v>0</v>
      </c>
      <c r="AB100" s="56">
        <f>IFERROR(VLOOKUP(Table1215[[#This Row],[Column2]],Table12[[Column2]:[Column54]],27,FALSE),"0")</f>
        <v>0</v>
      </c>
      <c r="AC100" s="56">
        <f>IFERROR(VLOOKUP(Table1215[[#This Row],[Column2]],Table12[[Column2]:[Column54]],28,FALSE),"0")</f>
        <v>0</v>
      </c>
      <c r="AD100" s="58">
        <f>Table1215[[#This Row],[Column25]]</f>
        <v>2</v>
      </c>
      <c r="AE100" s="56">
        <f>IFERROR(VLOOKUP(Table1215[[#This Row],[Column2]],Table12[[Column2]:[Column54]],30,FALSE),"0")</f>
        <v>0</v>
      </c>
      <c r="AF100" s="56">
        <f>IFERROR(VLOOKUP(Table1215[[#This Row],[Column2]],Table12[[Column2]:[Column54]],31,FALSE),"0")</f>
        <v>0</v>
      </c>
      <c r="AG100" s="56">
        <f>IFERROR(VLOOKUP(Table1215[[#This Row],[Column2]],Table12[[Column2]:[Column54]],32,FALSE),"0")</f>
        <v>0</v>
      </c>
      <c r="AH100" s="56">
        <f>IFERROR(VLOOKUP(Table1215[[#This Row],[Column2]],Table12[[Column2]:[Column54]],33,FALSE),"0")</f>
        <v>0</v>
      </c>
      <c r="AI100" s="56">
        <f>IFERROR(VLOOKUP(Table1215[[#This Row],[Column2]],Table12[[Column2]:[Column54]],34,FALSE),"0")</f>
        <v>0</v>
      </c>
      <c r="AJ100" s="58">
        <f>AVERAGE(Table1215[[#This Row],[Column31]],Table1215[[#This Row],[Column32]],Table1215[[#This Row],[Column33]])</f>
        <v>0</v>
      </c>
      <c r="AK100" s="56">
        <f>IFERROR(VLOOKUP(Table1215[[#This Row],[Column2]],Table12[[Column2]:[Column54]],36,FALSE),"0")</f>
        <v>3</v>
      </c>
      <c r="AL100" s="56">
        <f>IFERROR(VLOOKUP(Table1215[[#This Row],[Column2]],Table12[[Column2]:[Column54]],37,FALSE),"0")</f>
        <v>4</v>
      </c>
      <c r="AM100" s="56">
        <f>IFERROR(VLOOKUP(Table1215[[#This Row],[Column2]],Table12[[Column2]:[Column54]],38,FALSE),"0")</f>
        <v>0</v>
      </c>
      <c r="AN100" s="56">
        <f>IFERROR(VLOOKUP(Table1215[[#This Row],[Column2]],Table12[[Column2]:[Column54]],39,FALSE),"0")</f>
        <v>4</v>
      </c>
      <c r="AO100" s="56">
        <f>IFERROR(VLOOKUP(Table1215[[#This Row],[Column2]],Table12[[Column2]:[Column54]],40,FALSE),"0")</f>
        <v>0</v>
      </c>
      <c r="AP100" s="58">
        <f>AVERAGE(Table1215[[#This Row],[Column37]],Table1215[[#This Row],[Column38]],Table1215[[#This Row],[Column40]])</f>
        <v>3.6666666666666665</v>
      </c>
      <c r="AQ100" s="56">
        <f>IFERROR(VLOOKUP(Table1215[[#This Row],[Column2]],Table12[[Column2]:[Column54]],42,FALSE),"0")</f>
        <v>3</v>
      </c>
      <c r="AR100" s="56">
        <f>IFERROR(VLOOKUP(Table1215[[#This Row],[Column2]],Table12[[Column2]:[Column54]],43,FALSE),"0")</f>
        <v>0</v>
      </c>
      <c r="AS100" s="56">
        <f>IFERROR(VLOOKUP(Table1215[[#This Row],[Column2]],Table12[[Column2]:[Column54]],44,FALSE),"0")</f>
        <v>0</v>
      </c>
      <c r="AT100" s="56">
        <f>IFERROR(VLOOKUP(Table1215[[#This Row],[Column2]],Table12[[Column2]:[Column54]],45,FALSE),"0")</f>
        <v>0</v>
      </c>
      <c r="AU100" s="56">
        <f>IFERROR(VLOOKUP(Table1215[[#This Row],[Column2]],Table12[[Column2]:[Column54]],46,FALSE),"0")</f>
        <v>0</v>
      </c>
      <c r="AV100" s="58">
        <f>Table1215[[#This Row],[Column43]]</f>
        <v>3</v>
      </c>
      <c r="AW100" s="56">
        <f>IFERROR(VLOOKUP(Table1215[[#This Row],[Column2]],Table12[[Column2]:[Column54]],48,FALSE),"0")</f>
        <v>0</v>
      </c>
      <c r="AX100" s="56">
        <f>IFERROR(VLOOKUP(Table1215[[#This Row],[Column2]],Table12[[Column2]:[Column54]],49,FALSE),"0")</f>
        <v>0</v>
      </c>
      <c r="AY100" s="56">
        <f>IFERROR(VLOOKUP(Table1215[[#This Row],[Column2]],Table12[[Column2]:[Column54]],50,FALSE),"0")</f>
        <v>0</v>
      </c>
      <c r="AZ100" s="56">
        <f>IFERROR(VLOOKUP(Table1215[[#This Row],[Column2]],Table12[[Column2]:[Column54]],51,FALSE),"0")</f>
        <v>3</v>
      </c>
      <c r="BA100" s="56">
        <f>IFERROR(VLOOKUP(Table1215[[#This Row],[Column2]],Table12[[Column2]:[Column54]],52,FALSE),"0")</f>
        <v>3</v>
      </c>
      <c r="BB100" s="58">
        <f>AVERAGE(Table1215[[#This Row],[Column52]],Table1215[[#This Row],[Column53]])</f>
        <v>3</v>
      </c>
    </row>
    <row r="101" spans="1:54" ht="23.1" customHeight="1" x14ac:dyDescent="0.3">
      <c r="A101" s="78">
        <v>98</v>
      </c>
      <c r="B101" s="61" t="s">
        <v>343</v>
      </c>
      <c r="C101" s="62" t="s">
        <v>344</v>
      </c>
      <c r="D101" s="61" t="s">
        <v>541</v>
      </c>
      <c r="E101" s="61" t="s">
        <v>492</v>
      </c>
      <c r="F101" s="61" t="str">
        <f>REPT(CHAR(160),10)&amp;Working!$E102</f>
        <v>          C</v>
      </c>
      <c r="G101" s="52">
        <f>IFERROR(VLOOKUP(Table1215[[#This Row],[Column2]],Table12[[Column2]:[Column54]],6,FALSE),"0")</f>
        <v>0</v>
      </c>
      <c r="H101" s="52">
        <f>IFERROR(VLOOKUP(Table1215[[#This Row],[Column2]],Table12[[Column2]:[Column54]],7,FALSE),"0")</f>
        <v>0</v>
      </c>
      <c r="I101" s="52">
        <f>IFERROR(VLOOKUP(Table1215[[#This Row],[Column2]],Table12[[Column2]:[Column54]],8,FALSE),"0")</f>
        <v>3</v>
      </c>
      <c r="J101" s="52">
        <f>IFERROR(VLOOKUP(Table1215[[#This Row],[Column2]],Table12[[Column2]:[Column54]],9,FALSE),"0")</f>
        <v>0</v>
      </c>
      <c r="K101" s="52">
        <f>IFERROR(VLOOKUP(Table1215[[#This Row],[Column2]],Table12[[Column2]:[Column54]],10,FALSE),"0")</f>
        <v>0</v>
      </c>
      <c r="L101" s="58">
        <f>Table1215[[#This Row],[Column9]]</f>
        <v>3</v>
      </c>
      <c r="M101" s="52">
        <f>IFERROR(VLOOKUP(Table1215[[#This Row],[Column2]],Table12[[Column2]:[Column54]],12,FALSE),"0")</f>
        <v>0</v>
      </c>
      <c r="N101" s="52">
        <f>IFERROR(VLOOKUP(Table1215[[#This Row],[Column2]],Table12[[Column2]:[Column54]],13,FALSE),"0")</f>
        <v>3</v>
      </c>
      <c r="O101" s="52">
        <f>IFERROR(VLOOKUP(Table1215[[#This Row],[Column2]],Table12[[Column2]:[Column54]],14,FALSE),"0")</f>
        <v>3</v>
      </c>
      <c r="P101" s="52">
        <f>IFERROR(VLOOKUP(Table1215[[#This Row],[Column2]],Table12[[Column2]:[Column54]],10,FALSE),"0")</f>
        <v>0</v>
      </c>
      <c r="Q101" s="52">
        <f>IFERROR(VLOOKUP(Table1215[[#This Row],[Column2]],Table12[[Column2]:[Column54]],16,FALSE),"0")</f>
        <v>3</v>
      </c>
      <c r="R101" s="58">
        <f>AVERAGE(Table1215[[#This Row],[Column14]],Table1215[[#This Row],[Column15]],Table1215[[#This Row],[Column17]])</f>
        <v>3</v>
      </c>
      <c r="S101" s="52">
        <f>IFERROR(VLOOKUP(Table1215[[#This Row],[Column2]],Table12[[Column2]:[Column54]],18,FALSE),"0")</f>
        <v>0</v>
      </c>
      <c r="T101" s="52">
        <f>IFERROR(VLOOKUP(Table1215[[#This Row],[Column2]],Table12[[Column2]:[Column54]],19,FALSE),"0")</f>
        <v>0</v>
      </c>
      <c r="U101" s="52">
        <f>IFERROR(VLOOKUP(Table1215[[#This Row],[Column2]],Table12[[Column2]:[Column54]],20,FALSE),"0")</f>
        <v>0</v>
      </c>
      <c r="V101" s="52">
        <f>IFERROR(VLOOKUP(Table1215[[#This Row],[Column2]],Table12[[Column2]:[Column54]],21,FALSE),"0")</f>
        <v>0</v>
      </c>
      <c r="W101" s="52">
        <f>IFERROR(VLOOKUP(Table1215[[#This Row],[Column2]],Table12[[Column2]:[Column54]],22,FALSE),"0")</f>
        <v>0</v>
      </c>
      <c r="X101" s="58">
        <f>Table1215[[#This Row],[Column19]]</f>
        <v>0</v>
      </c>
      <c r="Y101" s="52">
        <f>IFERROR(VLOOKUP(Table1215[[#This Row],[Column2]],Table12[[Column2]:[Column54]],24,FALSE),"0")</f>
        <v>3</v>
      </c>
      <c r="Z101" s="52">
        <f>IFERROR(VLOOKUP(Table1215[[#This Row],[Column2]],Table12[[Column2]:[Column54]],25,FALSE),"0")</f>
        <v>0</v>
      </c>
      <c r="AA101" s="52">
        <f>IFERROR(VLOOKUP(Table1215[[#This Row],[Column2]],Table12[[Column2]:[Column54]],26,FALSE),"0")</f>
        <v>0</v>
      </c>
      <c r="AB101" s="52">
        <f>IFERROR(VLOOKUP(Table1215[[#This Row],[Column2]],Table12[[Column2]:[Column54]],27,FALSE),"0")</f>
        <v>0</v>
      </c>
      <c r="AC101" s="52">
        <f>IFERROR(VLOOKUP(Table1215[[#This Row],[Column2]],Table12[[Column2]:[Column54]],28,FALSE),"0")</f>
        <v>0</v>
      </c>
      <c r="AD101" s="58">
        <f>Table1215[[#This Row],[Column25]]</f>
        <v>3</v>
      </c>
      <c r="AE101" s="52">
        <f>IFERROR(VLOOKUP(Table1215[[#This Row],[Column2]],Table12[[Column2]:[Column54]],30,FALSE),"0")</f>
        <v>0</v>
      </c>
      <c r="AF101" s="52">
        <f>IFERROR(VLOOKUP(Table1215[[#This Row],[Column2]],Table12[[Column2]:[Column54]],31,FALSE),"0")</f>
        <v>0</v>
      </c>
      <c r="AG101" s="52">
        <f>IFERROR(VLOOKUP(Table1215[[#This Row],[Column2]],Table12[[Column2]:[Column54]],32,FALSE),"0")</f>
        <v>0</v>
      </c>
      <c r="AH101" s="52">
        <f>IFERROR(VLOOKUP(Table1215[[#This Row],[Column2]],Table12[[Column2]:[Column54]],33,FALSE),"0")</f>
        <v>0</v>
      </c>
      <c r="AI101" s="52">
        <f>IFERROR(VLOOKUP(Table1215[[#This Row],[Column2]],Table12[[Column2]:[Column54]],34,FALSE),"0")</f>
        <v>0</v>
      </c>
      <c r="AJ101" s="58">
        <f>AVERAGE(Table1215[[#This Row],[Column31]],Table1215[[#This Row],[Column32]],Table1215[[#This Row],[Column33]])</f>
        <v>0</v>
      </c>
      <c r="AK101" s="52">
        <f>IFERROR(VLOOKUP(Table1215[[#This Row],[Column2]],Table12[[Column2]:[Column54]],36,FALSE),"0")</f>
        <v>3</v>
      </c>
      <c r="AL101" s="52">
        <f>IFERROR(VLOOKUP(Table1215[[#This Row],[Column2]],Table12[[Column2]:[Column54]],37,FALSE),"0")</f>
        <v>3</v>
      </c>
      <c r="AM101" s="52">
        <f>IFERROR(VLOOKUP(Table1215[[#This Row],[Column2]],Table12[[Column2]:[Column54]],38,FALSE),"0")</f>
        <v>0</v>
      </c>
      <c r="AN101" s="52">
        <f>IFERROR(VLOOKUP(Table1215[[#This Row],[Column2]],Table12[[Column2]:[Column54]],39,FALSE),"0")</f>
        <v>3</v>
      </c>
      <c r="AO101" s="52">
        <f>IFERROR(VLOOKUP(Table1215[[#This Row],[Column2]],Table12[[Column2]:[Column54]],40,FALSE),"0")</f>
        <v>0</v>
      </c>
      <c r="AP101" s="58">
        <f>AVERAGE(Table1215[[#This Row],[Column37]],Table1215[[#This Row],[Column38]],Table1215[[#This Row],[Column40]])</f>
        <v>3</v>
      </c>
      <c r="AQ101" s="52">
        <f>IFERROR(VLOOKUP(Table1215[[#This Row],[Column2]],Table12[[Column2]:[Column54]],42,FALSE),"0")</f>
        <v>3</v>
      </c>
      <c r="AR101" s="52">
        <f>IFERROR(VLOOKUP(Table1215[[#This Row],[Column2]],Table12[[Column2]:[Column54]],43,FALSE),"0")</f>
        <v>0</v>
      </c>
      <c r="AS101" s="52">
        <f>IFERROR(VLOOKUP(Table1215[[#This Row],[Column2]],Table12[[Column2]:[Column54]],44,FALSE),"0")</f>
        <v>0</v>
      </c>
      <c r="AT101" s="52">
        <f>IFERROR(VLOOKUP(Table1215[[#This Row],[Column2]],Table12[[Column2]:[Column54]],45,FALSE),"0")</f>
        <v>0</v>
      </c>
      <c r="AU101" s="52">
        <f>IFERROR(VLOOKUP(Table1215[[#This Row],[Column2]],Table12[[Column2]:[Column54]],46,FALSE),"0")</f>
        <v>0</v>
      </c>
      <c r="AV101" s="58">
        <f>Table1215[[#This Row],[Column43]]</f>
        <v>3</v>
      </c>
      <c r="AW101" s="52">
        <f>IFERROR(VLOOKUP(Table1215[[#This Row],[Column2]],Table12[[Column2]:[Column54]],48,FALSE),"0")</f>
        <v>0</v>
      </c>
      <c r="AX101" s="52">
        <f>IFERROR(VLOOKUP(Table1215[[#This Row],[Column2]],Table12[[Column2]:[Column54]],49,FALSE),"0")</f>
        <v>0</v>
      </c>
      <c r="AY101" s="52">
        <f>IFERROR(VLOOKUP(Table1215[[#This Row],[Column2]],Table12[[Column2]:[Column54]],50,FALSE),"0")</f>
        <v>0</v>
      </c>
      <c r="AZ101" s="52">
        <f>IFERROR(VLOOKUP(Table1215[[#This Row],[Column2]],Table12[[Column2]:[Column54]],51,FALSE),"0")</f>
        <v>3</v>
      </c>
      <c r="BA101" s="52">
        <f>IFERROR(VLOOKUP(Table1215[[#This Row],[Column2]],Table12[[Column2]:[Column54]],52,FALSE),"0")</f>
        <v>3</v>
      </c>
      <c r="BB101" s="58">
        <f>AVERAGE(Table1215[[#This Row],[Column52]],Table1215[[#This Row],[Column53]])</f>
        <v>3</v>
      </c>
    </row>
    <row r="102" spans="1:54" ht="23.1" customHeight="1" x14ac:dyDescent="0.3">
      <c r="A102" s="77">
        <v>99</v>
      </c>
      <c r="B102" s="54" t="s">
        <v>262</v>
      </c>
      <c r="C102" s="55" t="s">
        <v>263</v>
      </c>
      <c r="D102" s="54" t="s">
        <v>449</v>
      </c>
      <c r="E102" s="54" t="s">
        <v>160</v>
      </c>
      <c r="F102" s="54" t="str">
        <f>REPT(CHAR(160),10)&amp;Working!$E103</f>
        <v>          B</v>
      </c>
      <c r="G102" s="56">
        <f>IFERROR(VLOOKUP(Table1215[[#This Row],[Column2]],Table12[[Column2]:[Column54]],6,FALSE),"0")</f>
        <v>0</v>
      </c>
      <c r="H102" s="56">
        <f>IFERROR(VLOOKUP(Table1215[[#This Row],[Column2]],Table12[[Column2]:[Column54]],7,FALSE),"0")</f>
        <v>0</v>
      </c>
      <c r="I102" s="56">
        <f>IFERROR(VLOOKUP(Table1215[[#This Row],[Column2]],Table12[[Column2]:[Column54]],8,FALSE),"0")</f>
        <v>2</v>
      </c>
      <c r="J102" s="56">
        <f>IFERROR(VLOOKUP(Table1215[[#This Row],[Column2]],Table12[[Column2]:[Column54]],9,FALSE),"0")</f>
        <v>0</v>
      </c>
      <c r="K102" s="56">
        <f>IFERROR(VLOOKUP(Table1215[[#This Row],[Column2]],Table12[[Column2]:[Column54]],10,FALSE),"0")</f>
        <v>0</v>
      </c>
      <c r="L102" s="58">
        <f>Table1215[[#This Row],[Column9]]</f>
        <v>2</v>
      </c>
      <c r="M102" s="56">
        <f>IFERROR(VLOOKUP(Table1215[[#This Row],[Column2]],Table12[[Column2]:[Column54]],12,FALSE),"0")</f>
        <v>0</v>
      </c>
      <c r="N102" s="56">
        <f>IFERROR(VLOOKUP(Table1215[[#This Row],[Column2]],Table12[[Column2]:[Column54]],13,FALSE),"0")</f>
        <v>3</v>
      </c>
      <c r="O102" s="56">
        <f>IFERROR(VLOOKUP(Table1215[[#This Row],[Column2]],Table12[[Column2]:[Column54]],14,FALSE),"0")</f>
        <v>2</v>
      </c>
      <c r="P102" s="56">
        <f>IFERROR(VLOOKUP(Table1215[[#This Row],[Column2]],Table12[[Column2]:[Column54]],10,FALSE),"0")</f>
        <v>0</v>
      </c>
      <c r="Q102" s="56">
        <f>IFERROR(VLOOKUP(Table1215[[#This Row],[Column2]],Table12[[Column2]:[Column54]],16,FALSE),"0")</f>
        <v>2</v>
      </c>
      <c r="R102" s="58">
        <f>AVERAGE(Table1215[[#This Row],[Column14]],Table1215[[#This Row],[Column15]],Table1215[[#This Row],[Column17]])</f>
        <v>2.3333333333333335</v>
      </c>
      <c r="S102" s="56">
        <f>IFERROR(VLOOKUP(Table1215[[#This Row],[Column2]],Table12[[Column2]:[Column54]],18,FALSE),"0")</f>
        <v>0</v>
      </c>
      <c r="T102" s="56">
        <f>IFERROR(VLOOKUP(Table1215[[#This Row],[Column2]],Table12[[Column2]:[Column54]],19,FALSE),"0")</f>
        <v>0</v>
      </c>
      <c r="U102" s="56">
        <f>IFERROR(VLOOKUP(Table1215[[#This Row],[Column2]],Table12[[Column2]:[Column54]],20,FALSE),"0")</f>
        <v>0</v>
      </c>
      <c r="V102" s="56">
        <f>IFERROR(VLOOKUP(Table1215[[#This Row],[Column2]],Table12[[Column2]:[Column54]],21,FALSE),"0")</f>
        <v>0</v>
      </c>
      <c r="W102" s="56">
        <f>IFERROR(VLOOKUP(Table1215[[#This Row],[Column2]],Table12[[Column2]:[Column54]],22,FALSE),"0")</f>
        <v>0</v>
      </c>
      <c r="X102" s="58">
        <f>Table1215[[#This Row],[Column19]]</f>
        <v>0</v>
      </c>
      <c r="Y102" s="56">
        <f>IFERROR(VLOOKUP(Table1215[[#This Row],[Column2]],Table12[[Column2]:[Column54]],24,FALSE),"0")</f>
        <v>2</v>
      </c>
      <c r="Z102" s="56">
        <f>IFERROR(VLOOKUP(Table1215[[#This Row],[Column2]],Table12[[Column2]:[Column54]],25,FALSE),"0")</f>
        <v>0</v>
      </c>
      <c r="AA102" s="56">
        <f>IFERROR(VLOOKUP(Table1215[[#This Row],[Column2]],Table12[[Column2]:[Column54]],26,FALSE),"0")</f>
        <v>0</v>
      </c>
      <c r="AB102" s="56">
        <f>IFERROR(VLOOKUP(Table1215[[#This Row],[Column2]],Table12[[Column2]:[Column54]],27,FALSE),"0")</f>
        <v>0</v>
      </c>
      <c r="AC102" s="56">
        <f>IFERROR(VLOOKUP(Table1215[[#This Row],[Column2]],Table12[[Column2]:[Column54]],28,FALSE),"0")</f>
        <v>0</v>
      </c>
      <c r="AD102" s="58">
        <f>Table1215[[#This Row],[Column25]]</f>
        <v>2</v>
      </c>
      <c r="AE102" s="56">
        <f>IFERROR(VLOOKUP(Table1215[[#This Row],[Column2]],Table12[[Column2]:[Column54]],30,FALSE),"0")</f>
        <v>0</v>
      </c>
      <c r="AF102" s="56">
        <f>IFERROR(VLOOKUP(Table1215[[#This Row],[Column2]],Table12[[Column2]:[Column54]],31,FALSE),"0")</f>
        <v>0</v>
      </c>
      <c r="AG102" s="56">
        <f>IFERROR(VLOOKUP(Table1215[[#This Row],[Column2]],Table12[[Column2]:[Column54]],32,FALSE),"0")</f>
        <v>0</v>
      </c>
      <c r="AH102" s="56">
        <f>IFERROR(VLOOKUP(Table1215[[#This Row],[Column2]],Table12[[Column2]:[Column54]],33,FALSE),"0")</f>
        <v>0</v>
      </c>
      <c r="AI102" s="56">
        <f>IFERROR(VLOOKUP(Table1215[[#This Row],[Column2]],Table12[[Column2]:[Column54]],34,FALSE),"0")</f>
        <v>0</v>
      </c>
      <c r="AJ102" s="58">
        <f>AVERAGE(Table1215[[#This Row],[Column31]],Table1215[[#This Row],[Column32]],Table1215[[#This Row],[Column33]])</f>
        <v>0</v>
      </c>
      <c r="AK102" s="56">
        <f>IFERROR(VLOOKUP(Table1215[[#This Row],[Column2]],Table12[[Column2]:[Column54]],36,FALSE),"0")</f>
        <v>2</v>
      </c>
      <c r="AL102" s="56">
        <f>IFERROR(VLOOKUP(Table1215[[#This Row],[Column2]],Table12[[Column2]:[Column54]],37,FALSE),"0")</f>
        <v>3</v>
      </c>
      <c r="AM102" s="56">
        <f>IFERROR(VLOOKUP(Table1215[[#This Row],[Column2]],Table12[[Column2]:[Column54]],38,FALSE),"0")</f>
        <v>0</v>
      </c>
      <c r="AN102" s="56">
        <f>IFERROR(VLOOKUP(Table1215[[#This Row],[Column2]],Table12[[Column2]:[Column54]],39,FALSE),"0")</f>
        <v>3</v>
      </c>
      <c r="AO102" s="56">
        <f>IFERROR(VLOOKUP(Table1215[[#This Row],[Column2]],Table12[[Column2]:[Column54]],40,FALSE),"0")</f>
        <v>0</v>
      </c>
      <c r="AP102" s="58">
        <f>AVERAGE(Table1215[[#This Row],[Column37]],Table1215[[#This Row],[Column38]],Table1215[[#This Row],[Column40]])</f>
        <v>2.6666666666666665</v>
      </c>
      <c r="AQ102" s="56">
        <f>IFERROR(VLOOKUP(Table1215[[#This Row],[Column2]],Table12[[Column2]:[Column54]],42,FALSE),"0")</f>
        <v>2</v>
      </c>
      <c r="AR102" s="56">
        <f>IFERROR(VLOOKUP(Table1215[[#This Row],[Column2]],Table12[[Column2]:[Column54]],43,FALSE),"0")</f>
        <v>0</v>
      </c>
      <c r="AS102" s="56">
        <f>IFERROR(VLOOKUP(Table1215[[#This Row],[Column2]],Table12[[Column2]:[Column54]],44,FALSE),"0")</f>
        <v>0</v>
      </c>
      <c r="AT102" s="56">
        <f>IFERROR(VLOOKUP(Table1215[[#This Row],[Column2]],Table12[[Column2]:[Column54]],45,FALSE),"0")</f>
        <v>0</v>
      </c>
      <c r="AU102" s="56">
        <f>IFERROR(VLOOKUP(Table1215[[#This Row],[Column2]],Table12[[Column2]:[Column54]],46,FALSE),"0")</f>
        <v>0</v>
      </c>
      <c r="AV102" s="58">
        <f>Table1215[[#This Row],[Column43]]</f>
        <v>2</v>
      </c>
      <c r="AW102" s="56">
        <f>IFERROR(VLOOKUP(Table1215[[#This Row],[Column2]],Table12[[Column2]:[Column54]],48,FALSE),"0")</f>
        <v>0</v>
      </c>
      <c r="AX102" s="56">
        <f>IFERROR(VLOOKUP(Table1215[[#This Row],[Column2]],Table12[[Column2]:[Column54]],49,FALSE),"0")</f>
        <v>0</v>
      </c>
      <c r="AY102" s="56">
        <f>IFERROR(VLOOKUP(Table1215[[#This Row],[Column2]],Table12[[Column2]:[Column54]],50,FALSE),"0")</f>
        <v>0</v>
      </c>
      <c r="AZ102" s="56">
        <f>IFERROR(VLOOKUP(Table1215[[#This Row],[Column2]],Table12[[Column2]:[Column54]],51,FALSE),"0")</f>
        <v>1</v>
      </c>
      <c r="BA102" s="56">
        <f>IFERROR(VLOOKUP(Table1215[[#This Row],[Column2]],Table12[[Column2]:[Column54]],52,FALSE),"0")</f>
        <v>3</v>
      </c>
      <c r="BB102" s="58">
        <f>AVERAGE(Table1215[[#This Row],[Column52]],Table1215[[#This Row],[Column53]])</f>
        <v>2</v>
      </c>
    </row>
    <row r="103" spans="1:54" ht="23.1" customHeight="1" x14ac:dyDescent="0.3">
      <c r="A103" s="78">
        <v>100</v>
      </c>
      <c r="B103" s="61" t="s">
        <v>139</v>
      </c>
      <c r="C103" s="62" t="s">
        <v>140</v>
      </c>
      <c r="D103" s="61" t="s">
        <v>449</v>
      </c>
      <c r="E103" s="61" t="s">
        <v>34</v>
      </c>
      <c r="F103" s="61" t="str">
        <f>REPT(CHAR(160),10)&amp;Working!$E104</f>
        <v>          A</v>
      </c>
      <c r="G103" s="52">
        <f>IFERROR(VLOOKUP(Table1215[[#This Row],[Column2]],Table12[[Column2]:[Column54]],6,FALSE),"0")</f>
        <v>0</v>
      </c>
      <c r="H103" s="52">
        <f>IFERROR(VLOOKUP(Table1215[[#This Row],[Column2]],Table12[[Column2]:[Column54]],7,FALSE),"0")</f>
        <v>0</v>
      </c>
      <c r="I103" s="52">
        <f>IFERROR(VLOOKUP(Table1215[[#This Row],[Column2]],Table12[[Column2]:[Column54]],8,FALSE),"0")</f>
        <v>2</v>
      </c>
      <c r="J103" s="52">
        <f>IFERROR(VLOOKUP(Table1215[[#This Row],[Column2]],Table12[[Column2]:[Column54]],9,FALSE),"0")</f>
        <v>0</v>
      </c>
      <c r="K103" s="52">
        <f>IFERROR(VLOOKUP(Table1215[[#This Row],[Column2]],Table12[[Column2]:[Column54]],10,FALSE),"0")</f>
        <v>0</v>
      </c>
      <c r="L103" s="58">
        <f>Table1215[[#This Row],[Column9]]</f>
        <v>2</v>
      </c>
      <c r="M103" s="52">
        <f>IFERROR(VLOOKUP(Table1215[[#This Row],[Column2]],Table12[[Column2]:[Column54]],12,FALSE),"0")</f>
        <v>0</v>
      </c>
      <c r="N103" s="52">
        <f>IFERROR(VLOOKUP(Table1215[[#This Row],[Column2]],Table12[[Column2]:[Column54]],13,FALSE),"0")</f>
        <v>2</v>
      </c>
      <c r="O103" s="52">
        <f>IFERROR(VLOOKUP(Table1215[[#This Row],[Column2]],Table12[[Column2]:[Column54]],14,FALSE),"0")</f>
        <v>2</v>
      </c>
      <c r="P103" s="52">
        <f>IFERROR(VLOOKUP(Table1215[[#This Row],[Column2]],Table12[[Column2]:[Column54]],10,FALSE),"0")</f>
        <v>0</v>
      </c>
      <c r="Q103" s="52">
        <f>IFERROR(VLOOKUP(Table1215[[#This Row],[Column2]],Table12[[Column2]:[Column54]],16,FALSE),"0")</f>
        <v>2</v>
      </c>
      <c r="R103" s="58">
        <f>AVERAGE(Table1215[[#This Row],[Column14]],Table1215[[#This Row],[Column15]],Table1215[[#This Row],[Column17]])</f>
        <v>2</v>
      </c>
      <c r="S103" s="52">
        <f>IFERROR(VLOOKUP(Table1215[[#This Row],[Column2]],Table12[[Column2]:[Column54]],18,FALSE),"0")</f>
        <v>0</v>
      </c>
      <c r="T103" s="52">
        <f>IFERROR(VLOOKUP(Table1215[[#This Row],[Column2]],Table12[[Column2]:[Column54]],19,FALSE),"0")</f>
        <v>0</v>
      </c>
      <c r="U103" s="52">
        <f>IFERROR(VLOOKUP(Table1215[[#This Row],[Column2]],Table12[[Column2]:[Column54]],20,FALSE),"0")</f>
        <v>0</v>
      </c>
      <c r="V103" s="52">
        <f>IFERROR(VLOOKUP(Table1215[[#This Row],[Column2]],Table12[[Column2]:[Column54]],21,FALSE),"0")</f>
        <v>0</v>
      </c>
      <c r="W103" s="52">
        <f>IFERROR(VLOOKUP(Table1215[[#This Row],[Column2]],Table12[[Column2]:[Column54]],22,FALSE),"0")</f>
        <v>0</v>
      </c>
      <c r="X103" s="58">
        <f>Table1215[[#This Row],[Column19]]</f>
        <v>0</v>
      </c>
      <c r="Y103" s="52">
        <f>IFERROR(VLOOKUP(Table1215[[#This Row],[Column2]],Table12[[Column2]:[Column54]],24,FALSE),"0")</f>
        <v>2</v>
      </c>
      <c r="Z103" s="52">
        <f>IFERROR(VLOOKUP(Table1215[[#This Row],[Column2]],Table12[[Column2]:[Column54]],25,FALSE),"0")</f>
        <v>0</v>
      </c>
      <c r="AA103" s="52">
        <f>IFERROR(VLOOKUP(Table1215[[#This Row],[Column2]],Table12[[Column2]:[Column54]],26,FALSE),"0")</f>
        <v>0</v>
      </c>
      <c r="AB103" s="52">
        <f>IFERROR(VLOOKUP(Table1215[[#This Row],[Column2]],Table12[[Column2]:[Column54]],27,FALSE),"0")</f>
        <v>0</v>
      </c>
      <c r="AC103" s="52">
        <f>IFERROR(VLOOKUP(Table1215[[#This Row],[Column2]],Table12[[Column2]:[Column54]],28,FALSE),"0")</f>
        <v>0</v>
      </c>
      <c r="AD103" s="58">
        <f>Table1215[[#This Row],[Column25]]</f>
        <v>2</v>
      </c>
      <c r="AE103" s="52">
        <f>IFERROR(VLOOKUP(Table1215[[#This Row],[Column2]],Table12[[Column2]:[Column54]],30,FALSE),"0")</f>
        <v>0</v>
      </c>
      <c r="AF103" s="52">
        <f>IFERROR(VLOOKUP(Table1215[[#This Row],[Column2]],Table12[[Column2]:[Column54]],31,FALSE),"0")</f>
        <v>0</v>
      </c>
      <c r="AG103" s="52">
        <f>IFERROR(VLOOKUP(Table1215[[#This Row],[Column2]],Table12[[Column2]:[Column54]],32,FALSE),"0")</f>
        <v>0</v>
      </c>
      <c r="AH103" s="52">
        <f>IFERROR(VLOOKUP(Table1215[[#This Row],[Column2]],Table12[[Column2]:[Column54]],33,FALSE),"0")</f>
        <v>0</v>
      </c>
      <c r="AI103" s="52">
        <f>IFERROR(VLOOKUP(Table1215[[#This Row],[Column2]],Table12[[Column2]:[Column54]],34,FALSE),"0")</f>
        <v>0</v>
      </c>
      <c r="AJ103" s="58">
        <f>AVERAGE(Table1215[[#This Row],[Column31]],Table1215[[#This Row],[Column32]],Table1215[[#This Row],[Column33]])</f>
        <v>0</v>
      </c>
      <c r="AK103" s="52">
        <f>IFERROR(VLOOKUP(Table1215[[#This Row],[Column2]],Table12[[Column2]:[Column54]],36,FALSE),"0")</f>
        <v>3</v>
      </c>
      <c r="AL103" s="52">
        <f>IFERROR(VLOOKUP(Table1215[[#This Row],[Column2]],Table12[[Column2]:[Column54]],37,FALSE),"0")</f>
        <v>2</v>
      </c>
      <c r="AM103" s="52">
        <f>IFERROR(VLOOKUP(Table1215[[#This Row],[Column2]],Table12[[Column2]:[Column54]],38,FALSE),"0")</f>
        <v>0</v>
      </c>
      <c r="AN103" s="52">
        <f>IFERROR(VLOOKUP(Table1215[[#This Row],[Column2]],Table12[[Column2]:[Column54]],39,FALSE),"0")</f>
        <v>2</v>
      </c>
      <c r="AO103" s="52">
        <f>IFERROR(VLOOKUP(Table1215[[#This Row],[Column2]],Table12[[Column2]:[Column54]],40,FALSE),"0")</f>
        <v>0</v>
      </c>
      <c r="AP103" s="58">
        <f>AVERAGE(Table1215[[#This Row],[Column37]],Table1215[[#This Row],[Column38]],Table1215[[#This Row],[Column40]])</f>
        <v>2.3333333333333335</v>
      </c>
      <c r="AQ103" s="52">
        <f>IFERROR(VLOOKUP(Table1215[[#This Row],[Column2]],Table12[[Column2]:[Column54]],42,FALSE),"0")</f>
        <v>3</v>
      </c>
      <c r="AR103" s="52">
        <f>IFERROR(VLOOKUP(Table1215[[#This Row],[Column2]],Table12[[Column2]:[Column54]],43,FALSE),"0")</f>
        <v>0</v>
      </c>
      <c r="AS103" s="52">
        <f>IFERROR(VLOOKUP(Table1215[[#This Row],[Column2]],Table12[[Column2]:[Column54]],44,FALSE),"0")</f>
        <v>0</v>
      </c>
      <c r="AT103" s="52">
        <f>IFERROR(VLOOKUP(Table1215[[#This Row],[Column2]],Table12[[Column2]:[Column54]],45,FALSE),"0")</f>
        <v>0</v>
      </c>
      <c r="AU103" s="52">
        <f>IFERROR(VLOOKUP(Table1215[[#This Row],[Column2]],Table12[[Column2]:[Column54]],46,FALSE),"0")</f>
        <v>0</v>
      </c>
      <c r="AV103" s="58">
        <f>Table1215[[#This Row],[Column43]]</f>
        <v>3</v>
      </c>
      <c r="AW103" s="52">
        <f>IFERROR(VLOOKUP(Table1215[[#This Row],[Column2]],Table12[[Column2]:[Column54]],48,FALSE),"0")</f>
        <v>0</v>
      </c>
      <c r="AX103" s="52">
        <f>IFERROR(VLOOKUP(Table1215[[#This Row],[Column2]],Table12[[Column2]:[Column54]],49,FALSE),"0")</f>
        <v>0</v>
      </c>
      <c r="AY103" s="52">
        <f>IFERROR(VLOOKUP(Table1215[[#This Row],[Column2]],Table12[[Column2]:[Column54]],50,FALSE),"0")</f>
        <v>0</v>
      </c>
      <c r="AZ103" s="52">
        <f>IFERROR(VLOOKUP(Table1215[[#This Row],[Column2]],Table12[[Column2]:[Column54]],51,FALSE),"0")</f>
        <v>2</v>
      </c>
      <c r="BA103" s="52">
        <f>IFERROR(VLOOKUP(Table1215[[#This Row],[Column2]],Table12[[Column2]:[Column54]],52,FALSE),"0")</f>
        <v>3</v>
      </c>
      <c r="BB103" s="58">
        <f>AVERAGE(Table1215[[#This Row],[Column52]],Table1215[[#This Row],[Column53]])</f>
        <v>2.5</v>
      </c>
    </row>
    <row r="104" spans="1:54" ht="23.1" customHeight="1" x14ac:dyDescent="0.3">
      <c r="A104" s="77">
        <v>101</v>
      </c>
      <c r="B104" s="54" t="s">
        <v>345</v>
      </c>
      <c r="C104" s="55" t="s">
        <v>346</v>
      </c>
      <c r="D104" s="54" t="s">
        <v>449</v>
      </c>
      <c r="E104" s="54" t="s">
        <v>492</v>
      </c>
      <c r="F104" s="54" t="str">
        <f>REPT(CHAR(160),10)&amp;Working!$E105</f>
        <v>          C</v>
      </c>
      <c r="G104" s="56">
        <f>IFERROR(VLOOKUP(Table1215[[#This Row],[Column2]],Table12[[Column2]:[Column54]],6,FALSE),"0")</f>
        <v>0</v>
      </c>
      <c r="H104" s="56">
        <f>IFERROR(VLOOKUP(Table1215[[#This Row],[Column2]],Table12[[Column2]:[Column54]],7,FALSE),"0")</f>
        <v>0</v>
      </c>
      <c r="I104" s="56">
        <f>IFERROR(VLOOKUP(Table1215[[#This Row],[Column2]],Table12[[Column2]:[Column54]],8,FALSE),"0")</f>
        <v>3</v>
      </c>
      <c r="J104" s="56">
        <f>IFERROR(VLOOKUP(Table1215[[#This Row],[Column2]],Table12[[Column2]:[Column54]],9,FALSE),"0")</f>
        <v>0</v>
      </c>
      <c r="K104" s="56">
        <f>IFERROR(VLOOKUP(Table1215[[#This Row],[Column2]],Table12[[Column2]:[Column54]],10,FALSE),"0")</f>
        <v>0</v>
      </c>
      <c r="L104" s="58">
        <f>Table1215[[#This Row],[Column9]]</f>
        <v>3</v>
      </c>
      <c r="M104" s="56">
        <f>IFERROR(VLOOKUP(Table1215[[#This Row],[Column2]],Table12[[Column2]:[Column54]],12,FALSE),"0")</f>
        <v>0</v>
      </c>
      <c r="N104" s="56">
        <f>IFERROR(VLOOKUP(Table1215[[#This Row],[Column2]],Table12[[Column2]:[Column54]],13,FALSE),"0")</f>
        <v>3</v>
      </c>
      <c r="O104" s="56">
        <f>IFERROR(VLOOKUP(Table1215[[#This Row],[Column2]],Table12[[Column2]:[Column54]],14,FALSE),"0")</f>
        <v>4</v>
      </c>
      <c r="P104" s="56">
        <f>IFERROR(VLOOKUP(Table1215[[#This Row],[Column2]],Table12[[Column2]:[Column54]],10,FALSE),"0")</f>
        <v>0</v>
      </c>
      <c r="Q104" s="56">
        <f>IFERROR(VLOOKUP(Table1215[[#This Row],[Column2]],Table12[[Column2]:[Column54]],16,FALSE),"0")</f>
        <v>4</v>
      </c>
      <c r="R104" s="58">
        <f>AVERAGE(Table1215[[#This Row],[Column14]],Table1215[[#This Row],[Column15]],Table1215[[#This Row],[Column17]])</f>
        <v>3.6666666666666665</v>
      </c>
      <c r="S104" s="56">
        <f>IFERROR(VLOOKUP(Table1215[[#This Row],[Column2]],Table12[[Column2]:[Column54]],18,FALSE),"0")</f>
        <v>0</v>
      </c>
      <c r="T104" s="56">
        <f>IFERROR(VLOOKUP(Table1215[[#This Row],[Column2]],Table12[[Column2]:[Column54]],19,FALSE),"0")</f>
        <v>0</v>
      </c>
      <c r="U104" s="56">
        <f>IFERROR(VLOOKUP(Table1215[[#This Row],[Column2]],Table12[[Column2]:[Column54]],20,FALSE),"0")</f>
        <v>0</v>
      </c>
      <c r="V104" s="56">
        <f>IFERROR(VLOOKUP(Table1215[[#This Row],[Column2]],Table12[[Column2]:[Column54]],21,FALSE),"0")</f>
        <v>0</v>
      </c>
      <c r="W104" s="56">
        <f>IFERROR(VLOOKUP(Table1215[[#This Row],[Column2]],Table12[[Column2]:[Column54]],22,FALSE),"0")</f>
        <v>0</v>
      </c>
      <c r="X104" s="58">
        <f>Table1215[[#This Row],[Column19]]</f>
        <v>0</v>
      </c>
      <c r="Y104" s="56">
        <f>IFERROR(VLOOKUP(Table1215[[#This Row],[Column2]],Table12[[Column2]:[Column54]],24,FALSE),"0")</f>
        <v>3</v>
      </c>
      <c r="Z104" s="56">
        <f>IFERROR(VLOOKUP(Table1215[[#This Row],[Column2]],Table12[[Column2]:[Column54]],25,FALSE),"0")</f>
        <v>0</v>
      </c>
      <c r="AA104" s="56">
        <f>IFERROR(VLOOKUP(Table1215[[#This Row],[Column2]],Table12[[Column2]:[Column54]],26,FALSE),"0")</f>
        <v>0</v>
      </c>
      <c r="AB104" s="56">
        <f>IFERROR(VLOOKUP(Table1215[[#This Row],[Column2]],Table12[[Column2]:[Column54]],27,FALSE),"0")</f>
        <v>0</v>
      </c>
      <c r="AC104" s="56">
        <f>IFERROR(VLOOKUP(Table1215[[#This Row],[Column2]],Table12[[Column2]:[Column54]],28,FALSE),"0")</f>
        <v>0</v>
      </c>
      <c r="AD104" s="58">
        <f>Table1215[[#This Row],[Column25]]</f>
        <v>3</v>
      </c>
      <c r="AE104" s="56">
        <f>IFERROR(VLOOKUP(Table1215[[#This Row],[Column2]],Table12[[Column2]:[Column54]],30,FALSE),"0")</f>
        <v>0</v>
      </c>
      <c r="AF104" s="56">
        <f>IFERROR(VLOOKUP(Table1215[[#This Row],[Column2]],Table12[[Column2]:[Column54]],31,FALSE),"0")</f>
        <v>0</v>
      </c>
      <c r="AG104" s="56">
        <f>IFERROR(VLOOKUP(Table1215[[#This Row],[Column2]],Table12[[Column2]:[Column54]],32,FALSE),"0")</f>
        <v>0</v>
      </c>
      <c r="AH104" s="56">
        <f>IFERROR(VLOOKUP(Table1215[[#This Row],[Column2]],Table12[[Column2]:[Column54]],33,FALSE),"0")</f>
        <v>0</v>
      </c>
      <c r="AI104" s="56">
        <f>IFERROR(VLOOKUP(Table1215[[#This Row],[Column2]],Table12[[Column2]:[Column54]],34,FALSE),"0")</f>
        <v>0</v>
      </c>
      <c r="AJ104" s="58">
        <f>AVERAGE(Table1215[[#This Row],[Column31]],Table1215[[#This Row],[Column32]],Table1215[[#This Row],[Column33]])</f>
        <v>0</v>
      </c>
      <c r="AK104" s="56">
        <f>IFERROR(VLOOKUP(Table1215[[#This Row],[Column2]],Table12[[Column2]:[Column54]],36,FALSE),"0")</f>
        <v>3</v>
      </c>
      <c r="AL104" s="56">
        <f>IFERROR(VLOOKUP(Table1215[[#This Row],[Column2]],Table12[[Column2]:[Column54]],37,FALSE),"0")</f>
        <v>3</v>
      </c>
      <c r="AM104" s="56">
        <f>IFERROR(VLOOKUP(Table1215[[#This Row],[Column2]],Table12[[Column2]:[Column54]],38,FALSE),"0")</f>
        <v>0</v>
      </c>
      <c r="AN104" s="56">
        <f>IFERROR(VLOOKUP(Table1215[[#This Row],[Column2]],Table12[[Column2]:[Column54]],39,FALSE),"0")</f>
        <v>4</v>
      </c>
      <c r="AO104" s="56">
        <f>IFERROR(VLOOKUP(Table1215[[#This Row],[Column2]],Table12[[Column2]:[Column54]],40,FALSE),"0")</f>
        <v>0</v>
      </c>
      <c r="AP104" s="58">
        <f>AVERAGE(Table1215[[#This Row],[Column37]],Table1215[[#This Row],[Column38]],Table1215[[#This Row],[Column40]])</f>
        <v>3.3333333333333335</v>
      </c>
      <c r="AQ104" s="56">
        <f>IFERROR(VLOOKUP(Table1215[[#This Row],[Column2]],Table12[[Column2]:[Column54]],42,FALSE),"0")</f>
        <v>3</v>
      </c>
      <c r="AR104" s="56">
        <f>IFERROR(VLOOKUP(Table1215[[#This Row],[Column2]],Table12[[Column2]:[Column54]],43,FALSE),"0")</f>
        <v>0</v>
      </c>
      <c r="AS104" s="56">
        <f>IFERROR(VLOOKUP(Table1215[[#This Row],[Column2]],Table12[[Column2]:[Column54]],44,FALSE),"0")</f>
        <v>0</v>
      </c>
      <c r="AT104" s="56">
        <f>IFERROR(VLOOKUP(Table1215[[#This Row],[Column2]],Table12[[Column2]:[Column54]],45,FALSE),"0")</f>
        <v>0</v>
      </c>
      <c r="AU104" s="56">
        <f>IFERROR(VLOOKUP(Table1215[[#This Row],[Column2]],Table12[[Column2]:[Column54]],46,FALSE),"0")</f>
        <v>0</v>
      </c>
      <c r="AV104" s="58">
        <f>Table1215[[#This Row],[Column43]]</f>
        <v>3</v>
      </c>
      <c r="AW104" s="56">
        <f>IFERROR(VLOOKUP(Table1215[[#This Row],[Column2]],Table12[[Column2]:[Column54]],48,FALSE),"0")</f>
        <v>0</v>
      </c>
      <c r="AX104" s="56">
        <f>IFERROR(VLOOKUP(Table1215[[#This Row],[Column2]],Table12[[Column2]:[Column54]],49,FALSE),"0")</f>
        <v>0</v>
      </c>
      <c r="AY104" s="56">
        <f>IFERROR(VLOOKUP(Table1215[[#This Row],[Column2]],Table12[[Column2]:[Column54]],50,FALSE),"0")</f>
        <v>0</v>
      </c>
      <c r="AZ104" s="56">
        <f>IFERROR(VLOOKUP(Table1215[[#This Row],[Column2]],Table12[[Column2]:[Column54]],51,FALSE),"0")</f>
        <v>3</v>
      </c>
      <c r="BA104" s="56">
        <f>IFERROR(VLOOKUP(Table1215[[#This Row],[Column2]],Table12[[Column2]:[Column54]],52,FALSE),"0")</f>
        <v>4</v>
      </c>
      <c r="BB104" s="58">
        <f>AVERAGE(Table1215[[#This Row],[Column52]],Table1215[[#This Row],[Column53]])</f>
        <v>3.5</v>
      </c>
    </row>
    <row r="105" spans="1:54" ht="23.1" customHeight="1" x14ac:dyDescent="0.3">
      <c r="A105" s="78">
        <v>102</v>
      </c>
      <c r="B105" s="61" t="s">
        <v>347</v>
      </c>
      <c r="C105" s="62" t="s">
        <v>348</v>
      </c>
      <c r="D105" s="61" t="s">
        <v>541</v>
      </c>
      <c r="E105" s="61" t="s">
        <v>492</v>
      </c>
      <c r="F105" s="61" t="str">
        <f>REPT(CHAR(160),10)&amp;Working!$E106</f>
        <v>          C</v>
      </c>
      <c r="G105" s="52">
        <f>IFERROR(VLOOKUP(Table1215[[#This Row],[Column2]],Table12[[Column2]:[Column54]],6,FALSE),"0")</f>
        <v>0</v>
      </c>
      <c r="H105" s="52">
        <f>IFERROR(VLOOKUP(Table1215[[#This Row],[Column2]],Table12[[Column2]:[Column54]],7,FALSE),"0")</f>
        <v>0</v>
      </c>
      <c r="I105" s="52">
        <f>IFERROR(VLOOKUP(Table1215[[#This Row],[Column2]],Table12[[Column2]:[Column54]],8,FALSE),"0")</f>
        <v>2</v>
      </c>
      <c r="J105" s="52">
        <f>IFERROR(VLOOKUP(Table1215[[#This Row],[Column2]],Table12[[Column2]:[Column54]],9,FALSE),"0")</f>
        <v>0</v>
      </c>
      <c r="K105" s="52">
        <f>IFERROR(VLOOKUP(Table1215[[#This Row],[Column2]],Table12[[Column2]:[Column54]],10,FALSE),"0")</f>
        <v>0</v>
      </c>
      <c r="L105" s="58">
        <f>Table1215[[#This Row],[Column9]]</f>
        <v>2</v>
      </c>
      <c r="M105" s="52">
        <f>IFERROR(VLOOKUP(Table1215[[#This Row],[Column2]],Table12[[Column2]:[Column54]],12,FALSE),"0")</f>
        <v>0</v>
      </c>
      <c r="N105" s="52">
        <f>IFERROR(VLOOKUP(Table1215[[#This Row],[Column2]],Table12[[Column2]:[Column54]],13,FALSE),"0")</f>
        <v>4</v>
      </c>
      <c r="O105" s="52">
        <f>IFERROR(VLOOKUP(Table1215[[#This Row],[Column2]],Table12[[Column2]:[Column54]],14,FALSE),"0")</f>
        <v>3</v>
      </c>
      <c r="P105" s="52">
        <f>IFERROR(VLOOKUP(Table1215[[#This Row],[Column2]],Table12[[Column2]:[Column54]],10,FALSE),"0")</f>
        <v>0</v>
      </c>
      <c r="Q105" s="52">
        <f>IFERROR(VLOOKUP(Table1215[[#This Row],[Column2]],Table12[[Column2]:[Column54]],16,FALSE),"0")</f>
        <v>3</v>
      </c>
      <c r="R105" s="58">
        <f>AVERAGE(Table1215[[#This Row],[Column14]],Table1215[[#This Row],[Column15]],Table1215[[#This Row],[Column17]])</f>
        <v>3.3333333333333335</v>
      </c>
      <c r="S105" s="52">
        <f>IFERROR(VLOOKUP(Table1215[[#This Row],[Column2]],Table12[[Column2]:[Column54]],18,FALSE),"0")</f>
        <v>0</v>
      </c>
      <c r="T105" s="52">
        <f>IFERROR(VLOOKUP(Table1215[[#This Row],[Column2]],Table12[[Column2]:[Column54]],19,FALSE),"0")</f>
        <v>0</v>
      </c>
      <c r="U105" s="52">
        <f>IFERROR(VLOOKUP(Table1215[[#This Row],[Column2]],Table12[[Column2]:[Column54]],20,FALSE),"0")</f>
        <v>0</v>
      </c>
      <c r="V105" s="52">
        <f>IFERROR(VLOOKUP(Table1215[[#This Row],[Column2]],Table12[[Column2]:[Column54]],21,FALSE),"0")</f>
        <v>0</v>
      </c>
      <c r="W105" s="52">
        <f>IFERROR(VLOOKUP(Table1215[[#This Row],[Column2]],Table12[[Column2]:[Column54]],22,FALSE),"0")</f>
        <v>0</v>
      </c>
      <c r="X105" s="58">
        <f>Table1215[[#This Row],[Column19]]</f>
        <v>0</v>
      </c>
      <c r="Y105" s="52">
        <f>IFERROR(VLOOKUP(Table1215[[#This Row],[Column2]],Table12[[Column2]:[Column54]],24,FALSE),"0")</f>
        <v>3</v>
      </c>
      <c r="Z105" s="52">
        <f>IFERROR(VLOOKUP(Table1215[[#This Row],[Column2]],Table12[[Column2]:[Column54]],25,FALSE),"0")</f>
        <v>0</v>
      </c>
      <c r="AA105" s="52">
        <f>IFERROR(VLOOKUP(Table1215[[#This Row],[Column2]],Table12[[Column2]:[Column54]],26,FALSE),"0")</f>
        <v>0</v>
      </c>
      <c r="AB105" s="52">
        <f>IFERROR(VLOOKUP(Table1215[[#This Row],[Column2]],Table12[[Column2]:[Column54]],27,FALSE),"0")</f>
        <v>0</v>
      </c>
      <c r="AC105" s="52">
        <f>IFERROR(VLOOKUP(Table1215[[#This Row],[Column2]],Table12[[Column2]:[Column54]],28,FALSE),"0")</f>
        <v>0</v>
      </c>
      <c r="AD105" s="58">
        <f>Table1215[[#This Row],[Column25]]</f>
        <v>3</v>
      </c>
      <c r="AE105" s="52">
        <f>IFERROR(VLOOKUP(Table1215[[#This Row],[Column2]],Table12[[Column2]:[Column54]],30,FALSE),"0")</f>
        <v>0</v>
      </c>
      <c r="AF105" s="52">
        <f>IFERROR(VLOOKUP(Table1215[[#This Row],[Column2]],Table12[[Column2]:[Column54]],31,FALSE),"0")</f>
        <v>0</v>
      </c>
      <c r="AG105" s="52">
        <f>IFERROR(VLOOKUP(Table1215[[#This Row],[Column2]],Table12[[Column2]:[Column54]],32,FALSE),"0")</f>
        <v>0</v>
      </c>
      <c r="AH105" s="52">
        <f>IFERROR(VLOOKUP(Table1215[[#This Row],[Column2]],Table12[[Column2]:[Column54]],33,FALSE),"0")</f>
        <v>0</v>
      </c>
      <c r="AI105" s="52">
        <f>IFERROR(VLOOKUP(Table1215[[#This Row],[Column2]],Table12[[Column2]:[Column54]],34,FALSE),"0")</f>
        <v>0</v>
      </c>
      <c r="AJ105" s="58">
        <f>AVERAGE(Table1215[[#This Row],[Column31]],Table1215[[#This Row],[Column32]],Table1215[[#This Row],[Column33]])</f>
        <v>0</v>
      </c>
      <c r="AK105" s="52">
        <f>IFERROR(VLOOKUP(Table1215[[#This Row],[Column2]],Table12[[Column2]:[Column54]],36,FALSE),"0")</f>
        <v>4</v>
      </c>
      <c r="AL105" s="52">
        <f>IFERROR(VLOOKUP(Table1215[[#This Row],[Column2]],Table12[[Column2]:[Column54]],37,FALSE),"0")</f>
        <v>4</v>
      </c>
      <c r="AM105" s="52">
        <f>IFERROR(VLOOKUP(Table1215[[#This Row],[Column2]],Table12[[Column2]:[Column54]],38,FALSE),"0")</f>
        <v>0</v>
      </c>
      <c r="AN105" s="52">
        <f>IFERROR(VLOOKUP(Table1215[[#This Row],[Column2]],Table12[[Column2]:[Column54]],39,FALSE),"0")</f>
        <v>3</v>
      </c>
      <c r="AO105" s="52">
        <f>IFERROR(VLOOKUP(Table1215[[#This Row],[Column2]],Table12[[Column2]:[Column54]],40,FALSE),"0")</f>
        <v>0</v>
      </c>
      <c r="AP105" s="58">
        <f>AVERAGE(Table1215[[#This Row],[Column37]],Table1215[[#This Row],[Column38]],Table1215[[#This Row],[Column40]])</f>
        <v>3.6666666666666665</v>
      </c>
      <c r="AQ105" s="52">
        <f>IFERROR(VLOOKUP(Table1215[[#This Row],[Column2]],Table12[[Column2]:[Column54]],42,FALSE),"0")</f>
        <v>4</v>
      </c>
      <c r="AR105" s="52">
        <f>IFERROR(VLOOKUP(Table1215[[#This Row],[Column2]],Table12[[Column2]:[Column54]],43,FALSE),"0")</f>
        <v>0</v>
      </c>
      <c r="AS105" s="52">
        <f>IFERROR(VLOOKUP(Table1215[[#This Row],[Column2]],Table12[[Column2]:[Column54]],44,FALSE),"0")</f>
        <v>0</v>
      </c>
      <c r="AT105" s="52">
        <f>IFERROR(VLOOKUP(Table1215[[#This Row],[Column2]],Table12[[Column2]:[Column54]],45,FALSE),"0")</f>
        <v>0</v>
      </c>
      <c r="AU105" s="52">
        <f>IFERROR(VLOOKUP(Table1215[[#This Row],[Column2]],Table12[[Column2]:[Column54]],46,FALSE),"0")</f>
        <v>0</v>
      </c>
      <c r="AV105" s="58">
        <f>Table1215[[#This Row],[Column43]]</f>
        <v>4</v>
      </c>
      <c r="AW105" s="52">
        <f>IFERROR(VLOOKUP(Table1215[[#This Row],[Column2]],Table12[[Column2]:[Column54]],48,FALSE),"0")</f>
        <v>0</v>
      </c>
      <c r="AX105" s="52">
        <f>IFERROR(VLOOKUP(Table1215[[#This Row],[Column2]],Table12[[Column2]:[Column54]],49,FALSE),"0")</f>
        <v>0</v>
      </c>
      <c r="AY105" s="52">
        <f>IFERROR(VLOOKUP(Table1215[[#This Row],[Column2]],Table12[[Column2]:[Column54]],50,FALSE),"0")</f>
        <v>0</v>
      </c>
      <c r="AZ105" s="52">
        <f>IFERROR(VLOOKUP(Table1215[[#This Row],[Column2]],Table12[[Column2]:[Column54]],51,FALSE),"0")</f>
        <v>2</v>
      </c>
      <c r="BA105" s="52">
        <f>IFERROR(VLOOKUP(Table1215[[#This Row],[Column2]],Table12[[Column2]:[Column54]],52,FALSE),"0")</f>
        <v>4</v>
      </c>
      <c r="BB105" s="58">
        <f>AVERAGE(Table1215[[#This Row],[Column52]],Table1215[[#This Row],[Column53]])</f>
        <v>3</v>
      </c>
    </row>
    <row r="106" spans="1:54" ht="23.1" customHeight="1" x14ac:dyDescent="0.3">
      <c r="A106" s="77">
        <v>103</v>
      </c>
      <c r="B106" s="54" t="s">
        <v>141</v>
      </c>
      <c r="C106" s="55" t="s">
        <v>142</v>
      </c>
      <c r="D106" s="54" t="s">
        <v>541</v>
      </c>
      <c r="E106" s="54" t="s">
        <v>34</v>
      </c>
      <c r="F106" s="54" t="str">
        <f>REPT(CHAR(160),10)&amp;Working!$E107</f>
        <v>          A</v>
      </c>
      <c r="G106" s="56">
        <f>IFERROR(VLOOKUP(Table1215[[#This Row],[Column2]],Table12[[Column2]:[Column54]],6,FALSE),"0")</f>
        <v>0</v>
      </c>
      <c r="H106" s="56">
        <f>IFERROR(VLOOKUP(Table1215[[#This Row],[Column2]],Table12[[Column2]:[Column54]],7,FALSE),"0")</f>
        <v>0</v>
      </c>
      <c r="I106" s="56">
        <f>IFERROR(VLOOKUP(Table1215[[#This Row],[Column2]],Table12[[Column2]:[Column54]],8,FALSE),"0")</f>
        <v>2</v>
      </c>
      <c r="J106" s="56">
        <f>IFERROR(VLOOKUP(Table1215[[#This Row],[Column2]],Table12[[Column2]:[Column54]],9,FALSE),"0")</f>
        <v>0</v>
      </c>
      <c r="K106" s="56">
        <f>IFERROR(VLOOKUP(Table1215[[#This Row],[Column2]],Table12[[Column2]:[Column54]],10,FALSE),"0")</f>
        <v>0</v>
      </c>
      <c r="L106" s="58">
        <f>Table1215[[#This Row],[Column9]]</f>
        <v>2</v>
      </c>
      <c r="M106" s="56">
        <f>IFERROR(VLOOKUP(Table1215[[#This Row],[Column2]],Table12[[Column2]:[Column54]],12,FALSE),"0")</f>
        <v>0</v>
      </c>
      <c r="N106" s="56">
        <f>IFERROR(VLOOKUP(Table1215[[#This Row],[Column2]],Table12[[Column2]:[Column54]],13,FALSE),"0")</f>
        <v>3</v>
      </c>
      <c r="O106" s="56">
        <f>IFERROR(VLOOKUP(Table1215[[#This Row],[Column2]],Table12[[Column2]:[Column54]],14,FALSE),"0")</f>
        <v>2</v>
      </c>
      <c r="P106" s="56">
        <f>IFERROR(VLOOKUP(Table1215[[#This Row],[Column2]],Table12[[Column2]:[Column54]],10,FALSE),"0")</f>
        <v>0</v>
      </c>
      <c r="Q106" s="56">
        <f>IFERROR(VLOOKUP(Table1215[[#This Row],[Column2]],Table12[[Column2]:[Column54]],16,FALSE),"0")</f>
        <v>2</v>
      </c>
      <c r="R106" s="58">
        <f>AVERAGE(Table1215[[#This Row],[Column14]],Table1215[[#This Row],[Column15]],Table1215[[#This Row],[Column17]])</f>
        <v>2.3333333333333335</v>
      </c>
      <c r="S106" s="56">
        <f>IFERROR(VLOOKUP(Table1215[[#This Row],[Column2]],Table12[[Column2]:[Column54]],18,FALSE),"0")</f>
        <v>0</v>
      </c>
      <c r="T106" s="56">
        <f>IFERROR(VLOOKUP(Table1215[[#This Row],[Column2]],Table12[[Column2]:[Column54]],19,FALSE),"0")</f>
        <v>0</v>
      </c>
      <c r="U106" s="56">
        <f>IFERROR(VLOOKUP(Table1215[[#This Row],[Column2]],Table12[[Column2]:[Column54]],20,FALSE),"0")</f>
        <v>0</v>
      </c>
      <c r="V106" s="56">
        <f>IFERROR(VLOOKUP(Table1215[[#This Row],[Column2]],Table12[[Column2]:[Column54]],21,FALSE),"0")</f>
        <v>0</v>
      </c>
      <c r="W106" s="56">
        <f>IFERROR(VLOOKUP(Table1215[[#This Row],[Column2]],Table12[[Column2]:[Column54]],22,FALSE),"0")</f>
        <v>0</v>
      </c>
      <c r="X106" s="58">
        <f>Table1215[[#This Row],[Column19]]</f>
        <v>0</v>
      </c>
      <c r="Y106" s="56">
        <f>IFERROR(VLOOKUP(Table1215[[#This Row],[Column2]],Table12[[Column2]:[Column54]],24,FALSE),"0")</f>
        <v>2</v>
      </c>
      <c r="Z106" s="56">
        <f>IFERROR(VLOOKUP(Table1215[[#This Row],[Column2]],Table12[[Column2]:[Column54]],25,FALSE),"0")</f>
        <v>0</v>
      </c>
      <c r="AA106" s="56">
        <f>IFERROR(VLOOKUP(Table1215[[#This Row],[Column2]],Table12[[Column2]:[Column54]],26,FALSE),"0")</f>
        <v>0</v>
      </c>
      <c r="AB106" s="56">
        <f>IFERROR(VLOOKUP(Table1215[[#This Row],[Column2]],Table12[[Column2]:[Column54]],27,FALSE),"0")</f>
        <v>0</v>
      </c>
      <c r="AC106" s="56">
        <f>IFERROR(VLOOKUP(Table1215[[#This Row],[Column2]],Table12[[Column2]:[Column54]],28,FALSE),"0")</f>
        <v>0</v>
      </c>
      <c r="AD106" s="58">
        <f>Table1215[[#This Row],[Column25]]</f>
        <v>2</v>
      </c>
      <c r="AE106" s="56">
        <f>IFERROR(VLOOKUP(Table1215[[#This Row],[Column2]],Table12[[Column2]:[Column54]],30,FALSE),"0")</f>
        <v>0</v>
      </c>
      <c r="AF106" s="56">
        <f>IFERROR(VLOOKUP(Table1215[[#This Row],[Column2]],Table12[[Column2]:[Column54]],31,FALSE),"0")</f>
        <v>0</v>
      </c>
      <c r="AG106" s="56">
        <f>IFERROR(VLOOKUP(Table1215[[#This Row],[Column2]],Table12[[Column2]:[Column54]],32,FALSE),"0")</f>
        <v>0</v>
      </c>
      <c r="AH106" s="56">
        <f>IFERROR(VLOOKUP(Table1215[[#This Row],[Column2]],Table12[[Column2]:[Column54]],33,FALSE),"0")</f>
        <v>0</v>
      </c>
      <c r="AI106" s="56">
        <f>IFERROR(VLOOKUP(Table1215[[#This Row],[Column2]],Table12[[Column2]:[Column54]],34,FALSE),"0")</f>
        <v>0</v>
      </c>
      <c r="AJ106" s="58">
        <f>AVERAGE(Table1215[[#This Row],[Column31]],Table1215[[#This Row],[Column32]],Table1215[[#This Row],[Column33]])</f>
        <v>0</v>
      </c>
      <c r="AK106" s="56">
        <f>IFERROR(VLOOKUP(Table1215[[#This Row],[Column2]],Table12[[Column2]:[Column54]],36,FALSE),"0")</f>
        <v>1</v>
      </c>
      <c r="AL106" s="56">
        <f>IFERROR(VLOOKUP(Table1215[[#This Row],[Column2]],Table12[[Column2]:[Column54]],37,FALSE),"0")</f>
        <v>2</v>
      </c>
      <c r="AM106" s="56">
        <f>IFERROR(VLOOKUP(Table1215[[#This Row],[Column2]],Table12[[Column2]:[Column54]],38,FALSE),"0")</f>
        <v>0</v>
      </c>
      <c r="AN106" s="56">
        <f>IFERROR(VLOOKUP(Table1215[[#This Row],[Column2]],Table12[[Column2]:[Column54]],39,FALSE),"0")</f>
        <v>2</v>
      </c>
      <c r="AO106" s="56">
        <f>IFERROR(VLOOKUP(Table1215[[#This Row],[Column2]],Table12[[Column2]:[Column54]],40,FALSE),"0")</f>
        <v>0</v>
      </c>
      <c r="AP106" s="58">
        <f>AVERAGE(Table1215[[#This Row],[Column37]],Table1215[[#This Row],[Column38]],Table1215[[#This Row],[Column40]])</f>
        <v>1.6666666666666667</v>
      </c>
      <c r="AQ106" s="56">
        <f>IFERROR(VLOOKUP(Table1215[[#This Row],[Column2]],Table12[[Column2]:[Column54]],42,FALSE),"0")</f>
        <v>2</v>
      </c>
      <c r="AR106" s="56">
        <f>IFERROR(VLOOKUP(Table1215[[#This Row],[Column2]],Table12[[Column2]:[Column54]],43,FALSE),"0")</f>
        <v>0</v>
      </c>
      <c r="AS106" s="56">
        <f>IFERROR(VLOOKUP(Table1215[[#This Row],[Column2]],Table12[[Column2]:[Column54]],44,FALSE),"0")</f>
        <v>0</v>
      </c>
      <c r="AT106" s="56">
        <f>IFERROR(VLOOKUP(Table1215[[#This Row],[Column2]],Table12[[Column2]:[Column54]],45,FALSE),"0")</f>
        <v>0</v>
      </c>
      <c r="AU106" s="56">
        <f>IFERROR(VLOOKUP(Table1215[[#This Row],[Column2]],Table12[[Column2]:[Column54]],46,FALSE),"0")</f>
        <v>0</v>
      </c>
      <c r="AV106" s="58">
        <f>Table1215[[#This Row],[Column43]]</f>
        <v>2</v>
      </c>
      <c r="AW106" s="56">
        <f>IFERROR(VLOOKUP(Table1215[[#This Row],[Column2]],Table12[[Column2]:[Column54]],48,FALSE),"0")</f>
        <v>0</v>
      </c>
      <c r="AX106" s="56">
        <f>IFERROR(VLOOKUP(Table1215[[#This Row],[Column2]],Table12[[Column2]:[Column54]],49,FALSE),"0")</f>
        <v>0</v>
      </c>
      <c r="AY106" s="56">
        <f>IFERROR(VLOOKUP(Table1215[[#This Row],[Column2]],Table12[[Column2]:[Column54]],50,FALSE),"0")</f>
        <v>0</v>
      </c>
      <c r="AZ106" s="56">
        <f>IFERROR(VLOOKUP(Table1215[[#This Row],[Column2]],Table12[[Column2]:[Column54]],51,FALSE),"0")</f>
        <v>1</v>
      </c>
      <c r="BA106" s="56">
        <f>IFERROR(VLOOKUP(Table1215[[#This Row],[Column2]],Table12[[Column2]:[Column54]],52,FALSE),"0")</f>
        <v>2</v>
      </c>
      <c r="BB106" s="58">
        <f>AVERAGE(Table1215[[#This Row],[Column52]],Table1215[[#This Row],[Column53]])</f>
        <v>1.5</v>
      </c>
    </row>
    <row r="107" spans="1:54" ht="23.1" customHeight="1" x14ac:dyDescent="0.3">
      <c r="A107" s="78">
        <v>104</v>
      </c>
      <c r="B107" s="61" t="s">
        <v>76</v>
      </c>
      <c r="C107" s="62" t="s">
        <v>77</v>
      </c>
      <c r="D107" s="61" t="s">
        <v>449</v>
      </c>
      <c r="E107" s="61" t="s">
        <v>34</v>
      </c>
      <c r="F107" s="61" t="str">
        <f>REPT(CHAR(160),10)&amp;Working!$E108</f>
        <v>          A</v>
      </c>
      <c r="G107" s="52">
        <f>IFERROR(VLOOKUP(Table1215[[#This Row],[Column2]],Table12[[Column2]:[Column54]],6,FALSE),"0")</f>
        <v>0</v>
      </c>
      <c r="H107" s="52">
        <f>IFERROR(VLOOKUP(Table1215[[#This Row],[Column2]],Table12[[Column2]:[Column54]],7,FALSE),"0")</f>
        <v>0</v>
      </c>
      <c r="I107" s="52">
        <f>IFERROR(VLOOKUP(Table1215[[#This Row],[Column2]],Table12[[Column2]:[Column54]],8,FALSE),"0")</f>
        <v>4</v>
      </c>
      <c r="J107" s="52">
        <f>IFERROR(VLOOKUP(Table1215[[#This Row],[Column2]],Table12[[Column2]:[Column54]],9,FALSE),"0")</f>
        <v>0</v>
      </c>
      <c r="K107" s="52">
        <f>IFERROR(VLOOKUP(Table1215[[#This Row],[Column2]],Table12[[Column2]:[Column54]],10,FALSE),"0")</f>
        <v>0</v>
      </c>
      <c r="L107" s="58">
        <f>Table1215[[#This Row],[Column9]]</f>
        <v>4</v>
      </c>
      <c r="M107" s="52">
        <f>IFERROR(VLOOKUP(Table1215[[#This Row],[Column2]],Table12[[Column2]:[Column54]],12,FALSE),"0")</f>
        <v>0</v>
      </c>
      <c r="N107" s="52">
        <f>IFERROR(VLOOKUP(Table1215[[#This Row],[Column2]],Table12[[Column2]:[Column54]],13,FALSE),"0")</f>
        <v>4</v>
      </c>
      <c r="O107" s="52">
        <f>IFERROR(VLOOKUP(Table1215[[#This Row],[Column2]],Table12[[Column2]:[Column54]],14,FALSE),"0")</f>
        <v>4</v>
      </c>
      <c r="P107" s="52">
        <f>IFERROR(VLOOKUP(Table1215[[#This Row],[Column2]],Table12[[Column2]:[Column54]],10,FALSE),"0")</f>
        <v>0</v>
      </c>
      <c r="Q107" s="52">
        <f>IFERROR(VLOOKUP(Table1215[[#This Row],[Column2]],Table12[[Column2]:[Column54]],16,FALSE),"0")</f>
        <v>4</v>
      </c>
      <c r="R107" s="58">
        <f>AVERAGE(Table1215[[#This Row],[Column14]],Table1215[[#This Row],[Column15]],Table1215[[#This Row],[Column17]])</f>
        <v>4</v>
      </c>
      <c r="S107" s="52">
        <f>IFERROR(VLOOKUP(Table1215[[#This Row],[Column2]],Table12[[Column2]:[Column54]],18,FALSE),"0")</f>
        <v>0</v>
      </c>
      <c r="T107" s="52">
        <f>IFERROR(VLOOKUP(Table1215[[#This Row],[Column2]],Table12[[Column2]:[Column54]],19,FALSE),"0")</f>
        <v>0</v>
      </c>
      <c r="U107" s="52">
        <f>IFERROR(VLOOKUP(Table1215[[#This Row],[Column2]],Table12[[Column2]:[Column54]],20,FALSE),"0")</f>
        <v>0</v>
      </c>
      <c r="V107" s="52">
        <f>IFERROR(VLOOKUP(Table1215[[#This Row],[Column2]],Table12[[Column2]:[Column54]],21,FALSE),"0")</f>
        <v>0</v>
      </c>
      <c r="W107" s="52">
        <f>IFERROR(VLOOKUP(Table1215[[#This Row],[Column2]],Table12[[Column2]:[Column54]],22,FALSE),"0")</f>
        <v>0</v>
      </c>
      <c r="X107" s="58">
        <f>Table1215[[#This Row],[Column19]]</f>
        <v>0</v>
      </c>
      <c r="Y107" s="52">
        <f>IFERROR(VLOOKUP(Table1215[[#This Row],[Column2]],Table12[[Column2]:[Column54]],24,FALSE),"0")</f>
        <v>4</v>
      </c>
      <c r="Z107" s="52">
        <f>IFERROR(VLOOKUP(Table1215[[#This Row],[Column2]],Table12[[Column2]:[Column54]],25,FALSE),"0")</f>
        <v>0</v>
      </c>
      <c r="AA107" s="52">
        <f>IFERROR(VLOOKUP(Table1215[[#This Row],[Column2]],Table12[[Column2]:[Column54]],26,FALSE),"0")</f>
        <v>0</v>
      </c>
      <c r="AB107" s="52">
        <f>IFERROR(VLOOKUP(Table1215[[#This Row],[Column2]],Table12[[Column2]:[Column54]],27,FALSE),"0")</f>
        <v>0</v>
      </c>
      <c r="AC107" s="52">
        <f>IFERROR(VLOOKUP(Table1215[[#This Row],[Column2]],Table12[[Column2]:[Column54]],28,FALSE),"0")</f>
        <v>0</v>
      </c>
      <c r="AD107" s="58">
        <f>Table1215[[#This Row],[Column25]]</f>
        <v>4</v>
      </c>
      <c r="AE107" s="52">
        <f>IFERROR(VLOOKUP(Table1215[[#This Row],[Column2]],Table12[[Column2]:[Column54]],30,FALSE),"0")</f>
        <v>0</v>
      </c>
      <c r="AF107" s="52">
        <f>IFERROR(VLOOKUP(Table1215[[#This Row],[Column2]],Table12[[Column2]:[Column54]],31,FALSE),"0")</f>
        <v>0</v>
      </c>
      <c r="AG107" s="52">
        <f>IFERROR(VLOOKUP(Table1215[[#This Row],[Column2]],Table12[[Column2]:[Column54]],32,FALSE),"0")</f>
        <v>0</v>
      </c>
      <c r="AH107" s="52">
        <f>IFERROR(VLOOKUP(Table1215[[#This Row],[Column2]],Table12[[Column2]:[Column54]],33,FALSE),"0")</f>
        <v>0</v>
      </c>
      <c r="AI107" s="52">
        <f>IFERROR(VLOOKUP(Table1215[[#This Row],[Column2]],Table12[[Column2]:[Column54]],34,FALSE),"0")</f>
        <v>0</v>
      </c>
      <c r="AJ107" s="58">
        <f>AVERAGE(Table1215[[#This Row],[Column31]],Table1215[[#This Row],[Column32]],Table1215[[#This Row],[Column33]])</f>
        <v>0</v>
      </c>
      <c r="AK107" s="52">
        <f>IFERROR(VLOOKUP(Table1215[[#This Row],[Column2]],Table12[[Column2]:[Column54]],36,FALSE),"0")</f>
        <v>5</v>
      </c>
      <c r="AL107" s="52">
        <f>IFERROR(VLOOKUP(Table1215[[#This Row],[Column2]],Table12[[Column2]:[Column54]],37,FALSE),"0")</f>
        <v>5</v>
      </c>
      <c r="AM107" s="52">
        <f>IFERROR(VLOOKUP(Table1215[[#This Row],[Column2]],Table12[[Column2]:[Column54]],38,FALSE),"0")</f>
        <v>0</v>
      </c>
      <c r="AN107" s="52">
        <f>IFERROR(VLOOKUP(Table1215[[#This Row],[Column2]],Table12[[Column2]:[Column54]],39,FALSE),"0")</f>
        <v>5</v>
      </c>
      <c r="AO107" s="52">
        <f>IFERROR(VLOOKUP(Table1215[[#This Row],[Column2]],Table12[[Column2]:[Column54]],40,FALSE),"0")</f>
        <v>0</v>
      </c>
      <c r="AP107" s="58">
        <f>AVERAGE(Table1215[[#This Row],[Column37]],Table1215[[#This Row],[Column38]],Table1215[[#This Row],[Column40]])</f>
        <v>5</v>
      </c>
      <c r="AQ107" s="52">
        <f>IFERROR(VLOOKUP(Table1215[[#This Row],[Column2]],Table12[[Column2]:[Column54]],42,FALSE),"0")</f>
        <v>5</v>
      </c>
      <c r="AR107" s="52">
        <f>IFERROR(VLOOKUP(Table1215[[#This Row],[Column2]],Table12[[Column2]:[Column54]],43,FALSE),"0")</f>
        <v>0</v>
      </c>
      <c r="AS107" s="52">
        <f>IFERROR(VLOOKUP(Table1215[[#This Row],[Column2]],Table12[[Column2]:[Column54]],44,FALSE),"0")</f>
        <v>0</v>
      </c>
      <c r="AT107" s="52">
        <f>IFERROR(VLOOKUP(Table1215[[#This Row],[Column2]],Table12[[Column2]:[Column54]],45,FALSE),"0")</f>
        <v>0</v>
      </c>
      <c r="AU107" s="52">
        <f>IFERROR(VLOOKUP(Table1215[[#This Row],[Column2]],Table12[[Column2]:[Column54]],46,FALSE),"0")</f>
        <v>0</v>
      </c>
      <c r="AV107" s="58">
        <f>Table1215[[#This Row],[Column43]]</f>
        <v>5</v>
      </c>
      <c r="AW107" s="52">
        <f>IFERROR(VLOOKUP(Table1215[[#This Row],[Column2]],Table12[[Column2]:[Column54]],48,FALSE),"0")</f>
        <v>0</v>
      </c>
      <c r="AX107" s="52">
        <f>IFERROR(VLOOKUP(Table1215[[#This Row],[Column2]],Table12[[Column2]:[Column54]],49,FALSE),"0")</f>
        <v>0</v>
      </c>
      <c r="AY107" s="52">
        <f>IFERROR(VLOOKUP(Table1215[[#This Row],[Column2]],Table12[[Column2]:[Column54]],50,FALSE),"0")</f>
        <v>0</v>
      </c>
      <c r="AZ107" s="52">
        <f>IFERROR(VLOOKUP(Table1215[[#This Row],[Column2]],Table12[[Column2]:[Column54]],51,FALSE),"0")</f>
        <v>4</v>
      </c>
      <c r="BA107" s="52">
        <f>IFERROR(VLOOKUP(Table1215[[#This Row],[Column2]],Table12[[Column2]:[Column54]],52,FALSE),"0")</f>
        <v>5</v>
      </c>
      <c r="BB107" s="58">
        <f>AVERAGE(Table1215[[#This Row],[Column52]],Table1215[[#This Row],[Column53]])</f>
        <v>4.5</v>
      </c>
    </row>
    <row r="108" spans="1:54" ht="23.1" customHeight="1" x14ac:dyDescent="0.3">
      <c r="A108" s="77">
        <v>105</v>
      </c>
      <c r="B108" s="54" t="s">
        <v>143</v>
      </c>
      <c r="C108" s="55" t="s">
        <v>144</v>
      </c>
      <c r="D108" s="54" t="s">
        <v>541</v>
      </c>
      <c r="E108" s="54" t="s">
        <v>34</v>
      </c>
      <c r="F108" s="54" t="str">
        <f>REPT(CHAR(160),10)&amp;Working!$E109</f>
        <v>          A</v>
      </c>
      <c r="G108" s="56">
        <f>IFERROR(VLOOKUP(Table1215[[#This Row],[Column2]],Table12[[Column2]:[Column54]],6,FALSE),"0")</f>
        <v>0</v>
      </c>
      <c r="H108" s="56">
        <f>IFERROR(VLOOKUP(Table1215[[#This Row],[Column2]],Table12[[Column2]:[Column54]],7,FALSE),"0")</f>
        <v>0</v>
      </c>
      <c r="I108" s="56">
        <f>IFERROR(VLOOKUP(Table1215[[#This Row],[Column2]],Table12[[Column2]:[Column54]],8,FALSE),"0")</f>
        <v>3</v>
      </c>
      <c r="J108" s="56">
        <f>IFERROR(VLOOKUP(Table1215[[#This Row],[Column2]],Table12[[Column2]:[Column54]],9,FALSE),"0")</f>
        <v>0</v>
      </c>
      <c r="K108" s="56">
        <f>IFERROR(VLOOKUP(Table1215[[#This Row],[Column2]],Table12[[Column2]:[Column54]],10,FALSE),"0")</f>
        <v>0</v>
      </c>
      <c r="L108" s="58">
        <f>Table1215[[#This Row],[Column9]]</f>
        <v>3</v>
      </c>
      <c r="M108" s="56">
        <f>IFERROR(VLOOKUP(Table1215[[#This Row],[Column2]],Table12[[Column2]:[Column54]],12,FALSE),"0")</f>
        <v>0</v>
      </c>
      <c r="N108" s="56">
        <f>IFERROR(VLOOKUP(Table1215[[#This Row],[Column2]],Table12[[Column2]:[Column54]],13,FALSE),"0")</f>
        <v>4</v>
      </c>
      <c r="O108" s="56">
        <f>IFERROR(VLOOKUP(Table1215[[#This Row],[Column2]],Table12[[Column2]:[Column54]],14,FALSE),"0")</f>
        <v>4</v>
      </c>
      <c r="P108" s="56">
        <f>IFERROR(VLOOKUP(Table1215[[#This Row],[Column2]],Table12[[Column2]:[Column54]],10,FALSE),"0")</f>
        <v>0</v>
      </c>
      <c r="Q108" s="56">
        <f>IFERROR(VLOOKUP(Table1215[[#This Row],[Column2]],Table12[[Column2]:[Column54]],16,FALSE),"0")</f>
        <v>4</v>
      </c>
      <c r="R108" s="58">
        <f>AVERAGE(Table1215[[#This Row],[Column14]],Table1215[[#This Row],[Column15]],Table1215[[#This Row],[Column17]])</f>
        <v>4</v>
      </c>
      <c r="S108" s="56">
        <f>IFERROR(VLOOKUP(Table1215[[#This Row],[Column2]],Table12[[Column2]:[Column54]],18,FALSE),"0")</f>
        <v>0</v>
      </c>
      <c r="T108" s="56">
        <f>IFERROR(VLOOKUP(Table1215[[#This Row],[Column2]],Table12[[Column2]:[Column54]],19,FALSE),"0")</f>
        <v>0</v>
      </c>
      <c r="U108" s="56">
        <f>IFERROR(VLOOKUP(Table1215[[#This Row],[Column2]],Table12[[Column2]:[Column54]],20,FALSE),"0")</f>
        <v>0</v>
      </c>
      <c r="V108" s="56">
        <f>IFERROR(VLOOKUP(Table1215[[#This Row],[Column2]],Table12[[Column2]:[Column54]],21,FALSE),"0")</f>
        <v>0</v>
      </c>
      <c r="W108" s="56">
        <f>IFERROR(VLOOKUP(Table1215[[#This Row],[Column2]],Table12[[Column2]:[Column54]],22,FALSE),"0")</f>
        <v>0</v>
      </c>
      <c r="X108" s="58">
        <f>Table1215[[#This Row],[Column19]]</f>
        <v>0</v>
      </c>
      <c r="Y108" s="56">
        <f>IFERROR(VLOOKUP(Table1215[[#This Row],[Column2]],Table12[[Column2]:[Column54]],24,FALSE),"0")</f>
        <v>5</v>
      </c>
      <c r="Z108" s="56">
        <f>IFERROR(VLOOKUP(Table1215[[#This Row],[Column2]],Table12[[Column2]:[Column54]],25,FALSE),"0")</f>
        <v>0</v>
      </c>
      <c r="AA108" s="56">
        <f>IFERROR(VLOOKUP(Table1215[[#This Row],[Column2]],Table12[[Column2]:[Column54]],26,FALSE),"0")</f>
        <v>0</v>
      </c>
      <c r="AB108" s="56">
        <f>IFERROR(VLOOKUP(Table1215[[#This Row],[Column2]],Table12[[Column2]:[Column54]],27,FALSE),"0")</f>
        <v>0</v>
      </c>
      <c r="AC108" s="56">
        <f>IFERROR(VLOOKUP(Table1215[[#This Row],[Column2]],Table12[[Column2]:[Column54]],28,FALSE),"0")</f>
        <v>0</v>
      </c>
      <c r="AD108" s="58">
        <f>Table1215[[#This Row],[Column25]]</f>
        <v>5</v>
      </c>
      <c r="AE108" s="56">
        <f>IFERROR(VLOOKUP(Table1215[[#This Row],[Column2]],Table12[[Column2]:[Column54]],30,FALSE),"0")</f>
        <v>0</v>
      </c>
      <c r="AF108" s="56">
        <f>IFERROR(VLOOKUP(Table1215[[#This Row],[Column2]],Table12[[Column2]:[Column54]],31,FALSE),"0")</f>
        <v>0</v>
      </c>
      <c r="AG108" s="56">
        <f>IFERROR(VLOOKUP(Table1215[[#This Row],[Column2]],Table12[[Column2]:[Column54]],32,FALSE),"0")</f>
        <v>0</v>
      </c>
      <c r="AH108" s="56">
        <f>IFERROR(VLOOKUP(Table1215[[#This Row],[Column2]],Table12[[Column2]:[Column54]],33,FALSE),"0")</f>
        <v>0</v>
      </c>
      <c r="AI108" s="56">
        <f>IFERROR(VLOOKUP(Table1215[[#This Row],[Column2]],Table12[[Column2]:[Column54]],34,FALSE),"0")</f>
        <v>0</v>
      </c>
      <c r="AJ108" s="58">
        <f>AVERAGE(Table1215[[#This Row],[Column31]],Table1215[[#This Row],[Column32]],Table1215[[#This Row],[Column33]])</f>
        <v>0</v>
      </c>
      <c r="AK108" s="56">
        <f>IFERROR(VLOOKUP(Table1215[[#This Row],[Column2]],Table12[[Column2]:[Column54]],36,FALSE),"0")</f>
        <v>3</v>
      </c>
      <c r="AL108" s="56">
        <f>IFERROR(VLOOKUP(Table1215[[#This Row],[Column2]],Table12[[Column2]:[Column54]],37,FALSE),"0")</f>
        <v>4</v>
      </c>
      <c r="AM108" s="56">
        <f>IFERROR(VLOOKUP(Table1215[[#This Row],[Column2]],Table12[[Column2]:[Column54]],38,FALSE),"0")</f>
        <v>0</v>
      </c>
      <c r="AN108" s="56">
        <f>IFERROR(VLOOKUP(Table1215[[#This Row],[Column2]],Table12[[Column2]:[Column54]],39,FALSE),"0")</f>
        <v>4</v>
      </c>
      <c r="AO108" s="56">
        <f>IFERROR(VLOOKUP(Table1215[[#This Row],[Column2]],Table12[[Column2]:[Column54]],40,FALSE),"0")</f>
        <v>0</v>
      </c>
      <c r="AP108" s="58">
        <f>AVERAGE(Table1215[[#This Row],[Column37]],Table1215[[#This Row],[Column38]],Table1215[[#This Row],[Column40]])</f>
        <v>3.6666666666666665</v>
      </c>
      <c r="AQ108" s="56">
        <f>IFERROR(VLOOKUP(Table1215[[#This Row],[Column2]],Table12[[Column2]:[Column54]],42,FALSE),"0")</f>
        <v>5</v>
      </c>
      <c r="AR108" s="56">
        <f>IFERROR(VLOOKUP(Table1215[[#This Row],[Column2]],Table12[[Column2]:[Column54]],43,FALSE),"0")</f>
        <v>0</v>
      </c>
      <c r="AS108" s="56">
        <f>IFERROR(VLOOKUP(Table1215[[#This Row],[Column2]],Table12[[Column2]:[Column54]],44,FALSE),"0")</f>
        <v>0</v>
      </c>
      <c r="AT108" s="56">
        <f>IFERROR(VLOOKUP(Table1215[[#This Row],[Column2]],Table12[[Column2]:[Column54]],45,FALSE),"0")</f>
        <v>0</v>
      </c>
      <c r="AU108" s="56">
        <f>IFERROR(VLOOKUP(Table1215[[#This Row],[Column2]],Table12[[Column2]:[Column54]],46,FALSE),"0")</f>
        <v>0</v>
      </c>
      <c r="AV108" s="58">
        <f>Table1215[[#This Row],[Column43]]</f>
        <v>5</v>
      </c>
      <c r="AW108" s="56">
        <f>IFERROR(VLOOKUP(Table1215[[#This Row],[Column2]],Table12[[Column2]:[Column54]],48,FALSE),"0")</f>
        <v>0</v>
      </c>
      <c r="AX108" s="56">
        <f>IFERROR(VLOOKUP(Table1215[[#This Row],[Column2]],Table12[[Column2]:[Column54]],49,FALSE),"0")</f>
        <v>0</v>
      </c>
      <c r="AY108" s="56">
        <f>IFERROR(VLOOKUP(Table1215[[#This Row],[Column2]],Table12[[Column2]:[Column54]],50,FALSE),"0")</f>
        <v>0</v>
      </c>
      <c r="AZ108" s="56">
        <f>IFERROR(VLOOKUP(Table1215[[#This Row],[Column2]],Table12[[Column2]:[Column54]],51,FALSE),"0")</f>
        <v>2</v>
      </c>
      <c r="BA108" s="56">
        <f>IFERROR(VLOOKUP(Table1215[[#This Row],[Column2]],Table12[[Column2]:[Column54]],52,FALSE),"0")</f>
        <v>4</v>
      </c>
      <c r="BB108" s="58">
        <f>AVERAGE(Table1215[[#This Row],[Column52]],Table1215[[#This Row],[Column53]])</f>
        <v>3</v>
      </c>
    </row>
    <row r="109" spans="1:54" ht="23.1" customHeight="1" x14ac:dyDescent="0.3">
      <c r="A109" s="78">
        <v>106</v>
      </c>
      <c r="B109" s="61" t="s">
        <v>349</v>
      </c>
      <c r="C109" s="62" t="s">
        <v>350</v>
      </c>
      <c r="D109" s="61" t="s">
        <v>449</v>
      </c>
      <c r="E109" s="61" t="s">
        <v>492</v>
      </c>
      <c r="F109" s="61" t="str">
        <f>REPT(CHAR(160),10)&amp;Working!$E110</f>
        <v>          C</v>
      </c>
      <c r="G109" s="52">
        <f>IFERROR(VLOOKUP(Table1215[[#This Row],[Column2]],Table12[[Column2]:[Column54]],6,FALSE),"0")</f>
        <v>0</v>
      </c>
      <c r="H109" s="52">
        <f>IFERROR(VLOOKUP(Table1215[[#This Row],[Column2]],Table12[[Column2]:[Column54]],7,FALSE),"0")</f>
        <v>0</v>
      </c>
      <c r="I109" s="52">
        <f>IFERROR(VLOOKUP(Table1215[[#This Row],[Column2]],Table12[[Column2]:[Column54]],8,FALSE),"0")</f>
        <v>5</v>
      </c>
      <c r="J109" s="52">
        <f>IFERROR(VLOOKUP(Table1215[[#This Row],[Column2]],Table12[[Column2]:[Column54]],9,FALSE),"0")</f>
        <v>0</v>
      </c>
      <c r="K109" s="52">
        <f>IFERROR(VLOOKUP(Table1215[[#This Row],[Column2]],Table12[[Column2]:[Column54]],10,FALSE),"0")</f>
        <v>0</v>
      </c>
      <c r="L109" s="58">
        <f>Table1215[[#This Row],[Column9]]</f>
        <v>5</v>
      </c>
      <c r="M109" s="52">
        <f>IFERROR(VLOOKUP(Table1215[[#This Row],[Column2]],Table12[[Column2]:[Column54]],12,FALSE),"0")</f>
        <v>0</v>
      </c>
      <c r="N109" s="52">
        <f>IFERROR(VLOOKUP(Table1215[[#This Row],[Column2]],Table12[[Column2]:[Column54]],13,FALSE),"0")</f>
        <v>5</v>
      </c>
      <c r="O109" s="52">
        <f>IFERROR(VLOOKUP(Table1215[[#This Row],[Column2]],Table12[[Column2]:[Column54]],14,FALSE),"0")</f>
        <v>4</v>
      </c>
      <c r="P109" s="52">
        <f>IFERROR(VLOOKUP(Table1215[[#This Row],[Column2]],Table12[[Column2]:[Column54]],10,FALSE),"0")</f>
        <v>0</v>
      </c>
      <c r="Q109" s="52">
        <f>IFERROR(VLOOKUP(Table1215[[#This Row],[Column2]],Table12[[Column2]:[Column54]],16,FALSE),"0")</f>
        <v>4</v>
      </c>
      <c r="R109" s="58">
        <f>AVERAGE(Table1215[[#This Row],[Column14]],Table1215[[#This Row],[Column15]],Table1215[[#This Row],[Column17]])</f>
        <v>4.333333333333333</v>
      </c>
      <c r="S109" s="52">
        <f>IFERROR(VLOOKUP(Table1215[[#This Row],[Column2]],Table12[[Column2]:[Column54]],18,FALSE),"0")</f>
        <v>0</v>
      </c>
      <c r="T109" s="52">
        <f>IFERROR(VLOOKUP(Table1215[[#This Row],[Column2]],Table12[[Column2]:[Column54]],19,FALSE),"0")</f>
        <v>0</v>
      </c>
      <c r="U109" s="52">
        <f>IFERROR(VLOOKUP(Table1215[[#This Row],[Column2]],Table12[[Column2]:[Column54]],20,FALSE),"0")</f>
        <v>0</v>
      </c>
      <c r="V109" s="52">
        <f>IFERROR(VLOOKUP(Table1215[[#This Row],[Column2]],Table12[[Column2]:[Column54]],21,FALSE),"0")</f>
        <v>0</v>
      </c>
      <c r="W109" s="52">
        <f>IFERROR(VLOOKUP(Table1215[[#This Row],[Column2]],Table12[[Column2]:[Column54]],22,FALSE),"0")</f>
        <v>0</v>
      </c>
      <c r="X109" s="58">
        <f>Table1215[[#This Row],[Column19]]</f>
        <v>0</v>
      </c>
      <c r="Y109" s="52">
        <f>IFERROR(VLOOKUP(Table1215[[#This Row],[Column2]],Table12[[Column2]:[Column54]],24,FALSE),"0")</f>
        <v>5</v>
      </c>
      <c r="Z109" s="52">
        <f>IFERROR(VLOOKUP(Table1215[[#This Row],[Column2]],Table12[[Column2]:[Column54]],25,FALSE),"0")</f>
        <v>0</v>
      </c>
      <c r="AA109" s="52">
        <f>IFERROR(VLOOKUP(Table1215[[#This Row],[Column2]],Table12[[Column2]:[Column54]],26,FALSE),"0")</f>
        <v>0</v>
      </c>
      <c r="AB109" s="52">
        <f>IFERROR(VLOOKUP(Table1215[[#This Row],[Column2]],Table12[[Column2]:[Column54]],27,FALSE),"0")</f>
        <v>0</v>
      </c>
      <c r="AC109" s="52">
        <f>IFERROR(VLOOKUP(Table1215[[#This Row],[Column2]],Table12[[Column2]:[Column54]],28,FALSE),"0")</f>
        <v>0</v>
      </c>
      <c r="AD109" s="58">
        <f>Table1215[[#This Row],[Column25]]</f>
        <v>5</v>
      </c>
      <c r="AE109" s="52">
        <f>IFERROR(VLOOKUP(Table1215[[#This Row],[Column2]],Table12[[Column2]:[Column54]],30,FALSE),"0")</f>
        <v>0</v>
      </c>
      <c r="AF109" s="52">
        <f>IFERROR(VLOOKUP(Table1215[[#This Row],[Column2]],Table12[[Column2]:[Column54]],31,FALSE),"0")</f>
        <v>0</v>
      </c>
      <c r="AG109" s="52">
        <f>IFERROR(VLOOKUP(Table1215[[#This Row],[Column2]],Table12[[Column2]:[Column54]],32,FALSE),"0")</f>
        <v>0</v>
      </c>
      <c r="AH109" s="52">
        <f>IFERROR(VLOOKUP(Table1215[[#This Row],[Column2]],Table12[[Column2]:[Column54]],33,FALSE),"0")</f>
        <v>0</v>
      </c>
      <c r="AI109" s="52">
        <f>IFERROR(VLOOKUP(Table1215[[#This Row],[Column2]],Table12[[Column2]:[Column54]],34,FALSE),"0")</f>
        <v>0</v>
      </c>
      <c r="AJ109" s="58">
        <f>AVERAGE(Table1215[[#This Row],[Column31]],Table1215[[#This Row],[Column32]],Table1215[[#This Row],[Column33]])</f>
        <v>0</v>
      </c>
      <c r="AK109" s="52">
        <f>IFERROR(VLOOKUP(Table1215[[#This Row],[Column2]],Table12[[Column2]:[Column54]],36,FALSE),"0")</f>
        <v>5</v>
      </c>
      <c r="AL109" s="52">
        <f>IFERROR(VLOOKUP(Table1215[[#This Row],[Column2]],Table12[[Column2]:[Column54]],37,FALSE),"0")</f>
        <v>5</v>
      </c>
      <c r="AM109" s="52">
        <f>IFERROR(VLOOKUP(Table1215[[#This Row],[Column2]],Table12[[Column2]:[Column54]],38,FALSE),"0")</f>
        <v>0</v>
      </c>
      <c r="AN109" s="52">
        <f>IFERROR(VLOOKUP(Table1215[[#This Row],[Column2]],Table12[[Column2]:[Column54]],39,FALSE),"0")</f>
        <v>5</v>
      </c>
      <c r="AO109" s="52">
        <f>IFERROR(VLOOKUP(Table1215[[#This Row],[Column2]],Table12[[Column2]:[Column54]],40,FALSE),"0")</f>
        <v>0</v>
      </c>
      <c r="AP109" s="58">
        <f>AVERAGE(Table1215[[#This Row],[Column37]],Table1215[[#This Row],[Column38]],Table1215[[#This Row],[Column40]])</f>
        <v>5</v>
      </c>
      <c r="AQ109" s="52">
        <f>IFERROR(VLOOKUP(Table1215[[#This Row],[Column2]],Table12[[Column2]:[Column54]],42,FALSE),"0")</f>
        <v>5</v>
      </c>
      <c r="AR109" s="52">
        <f>IFERROR(VLOOKUP(Table1215[[#This Row],[Column2]],Table12[[Column2]:[Column54]],43,FALSE),"0")</f>
        <v>0</v>
      </c>
      <c r="AS109" s="52">
        <f>IFERROR(VLOOKUP(Table1215[[#This Row],[Column2]],Table12[[Column2]:[Column54]],44,FALSE),"0")</f>
        <v>0</v>
      </c>
      <c r="AT109" s="52">
        <f>IFERROR(VLOOKUP(Table1215[[#This Row],[Column2]],Table12[[Column2]:[Column54]],45,FALSE),"0")</f>
        <v>0</v>
      </c>
      <c r="AU109" s="52">
        <f>IFERROR(VLOOKUP(Table1215[[#This Row],[Column2]],Table12[[Column2]:[Column54]],46,FALSE),"0")</f>
        <v>0</v>
      </c>
      <c r="AV109" s="58">
        <f>Table1215[[#This Row],[Column43]]</f>
        <v>5</v>
      </c>
      <c r="AW109" s="52">
        <f>IFERROR(VLOOKUP(Table1215[[#This Row],[Column2]],Table12[[Column2]:[Column54]],48,FALSE),"0")</f>
        <v>0</v>
      </c>
      <c r="AX109" s="52">
        <f>IFERROR(VLOOKUP(Table1215[[#This Row],[Column2]],Table12[[Column2]:[Column54]],49,FALSE),"0")</f>
        <v>0</v>
      </c>
      <c r="AY109" s="52">
        <f>IFERROR(VLOOKUP(Table1215[[#This Row],[Column2]],Table12[[Column2]:[Column54]],50,FALSE),"0")</f>
        <v>0</v>
      </c>
      <c r="AZ109" s="52">
        <f>IFERROR(VLOOKUP(Table1215[[#This Row],[Column2]],Table12[[Column2]:[Column54]],51,FALSE),"0")</f>
        <v>4</v>
      </c>
      <c r="BA109" s="52">
        <f>IFERROR(VLOOKUP(Table1215[[#This Row],[Column2]],Table12[[Column2]:[Column54]],52,FALSE),"0")</f>
        <v>5</v>
      </c>
      <c r="BB109" s="58">
        <f>AVERAGE(Table1215[[#This Row],[Column52]],Table1215[[#This Row],[Column53]])</f>
        <v>4.5</v>
      </c>
    </row>
    <row r="110" spans="1:54" ht="23.1" customHeight="1" x14ac:dyDescent="0.3">
      <c r="A110" s="77">
        <v>107</v>
      </c>
      <c r="B110" s="54" t="s">
        <v>351</v>
      </c>
      <c r="C110" s="55" t="s">
        <v>352</v>
      </c>
      <c r="D110" s="54" t="s">
        <v>541</v>
      </c>
      <c r="E110" s="54" t="s">
        <v>492</v>
      </c>
      <c r="F110" s="54" t="str">
        <f>REPT(CHAR(160),10)&amp;Working!$E111</f>
        <v>          C</v>
      </c>
      <c r="G110" s="56">
        <f>IFERROR(VLOOKUP(Table1215[[#This Row],[Column2]],Table12[[Column2]:[Column54]],6,FALSE),"0")</f>
        <v>0</v>
      </c>
      <c r="H110" s="56">
        <f>IFERROR(VLOOKUP(Table1215[[#This Row],[Column2]],Table12[[Column2]:[Column54]],7,FALSE),"0")</f>
        <v>0</v>
      </c>
      <c r="I110" s="56">
        <f>IFERROR(VLOOKUP(Table1215[[#This Row],[Column2]],Table12[[Column2]:[Column54]],8,FALSE),"0")</f>
        <v>3</v>
      </c>
      <c r="J110" s="56">
        <f>IFERROR(VLOOKUP(Table1215[[#This Row],[Column2]],Table12[[Column2]:[Column54]],9,FALSE),"0")</f>
        <v>0</v>
      </c>
      <c r="K110" s="56">
        <f>IFERROR(VLOOKUP(Table1215[[#This Row],[Column2]],Table12[[Column2]:[Column54]],10,FALSE),"0")</f>
        <v>0</v>
      </c>
      <c r="L110" s="58">
        <f>Table1215[[#This Row],[Column9]]</f>
        <v>3</v>
      </c>
      <c r="M110" s="56">
        <f>IFERROR(VLOOKUP(Table1215[[#This Row],[Column2]],Table12[[Column2]:[Column54]],12,FALSE),"0")</f>
        <v>0</v>
      </c>
      <c r="N110" s="56">
        <f>IFERROR(VLOOKUP(Table1215[[#This Row],[Column2]],Table12[[Column2]:[Column54]],13,FALSE),"0")</f>
        <v>4</v>
      </c>
      <c r="O110" s="56">
        <f>IFERROR(VLOOKUP(Table1215[[#This Row],[Column2]],Table12[[Column2]:[Column54]],14,FALSE),"0")</f>
        <v>4</v>
      </c>
      <c r="P110" s="56">
        <f>IFERROR(VLOOKUP(Table1215[[#This Row],[Column2]],Table12[[Column2]:[Column54]],10,FALSE),"0")</f>
        <v>0</v>
      </c>
      <c r="Q110" s="56">
        <f>IFERROR(VLOOKUP(Table1215[[#This Row],[Column2]],Table12[[Column2]:[Column54]],16,FALSE),"0")</f>
        <v>4</v>
      </c>
      <c r="R110" s="58">
        <f>AVERAGE(Table1215[[#This Row],[Column14]],Table1215[[#This Row],[Column15]],Table1215[[#This Row],[Column17]])</f>
        <v>4</v>
      </c>
      <c r="S110" s="56">
        <f>IFERROR(VLOOKUP(Table1215[[#This Row],[Column2]],Table12[[Column2]:[Column54]],18,FALSE),"0")</f>
        <v>0</v>
      </c>
      <c r="T110" s="56">
        <f>IFERROR(VLOOKUP(Table1215[[#This Row],[Column2]],Table12[[Column2]:[Column54]],19,FALSE),"0")</f>
        <v>0</v>
      </c>
      <c r="U110" s="56">
        <f>IFERROR(VLOOKUP(Table1215[[#This Row],[Column2]],Table12[[Column2]:[Column54]],20,FALSE),"0")</f>
        <v>0</v>
      </c>
      <c r="V110" s="56">
        <f>IFERROR(VLOOKUP(Table1215[[#This Row],[Column2]],Table12[[Column2]:[Column54]],21,FALSE),"0")</f>
        <v>0</v>
      </c>
      <c r="W110" s="56">
        <f>IFERROR(VLOOKUP(Table1215[[#This Row],[Column2]],Table12[[Column2]:[Column54]],22,FALSE),"0")</f>
        <v>0</v>
      </c>
      <c r="X110" s="58">
        <f>Table1215[[#This Row],[Column19]]</f>
        <v>0</v>
      </c>
      <c r="Y110" s="56">
        <f>IFERROR(VLOOKUP(Table1215[[#This Row],[Column2]],Table12[[Column2]:[Column54]],24,FALSE),"0")</f>
        <v>4</v>
      </c>
      <c r="Z110" s="56">
        <f>IFERROR(VLOOKUP(Table1215[[#This Row],[Column2]],Table12[[Column2]:[Column54]],25,FALSE),"0")</f>
        <v>0</v>
      </c>
      <c r="AA110" s="56">
        <f>IFERROR(VLOOKUP(Table1215[[#This Row],[Column2]],Table12[[Column2]:[Column54]],26,FALSE),"0")</f>
        <v>0</v>
      </c>
      <c r="AB110" s="56">
        <f>IFERROR(VLOOKUP(Table1215[[#This Row],[Column2]],Table12[[Column2]:[Column54]],27,FALSE),"0")</f>
        <v>0</v>
      </c>
      <c r="AC110" s="56">
        <f>IFERROR(VLOOKUP(Table1215[[#This Row],[Column2]],Table12[[Column2]:[Column54]],28,FALSE),"0")</f>
        <v>0</v>
      </c>
      <c r="AD110" s="58">
        <f>Table1215[[#This Row],[Column25]]</f>
        <v>4</v>
      </c>
      <c r="AE110" s="56">
        <f>IFERROR(VLOOKUP(Table1215[[#This Row],[Column2]],Table12[[Column2]:[Column54]],30,FALSE),"0")</f>
        <v>0</v>
      </c>
      <c r="AF110" s="56">
        <f>IFERROR(VLOOKUP(Table1215[[#This Row],[Column2]],Table12[[Column2]:[Column54]],31,FALSE),"0")</f>
        <v>0</v>
      </c>
      <c r="AG110" s="56">
        <f>IFERROR(VLOOKUP(Table1215[[#This Row],[Column2]],Table12[[Column2]:[Column54]],32,FALSE),"0")</f>
        <v>0</v>
      </c>
      <c r="AH110" s="56">
        <f>IFERROR(VLOOKUP(Table1215[[#This Row],[Column2]],Table12[[Column2]:[Column54]],33,FALSE),"0")</f>
        <v>0</v>
      </c>
      <c r="AI110" s="56">
        <f>IFERROR(VLOOKUP(Table1215[[#This Row],[Column2]],Table12[[Column2]:[Column54]],34,FALSE),"0")</f>
        <v>0</v>
      </c>
      <c r="AJ110" s="58">
        <f>AVERAGE(Table1215[[#This Row],[Column31]],Table1215[[#This Row],[Column32]],Table1215[[#This Row],[Column33]])</f>
        <v>0</v>
      </c>
      <c r="AK110" s="56">
        <f>IFERROR(VLOOKUP(Table1215[[#This Row],[Column2]],Table12[[Column2]:[Column54]],36,FALSE),"0")</f>
        <v>2</v>
      </c>
      <c r="AL110" s="56">
        <f>IFERROR(VLOOKUP(Table1215[[#This Row],[Column2]],Table12[[Column2]:[Column54]],37,FALSE),"0")</f>
        <v>4</v>
      </c>
      <c r="AM110" s="56">
        <f>IFERROR(VLOOKUP(Table1215[[#This Row],[Column2]],Table12[[Column2]:[Column54]],38,FALSE),"0")</f>
        <v>0</v>
      </c>
      <c r="AN110" s="56">
        <f>IFERROR(VLOOKUP(Table1215[[#This Row],[Column2]],Table12[[Column2]:[Column54]],39,FALSE),"0")</f>
        <v>4</v>
      </c>
      <c r="AO110" s="56">
        <f>IFERROR(VLOOKUP(Table1215[[#This Row],[Column2]],Table12[[Column2]:[Column54]],40,FALSE),"0")</f>
        <v>0</v>
      </c>
      <c r="AP110" s="58">
        <f>AVERAGE(Table1215[[#This Row],[Column37]],Table1215[[#This Row],[Column38]],Table1215[[#This Row],[Column40]])</f>
        <v>3.3333333333333335</v>
      </c>
      <c r="AQ110" s="56">
        <f>IFERROR(VLOOKUP(Table1215[[#This Row],[Column2]],Table12[[Column2]:[Column54]],42,FALSE),"0")</f>
        <v>3</v>
      </c>
      <c r="AR110" s="56">
        <f>IFERROR(VLOOKUP(Table1215[[#This Row],[Column2]],Table12[[Column2]:[Column54]],43,FALSE),"0")</f>
        <v>0</v>
      </c>
      <c r="AS110" s="56">
        <f>IFERROR(VLOOKUP(Table1215[[#This Row],[Column2]],Table12[[Column2]:[Column54]],44,FALSE),"0")</f>
        <v>0</v>
      </c>
      <c r="AT110" s="56">
        <f>IFERROR(VLOOKUP(Table1215[[#This Row],[Column2]],Table12[[Column2]:[Column54]],45,FALSE),"0")</f>
        <v>0</v>
      </c>
      <c r="AU110" s="56">
        <f>IFERROR(VLOOKUP(Table1215[[#This Row],[Column2]],Table12[[Column2]:[Column54]],46,FALSE),"0")</f>
        <v>0</v>
      </c>
      <c r="AV110" s="58">
        <f>Table1215[[#This Row],[Column43]]</f>
        <v>3</v>
      </c>
      <c r="AW110" s="56">
        <f>IFERROR(VLOOKUP(Table1215[[#This Row],[Column2]],Table12[[Column2]:[Column54]],48,FALSE),"0")</f>
        <v>0</v>
      </c>
      <c r="AX110" s="56">
        <f>IFERROR(VLOOKUP(Table1215[[#This Row],[Column2]],Table12[[Column2]:[Column54]],49,FALSE),"0")</f>
        <v>0</v>
      </c>
      <c r="AY110" s="56">
        <f>IFERROR(VLOOKUP(Table1215[[#This Row],[Column2]],Table12[[Column2]:[Column54]],50,FALSE),"0")</f>
        <v>0</v>
      </c>
      <c r="AZ110" s="56">
        <f>IFERROR(VLOOKUP(Table1215[[#This Row],[Column2]],Table12[[Column2]:[Column54]],51,FALSE),"0")</f>
        <v>2</v>
      </c>
      <c r="BA110" s="56">
        <f>IFERROR(VLOOKUP(Table1215[[#This Row],[Column2]],Table12[[Column2]:[Column54]],52,FALSE),"0")</f>
        <v>5</v>
      </c>
      <c r="BB110" s="58">
        <f>AVERAGE(Table1215[[#This Row],[Column52]],Table1215[[#This Row],[Column53]])</f>
        <v>3.5</v>
      </c>
    </row>
    <row r="111" spans="1:54" ht="23.1" customHeight="1" x14ac:dyDescent="0.3">
      <c r="A111" s="78">
        <v>108</v>
      </c>
      <c r="B111" s="61" t="s">
        <v>278</v>
      </c>
      <c r="C111" s="62" t="s">
        <v>279</v>
      </c>
      <c r="D111" s="61" t="s">
        <v>449</v>
      </c>
      <c r="E111" s="61" t="s">
        <v>160</v>
      </c>
      <c r="F111" s="61" t="str">
        <f>REPT(CHAR(160),10)&amp;Working!$E112</f>
        <v>          B</v>
      </c>
      <c r="G111" s="52">
        <f>IFERROR(VLOOKUP(Table1215[[#This Row],[Column2]],Table12[[Column2]:[Column54]],6,FALSE),"0")</f>
        <v>0</v>
      </c>
      <c r="H111" s="52">
        <f>IFERROR(VLOOKUP(Table1215[[#This Row],[Column2]],Table12[[Column2]:[Column54]],7,FALSE),"0")</f>
        <v>0</v>
      </c>
      <c r="I111" s="52">
        <f>IFERROR(VLOOKUP(Table1215[[#This Row],[Column2]],Table12[[Column2]:[Column54]],8,FALSE),"0")</f>
        <v>2</v>
      </c>
      <c r="J111" s="52">
        <f>IFERROR(VLOOKUP(Table1215[[#This Row],[Column2]],Table12[[Column2]:[Column54]],9,FALSE),"0")</f>
        <v>0</v>
      </c>
      <c r="K111" s="52">
        <f>IFERROR(VLOOKUP(Table1215[[#This Row],[Column2]],Table12[[Column2]:[Column54]],10,FALSE),"0")</f>
        <v>0</v>
      </c>
      <c r="L111" s="58">
        <f>Table1215[[#This Row],[Column9]]</f>
        <v>2</v>
      </c>
      <c r="M111" s="52">
        <f>IFERROR(VLOOKUP(Table1215[[#This Row],[Column2]],Table12[[Column2]:[Column54]],12,FALSE),"0")</f>
        <v>0</v>
      </c>
      <c r="N111" s="52">
        <f>IFERROR(VLOOKUP(Table1215[[#This Row],[Column2]],Table12[[Column2]:[Column54]],13,FALSE),"0")</f>
        <v>2</v>
      </c>
      <c r="O111" s="52">
        <f>IFERROR(VLOOKUP(Table1215[[#This Row],[Column2]],Table12[[Column2]:[Column54]],14,FALSE),"0")</f>
        <v>1</v>
      </c>
      <c r="P111" s="52">
        <f>IFERROR(VLOOKUP(Table1215[[#This Row],[Column2]],Table12[[Column2]:[Column54]],10,FALSE),"0")</f>
        <v>0</v>
      </c>
      <c r="Q111" s="52">
        <f>IFERROR(VLOOKUP(Table1215[[#This Row],[Column2]],Table12[[Column2]:[Column54]],16,FALSE),"0")</f>
        <v>1</v>
      </c>
      <c r="R111" s="58">
        <f>AVERAGE(Table1215[[#This Row],[Column14]],Table1215[[#This Row],[Column15]],Table1215[[#This Row],[Column17]])</f>
        <v>1.3333333333333333</v>
      </c>
      <c r="S111" s="52">
        <f>IFERROR(VLOOKUP(Table1215[[#This Row],[Column2]],Table12[[Column2]:[Column54]],18,FALSE),"0")</f>
        <v>0</v>
      </c>
      <c r="T111" s="52">
        <f>IFERROR(VLOOKUP(Table1215[[#This Row],[Column2]],Table12[[Column2]:[Column54]],19,FALSE),"0")</f>
        <v>0</v>
      </c>
      <c r="U111" s="52">
        <f>IFERROR(VLOOKUP(Table1215[[#This Row],[Column2]],Table12[[Column2]:[Column54]],20,FALSE),"0")</f>
        <v>0</v>
      </c>
      <c r="V111" s="52">
        <f>IFERROR(VLOOKUP(Table1215[[#This Row],[Column2]],Table12[[Column2]:[Column54]],21,FALSE),"0")</f>
        <v>0</v>
      </c>
      <c r="W111" s="52">
        <f>IFERROR(VLOOKUP(Table1215[[#This Row],[Column2]],Table12[[Column2]:[Column54]],22,FALSE),"0")</f>
        <v>0</v>
      </c>
      <c r="X111" s="58">
        <f>Table1215[[#This Row],[Column19]]</f>
        <v>0</v>
      </c>
      <c r="Y111" s="52">
        <f>IFERROR(VLOOKUP(Table1215[[#This Row],[Column2]],Table12[[Column2]:[Column54]],24,FALSE),"0")</f>
        <v>2</v>
      </c>
      <c r="Z111" s="52">
        <f>IFERROR(VLOOKUP(Table1215[[#This Row],[Column2]],Table12[[Column2]:[Column54]],25,FALSE),"0")</f>
        <v>0</v>
      </c>
      <c r="AA111" s="52">
        <f>IFERROR(VLOOKUP(Table1215[[#This Row],[Column2]],Table12[[Column2]:[Column54]],26,FALSE),"0")</f>
        <v>0</v>
      </c>
      <c r="AB111" s="52">
        <f>IFERROR(VLOOKUP(Table1215[[#This Row],[Column2]],Table12[[Column2]:[Column54]],27,FALSE),"0")</f>
        <v>0</v>
      </c>
      <c r="AC111" s="52">
        <f>IFERROR(VLOOKUP(Table1215[[#This Row],[Column2]],Table12[[Column2]:[Column54]],28,FALSE),"0")</f>
        <v>0</v>
      </c>
      <c r="AD111" s="58">
        <f>Table1215[[#This Row],[Column25]]</f>
        <v>2</v>
      </c>
      <c r="AE111" s="52">
        <f>IFERROR(VLOOKUP(Table1215[[#This Row],[Column2]],Table12[[Column2]:[Column54]],30,FALSE),"0")</f>
        <v>0</v>
      </c>
      <c r="AF111" s="52">
        <f>IFERROR(VLOOKUP(Table1215[[#This Row],[Column2]],Table12[[Column2]:[Column54]],31,FALSE),"0")</f>
        <v>0</v>
      </c>
      <c r="AG111" s="52">
        <f>IFERROR(VLOOKUP(Table1215[[#This Row],[Column2]],Table12[[Column2]:[Column54]],32,FALSE),"0")</f>
        <v>0</v>
      </c>
      <c r="AH111" s="52">
        <f>IFERROR(VLOOKUP(Table1215[[#This Row],[Column2]],Table12[[Column2]:[Column54]],33,FALSE),"0")</f>
        <v>0</v>
      </c>
      <c r="AI111" s="52">
        <f>IFERROR(VLOOKUP(Table1215[[#This Row],[Column2]],Table12[[Column2]:[Column54]],34,FALSE),"0")</f>
        <v>0</v>
      </c>
      <c r="AJ111" s="58">
        <f>AVERAGE(Table1215[[#This Row],[Column31]],Table1215[[#This Row],[Column32]],Table1215[[#This Row],[Column33]])</f>
        <v>0</v>
      </c>
      <c r="AK111" s="52">
        <f>IFERROR(VLOOKUP(Table1215[[#This Row],[Column2]],Table12[[Column2]:[Column54]],36,FALSE),"0")</f>
        <v>2</v>
      </c>
      <c r="AL111" s="52">
        <f>IFERROR(VLOOKUP(Table1215[[#This Row],[Column2]],Table12[[Column2]:[Column54]],37,FALSE),"0")</f>
        <v>3</v>
      </c>
      <c r="AM111" s="52">
        <f>IFERROR(VLOOKUP(Table1215[[#This Row],[Column2]],Table12[[Column2]:[Column54]],38,FALSE),"0")</f>
        <v>0</v>
      </c>
      <c r="AN111" s="52">
        <f>IFERROR(VLOOKUP(Table1215[[#This Row],[Column2]],Table12[[Column2]:[Column54]],39,FALSE),"0")</f>
        <v>3</v>
      </c>
      <c r="AO111" s="52">
        <f>IFERROR(VLOOKUP(Table1215[[#This Row],[Column2]],Table12[[Column2]:[Column54]],40,FALSE),"0")</f>
        <v>0</v>
      </c>
      <c r="AP111" s="58">
        <f>AVERAGE(Table1215[[#This Row],[Column37]],Table1215[[#This Row],[Column38]],Table1215[[#This Row],[Column40]])</f>
        <v>2.6666666666666665</v>
      </c>
      <c r="AQ111" s="52">
        <f>IFERROR(VLOOKUP(Table1215[[#This Row],[Column2]],Table12[[Column2]:[Column54]],42,FALSE),"0")</f>
        <v>4</v>
      </c>
      <c r="AR111" s="52">
        <f>IFERROR(VLOOKUP(Table1215[[#This Row],[Column2]],Table12[[Column2]:[Column54]],43,FALSE),"0")</f>
        <v>0</v>
      </c>
      <c r="AS111" s="52">
        <f>IFERROR(VLOOKUP(Table1215[[#This Row],[Column2]],Table12[[Column2]:[Column54]],44,FALSE),"0")</f>
        <v>0</v>
      </c>
      <c r="AT111" s="52">
        <f>IFERROR(VLOOKUP(Table1215[[#This Row],[Column2]],Table12[[Column2]:[Column54]],45,FALSE),"0")</f>
        <v>0</v>
      </c>
      <c r="AU111" s="52">
        <f>IFERROR(VLOOKUP(Table1215[[#This Row],[Column2]],Table12[[Column2]:[Column54]],46,FALSE),"0")</f>
        <v>0</v>
      </c>
      <c r="AV111" s="58">
        <f>Table1215[[#This Row],[Column43]]</f>
        <v>4</v>
      </c>
      <c r="AW111" s="52">
        <f>IFERROR(VLOOKUP(Table1215[[#This Row],[Column2]],Table12[[Column2]:[Column54]],48,FALSE),"0")</f>
        <v>0</v>
      </c>
      <c r="AX111" s="52">
        <f>IFERROR(VLOOKUP(Table1215[[#This Row],[Column2]],Table12[[Column2]:[Column54]],49,FALSE),"0")</f>
        <v>0</v>
      </c>
      <c r="AY111" s="52">
        <f>IFERROR(VLOOKUP(Table1215[[#This Row],[Column2]],Table12[[Column2]:[Column54]],50,FALSE),"0")</f>
        <v>0</v>
      </c>
      <c r="AZ111" s="52">
        <f>IFERROR(VLOOKUP(Table1215[[#This Row],[Column2]],Table12[[Column2]:[Column54]],51,FALSE),"0")</f>
        <v>1</v>
      </c>
      <c r="BA111" s="52">
        <f>IFERROR(VLOOKUP(Table1215[[#This Row],[Column2]],Table12[[Column2]:[Column54]],52,FALSE),"0")</f>
        <v>3</v>
      </c>
      <c r="BB111" s="58">
        <f>AVERAGE(Table1215[[#This Row],[Column52]],Table1215[[#This Row],[Column53]])</f>
        <v>2</v>
      </c>
    </row>
    <row r="112" spans="1:54" ht="23.1" customHeight="1" x14ac:dyDescent="0.3">
      <c r="A112" s="77">
        <v>109</v>
      </c>
      <c r="B112" s="54" t="s">
        <v>167</v>
      </c>
      <c r="C112" s="55" t="s">
        <v>168</v>
      </c>
      <c r="D112" s="54" t="s">
        <v>449</v>
      </c>
      <c r="E112" s="54" t="s">
        <v>160</v>
      </c>
      <c r="F112" s="54" t="str">
        <f>REPT(CHAR(160),10)&amp;Working!$E113</f>
        <v>          B</v>
      </c>
      <c r="G112" s="56">
        <f>IFERROR(VLOOKUP(Table1215[[#This Row],[Column2]],Table12[[Column2]:[Column54]],6,FALSE),"0")</f>
        <v>0</v>
      </c>
      <c r="H112" s="56">
        <f>IFERROR(VLOOKUP(Table1215[[#This Row],[Column2]],Table12[[Column2]:[Column54]],7,FALSE),"0")</f>
        <v>0</v>
      </c>
      <c r="I112" s="56">
        <f>IFERROR(VLOOKUP(Table1215[[#This Row],[Column2]],Table12[[Column2]:[Column54]],8,FALSE),"0")</f>
        <v>3</v>
      </c>
      <c r="J112" s="56">
        <f>IFERROR(VLOOKUP(Table1215[[#This Row],[Column2]],Table12[[Column2]:[Column54]],9,FALSE),"0")</f>
        <v>0</v>
      </c>
      <c r="K112" s="56">
        <f>IFERROR(VLOOKUP(Table1215[[#This Row],[Column2]],Table12[[Column2]:[Column54]],10,FALSE),"0")</f>
        <v>0</v>
      </c>
      <c r="L112" s="58">
        <f>Table1215[[#This Row],[Column9]]</f>
        <v>3</v>
      </c>
      <c r="M112" s="56">
        <f>IFERROR(VLOOKUP(Table1215[[#This Row],[Column2]],Table12[[Column2]:[Column54]],12,FALSE),"0")</f>
        <v>0</v>
      </c>
      <c r="N112" s="56">
        <f>IFERROR(VLOOKUP(Table1215[[#This Row],[Column2]],Table12[[Column2]:[Column54]],13,FALSE),"0")</f>
        <v>4</v>
      </c>
      <c r="O112" s="56">
        <f>IFERROR(VLOOKUP(Table1215[[#This Row],[Column2]],Table12[[Column2]:[Column54]],14,FALSE),"0")</f>
        <v>4</v>
      </c>
      <c r="P112" s="56">
        <f>IFERROR(VLOOKUP(Table1215[[#This Row],[Column2]],Table12[[Column2]:[Column54]],10,FALSE),"0")</f>
        <v>0</v>
      </c>
      <c r="Q112" s="56">
        <f>IFERROR(VLOOKUP(Table1215[[#This Row],[Column2]],Table12[[Column2]:[Column54]],16,FALSE),"0")</f>
        <v>4</v>
      </c>
      <c r="R112" s="58">
        <f>AVERAGE(Table1215[[#This Row],[Column14]],Table1215[[#This Row],[Column15]],Table1215[[#This Row],[Column17]])</f>
        <v>4</v>
      </c>
      <c r="S112" s="56">
        <f>IFERROR(VLOOKUP(Table1215[[#This Row],[Column2]],Table12[[Column2]:[Column54]],18,FALSE),"0")</f>
        <v>0</v>
      </c>
      <c r="T112" s="56">
        <f>IFERROR(VLOOKUP(Table1215[[#This Row],[Column2]],Table12[[Column2]:[Column54]],19,FALSE),"0")</f>
        <v>0</v>
      </c>
      <c r="U112" s="56">
        <f>IFERROR(VLOOKUP(Table1215[[#This Row],[Column2]],Table12[[Column2]:[Column54]],20,FALSE),"0")</f>
        <v>0</v>
      </c>
      <c r="V112" s="56">
        <f>IFERROR(VLOOKUP(Table1215[[#This Row],[Column2]],Table12[[Column2]:[Column54]],21,FALSE),"0")</f>
        <v>0</v>
      </c>
      <c r="W112" s="56">
        <f>IFERROR(VLOOKUP(Table1215[[#This Row],[Column2]],Table12[[Column2]:[Column54]],22,FALSE),"0")</f>
        <v>0</v>
      </c>
      <c r="X112" s="58">
        <f>Table1215[[#This Row],[Column19]]</f>
        <v>0</v>
      </c>
      <c r="Y112" s="56">
        <f>IFERROR(VLOOKUP(Table1215[[#This Row],[Column2]],Table12[[Column2]:[Column54]],24,FALSE),"0")</f>
        <v>4</v>
      </c>
      <c r="Z112" s="56">
        <f>IFERROR(VLOOKUP(Table1215[[#This Row],[Column2]],Table12[[Column2]:[Column54]],25,FALSE),"0")</f>
        <v>0</v>
      </c>
      <c r="AA112" s="56">
        <f>IFERROR(VLOOKUP(Table1215[[#This Row],[Column2]],Table12[[Column2]:[Column54]],26,FALSE),"0")</f>
        <v>0</v>
      </c>
      <c r="AB112" s="56">
        <f>IFERROR(VLOOKUP(Table1215[[#This Row],[Column2]],Table12[[Column2]:[Column54]],27,FALSE),"0")</f>
        <v>0</v>
      </c>
      <c r="AC112" s="56">
        <f>IFERROR(VLOOKUP(Table1215[[#This Row],[Column2]],Table12[[Column2]:[Column54]],28,FALSE),"0")</f>
        <v>0</v>
      </c>
      <c r="AD112" s="58">
        <f>Table1215[[#This Row],[Column25]]</f>
        <v>4</v>
      </c>
      <c r="AE112" s="56">
        <f>IFERROR(VLOOKUP(Table1215[[#This Row],[Column2]],Table12[[Column2]:[Column54]],30,FALSE),"0")</f>
        <v>0</v>
      </c>
      <c r="AF112" s="56">
        <f>IFERROR(VLOOKUP(Table1215[[#This Row],[Column2]],Table12[[Column2]:[Column54]],31,FALSE),"0")</f>
        <v>0</v>
      </c>
      <c r="AG112" s="56">
        <f>IFERROR(VLOOKUP(Table1215[[#This Row],[Column2]],Table12[[Column2]:[Column54]],32,FALSE),"0")</f>
        <v>0</v>
      </c>
      <c r="AH112" s="56">
        <f>IFERROR(VLOOKUP(Table1215[[#This Row],[Column2]],Table12[[Column2]:[Column54]],33,FALSE),"0")</f>
        <v>0</v>
      </c>
      <c r="AI112" s="56">
        <f>IFERROR(VLOOKUP(Table1215[[#This Row],[Column2]],Table12[[Column2]:[Column54]],34,FALSE),"0")</f>
        <v>0</v>
      </c>
      <c r="AJ112" s="58">
        <f>AVERAGE(Table1215[[#This Row],[Column31]],Table1215[[#This Row],[Column32]],Table1215[[#This Row],[Column33]])</f>
        <v>0</v>
      </c>
      <c r="AK112" s="56">
        <f>IFERROR(VLOOKUP(Table1215[[#This Row],[Column2]],Table12[[Column2]:[Column54]],36,FALSE),"0")</f>
        <v>3</v>
      </c>
      <c r="AL112" s="56">
        <f>IFERROR(VLOOKUP(Table1215[[#This Row],[Column2]],Table12[[Column2]:[Column54]],37,FALSE),"0")</f>
        <v>4</v>
      </c>
      <c r="AM112" s="56">
        <f>IFERROR(VLOOKUP(Table1215[[#This Row],[Column2]],Table12[[Column2]:[Column54]],38,FALSE),"0")</f>
        <v>0</v>
      </c>
      <c r="AN112" s="56">
        <f>IFERROR(VLOOKUP(Table1215[[#This Row],[Column2]],Table12[[Column2]:[Column54]],39,FALSE),"0")</f>
        <v>4</v>
      </c>
      <c r="AO112" s="56">
        <f>IFERROR(VLOOKUP(Table1215[[#This Row],[Column2]],Table12[[Column2]:[Column54]],40,FALSE),"0")</f>
        <v>0</v>
      </c>
      <c r="AP112" s="58">
        <f>AVERAGE(Table1215[[#This Row],[Column37]],Table1215[[#This Row],[Column38]],Table1215[[#This Row],[Column40]])</f>
        <v>3.6666666666666665</v>
      </c>
      <c r="AQ112" s="56">
        <f>IFERROR(VLOOKUP(Table1215[[#This Row],[Column2]],Table12[[Column2]:[Column54]],42,FALSE),"0")</f>
        <v>4</v>
      </c>
      <c r="AR112" s="56">
        <f>IFERROR(VLOOKUP(Table1215[[#This Row],[Column2]],Table12[[Column2]:[Column54]],43,FALSE),"0")</f>
        <v>0</v>
      </c>
      <c r="AS112" s="56">
        <f>IFERROR(VLOOKUP(Table1215[[#This Row],[Column2]],Table12[[Column2]:[Column54]],44,FALSE),"0")</f>
        <v>0</v>
      </c>
      <c r="AT112" s="56">
        <f>IFERROR(VLOOKUP(Table1215[[#This Row],[Column2]],Table12[[Column2]:[Column54]],45,FALSE),"0")</f>
        <v>0</v>
      </c>
      <c r="AU112" s="56">
        <f>IFERROR(VLOOKUP(Table1215[[#This Row],[Column2]],Table12[[Column2]:[Column54]],46,FALSE),"0")</f>
        <v>0</v>
      </c>
      <c r="AV112" s="58">
        <f>Table1215[[#This Row],[Column43]]</f>
        <v>4</v>
      </c>
      <c r="AW112" s="56">
        <f>IFERROR(VLOOKUP(Table1215[[#This Row],[Column2]],Table12[[Column2]:[Column54]],48,FALSE),"0")</f>
        <v>0</v>
      </c>
      <c r="AX112" s="56">
        <f>IFERROR(VLOOKUP(Table1215[[#This Row],[Column2]],Table12[[Column2]:[Column54]],49,FALSE),"0")</f>
        <v>0</v>
      </c>
      <c r="AY112" s="56">
        <f>IFERROR(VLOOKUP(Table1215[[#This Row],[Column2]],Table12[[Column2]:[Column54]],50,FALSE),"0")</f>
        <v>0</v>
      </c>
      <c r="AZ112" s="56">
        <f>IFERROR(VLOOKUP(Table1215[[#This Row],[Column2]],Table12[[Column2]:[Column54]],51,FALSE),"0")</f>
        <v>2</v>
      </c>
      <c r="BA112" s="56">
        <f>IFERROR(VLOOKUP(Table1215[[#This Row],[Column2]],Table12[[Column2]:[Column54]],52,FALSE),"0")</f>
        <v>4</v>
      </c>
      <c r="BB112" s="58">
        <f>AVERAGE(Table1215[[#This Row],[Column52]],Table1215[[#This Row],[Column53]])</f>
        <v>3</v>
      </c>
    </row>
    <row r="113" spans="1:54" ht="23.1" customHeight="1" x14ac:dyDescent="0.3">
      <c r="A113" s="78">
        <v>110</v>
      </c>
      <c r="B113" s="61" t="s">
        <v>185</v>
      </c>
      <c r="C113" s="62" t="s">
        <v>186</v>
      </c>
      <c r="D113" s="61" t="s">
        <v>449</v>
      </c>
      <c r="E113" s="61" t="s">
        <v>160</v>
      </c>
      <c r="F113" s="61" t="str">
        <f>REPT(CHAR(160),10)&amp;Working!$E114</f>
        <v>          B</v>
      </c>
      <c r="G113" s="52">
        <f>IFERROR(VLOOKUP(Table1215[[#This Row],[Column2]],Table12[[Column2]:[Column54]],6,FALSE),"0")</f>
        <v>0</v>
      </c>
      <c r="H113" s="52">
        <f>IFERROR(VLOOKUP(Table1215[[#This Row],[Column2]],Table12[[Column2]:[Column54]],7,FALSE),"0")</f>
        <v>0</v>
      </c>
      <c r="I113" s="52">
        <f>IFERROR(VLOOKUP(Table1215[[#This Row],[Column2]],Table12[[Column2]:[Column54]],8,FALSE),"0")</f>
        <v>4</v>
      </c>
      <c r="J113" s="52">
        <f>IFERROR(VLOOKUP(Table1215[[#This Row],[Column2]],Table12[[Column2]:[Column54]],9,FALSE),"0")</f>
        <v>0</v>
      </c>
      <c r="K113" s="52">
        <f>IFERROR(VLOOKUP(Table1215[[#This Row],[Column2]],Table12[[Column2]:[Column54]],10,FALSE),"0")</f>
        <v>0</v>
      </c>
      <c r="L113" s="58">
        <f>Table1215[[#This Row],[Column9]]</f>
        <v>4</v>
      </c>
      <c r="M113" s="52">
        <f>IFERROR(VLOOKUP(Table1215[[#This Row],[Column2]],Table12[[Column2]:[Column54]],12,FALSE),"0")</f>
        <v>0</v>
      </c>
      <c r="N113" s="52">
        <f>IFERROR(VLOOKUP(Table1215[[#This Row],[Column2]],Table12[[Column2]:[Column54]],13,FALSE),"0")</f>
        <v>4</v>
      </c>
      <c r="O113" s="52">
        <f>IFERROR(VLOOKUP(Table1215[[#This Row],[Column2]],Table12[[Column2]:[Column54]],14,FALSE),"0")</f>
        <v>4</v>
      </c>
      <c r="P113" s="52">
        <f>IFERROR(VLOOKUP(Table1215[[#This Row],[Column2]],Table12[[Column2]:[Column54]],10,FALSE),"0")</f>
        <v>0</v>
      </c>
      <c r="Q113" s="52">
        <f>IFERROR(VLOOKUP(Table1215[[#This Row],[Column2]],Table12[[Column2]:[Column54]],16,FALSE),"0")</f>
        <v>4</v>
      </c>
      <c r="R113" s="58">
        <f>AVERAGE(Table1215[[#This Row],[Column14]],Table1215[[#This Row],[Column15]],Table1215[[#This Row],[Column17]])</f>
        <v>4</v>
      </c>
      <c r="S113" s="52">
        <f>IFERROR(VLOOKUP(Table1215[[#This Row],[Column2]],Table12[[Column2]:[Column54]],18,FALSE),"0")</f>
        <v>0</v>
      </c>
      <c r="T113" s="52">
        <f>IFERROR(VLOOKUP(Table1215[[#This Row],[Column2]],Table12[[Column2]:[Column54]],19,FALSE),"0")</f>
        <v>0</v>
      </c>
      <c r="U113" s="52">
        <f>IFERROR(VLOOKUP(Table1215[[#This Row],[Column2]],Table12[[Column2]:[Column54]],20,FALSE),"0")</f>
        <v>0</v>
      </c>
      <c r="V113" s="52">
        <f>IFERROR(VLOOKUP(Table1215[[#This Row],[Column2]],Table12[[Column2]:[Column54]],21,FALSE),"0")</f>
        <v>0</v>
      </c>
      <c r="W113" s="52">
        <f>IFERROR(VLOOKUP(Table1215[[#This Row],[Column2]],Table12[[Column2]:[Column54]],22,FALSE),"0")</f>
        <v>0</v>
      </c>
      <c r="X113" s="58">
        <f>Table1215[[#This Row],[Column19]]</f>
        <v>0</v>
      </c>
      <c r="Y113" s="52">
        <f>IFERROR(VLOOKUP(Table1215[[#This Row],[Column2]],Table12[[Column2]:[Column54]],24,FALSE),"0")</f>
        <v>4</v>
      </c>
      <c r="Z113" s="52">
        <f>IFERROR(VLOOKUP(Table1215[[#This Row],[Column2]],Table12[[Column2]:[Column54]],25,FALSE),"0")</f>
        <v>0</v>
      </c>
      <c r="AA113" s="52">
        <f>IFERROR(VLOOKUP(Table1215[[#This Row],[Column2]],Table12[[Column2]:[Column54]],26,FALSE),"0")</f>
        <v>0</v>
      </c>
      <c r="AB113" s="52">
        <f>IFERROR(VLOOKUP(Table1215[[#This Row],[Column2]],Table12[[Column2]:[Column54]],27,FALSE),"0")</f>
        <v>0</v>
      </c>
      <c r="AC113" s="52">
        <f>IFERROR(VLOOKUP(Table1215[[#This Row],[Column2]],Table12[[Column2]:[Column54]],28,FALSE),"0")</f>
        <v>0</v>
      </c>
      <c r="AD113" s="58">
        <f>Table1215[[#This Row],[Column25]]</f>
        <v>4</v>
      </c>
      <c r="AE113" s="52">
        <f>IFERROR(VLOOKUP(Table1215[[#This Row],[Column2]],Table12[[Column2]:[Column54]],30,FALSE),"0")</f>
        <v>0</v>
      </c>
      <c r="AF113" s="52">
        <f>IFERROR(VLOOKUP(Table1215[[#This Row],[Column2]],Table12[[Column2]:[Column54]],31,FALSE),"0")</f>
        <v>0</v>
      </c>
      <c r="AG113" s="52">
        <f>IFERROR(VLOOKUP(Table1215[[#This Row],[Column2]],Table12[[Column2]:[Column54]],32,FALSE),"0")</f>
        <v>0</v>
      </c>
      <c r="AH113" s="52">
        <f>IFERROR(VLOOKUP(Table1215[[#This Row],[Column2]],Table12[[Column2]:[Column54]],33,FALSE),"0")</f>
        <v>0</v>
      </c>
      <c r="AI113" s="52">
        <f>IFERROR(VLOOKUP(Table1215[[#This Row],[Column2]],Table12[[Column2]:[Column54]],34,FALSE),"0")</f>
        <v>0</v>
      </c>
      <c r="AJ113" s="58">
        <f>AVERAGE(Table1215[[#This Row],[Column31]],Table1215[[#This Row],[Column32]],Table1215[[#This Row],[Column33]])</f>
        <v>0</v>
      </c>
      <c r="AK113" s="52">
        <f>IFERROR(VLOOKUP(Table1215[[#This Row],[Column2]],Table12[[Column2]:[Column54]],36,FALSE),"0")</f>
        <v>5</v>
      </c>
      <c r="AL113" s="52">
        <f>IFERROR(VLOOKUP(Table1215[[#This Row],[Column2]],Table12[[Column2]:[Column54]],37,FALSE),"0")</f>
        <v>4</v>
      </c>
      <c r="AM113" s="52">
        <f>IFERROR(VLOOKUP(Table1215[[#This Row],[Column2]],Table12[[Column2]:[Column54]],38,FALSE),"0")</f>
        <v>0</v>
      </c>
      <c r="AN113" s="52">
        <f>IFERROR(VLOOKUP(Table1215[[#This Row],[Column2]],Table12[[Column2]:[Column54]],39,FALSE),"0")</f>
        <v>5</v>
      </c>
      <c r="AO113" s="52">
        <f>IFERROR(VLOOKUP(Table1215[[#This Row],[Column2]],Table12[[Column2]:[Column54]],40,FALSE),"0")</f>
        <v>0</v>
      </c>
      <c r="AP113" s="58">
        <f>AVERAGE(Table1215[[#This Row],[Column37]],Table1215[[#This Row],[Column38]],Table1215[[#This Row],[Column40]])</f>
        <v>4.666666666666667</v>
      </c>
      <c r="AQ113" s="52">
        <f>IFERROR(VLOOKUP(Table1215[[#This Row],[Column2]],Table12[[Column2]:[Column54]],42,FALSE),"0")</f>
        <v>5</v>
      </c>
      <c r="AR113" s="52">
        <f>IFERROR(VLOOKUP(Table1215[[#This Row],[Column2]],Table12[[Column2]:[Column54]],43,FALSE),"0")</f>
        <v>0</v>
      </c>
      <c r="AS113" s="52">
        <f>IFERROR(VLOOKUP(Table1215[[#This Row],[Column2]],Table12[[Column2]:[Column54]],44,FALSE),"0")</f>
        <v>0</v>
      </c>
      <c r="AT113" s="52">
        <f>IFERROR(VLOOKUP(Table1215[[#This Row],[Column2]],Table12[[Column2]:[Column54]],45,FALSE),"0")</f>
        <v>0</v>
      </c>
      <c r="AU113" s="52">
        <f>IFERROR(VLOOKUP(Table1215[[#This Row],[Column2]],Table12[[Column2]:[Column54]],46,FALSE),"0")</f>
        <v>0</v>
      </c>
      <c r="AV113" s="58">
        <f>Table1215[[#This Row],[Column43]]</f>
        <v>5</v>
      </c>
      <c r="AW113" s="52">
        <f>IFERROR(VLOOKUP(Table1215[[#This Row],[Column2]],Table12[[Column2]:[Column54]],48,FALSE),"0")</f>
        <v>0</v>
      </c>
      <c r="AX113" s="52">
        <f>IFERROR(VLOOKUP(Table1215[[#This Row],[Column2]],Table12[[Column2]:[Column54]],49,FALSE),"0")</f>
        <v>0</v>
      </c>
      <c r="AY113" s="52">
        <f>IFERROR(VLOOKUP(Table1215[[#This Row],[Column2]],Table12[[Column2]:[Column54]],50,FALSE),"0")</f>
        <v>0</v>
      </c>
      <c r="AZ113" s="52">
        <f>IFERROR(VLOOKUP(Table1215[[#This Row],[Column2]],Table12[[Column2]:[Column54]],51,FALSE),"0")</f>
        <v>5</v>
      </c>
      <c r="BA113" s="52">
        <f>IFERROR(VLOOKUP(Table1215[[#This Row],[Column2]],Table12[[Column2]:[Column54]],52,FALSE),"0")</f>
        <v>4</v>
      </c>
      <c r="BB113" s="58">
        <f>AVERAGE(Table1215[[#This Row],[Column52]],Table1215[[#This Row],[Column53]])</f>
        <v>4.5</v>
      </c>
    </row>
    <row r="114" spans="1:54" ht="23.1" customHeight="1" x14ac:dyDescent="0.3">
      <c r="A114" s="77">
        <v>111</v>
      </c>
      <c r="B114" s="54" t="s">
        <v>232</v>
      </c>
      <c r="C114" s="55" t="s">
        <v>233</v>
      </c>
      <c r="D114" s="54" t="s">
        <v>449</v>
      </c>
      <c r="E114" s="54" t="s">
        <v>160</v>
      </c>
      <c r="F114" s="54" t="str">
        <f>REPT(CHAR(160),10)&amp;Working!$E115</f>
        <v>          B</v>
      </c>
      <c r="G114" s="56">
        <f>IFERROR(VLOOKUP(Table1215[[#This Row],[Column2]],Table12[[Column2]:[Column54]],6,FALSE),"0")</f>
        <v>0</v>
      </c>
      <c r="H114" s="56">
        <f>IFERROR(VLOOKUP(Table1215[[#This Row],[Column2]],Table12[[Column2]:[Column54]],7,FALSE),"0")</f>
        <v>0</v>
      </c>
      <c r="I114" s="56">
        <f>IFERROR(VLOOKUP(Table1215[[#This Row],[Column2]],Table12[[Column2]:[Column54]],8,FALSE),"0")</f>
        <v>0</v>
      </c>
      <c r="J114" s="56">
        <f>IFERROR(VLOOKUP(Table1215[[#This Row],[Column2]],Table12[[Column2]:[Column54]],9,FALSE),"0")</f>
        <v>0</v>
      </c>
      <c r="K114" s="56">
        <f>IFERROR(VLOOKUP(Table1215[[#This Row],[Column2]],Table12[[Column2]:[Column54]],10,FALSE),"0")</f>
        <v>0</v>
      </c>
      <c r="L114" s="58">
        <f>Table1215[[#This Row],[Column9]]</f>
        <v>0</v>
      </c>
      <c r="M114" s="56">
        <f>IFERROR(VLOOKUP(Table1215[[#This Row],[Column2]],Table12[[Column2]:[Column54]],12,FALSE),"0")</f>
        <v>0</v>
      </c>
      <c r="N114" s="56">
        <f>IFERROR(VLOOKUP(Table1215[[#This Row],[Column2]],Table12[[Column2]:[Column54]],13,FALSE),"0")</f>
        <v>0</v>
      </c>
      <c r="O114" s="56">
        <f>IFERROR(VLOOKUP(Table1215[[#This Row],[Column2]],Table12[[Column2]:[Column54]],14,FALSE),"0")</f>
        <v>0</v>
      </c>
      <c r="P114" s="56">
        <f>IFERROR(VLOOKUP(Table1215[[#This Row],[Column2]],Table12[[Column2]:[Column54]],10,FALSE),"0")</f>
        <v>0</v>
      </c>
      <c r="Q114" s="56">
        <f>IFERROR(VLOOKUP(Table1215[[#This Row],[Column2]],Table12[[Column2]:[Column54]],16,FALSE),"0")</f>
        <v>0</v>
      </c>
      <c r="R114" s="58">
        <f>AVERAGE(Table1215[[#This Row],[Column14]],Table1215[[#This Row],[Column15]],Table1215[[#This Row],[Column17]])</f>
        <v>0</v>
      </c>
      <c r="S114" s="56">
        <f>IFERROR(VLOOKUP(Table1215[[#This Row],[Column2]],Table12[[Column2]:[Column54]],18,FALSE),"0")</f>
        <v>0</v>
      </c>
      <c r="T114" s="56">
        <f>IFERROR(VLOOKUP(Table1215[[#This Row],[Column2]],Table12[[Column2]:[Column54]],19,FALSE),"0")</f>
        <v>0</v>
      </c>
      <c r="U114" s="56">
        <f>IFERROR(VLOOKUP(Table1215[[#This Row],[Column2]],Table12[[Column2]:[Column54]],20,FALSE),"0")</f>
        <v>0</v>
      </c>
      <c r="V114" s="56">
        <f>IFERROR(VLOOKUP(Table1215[[#This Row],[Column2]],Table12[[Column2]:[Column54]],21,FALSE),"0")</f>
        <v>0</v>
      </c>
      <c r="W114" s="56">
        <f>IFERROR(VLOOKUP(Table1215[[#This Row],[Column2]],Table12[[Column2]:[Column54]],22,FALSE),"0")</f>
        <v>0</v>
      </c>
      <c r="X114" s="58">
        <f>Table1215[[#This Row],[Column19]]</f>
        <v>0</v>
      </c>
      <c r="Y114" s="56">
        <f>IFERROR(VLOOKUP(Table1215[[#This Row],[Column2]],Table12[[Column2]:[Column54]],24,FALSE),"0")</f>
        <v>0</v>
      </c>
      <c r="Z114" s="56">
        <f>IFERROR(VLOOKUP(Table1215[[#This Row],[Column2]],Table12[[Column2]:[Column54]],25,FALSE),"0")</f>
        <v>0</v>
      </c>
      <c r="AA114" s="56">
        <f>IFERROR(VLOOKUP(Table1215[[#This Row],[Column2]],Table12[[Column2]:[Column54]],26,FALSE),"0")</f>
        <v>0</v>
      </c>
      <c r="AB114" s="56">
        <f>IFERROR(VLOOKUP(Table1215[[#This Row],[Column2]],Table12[[Column2]:[Column54]],27,FALSE),"0")</f>
        <v>0</v>
      </c>
      <c r="AC114" s="56">
        <f>IFERROR(VLOOKUP(Table1215[[#This Row],[Column2]],Table12[[Column2]:[Column54]],28,FALSE),"0")</f>
        <v>0</v>
      </c>
      <c r="AD114" s="58">
        <f>Table1215[[#This Row],[Column25]]</f>
        <v>0</v>
      </c>
      <c r="AE114" s="56">
        <f>IFERROR(VLOOKUP(Table1215[[#This Row],[Column2]],Table12[[Column2]:[Column54]],30,FALSE),"0")</f>
        <v>0</v>
      </c>
      <c r="AF114" s="56">
        <f>IFERROR(VLOOKUP(Table1215[[#This Row],[Column2]],Table12[[Column2]:[Column54]],31,FALSE),"0")</f>
        <v>0</v>
      </c>
      <c r="AG114" s="56">
        <f>IFERROR(VLOOKUP(Table1215[[#This Row],[Column2]],Table12[[Column2]:[Column54]],32,FALSE),"0")</f>
        <v>0</v>
      </c>
      <c r="AH114" s="56">
        <f>IFERROR(VLOOKUP(Table1215[[#This Row],[Column2]],Table12[[Column2]:[Column54]],33,FALSE),"0")</f>
        <v>0</v>
      </c>
      <c r="AI114" s="56">
        <f>IFERROR(VLOOKUP(Table1215[[#This Row],[Column2]],Table12[[Column2]:[Column54]],34,FALSE),"0")</f>
        <v>0</v>
      </c>
      <c r="AJ114" s="58">
        <f>AVERAGE(Table1215[[#This Row],[Column31]],Table1215[[#This Row],[Column32]],Table1215[[#This Row],[Column33]])</f>
        <v>0</v>
      </c>
      <c r="AK114" s="56">
        <f>IFERROR(VLOOKUP(Table1215[[#This Row],[Column2]],Table12[[Column2]:[Column54]],36,FALSE),"0")</f>
        <v>0</v>
      </c>
      <c r="AL114" s="56">
        <f>IFERROR(VLOOKUP(Table1215[[#This Row],[Column2]],Table12[[Column2]:[Column54]],37,FALSE),"0")</f>
        <v>0</v>
      </c>
      <c r="AM114" s="56">
        <f>IFERROR(VLOOKUP(Table1215[[#This Row],[Column2]],Table12[[Column2]:[Column54]],38,FALSE),"0")</f>
        <v>0</v>
      </c>
      <c r="AN114" s="56">
        <f>IFERROR(VLOOKUP(Table1215[[#This Row],[Column2]],Table12[[Column2]:[Column54]],39,FALSE),"0")</f>
        <v>0</v>
      </c>
      <c r="AO114" s="56">
        <f>IFERROR(VLOOKUP(Table1215[[#This Row],[Column2]],Table12[[Column2]:[Column54]],40,FALSE),"0")</f>
        <v>0</v>
      </c>
      <c r="AP114" s="58">
        <f>AVERAGE(Table1215[[#This Row],[Column37]],Table1215[[#This Row],[Column38]],Table1215[[#This Row],[Column40]])</f>
        <v>0</v>
      </c>
      <c r="AQ114" s="56">
        <f>IFERROR(VLOOKUP(Table1215[[#This Row],[Column2]],Table12[[Column2]:[Column54]],42,FALSE),"0")</f>
        <v>0</v>
      </c>
      <c r="AR114" s="56">
        <f>IFERROR(VLOOKUP(Table1215[[#This Row],[Column2]],Table12[[Column2]:[Column54]],43,FALSE),"0")</f>
        <v>0</v>
      </c>
      <c r="AS114" s="56">
        <f>IFERROR(VLOOKUP(Table1215[[#This Row],[Column2]],Table12[[Column2]:[Column54]],44,FALSE),"0")</f>
        <v>0</v>
      </c>
      <c r="AT114" s="56">
        <f>IFERROR(VLOOKUP(Table1215[[#This Row],[Column2]],Table12[[Column2]:[Column54]],45,FALSE),"0")</f>
        <v>0</v>
      </c>
      <c r="AU114" s="56">
        <f>IFERROR(VLOOKUP(Table1215[[#This Row],[Column2]],Table12[[Column2]:[Column54]],46,FALSE),"0")</f>
        <v>0</v>
      </c>
      <c r="AV114" s="58">
        <f>Table1215[[#This Row],[Column43]]</f>
        <v>0</v>
      </c>
      <c r="AW114" s="56">
        <f>IFERROR(VLOOKUP(Table1215[[#This Row],[Column2]],Table12[[Column2]:[Column54]],48,FALSE),"0")</f>
        <v>0</v>
      </c>
      <c r="AX114" s="56">
        <f>IFERROR(VLOOKUP(Table1215[[#This Row],[Column2]],Table12[[Column2]:[Column54]],49,FALSE),"0")</f>
        <v>0</v>
      </c>
      <c r="AY114" s="56">
        <f>IFERROR(VLOOKUP(Table1215[[#This Row],[Column2]],Table12[[Column2]:[Column54]],50,FALSE),"0")</f>
        <v>0</v>
      </c>
      <c r="AZ114" s="56">
        <f>IFERROR(VLOOKUP(Table1215[[#This Row],[Column2]],Table12[[Column2]:[Column54]],51,FALSE),"0")</f>
        <v>0</v>
      </c>
      <c r="BA114" s="56">
        <f>IFERROR(VLOOKUP(Table1215[[#This Row],[Column2]],Table12[[Column2]:[Column54]],52,FALSE),"0")</f>
        <v>0</v>
      </c>
      <c r="BB114" s="58">
        <f>AVERAGE(Table1215[[#This Row],[Column52]],Table1215[[#This Row],[Column53]])</f>
        <v>0</v>
      </c>
    </row>
    <row r="115" spans="1:54" ht="23.1" customHeight="1" x14ac:dyDescent="0.3">
      <c r="A115" s="78">
        <v>112</v>
      </c>
      <c r="B115" s="61" t="s">
        <v>145</v>
      </c>
      <c r="C115" s="62" t="s">
        <v>146</v>
      </c>
      <c r="D115" s="61" t="s">
        <v>449</v>
      </c>
      <c r="E115" s="61" t="s">
        <v>34</v>
      </c>
      <c r="F115" s="61" t="str">
        <f>REPT(CHAR(160),10)&amp;Working!$E116</f>
        <v>          A</v>
      </c>
      <c r="G115" s="52">
        <f>IFERROR(VLOOKUP(Table1215[[#This Row],[Column2]],Table12[[Column2]:[Column54]],6,FALSE),"0")</f>
        <v>0</v>
      </c>
      <c r="H115" s="52">
        <f>IFERROR(VLOOKUP(Table1215[[#This Row],[Column2]],Table12[[Column2]:[Column54]],7,FALSE),"0")</f>
        <v>0</v>
      </c>
      <c r="I115" s="52">
        <f>IFERROR(VLOOKUP(Table1215[[#This Row],[Column2]],Table12[[Column2]:[Column54]],8,FALSE),"0")</f>
        <v>3</v>
      </c>
      <c r="J115" s="52">
        <f>IFERROR(VLOOKUP(Table1215[[#This Row],[Column2]],Table12[[Column2]:[Column54]],9,FALSE),"0")</f>
        <v>0</v>
      </c>
      <c r="K115" s="52">
        <f>IFERROR(VLOOKUP(Table1215[[#This Row],[Column2]],Table12[[Column2]:[Column54]],10,FALSE),"0")</f>
        <v>0</v>
      </c>
      <c r="L115" s="58">
        <f>Table1215[[#This Row],[Column9]]</f>
        <v>3</v>
      </c>
      <c r="M115" s="52">
        <f>IFERROR(VLOOKUP(Table1215[[#This Row],[Column2]],Table12[[Column2]:[Column54]],12,FALSE),"0")</f>
        <v>0</v>
      </c>
      <c r="N115" s="52">
        <f>IFERROR(VLOOKUP(Table1215[[#This Row],[Column2]],Table12[[Column2]:[Column54]],13,FALSE),"0")</f>
        <v>3</v>
      </c>
      <c r="O115" s="52">
        <f>IFERROR(VLOOKUP(Table1215[[#This Row],[Column2]],Table12[[Column2]:[Column54]],14,FALSE),"0")</f>
        <v>3</v>
      </c>
      <c r="P115" s="52">
        <f>IFERROR(VLOOKUP(Table1215[[#This Row],[Column2]],Table12[[Column2]:[Column54]],10,FALSE),"0")</f>
        <v>0</v>
      </c>
      <c r="Q115" s="52">
        <f>IFERROR(VLOOKUP(Table1215[[#This Row],[Column2]],Table12[[Column2]:[Column54]],16,FALSE),"0")</f>
        <v>3</v>
      </c>
      <c r="R115" s="58">
        <f>AVERAGE(Table1215[[#This Row],[Column14]],Table1215[[#This Row],[Column15]],Table1215[[#This Row],[Column17]])</f>
        <v>3</v>
      </c>
      <c r="S115" s="52">
        <f>IFERROR(VLOOKUP(Table1215[[#This Row],[Column2]],Table12[[Column2]:[Column54]],18,FALSE),"0")</f>
        <v>0</v>
      </c>
      <c r="T115" s="52">
        <f>IFERROR(VLOOKUP(Table1215[[#This Row],[Column2]],Table12[[Column2]:[Column54]],19,FALSE),"0")</f>
        <v>0</v>
      </c>
      <c r="U115" s="52">
        <f>IFERROR(VLOOKUP(Table1215[[#This Row],[Column2]],Table12[[Column2]:[Column54]],20,FALSE),"0")</f>
        <v>0</v>
      </c>
      <c r="V115" s="52">
        <f>IFERROR(VLOOKUP(Table1215[[#This Row],[Column2]],Table12[[Column2]:[Column54]],21,FALSE),"0")</f>
        <v>0</v>
      </c>
      <c r="W115" s="52">
        <f>IFERROR(VLOOKUP(Table1215[[#This Row],[Column2]],Table12[[Column2]:[Column54]],22,FALSE),"0")</f>
        <v>0</v>
      </c>
      <c r="X115" s="58">
        <f>Table1215[[#This Row],[Column19]]</f>
        <v>0</v>
      </c>
      <c r="Y115" s="52">
        <f>IFERROR(VLOOKUP(Table1215[[#This Row],[Column2]],Table12[[Column2]:[Column54]],24,FALSE),"0")</f>
        <v>3</v>
      </c>
      <c r="Z115" s="52">
        <f>IFERROR(VLOOKUP(Table1215[[#This Row],[Column2]],Table12[[Column2]:[Column54]],25,FALSE),"0")</f>
        <v>0</v>
      </c>
      <c r="AA115" s="52">
        <f>IFERROR(VLOOKUP(Table1215[[#This Row],[Column2]],Table12[[Column2]:[Column54]],26,FALSE),"0")</f>
        <v>0</v>
      </c>
      <c r="AB115" s="52">
        <f>IFERROR(VLOOKUP(Table1215[[#This Row],[Column2]],Table12[[Column2]:[Column54]],27,FALSE),"0")</f>
        <v>0</v>
      </c>
      <c r="AC115" s="52">
        <f>IFERROR(VLOOKUP(Table1215[[#This Row],[Column2]],Table12[[Column2]:[Column54]],28,FALSE),"0")</f>
        <v>0</v>
      </c>
      <c r="AD115" s="58">
        <f>Table1215[[#This Row],[Column25]]</f>
        <v>3</v>
      </c>
      <c r="AE115" s="52">
        <f>IFERROR(VLOOKUP(Table1215[[#This Row],[Column2]],Table12[[Column2]:[Column54]],30,FALSE),"0")</f>
        <v>0</v>
      </c>
      <c r="AF115" s="52">
        <f>IFERROR(VLOOKUP(Table1215[[#This Row],[Column2]],Table12[[Column2]:[Column54]],31,FALSE),"0")</f>
        <v>0</v>
      </c>
      <c r="AG115" s="52">
        <f>IFERROR(VLOOKUP(Table1215[[#This Row],[Column2]],Table12[[Column2]:[Column54]],32,FALSE),"0")</f>
        <v>0</v>
      </c>
      <c r="AH115" s="52">
        <f>IFERROR(VLOOKUP(Table1215[[#This Row],[Column2]],Table12[[Column2]:[Column54]],33,FALSE),"0")</f>
        <v>0</v>
      </c>
      <c r="AI115" s="52">
        <f>IFERROR(VLOOKUP(Table1215[[#This Row],[Column2]],Table12[[Column2]:[Column54]],34,FALSE),"0")</f>
        <v>0</v>
      </c>
      <c r="AJ115" s="58">
        <f>AVERAGE(Table1215[[#This Row],[Column31]],Table1215[[#This Row],[Column32]],Table1215[[#This Row],[Column33]])</f>
        <v>0</v>
      </c>
      <c r="AK115" s="52">
        <f>IFERROR(VLOOKUP(Table1215[[#This Row],[Column2]],Table12[[Column2]:[Column54]],36,FALSE),"0")</f>
        <v>3</v>
      </c>
      <c r="AL115" s="52">
        <f>IFERROR(VLOOKUP(Table1215[[#This Row],[Column2]],Table12[[Column2]:[Column54]],37,FALSE),"0")</f>
        <v>4</v>
      </c>
      <c r="AM115" s="52">
        <f>IFERROR(VLOOKUP(Table1215[[#This Row],[Column2]],Table12[[Column2]:[Column54]],38,FALSE),"0")</f>
        <v>0</v>
      </c>
      <c r="AN115" s="52">
        <f>IFERROR(VLOOKUP(Table1215[[#This Row],[Column2]],Table12[[Column2]:[Column54]],39,FALSE),"0")</f>
        <v>3</v>
      </c>
      <c r="AO115" s="52">
        <f>IFERROR(VLOOKUP(Table1215[[#This Row],[Column2]],Table12[[Column2]:[Column54]],40,FALSE),"0")</f>
        <v>0</v>
      </c>
      <c r="AP115" s="58">
        <f>AVERAGE(Table1215[[#This Row],[Column37]],Table1215[[#This Row],[Column38]],Table1215[[#This Row],[Column40]])</f>
        <v>3.3333333333333335</v>
      </c>
      <c r="AQ115" s="52">
        <f>IFERROR(VLOOKUP(Table1215[[#This Row],[Column2]],Table12[[Column2]:[Column54]],42,FALSE),"0")</f>
        <v>3</v>
      </c>
      <c r="AR115" s="52">
        <f>IFERROR(VLOOKUP(Table1215[[#This Row],[Column2]],Table12[[Column2]:[Column54]],43,FALSE),"0")</f>
        <v>0</v>
      </c>
      <c r="AS115" s="52">
        <f>IFERROR(VLOOKUP(Table1215[[#This Row],[Column2]],Table12[[Column2]:[Column54]],44,FALSE),"0")</f>
        <v>0</v>
      </c>
      <c r="AT115" s="52">
        <f>IFERROR(VLOOKUP(Table1215[[#This Row],[Column2]],Table12[[Column2]:[Column54]],45,FALSE),"0")</f>
        <v>0</v>
      </c>
      <c r="AU115" s="52">
        <f>IFERROR(VLOOKUP(Table1215[[#This Row],[Column2]],Table12[[Column2]:[Column54]],46,FALSE),"0")</f>
        <v>0</v>
      </c>
      <c r="AV115" s="58">
        <f>Table1215[[#This Row],[Column43]]</f>
        <v>3</v>
      </c>
      <c r="AW115" s="52">
        <f>IFERROR(VLOOKUP(Table1215[[#This Row],[Column2]],Table12[[Column2]:[Column54]],48,FALSE),"0")</f>
        <v>0</v>
      </c>
      <c r="AX115" s="52">
        <f>IFERROR(VLOOKUP(Table1215[[#This Row],[Column2]],Table12[[Column2]:[Column54]],49,FALSE),"0")</f>
        <v>0</v>
      </c>
      <c r="AY115" s="52">
        <f>IFERROR(VLOOKUP(Table1215[[#This Row],[Column2]],Table12[[Column2]:[Column54]],50,FALSE),"0")</f>
        <v>0</v>
      </c>
      <c r="AZ115" s="52">
        <f>IFERROR(VLOOKUP(Table1215[[#This Row],[Column2]],Table12[[Column2]:[Column54]],51,FALSE),"0")</f>
        <v>2</v>
      </c>
      <c r="BA115" s="52">
        <f>IFERROR(VLOOKUP(Table1215[[#This Row],[Column2]],Table12[[Column2]:[Column54]],52,FALSE),"0")</f>
        <v>4</v>
      </c>
      <c r="BB115" s="58">
        <f>AVERAGE(Table1215[[#This Row],[Column52]],Table1215[[#This Row],[Column53]])</f>
        <v>3</v>
      </c>
    </row>
    <row r="116" spans="1:54" ht="23.1" customHeight="1" x14ac:dyDescent="0.3">
      <c r="A116" s="77">
        <v>113</v>
      </c>
      <c r="B116" s="54" t="s">
        <v>200</v>
      </c>
      <c r="C116" s="55" t="s">
        <v>201</v>
      </c>
      <c r="D116" s="54" t="s">
        <v>449</v>
      </c>
      <c r="E116" s="54" t="s">
        <v>160</v>
      </c>
      <c r="F116" s="54" t="str">
        <f>REPT(CHAR(160),10)&amp;Working!$E117</f>
        <v>          B</v>
      </c>
      <c r="G116" s="56">
        <f>IFERROR(VLOOKUP(Table1215[[#This Row],[Column2]],Table12[[Column2]:[Column54]],6,FALSE),"0")</f>
        <v>0</v>
      </c>
      <c r="H116" s="56">
        <f>IFERROR(VLOOKUP(Table1215[[#This Row],[Column2]],Table12[[Column2]:[Column54]],7,FALSE),"0")</f>
        <v>0</v>
      </c>
      <c r="I116" s="56">
        <f>IFERROR(VLOOKUP(Table1215[[#This Row],[Column2]],Table12[[Column2]:[Column54]],8,FALSE),"0")</f>
        <v>4</v>
      </c>
      <c r="J116" s="56">
        <f>IFERROR(VLOOKUP(Table1215[[#This Row],[Column2]],Table12[[Column2]:[Column54]],9,FALSE),"0")</f>
        <v>0</v>
      </c>
      <c r="K116" s="56">
        <f>IFERROR(VLOOKUP(Table1215[[#This Row],[Column2]],Table12[[Column2]:[Column54]],10,FALSE),"0")</f>
        <v>0</v>
      </c>
      <c r="L116" s="58">
        <f>Table1215[[#This Row],[Column9]]</f>
        <v>4</v>
      </c>
      <c r="M116" s="56">
        <f>IFERROR(VLOOKUP(Table1215[[#This Row],[Column2]],Table12[[Column2]:[Column54]],12,FALSE),"0")</f>
        <v>0</v>
      </c>
      <c r="N116" s="56">
        <f>IFERROR(VLOOKUP(Table1215[[#This Row],[Column2]],Table12[[Column2]:[Column54]],13,FALSE),"0")</f>
        <v>3</v>
      </c>
      <c r="O116" s="56">
        <f>IFERROR(VLOOKUP(Table1215[[#This Row],[Column2]],Table12[[Column2]:[Column54]],14,FALSE),"0")</f>
        <v>3</v>
      </c>
      <c r="P116" s="56">
        <f>IFERROR(VLOOKUP(Table1215[[#This Row],[Column2]],Table12[[Column2]:[Column54]],10,FALSE),"0")</f>
        <v>0</v>
      </c>
      <c r="Q116" s="56">
        <f>IFERROR(VLOOKUP(Table1215[[#This Row],[Column2]],Table12[[Column2]:[Column54]],16,FALSE),"0")</f>
        <v>3</v>
      </c>
      <c r="R116" s="58">
        <f>AVERAGE(Table1215[[#This Row],[Column14]],Table1215[[#This Row],[Column15]],Table1215[[#This Row],[Column17]])</f>
        <v>3</v>
      </c>
      <c r="S116" s="56">
        <f>IFERROR(VLOOKUP(Table1215[[#This Row],[Column2]],Table12[[Column2]:[Column54]],18,FALSE),"0")</f>
        <v>0</v>
      </c>
      <c r="T116" s="56">
        <f>IFERROR(VLOOKUP(Table1215[[#This Row],[Column2]],Table12[[Column2]:[Column54]],19,FALSE),"0")</f>
        <v>0</v>
      </c>
      <c r="U116" s="56">
        <f>IFERROR(VLOOKUP(Table1215[[#This Row],[Column2]],Table12[[Column2]:[Column54]],20,FALSE),"0")</f>
        <v>0</v>
      </c>
      <c r="V116" s="56">
        <f>IFERROR(VLOOKUP(Table1215[[#This Row],[Column2]],Table12[[Column2]:[Column54]],21,FALSE),"0")</f>
        <v>0</v>
      </c>
      <c r="W116" s="56">
        <f>IFERROR(VLOOKUP(Table1215[[#This Row],[Column2]],Table12[[Column2]:[Column54]],22,FALSE),"0")</f>
        <v>0</v>
      </c>
      <c r="X116" s="58">
        <f>Table1215[[#This Row],[Column19]]</f>
        <v>0</v>
      </c>
      <c r="Y116" s="56">
        <f>IFERROR(VLOOKUP(Table1215[[#This Row],[Column2]],Table12[[Column2]:[Column54]],24,FALSE),"0")</f>
        <v>3</v>
      </c>
      <c r="Z116" s="56">
        <f>IFERROR(VLOOKUP(Table1215[[#This Row],[Column2]],Table12[[Column2]:[Column54]],25,FALSE),"0")</f>
        <v>0</v>
      </c>
      <c r="AA116" s="56">
        <f>IFERROR(VLOOKUP(Table1215[[#This Row],[Column2]],Table12[[Column2]:[Column54]],26,FALSE),"0")</f>
        <v>0</v>
      </c>
      <c r="AB116" s="56">
        <f>IFERROR(VLOOKUP(Table1215[[#This Row],[Column2]],Table12[[Column2]:[Column54]],27,FALSE),"0")</f>
        <v>0</v>
      </c>
      <c r="AC116" s="56">
        <f>IFERROR(VLOOKUP(Table1215[[#This Row],[Column2]],Table12[[Column2]:[Column54]],28,FALSE),"0")</f>
        <v>0</v>
      </c>
      <c r="AD116" s="58">
        <f>Table1215[[#This Row],[Column25]]</f>
        <v>3</v>
      </c>
      <c r="AE116" s="56">
        <f>IFERROR(VLOOKUP(Table1215[[#This Row],[Column2]],Table12[[Column2]:[Column54]],30,FALSE),"0")</f>
        <v>0</v>
      </c>
      <c r="AF116" s="56">
        <f>IFERROR(VLOOKUP(Table1215[[#This Row],[Column2]],Table12[[Column2]:[Column54]],31,FALSE),"0")</f>
        <v>0</v>
      </c>
      <c r="AG116" s="56">
        <f>IFERROR(VLOOKUP(Table1215[[#This Row],[Column2]],Table12[[Column2]:[Column54]],32,FALSE),"0")</f>
        <v>0</v>
      </c>
      <c r="AH116" s="56">
        <f>IFERROR(VLOOKUP(Table1215[[#This Row],[Column2]],Table12[[Column2]:[Column54]],33,FALSE),"0")</f>
        <v>0</v>
      </c>
      <c r="AI116" s="56">
        <f>IFERROR(VLOOKUP(Table1215[[#This Row],[Column2]],Table12[[Column2]:[Column54]],34,FALSE),"0")</f>
        <v>0</v>
      </c>
      <c r="AJ116" s="58">
        <f>AVERAGE(Table1215[[#This Row],[Column31]],Table1215[[#This Row],[Column32]],Table1215[[#This Row],[Column33]])</f>
        <v>0</v>
      </c>
      <c r="AK116" s="56">
        <f>IFERROR(VLOOKUP(Table1215[[#This Row],[Column2]],Table12[[Column2]:[Column54]],36,FALSE),"0")</f>
        <v>2</v>
      </c>
      <c r="AL116" s="56">
        <f>IFERROR(VLOOKUP(Table1215[[#This Row],[Column2]],Table12[[Column2]:[Column54]],37,FALSE),"0")</f>
        <v>4</v>
      </c>
      <c r="AM116" s="56">
        <f>IFERROR(VLOOKUP(Table1215[[#This Row],[Column2]],Table12[[Column2]:[Column54]],38,FALSE),"0")</f>
        <v>0</v>
      </c>
      <c r="AN116" s="56">
        <f>IFERROR(VLOOKUP(Table1215[[#This Row],[Column2]],Table12[[Column2]:[Column54]],39,FALSE),"0")</f>
        <v>4</v>
      </c>
      <c r="AO116" s="56">
        <f>IFERROR(VLOOKUP(Table1215[[#This Row],[Column2]],Table12[[Column2]:[Column54]],40,FALSE),"0")</f>
        <v>0</v>
      </c>
      <c r="AP116" s="58">
        <f>AVERAGE(Table1215[[#This Row],[Column37]],Table1215[[#This Row],[Column38]],Table1215[[#This Row],[Column40]])</f>
        <v>3.3333333333333335</v>
      </c>
      <c r="AQ116" s="56">
        <f>IFERROR(VLOOKUP(Table1215[[#This Row],[Column2]],Table12[[Column2]:[Column54]],42,FALSE),"0")</f>
        <v>4</v>
      </c>
      <c r="AR116" s="56">
        <f>IFERROR(VLOOKUP(Table1215[[#This Row],[Column2]],Table12[[Column2]:[Column54]],43,FALSE),"0")</f>
        <v>0</v>
      </c>
      <c r="AS116" s="56">
        <f>IFERROR(VLOOKUP(Table1215[[#This Row],[Column2]],Table12[[Column2]:[Column54]],44,FALSE),"0")</f>
        <v>0</v>
      </c>
      <c r="AT116" s="56">
        <f>IFERROR(VLOOKUP(Table1215[[#This Row],[Column2]],Table12[[Column2]:[Column54]],45,FALSE),"0")</f>
        <v>0</v>
      </c>
      <c r="AU116" s="56">
        <f>IFERROR(VLOOKUP(Table1215[[#This Row],[Column2]],Table12[[Column2]:[Column54]],46,FALSE),"0")</f>
        <v>0</v>
      </c>
      <c r="AV116" s="58">
        <f>Table1215[[#This Row],[Column43]]</f>
        <v>4</v>
      </c>
      <c r="AW116" s="56">
        <f>IFERROR(VLOOKUP(Table1215[[#This Row],[Column2]],Table12[[Column2]:[Column54]],48,FALSE),"0")</f>
        <v>0</v>
      </c>
      <c r="AX116" s="56">
        <f>IFERROR(VLOOKUP(Table1215[[#This Row],[Column2]],Table12[[Column2]:[Column54]],49,FALSE),"0")</f>
        <v>0</v>
      </c>
      <c r="AY116" s="56">
        <f>IFERROR(VLOOKUP(Table1215[[#This Row],[Column2]],Table12[[Column2]:[Column54]],50,FALSE),"0")</f>
        <v>0</v>
      </c>
      <c r="AZ116" s="56">
        <f>IFERROR(VLOOKUP(Table1215[[#This Row],[Column2]],Table12[[Column2]:[Column54]],51,FALSE),"0")</f>
        <v>2</v>
      </c>
      <c r="BA116" s="56">
        <f>IFERROR(VLOOKUP(Table1215[[#This Row],[Column2]],Table12[[Column2]:[Column54]],52,FALSE),"0")</f>
        <v>4</v>
      </c>
      <c r="BB116" s="58">
        <f>AVERAGE(Table1215[[#This Row],[Column52]],Table1215[[#This Row],[Column53]])</f>
        <v>3</v>
      </c>
    </row>
    <row r="117" spans="1:54" ht="23.1" customHeight="1" x14ac:dyDescent="0.3">
      <c r="A117" s="78">
        <v>114</v>
      </c>
      <c r="B117" s="61" t="s">
        <v>216</v>
      </c>
      <c r="C117" s="62" t="s">
        <v>217</v>
      </c>
      <c r="D117" s="61" t="s">
        <v>449</v>
      </c>
      <c r="E117" s="61" t="s">
        <v>160</v>
      </c>
      <c r="F117" s="61" t="str">
        <f>REPT(CHAR(160),10)&amp;Working!$E118</f>
        <v>          B</v>
      </c>
      <c r="G117" s="52">
        <f>IFERROR(VLOOKUP(Table1215[[#This Row],[Column2]],Table12[[Column2]:[Column54]],6,FALSE),"0")</f>
        <v>0</v>
      </c>
      <c r="H117" s="52">
        <f>IFERROR(VLOOKUP(Table1215[[#This Row],[Column2]],Table12[[Column2]:[Column54]],7,FALSE),"0")</f>
        <v>0</v>
      </c>
      <c r="I117" s="52">
        <f>IFERROR(VLOOKUP(Table1215[[#This Row],[Column2]],Table12[[Column2]:[Column54]],8,FALSE),"0")</f>
        <v>3</v>
      </c>
      <c r="J117" s="52">
        <f>IFERROR(VLOOKUP(Table1215[[#This Row],[Column2]],Table12[[Column2]:[Column54]],9,FALSE),"0")</f>
        <v>0</v>
      </c>
      <c r="K117" s="52">
        <f>IFERROR(VLOOKUP(Table1215[[#This Row],[Column2]],Table12[[Column2]:[Column54]],10,FALSE),"0")</f>
        <v>0</v>
      </c>
      <c r="L117" s="58">
        <f>Table1215[[#This Row],[Column9]]</f>
        <v>3</v>
      </c>
      <c r="M117" s="52">
        <f>IFERROR(VLOOKUP(Table1215[[#This Row],[Column2]],Table12[[Column2]:[Column54]],12,FALSE),"0")</f>
        <v>0</v>
      </c>
      <c r="N117" s="52">
        <f>IFERROR(VLOOKUP(Table1215[[#This Row],[Column2]],Table12[[Column2]:[Column54]],13,FALSE),"0")</f>
        <v>3</v>
      </c>
      <c r="O117" s="52">
        <f>IFERROR(VLOOKUP(Table1215[[#This Row],[Column2]],Table12[[Column2]:[Column54]],14,FALSE),"0")</f>
        <v>3</v>
      </c>
      <c r="P117" s="52">
        <f>IFERROR(VLOOKUP(Table1215[[#This Row],[Column2]],Table12[[Column2]:[Column54]],10,FALSE),"0")</f>
        <v>0</v>
      </c>
      <c r="Q117" s="52">
        <f>IFERROR(VLOOKUP(Table1215[[#This Row],[Column2]],Table12[[Column2]:[Column54]],16,FALSE),"0")</f>
        <v>3</v>
      </c>
      <c r="R117" s="58">
        <f>AVERAGE(Table1215[[#This Row],[Column14]],Table1215[[#This Row],[Column15]],Table1215[[#This Row],[Column17]])</f>
        <v>3</v>
      </c>
      <c r="S117" s="52">
        <f>IFERROR(VLOOKUP(Table1215[[#This Row],[Column2]],Table12[[Column2]:[Column54]],18,FALSE),"0")</f>
        <v>0</v>
      </c>
      <c r="T117" s="52">
        <f>IFERROR(VLOOKUP(Table1215[[#This Row],[Column2]],Table12[[Column2]:[Column54]],19,FALSE),"0")</f>
        <v>0</v>
      </c>
      <c r="U117" s="52">
        <f>IFERROR(VLOOKUP(Table1215[[#This Row],[Column2]],Table12[[Column2]:[Column54]],20,FALSE),"0")</f>
        <v>0</v>
      </c>
      <c r="V117" s="52">
        <f>IFERROR(VLOOKUP(Table1215[[#This Row],[Column2]],Table12[[Column2]:[Column54]],21,FALSE),"0")</f>
        <v>0</v>
      </c>
      <c r="W117" s="52">
        <f>IFERROR(VLOOKUP(Table1215[[#This Row],[Column2]],Table12[[Column2]:[Column54]],22,FALSE),"0")</f>
        <v>0</v>
      </c>
      <c r="X117" s="58">
        <f>Table1215[[#This Row],[Column19]]</f>
        <v>0</v>
      </c>
      <c r="Y117" s="52">
        <f>IFERROR(VLOOKUP(Table1215[[#This Row],[Column2]],Table12[[Column2]:[Column54]],24,FALSE),"0")</f>
        <v>3</v>
      </c>
      <c r="Z117" s="52">
        <f>IFERROR(VLOOKUP(Table1215[[#This Row],[Column2]],Table12[[Column2]:[Column54]],25,FALSE),"0")</f>
        <v>0</v>
      </c>
      <c r="AA117" s="52">
        <f>IFERROR(VLOOKUP(Table1215[[#This Row],[Column2]],Table12[[Column2]:[Column54]],26,FALSE),"0")</f>
        <v>0</v>
      </c>
      <c r="AB117" s="52">
        <f>IFERROR(VLOOKUP(Table1215[[#This Row],[Column2]],Table12[[Column2]:[Column54]],27,FALSE),"0")</f>
        <v>0</v>
      </c>
      <c r="AC117" s="52">
        <f>IFERROR(VLOOKUP(Table1215[[#This Row],[Column2]],Table12[[Column2]:[Column54]],28,FALSE),"0")</f>
        <v>0</v>
      </c>
      <c r="AD117" s="58">
        <f>Table1215[[#This Row],[Column25]]</f>
        <v>3</v>
      </c>
      <c r="AE117" s="52">
        <f>IFERROR(VLOOKUP(Table1215[[#This Row],[Column2]],Table12[[Column2]:[Column54]],30,FALSE),"0")</f>
        <v>0</v>
      </c>
      <c r="AF117" s="52">
        <f>IFERROR(VLOOKUP(Table1215[[#This Row],[Column2]],Table12[[Column2]:[Column54]],31,FALSE),"0")</f>
        <v>0</v>
      </c>
      <c r="AG117" s="52">
        <f>IFERROR(VLOOKUP(Table1215[[#This Row],[Column2]],Table12[[Column2]:[Column54]],32,FALSE),"0")</f>
        <v>0</v>
      </c>
      <c r="AH117" s="52">
        <f>IFERROR(VLOOKUP(Table1215[[#This Row],[Column2]],Table12[[Column2]:[Column54]],33,FALSE),"0")</f>
        <v>0</v>
      </c>
      <c r="AI117" s="52">
        <f>IFERROR(VLOOKUP(Table1215[[#This Row],[Column2]],Table12[[Column2]:[Column54]],34,FALSE),"0")</f>
        <v>0</v>
      </c>
      <c r="AJ117" s="58">
        <f>AVERAGE(Table1215[[#This Row],[Column31]],Table1215[[#This Row],[Column32]],Table1215[[#This Row],[Column33]])</f>
        <v>0</v>
      </c>
      <c r="AK117" s="52">
        <f>IFERROR(VLOOKUP(Table1215[[#This Row],[Column2]],Table12[[Column2]:[Column54]],36,FALSE),"0")</f>
        <v>2</v>
      </c>
      <c r="AL117" s="52">
        <f>IFERROR(VLOOKUP(Table1215[[#This Row],[Column2]],Table12[[Column2]:[Column54]],37,FALSE),"0")</f>
        <v>3</v>
      </c>
      <c r="AM117" s="52">
        <f>IFERROR(VLOOKUP(Table1215[[#This Row],[Column2]],Table12[[Column2]:[Column54]],38,FALSE),"0")</f>
        <v>0</v>
      </c>
      <c r="AN117" s="52">
        <f>IFERROR(VLOOKUP(Table1215[[#This Row],[Column2]],Table12[[Column2]:[Column54]],39,FALSE),"0")</f>
        <v>3</v>
      </c>
      <c r="AO117" s="52">
        <f>IFERROR(VLOOKUP(Table1215[[#This Row],[Column2]],Table12[[Column2]:[Column54]],40,FALSE),"0")</f>
        <v>0</v>
      </c>
      <c r="AP117" s="58">
        <f>AVERAGE(Table1215[[#This Row],[Column37]],Table1215[[#This Row],[Column38]],Table1215[[#This Row],[Column40]])</f>
        <v>2.6666666666666665</v>
      </c>
      <c r="AQ117" s="52">
        <f>IFERROR(VLOOKUP(Table1215[[#This Row],[Column2]],Table12[[Column2]:[Column54]],42,FALSE),"0")</f>
        <v>3</v>
      </c>
      <c r="AR117" s="52">
        <f>IFERROR(VLOOKUP(Table1215[[#This Row],[Column2]],Table12[[Column2]:[Column54]],43,FALSE),"0")</f>
        <v>0</v>
      </c>
      <c r="AS117" s="52">
        <f>IFERROR(VLOOKUP(Table1215[[#This Row],[Column2]],Table12[[Column2]:[Column54]],44,FALSE),"0")</f>
        <v>0</v>
      </c>
      <c r="AT117" s="52">
        <f>IFERROR(VLOOKUP(Table1215[[#This Row],[Column2]],Table12[[Column2]:[Column54]],45,FALSE),"0")</f>
        <v>0</v>
      </c>
      <c r="AU117" s="52">
        <f>IFERROR(VLOOKUP(Table1215[[#This Row],[Column2]],Table12[[Column2]:[Column54]],46,FALSE),"0")</f>
        <v>0</v>
      </c>
      <c r="AV117" s="58">
        <f>Table1215[[#This Row],[Column43]]</f>
        <v>3</v>
      </c>
      <c r="AW117" s="52">
        <f>IFERROR(VLOOKUP(Table1215[[#This Row],[Column2]],Table12[[Column2]:[Column54]],48,FALSE),"0")</f>
        <v>0</v>
      </c>
      <c r="AX117" s="52">
        <f>IFERROR(VLOOKUP(Table1215[[#This Row],[Column2]],Table12[[Column2]:[Column54]],49,FALSE),"0")</f>
        <v>0</v>
      </c>
      <c r="AY117" s="52">
        <f>IFERROR(VLOOKUP(Table1215[[#This Row],[Column2]],Table12[[Column2]:[Column54]],50,FALSE),"0")</f>
        <v>0</v>
      </c>
      <c r="AZ117" s="52">
        <f>IFERROR(VLOOKUP(Table1215[[#This Row],[Column2]],Table12[[Column2]:[Column54]],51,FALSE),"0")</f>
        <v>2</v>
      </c>
      <c r="BA117" s="52">
        <f>IFERROR(VLOOKUP(Table1215[[#This Row],[Column2]],Table12[[Column2]:[Column54]],52,FALSE),"0")</f>
        <v>4</v>
      </c>
      <c r="BB117" s="58">
        <f>AVERAGE(Table1215[[#This Row],[Column52]],Table1215[[#This Row],[Column53]])</f>
        <v>3</v>
      </c>
    </row>
    <row r="118" spans="1:54" ht="23.1" customHeight="1" x14ac:dyDescent="0.3">
      <c r="A118" s="77">
        <v>115</v>
      </c>
      <c r="B118" s="54" t="s">
        <v>234</v>
      </c>
      <c r="C118" s="55" t="s">
        <v>235</v>
      </c>
      <c r="D118" s="54" t="s">
        <v>449</v>
      </c>
      <c r="E118" s="54" t="s">
        <v>160</v>
      </c>
      <c r="F118" s="54" t="str">
        <f>REPT(CHAR(160),10)&amp;Working!$E119</f>
        <v>          B</v>
      </c>
      <c r="G118" s="56">
        <f>IFERROR(VLOOKUP(Table1215[[#This Row],[Column2]],Table12[[Column2]:[Column54]],6,FALSE),"0")</f>
        <v>0</v>
      </c>
      <c r="H118" s="56">
        <f>IFERROR(VLOOKUP(Table1215[[#This Row],[Column2]],Table12[[Column2]:[Column54]],7,FALSE),"0")</f>
        <v>0</v>
      </c>
      <c r="I118" s="56">
        <f>IFERROR(VLOOKUP(Table1215[[#This Row],[Column2]],Table12[[Column2]:[Column54]],8,FALSE),"0")</f>
        <v>3</v>
      </c>
      <c r="J118" s="56">
        <f>IFERROR(VLOOKUP(Table1215[[#This Row],[Column2]],Table12[[Column2]:[Column54]],9,FALSE),"0")</f>
        <v>0</v>
      </c>
      <c r="K118" s="56">
        <f>IFERROR(VLOOKUP(Table1215[[#This Row],[Column2]],Table12[[Column2]:[Column54]],10,FALSE),"0")</f>
        <v>0</v>
      </c>
      <c r="L118" s="58">
        <f>Table1215[[#This Row],[Column9]]</f>
        <v>3</v>
      </c>
      <c r="M118" s="56">
        <f>IFERROR(VLOOKUP(Table1215[[#This Row],[Column2]],Table12[[Column2]:[Column54]],12,FALSE),"0")</f>
        <v>0</v>
      </c>
      <c r="N118" s="56">
        <f>IFERROR(VLOOKUP(Table1215[[#This Row],[Column2]],Table12[[Column2]:[Column54]],13,FALSE),"0")</f>
        <v>3</v>
      </c>
      <c r="O118" s="56">
        <f>IFERROR(VLOOKUP(Table1215[[#This Row],[Column2]],Table12[[Column2]:[Column54]],14,FALSE),"0")</f>
        <v>3</v>
      </c>
      <c r="P118" s="56">
        <f>IFERROR(VLOOKUP(Table1215[[#This Row],[Column2]],Table12[[Column2]:[Column54]],10,FALSE),"0")</f>
        <v>0</v>
      </c>
      <c r="Q118" s="56">
        <f>IFERROR(VLOOKUP(Table1215[[#This Row],[Column2]],Table12[[Column2]:[Column54]],16,FALSE),"0")</f>
        <v>3</v>
      </c>
      <c r="R118" s="58">
        <f>AVERAGE(Table1215[[#This Row],[Column14]],Table1215[[#This Row],[Column15]],Table1215[[#This Row],[Column17]])</f>
        <v>3</v>
      </c>
      <c r="S118" s="56">
        <f>IFERROR(VLOOKUP(Table1215[[#This Row],[Column2]],Table12[[Column2]:[Column54]],18,FALSE),"0")</f>
        <v>0</v>
      </c>
      <c r="T118" s="56">
        <f>IFERROR(VLOOKUP(Table1215[[#This Row],[Column2]],Table12[[Column2]:[Column54]],19,FALSE),"0")</f>
        <v>0</v>
      </c>
      <c r="U118" s="56">
        <f>IFERROR(VLOOKUP(Table1215[[#This Row],[Column2]],Table12[[Column2]:[Column54]],20,FALSE),"0")</f>
        <v>0</v>
      </c>
      <c r="V118" s="56">
        <f>IFERROR(VLOOKUP(Table1215[[#This Row],[Column2]],Table12[[Column2]:[Column54]],21,FALSE),"0")</f>
        <v>0</v>
      </c>
      <c r="W118" s="56">
        <f>IFERROR(VLOOKUP(Table1215[[#This Row],[Column2]],Table12[[Column2]:[Column54]],22,FALSE),"0")</f>
        <v>0</v>
      </c>
      <c r="X118" s="58">
        <f>Table1215[[#This Row],[Column19]]</f>
        <v>0</v>
      </c>
      <c r="Y118" s="56">
        <f>IFERROR(VLOOKUP(Table1215[[#This Row],[Column2]],Table12[[Column2]:[Column54]],24,FALSE),"0")</f>
        <v>3</v>
      </c>
      <c r="Z118" s="56">
        <f>IFERROR(VLOOKUP(Table1215[[#This Row],[Column2]],Table12[[Column2]:[Column54]],25,FALSE),"0")</f>
        <v>0</v>
      </c>
      <c r="AA118" s="56">
        <f>IFERROR(VLOOKUP(Table1215[[#This Row],[Column2]],Table12[[Column2]:[Column54]],26,FALSE),"0")</f>
        <v>0</v>
      </c>
      <c r="AB118" s="56">
        <f>IFERROR(VLOOKUP(Table1215[[#This Row],[Column2]],Table12[[Column2]:[Column54]],27,FALSE),"0")</f>
        <v>0</v>
      </c>
      <c r="AC118" s="56">
        <f>IFERROR(VLOOKUP(Table1215[[#This Row],[Column2]],Table12[[Column2]:[Column54]],28,FALSE),"0")</f>
        <v>0</v>
      </c>
      <c r="AD118" s="58">
        <f>Table1215[[#This Row],[Column25]]</f>
        <v>3</v>
      </c>
      <c r="AE118" s="56">
        <f>IFERROR(VLOOKUP(Table1215[[#This Row],[Column2]],Table12[[Column2]:[Column54]],30,FALSE),"0")</f>
        <v>0</v>
      </c>
      <c r="AF118" s="56">
        <f>IFERROR(VLOOKUP(Table1215[[#This Row],[Column2]],Table12[[Column2]:[Column54]],31,FALSE),"0")</f>
        <v>0</v>
      </c>
      <c r="AG118" s="56">
        <f>IFERROR(VLOOKUP(Table1215[[#This Row],[Column2]],Table12[[Column2]:[Column54]],32,FALSE),"0")</f>
        <v>0</v>
      </c>
      <c r="AH118" s="56">
        <f>IFERROR(VLOOKUP(Table1215[[#This Row],[Column2]],Table12[[Column2]:[Column54]],33,FALSE),"0")</f>
        <v>0</v>
      </c>
      <c r="AI118" s="56">
        <f>IFERROR(VLOOKUP(Table1215[[#This Row],[Column2]],Table12[[Column2]:[Column54]],34,FALSE),"0")</f>
        <v>0</v>
      </c>
      <c r="AJ118" s="58">
        <f>AVERAGE(Table1215[[#This Row],[Column31]],Table1215[[#This Row],[Column32]],Table1215[[#This Row],[Column33]])</f>
        <v>0</v>
      </c>
      <c r="AK118" s="56">
        <f>IFERROR(VLOOKUP(Table1215[[#This Row],[Column2]],Table12[[Column2]:[Column54]],36,FALSE),"0")</f>
        <v>3</v>
      </c>
      <c r="AL118" s="56">
        <f>IFERROR(VLOOKUP(Table1215[[#This Row],[Column2]],Table12[[Column2]:[Column54]],37,FALSE),"0")</f>
        <v>2</v>
      </c>
      <c r="AM118" s="56">
        <f>IFERROR(VLOOKUP(Table1215[[#This Row],[Column2]],Table12[[Column2]:[Column54]],38,FALSE),"0")</f>
        <v>0</v>
      </c>
      <c r="AN118" s="56">
        <f>IFERROR(VLOOKUP(Table1215[[#This Row],[Column2]],Table12[[Column2]:[Column54]],39,FALSE),"0")</f>
        <v>3</v>
      </c>
      <c r="AO118" s="56">
        <f>IFERROR(VLOOKUP(Table1215[[#This Row],[Column2]],Table12[[Column2]:[Column54]],40,FALSE),"0")</f>
        <v>0</v>
      </c>
      <c r="AP118" s="58">
        <f>AVERAGE(Table1215[[#This Row],[Column37]],Table1215[[#This Row],[Column38]],Table1215[[#This Row],[Column40]])</f>
        <v>2.6666666666666665</v>
      </c>
      <c r="AQ118" s="56">
        <f>IFERROR(VLOOKUP(Table1215[[#This Row],[Column2]],Table12[[Column2]:[Column54]],42,FALSE),"0")</f>
        <v>4</v>
      </c>
      <c r="AR118" s="56">
        <f>IFERROR(VLOOKUP(Table1215[[#This Row],[Column2]],Table12[[Column2]:[Column54]],43,FALSE),"0")</f>
        <v>0</v>
      </c>
      <c r="AS118" s="56">
        <f>IFERROR(VLOOKUP(Table1215[[#This Row],[Column2]],Table12[[Column2]:[Column54]],44,FALSE),"0")</f>
        <v>0</v>
      </c>
      <c r="AT118" s="56">
        <f>IFERROR(VLOOKUP(Table1215[[#This Row],[Column2]],Table12[[Column2]:[Column54]],45,FALSE),"0")</f>
        <v>0</v>
      </c>
      <c r="AU118" s="56">
        <f>IFERROR(VLOOKUP(Table1215[[#This Row],[Column2]],Table12[[Column2]:[Column54]],46,FALSE),"0")</f>
        <v>0</v>
      </c>
      <c r="AV118" s="58">
        <f>Table1215[[#This Row],[Column43]]</f>
        <v>4</v>
      </c>
      <c r="AW118" s="56">
        <f>IFERROR(VLOOKUP(Table1215[[#This Row],[Column2]],Table12[[Column2]:[Column54]],48,FALSE),"0")</f>
        <v>0</v>
      </c>
      <c r="AX118" s="56">
        <f>IFERROR(VLOOKUP(Table1215[[#This Row],[Column2]],Table12[[Column2]:[Column54]],49,FALSE),"0")</f>
        <v>0</v>
      </c>
      <c r="AY118" s="56">
        <f>IFERROR(VLOOKUP(Table1215[[#This Row],[Column2]],Table12[[Column2]:[Column54]],50,FALSE),"0")</f>
        <v>0</v>
      </c>
      <c r="AZ118" s="56">
        <f>IFERROR(VLOOKUP(Table1215[[#This Row],[Column2]],Table12[[Column2]:[Column54]],51,FALSE),"0")</f>
        <v>2</v>
      </c>
      <c r="BA118" s="56">
        <f>IFERROR(VLOOKUP(Table1215[[#This Row],[Column2]],Table12[[Column2]:[Column54]],52,FALSE),"0")</f>
        <v>4</v>
      </c>
      <c r="BB118" s="58">
        <f>AVERAGE(Table1215[[#This Row],[Column52]],Table1215[[#This Row],[Column53]])</f>
        <v>3</v>
      </c>
    </row>
    <row r="119" spans="1:54" ht="23.1" customHeight="1" x14ac:dyDescent="0.3">
      <c r="A119" s="78">
        <v>116</v>
      </c>
      <c r="B119" s="61" t="s">
        <v>353</v>
      </c>
      <c r="C119" s="62" t="s">
        <v>354</v>
      </c>
      <c r="D119" s="61" t="s">
        <v>543</v>
      </c>
      <c r="E119" s="61" t="s">
        <v>492</v>
      </c>
      <c r="F119" s="61" t="str">
        <f>REPT(CHAR(160),10)&amp;Working!$E120</f>
        <v>          C</v>
      </c>
      <c r="G119" s="52">
        <f>IFERROR(VLOOKUP(Table1215[[#This Row],[Column2]],Table12[[Column2]:[Column54]],6,FALSE),"0")</f>
        <v>0</v>
      </c>
      <c r="H119" s="52">
        <f>IFERROR(VLOOKUP(Table1215[[#This Row],[Column2]],Table12[[Column2]:[Column54]],7,FALSE),"0")</f>
        <v>0</v>
      </c>
      <c r="I119" s="52">
        <f>IFERROR(VLOOKUP(Table1215[[#This Row],[Column2]],Table12[[Column2]:[Column54]],8,FALSE),"0")</f>
        <v>4</v>
      </c>
      <c r="J119" s="52">
        <f>IFERROR(VLOOKUP(Table1215[[#This Row],[Column2]],Table12[[Column2]:[Column54]],9,FALSE),"0")</f>
        <v>0</v>
      </c>
      <c r="K119" s="52">
        <f>IFERROR(VLOOKUP(Table1215[[#This Row],[Column2]],Table12[[Column2]:[Column54]],10,FALSE),"0")</f>
        <v>0</v>
      </c>
      <c r="L119" s="58">
        <f>Table1215[[#This Row],[Column9]]</f>
        <v>4</v>
      </c>
      <c r="M119" s="52">
        <f>IFERROR(VLOOKUP(Table1215[[#This Row],[Column2]],Table12[[Column2]:[Column54]],12,FALSE),"0")</f>
        <v>0</v>
      </c>
      <c r="N119" s="52">
        <f>IFERROR(VLOOKUP(Table1215[[#This Row],[Column2]],Table12[[Column2]:[Column54]],13,FALSE),"0")</f>
        <v>4</v>
      </c>
      <c r="O119" s="52">
        <f>IFERROR(VLOOKUP(Table1215[[#This Row],[Column2]],Table12[[Column2]:[Column54]],14,FALSE),"0")</f>
        <v>4</v>
      </c>
      <c r="P119" s="52">
        <f>IFERROR(VLOOKUP(Table1215[[#This Row],[Column2]],Table12[[Column2]:[Column54]],10,FALSE),"0")</f>
        <v>0</v>
      </c>
      <c r="Q119" s="52">
        <f>IFERROR(VLOOKUP(Table1215[[#This Row],[Column2]],Table12[[Column2]:[Column54]],16,FALSE),"0")</f>
        <v>4</v>
      </c>
      <c r="R119" s="58">
        <f>AVERAGE(Table1215[[#This Row],[Column14]],Table1215[[#This Row],[Column15]],Table1215[[#This Row],[Column17]])</f>
        <v>4</v>
      </c>
      <c r="S119" s="52">
        <f>IFERROR(VLOOKUP(Table1215[[#This Row],[Column2]],Table12[[Column2]:[Column54]],18,FALSE),"0")</f>
        <v>0</v>
      </c>
      <c r="T119" s="52">
        <f>IFERROR(VLOOKUP(Table1215[[#This Row],[Column2]],Table12[[Column2]:[Column54]],19,FALSE),"0")</f>
        <v>0</v>
      </c>
      <c r="U119" s="52">
        <f>IFERROR(VLOOKUP(Table1215[[#This Row],[Column2]],Table12[[Column2]:[Column54]],20,FALSE),"0")</f>
        <v>0</v>
      </c>
      <c r="V119" s="52">
        <f>IFERROR(VLOOKUP(Table1215[[#This Row],[Column2]],Table12[[Column2]:[Column54]],21,FALSE),"0")</f>
        <v>0</v>
      </c>
      <c r="W119" s="52">
        <f>IFERROR(VLOOKUP(Table1215[[#This Row],[Column2]],Table12[[Column2]:[Column54]],22,FALSE),"0")</f>
        <v>0</v>
      </c>
      <c r="X119" s="58">
        <f>Table1215[[#This Row],[Column19]]</f>
        <v>0</v>
      </c>
      <c r="Y119" s="52">
        <f>IFERROR(VLOOKUP(Table1215[[#This Row],[Column2]],Table12[[Column2]:[Column54]],24,FALSE),"0")</f>
        <v>4</v>
      </c>
      <c r="Z119" s="52">
        <f>IFERROR(VLOOKUP(Table1215[[#This Row],[Column2]],Table12[[Column2]:[Column54]],25,FALSE),"0")</f>
        <v>0</v>
      </c>
      <c r="AA119" s="52">
        <f>IFERROR(VLOOKUP(Table1215[[#This Row],[Column2]],Table12[[Column2]:[Column54]],26,FALSE),"0")</f>
        <v>0</v>
      </c>
      <c r="AB119" s="52">
        <f>IFERROR(VLOOKUP(Table1215[[#This Row],[Column2]],Table12[[Column2]:[Column54]],27,FALSE),"0")</f>
        <v>0</v>
      </c>
      <c r="AC119" s="52">
        <f>IFERROR(VLOOKUP(Table1215[[#This Row],[Column2]],Table12[[Column2]:[Column54]],28,FALSE),"0")</f>
        <v>0</v>
      </c>
      <c r="AD119" s="58">
        <f>Table1215[[#This Row],[Column25]]</f>
        <v>4</v>
      </c>
      <c r="AE119" s="52">
        <f>IFERROR(VLOOKUP(Table1215[[#This Row],[Column2]],Table12[[Column2]:[Column54]],30,FALSE),"0")</f>
        <v>0</v>
      </c>
      <c r="AF119" s="52">
        <f>IFERROR(VLOOKUP(Table1215[[#This Row],[Column2]],Table12[[Column2]:[Column54]],31,FALSE),"0")</f>
        <v>0</v>
      </c>
      <c r="AG119" s="52">
        <f>IFERROR(VLOOKUP(Table1215[[#This Row],[Column2]],Table12[[Column2]:[Column54]],32,FALSE),"0")</f>
        <v>0</v>
      </c>
      <c r="AH119" s="52">
        <f>IFERROR(VLOOKUP(Table1215[[#This Row],[Column2]],Table12[[Column2]:[Column54]],33,FALSE),"0")</f>
        <v>0</v>
      </c>
      <c r="AI119" s="52">
        <f>IFERROR(VLOOKUP(Table1215[[#This Row],[Column2]],Table12[[Column2]:[Column54]],34,FALSE),"0")</f>
        <v>0</v>
      </c>
      <c r="AJ119" s="58">
        <f>AVERAGE(Table1215[[#This Row],[Column31]],Table1215[[#This Row],[Column32]],Table1215[[#This Row],[Column33]])</f>
        <v>0</v>
      </c>
      <c r="AK119" s="52">
        <f>IFERROR(VLOOKUP(Table1215[[#This Row],[Column2]],Table12[[Column2]:[Column54]],36,FALSE),"0")</f>
        <v>3</v>
      </c>
      <c r="AL119" s="52">
        <f>IFERROR(VLOOKUP(Table1215[[#This Row],[Column2]],Table12[[Column2]:[Column54]],37,FALSE),"0")</f>
        <v>5</v>
      </c>
      <c r="AM119" s="52">
        <f>IFERROR(VLOOKUP(Table1215[[#This Row],[Column2]],Table12[[Column2]:[Column54]],38,FALSE),"0")</f>
        <v>0</v>
      </c>
      <c r="AN119" s="52">
        <f>IFERROR(VLOOKUP(Table1215[[#This Row],[Column2]],Table12[[Column2]:[Column54]],39,FALSE),"0")</f>
        <v>4</v>
      </c>
      <c r="AO119" s="52">
        <f>IFERROR(VLOOKUP(Table1215[[#This Row],[Column2]],Table12[[Column2]:[Column54]],40,FALSE),"0")</f>
        <v>0</v>
      </c>
      <c r="AP119" s="58">
        <f>AVERAGE(Table1215[[#This Row],[Column37]],Table1215[[#This Row],[Column38]],Table1215[[#This Row],[Column40]])</f>
        <v>4</v>
      </c>
      <c r="AQ119" s="52">
        <f>IFERROR(VLOOKUP(Table1215[[#This Row],[Column2]],Table12[[Column2]:[Column54]],42,FALSE),"0")</f>
        <v>3</v>
      </c>
      <c r="AR119" s="52">
        <f>IFERROR(VLOOKUP(Table1215[[#This Row],[Column2]],Table12[[Column2]:[Column54]],43,FALSE),"0")</f>
        <v>0</v>
      </c>
      <c r="AS119" s="52">
        <f>IFERROR(VLOOKUP(Table1215[[#This Row],[Column2]],Table12[[Column2]:[Column54]],44,FALSE),"0")</f>
        <v>0</v>
      </c>
      <c r="AT119" s="52">
        <f>IFERROR(VLOOKUP(Table1215[[#This Row],[Column2]],Table12[[Column2]:[Column54]],45,FALSE),"0")</f>
        <v>0</v>
      </c>
      <c r="AU119" s="52">
        <f>IFERROR(VLOOKUP(Table1215[[#This Row],[Column2]],Table12[[Column2]:[Column54]],46,FALSE),"0")</f>
        <v>0</v>
      </c>
      <c r="AV119" s="58">
        <f>Table1215[[#This Row],[Column43]]</f>
        <v>3</v>
      </c>
      <c r="AW119" s="52">
        <f>IFERROR(VLOOKUP(Table1215[[#This Row],[Column2]],Table12[[Column2]:[Column54]],48,FALSE),"0")</f>
        <v>0</v>
      </c>
      <c r="AX119" s="52">
        <f>IFERROR(VLOOKUP(Table1215[[#This Row],[Column2]],Table12[[Column2]:[Column54]],49,FALSE),"0")</f>
        <v>0</v>
      </c>
      <c r="AY119" s="52">
        <f>IFERROR(VLOOKUP(Table1215[[#This Row],[Column2]],Table12[[Column2]:[Column54]],50,FALSE),"0")</f>
        <v>0</v>
      </c>
      <c r="AZ119" s="52">
        <f>IFERROR(VLOOKUP(Table1215[[#This Row],[Column2]],Table12[[Column2]:[Column54]],51,FALSE),"0")</f>
        <v>2</v>
      </c>
      <c r="BA119" s="52">
        <f>IFERROR(VLOOKUP(Table1215[[#This Row],[Column2]],Table12[[Column2]:[Column54]],52,FALSE),"0")</f>
        <v>4</v>
      </c>
      <c r="BB119" s="58">
        <f>AVERAGE(Table1215[[#This Row],[Column52]],Table1215[[#This Row],[Column53]])</f>
        <v>3</v>
      </c>
    </row>
    <row r="120" spans="1:54" ht="23.1" customHeight="1" x14ac:dyDescent="0.3">
      <c r="A120" s="77">
        <v>117</v>
      </c>
      <c r="B120" s="54" t="s">
        <v>202</v>
      </c>
      <c r="C120" s="55" t="s">
        <v>203</v>
      </c>
      <c r="D120" s="54" t="s">
        <v>541</v>
      </c>
      <c r="E120" s="54" t="s">
        <v>160</v>
      </c>
      <c r="F120" s="54" t="str">
        <f>REPT(CHAR(160),10)&amp;Working!$E121</f>
        <v>          B</v>
      </c>
      <c r="G120" s="56">
        <f>IFERROR(VLOOKUP(Table1215[[#This Row],[Column2]],Table12[[Column2]:[Column54]],6,FALSE),"0")</f>
        <v>0</v>
      </c>
      <c r="H120" s="56">
        <f>IFERROR(VLOOKUP(Table1215[[#This Row],[Column2]],Table12[[Column2]:[Column54]],7,FALSE),"0")</f>
        <v>0</v>
      </c>
      <c r="I120" s="56">
        <f>IFERROR(VLOOKUP(Table1215[[#This Row],[Column2]],Table12[[Column2]:[Column54]],8,FALSE),"0")</f>
        <v>4</v>
      </c>
      <c r="J120" s="56">
        <f>IFERROR(VLOOKUP(Table1215[[#This Row],[Column2]],Table12[[Column2]:[Column54]],9,FALSE),"0")</f>
        <v>0</v>
      </c>
      <c r="K120" s="56">
        <f>IFERROR(VLOOKUP(Table1215[[#This Row],[Column2]],Table12[[Column2]:[Column54]],10,FALSE),"0")</f>
        <v>0</v>
      </c>
      <c r="L120" s="58">
        <f>Table1215[[#This Row],[Column9]]</f>
        <v>4</v>
      </c>
      <c r="M120" s="56">
        <f>IFERROR(VLOOKUP(Table1215[[#This Row],[Column2]],Table12[[Column2]:[Column54]],12,FALSE),"0")</f>
        <v>0</v>
      </c>
      <c r="N120" s="56">
        <f>IFERROR(VLOOKUP(Table1215[[#This Row],[Column2]],Table12[[Column2]:[Column54]],13,FALSE),"0")</f>
        <v>4</v>
      </c>
      <c r="O120" s="56">
        <f>IFERROR(VLOOKUP(Table1215[[#This Row],[Column2]],Table12[[Column2]:[Column54]],14,FALSE),"0")</f>
        <v>4</v>
      </c>
      <c r="P120" s="56">
        <f>IFERROR(VLOOKUP(Table1215[[#This Row],[Column2]],Table12[[Column2]:[Column54]],10,FALSE),"0")</f>
        <v>0</v>
      </c>
      <c r="Q120" s="56">
        <f>IFERROR(VLOOKUP(Table1215[[#This Row],[Column2]],Table12[[Column2]:[Column54]],16,FALSE),"0")</f>
        <v>4</v>
      </c>
      <c r="R120" s="58">
        <f>AVERAGE(Table1215[[#This Row],[Column14]],Table1215[[#This Row],[Column15]],Table1215[[#This Row],[Column17]])</f>
        <v>4</v>
      </c>
      <c r="S120" s="56">
        <f>IFERROR(VLOOKUP(Table1215[[#This Row],[Column2]],Table12[[Column2]:[Column54]],18,FALSE),"0")</f>
        <v>0</v>
      </c>
      <c r="T120" s="56">
        <f>IFERROR(VLOOKUP(Table1215[[#This Row],[Column2]],Table12[[Column2]:[Column54]],19,FALSE),"0")</f>
        <v>0</v>
      </c>
      <c r="U120" s="56">
        <f>IFERROR(VLOOKUP(Table1215[[#This Row],[Column2]],Table12[[Column2]:[Column54]],20,FALSE),"0")</f>
        <v>0</v>
      </c>
      <c r="V120" s="56">
        <f>IFERROR(VLOOKUP(Table1215[[#This Row],[Column2]],Table12[[Column2]:[Column54]],21,FALSE),"0")</f>
        <v>0</v>
      </c>
      <c r="W120" s="56">
        <f>IFERROR(VLOOKUP(Table1215[[#This Row],[Column2]],Table12[[Column2]:[Column54]],22,FALSE),"0")</f>
        <v>0</v>
      </c>
      <c r="X120" s="58">
        <f>Table1215[[#This Row],[Column19]]</f>
        <v>0</v>
      </c>
      <c r="Y120" s="56">
        <f>IFERROR(VLOOKUP(Table1215[[#This Row],[Column2]],Table12[[Column2]:[Column54]],24,FALSE),"0")</f>
        <v>5</v>
      </c>
      <c r="Z120" s="56">
        <f>IFERROR(VLOOKUP(Table1215[[#This Row],[Column2]],Table12[[Column2]:[Column54]],25,FALSE),"0")</f>
        <v>0</v>
      </c>
      <c r="AA120" s="56">
        <f>IFERROR(VLOOKUP(Table1215[[#This Row],[Column2]],Table12[[Column2]:[Column54]],26,FALSE),"0")</f>
        <v>0</v>
      </c>
      <c r="AB120" s="56">
        <f>IFERROR(VLOOKUP(Table1215[[#This Row],[Column2]],Table12[[Column2]:[Column54]],27,FALSE),"0")</f>
        <v>0</v>
      </c>
      <c r="AC120" s="56">
        <f>IFERROR(VLOOKUP(Table1215[[#This Row],[Column2]],Table12[[Column2]:[Column54]],28,FALSE),"0")</f>
        <v>0</v>
      </c>
      <c r="AD120" s="58">
        <f>Table1215[[#This Row],[Column25]]</f>
        <v>5</v>
      </c>
      <c r="AE120" s="56">
        <f>IFERROR(VLOOKUP(Table1215[[#This Row],[Column2]],Table12[[Column2]:[Column54]],30,FALSE),"0")</f>
        <v>0</v>
      </c>
      <c r="AF120" s="56">
        <f>IFERROR(VLOOKUP(Table1215[[#This Row],[Column2]],Table12[[Column2]:[Column54]],31,FALSE),"0")</f>
        <v>0</v>
      </c>
      <c r="AG120" s="56">
        <f>IFERROR(VLOOKUP(Table1215[[#This Row],[Column2]],Table12[[Column2]:[Column54]],32,FALSE),"0")</f>
        <v>0</v>
      </c>
      <c r="AH120" s="56">
        <f>IFERROR(VLOOKUP(Table1215[[#This Row],[Column2]],Table12[[Column2]:[Column54]],33,FALSE),"0")</f>
        <v>0</v>
      </c>
      <c r="AI120" s="56">
        <f>IFERROR(VLOOKUP(Table1215[[#This Row],[Column2]],Table12[[Column2]:[Column54]],34,FALSE),"0")</f>
        <v>0</v>
      </c>
      <c r="AJ120" s="58">
        <f>AVERAGE(Table1215[[#This Row],[Column31]],Table1215[[#This Row],[Column32]],Table1215[[#This Row],[Column33]])</f>
        <v>0</v>
      </c>
      <c r="AK120" s="56">
        <f>IFERROR(VLOOKUP(Table1215[[#This Row],[Column2]],Table12[[Column2]:[Column54]],36,FALSE),"0")</f>
        <v>4</v>
      </c>
      <c r="AL120" s="56">
        <f>IFERROR(VLOOKUP(Table1215[[#This Row],[Column2]],Table12[[Column2]:[Column54]],37,FALSE),"0")</f>
        <v>4</v>
      </c>
      <c r="AM120" s="56">
        <f>IFERROR(VLOOKUP(Table1215[[#This Row],[Column2]],Table12[[Column2]:[Column54]],38,FALSE),"0")</f>
        <v>0</v>
      </c>
      <c r="AN120" s="56">
        <f>IFERROR(VLOOKUP(Table1215[[#This Row],[Column2]],Table12[[Column2]:[Column54]],39,FALSE),"0")</f>
        <v>4</v>
      </c>
      <c r="AO120" s="56">
        <f>IFERROR(VLOOKUP(Table1215[[#This Row],[Column2]],Table12[[Column2]:[Column54]],40,FALSE),"0")</f>
        <v>0</v>
      </c>
      <c r="AP120" s="58">
        <f>AVERAGE(Table1215[[#This Row],[Column37]],Table1215[[#This Row],[Column38]],Table1215[[#This Row],[Column40]])</f>
        <v>4</v>
      </c>
      <c r="AQ120" s="56">
        <f>IFERROR(VLOOKUP(Table1215[[#This Row],[Column2]],Table12[[Column2]:[Column54]],42,FALSE),"0")</f>
        <v>4</v>
      </c>
      <c r="AR120" s="56">
        <f>IFERROR(VLOOKUP(Table1215[[#This Row],[Column2]],Table12[[Column2]:[Column54]],43,FALSE),"0")</f>
        <v>0</v>
      </c>
      <c r="AS120" s="56">
        <f>IFERROR(VLOOKUP(Table1215[[#This Row],[Column2]],Table12[[Column2]:[Column54]],44,FALSE),"0")</f>
        <v>0</v>
      </c>
      <c r="AT120" s="56">
        <f>IFERROR(VLOOKUP(Table1215[[#This Row],[Column2]],Table12[[Column2]:[Column54]],45,FALSE),"0")</f>
        <v>0</v>
      </c>
      <c r="AU120" s="56">
        <f>IFERROR(VLOOKUP(Table1215[[#This Row],[Column2]],Table12[[Column2]:[Column54]],46,FALSE),"0")</f>
        <v>0</v>
      </c>
      <c r="AV120" s="58">
        <f>Table1215[[#This Row],[Column43]]</f>
        <v>4</v>
      </c>
      <c r="AW120" s="56">
        <f>IFERROR(VLOOKUP(Table1215[[#This Row],[Column2]],Table12[[Column2]:[Column54]],48,FALSE),"0")</f>
        <v>0</v>
      </c>
      <c r="AX120" s="56">
        <f>IFERROR(VLOOKUP(Table1215[[#This Row],[Column2]],Table12[[Column2]:[Column54]],49,FALSE),"0")</f>
        <v>0</v>
      </c>
      <c r="AY120" s="56">
        <f>IFERROR(VLOOKUP(Table1215[[#This Row],[Column2]],Table12[[Column2]:[Column54]],50,FALSE),"0")</f>
        <v>0</v>
      </c>
      <c r="AZ120" s="56">
        <f>IFERROR(VLOOKUP(Table1215[[#This Row],[Column2]],Table12[[Column2]:[Column54]],51,FALSE),"0")</f>
        <v>2</v>
      </c>
      <c r="BA120" s="56">
        <f>IFERROR(VLOOKUP(Table1215[[#This Row],[Column2]],Table12[[Column2]:[Column54]],52,FALSE),"0")</f>
        <v>4</v>
      </c>
      <c r="BB120" s="58">
        <f>AVERAGE(Table1215[[#This Row],[Column52]],Table1215[[#This Row],[Column53]])</f>
        <v>3</v>
      </c>
    </row>
    <row r="121" spans="1:54" ht="23.1" customHeight="1" x14ac:dyDescent="0.3">
      <c r="A121" s="78">
        <v>118</v>
      </c>
      <c r="B121" s="61" t="s">
        <v>355</v>
      </c>
      <c r="C121" s="62" t="s">
        <v>356</v>
      </c>
      <c r="D121" s="61" t="s">
        <v>541</v>
      </c>
      <c r="E121" s="61" t="s">
        <v>492</v>
      </c>
      <c r="F121" s="61" t="str">
        <f>REPT(CHAR(160),10)&amp;Working!$E122</f>
        <v>          C</v>
      </c>
      <c r="G121" s="52">
        <f>IFERROR(VLOOKUP(Table1215[[#This Row],[Column2]],Table12[[Column2]:[Column54]],6,FALSE),"0")</f>
        <v>0</v>
      </c>
      <c r="H121" s="52">
        <f>IFERROR(VLOOKUP(Table1215[[#This Row],[Column2]],Table12[[Column2]:[Column54]],7,FALSE),"0")</f>
        <v>0</v>
      </c>
      <c r="I121" s="52">
        <f>IFERROR(VLOOKUP(Table1215[[#This Row],[Column2]],Table12[[Column2]:[Column54]],8,FALSE),"0")</f>
        <v>2</v>
      </c>
      <c r="J121" s="52">
        <f>IFERROR(VLOOKUP(Table1215[[#This Row],[Column2]],Table12[[Column2]:[Column54]],9,FALSE),"0")</f>
        <v>0</v>
      </c>
      <c r="K121" s="52">
        <f>IFERROR(VLOOKUP(Table1215[[#This Row],[Column2]],Table12[[Column2]:[Column54]],10,FALSE),"0")</f>
        <v>0</v>
      </c>
      <c r="L121" s="58">
        <f>Table1215[[#This Row],[Column9]]</f>
        <v>2</v>
      </c>
      <c r="M121" s="52">
        <f>IFERROR(VLOOKUP(Table1215[[#This Row],[Column2]],Table12[[Column2]:[Column54]],12,FALSE),"0")</f>
        <v>0</v>
      </c>
      <c r="N121" s="52">
        <f>IFERROR(VLOOKUP(Table1215[[#This Row],[Column2]],Table12[[Column2]:[Column54]],13,FALSE),"0")</f>
        <v>3</v>
      </c>
      <c r="O121" s="52">
        <f>IFERROR(VLOOKUP(Table1215[[#This Row],[Column2]],Table12[[Column2]:[Column54]],14,FALSE),"0")</f>
        <v>3</v>
      </c>
      <c r="P121" s="52">
        <f>IFERROR(VLOOKUP(Table1215[[#This Row],[Column2]],Table12[[Column2]:[Column54]],10,FALSE),"0")</f>
        <v>0</v>
      </c>
      <c r="Q121" s="52">
        <f>IFERROR(VLOOKUP(Table1215[[#This Row],[Column2]],Table12[[Column2]:[Column54]],16,FALSE),"0")</f>
        <v>3</v>
      </c>
      <c r="R121" s="58">
        <f>AVERAGE(Table1215[[#This Row],[Column14]],Table1215[[#This Row],[Column15]],Table1215[[#This Row],[Column17]])</f>
        <v>3</v>
      </c>
      <c r="S121" s="52">
        <f>IFERROR(VLOOKUP(Table1215[[#This Row],[Column2]],Table12[[Column2]:[Column54]],18,FALSE),"0")</f>
        <v>0</v>
      </c>
      <c r="T121" s="52">
        <f>IFERROR(VLOOKUP(Table1215[[#This Row],[Column2]],Table12[[Column2]:[Column54]],19,FALSE),"0")</f>
        <v>0</v>
      </c>
      <c r="U121" s="52">
        <f>IFERROR(VLOOKUP(Table1215[[#This Row],[Column2]],Table12[[Column2]:[Column54]],20,FALSE),"0")</f>
        <v>0</v>
      </c>
      <c r="V121" s="52">
        <f>IFERROR(VLOOKUP(Table1215[[#This Row],[Column2]],Table12[[Column2]:[Column54]],21,FALSE),"0")</f>
        <v>0</v>
      </c>
      <c r="W121" s="52">
        <f>IFERROR(VLOOKUP(Table1215[[#This Row],[Column2]],Table12[[Column2]:[Column54]],22,FALSE),"0")</f>
        <v>0</v>
      </c>
      <c r="X121" s="58">
        <f>Table1215[[#This Row],[Column19]]</f>
        <v>0</v>
      </c>
      <c r="Y121" s="52">
        <f>IFERROR(VLOOKUP(Table1215[[#This Row],[Column2]],Table12[[Column2]:[Column54]],24,FALSE),"0")</f>
        <v>3</v>
      </c>
      <c r="Z121" s="52">
        <f>IFERROR(VLOOKUP(Table1215[[#This Row],[Column2]],Table12[[Column2]:[Column54]],25,FALSE),"0")</f>
        <v>0</v>
      </c>
      <c r="AA121" s="52">
        <f>IFERROR(VLOOKUP(Table1215[[#This Row],[Column2]],Table12[[Column2]:[Column54]],26,FALSE),"0")</f>
        <v>0</v>
      </c>
      <c r="AB121" s="52">
        <f>IFERROR(VLOOKUP(Table1215[[#This Row],[Column2]],Table12[[Column2]:[Column54]],27,FALSE),"0")</f>
        <v>0</v>
      </c>
      <c r="AC121" s="52">
        <f>IFERROR(VLOOKUP(Table1215[[#This Row],[Column2]],Table12[[Column2]:[Column54]],28,FALSE),"0")</f>
        <v>0</v>
      </c>
      <c r="AD121" s="58">
        <f>Table1215[[#This Row],[Column25]]</f>
        <v>3</v>
      </c>
      <c r="AE121" s="52">
        <f>IFERROR(VLOOKUP(Table1215[[#This Row],[Column2]],Table12[[Column2]:[Column54]],30,FALSE),"0")</f>
        <v>0</v>
      </c>
      <c r="AF121" s="52">
        <f>IFERROR(VLOOKUP(Table1215[[#This Row],[Column2]],Table12[[Column2]:[Column54]],31,FALSE),"0")</f>
        <v>0</v>
      </c>
      <c r="AG121" s="52">
        <f>IFERROR(VLOOKUP(Table1215[[#This Row],[Column2]],Table12[[Column2]:[Column54]],32,FALSE),"0")</f>
        <v>0</v>
      </c>
      <c r="AH121" s="52">
        <f>IFERROR(VLOOKUP(Table1215[[#This Row],[Column2]],Table12[[Column2]:[Column54]],33,FALSE),"0")</f>
        <v>0</v>
      </c>
      <c r="AI121" s="52">
        <f>IFERROR(VLOOKUP(Table1215[[#This Row],[Column2]],Table12[[Column2]:[Column54]],34,FALSE),"0")</f>
        <v>0</v>
      </c>
      <c r="AJ121" s="58">
        <f>AVERAGE(Table1215[[#This Row],[Column31]],Table1215[[#This Row],[Column32]],Table1215[[#This Row],[Column33]])</f>
        <v>0</v>
      </c>
      <c r="AK121" s="52">
        <f>IFERROR(VLOOKUP(Table1215[[#This Row],[Column2]],Table12[[Column2]:[Column54]],36,FALSE),"0")</f>
        <v>1</v>
      </c>
      <c r="AL121" s="52">
        <f>IFERROR(VLOOKUP(Table1215[[#This Row],[Column2]],Table12[[Column2]:[Column54]],37,FALSE),"0")</f>
        <v>3</v>
      </c>
      <c r="AM121" s="52">
        <f>IFERROR(VLOOKUP(Table1215[[#This Row],[Column2]],Table12[[Column2]:[Column54]],38,FALSE),"0")</f>
        <v>0</v>
      </c>
      <c r="AN121" s="52">
        <f>IFERROR(VLOOKUP(Table1215[[#This Row],[Column2]],Table12[[Column2]:[Column54]],39,FALSE),"0")</f>
        <v>2</v>
      </c>
      <c r="AO121" s="52">
        <f>IFERROR(VLOOKUP(Table1215[[#This Row],[Column2]],Table12[[Column2]:[Column54]],40,FALSE),"0")</f>
        <v>0</v>
      </c>
      <c r="AP121" s="58">
        <f>AVERAGE(Table1215[[#This Row],[Column37]],Table1215[[#This Row],[Column38]],Table1215[[#This Row],[Column40]])</f>
        <v>2</v>
      </c>
      <c r="AQ121" s="52">
        <f>IFERROR(VLOOKUP(Table1215[[#This Row],[Column2]],Table12[[Column2]:[Column54]],42,FALSE),"0")</f>
        <v>2</v>
      </c>
      <c r="AR121" s="52">
        <f>IFERROR(VLOOKUP(Table1215[[#This Row],[Column2]],Table12[[Column2]:[Column54]],43,FALSE),"0")</f>
        <v>0</v>
      </c>
      <c r="AS121" s="52">
        <f>IFERROR(VLOOKUP(Table1215[[#This Row],[Column2]],Table12[[Column2]:[Column54]],44,FALSE),"0")</f>
        <v>0</v>
      </c>
      <c r="AT121" s="52">
        <f>IFERROR(VLOOKUP(Table1215[[#This Row],[Column2]],Table12[[Column2]:[Column54]],45,FALSE),"0")</f>
        <v>0</v>
      </c>
      <c r="AU121" s="52">
        <f>IFERROR(VLOOKUP(Table1215[[#This Row],[Column2]],Table12[[Column2]:[Column54]],46,FALSE),"0")</f>
        <v>0</v>
      </c>
      <c r="AV121" s="58">
        <f>Table1215[[#This Row],[Column43]]</f>
        <v>2</v>
      </c>
      <c r="AW121" s="52">
        <f>IFERROR(VLOOKUP(Table1215[[#This Row],[Column2]],Table12[[Column2]:[Column54]],48,FALSE),"0")</f>
        <v>0</v>
      </c>
      <c r="AX121" s="52">
        <f>IFERROR(VLOOKUP(Table1215[[#This Row],[Column2]],Table12[[Column2]:[Column54]],49,FALSE),"0")</f>
        <v>0</v>
      </c>
      <c r="AY121" s="52">
        <f>IFERROR(VLOOKUP(Table1215[[#This Row],[Column2]],Table12[[Column2]:[Column54]],50,FALSE),"0")</f>
        <v>0</v>
      </c>
      <c r="AZ121" s="52">
        <f>IFERROR(VLOOKUP(Table1215[[#This Row],[Column2]],Table12[[Column2]:[Column54]],51,FALSE),"0")</f>
        <v>2</v>
      </c>
      <c r="BA121" s="52">
        <f>IFERROR(VLOOKUP(Table1215[[#This Row],[Column2]],Table12[[Column2]:[Column54]],52,FALSE),"0")</f>
        <v>3</v>
      </c>
      <c r="BB121" s="58">
        <f>AVERAGE(Table1215[[#This Row],[Column52]],Table1215[[#This Row],[Column53]])</f>
        <v>2.5</v>
      </c>
    </row>
    <row r="122" spans="1:54" ht="23.1" customHeight="1" x14ac:dyDescent="0.3">
      <c r="A122" s="77">
        <v>119</v>
      </c>
      <c r="B122" s="54" t="s">
        <v>357</v>
      </c>
      <c r="C122" s="55" t="s">
        <v>358</v>
      </c>
      <c r="D122" s="54" t="s">
        <v>541</v>
      </c>
      <c r="E122" s="54" t="s">
        <v>492</v>
      </c>
      <c r="F122" s="54" t="str">
        <f>REPT(CHAR(160),10)&amp;Working!$E123</f>
        <v>          C</v>
      </c>
      <c r="G122" s="56">
        <f>IFERROR(VLOOKUP(Table1215[[#This Row],[Column2]],Table12[[Column2]:[Column54]],6,FALSE),"0")</f>
        <v>0</v>
      </c>
      <c r="H122" s="56">
        <f>IFERROR(VLOOKUP(Table1215[[#This Row],[Column2]],Table12[[Column2]:[Column54]],7,FALSE),"0")</f>
        <v>0</v>
      </c>
      <c r="I122" s="56">
        <f>IFERROR(VLOOKUP(Table1215[[#This Row],[Column2]],Table12[[Column2]:[Column54]],8,FALSE),"0")</f>
        <v>4</v>
      </c>
      <c r="J122" s="56">
        <f>IFERROR(VLOOKUP(Table1215[[#This Row],[Column2]],Table12[[Column2]:[Column54]],9,FALSE),"0")</f>
        <v>0</v>
      </c>
      <c r="K122" s="56">
        <f>IFERROR(VLOOKUP(Table1215[[#This Row],[Column2]],Table12[[Column2]:[Column54]],10,FALSE),"0")</f>
        <v>0</v>
      </c>
      <c r="L122" s="58">
        <f>Table1215[[#This Row],[Column9]]</f>
        <v>4</v>
      </c>
      <c r="M122" s="56">
        <f>IFERROR(VLOOKUP(Table1215[[#This Row],[Column2]],Table12[[Column2]:[Column54]],12,FALSE),"0")</f>
        <v>0</v>
      </c>
      <c r="N122" s="56">
        <f>IFERROR(VLOOKUP(Table1215[[#This Row],[Column2]],Table12[[Column2]:[Column54]],13,FALSE),"0")</f>
        <v>4</v>
      </c>
      <c r="O122" s="56">
        <f>IFERROR(VLOOKUP(Table1215[[#This Row],[Column2]],Table12[[Column2]:[Column54]],14,FALSE),"0")</f>
        <v>3</v>
      </c>
      <c r="P122" s="56">
        <f>IFERROR(VLOOKUP(Table1215[[#This Row],[Column2]],Table12[[Column2]:[Column54]],10,FALSE),"0")</f>
        <v>0</v>
      </c>
      <c r="Q122" s="56">
        <f>IFERROR(VLOOKUP(Table1215[[#This Row],[Column2]],Table12[[Column2]:[Column54]],16,FALSE),"0")</f>
        <v>3</v>
      </c>
      <c r="R122" s="58">
        <f>AVERAGE(Table1215[[#This Row],[Column14]],Table1215[[#This Row],[Column15]],Table1215[[#This Row],[Column17]])</f>
        <v>3.3333333333333335</v>
      </c>
      <c r="S122" s="56">
        <f>IFERROR(VLOOKUP(Table1215[[#This Row],[Column2]],Table12[[Column2]:[Column54]],18,FALSE),"0")</f>
        <v>0</v>
      </c>
      <c r="T122" s="56">
        <f>IFERROR(VLOOKUP(Table1215[[#This Row],[Column2]],Table12[[Column2]:[Column54]],19,FALSE),"0")</f>
        <v>0</v>
      </c>
      <c r="U122" s="56">
        <f>IFERROR(VLOOKUP(Table1215[[#This Row],[Column2]],Table12[[Column2]:[Column54]],20,FALSE),"0")</f>
        <v>0</v>
      </c>
      <c r="V122" s="56">
        <f>IFERROR(VLOOKUP(Table1215[[#This Row],[Column2]],Table12[[Column2]:[Column54]],21,FALSE),"0")</f>
        <v>0</v>
      </c>
      <c r="W122" s="56">
        <f>IFERROR(VLOOKUP(Table1215[[#This Row],[Column2]],Table12[[Column2]:[Column54]],22,FALSE),"0")</f>
        <v>0</v>
      </c>
      <c r="X122" s="58">
        <f>Table1215[[#This Row],[Column19]]</f>
        <v>0</v>
      </c>
      <c r="Y122" s="56">
        <f>IFERROR(VLOOKUP(Table1215[[#This Row],[Column2]],Table12[[Column2]:[Column54]],24,FALSE),"0")</f>
        <v>4</v>
      </c>
      <c r="Z122" s="56">
        <f>IFERROR(VLOOKUP(Table1215[[#This Row],[Column2]],Table12[[Column2]:[Column54]],25,FALSE),"0")</f>
        <v>0</v>
      </c>
      <c r="AA122" s="56">
        <f>IFERROR(VLOOKUP(Table1215[[#This Row],[Column2]],Table12[[Column2]:[Column54]],26,FALSE),"0")</f>
        <v>0</v>
      </c>
      <c r="AB122" s="56">
        <f>IFERROR(VLOOKUP(Table1215[[#This Row],[Column2]],Table12[[Column2]:[Column54]],27,FALSE),"0")</f>
        <v>0</v>
      </c>
      <c r="AC122" s="56">
        <f>IFERROR(VLOOKUP(Table1215[[#This Row],[Column2]],Table12[[Column2]:[Column54]],28,FALSE),"0")</f>
        <v>0</v>
      </c>
      <c r="AD122" s="58">
        <f>Table1215[[#This Row],[Column25]]</f>
        <v>4</v>
      </c>
      <c r="AE122" s="56">
        <f>IFERROR(VLOOKUP(Table1215[[#This Row],[Column2]],Table12[[Column2]:[Column54]],30,FALSE),"0")</f>
        <v>0</v>
      </c>
      <c r="AF122" s="56">
        <f>IFERROR(VLOOKUP(Table1215[[#This Row],[Column2]],Table12[[Column2]:[Column54]],31,FALSE),"0")</f>
        <v>0</v>
      </c>
      <c r="AG122" s="56">
        <f>IFERROR(VLOOKUP(Table1215[[#This Row],[Column2]],Table12[[Column2]:[Column54]],32,FALSE),"0")</f>
        <v>0</v>
      </c>
      <c r="AH122" s="56">
        <f>IFERROR(VLOOKUP(Table1215[[#This Row],[Column2]],Table12[[Column2]:[Column54]],33,FALSE),"0")</f>
        <v>0</v>
      </c>
      <c r="AI122" s="56">
        <f>IFERROR(VLOOKUP(Table1215[[#This Row],[Column2]],Table12[[Column2]:[Column54]],34,FALSE),"0")</f>
        <v>0</v>
      </c>
      <c r="AJ122" s="58">
        <f>AVERAGE(Table1215[[#This Row],[Column31]],Table1215[[#This Row],[Column32]],Table1215[[#This Row],[Column33]])</f>
        <v>0</v>
      </c>
      <c r="AK122" s="56">
        <f>IFERROR(VLOOKUP(Table1215[[#This Row],[Column2]],Table12[[Column2]:[Column54]],36,FALSE),"0")</f>
        <v>4</v>
      </c>
      <c r="AL122" s="56">
        <f>IFERROR(VLOOKUP(Table1215[[#This Row],[Column2]],Table12[[Column2]:[Column54]],37,FALSE),"0")</f>
        <v>3</v>
      </c>
      <c r="AM122" s="56">
        <f>IFERROR(VLOOKUP(Table1215[[#This Row],[Column2]],Table12[[Column2]:[Column54]],38,FALSE),"0")</f>
        <v>0</v>
      </c>
      <c r="AN122" s="56">
        <f>IFERROR(VLOOKUP(Table1215[[#This Row],[Column2]],Table12[[Column2]:[Column54]],39,FALSE),"0")</f>
        <v>4</v>
      </c>
      <c r="AO122" s="56">
        <f>IFERROR(VLOOKUP(Table1215[[#This Row],[Column2]],Table12[[Column2]:[Column54]],40,FALSE),"0")</f>
        <v>0</v>
      </c>
      <c r="AP122" s="58">
        <f>AVERAGE(Table1215[[#This Row],[Column37]],Table1215[[#This Row],[Column38]],Table1215[[#This Row],[Column40]])</f>
        <v>3.6666666666666665</v>
      </c>
      <c r="AQ122" s="56">
        <f>IFERROR(VLOOKUP(Table1215[[#This Row],[Column2]],Table12[[Column2]:[Column54]],42,FALSE),"0")</f>
        <v>4</v>
      </c>
      <c r="AR122" s="56">
        <f>IFERROR(VLOOKUP(Table1215[[#This Row],[Column2]],Table12[[Column2]:[Column54]],43,FALSE),"0")</f>
        <v>0</v>
      </c>
      <c r="AS122" s="56">
        <f>IFERROR(VLOOKUP(Table1215[[#This Row],[Column2]],Table12[[Column2]:[Column54]],44,FALSE),"0")</f>
        <v>0</v>
      </c>
      <c r="AT122" s="56">
        <f>IFERROR(VLOOKUP(Table1215[[#This Row],[Column2]],Table12[[Column2]:[Column54]],45,FALSE),"0")</f>
        <v>0</v>
      </c>
      <c r="AU122" s="56">
        <f>IFERROR(VLOOKUP(Table1215[[#This Row],[Column2]],Table12[[Column2]:[Column54]],46,FALSE),"0")</f>
        <v>0</v>
      </c>
      <c r="AV122" s="58">
        <f>Table1215[[#This Row],[Column43]]</f>
        <v>4</v>
      </c>
      <c r="AW122" s="56">
        <f>IFERROR(VLOOKUP(Table1215[[#This Row],[Column2]],Table12[[Column2]:[Column54]],48,FALSE),"0")</f>
        <v>0</v>
      </c>
      <c r="AX122" s="56">
        <f>IFERROR(VLOOKUP(Table1215[[#This Row],[Column2]],Table12[[Column2]:[Column54]],49,FALSE),"0")</f>
        <v>0</v>
      </c>
      <c r="AY122" s="56">
        <f>IFERROR(VLOOKUP(Table1215[[#This Row],[Column2]],Table12[[Column2]:[Column54]],50,FALSE),"0")</f>
        <v>0</v>
      </c>
      <c r="AZ122" s="56">
        <f>IFERROR(VLOOKUP(Table1215[[#This Row],[Column2]],Table12[[Column2]:[Column54]],51,FALSE),"0")</f>
        <v>5</v>
      </c>
      <c r="BA122" s="56">
        <f>IFERROR(VLOOKUP(Table1215[[#This Row],[Column2]],Table12[[Column2]:[Column54]],52,FALSE),"0")</f>
        <v>4</v>
      </c>
      <c r="BB122" s="58">
        <f>AVERAGE(Table1215[[#This Row],[Column52]],Table1215[[#This Row],[Column53]])</f>
        <v>4.5</v>
      </c>
    </row>
    <row r="123" spans="1:54" ht="23.1" customHeight="1" x14ac:dyDescent="0.3">
      <c r="A123" s="78">
        <v>120</v>
      </c>
      <c r="B123" s="61" t="s">
        <v>149</v>
      </c>
      <c r="C123" s="62" t="s">
        <v>150</v>
      </c>
      <c r="D123" s="61" t="s">
        <v>449</v>
      </c>
      <c r="E123" s="61" t="s">
        <v>34</v>
      </c>
      <c r="F123" s="61" t="str">
        <f>REPT(CHAR(160),10)&amp;Working!$E124</f>
        <v>          A</v>
      </c>
      <c r="G123" s="52">
        <f>IFERROR(VLOOKUP(Table1215[[#This Row],[Column2]],Table12[[Column2]:[Column54]],6,FALSE),"0")</f>
        <v>0</v>
      </c>
      <c r="H123" s="52">
        <f>IFERROR(VLOOKUP(Table1215[[#This Row],[Column2]],Table12[[Column2]:[Column54]],7,FALSE),"0")</f>
        <v>0</v>
      </c>
      <c r="I123" s="52">
        <f>IFERROR(VLOOKUP(Table1215[[#This Row],[Column2]],Table12[[Column2]:[Column54]],8,FALSE),"0")</f>
        <v>4</v>
      </c>
      <c r="J123" s="52">
        <f>IFERROR(VLOOKUP(Table1215[[#This Row],[Column2]],Table12[[Column2]:[Column54]],9,FALSE),"0")</f>
        <v>0</v>
      </c>
      <c r="K123" s="52">
        <f>IFERROR(VLOOKUP(Table1215[[#This Row],[Column2]],Table12[[Column2]:[Column54]],10,FALSE),"0")</f>
        <v>0</v>
      </c>
      <c r="L123" s="58">
        <f>Table1215[[#This Row],[Column9]]</f>
        <v>4</v>
      </c>
      <c r="M123" s="52">
        <f>IFERROR(VLOOKUP(Table1215[[#This Row],[Column2]],Table12[[Column2]:[Column54]],12,FALSE),"0")</f>
        <v>0</v>
      </c>
      <c r="N123" s="52">
        <f>IFERROR(VLOOKUP(Table1215[[#This Row],[Column2]],Table12[[Column2]:[Column54]],13,FALSE),"0")</f>
        <v>4</v>
      </c>
      <c r="O123" s="52">
        <f>IFERROR(VLOOKUP(Table1215[[#This Row],[Column2]],Table12[[Column2]:[Column54]],14,FALSE),"0")</f>
        <v>4</v>
      </c>
      <c r="P123" s="52">
        <f>IFERROR(VLOOKUP(Table1215[[#This Row],[Column2]],Table12[[Column2]:[Column54]],10,FALSE),"0")</f>
        <v>0</v>
      </c>
      <c r="Q123" s="52">
        <f>IFERROR(VLOOKUP(Table1215[[#This Row],[Column2]],Table12[[Column2]:[Column54]],16,FALSE),"0")</f>
        <v>4</v>
      </c>
      <c r="R123" s="58">
        <f>AVERAGE(Table1215[[#This Row],[Column14]],Table1215[[#This Row],[Column15]],Table1215[[#This Row],[Column17]])</f>
        <v>4</v>
      </c>
      <c r="S123" s="52">
        <f>IFERROR(VLOOKUP(Table1215[[#This Row],[Column2]],Table12[[Column2]:[Column54]],18,FALSE),"0")</f>
        <v>0</v>
      </c>
      <c r="T123" s="52">
        <f>IFERROR(VLOOKUP(Table1215[[#This Row],[Column2]],Table12[[Column2]:[Column54]],19,FALSE),"0")</f>
        <v>0</v>
      </c>
      <c r="U123" s="52">
        <f>IFERROR(VLOOKUP(Table1215[[#This Row],[Column2]],Table12[[Column2]:[Column54]],20,FALSE),"0")</f>
        <v>0</v>
      </c>
      <c r="V123" s="52">
        <f>IFERROR(VLOOKUP(Table1215[[#This Row],[Column2]],Table12[[Column2]:[Column54]],21,FALSE),"0")</f>
        <v>0</v>
      </c>
      <c r="W123" s="52">
        <f>IFERROR(VLOOKUP(Table1215[[#This Row],[Column2]],Table12[[Column2]:[Column54]],22,FALSE),"0")</f>
        <v>0</v>
      </c>
      <c r="X123" s="58">
        <f>Table1215[[#This Row],[Column19]]</f>
        <v>0</v>
      </c>
      <c r="Y123" s="52">
        <f>IFERROR(VLOOKUP(Table1215[[#This Row],[Column2]],Table12[[Column2]:[Column54]],24,FALSE),"0")</f>
        <v>4</v>
      </c>
      <c r="Z123" s="52">
        <f>IFERROR(VLOOKUP(Table1215[[#This Row],[Column2]],Table12[[Column2]:[Column54]],25,FALSE),"0")</f>
        <v>0</v>
      </c>
      <c r="AA123" s="52">
        <f>IFERROR(VLOOKUP(Table1215[[#This Row],[Column2]],Table12[[Column2]:[Column54]],26,FALSE),"0")</f>
        <v>0</v>
      </c>
      <c r="AB123" s="52">
        <f>IFERROR(VLOOKUP(Table1215[[#This Row],[Column2]],Table12[[Column2]:[Column54]],27,FALSE),"0")</f>
        <v>0</v>
      </c>
      <c r="AC123" s="52">
        <f>IFERROR(VLOOKUP(Table1215[[#This Row],[Column2]],Table12[[Column2]:[Column54]],28,FALSE),"0")</f>
        <v>0</v>
      </c>
      <c r="AD123" s="58">
        <f>Table1215[[#This Row],[Column25]]</f>
        <v>4</v>
      </c>
      <c r="AE123" s="52">
        <f>IFERROR(VLOOKUP(Table1215[[#This Row],[Column2]],Table12[[Column2]:[Column54]],30,FALSE),"0")</f>
        <v>0</v>
      </c>
      <c r="AF123" s="52">
        <f>IFERROR(VLOOKUP(Table1215[[#This Row],[Column2]],Table12[[Column2]:[Column54]],31,FALSE),"0")</f>
        <v>0</v>
      </c>
      <c r="AG123" s="52">
        <f>IFERROR(VLOOKUP(Table1215[[#This Row],[Column2]],Table12[[Column2]:[Column54]],32,FALSE),"0")</f>
        <v>0</v>
      </c>
      <c r="AH123" s="52">
        <f>IFERROR(VLOOKUP(Table1215[[#This Row],[Column2]],Table12[[Column2]:[Column54]],33,FALSE),"0")</f>
        <v>0</v>
      </c>
      <c r="AI123" s="52">
        <f>IFERROR(VLOOKUP(Table1215[[#This Row],[Column2]],Table12[[Column2]:[Column54]],34,FALSE),"0")</f>
        <v>0</v>
      </c>
      <c r="AJ123" s="58">
        <f>AVERAGE(Table1215[[#This Row],[Column31]],Table1215[[#This Row],[Column32]],Table1215[[#This Row],[Column33]])</f>
        <v>0</v>
      </c>
      <c r="AK123" s="52">
        <f>IFERROR(VLOOKUP(Table1215[[#This Row],[Column2]],Table12[[Column2]:[Column54]],36,FALSE),"0")</f>
        <v>4</v>
      </c>
      <c r="AL123" s="52">
        <f>IFERROR(VLOOKUP(Table1215[[#This Row],[Column2]],Table12[[Column2]:[Column54]],37,FALSE),"0")</f>
        <v>4</v>
      </c>
      <c r="AM123" s="52">
        <f>IFERROR(VLOOKUP(Table1215[[#This Row],[Column2]],Table12[[Column2]:[Column54]],38,FALSE),"0")</f>
        <v>0</v>
      </c>
      <c r="AN123" s="52">
        <f>IFERROR(VLOOKUP(Table1215[[#This Row],[Column2]],Table12[[Column2]:[Column54]],39,FALSE),"0")</f>
        <v>3</v>
      </c>
      <c r="AO123" s="52">
        <f>IFERROR(VLOOKUP(Table1215[[#This Row],[Column2]],Table12[[Column2]:[Column54]],40,FALSE),"0")</f>
        <v>0</v>
      </c>
      <c r="AP123" s="58">
        <f>AVERAGE(Table1215[[#This Row],[Column37]],Table1215[[#This Row],[Column38]],Table1215[[#This Row],[Column40]])</f>
        <v>3.6666666666666665</v>
      </c>
      <c r="AQ123" s="52">
        <f>IFERROR(VLOOKUP(Table1215[[#This Row],[Column2]],Table12[[Column2]:[Column54]],42,FALSE),"0")</f>
        <v>3</v>
      </c>
      <c r="AR123" s="52">
        <f>IFERROR(VLOOKUP(Table1215[[#This Row],[Column2]],Table12[[Column2]:[Column54]],43,FALSE),"0")</f>
        <v>0</v>
      </c>
      <c r="AS123" s="52">
        <f>IFERROR(VLOOKUP(Table1215[[#This Row],[Column2]],Table12[[Column2]:[Column54]],44,FALSE),"0")</f>
        <v>0</v>
      </c>
      <c r="AT123" s="52">
        <f>IFERROR(VLOOKUP(Table1215[[#This Row],[Column2]],Table12[[Column2]:[Column54]],45,FALSE),"0")</f>
        <v>0</v>
      </c>
      <c r="AU123" s="52">
        <f>IFERROR(VLOOKUP(Table1215[[#This Row],[Column2]],Table12[[Column2]:[Column54]],46,FALSE),"0")</f>
        <v>0</v>
      </c>
      <c r="AV123" s="58">
        <f>Table1215[[#This Row],[Column43]]</f>
        <v>3</v>
      </c>
      <c r="AW123" s="52">
        <f>IFERROR(VLOOKUP(Table1215[[#This Row],[Column2]],Table12[[Column2]:[Column54]],48,FALSE),"0")</f>
        <v>0</v>
      </c>
      <c r="AX123" s="52">
        <f>IFERROR(VLOOKUP(Table1215[[#This Row],[Column2]],Table12[[Column2]:[Column54]],49,FALSE),"0")</f>
        <v>0</v>
      </c>
      <c r="AY123" s="52">
        <f>IFERROR(VLOOKUP(Table1215[[#This Row],[Column2]],Table12[[Column2]:[Column54]],50,FALSE),"0")</f>
        <v>0</v>
      </c>
      <c r="AZ123" s="52">
        <f>IFERROR(VLOOKUP(Table1215[[#This Row],[Column2]],Table12[[Column2]:[Column54]],51,FALSE),"0")</f>
        <v>2</v>
      </c>
      <c r="BA123" s="52">
        <f>IFERROR(VLOOKUP(Table1215[[#This Row],[Column2]],Table12[[Column2]:[Column54]],52,FALSE),"0")</f>
        <v>5</v>
      </c>
      <c r="BB123" s="58">
        <f>AVERAGE(Table1215[[#This Row],[Column52]],Table1215[[#This Row],[Column53]])</f>
        <v>3.5</v>
      </c>
    </row>
    <row r="124" spans="1:54" ht="23.1" customHeight="1" x14ac:dyDescent="0.3">
      <c r="A124" s="77">
        <v>121</v>
      </c>
      <c r="B124" s="54" t="s">
        <v>359</v>
      </c>
      <c r="C124" s="55" t="s">
        <v>360</v>
      </c>
      <c r="D124" s="54" t="s">
        <v>449</v>
      </c>
      <c r="E124" s="54" t="s">
        <v>492</v>
      </c>
      <c r="F124" s="54" t="str">
        <f>REPT(CHAR(160),10)&amp;Working!$E125</f>
        <v>          C</v>
      </c>
      <c r="G124" s="56">
        <f>IFERROR(VLOOKUP(Table1215[[#This Row],[Column2]],Table12[[Column2]:[Column54]],6,FALSE),"0")</f>
        <v>0</v>
      </c>
      <c r="H124" s="56">
        <f>IFERROR(VLOOKUP(Table1215[[#This Row],[Column2]],Table12[[Column2]:[Column54]],7,FALSE),"0")</f>
        <v>0</v>
      </c>
      <c r="I124" s="56">
        <f>IFERROR(VLOOKUP(Table1215[[#This Row],[Column2]],Table12[[Column2]:[Column54]],8,FALSE),"0")</f>
        <v>1</v>
      </c>
      <c r="J124" s="56">
        <f>IFERROR(VLOOKUP(Table1215[[#This Row],[Column2]],Table12[[Column2]:[Column54]],9,FALSE),"0")</f>
        <v>0</v>
      </c>
      <c r="K124" s="56">
        <f>IFERROR(VLOOKUP(Table1215[[#This Row],[Column2]],Table12[[Column2]:[Column54]],10,FALSE),"0")</f>
        <v>0</v>
      </c>
      <c r="L124" s="58">
        <f>Table1215[[#This Row],[Column9]]</f>
        <v>1</v>
      </c>
      <c r="M124" s="56">
        <f>IFERROR(VLOOKUP(Table1215[[#This Row],[Column2]],Table12[[Column2]:[Column54]],12,FALSE),"0")</f>
        <v>0</v>
      </c>
      <c r="N124" s="56">
        <f>IFERROR(VLOOKUP(Table1215[[#This Row],[Column2]],Table12[[Column2]:[Column54]],13,FALSE),"0")</f>
        <v>3</v>
      </c>
      <c r="O124" s="56">
        <f>IFERROR(VLOOKUP(Table1215[[#This Row],[Column2]],Table12[[Column2]:[Column54]],14,FALSE),"0")</f>
        <v>1</v>
      </c>
      <c r="P124" s="56">
        <f>IFERROR(VLOOKUP(Table1215[[#This Row],[Column2]],Table12[[Column2]:[Column54]],10,FALSE),"0")</f>
        <v>0</v>
      </c>
      <c r="Q124" s="56">
        <f>IFERROR(VLOOKUP(Table1215[[#This Row],[Column2]],Table12[[Column2]:[Column54]],16,FALSE),"0")</f>
        <v>1</v>
      </c>
      <c r="R124" s="58">
        <f>AVERAGE(Table1215[[#This Row],[Column14]],Table1215[[#This Row],[Column15]],Table1215[[#This Row],[Column17]])</f>
        <v>1.6666666666666667</v>
      </c>
      <c r="S124" s="56">
        <f>IFERROR(VLOOKUP(Table1215[[#This Row],[Column2]],Table12[[Column2]:[Column54]],18,FALSE),"0")</f>
        <v>0</v>
      </c>
      <c r="T124" s="56">
        <f>IFERROR(VLOOKUP(Table1215[[#This Row],[Column2]],Table12[[Column2]:[Column54]],19,FALSE),"0")</f>
        <v>0</v>
      </c>
      <c r="U124" s="56">
        <f>IFERROR(VLOOKUP(Table1215[[#This Row],[Column2]],Table12[[Column2]:[Column54]],20,FALSE),"0")</f>
        <v>0</v>
      </c>
      <c r="V124" s="56">
        <f>IFERROR(VLOOKUP(Table1215[[#This Row],[Column2]],Table12[[Column2]:[Column54]],21,FALSE),"0")</f>
        <v>0</v>
      </c>
      <c r="W124" s="56">
        <f>IFERROR(VLOOKUP(Table1215[[#This Row],[Column2]],Table12[[Column2]:[Column54]],22,FALSE),"0")</f>
        <v>0</v>
      </c>
      <c r="X124" s="58">
        <f>Table1215[[#This Row],[Column19]]</f>
        <v>0</v>
      </c>
      <c r="Y124" s="56">
        <f>IFERROR(VLOOKUP(Table1215[[#This Row],[Column2]],Table12[[Column2]:[Column54]],24,FALSE),"0")</f>
        <v>2</v>
      </c>
      <c r="Z124" s="56">
        <f>IFERROR(VLOOKUP(Table1215[[#This Row],[Column2]],Table12[[Column2]:[Column54]],25,FALSE),"0")</f>
        <v>0</v>
      </c>
      <c r="AA124" s="56">
        <f>IFERROR(VLOOKUP(Table1215[[#This Row],[Column2]],Table12[[Column2]:[Column54]],26,FALSE),"0")</f>
        <v>0</v>
      </c>
      <c r="AB124" s="56">
        <f>IFERROR(VLOOKUP(Table1215[[#This Row],[Column2]],Table12[[Column2]:[Column54]],27,FALSE),"0")</f>
        <v>0</v>
      </c>
      <c r="AC124" s="56">
        <f>IFERROR(VLOOKUP(Table1215[[#This Row],[Column2]],Table12[[Column2]:[Column54]],28,FALSE),"0")</f>
        <v>0</v>
      </c>
      <c r="AD124" s="58">
        <f>Table1215[[#This Row],[Column25]]</f>
        <v>2</v>
      </c>
      <c r="AE124" s="56">
        <f>IFERROR(VLOOKUP(Table1215[[#This Row],[Column2]],Table12[[Column2]:[Column54]],30,FALSE),"0")</f>
        <v>0</v>
      </c>
      <c r="AF124" s="56">
        <f>IFERROR(VLOOKUP(Table1215[[#This Row],[Column2]],Table12[[Column2]:[Column54]],31,FALSE),"0")</f>
        <v>0</v>
      </c>
      <c r="AG124" s="56">
        <f>IFERROR(VLOOKUP(Table1215[[#This Row],[Column2]],Table12[[Column2]:[Column54]],32,FALSE),"0")</f>
        <v>0</v>
      </c>
      <c r="AH124" s="56">
        <f>IFERROR(VLOOKUP(Table1215[[#This Row],[Column2]],Table12[[Column2]:[Column54]],33,FALSE),"0")</f>
        <v>0</v>
      </c>
      <c r="AI124" s="56">
        <f>IFERROR(VLOOKUP(Table1215[[#This Row],[Column2]],Table12[[Column2]:[Column54]],34,FALSE),"0")</f>
        <v>0</v>
      </c>
      <c r="AJ124" s="58">
        <f>AVERAGE(Table1215[[#This Row],[Column31]],Table1215[[#This Row],[Column32]],Table1215[[#This Row],[Column33]])</f>
        <v>0</v>
      </c>
      <c r="AK124" s="56">
        <f>IFERROR(VLOOKUP(Table1215[[#This Row],[Column2]],Table12[[Column2]:[Column54]],36,FALSE),"0")</f>
        <v>1</v>
      </c>
      <c r="AL124" s="56">
        <f>IFERROR(VLOOKUP(Table1215[[#This Row],[Column2]],Table12[[Column2]:[Column54]],37,FALSE),"0")</f>
        <v>2</v>
      </c>
      <c r="AM124" s="56">
        <f>IFERROR(VLOOKUP(Table1215[[#This Row],[Column2]],Table12[[Column2]:[Column54]],38,FALSE),"0")</f>
        <v>0</v>
      </c>
      <c r="AN124" s="56">
        <f>IFERROR(VLOOKUP(Table1215[[#This Row],[Column2]],Table12[[Column2]:[Column54]],39,FALSE),"0")</f>
        <v>2</v>
      </c>
      <c r="AO124" s="56">
        <f>IFERROR(VLOOKUP(Table1215[[#This Row],[Column2]],Table12[[Column2]:[Column54]],40,FALSE),"0")</f>
        <v>0</v>
      </c>
      <c r="AP124" s="58">
        <f>AVERAGE(Table1215[[#This Row],[Column37]],Table1215[[#This Row],[Column38]],Table1215[[#This Row],[Column40]])</f>
        <v>1.6666666666666667</v>
      </c>
      <c r="AQ124" s="56">
        <f>IFERROR(VLOOKUP(Table1215[[#This Row],[Column2]],Table12[[Column2]:[Column54]],42,FALSE),"0")</f>
        <v>4</v>
      </c>
      <c r="AR124" s="56">
        <f>IFERROR(VLOOKUP(Table1215[[#This Row],[Column2]],Table12[[Column2]:[Column54]],43,FALSE),"0")</f>
        <v>0</v>
      </c>
      <c r="AS124" s="56">
        <f>IFERROR(VLOOKUP(Table1215[[#This Row],[Column2]],Table12[[Column2]:[Column54]],44,FALSE),"0")</f>
        <v>0</v>
      </c>
      <c r="AT124" s="56">
        <f>IFERROR(VLOOKUP(Table1215[[#This Row],[Column2]],Table12[[Column2]:[Column54]],45,FALSE),"0")</f>
        <v>0</v>
      </c>
      <c r="AU124" s="56">
        <f>IFERROR(VLOOKUP(Table1215[[#This Row],[Column2]],Table12[[Column2]:[Column54]],46,FALSE),"0")</f>
        <v>0</v>
      </c>
      <c r="AV124" s="58">
        <f>Table1215[[#This Row],[Column43]]</f>
        <v>4</v>
      </c>
      <c r="AW124" s="56">
        <f>IFERROR(VLOOKUP(Table1215[[#This Row],[Column2]],Table12[[Column2]:[Column54]],48,FALSE),"0")</f>
        <v>0</v>
      </c>
      <c r="AX124" s="56">
        <f>IFERROR(VLOOKUP(Table1215[[#This Row],[Column2]],Table12[[Column2]:[Column54]],49,FALSE),"0")</f>
        <v>0</v>
      </c>
      <c r="AY124" s="56">
        <f>IFERROR(VLOOKUP(Table1215[[#This Row],[Column2]],Table12[[Column2]:[Column54]],50,FALSE),"0")</f>
        <v>0</v>
      </c>
      <c r="AZ124" s="56">
        <f>IFERROR(VLOOKUP(Table1215[[#This Row],[Column2]],Table12[[Column2]:[Column54]],51,FALSE),"0")</f>
        <v>1</v>
      </c>
      <c r="BA124" s="56">
        <f>IFERROR(VLOOKUP(Table1215[[#This Row],[Column2]],Table12[[Column2]:[Column54]],52,FALSE),"0")</f>
        <v>3</v>
      </c>
      <c r="BB124" s="58">
        <f>AVERAGE(Table1215[[#This Row],[Column52]],Table1215[[#This Row],[Column53]])</f>
        <v>2</v>
      </c>
    </row>
    <row r="125" spans="1:54" ht="23.1" customHeight="1" x14ac:dyDescent="0.3">
      <c r="A125" s="78">
        <v>122</v>
      </c>
      <c r="B125" s="61" t="s">
        <v>361</v>
      </c>
      <c r="C125" s="62" t="s">
        <v>362</v>
      </c>
      <c r="D125" s="61" t="s">
        <v>449</v>
      </c>
      <c r="E125" s="61" t="s">
        <v>492</v>
      </c>
      <c r="F125" s="61" t="str">
        <f>REPT(CHAR(160),10)&amp;Working!$E126</f>
        <v>          C</v>
      </c>
      <c r="G125" s="52">
        <f>IFERROR(VLOOKUP(Table1215[[#This Row],[Column2]],Table12[[Column2]:[Column54]],6,FALSE),"0")</f>
        <v>0</v>
      </c>
      <c r="H125" s="52">
        <f>IFERROR(VLOOKUP(Table1215[[#This Row],[Column2]],Table12[[Column2]:[Column54]],7,FALSE),"0")</f>
        <v>0</v>
      </c>
      <c r="I125" s="52">
        <f>IFERROR(VLOOKUP(Table1215[[#This Row],[Column2]],Table12[[Column2]:[Column54]],8,FALSE),"0")</f>
        <v>2</v>
      </c>
      <c r="J125" s="52">
        <f>IFERROR(VLOOKUP(Table1215[[#This Row],[Column2]],Table12[[Column2]:[Column54]],9,FALSE),"0")</f>
        <v>0</v>
      </c>
      <c r="K125" s="52">
        <f>IFERROR(VLOOKUP(Table1215[[#This Row],[Column2]],Table12[[Column2]:[Column54]],10,FALSE),"0")</f>
        <v>0</v>
      </c>
      <c r="L125" s="58">
        <f>Table1215[[#This Row],[Column9]]</f>
        <v>2</v>
      </c>
      <c r="M125" s="52">
        <f>IFERROR(VLOOKUP(Table1215[[#This Row],[Column2]],Table12[[Column2]:[Column54]],12,FALSE),"0")</f>
        <v>0</v>
      </c>
      <c r="N125" s="52">
        <f>IFERROR(VLOOKUP(Table1215[[#This Row],[Column2]],Table12[[Column2]:[Column54]],13,FALSE),"0")</f>
        <v>4</v>
      </c>
      <c r="O125" s="52">
        <f>IFERROR(VLOOKUP(Table1215[[#This Row],[Column2]],Table12[[Column2]:[Column54]],14,FALSE),"0")</f>
        <v>3</v>
      </c>
      <c r="P125" s="52">
        <f>IFERROR(VLOOKUP(Table1215[[#This Row],[Column2]],Table12[[Column2]:[Column54]],10,FALSE),"0")</f>
        <v>0</v>
      </c>
      <c r="Q125" s="52">
        <f>IFERROR(VLOOKUP(Table1215[[#This Row],[Column2]],Table12[[Column2]:[Column54]],16,FALSE),"0")</f>
        <v>3</v>
      </c>
      <c r="R125" s="58">
        <f>AVERAGE(Table1215[[#This Row],[Column14]],Table1215[[#This Row],[Column15]],Table1215[[#This Row],[Column17]])</f>
        <v>3.3333333333333335</v>
      </c>
      <c r="S125" s="52">
        <f>IFERROR(VLOOKUP(Table1215[[#This Row],[Column2]],Table12[[Column2]:[Column54]],18,FALSE),"0")</f>
        <v>0</v>
      </c>
      <c r="T125" s="52">
        <f>IFERROR(VLOOKUP(Table1215[[#This Row],[Column2]],Table12[[Column2]:[Column54]],19,FALSE),"0")</f>
        <v>0</v>
      </c>
      <c r="U125" s="52">
        <f>IFERROR(VLOOKUP(Table1215[[#This Row],[Column2]],Table12[[Column2]:[Column54]],20,FALSE),"0")</f>
        <v>0</v>
      </c>
      <c r="V125" s="52">
        <f>IFERROR(VLOOKUP(Table1215[[#This Row],[Column2]],Table12[[Column2]:[Column54]],21,FALSE),"0")</f>
        <v>0</v>
      </c>
      <c r="W125" s="52">
        <f>IFERROR(VLOOKUP(Table1215[[#This Row],[Column2]],Table12[[Column2]:[Column54]],22,FALSE),"0")</f>
        <v>0</v>
      </c>
      <c r="X125" s="58">
        <f>Table1215[[#This Row],[Column19]]</f>
        <v>0</v>
      </c>
      <c r="Y125" s="52">
        <f>IFERROR(VLOOKUP(Table1215[[#This Row],[Column2]],Table12[[Column2]:[Column54]],24,FALSE),"0")</f>
        <v>4</v>
      </c>
      <c r="Z125" s="52">
        <f>IFERROR(VLOOKUP(Table1215[[#This Row],[Column2]],Table12[[Column2]:[Column54]],25,FALSE),"0")</f>
        <v>0</v>
      </c>
      <c r="AA125" s="52">
        <f>IFERROR(VLOOKUP(Table1215[[#This Row],[Column2]],Table12[[Column2]:[Column54]],26,FALSE),"0")</f>
        <v>0</v>
      </c>
      <c r="AB125" s="52">
        <f>IFERROR(VLOOKUP(Table1215[[#This Row],[Column2]],Table12[[Column2]:[Column54]],27,FALSE),"0")</f>
        <v>0</v>
      </c>
      <c r="AC125" s="52">
        <f>IFERROR(VLOOKUP(Table1215[[#This Row],[Column2]],Table12[[Column2]:[Column54]],28,FALSE),"0")</f>
        <v>0</v>
      </c>
      <c r="AD125" s="58">
        <f>Table1215[[#This Row],[Column25]]</f>
        <v>4</v>
      </c>
      <c r="AE125" s="52">
        <f>IFERROR(VLOOKUP(Table1215[[#This Row],[Column2]],Table12[[Column2]:[Column54]],30,FALSE),"0")</f>
        <v>0</v>
      </c>
      <c r="AF125" s="52">
        <f>IFERROR(VLOOKUP(Table1215[[#This Row],[Column2]],Table12[[Column2]:[Column54]],31,FALSE),"0")</f>
        <v>0</v>
      </c>
      <c r="AG125" s="52">
        <f>IFERROR(VLOOKUP(Table1215[[#This Row],[Column2]],Table12[[Column2]:[Column54]],32,FALSE),"0")</f>
        <v>0</v>
      </c>
      <c r="AH125" s="52">
        <f>IFERROR(VLOOKUP(Table1215[[#This Row],[Column2]],Table12[[Column2]:[Column54]],33,FALSE),"0")</f>
        <v>0</v>
      </c>
      <c r="AI125" s="52">
        <f>IFERROR(VLOOKUP(Table1215[[#This Row],[Column2]],Table12[[Column2]:[Column54]],34,FALSE),"0")</f>
        <v>0</v>
      </c>
      <c r="AJ125" s="58">
        <f>AVERAGE(Table1215[[#This Row],[Column31]],Table1215[[#This Row],[Column32]],Table1215[[#This Row],[Column33]])</f>
        <v>0</v>
      </c>
      <c r="AK125" s="52">
        <f>IFERROR(VLOOKUP(Table1215[[#This Row],[Column2]],Table12[[Column2]:[Column54]],36,FALSE),"0")</f>
        <v>3</v>
      </c>
      <c r="AL125" s="52">
        <f>IFERROR(VLOOKUP(Table1215[[#This Row],[Column2]],Table12[[Column2]:[Column54]],37,FALSE),"0")</f>
        <v>3</v>
      </c>
      <c r="AM125" s="52">
        <f>IFERROR(VLOOKUP(Table1215[[#This Row],[Column2]],Table12[[Column2]:[Column54]],38,FALSE),"0")</f>
        <v>0</v>
      </c>
      <c r="AN125" s="52">
        <f>IFERROR(VLOOKUP(Table1215[[#This Row],[Column2]],Table12[[Column2]:[Column54]],39,FALSE),"0")</f>
        <v>4</v>
      </c>
      <c r="AO125" s="52">
        <f>IFERROR(VLOOKUP(Table1215[[#This Row],[Column2]],Table12[[Column2]:[Column54]],40,FALSE),"0")</f>
        <v>0</v>
      </c>
      <c r="AP125" s="58">
        <f>AVERAGE(Table1215[[#This Row],[Column37]],Table1215[[#This Row],[Column38]],Table1215[[#This Row],[Column40]])</f>
        <v>3.3333333333333335</v>
      </c>
      <c r="AQ125" s="52">
        <f>IFERROR(VLOOKUP(Table1215[[#This Row],[Column2]],Table12[[Column2]:[Column54]],42,FALSE),"0")</f>
        <v>4</v>
      </c>
      <c r="AR125" s="52">
        <f>IFERROR(VLOOKUP(Table1215[[#This Row],[Column2]],Table12[[Column2]:[Column54]],43,FALSE),"0")</f>
        <v>0</v>
      </c>
      <c r="AS125" s="52">
        <f>IFERROR(VLOOKUP(Table1215[[#This Row],[Column2]],Table12[[Column2]:[Column54]],44,FALSE),"0")</f>
        <v>0</v>
      </c>
      <c r="AT125" s="52">
        <f>IFERROR(VLOOKUP(Table1215[[#This Row],[Column2]],Table12[[Column2]:[Column54]],45,FALSE),"0")</f>
        <v>0</v>
      </c>
      <c r="AU125" s="52">
        <f>IFERROR(VLOOKUP(Table1215[[#This Row],[Column2]],Table12[[Column2]:[Column54]],46,FALSE),"0")</f>
        <v>0</v>
      </c>
      <c r="AV125" s="58">
        <f>Table1215[[#This Row],[Column43]]</f>
        <v>4</v>
      </c>
      <c r="AW125" s="52">
        <f>IFERROR(VLOOKUP(Table1215[[#This Row],[Column2]],Table12[[Column2]:[Column54]],48,FALSE),"0")</f>
        <v>0</v>
      </c>
      <c r="AX125" s="52">
        <f>IFERROR(VLOOKUP(Table1215[[#This Row],[Column2]],Table12[[Column2]:[Column54]],49,FALSE),"0")</f>
        <v>0</v>
      </c>
      <c r="AY125" s="52">
        <f>IFERROR(VLOOKUP(Table1215[[#This Row],[Column2]],Table12[[Column2]:[Column54]],50,FALSE),"0")</f>
        <v>0</v>
      </c>
      <c r="AZ125" s="52">
        <f>IFERROR(VLOOKUP(Table1215[[#This Row],[Column2]],Table12[[Column2]:[Column54]],51,FALSE),"0")</f>
        <v>3</v>
      </c>
      <c r="BA125" s="52">
        <f>IFERROR(VLOOKUP(Table1215[[#This Row],[Column2]],Table12[[Column2]:[Column54]],52,FALSE),"0")</f>
        <v>2</v>
      </c>
      <c r="BB125" s="58">
        <f>AVERAGE(Table1215[[#This Row],[Column52]],Table1215[[#This Row],[Column53]])</f>
        <v>2.5</v>
      </c>
    </row>
    <row r="126" spans="1:54" ht="23.1" customHeight="1" x14ac:dyDescent="0.3">
      <c r="A126" s="77">
        <v>123</v>
      </c>
      <c r="B126" s="54" t="s">
        <v>363</v>
      </c>
      <c r="C126" s="55" t="s">
        <v>364</v>
      </c>
      <c r="D126" s="54" t="s">
        <v>449</v>
      </c>
      <c r="E126" s="54" t="s">
        <v>492</v>
      </c>
      <c r="F126" s="54" t="str">
        <f>REPT(CHAR(160),10)&amp;Working!$E127</f>
        <v>          C</v>
      </c>
      <c r="G126" s="56">
        <f>IFERROR(VLOOKUP(Table1215[[#This Row],[Column2]],Table12[[Column2]:[Column54]],6,FALSE),"0")</f>
        <v>0</v>
      </c>
      <c r="H126" s="56">
        <f>IFERROR(VLOOKUP(Table1215[[#This Row],[Column2]],Table12[[Column2]:[Column54]],7,FALSE),"0")</f>
        <v>0</v>
      </c>
      <c r="I126" s="56">
        <f>IFERROR(VLOOKUP(Table1215[[#This Row],[Column2]],Table12[[Column2]:[Column54]],8,FALSE),"0")</f>
        <v>4</v>
      </c>
      <c r="J126" s="56">
        <f>IFERROR(VLOOKUP(Table1215[[#This Row],[Column2]],Table12[[Column2]:[Column54]],9,FALSE),"0")</f>
        <v>0</v>
      </c>
      <c r="K126" s="56">
        <f>IFERROR(VLOOKUP(Table1215[[#This Row],[Column2]],Table12[[Column2]:[Column54]],10,FALSE),"0")</f>
        <v>0</v>
      </c>
      <c r="L126" s="58">
        <f>Table1215[[#This Row],[Column9]]</f>
        <v>4</v>
      </c>
      <c r="M126" s="56">
        <f>IFERROR(VLOOKUP(Table1215[[#This Row],[Column2]],Table12[[Column2]:[Column54]],12,FALSE),"0")</f>
        <v>0</v>
      </c>
      <c r="N126" s="56">
        <f>IFERROR(VLOOKUP(Table1215[[#This Row],[Column2]],Table12[[Column2]:[Column54]],13,FALSE),"0")</f>
        <v>3</v>
      </c>
      <c r="O126" s="56">
        <f>IFERROR(VLOOKUP(Table1215[[#This Row],[Column2]],Table12[[Column2]:[Column54]],14,FALSE),"0")</f>
        <v>4</v>
      </c>
      <c r="P126" s="56">
        <f>IFERROR(VLOOKUP(Table1215[[#This Row],[Column2]],Table12[[Column2]:[Column54]],10,FALSE),"0")</f>
        <v>0</v>
      </c>
      <c r="Q126" s="56">
        <f>IFERROR(VLOOKUP(Table1215[[#This Row],[Column2]],Table12[[Column2]:[Column54]],16,FALSE),"0")</f>
        <v>4</v>
      </c>
      <c r="R126" s="58">
        <f>AVERAGE(Table1215[[#This Row],[Column14]],Table1215[[#This Row],[Column15]],Table1215[[#This Row],[Column17]])</f>
        <v>3.6666666666666665</v>
      </c>
      <c r="S126" s="56">
        <f>IFERROR(VLOOKUP(Table1215[[#This Row],[Column2]],Table12[[Column2]:[Column54]],18,FALSE),"0")</f>
        <v>0</v>
      </c>
      <c r="T126" s="56">
        <f>IFERROR(VLOOKUP(Table1215[[#This Row],[Column2]],Table12[[Column2]:[Column54]],19,FALSE),"0")</f>
        <v>0</v>
      </c>
      <c r="U126" s="56">
        <f>IFERROR(VLOOKUP(Table1215[[#This Row],[Column2]],Table12[[Column2]:[Column54]],20,FALSE),"0")</f>
        <v>0</v>
      </c>
      <c r="V126" s="56">
        <f>IFERROR(VLOOKUP(Table1215[[#This Row],[Column2]],Table12[[Column2]:[Column54]],21,FALSE),"0")</f>
        <v>0</v>
      </c>
      <c r="W126" s="56">
        <f>IFERROR(VLOOKUP(Table1215[[#This Row],[Column2]],Table12[[Column2]:[Column54]],22,FALSE),"0")</f>
        <v>0</v>
      </c>
      <c r="X126" s="58">
        <f>Table1215[[#This Row],[Column19]]</f>
        <v>0</v>
      </c>
      <c r="Y126" s="56">
        <f>IFERROR(VLOOKUP(Table1215[[#This Row],[Column2]],Table12[[Column2]:[Column54]],24,FALSE),"0")</f>
        <v>4</v>
      </c>
      <c r="Z126" s="56">
        <f>IFERROR(VLOOKUP(Table1215[[#This Row],[Column2]],Table12[[Column2]:[Column54]],25,FALSE),"0")</f>
        <v>0</v>
      </c>
      <c r="AA126" s="56">
        <f>IFERROR(VLOOKUP(Table1215[[#This Row],[Column2]],Table12[[Column2]:[Column54]],26,FALSE),"0")</f>
        <v>0</v>
      </c>
      <c r="AB126" s="56">
        <f>IFERROR(VLOOKUP(Table1215[[#This Row],[Column2]],Table12[[Column2]:[Column54]],27,FALSE),"0")</f>
        <v>0</v>
      </c>
      <c r="AC126" s="56">
        <f>IFERROR(VLOOKUP(Table1215[[#This Row],[Column2]],Table12[[Column2]:[Column54]],28,FALSE),"0")</f>
        <v>0</v>
      </c>
      <c r="AD126" s="58">
        <f>Table1215[[#This Row],[Column25]]</f>
        <v>4</v>
      </c>
      <c r="AE126" s="56">
        <f>IFERROR(VLOOKUP(Table1215[[#This Row],[Column2]],Table12[[Column2]:[Column54]],30,FALSE),"0")</f>
        <v>0</v>
      </c>
      <c r="AF126" s="56">
        <f>IFERROR(VLOOKUP(Table1215[[#This Row],[Column2]],Table12[[Column2]:[Column54]],31,FALSE),"0")</f>
        <v>0</v>
      </c>
      <c r="AG126" s="56">
        <f>IFERROR(VLOOKUP(Table1215[[#This Row],[Column2]],Table12[[Column2]:[Column54]],32,FALSE),"0")</f>
        <v>0</v>
      </c>
      <c r="AH126" s="56">
        <f>IFERROR(VLOOKUP(Table1215[[#This Row],[Column2]],Table12[[Column2]:[Column54]],33,FALSE),"0")</f>
        <v>0</v>
      </c>
      <c r="AI126" s="56">
        <f>IFERROR(VLOOKUP(Table1215[[#This Row],[Column2]],Table12[[Column2]:[Column54]],34,FALSE),"0")</f>
        <v>0</v>
      </c>
      <c r="AJ126" s="58">
        <f>AVERAGE(Table1215[[#This Row],[Column31]],Table1215[[#This Row],[Column32]],Table1215[[#This Row],[Column33]])</f>
        <v>0</v>
      </c>
      <c r="AK126" s="56">
        <f>IFERROR(VLOOKUP(Table1215[[#This Row],[Column2]],Table12[[Column2]:[Column54]],36,FALSE),"0")</f>
        <v>4</v>
      </c>
      <c r="AL126" s="56">
        <f>IFERROR(VLOOKUP(Table1215[[#This Row],[Column2]],Table12[[Column2]:[Column54]],37,FALSE),"0")</f>
        <v>3</v>
      </c>
      <c r="AM126" s="56">
        <f>IFERROR(VLOOKUP(Table1215[[#This Row],[Column2]],Table12[[Column2]:[Column54]],38,FALSE),"0")</f>
        <v>0</v>
      </c>
      <c r="AN126" s="56">
        <f>IFERROR(VLOOKUP(Table1215[[#This Row],[Column2]],Table12[[Column2]:[Column54]],39,FALSE),"0")</f>
        <v>3</v>
      </c>
      <c r="AO126" s="56">
        <f>IFERROR(VLOOKUP(Table1215[[#This Row],[Column2]],Table12[[Column2]:[Column54]],40,FALSE),"0")</f>
        <v>0</v>
      </c>
      <c r="AP126" s="58">
        <f>AVERAGE(Table1215[[#This Row],[Column37]],Table1215[[#This Row],[Column38]],Table1215[[#This Row],[Column40]])</f>
        <v>3.3333333333333335</v>
      </c>
      <c r="AQ126" s="56">
        <f>IFERROR(VLOOKUP(Table1215[[#This Row],[Column2]],Table12[[Column2]:[Column54]],42,FALSE),"0")</f>
        <v>3</v>
      </c>
      <c r="AR126" s="56">
        <f>IFERROR(VLOOKUP(Table1215[[#This Row],[Column2]],Table12[[Column2]:[Column54]],43,FALSE),"0")</f>
        <v>0</v>
      </c>
      <c r="AS126" s="56">
        <f>IFERROR(VLOOKUP(Table1215[[#This Row],[Column2]],Table12[[Column2]:[Column54]],44,FALSE),"0")</f>
        <v>0</v>
      </c>
      <c r="AT126" s="56">
        <f>IFERROR(VLOOKUP(Table1215[[#This Row],[Column2]],Table12[[Column2]:[Column54]],45,FALSE),"0")</f>
        <v>0</v>
      </c>
      <c r="AU126" s="56">
        <f>IFERROR(VLOOKUP(Table1215[[#This Row],[Column2]],Table12[[Column2]:[Column54]],46,FALSE),"0")</f>
        <v>0</v>
      </c>
      <c r="AV126" s="58">
        <f>Table1215[[#This Row],[Column43]]</f>
        <v>3</v>
      </c>
      <c r="AW126" s="56">
        <f>IFERROR(VLOOKUP(Table1215[[#This Row],[Column2]],Table12[[Column2]:[Column54]],48,FALSE),"0")</f>
        <v>0</v>
      </c>
      <c r="AX126" s="56">
        <f>IFERROR(VLOOKUP(Table1215[[#This Row],[Column2]],Table12[[Column2]:[Column54]],49,FALSE),"0")</f>
        <v>0</v>
      </c>
      <c r="AY126" s="56">
        <f>IFERROR(VLOOKUP(Table1215[[#This Row],[Column2]],Table12[[Column2]:[Column54]],50,FALSE),"0")</f>
        <v>0</v>
      </c>
      <c r="AZ126" s="56">
        <f>IFERROR(VLOOKUP(Table1215[[#This Row],[Column2]],Table12[[Column2]:[Column54]],51,FALSE),"0")</f>
        <v>2</v>
      </c>
      <c r="BA126" s="56">
        <f>IFERROR(VLOOKUP(Table1215[[#This Row],[Column2]],Table12[[Column2]:[Column54]],52,FALSE),"0")</f>
        <v>4</v>
      </c>
      <c r="BB126" s="58">
        <f>AVERAGE(Table1215[[#This Row],[Column52]],Table1215[[#This Row],[Column53]])</f>
        <v>3</v>
      </c>
    </row>
    <row r="127" spans="1:54" ht="23.1" customHeight="1" x14ac:dyDescent="0.3">
      <c r="A127" s="78">
        <v>124</v>
      </c>
      <c r="B127" s="61" t="s">
        <v>53</v>
      </c>
      <c r="C127" s="62" t="s">
        <v>54</v>
      </c>
      <c r="D127" s="61" t="s">
        <v>449</v>
      </c>
      <c r="E127" s="61" t="s">
        <v>34</v>
      </c>
      <c r="F127" s="61" t="str">
        <f>REPT(CHAR(160),10)&amp;Working!$E128</f>
        <v>          A</v>
      </c>
      <c r="G127" s="52">
        <f>IFERROR(VLOOKUP(Table1215[[#This Row],[Column2]],Table12[[Column2]:[Column54]],6,FALSE),"0")</f>
        <v>0</v>
      </c>
      <c r="H127" s="52">
        <f>IFERROR(VLOOKUP(Table1215[[#This Row],[Column2]],Table12[[Column2]:[Column54]],7,FALSE),"0")</f>
        <v>0</v>
      </c>
      <c r="I127" s="52">
        <f>IFERROR(VLOOKUP(Table1215[[#This Row],[Column2]],Table12[[Column2]:[Column54]],8,FALSE),"0")</f>
        <v>5</v>
      </c>
      <c r="J127" s="52">
        <f>IFERROR(VLOOKUP(Table1215[[#This Row],[Column2]],Table12[[Column2]:[Column54]],9,FALSE),"0")</f>
        <v>0</v>
      </c>
      <c r="K127" s="52">
        <f>IFERROR(VLOOKUP(Table1215[[#This Row],[Column2]],Table12[[Column2]:[Column54]],10,FALSE),"0")</f>
        <v>0</v>
      </c>
      <c r="L127" s="58">
        <f>Table1215[[#This Row],[Column9]]</f>
        <v>5</v>
      </c>
      <c r="M127" s="52">
        <f>IFERROR(VLOOKUP(Table1215[[#This Row],[Column2]],Table12[[Column2]:[Column54]],12,FALSE),"0")</f>
        <v>0</v>
      </c>
      <c r="N127" s="52">
        <f>IFERROR(VLOOKUP(Table1215[[#This Row],[Column2]],Table12[[Column2]:[Column54]],13,FALSE),"0")</f>
        <v>5</v>
      </c>
      <c r="O127" s="52">
        <f>IFERROR(VLOOKUP(Table1215[[#This Row],[Column2]],Table12[[Column2]:[Column54]],14,FALSE),"0")</f>
        <v>5</v>
      </c>
      <c r="P127" s="52">
        <f>IFERROR(VLOOKUP(Table1215[[#This Row],[Column2]],Table12[[Column2]:[Column54]],10,FALSE),"0")</f>
        <v>0</v>
      </c>
      <c r="Q127" s="52">
        <f>IFERROR(VLOOKUP(Table1215[[#This Row],[Column2]],Table12[[Column2]:[Column54]],16,FALSE),"0")</f>
        <v>5</v>
      </c>
      <c r="R127" s="58">
        <f>AVERAGE(Table1215[[#This Row],[Column14]],Table1215[[#This Row],[Column15]],Table1215[[#This Row],[Column17]])</f>
        <v>5</v>
      </c>
      <c r="S127" s="52">
        <f>IFERROR(VLOOKUP(Table1215[[#This Row],[Column2]],Table12[[Column2]:[Column54]],18,FALSE),"0")</f>
        <v>0</v>
      </c>
      <c r="T127" s="52">
        <f>IFERROR(VLOOKUP(Table1215[[#This Row],[Column2]],Table12[[Column2]:[Column54]],19,FALSE),"0")</f>
        <v>0</v>
      </c>
      <c r="U127" s="52">
        <f>IFERROR(VLOOKUP(Table1215[[#This Row],[Column2]],Table12[[Column2]:[Column54]],20,FALSE),"0")</f>
        <v>0</v>
      </c>
      <c r="V127" s="52">
        <f>IFERROR(VLOOKUP(Table1215[[#This Row],[Column2]],Table12[[Column2]:[Column54]],21,FALSE),"0")</f>
        <v>0</v>
      </c>
      <c r="W127" s="52">
        <f>IFERROR(VLOOKUP(Table1215[[#This Row],[Column2]],Table12[[Column2]:[Column54]],22,FALSE),"0")</f>
        <v>0</v>
      </c>
      <c r="X127" s="58">
        <f>Table1215[[#This Row],[Column19]]</f>
        <v>0</v>
      </c>
      <c r="Y127" s="52">
        <f>IFERROR(VLOOKUP(Table1215[[#This Row],[Column2]],Table12[[Column2]:[Column54]],24,FALSE),"0")</f>
        <v>5</v>
      </c>
      <c r="Z127" s="52">
        <f>IFERROR(VLOOKUP(Table1215[[#This Row],[Column2]],Table12[[Column2]:[Column54]],25,FALSE),"0")</f>
        <v>0</v>
      </c>
      <c r="AA127" s="52">
        <f>IFERROR(VLOOKUP(Table1215[[#This Row],[Column2]],Table12[[Column2]:[Column54]],26,FALSE),"0")</f>
        <v>0</v>
      </c>
      <c r="AB127" s="52">
        <f>IFERROR(VLOOKUP(Table1215[[#This Row],[Column2]],Table12[[Column2]:[Column54]],27,FALSE),"0")</f>
        <v>0</v>
      </c>
      <c r="AC127" s="52">
        <f>IFERROR(VLOOKUP(Table1215[[#This Row],[Column2]],Table12[[Column2]:[Column54]],28,FALSE),"0")</f>
        <v>0</v>
      </c>
      <c r="AD127" s="58">
        <f>Table1215[[#This Row],[Column25]]</f>
        <v>5</v>
      </c>
      <c r="AE127" s="52">
        <f>IFERROR(VLOOKUP(Table1215[[#This Row],[Column2]],Table12[[Column2]:[Column54]],30,FALSE),"0")</f>
        <v>0</v>
      </c>
      <c r="AF127" s="52">
        <f>IFERROR(VLOOKUP(Table1215[[#This Row],[Column2]],Table12[[Column2]:[Column54]],31,FALSE),"0")</f>
        <v>0</v>
      </c>
      <c r="AG127" s="52">
        <f>IFERROR(VLOOKUP(Table1215[[#This Row],[Column2]],Table12[[Column2]:[Column54]],32,FALSE),"0")</f>
        <v>0</v>
      </c>
      <c r="AH127" s="52">
        <f>IFERROR(VLOOKUP(Table1215[[#This Row],[Column2]],Table12[[Column2]:[Column54]],33,FALSE),"0")</f>
        <v>0</v>
      </c>
      <c r="AI127" s="52">
        <f>IFERROR(VLOOKUP(Table1215[[#This Row],[Column2]],Table12[[Column2]:[Column54]],34,FALSE),"0")</f>
        <v>0</v>
      </c>
      <c r="AJ127" s="58">
        <f>AVERAGE(Table1215[[#This Row],[Column31]],Table1215[[#This Row],[Column32]],Table1215[[#This Row],[Column33]])</f>
        <v>0</v>
      </c>
      <c r="AK127" s="52">
        <f>IFERROR(VLOOKUP(Table1215[[#This Row],[Column2]],Table12[[Column2]:[Column54]],36,FALSE),"0")</f>
        <v>5</v>
      </c>
      <c r="AL127" s="52">
        <f>IFERROR(VLOOKUP(Table1215[[#This Row],[Column2]],Table12[[Column2]:[Column54]],37,FALSE),"0")</f>
        <v>4</v>
      </c>
      <c r="AM127" s="52">
        <f>IFERROR(VLOOKUP(Table1215[[#This Row],[Column2]],Table12[[Column2]:[Column54]],38,FALSE),"0")</f>
        <v>0</v>
      </c>
      <c r="AN127" s="52">
        <f>IFERROR(VLOOKUP(Table1215[[#This Row],[Column2]],Table12[[Column2]:[Column54]],39,FALSE),"0")</f>
        <v>5</v>
      </c>
      <c r="AO127" s="52">
        <f>IFERROR(VLOOKUP(Table1215[[#This Row],[Column2]],Table12[[Column2]:[Column54]],40,FALSE),"0")</f>
        <v>0</v>
      </c>
      <c r="AP127" s="58">
        <f>AVERAGE(Table1215[[#This Row],[Column37]],Table1215[[#This Row],[Column38]],Table1215[[#This Row],[Column40]])</f>
        <v>4.666666666666667</v>
      </c>
      <c r="AQ127" s="52">
        <f>IFERROR(VLOOKUP(Table1215[[#This Row],[Column2]],Table12[[Column2]:[Column54]],42,FALSE),"0")</f>
        <v>5</v>
      </c>
      <c r="AR127" s="52">
        <f>IFERROR(VLOOKUP(Table1215[[#This Row],[Column2]],Table12[[Column2]:[Column54]],43,FALSE),"0")</f>
        <v>0</v>
      </c>
      <c r="AS127" s="52">
        <f>IFERROR(VLOOKUP(Table1215[[#This Row],[Column2]],Table12[[Column2]:[Column54]],44,FALSE),"0")</f>
        <v>0</v>
      </c>
      <c r="AT127" s="52">
        <f>IFERROR(VLOOKUP(Table1215[[#This Row],[Column2]],Table12[[Column2]:[Column54]],45,FALSE),"0")</f>
        <v>0</v>
      </c>
      <c r="AU127" s="52">
        <f>IFERROR(VLOOKUP(Table1215[[#This Row],[Column2]],Table12[[Column2]:[Column54]],46,FALSE),"0")</f>
        <v>0</v>
      </c>
      <c r="AV127" s="58">
        <f>Table1215[[#This Row],[Column43]]</f>
        <v>5</v>
      </c>
      <c r="AW127" s="52">
        <f>IFERROR(VLOOKUP(Table1215[[#This Row],[Column2]],Table12[[Column2]:[Column54]],48,FALSE),"0")</f>
        <v>0</v>
      </c>
      <c r="AX127" s="52">
        <f>IFERROR(VLOOKUP(Table1215[[#This Row],[Column2]],Table12[[Column2]:[Column54]],49,FALSE),"0")</f>
        <v>0</v>
      </c>
      <c r="AY127" s="52">
        <f>IFERROR(VLOOKUP(Table1215[[#This Row],[Column2]],Table12[[Column2]:[Column54]],50,FALSE),"0")</f>
        <v>0</v>
      </c>
      <c r="AZ127" s="52">
        <f>IFERROR(VLOOKUP(Table1215[[#This Row],[Column2]],Table12[[Column2]:[Column54]],51,FALSE),"0")</f>
        <v>4</v>
      </c>
      <c r="BA127" s="52">
        <f>IFERROR(VLOOKUP(Table1215[[#This Row],[Column2]],Table12[[Column2]:[Column54]],52,FALSE),"0")</f>
        <v>5</v>
      </c>
      <c r="BB127" s="58">
        <f>AVERAGE(Table1215[[#This Row],[Column52]],Table1215[[#This Row],[Column53]])</f>
        <v>4.5</v>
      </c>
    </row>
    <row r="128" spans="1:54" ht="23.1" customHeight="1" x14ac:dyDescent="0.3">
      <c r="A128" s="77">
        <v>125</v>
      </c>
      <c r="B128" s="54" t="s">
        <v>218</v>
      </c>
      <c r="C128" s="55" t="s">
        <v>219</v>
      </c>
      <c r="D128" s="54" t="s">
        <v>541</v>
      </c>
      <c r="E128" s="54" t="s">
        <v>160</v>
      </c>
      <c r="F128" s="54" t="str">
        <f>REPT(CHAR(160),10)&amp;Working!$E129</f>
        <v>          B</v>
      </c>
      <c r="G128" s="56">
        <f>IFERROR(VLOOKUP(Table1215[[#This Row],[Column2]],Table12[[Column2]:[Column54]],6,FALSE),"0")</f>
        <v>0</v>
      </c>
      <c r="H128" s="56">
        <f>IFERROR(VLOOKUP(Table1215[[#This Row],[Column2]],Table12[[Column2]:[Column54]],7,FALSE),"0")</f>
        <v>0</v>
      </c>
      <c r="I128" s="56">
        <f>IFERROR(VLOOKUP(Table1215[[#This Row],[Column2]],Table12[[Column2]:[Column54]],8,FALSE),"0")</f>
        <v>5</v>
      </c>
      <c r="J128" s="56">
        <f>IFERROR(VLOOKUP(Table1215[[#This Row],[Column2]],Table12[[Column2]:[Column54]],9,FALSE),"0")</f>
        <v>0</v>
      </c>
      <c r="K128" s="56">
        <f>IFERROR(VLOOKUP(Table1215[[#This Row],[Column2]],Table12[[Column2]:[Column54]],10,FALSE),"0")</f>
        <v>0</v>
      </c>
      <c r="L128" s="58">
        <f>Table1215[[#This Row],[Column9]]</f>
        <v>5</v>
      </c>
      <c r="M128" s="56">
        <f>IFERROR(VLOOKUP(Table1215[[#This Row],[Column2]],Table12[[Column2]:[Column54]],12,FALSE),"0")</f>
        <v>0</v>
      </c>
      <c r="N128" s="56">
        <f>IFERROR(VLOOKUP(Table1215[[#This Row],[Column2]],Table12[[Column2]:[Column54]],13,FALSE),"0")</f>
        <v>5</v>
      </c>
      <c r="O128" s="56">
        <f>IFERROR(VLOOKUP(Table1215[[#This Row],[Column2]],Table12[[Column2]:[Column54]],14,FALSE),"0")</f>
        <v>5</v>
      </c>
      <c r="P128" s="56">
        <f>IFERROR(VLOOKUP(Table1215[[#This Row],[Column2]],Table12[[Column2]:[Column54]],10,FALSE),"0")</f>
        <v>0</v>
      </c>
      <c r="Q128" s="56">
        <f>IFERROR(VLOOKUP(Table1215[[#This Row],[Column2]],Table12[[Column2]:[Column54]],16,FALSE),"0")</f>
        <v>5</v>
      </c>
      <c r="R128" s="58">
        <f>AVERAGE(Table1215[[#This Row],[Column14]],Table1215[[#This Row],[Column15]],Table1215[[#This Row],[Column17]])</f>
        <v>5</v>
      </c>
      <c r="S128" s="56">
        <f>IFERROR(VLOOKUP(Table1215[[#This Row],[Column2]],Table12[[Column2]:[Column54]],18,FALSE),"0")</f>
        <v>0</v>
      </c>
      <c r="T128" s="56">
        <f>IFERROR(VLOOKUP(Table1215[[#This Row],[Column2]],Table12[[Column2]:[Column54]],19,FALSE),"0")</f>
        <v>0</v>
      </c>
      <c r="U128" s="56">
        <f>IFERROR(VLOOKUP(Table1215[[#This Row],[Column2]],Table12[[Column2]:[Column54]],20,FALSE),"0")</f>
        <v>0</v>
      </c>
      <c r="V128" s="56">
        <f>IFERROR(VLOOKUP(Table1215[[#This Row],[Column2]],Table12[[Column2]:[Column54]],21,FALSE),"0")</f>
        <v>0</v>
      </c>
      <c r="W128" s="56">
        <f>IFERROR(VLOOKUP(Table1215[[#This Row],[Column2]],Table12[[Column2]:[Column54]],22,FALSE),"0")</f>
        <v>0</v>
      </c>
      <c r="X128" s="58">
        <f>Table1215[[#This Row],[Column19]]</f>
        <v>0</v>
      </c>
      <c r="Y128" s="56">
        <f>IFERROR(VLOOKUP(Table1215[[#This Row],[Column2]],Table12[[Column2]:[Column54]],24,FALSE),"0")</f>
        <v>5</v>
      </c>
      <c r="Z128" s="56">
        <f>IFERROR(VLOOKUP(Table1215[[#This Row],[Column2]],Table12[[Column2]:[Column54]],25,FALSE),"0")</f>
        <v>0</v>
      </c>
      <c r="AA128" s="56">
        <f>IFERROR(VLOOKUP(Table1215[[#This Row],[Column2]],Table12[[Column2]:[Column54]],26,FALSE),"0")</f>
        <v>0</v>
      </c>
      <c r="AB128" s="56">
        <f>IFERROR(VLOOKUP(Table1215[[#This Row],[Column2]],Table12[[Column2]:[Column54]],27,FALSE),"0")</f>
        <v>0</v>
      </c>
      <c r="AC128" s="56">
        <f>IFERROR(VLOOKUP(Table1215[[#This Row],[Column2]],Table12[[Column2]:[Column54]],28,FALSE),"0")</f>
        <v>0</v>
      </c>
      <c r="AD128" s="58">
        <f>Table1215[[#This Row],[Column25]]</f>
        <v>5</v>
      </c>
      <c r="AE128" s="56">
        <f>IFERROR(VLOOKUP(Table1215[[#This Row],[Column2]],Table12[[Column2]:[Column54]],30,FALSE),"0")</f>
        <v>0</v>
      </c>
      <c r="AF128" s="56">
        <f>IFERROR(VLOOKUP(Table1215[[#This Row],[Column2]],Table12[[Column2]:[Column54]],31,FALSE),"0")</f>
        <v>0</v>
      </c>
      <c r="AG128" s="56">
        <f>IFERROR(VLOOKUP(Table1215[[#This Row],[Column2]],Table12[[Column2]:[Column54]],32,FALSE),"0")</f>
        <v>0</v>
      </c>
      <c r="AH128" s="56">
        <f>IFERROR(VLOOKUP(Table1215[[#This Row],[Column2]],Table12[[Column2]:[Column54]],33,FALSE),"0")</f>
        <v>0</v>
      </c>
      <c r="AI128" s="56">
        <f>IFERROR(VLOOKUP(Table1215[[#This Row],[Column2]],Table12[[Column2]:[Column54]],34,FALSE),"0")</f>
        <v>0</v>
      </c>
      <c r="AJ128" s="58">
        <f>AVERAGE(Table1215[[#This Row],[Column31]],Table1215[[#This Row],[Column32]],Table1215[[#This Row],[Column33]])</f>
        <v>0</v>
      </c>
      <c r="AK128" s="56">
        <f>IFERROR(VLOOKUP(Table1215[[#This Row],[Column2]],Table12[[Column2]:[Column54]],36,FALSE),"0")</f>
        <v>4</v>
      </c>
      <c r="AL128" s="56">
        <f>IFERROR(VLOOKUP(Table1215[[#This Row],[Column2]],Table12[[Column2]:[Column54]],37,FALSE),"0")</f>
        <v>3</v>
      </c>
      <c r="AM128" s="56">
        <f>IFERROR(VLOOKUP(Table1215[[#This Row],[Column2]],Table12[[Column2]:[Column54]],38,FALSE),"0")</f>
        <v>0</v>
      </c>
      <c r="AN128" s="56">
        <f>IFERROR(VLOOKUP(Table1215[[#This Row],[Column2]],Table12[[Column2]:[Column54]],39,FALSE),"0")</f>
        <v>5</v>
      </c>
      <c r="AO128" s="56">
        <f>IFERROR(VLOOKUP(Table1215[[#This Row],[Column2]],Table12[[Column2]:[Column54]],40,FALSE),"0")</f>
        <v>0</v>
      </c>
      <c r="AP128" s="58">
        <f>AVERAGE(Table1215[[#This Row],[Column37]],Table1215[[#This Row],[Column38]],Table1215[[#This Row],[Column40]])</f>
        <v>4</v>
      </c>
      <c r="AQ128" s="56">
        <f>IFERROR(VLOOKUP(Table1215[[#This Row],[Column2]],Table12[[Column2]:[Column54]],42,FALSE),"0")</f>
        <v>4</v>
      </c>
      <c r="AR128" s="56">
        <f>IFERROR(VLOOKUP(Table1215[[#This Row],[Column2]],Table12[[Column2]:[Column54]],43,FALSE),"0")</f>
        <v>0</v>
      </c>
      <c r="AS128" s="56">
        <f>IFERROR(VLOOKUP(Table1215[[#This Row],[Column2]],Table12[[Column2]:[Column54]],44,FALSE),"0")</f>
        <v>0</v>
      </c>
      <c r="AT128" s="56">
        <f>IFERROR(VLOOKUP(Table1215[[#This Row],[Column2]],Table12[[Column2]:[Column54]],45,FALSE),"0")</f>
        <v>0</v>
      </c>
      <c r="AU128" s="56">
        <f>IFERROR(VLOOKUP(Table1215[[#This Row],[Column2]],Table12[[Column2]:[Column54]],46,FALSE),"0")</f>
        <v>0</v>
      </c>
      <c r="AV128" s="58">
        <f>Table1215[[#This Row],[Column43]]</f>
        <v>4</v>
      </c>
      <c r="AW128" s="56">
        <f>IFERROR(VLOOKUP(Table1215[[#This Row],[Column2]],Table12[[Column2]:[Column54]],48,FALSE),"0")</f>
        <v>0</v>
      </c>
      <c r="AX128" s="56">
        <f>IFERROR(VLOOKUP(Table1215[[#This Row],[Column2]],Table12[[Column2]:[Column54]],49,FALSE),"0")</f>
        <v>0</v>
      </c>
      <c r="AY128" s="56">
        <f>IFERROR(VLOOKUP(Table1215[[#This Row],[Column2]],Table12[[Column2]:[Column54]],50,FALSE),"0")</f>
        <v>0</v>
      </c>
      <c r="AZ128" s="56">
        <f>IFERROR(VLOOKUP(Table1215[[#This Row],[Column2]],Table12[[Column2]:[Column54]],51,FALSE),"0")</f>
        <v>4</v>
      </c>
      <c r="BA128" s="56">
        <f>IFERROR(VLOOKUP(Table1215[[#This Row],[Column2]],Table12[[Column2]:[Column54]],52,FALSE),"0")</f>
        <v>5</v>
      </c>
      <c r="BB128" s="58">
        <f>AVERAGE(Table1215[[#This Row],[Column52]],Table1215[[#This Row],[Column53]])</f>
        <v>4.5</v>
      </c>
    </row>
    <row r="129" spans="1:54" ht="23.1" customHeight="1" x14ac:dyDescent="0.3">
      <c r="A129" s="78">
        <v>126</v>
      </c>
      <c r="B129" s="61" t="s">
        <v>236</v>
      </c>
      <c r="C129" s="62" t="s">
        <v>237</v>
      </c>
      <c r="D129" s="61" t="s">
        <v>541</v>
      </c>
      <c r="E129" s="61" t="s">
        <v>160</v>
      </c>
      <c r="F129" s="61" t="str">
        <f>REPT(CHAR(160),10)&amp;Working!$E130</f>
        <v>          B</v>
      </c>
      <c r="G129" s="52">
        <f>IFERROR(VLOOKUP(Table1215[[#This Row],[Column2]],Table12[[Column2]:[Column54]],6,FALSE),"0")</f>
        <v>0</v>
      </c>
      <c r="H129" s="52">
        <f>IFERROR(VLOOKUP(Table1215[[#This Row],[Column2]],Table12[[Column2]:[Column54]],7,FALSE),"0")</f>
        <v>0</v>
      </c>
      <c r="I129" s="52">
        <f>IFERROR(VLOOKUP(Table1215[[#This Row],[Column2]],Table12[[Column2]:[Column54]],8,FALSE),"0")</f>
        <v>3</v>
      </c>
      <c r="J129" s="52">
        <f>IFERROR(VLOOKUP(Table1215[[#This Row],[Column2]],Table12[[Column2]:[Column54]],9,FALSE),"0")</f>
        <v>0</v>
      </c>
      <c r="K129" s="52">
        <f>IFERROR(VLOOKUP(Table1215[[#This Row],[Column2]],Table12[[Column2]:[Column54]],10,FALSE),"0")</f>
        <v>0</v>
      </c>
      <c r="L129" s="58">
        <f>Table1215[[#This Row],[Column9]]</f>
        <v>3</v>
      </c>
      <c r="M129" s="52">
        <f>IFERROR(VLOOKUP(Table1215[[#This Row],[Column2]],Table12[[Column2]:[Column54]],12,FALSE),"0")</f>
        <v>0</v>
      </c>
      <c r="N129" s="52">
        <f>IFERROR(VLOOKUP(Table1215[[#This Row],[Column2]],Table12[[Column2]:[Column54]],13,FALSE),"0")</f>
        <v>3</v>
      </c>
      <c r="O129" s="52">
        <f>IFERROR(VLOOKUP(Table1215[[#This Row],[Column2]],Table12[[Column2]:[Column54]],14,FALSE),"0")</f>
        <v>2</v>
      </c>
      <c r="P129" s="52">
        <f>IFERROR(VLOOKUP(Table1215[[#This Row],[Column2]],Table12[[Column2]:[Column54]],10,FALSE),"0")</f>
        <v>0</v>
      </c>
      <c r="Q129" s="52">
        <f>IFERROR(VLOOKUP(Table1215[[#This Row],[Column2]],Table12[[Column2]:[Column54]],16,FALSE),"0")</f>
        <v>2</v>
      </c>
      <c r="R129" s="58">
        <f>AVERAGE(Table1215[[#This Row],[Column14]],Table1215[[#This Row],[Column15]],Table1215[[#This Row],[Column17]])</f>
        <v>2.3333333333333335</v>
      </c>
      <c r="S129" s="52">
        <f>IFERROR(VLOOKUP(Table1215[[#This Row],[Column2]],Table12[[Column2]:[Column54]],18,FALSE),"0")</f>
        <v>0</v>
      </c>
      <c r="T129" s="52">
        <f>IFERROR(VLOOKUP(Table1215[[#This Row],[Column2]],Table12[[Column2]:[Column54]],19,FALSE),"0")</f>
        <v>0</v>
      </c>
      <c r="U129" s="52">
        <f>IFERROR(VLOOKUP(Table1215[[#This Row],[Column2]],Table12[[Column2]:[Column54]],20,FALSE),"0")</f>
        <v>0</v>
      </c>
      <c r="V129" s="52">
        <f>IFERROR(VLOOKUP(Table1215[[#This Row],[Column2]],Table12[[Column2]:[Column54]],21,FALSE),"0")</f>
        <v>0</v>
      </c>
      <c r="W129" s="52">
        <f>IFERROR(VLOOKUP(Table1215[[#This Row],[Column2]],Table12[[Column2]:[Column54]],22,FALSE),"0")</f>
        <v>0</v>
      </c>
      <c r="X129" s="58">
        <f>Table1215[[#This Row],[Column19]]</f>
        <v>0</v>
      </c>
      <c r="Y129" s="52">
        <f>IFERROR(VLOOKUP(Table1215[[#This Row],[Column2]],Table12[[Column2]:[Column54]],24,FALSE),"0")</f>
        <v>2</v>
      </c>
      <c r="Z129" s="52">
        <f>IFERROR(VLOOKUP(Table1215[[#This Row],[Column2]],Table12[[Column2]:[Column54]],25,FALSE),"0")</f>
        <v>0</v>
      </c>
      <c r="AA129" s="52">
        <f>IFERROR(VLOOKUP(Table1215[[#This Row],[Column2]],Table12[[Column2]:[Column54]],26,FALSE),"0")</f>
        <v>0</v>
      </c>
      <c r="AB129" s="52">
        <f>IFERROR(VLOOKUP(Table1215[[#This Row],[Column2]],Table12[[Column2]:[Column54]],27,FALSE),"0")</f>
        <v>0</v>
      </c>
      <c r="AC129" s="52">
        <f>IFERROR(VLOOKUP(Table1215[[#This Row],[Column2]],Table12[[Column2]:[Column54]],28,FALSE),"0")</f>
        <v>0</v>
      </c>
      <c r="AD129" s="58">
        <f>Table1215[[#This Row],[Column25]]</f>
        <v>2</v>
      </c>
      <c r="AE129" s="52">
        <f>IFERROR(VLOOKUP(Table1215[[#This Row],[Column2]],Table12[[Column2]:[Column54]],30,FALSE),"0")</f>
        <v>0</v>
      </c>
      <c r="AF129" s="52">
        <f>IFERROR(VLOOKUP(Table1215[[#This Row],[Column2]],Table12[[Column2]:[Column54]],31,FALSE),"0")</f>
        <v>0</v>
      </c>
      <c r="AG129" s="52">
        <f>IFERROR(VLOOKUP(Table1215[[#This Row],[Column2]],Table12[[Column2]:[Column54]],32,FALSE),"0")</f>
        <v>0</v>
      </c>
      <c r="AH129" s="52">
        <f>IFERROR(VLOOKUP(Table1215[[#This Row],[Column2]],Table12[[Column2]:[Column54]],33,FALSE),"0")</f>
        <v>0</v>
      </c>
      <c r="AI129" s="52">
        <f>IFERROR(VLOOKUP(Table1215[[#This Row],[Column2]],Table12[[Column2]:[Column54]],34,FALSE),"0")</f>
        <v>0</v>
      </c>
      <c r="AJ129" s="58">
        <f>AVERAGE(Table1215[[#This Row],[Column31]],Table1215[[#This Row],[Column32]],Table1215[[#This Row],[Column33]])</f>
        <v>0</v>
      </c>
      <c r="AK129" s="52">
        <f>IFERROR(VLOOKUP(Table1215[[#This Row],[Column2]],Table12[[Column2]:[Column54]],36,FALSE),"0")</f>
        <v>2</v>
      </c>
      <c r="AL129" s="52">
        <f>IFERROR(VLOOKUP(Table1215[[#This Row],[Column2]],Table12[[Column2]:[Column54]],37,FALSE),"0")</f>
        <v>3</v>
      </c>
      <c r="AM129" s="52">
        <f>IFERROR(VLOOKUP(Table1215[[#This Row],[Column2]],Table12[[Column2]:[Column54]],38,FALSE),"0")</f>
        <v>0</v>
      </c>
      <c r="AN129" s="52">
        <f>IFERROR(VLOOKUP(Table1215[[#This Row],[Column2]],Table12[[Column2]:[Column54]],39,FALSE),"0")</f>
        <v>2</v>
      </c>
      <c r="AO129" s="52">
        <f>IFERROR(VLOOKUP(Table1215[[#This Row],[Column2]],Table12[[Column2]:[Column54]],40,FALSE),"0")</f>
        <v>0</v>
      </c>
      <c r="AP129" s="58">
        <f>AVERAGE(Table1215[[#This Row],[Column37]],Table1215[[#This Row],[Column38]],Table1215[[#This Row],[Column40]])</f>
        <v>2.3333333333333335</v>
      </c>
      <c r="AQ129" s="52">
        <f>IFERROR(VLOOKUP(Table1215[[#This Row],[Column2]],Table12[[Column2]:[Column54]],42,FALSE),"0")</f>
        <v>3</v>
      </c>
      <c r="AR129" s="52">
        <f>IFERROR(VLOOKUP(Table1215[[#This Row],[Column2]],Table12[[Column2]:[Column54]],43,FALSE),"0")</f>
        <v>0</v>
      </c>
      <c r="AS129" s="52">
        <f>IFERROR(VLOOKUP(Table1215[[#This Row],[Column2]],Table12[[Column2]:[Column54]],44,FALSE),"0")</f>
        <v>0</v>
      </c>
      <c r="AT129" s="52">
        <f>IFERROR(VLOOKUP(Table1215[[#This Row],[Column2]],Table12[[Column2]:[Column54]],45,FALSE),"0")</f>
        <v>0</v>
      </c>
      <c r="AU129" s="52">
        <f>IFERROR(VLOOKUP(Table1215[[#This Row],[Column2]],Table12[[Column2]:[Column54]],46,FALSE),"0")</f>
        <v>0</v>
      </c>
      <c r="AV129" s="58">
        <f>Table1215[[#This Row],[Column43]]</f>
        <v>3</v>
      </c>
      <c r="AW129" s="52">
        <f>IFERROR(VLOOKUP(Table1215[[#This Row],[Column2]],Table12[[Column2]:[Column54]],48,FALSE),"0")</f>
        <v>0</v>
      </c>
      <c r="AX129" s="52">
        <f>IFERROR(VLOOKUP(Table1215[[#This Row],[Column2]],Table12[[Column2]:[Column54]],49,FALSE),"0")</f>
        <v>0</v>
      </c>
      <c r="AY129" s="52">
        <f>IFERROR(VLOOKUP(Table1215[[#This Row],[Column2]],Table12[[Column2]:[Column54]],50,FALSE),"0")</f>
        <v>0</v>
      </c>
      <c r="AZ129" s="52">
        <f>IFERROR(VLOOKUP(Table1215[[#This Row],[Column2]],Table12[[Column2]:[Column54]],51,FALSE),"0")</f>
        <v>2</v>
      </c>
      <c r="BA129" s="52">
        <f>IFERROR(VLOOKUP(Table1215[[#This Row],[Column2]],Table12[[Column2]:[Column54]],52,FALSE),"0")</f>
        <v>3</v>
      </c>
      <c r="BB129" s="58">
        <f>AVERAGE(Table1215[[#This Row],[Column52]],Table1215[[#This Row],[Column53]])</f>
        <v>2.5</v>
      </c>
    </row>
    <row r="130" spans="1:54" ht="23.1" customHeight="1" x14ac:dyDescent="0.3">
      <c r="A130" s="77">
        <v>127</v>
      </c>
      <c r="B130" s="54" t="s">
        <v>365</v>
      </c>
      <c r="C130" s="55" t="s">
        <v>366</v>
      </c>
      <c r="D130" s="54" t="s">
        <v>541</v>
      </c>
      <c r="E130" s="54" t="s">
        <v>492</v>
      </c>
      <c r="F130" s="54" t="str">
        <f>REPT(CHAR(160),10)&amp;Working!$E131</f>
        <v>          C</v>
      </c>
      <c r="G130" s="56">
        <f>IFERROR(VLOOKUP(Table1215[[#This Row],[Column2]],Table12[[Column2]:[Column54]],6,FALSE),"0")</f>
        <v>0</v>
      </c>
      <c r="H130" s="56">
        <f>IFERROR(VLOOKUP(Table1215[[#This Row],[Column2]],Table12[[Column2]:[Column54]],7,FALSE),"0")</f>
        <v>0</v>
      </c>
      <c r="I130" s="56">
        <f>IFERROR(VLOOKUP(Table1215[[#This Row],[Column2]],Table12[[Column2]:[Column54]],8,FALSE),"0")</f>
        <v>5</v>
      </c>
      <c r="J130" s="56">
        <f>IFERROR(VLOOKUP(Table1215[[#This Row],[Column2]],Table12[[Column2]:[Column54]],9,FALSE),"0")</f>
        <v>0</v>
      </c>
      <c r="K130" s="56">
        <f>IFERROR(VLOOKUP(Table1215[[#This Row],[Column2]],Table12[[Column2]:[Column54]],10,FALSE),"0")</f>
        <v>0</v>
      </c>
      <c r="L130" s="58">
        <f>Table1215[[#This Row],[Column9]]</f>
        <v>5</v>
      </c>
      <c r="M130" s="56">
        <f>IFERROR(VLOOKUP(Table1215[[#This Row],[Column2]],Table12[[Column2]:[Column54]],12,FALSE),"0")</f>
        <v>0</v>
      </c>
      <c r="N130" s="56">
        <f>IFERROR(VLOOKUP(Table1215[[#This Row],[Column2]],Table12[[Column2]:[Column54]],13,FALSE),"0")</f>
        <v>4</v>
      </c>
      <c r="O130" s="56">
        <f>IFERROR(VLOOKUP(Table1215[[#This Row],[Column2]],Table12[[Column2]:[Column54]],14,FALSE),"0")</f>
        <v>4</v>
      </c>
      <c r="P130" s="56">
        <f>IFERROR(VLOOKUP(Table1215[[#This Row],[Column2]],Table12[[Column2]:[Column54]],10,FALSE),"0")</f>
        <v>0</v>
      </c>
      <c r="Q130" s="56">
        <f>IFERROR(VLOOKUP(Table1215[[#This Row],[Column2]],Table12[[Column2]:[Column54]],16,FALSE),"0")</f>
        <v>4</v>
      </c>
      <c r="R130" s="58">
        <f>AVERAGE(Table1215[[#This Row],[Column14]],Table1215[[#This Row],[Column15]],Table1215[[#This Row],[Column17]])</f>
        <v>4</v>
      </c>
      <c r="S130" s="56">
        <f>IFERROR(VLOOKUP(Table1215[[#This Row],[Column2]],Table12[[Column2]:[Column54]],18,FALSE),"0")</f>
        <v>0</v>
      </c>
      <c r="T130" s="56">
        <f>IFERROR(VLOOKUP(Table1215[[#This Row],[Column2]],Table12[[Column2]:[Column54]],19,FALSE),"0")</f>
        <v>0</v>
      </c>
      <c r="U130" s="56">
        <f>IFERROR(VLOOKUP(Table1215[[#This Row],[Column2]],Table12[[Column2]:[Column54]],20,FALSE),"0")</f>
        <v>0</v>
      </c>
      <c r="V130" s="56">
        <f>IFERROR(VLOOKUP(Table1215[[#This Row],[Column2]],Table12[[Column2]:[Column54]],21,FALSE),"0")</f>
        <v>0</v>
      </c>
      <c r="W130" s="56">
        <f>IFERROR(VLOOKUP(Table1215[[#This Row],[Column2]],Table12[[Column2]:[Column54]],22,FALSE),"0")</f>
        <v>0</v>
      </c>
      <c r="X130" s="58">
        <f>Table1215[[#This Row],[Column19]]</f>
        <v>0</v>
      </c>
      <c r="Y130" s="56">
        <f>IFERROR(VLOOKUP(Table1215[[#This Row],[Column2]],Table12[[Column2]:[Column54]],24,FALSE),"0")</f>
        <v>4</v>
      </c>
      <c r="Z130" s="56">
        <f>IFERROR(VLOOKUP(Table1215[[#This Row],[Column2]],Table12[[Column2]:[Column54]],25,FALSE),"0")</f>
        <v>0</v>
      </c>
      <c r="AA130" s="56">
        <f>IFERROR(VLOOKUP(Table1215[[#This Row],[Column2]],Table12[[Column2]:[Column54]],26,FALSE),"0")</f>
        <v>0</v>
      </c>
      <c r="AB130" s="56">
        <f>IFERROR(VLOOKUP(Table1215[[#This Row],[Column2]],Table12[[Column2]:[Column54]],27,FALSE),"0")</f>
        <v>0</v>
      </c>
      <c r="AC130" s="56">
        <f>IFERROR(VLOOKUP(Table1215[[#This Row],[Column2]],Table12[[Column2]:[Column54]],28,FALSE),"0")</f>
        <v>0</v>
      </c>
      <c r="AD130" s="58">
        <f>Table1215[[#This Row],[Column25]]</f>
        <v>4</v>
      </c>
      <c r="AE130" s="56">
        <f>IFERROR(VLOOKUP(Table1215[[#This Row],[Column2]],Table12[[Column2]:[Column54]],30,FALSE),"0")</f>
        <v>0</v>
      </c>
      <c r="AF130" s="56">
        <f>IFERROR(VLOOKUP(Table1215[[#This Row],[Column2]],Table12[[Column2]:[Column54]],31,FALSE),"0")</f>
        <v>0</v>
      </c>
      <c r="AG130" s="56">
        <f>IFERROR(VLOOKUP(Table1215[[#This Row],[Column2]],Table12[[Column2]:[Column54]],32,FALSE),"0")</f>
        <v>0</v>
      </c>
      <c r="AH130" s="56">
        <f>IFERROR(VLOOKUP(Table1215[[#This Row],[Column2]],Table12[[Column2]:[Column54]],33,FALSE),"0")</f>
        <v>0</v>
      </c>
      <c r="AI130" s="56">
        <f>IFERROR(VLOOKUP(Table1215[[#This Row],[Column2]],Table12[[Column2]:[Column54]],34,FALSE),"0")</f>
        <v>0</v>
      </c>
      <c r="AJ130" s="58">
        <f>AVERAGE(Table1215[[#This Row],[Column31]],Table1215[[#This Row],[Column32]],Table1215[[#This Row],[Column33]])</f>
        <v>0</v>
      </c>
      <c r="AK130" s="56">
        <f>IFERROR(VLOOKUP(Table1215[[#This Row],[Column2]],Table12[[Column2]:[Column54]],36,FALSE),"0")</f>
        <v>4</v>
      </c>
      <c r="AL130" s="56">
        <f>IFERROR(VLOOKUP(Table1215[[#This Row],[Column2]],Table12[[Column2]:[Column54]],37,FALSE),"0")</f>
        <v>4</v>
      </c>
      <c r="AM130" s="56">
        <f>IFERROR(VLOOKUP(Table1215[[#This Row],[Column2]],Table12[[Column2]:[Column54]],38,FALSE),"0")</f>
        <v>0</v>
      </c>
      <c r="AN130" s="56">
        <f>IFERROR(VLOOKUP(Table1215[[#This Row],[Column2]],Table12[[Column2]:[Column54]],39,FALSE),"0")</f>
        <v>4</v>
      </c>
      <c r="AO130" s="56">
        <f>IFERROR(VLOOKUP(Table1215[[#This Row],[Column2]],Table12[[Column2]:[Column54]],40,FALSE),"0")</f>
        <v>0</v>
      </c>
      <c r="AP130" s="58">
        <f>AVERAGE(Table1215[[#This Row],[Column37]],Table1215[[#This Row],[Column38]],Table1215[[#This Row],[Column40]])</f>
        <v>4</v>
      </c>
      <c r="AQ130" s="56">
        <f>IFERROR(VLOOKUP(Table1215[[#This Row],[Column2]],Table12[[Column2]:[Column54]],42,FALSE),"0")</f>
        <v>5</v>
      </c>
      <c r="AR130" s="56">
        <f>IFERROR(VLOOKUP(Table1215[[#This Row],[Column2]],Table12[[Column2]:[Column54]],43,FALSE),"0")</f>
        <v>0</v>
      </c>
      <c r="AS130" s="56">
        <f>IFERROR(VLOOKUP(Table1215[[#This Row],[Column2]],Table12[[Column2]:[Column54]],44,FALSE),"0")</f>
        <v>0</v>
      </c>
      <c r="AT130" s="56">
        <f>IFERROR(VLOOKUP(Table1215[[#This Row],[Column2]],Table12[[Column2]:[Column54]],45,FALSE),"0")</f>
        <v>0</v>
      </c>
      <c r="AU130" s="56">
        <f>IFERROR(VLOOKUP(Table1215[[#This Row],[Column2]],Table12[[Column2]:[Column54]],46,FALSE),"0")</f>
        <v>0</v>
      </c>
      <c r="AV130" s="58">
        <f>Table1215[[#This Row],[Column43]]</f>
        <v>5</v>
      </c>
      <c r="AW130" s="56">
        <f>IFERROR(VLOOKUP(Table1215[[#This Row],[Column2]],Table12[[Column2]:[Column54]],48,FALSE),"0")</f>
        <v>0</v>
      </c>
      <c r="AX130" s="56">
        <f>IFERROR(VLOOKUP(Table1215[[#This Row],[Column2]],Table12[[Column2]:[Column54]],49,FALSE),"0")</f>
        <v>0</v>
      </c>
      <c r="AY130" s="56">
        <f>IFERROR(VLOOKUP(Table1215[[#This Row],[Column2]],Table12[[Column2]:[Column54]],50,FALSE),"0")</f>
        <v>0</v>
      </c>
      <c r="AZ130" s="56">
        <f>IFERROR(VLOOKUP(Table1215[[#This Row],[Column2]],Table12[[Column2]:[Column54]],51,FALSE),"0")</f>
        <v>3</v>
      </c>
      <c r="BA130" s="56">
        <f>IFERROR(VLOOKUP(Table1215[[#This Row],[Column2]],Table12[[Column2]:[Column54]],52,FALSE),"0")</f>
        <v>4</v>
      </c>
      <c r="BB130" s="58">
        <f>AVERAGE(Table1215[[#This Row],[Column52]],Table1215[[#This Row],[Column53]])</f>
        <v>3.5</v>
      </c>
    </row>
    <row r="131" spans="1:54" ht="23.1" customHeight="1" x14ac:dyDescent="0.3">
      <c r="A131" s="78">
        <v>128</v>
      </c>
      <c r="B131" s="61" t="s">
        <v>367</v>
      </c>
      <c r="C131" s="62" t="s">
        <v>368</v>
      </c>
      <c r="D131" s="61" t="s">
        <v>449</v>
      </c>
      <c r="E131" s="61" t="s">
        <v>492</v>
      </c>
      <c r="F131" s="61" t="str">
        <f>REPT(CHAR(160),10)&amp;Working!$E132</f>
        <v>          C</v>
      </c>
      <c r="G131" s="52">
        <f>IFERROR(VLOOKUP(Table1215[[#This Row],[Column2]],Table12[[Column2]:[Column54]],6,FALSE),"0")</f>
        <v>0</v>
      </c>
      <c r="H131" s="52">
        <f>IFERROR(VLOOKUP(Table1215[[#This Row],[Column2]],Table12[[Column2]:[Column54]],7,FALSE),"0")</f>
        <v>0</v>
      </c>
      <c r="I131" s="52">
        <f>IFERROR(VLOOKUP(Table1215[[#This Row],[Column2]],Table12[[Column2]:[Column54]],8,FALSE),"0")</f>
        <v>0</v>
      </c>
      <c r="J131" s="52">
        <f>IFERROR(VLOOKUP(Table1215[[#This Row],[Column2]],Table12[[Column2]:[Column54]],9,FALSE),"0")</f>
        <v>0</v>
      </c>
      <c r="K131" s="52">
        <f>IFERROR(VLOOKUP(Table1215[[#This Row],[Column2]],Table12[[Column2]:[Column54]],10,FALSE),"0")</f>
        <v>0</v>
      </c>
      <c r="L131" s="58">
        <f>Table1215[[#This Row],[Column9]]</f>
        <v>0</v>
      </c>
      <c r="M131" s="52">
        <f>IFERROR(VLOOKUP(Table1215[[#This Row],[Column2]],Table12[[Column2]:[Column54]],12,FALSE),"0")</f>
        <v>0</v>
      </c>
      <c r="N131" s="52">
        <f>IFERROR(VLOOKUP(Table1215[[#This Row],[Column2]],Table12[[Column2]:[Column54]],13,FALSE),"0")</f>
        <v>0</v>
      </c>
      <c r="O131" s="52">
        <f>IFERROR(VLOOKUP(Table1215[[#This Row],[Column2]],Table12[[Column2]:[Column54]],14,FALSE),"0")</f>
        <v>0</v>
      </c>
      <c r="P131" s="52">
        <f>IFERROR(VLOOKUP(Table1215[[#This Row],[Column2]],Table12[[Column2]:[Column54]],10,FALSE),"0")</f>
        <v>0</v>
      </c>
      <c r="Q131" s="52">
        <f>IFERROR(VLOOKUP(Table1215[[#This Row],[Column2]],Table12[[Column2]:[Column54]],16,FALSE),"0")</f>
        <v>0</v>
      </c>
      <c r="R131" s="58">
        <f>AVERAGE(Table1215[[#This Row],[Column14]],Table1215[[#This Row],[Column15]],Table1215[[#This Row],[Column17]])</f>
        <v>0</v>
      </c>
      <c r="S131" s="52">
        <f>IFERROR(VLOOKUP(Table1215[[#This Row],[Column2]],Table12[[Column2]:[Column54]],18,FALSE),"0")</f>
        <v>0</v>
      </c>
      <c r="T131" s="52">
        <f>IFERROR(VLOOKUP(Table1215[[#This Row],[Column2]],Table12[[Column2]:[Column54]],19,FALSE),"0")</f>
        <v>0</v>
      </c>
      <c r="U131" s="52">
        <f>IFERROR(VLOOKUP(Table1215[[#This Row],[Column2]],Table12[[Column2]:[Column54]],20,FALSE),"0")</f>
        <v>0</v>
      </c>
      <c r="V131" s="52">
        <f>IFERROR(VLOOKUP(Table1215[[#This Row],[Column2]],Table12[[Column2]:[Column54]],21,FALSE),"0")</f>
        <v>0</v>
      </c>
      <c r="W131" s="52">
        <f>IFERROR(VLOOKUP(Table1215[[#This Row],[Column2]],Table12[[Column2]:[Column54]],22,FALSE),"0")</f>
        <v>0</v>
      </c>
      <c r="X131" s="58">
        <f>Table1215[[#This Row],[Column19]]</f>
        <v>0</v>
      </c>
      <c r="Y131" s="52">
        <f>IFERROR(VLOOKUP(Table1215[[#This Row],[Column2]],Table12[[Column2]:[Column54]],24,FALSE),"0")</f>
        <v>0</v>
      </c>
      <c r="Z131" s="52">
        <f>IFERROR(VLOOKUP(Table1215[[#This Row],[Column2]],Table12[[Column2]:[Column54]],25,FALSE),"0")</f>
        <v>0</v>
      </c>
      <c r="AA131" s="52">
        <f>IFERROR(VLOOKUP(Table1215[[#This Row],[Column2]],Table12[[Column2]:[Column54]],26,FALSE),"0")</f>
        <v>0</v>
      </c>
      <c r="AB131" s="52">
        <f>IFERROR(VLOOKUP(Table1215[[#This Row],[Column2]],Table12[[Column2]:[Column54]],27,FALSE),"0")</f>
        <v>0</v>
      </c>
      <c r="AC131" s="52">
        <f>IFERROR(VLOOKUP(Table1215[[#This Row],[Column2]],Table12[[Column2]:[Column54]],28,FALSE),"0")</f>
        <v>0</v>
      </c>
      <c r="AD131" s="58">
        <f>Table1215[[#This Row],[Column25]]</f>
        <v>0</v>
      </c>
      <c r="AE131" s="52">
        <f>IFERROR(VLOOKUP(Table1215[[#This Row],[Column2]],Table12[[Column2]:[Column54]],30,FALSE),"0")</f>
        <v>0</v>
      </c>
      <c r="AF131" s="52">
        <f>IFERROR(VLOOKUP(Table1215[[#This Row],[Column2]],Table12[[Column2]:[Column54]],31,FALSE),"0")</f>
        <v>0</v>
      </c>
      <c r="AG131" s="52">
        <f>IFERROR(VLOOKUP(Table1215[[#This Row],[Column2]],Table12[[Column2]:[Column54]],32,FALSE),"0")</f>
        <v>0</v>
      </c>
      <c r="AH131" s="52">
        <f>IFERROR(VLOOKUP(Table1215[[#This Row],[Column2]],Table12[[Column2]:[Column54]],33,FALSE),"0")</f>
        <v>0</v>
      </c>
      <c r="AI131" s="52">
        <f>IFERROR(VLOOKUP(Table1215[[#This Row],[Column2]],Table12[[Column2]:[Column54]],34,FALSE),"0")</f>
        <v>0</v>
      </c>
      <c r="AJ131" s="58">
        <f>AVERAGE(Table1215[[#This Row],[Column31]],Table1215[[#This Row],[Column32]],Table1215[[#This Row],[Column33]])</f>
        <v>0</v>
      </c>
      <c r="AK131" s="52">
        <f>IFERROR(VLOOKUP(Table1215[[#This Row],[Column2]],Table12[[Column2]:[Column54]],36,FALSE),"0")</f>
        <v>0</v>
      </c>
      <c r="AL131" s="52">
        <f>IFERROR(VLOOKUP(Table1215[[#This Row],[Column2]],Table12[[Column2]:[Column54]],37,FALSE),"0")</f>
        <v>0</v>
      </c>
      <c r="AM131" s="52">
        <f>IFERROR(VLOOKUP(Table1215[[#This Row],[Column2]],Table12[[Column2]:[Column54]],38,FALSE),"0")</f>
        <v>0</v>
      </c>
      <c r="AN131" s="52">
        <f>IFERROR(VLOOKUP(Table1215[[#This Row],[Column2]],Table12[[Column2]:[Column54]],39,FALSE),"0")</f>
        <v>0</v>
      </c>
      <c r="AO131" s="52">
        <f>IFERROR(VLOOKUP(Table1215[[#This Row],[Column2]],Table12[[Column2]:[Column54]],40,FALSE),"0")</f>
        <v>0</v>
      </c>
      <c r="AP131" s="58">
        <f>AVERAGE(Table1215[[#This Row],[Column37]],Table1215[[#This Row],[Column38]],Table1215[[#This Row],[Column40]])</f>
        <v>0</v>
      </c>
      <c r="AQ131" s="52">
        <f>IFERROR(VLOOKUP(Table1215[[#This Row],[Column2]],Table12[[Column2]:[Column54]],42,FALSE),"0")</f>
        <v>0</v>
      </c>
      <c r="AR131" s="52">
        <f>IFERROR(VLOOKUP(Table1215[[#This Row],[Column2]],Table12[[Column2]:[Column54]],43,FALSE),"0")</f>
        <v>0</v>
      </c>
      <c r="AS131" s="52">
        <f>IFERROR(VLOOKUP(Table1215[[#This Row],[Column2]],Table12[[Column2]:[Column54]],44,FALSE),"0")</f>
        <v>0</v>
      </c>
      <c r="AT131" s="52">
        <f>IFERROR(VLOOKUP(Table1215[[#This Row],[Column2]],Table12[[Column2]:[Column54]],45,FALSE),"0")</f>
        <v>0</v>
      </c>
      <c r="AU131" s="52">
        <f>IFERROR(VLOOKUP(Table1215[[#This Row],[Column2]],Table12[[Column2]:[Column54]],46,FALSE),"0")</f>
        <v>0</v>
      </c>
      <c r="AV131" s="58">
        <f>Table1215[[#This Row],[Column43]]</f>
        <v>0</v>
      </c>
      <c r="AW131" s="52">
        <f>IFERROR(VLOOKUP(Table1215[[#This Row],[Column2]],Table12[[Column2]:[Column54]],48,FALSE),"0")</f>
        <v>0</v>
      </c>
      <c r="AX131" s="52">
        <f>IFERROR(VLOOKUP(Table1215[[#This Row],[Column2]],Table12[[Column2]:[Column54]],49,FALSE),"0")</f>
        <v>0</v>
      </c>
      <c r="AY131" s="52">
        <f>IFERROR(VLOOKUP(Table1215[[#This Row],[Column2]],Table12[[Column2]:[Column54]],50,FALSE),"0")</f>
        <v>0</v>
      </c>
      <c r="AZ131" s="52">
        <f>IFERROR(VLOOKUP(Table1215[[#This Row],[Column2]],Table12[[Column2]:[Column54]],51,FALSE),"0")</f>
        <v>0</v>
      </c>
      <c r="BA131" s="52">
        <f>IFERROR(VLOOKUP(Table1215[[#This Row],[Column2]],Table12[[Column2]:[Column54]],52,FALSE),"0")</f>
        <v>0</v>
      </c>
      <c r="BB131" s="58">
        <f>AVERAGE(Table1215[[#This Row],[Column52]],Table1215[[#This Row],[Column53]])</f>
        <v>0</v>
      </c>
    </row>
    <row r="132" spans="1:54" ht="23.1" customHeight="1" x14ac:dyDescent="0.3">
      <c r="A132" s="77">
        <v>129</v>
      </c>
      <c r="B132" s="54" t="s">
        <v>250</v>
      </c>
      <c r="C132" s="55" t="s">
        <v>251</v>
      </c>
      <c r="D132" s="54" t="s">
        <v>541</v>
      </c>
      <c r="E132" s="54" t="s">
        <v>160</v>
      </c>
      <c r="F132" s="54" t="str">
        <f>REPT(CHAR(160),10)&amp;Working!$E133</f>
        <v>          B</v>
      </c>
      <c r="G132" s="56">
        <f>IFERROR(VLOOKUP(Table1215[[#This Row],[Column2]],Table12[[Column2]:[Column54]],6,FALSE),"0")</f>
        <v>0</v>
      </c>
      <c r="H132" s="56">
        <f>IFERROR(VLOOKUP(Table1215[[#This Row],[Column2]],Table12[[Column2]:[Column54]],7,FALSE),"0")</f>
        <v>0</v>
      </c>
      <c r="I132" s="56">
        <f>IFERROR(VLOOKUP(Table1215[[#This Row],[Column2]],Table12[[Column2]:[Column54]],8,FALSE),"0")</f>
        <v>5</v>
      </c>
      <c r="J132" s="56">
        <f>IFERROR(VLOOKUP(Table1215[[#This Row],[Column2]],Table12[[Column2]:[Column54]],9,FALSE),"0")</f>
        <v>0</v>
      </c>
      <c r="K132" s="56">
        <f>IFERROR(VLOOKUP(Table1215[[#This Row],[Column2]],Table12[[Column2]:[Column54]],10,FALSE),"0")</f>
        <v>0</v>
      </c>
      <c r="L132" s="58">
        <f>Table1215[[#This Row],[Column9]]</f>
        <v>5</v>
      </c>
      <c r="M132" s="56">
        <f>IFERROR(VLOOKUP(Table1215[[#This Row],[Column2]],Table12[[Column2]:[Column54]],12,FALSE),"0")</f>
        <v>0</v>
      </c>
      <c r="N132" s="56">
        <f>IFERROR(VLOOKUP(Table1215[[#This Row],[Column2]],Table12[[Column2]:[Column54]],13,FALSE),"0")</f>
        <v>5</v>
      </c>
      <c r="O132" s="56">
        <f>IFERROR(VLOOKUP(Table1215[[#This Row],[Column2]],Table12[[Column2]:[Column54]],14,FALSE),"0")</f>
        <v>5</v>
      </c>
      <c r="P132" s="56">
        <f>IFERROR(VLOOKUP(Table1215[[#This Row],[Column2]],Table12[[Column2]:[Column54]],10,FALSE),"0")</f>
        <v>0</v>
      </c>
      <c r="Q132" s="56">
        <f>IFERROR(VLOOKUP(Table1215[[#This Row],[Column2]],Table12[[Column2]:[Column54]],16,FALSE),"0")</f>
        <v>5</v>
      </c>
      <c r="R132" s="58">
        <f>AVERAGE(Table1215[[#This Row],[Column14]],Table1215[[#This Row],[Column15]],Table1215[[#This Row],[Column17]])</f>
        <v>5</v>
      </c>
      <c r="S132" s="56">
        <f>IFERROR(VLOOKUP(Table1215[[#This Row],[Column2]],Table12[[Column2]:[Column54]],18,FALSE),"0")</f>
        <v>0</v>
      </c>
      <c r="T132" s="56">
        <f>IFERROR(VLOOKUP(Table1215[[#This Row],[Column2]],Table12[[Column2]:[Column54]],19,FALSE),"0")</f>
        <v>0</v>
      </c>
      <c r="U132" s="56">
        <f>IFERROR(VLOOKUP(Table1215[[#This Row],[Column2]],Table12[[Column2]:[Column54]],20,FALSE),"0")</f>
        <v>0</v>
      </c>
      <c r="V132" s="56">
        <f>IFERROR(VLOOKUP(Table1215[[#This Row],[Column2]],Table12[[Column2]:[Column54]],21,FALSE),"0")</f>
        <v>0</v>
      </c>
      <c r="W132" s="56">
        <f>IFERROR(VLOOKUP(Table1215[[#This Row],[Column2]],Table12[[Column2]:[Column54]],22,FALSE),"0")</f>
        <v>0</v>
      </c>
      <c r="X132" s="58">
        <f>Table1215[[#This Row],[Column19]]</f>
        <v>0</v>
      </c>
      <c r="Y132" s="56">
        <f>IFERROR(VLOOKUP(Table1215[[#This Row],[Column2]],Table12[[Column2]:[Column54]],24,FALSE),"0")</f>
        <v>5</v>
      </c>
      <c r="Z132" s="56">
        <f>IFERROR(VLOOKUP(Table1215[[#This Row],[Column2]],Table12[[Column2]:[Column54]],25,FALSE),"0")</f>
        <v>0</v>
      </c>
      <c r="AA132" s="56">
        <f>IFERROR(VLOOKUP(Table1215[[#This Row],[Column2]],Table12[[Column2]:[Column54]],26,FALSE),"0")</f>
        <v>0</v>
      </c>
      <c r="AB132" s="56">
        <f>IFERROR(VLOOKUP(Table1215[[#This Row],[Column2]],Table12[[Column2]:[Column54]],27,FALSE),"0")</f>
        <v>0</v>
      </c>
      <c r="AC132" s="56">
        <f>IFERROR(VLOOKUP(Table1215[[#This Row],[Column2]],Table12[[Column2]:[Column54]],28,FALSE),"0")</f>
        <v>0</v>
      </c>
      <c r="AD132" s="58">
        <f>Table1215[[#This Row],[Column25]]</f>
        <v>5</v>
      </c>
      <c r="AE132" s="56">
        <f>IFERROR(VLOOKUP(Table1215[[#This Row],[Column2]],Table12[[Column2]:[Column54]],30,FALSE),"0")</f>
        <v>0</v>
      </c>
      <c r="AF132" s="56">
        <f>IFERROR(VLOOKUP(Table1215[[#This Row],[Column2]],Table12[[Column2]:[Column54]],31,FALSE),"0")</f>
        <v>0</v>
      </c>
      <c r="AG132" s="56">
        <f>IFERROR(VLOOKUP(Table1215[[#This Row],[Column2]],Table12[[Column2]:[Column54]],32,FALSE),"0")</f>
        <v>0</v>
      </c>
      <c r="AH132" s="56">
        <f>IFERROR(VLOOKUP(Table1215[[#This Row],[Column2]],Table12[[Column2]:[Column54]],33,FALSE),"0")</f>
        <v>0</v>
      </c>
      <c r="AI132" s="56">
        <f>IFERROR(VLOOKUP(Table1215[[#This Row],[Column2]],Table12[[Column2]:[Column54]],34,FALSE),"0")</f>
        <v>0</v>
      </c>
      <c r="AJ132" s="58">
        <f>AVERAGE(Table1215[[#This Row],[Column31]],Table1215[[#This Row],[Column32]],Table1215[[#This Row],[Column33]])</f>
        <v>0</v>
      </c>
      <c r="AK132" s="56">
        <f>IFERROR(VLOOKUP(Table1215[[#This Row],[Column2]],Table12[[Column2]:[Column54]],36,FALSE),"0")</f>
        <v>5</v>
      </c>
      <c r="AL132" s="56">
        <f>IFERROR(VLOOKUP(Table1215[[#This Row],[Column2]],Table12[[Column2]:[Column54]],37,FALSE),"0")</f>
        <v>5</v>
      </c>
      <c r="AM132" s="56">
        <f>IFERROR(VLOOKUP(Table1215[[#This Row],[Column2]],Table12[[Column2]:[Column54]],38,FALSE),"0")</f>
        <v>0</v>
      </c>
      <c r="AN132" s="56">
        <f>IFERROR(VLOOKUP(Table1215[[#This Row],[Column2]],Table12[[Column2]:[Column54]],39,FALSE),"0")</f>
        <v>4</v>
      </c>
      <c r="AO132" s="56">
        <f>IFERROR(VLOOKUP(Table1215[[#This Row],[Column2]],Table12[[Column2]:[Column54]],40,FALSE),"0")</f>
        <v>0</v>
      </c>
      <c r="AP132" s="58">
        <f>AVERAGE(Table1215[[#This Row],[Column37]],Table1215[[#This Row],[Column38]],Table1215[[#This Row],[Column40]])</f>
        <v>4.666666666666667</v>
      </c>
      <c r="AQ132" s="56">
        <f>IFERROR(VLOOKUP(Table1215[[#This Row],[Column2]],Table12[[Column2]:[Column54]],42,FALSE),"0")</f>
        <v>4</v>
      </c>
      <c r="AR132" s="56">
        <f>IFERROR(VLOOKUP(Table1215[[#This Row],[Column2]],Table12[[Column2]:[Column54]],43,FALSE),"0")</f>
        <v>0</v>
      </c>
      <c r="AS132" s="56">
        <f>IFERROR(VLOOKUP(Table1215[[#This Row],[Column2]],Table12[[Column2]:[Column54]],44,FALSE),"0")</f>
        <v>0</v>
      </c>
      <c r="AT132" s="56">
        <f>IFERROR(VLOOKUP(Table1215[[#This Row],[Column2]],Table12[[Column2]:[Column54]],45,FALSE),"0")</f>
        <v>0</v>
      </c>
      <c r="AU132" s="56">
        <f>IFERROR(VLOOKUP(Table1215[[#This Row],[Column2]],Table12[[Column2]:[Column54]],46,FALSE),"0")</f>
        <v>0</v>
      </c>
      <c r="AV132" s="58">
        <f>Table1215[[#This Row],[Column43]]</f>
        <v>4</v>
      </c>
      <c r="AW132" s="56">
        <f>IFERROR(VLOOKUP(Table1215[[#This Row],[Column2]],Table12[[Column2]:[Column54]],48,FALSE),"0")</f>
        <v>0</v>
      </c>
      <c r="AX132" s="56">
        <f>IFERROR(VLOOKUP(Table1215[[#This Row],[Column2]],Table12[[Column2]:[Column54]],49,FALSE),"0")</f>
        <v>0</v>
      </c>
      <c r="AY132" s="56">
        <f>IFERROR(VLOOKUP(Table1215[[#This Row],[Column2]],Table12[[Column2]:[Column54]],50,FALSE),"0")</f>
        <v>0</v>
      </c>
      <c r="AZ132" s="56">
        <f>IFERROR(VLOOKUP(Table1215[[#This Row],[Column2]],Table12[[Column2]:[Column54]],51,FALSE),"0")</f>
        <v>5</v>
      </c>
      <c r="BA132" s="56">
        <f>IFERROR(VLOOKUP(Table1215[[#This Row],[Column2]],Table12[[Column2]:[Column54]],52,FALSE),"0")</f>
        <v>5</v>
      </c>
      <c r="BB132" s="58">
        <f>AVERAGE(Table1215[[#This Row],[Column52]],Table1215[[#This Row],[Column53]])</f>
        <v>5</v>
      </c>
    </row>
    <row r="133" spans="1:54" ht="23.1" customHeight="1" x14ac:dyDescent="0.3">
      <c r="A133" s="78">
        <v>130</v>
      </c>
      <c r="B133" s="61" t="s">
        <v>55</v>
      </c>
      <c r="C133" s="62" t="s">
        <v>56</v>
      </c>
      <c r="D133" s="61" t="s">
        <v>449</v>
      </c>
      <c r="E133" s="61" t="s">
        <v>34</v>
      </c>
      <c r="F133" s="61" t="str">
        <f>REPT(CHAR(160),10)&amp;Working!$E134</f>
        <v>          A</v>
      </c>
      <c r="G133" s="52">
        <f>IFERROR(VLOOKUP(Table1215[[#This Row],[Column2]],Table12[[Column2]:[Column54]],6,FALSE),"0")</f>
        <v>0</v>
      </c>
      <c r="H133" s="52">
        <f>IFERROR(VLOOKUP(Table1215[[#This Row],[Column2]],Table12[[Column2]:[Column54]],7,FALSE),"0")</f>
        <v>0</v>
      </c>
      <c r="I133" s="52">
        <f>IFERROR(VLOOKUP(Table1215[[#This Row],[Column2]],Table12[[Column2]:[Column54]],8,FALSE),"0")</f>
        <v>4</v>
      </c>
      <c r="J133" s="52">
        <f>IFERROR(VLOOKUP(Table1215[[#This Row],[Column2]],Table12[[Column2]:[Column54]],9,FALSE),"0")</f>
        <v>0</v>
      </c>
      <c r="K133" s="52">
        <f>IFERROR(VLOOKUP(Table1215[[#This Row],[Column2]],Table12[[Column2]:[Column54]],10,FALSE),"0")</f>
        <v>0</v>
      </c>
      <c r="L133" s="58">
        <f>Table1215[[#This Row],[Column9]]</f>
        <v>4</v>
      </c>
      <c r="M133" s="52">
        <f>IFERROR(VLOOKUP(Table1215[[#This Row],[Column2]],Table12[[Column2]:[Column54]],12,FALSE),"0")</f>
        <v>0</v>
      </c>
      <c r="N133" s="52">
        <f>IFERROR(VLOOKUP(Table1215[[#This Row],[Column2]],Table12[[Column2]:[Column54]],13,FALSE),"0")</f>
        <v>3</v>
      </c>
      <c r="O133" s="52">
        <f>IFERROR(VLOOKUP(Table1215[[#This Row],[Column2]],Table12[[Column2]:[Column54]],14,FALSE),"0")</f>
        <v>4</v>
      </c>
      <c r="P133" s="52">
        <f>IFERROR(VLOOKUP(Table1215[[#This Row],[Column2]],Table12[[Column2]:[Column54]],10,FALSE),"0")</f>
        <v>0</v>
      </c>
      <c r="Q133" s="52">
        <f>IFERROR(VLOOKUP(Table1215[[#This Row],[Column2]],Table12[[Column2]:[Column54]],16,FALSE),"0")</f>
        <v>4</v>
      </c>
      <c r="R133" s="58">
        <f>AVERAGE(Table1215[[#This Row],[Column14]],Table1215[[#This Row],[Column15]],Table1215[[#This Row],[Column17]])</f>
        <v>3.6666666666666665</v>
      </c>
      <c r="S133" s="52">
        <f>IFERROR(VLOOKUP(Table1215[[#This Row],[Column2]],Table12[[Column2]:[Column54]],18,FALSE),"0")</f>
        <v>0</v>
      </c>
      <c r="T133" s="52">
        <f>IFERROR(VLOOKUP(Table1215[[#This Row],[Column2]],Table12[[Column2]:[Column54]],19,FALSE),"0")</f>
        <v>0</v>
      </c>
      <c r="U133" s="52">
        <f>IFERROR(VLOOKUP(Table1215[[#This Row],[Column2]],Table12[[Column2]:[Column54]],20,FALSE),"0")</f>
        <v>0</v>
      </c>
      <c r="V133" s="52">
        <f>IFERROR(VLOOKUP(Table1215[[#This Row],[Column2]],Table12[[Column2]:[Column54]],21,FALSE),"0")</f>
        <v>0</v>
      </c>
      <c r="W133" s="52">
        <f>IFERROR(VLOOKUP(Table1215[[#This Row],[Column2]],Table12[[Column2]:[Column54]],22,FALSE),"0")</f>
        <v>0</v>
      </c>
      <c r="X133" s="58">
        <f>Table1215[[#This Row],[Column19]]</f>
        <v>0</v>
      </c>
      <c r="Y133" s="52">
        <f>IFERROR(VLOOKUP(Table1215[[#This Row],[Column2]],Table12[[Column2]:[Column54]],24,FALSE),"0")</f>
        <v>3</v>
      </c>
      <c r="Z133" s="52">
        <f>IFERROR(VLOOKUP(Table1215[[#This Row],[Column2]],Table12[[Column2]:[Column54]],25,FALSE),"0")</f>
        <v>0</v>
      </c>
      <c r="AA133" s="52">
        <f>IFERROR(VLOOKUP(Table1215[[#This Row],[Column2]],Table12[[Column2]:[Column54]],26,FALSE),"0")</f>
        <v>0</v>
      </c>
      <c r="AB133" s="52">
        <f>IFERROR(VLOOKUP(Table1215[[#This Row],[Column2]],Table12[[Column2]:[Column54]],27,FALSE),"0")</f>
        <v>0</v>
      </c>
      <c r="AC133" s="52">
        <f>IFERROR(VLOOKUP(Table1215[[#This Row],[Column2]],Table12[[Column2]:[Column54]],28,FALSE),"0")</f>
        <v>0</v>
      </c>
      <c r="AD133" s="58">
        <f>Table1215[[#This Row],[Column25]]</f>
        <v>3</v>
      </c>
      <c r="AE133" s="52">
        <f>IFERROR(VLOOKUP(Table1215[[#This Row],[Column2]],Table12[[Column2]:[Column54]],30,FALSE),"0")</f>
        <v>0</v>
      </c>
      <c r="AF133" s="52">
        <f>IFERROR(VLOOKUP(Table1215[[#This Row],[Column2]],Table12[[Column2]:[Column54]],31,FALSE),"0")</f>
        <v>0</v>
      </c>
      <c r="AG133" s="52">
        <f>IFERROR(VLOOKUP(Table1215[[#This Row],[Column2]],Table12[[Column2]:[Column54]],32,FALSE),"0")</f>
        <v>0</v>
      </c>
      <c r="AH133" s="52">
        <f>IFERROR(VLOOKUP(Table1215[[#This Row],[Column2]],Table12[[Column2]:[Column54]],33,FALSE),"0")</f>
        <v>0</v>
      </c>
      <c r="AI133" s="52">
        <f>IFERROR(VLOOKUP(Table1215[[#This Row],[Column2]],Table12[[Column2]:[Column54]],34,FALSE),"0")</f>
        <v>0</v>
      </c>
      <c r="AJ133" s="58">
        <f>AVERAGE(Table1215[[#This Row],[Column31]],Table1215[[#This Row],[Column32]],Table1215[[#This Row],[Column33]])</f>
        <v>0</v>
      </c>
      <c r="AK133" s="52">
        <f>IFERROR(VLOOKUP(Table1215[[#This Row],[Column2]],Table12[[Column2]:[Column54]],36,FALSE),"0")</f>
        <v>4</v>
      </c>
      <c r="AL133" s="52">
        <f>IFERROR(VLOOKUP(Table1215[[#This Row],[Column2]],Table12[[Column2]:[Column54]],37,FALSE),"0")</f>
        <v>3</v>
      </c>
      <c r="AM133" s="52">
        <f>IFERROR(VLOOKUP(Table1215[[#This Row],[Column2]],Table12[[Column2]:[Column54]],38,FALSE),"0")</f>
        <v>0</v>
      </c>
      <c r="AN133" s="52">
        <f>IFERROR(VLOOKUP(Table1215[[#This Row],[Column2]],Table12[[Column2]:[Column54]],39,FALSE),"0")</f>
        <v>4</v>
      </c>
      <c r="AO133" s="52">
        <f>IFERROR(VLOOKUP(Table1215[[#This Row],[Column2]],Table12[[Column2]:[Column54]],40,FALSE),"0")</f>
        <v>0</v>
      </c>
      <c r="AP133" s="58">
        <f>AVERAGE(Table1215[[#This Row],[Column37]],Table1215[[#This Row],[Column38]],Table1215[[#This Row],[Column40]])</f>
        <v>3.6666666666666665</v>
      </c>
      <c r="AQ133" s="52">
        <f>IFERROR(VLOOKUP(Table1215[[#This Row],[Column2]],Table12[[Column2]:[Column54]],42,FALSE),"0")</f>
        <v>5</v>
      </c>
      <c r="AR133" s="52">
        <f>IFERROR(VLOOKUP(Table1215[[#This Row],[Column2]],Table12[[Column2]:[Column54]],43,FALSE),"0")</f>
        <v>0</v>
      </c>
      <c r="AS133" s="52">
        <f>IFERROR(VLOOKUP(Table1215[[#This Row],[Column2]],Table12[[Column2]:[Column54]],44,FALSE),"0")</f>
        <v>0</v>
      </c>
      <c r="AT133" s="52">
        <f>IFERROR(VLOOKUP(Table1215[[#This Row],[Column2]],Table12[[Column2]:[Column54]],45,FALSE),"0")</f>
        <v>0</v>
      </c>
      <c r="AU133" s="52">
        <f>IFERROR(VLOOKUP(Table1215[[#This Row],[Column2]],Table12[[Column2]:[Column54]],46,FALSE),"0")</f>
        <v>0</v>
      </c>
      <c r="AV133" s="58">
        <f>Table1215[[#This Row],[Column43]]</f>
        <v>5</v>
      </c>
      <c r="AW133" s="52">
        <f>IFERROR(VLOOKUP(Table1215[[#This Row],[Column2]],Table12[[Column2]:[Column54]],48,FALSE),"0")</f>
        <v>0</v>
      </c>
      <c r="AX133" s="52">
        <f>IFERROR(VLOOKUP(Table1215[[#This Row],[Column2]],Table12[[Column2]:[Column54]],49,FALSE),"0")</f>
        <v>0</v>
      </c>
      <c r="AY133" s="52">
        <f>IFERROR(VLOOKUP(Table1215[[#This Row],[Column2]],Table12[[Column2]:[Column54]],50,FALSE),"0")</f>
        <v>0</v>
      </c>
      <c r="AZ133" s="52">
        <f>IFERROR(VLOOKUP(Table1215[[#This Row],[Column2]],Table12[[Column2]:[Column54]],51,FALSE),"0")</f>
        <v>5</v>
      </c>
      <c r="BA133" s="52">
        <f>IFERROR(VLOOKUP(Table1215[[#This Row],[Column2]],Table12[[Column2]:[Column54]],52,FALSE),"0")</f>
        <v>4</v>
      </c>
      <c r="BB133" s="58">
        <f>AVERAGE(Table1215[[#This Row],[Column52]],Table1215[[#This Row],[Column53]])</f>
        <v>4.5</v>
      </c>
    </row>
    <row r="134" spans="1:54" ht="23.1" customHeight="1" x14ac:dyDescent="0.3">
      <c r="A134" s="77">
        <v>131</v>
      </c>
      <c r="B134" s="54" t="s">
        <v>264</v>
      </c>
      <c r="C134" s="55" t="s">
        <v>265</v>
      </c>
      <c r="D134" s="54" t="s">
        <v>541</v>
      </c>
      <c r="E134" s="54" t="s">
        <v>160</v>
      </c>
      <c r="F134" s="54" t="str">
        <f>REPT(CHAR(160),10)&amp;Working!$E135</f>
        <v>          B</v>
      </c>
      <c r="G134" s="56">
        <f>IFERROR(VLOOKUP(Table1215[[#This Row],[Column2]],Table12[[Column2]:[Column54]],6,FALSE),"0")</f>
        <v>0</v>
      </c>
      <c r="H134" s="56">
        <f>IFERROR(VLOOKUP(Table1215[[#This Row],[Column2]],Table12[[Column2]:[Column54]],7,FALSE),"0")</f>
        <v>0</v>
      </c>
      <c r="I134" s="56">
        <f>IFERROR(VLOOKUP(Table1215[[#This Row],[Column2]],Table12[[Column2]:[Column54]],8,FALSE),"0")</f>
        <v>5</v>
      </c>
      <c r="J134" s="56">
        <f>IFERROR(VLOOKUP(Table1215[[#This Row],[Column2]],Table12[[Column2]:[Column54]],9,FALSE),"0")</f>
        <v>0</v>
      </c>
      <c r="K134" s="56">
        <f>IFERROR(VLOOKUP(Table1215[[#This Row],[Column2]],Table12[[Column2]:[Column54]],10,FALSE),"0")</f>
        <v>0</v>
      </c>
      <c r="L134" s="58">
        <f>Table1215[[#This Row],[Column9]]</f>
        <v>5</v>
      </c>
      <c r="M134" s="56">
        <f>IFERROR(VLOOKUP(Table1215[[#This Row],[Column2]],Table12[[Column2]:[Column54]],12,FALSE),"0")</f>
        <v>0</v>
      </c>
      <c r="N134" s="56">
        <f>IFERROR(VLOOKUP(Table1215[[#This Row],[Column2]],Table12[[Column2]:[Column54]],13,FALSE),"0")</f>
        <v>5</v>
      </c>
      <c r="O134" s="56">
        <f>IFERROR(VLOOKUP(Table1215[[#This Row],[Column2]],Table12[[Column2]:[Column54]],14,FALSE),"0")</f>
        <v>4</v>
      </c>
      <c r="P134" s="56">
        <f>IFERROR(VLOOKUP(Table1215[[#This Row],[Column2]],Table12[[Column2]:[Column54]],10,FALSE),"0")</f>
        <v>0</v>
      </c>
      <c r="Q134" s="56">
        <f>IFERROR(VLOOKUP(Table1215[[#This Row],[Column2]],Table12[[Column2]:[Column54]],16,FALSE),"0")</f>
        <v>4</v>
      </c>
      <c r="R134" s="58">
        <f>AVERAGE(Table1215[[#This Row],[Column14]],Table1215[[#This Row],[Column15]],Table1215[[#This Row],[Column17]])</f>
        <v>4.333333333333333</v>
      </c>
      <c r="S134" s="56">
        <f>IFERROR(VLOOKUP(Table1215[[#This Row],[Column2]],Table12[[Column2]:[Column54]],18,FALSE),"0")</f>
        <v>0</v>
      </c>
      <c r="T134" s="56">
        <f>IFERROR(VLOOKUP(Table1215[[#This Row],[Column2]],Table12[[Column2]:[Column54]],19,FALSE),"0")</f>
        <v>0</v>
      </c>
      <c r="U134" s="56">
        <f>IFERROR(VLOOKUP(Table1215[[#This Row],[Column2]],Table12[[Column2]:[Column54]],20,FALSE),"0")</f>
        <v>0</v>
      </c>
      <c r="V134" s="56">
        <f>IFERROR(VLOOKUP(Table1215[[#This Row],[Column2]],Table12[[Column2]:[Column54]],21,FALSE),"0")</f>
        <v>0</v>
      </c>
      <c r="W134" s="56">
        <f>IFERROR(VLOOKUP(Table1215[[#This Row],[Column2]],Table12[[Column2]:[Column54]],22,FALSE),"0")</f>
        <v>0</v>
      </c>
      <c r="X134" s="58">
        <f>Table1215[[#This Row],[Column19]]</f>
        <v>0</v>
      </c>
      <c r="Y134" s="56">
        <f>IFERROR(VLOOKUP(Table1215[[#This Row],[Column2]],Table12[[Column2]:[Column54]],24,FALSE),"0")</f>
        <v>5</v>
      </c>
      <c r="Z134" s="56">
        <f>IFERROR(VLOOKUP(Table1215[[#This Row],[Column2]],Table12[[Column2]:[Column54]],25,FALSE),"0")</f>
        <v>0</v>
      </c>
      <c r="AA134" s="56">
        <f>IFERROR(VLOOKUP(Table1215[[#This Row],[Column2]],Table12[[Column2]:[Column54]],26,FALSE),"0")</f>
        <v>0</v>
      </c>
      <c r="AB134" s="56">
        <f>IFERROR(VLOOKUP(Table1215[[#This Row],[Column2]],Table12[[Column2]:[Column54]],27,FALSE),"0")</f>
        <v>0</v>
      </c>
      <c r="AC134" s="56">
        <f>IFERROR(VLOOKUP(Table1215[[#This Row],[Column2]],Table12[[Column2]:[Column54]],28,FALSE),"0")</f>
        <v>0</v>
      </c>
      <c r="AD134" s="58">
        <f>Table1215[[#This Row],[Column25]]</f>
        <v>5</v>
      </c>
      <c r="AE134" s="56">
        <f>IFERROR(VLOOKUP(Table1215[[#This Row],[Column2]],Table12[[Column2]:[Column54]],30,FALSE),"0")</f>
        <v>0</v>
      </c>
      <c r="AF134" s="56">
        <f>IFERROR(VLOOKUP(Table1215[[#This Row],[Column2]],Table12[[Column2]:[Column54]],31,FALSE),"0")</f>
        <v>0</v>
      </c>
      <c r="AG134" s="56">
        <f>IFERROR(VLOOKUP(Table1215[[#This Row],[Column2]],Table12[[Column2]:[Column54]],32,FALSE),"0")</f>
        <v>0</v>
      </c>
      <c r="AH134" s="56">
        <f>IFERROR(VLOOKUP(Table1215[[#This Row],[Column2]],Table12[[Column2]:[Column54]],33,FALSE),"0")</f>
        <v>0</v>
      </c>
      <c r="AI134" s="56">
        <f>IFERROR(VLOOKUP(Table1215[[#This Row],[Column2]],Table12[[Column2]:[Column54]],34,FALSE),"0")</f>
        <v>0</v>
      </c>
      <c r="AJ134" s="58">
        <f>AVERAGE(Table1215[[#This Row],[Column31]],Table1215[[#This Row],[Column32]],Table1215[[#This Row],[Column33]])</f>
        <v>0</v>
      </c>
      <c r="AK134" s="56">
        <f>IFERROR(VLOOKUP(Table1215[[#This Row],[Column2]],Table12[[Column2]:[Column54]],36,FALSE),"0")</f>
        <v>5</v>
      </c>
      <c r="AL134" s="56">
        <f>IFERROR(VLOOKUP(Table1215[[#This Row],[Column2]],Table12[[Column2]:[Column54]],37,FALSE),"0")</f>
        <v>5</v>
      </c>
      <c r="AM134" s="56">
        <f>IFERROR(VLOOKUP(Table1215[[#This Row],[Column2]],Table12[[Column2]:[Column54]],38,FALSE),"0")</f>
        <v>0</v>
      </c>
      <c r="AN134" s="56">
        <f>IFERROR(VLOOKUP(Table1215[[#This Row],[Column2]],Table12[[Column2]:[Column54]],39,FALSE),"0")</f>
        <v>5</v>
      </c>
      <c r="AO134" s="56">
        <f>IFERROR(VLOOKUP(Table1215[[#This Row],[Column2]],Table12[[Column2]:[Column54]],40,FALSE),"0")</f>
        <v>0</v>
      </c>
      <c r="AP134" s="58">
        <f>AVERAGE(Table1215[[#This Row],[Column37]],Table1215[[#This Row],[Column38]],Table1215[[#This Row],[Column40]])</f>
        <v>5</v>
      </c>
      <c r="AQ134" s="56">
        <f>IFERROR(VLOOKUP(Table1215[[#This Row],[Column2]],Table12[[Column2]:[Column54]],42,FALSE),"0")</f>
        <v>5</v>
      </c>
      <c r="AR134" s="56">
        <f>IFERROR(VLOOKUP(Table1215[[#This Row],[Column2]],Table12[[Column2]:[Column54]],43,FALSE),"0")</f>
        <v>0</v>
      </c>
      <c r="AS134" s="56">
        <f>IFERROR(VLOOKUP(Table1215[[#This Row],[Column2]],Table12[[Column2]:[Column54]],44,FALSE),"0")</f>
        <v>0</v>
      </c>
      <c r="AT134" s="56">
        <f>IFERROR(VLOOKUP(Table1215[[#This Row],[Column2]],Table12[[Column2]:[Column54]],45,FALSE),"0")</f>
        <v>0</v>
      </c>
      <c r="AU134" s="56">
        <f>IFERROR(VLOOKUP(Table1215[[#This Row],[Column2]],Table12[[Column2]:[Column54]],46,FALSE),"0")</f>
        <v>0</v>
      </c>
      <c r="AV134" s="58">
        <f>Table1215[[#This Row],[Column43]]</f>
        <v>5</v>
      </c>
      <c r="AW134" s="56">
        <f>IFERROR(VLOOKUP(Table1215[[#This Row],[Column2]],Table12[[Column2]:[Column54]],48,FALSE),"0")</f>
        <v>0</v>
      </c>
      <c r="AX134" s="56">
        <f>IFERROR(VLOOKUP(Table1215[[#This Row],[Column2]],Table12[[Column2]:[Column54]],49,FALSE),"0")</f>
        <v>0</v>
      </c>
      <c r="AY134" s="56">
        <f>IFERROR(VLOOKUP(Table1215[[#This Row],[Column2]],Table12[[Column2]:[Column54]],50,FALSE),"0")</f>
        <v>0</v>
      </c>
      <c r="AZ134" s="56">
        <f>IFERROR(VLOOKUP(Table1215[[#This Row],[Column2]],Table12[[Column2]:[Column54]],51,FALSE),"0")</f>
        <v>5</v>
      </c>
      <c r="BA134" s="56">
        <f>IFERROR(VLOOKUP(Table1215[[#This Row],[Column2]],Table12[[Column2]:[Column54]],52,FALSE),"0")</f>
        <v>5</v>
      </c>
      <c r="BB134" s="58">
        <f>AVERAGE(Table1215[[#This Row],[Column52]],Table1215[[#This Row],[Column53]])</f>
        <v>5</v>
      </c>
    </row>
    <row r="135" spans="1:54" ht="23.1" customHeight="1" x14ac:dyDescent="0.3">
      <c r="A135" s="78">
        <v>132</v>
      </c>
      <c r="B135" s="61" t="s">
        <v>78</v>
      </c>
      <c r="C135" s="62" t="s">
        <v>79</v>
      </c>
      <c r="D135" s="61" t="s">
        <v>541</v>
      </c>
      <c r="E135" s="61" t="s">
        <v>34</v>
      </c>
      <c r="F135" s="61" t="str">
        <f>REPT(CHAR(160),10)&amp;Working!$E136</f>
        <v>          A</v>
      </c>
      <c r="G135" s="52">
        <f>IFERROR(VLOOKUP(Table1215[[#This Row],[Column2]],Table12[[Column2]:[Column54]],6,FALSE),"0")</f>
        <v>0</v>
      </c>
      <c r="H135" s="52">
        <f>IFERROR(VLOOKUP(Table1215[[#This Row],[Column2]],Table12[[Column2]:[Column54]],7,FALSE),"0")</f>
        <v>0</v>
      </c>
      <c r="I135" s="52">
        <f>IFERROR(VLOOKUP(Table1215[[#This Row],[Column2]],Table12[[Column2]:[Column54]],8,FALSE),"0")</f>
        <v>3</v>
      </c>
      <c r="J135" s="52">
        <f>IFERROR(VLOOKUP(Table1215[[#This Row],[Column2]],Table12[[Column2]:[Column54]],9,FALSE),"0")</f>
        <v>0</v>
      </c>
      <c r="K135" s="52">
        <f>IFERROR(VLOOKUP(Table1215[[#This Row],[Column2]],Table12[[Column2]:[Column54]],10,FALSE),"0")</f>
        <v>0</v>
      </c>
      <c r="L135" s="58">
        <f>Table1215[[#This Row],[Column9]]</f>
        <v>3</v>
      </c>
      <c r="M135" s="52">
        <f>IFERROR(VLOOKUP(Table1215[[#This Row],[Column2]],Table12[[Column2]:[Column54]],12,FALSE),"0")</f>
        <v>0</v>
      </c>
      <c r="N135" s="52">
        <f>IFERROR(VLOOKUP(Table1215[[#This Row],[Column2]],Table12[[Column2]:[Column54]],13,FALSE),"0")</f>
        <v>4</v>
      </c>
      <c r="O135" s="52">
        <f>IFERROR(VLOOKUP(Table1215[[#This Row],[Column2]],Table12[[Column2]:[Column54]],14,FALSE),"0")</f>
        <v>4</v>
      </c>
      <c r="P135" s="52">
        <f>IFERROR(VLOOKUP(Table1215[[#This Row],[Column2]],Table12[[Column2]:[Column54]],10,FALSE),"0")</f>
        <v>0</v>
      </c>
      <c r="Q135" s="52">
        <f>IFERROR(VLOOKUP(Table1215[[#This Row],[Column2]],Table12[[Column2]:[Column54]],16,FALSE),"0")</f>
        <v>4</v>
      </c>
      <c r="R135" s="58">
        <f>AVERAGE(Table1215[[#This Row],[Column14]],Table1215[[#This Row],[Column15]],Table1215[[#This Row],[Column17]])</f>
        <v>4</v>
      </c>
      <c r="S135" s="52">
        <f>IFERROR(VLOOKUP(Table1215[[#This Row],[Column2]],Table12[[Column2]:[Column54]],18,FALSE),"0")</f>
        <v>0</v>
      </c>
      <c r="T135" s="52">
        <f>IFERROR(VLOOKUP(Table1215[[#This Row],[Column2]],Table12[[Column2]:[Column54]],19,FALSE),"0")</f>
        <v>0</v>
      </c>
      <c r="U135" s="52">
        <f>IFERROR(VLOOKUP(Table1215[[#This Row],[Column2]],Table12[[Column2]:[Column54]],20,FALSE),"0")</f>
        <v>0</v>
      </c>
      <c r="V135" s="52">
        <f>IFERROR(VLOOKUP(Table1215[[#This Row],[Column2]],Table12[[Column2]:[Column54]],21,FALSE),"0")</f>
        <v>0</v>
      </c>
      <c r="W135" s="52">
        <f>IFERROR(VLOOKUP(Table1215[[#This Row],[Column2]],Table12[[Column2]:[Column54]],22,FALSE),"0")</f>
        <v>0</v>
      </c>
      <c r="X135" s="58">
        <f>Table1215[[#This Row],[Column19]]</f>
        <v>0</v>
      </c>
      <c r="Y135" s="52">
        <f>IFERROR(VLOOKUP(Table1215[[#This Row],[Column2]],Table12[[Column2]:[Column54]],24,FALSE),"0")</f>
        <v>4</v>
      </c>
      <c r="Z135" s="52">
        <f>IFERROR(VLOOKUP(Table1215[[#This Row],[Column2]],Table12[[Column2]:[Column54]],25,FALSE),"0")</f>
        <v>0</v>
      </c>
      <c r="AA135" s="52">
        <f>IFERROR(VLOOKUP(Table1215[[#This Row],[Column2]],Table12[[Column2]:[Column54]],26,FALSE),"0")</f>
        <v>0</v>
      </c>
      <c r="AB135" s="52">
        <f>IFERROR(VLOOKUP(Table1215[[#This Row],[Column2]],Table12[[Column2]:[Column54]],27,FALSE),"0")</f>
        <v>0</v>
      </c>
      <c r="AC135" s="52">
        <f>IFERROR(VLOOKUP(Table1215[[#This Row],[Column2]],Table12[[Column2]:[Column54]],28,FALSE),"0")</f>
        <v>0</v>
      </c>
      <c r="AD135" s="58">
        <f>Table1215[[#This Row],[Column25]]</f>
        <v>4</v>
      </c>
      <c r="AE135" s="52">
        <f>IFERROR(VLOOKUP(Table1215[[#This Row],[Column2]],Table12[[Column2]:[Column54]],30,FALSE),"0")</f>
        <v>0</v>
      </c>
      <c r="AF135" s="52">
        <f>IFERROR(VLOOKUP(Table1215[[#This Row],[Column2]],Table12[[Column2]:[Column54]],31,FALSE),"0")</f>
        <v>0</v>
      </c>
      <c r="AG135" s="52">
        <f>IFERROR(VLOOKUP(Table1215[[#This Row],[Column2]],Table12[[Column2]:[Column54]],32,FALSE),"0")</f>
        <v>0</v>
      </c>
      <c r="AH135" s="52">
        <f>IFERROR(VLOOKUP(Table1215[[#This Row],[Column2]],Table12[[Column2]:[Column54]],33,FALSE),"0")</f>
        <v>0</v>
      </c>
      <c r="AI135" s="52">
        <f>IFERROR(VLOOKUP(Table1215[[#This Row],[Column2]],Table12[[Column2]:[Column54]],34,FALSE),"0")</f>
        <v>0</v>
      </c>
      <c r="AJ135" s="58">
        <f>AVERAGE(Table1215[[#This Row],[Column31]],Table1215[[#This Row],[Column32]],Table1215[[#This Row],[Column33]])</f>
        <v>0</v>
      </c>
      <c r="AK135" s="52">
        <f>IFERROR(VLOOKUP(Table1215[[#This Row],[Column2]],Table12[[Column2]:[Column54]],36,FALSE),"0")</f>
        <v>3</v>
      </c>
      <c r="AL135" s="52">
        <f>IFERROR(VLOOKUP(Table1215[[#This Row],[Column2]],Table12[[Column2]:[Column54]],37,FALSE),"0")</f>
        <v>3</v>
      </c>
      <c r="AM135" s="52">
        <f>IFERROR(VLOOKUP(Table1215[[#This Row],[Column2]],Table12[[Column2]:[Column54]],38,FALSE),"0")</f>
        <v>0</v>
      </c>
      <c r="AN135" s="52">
        <f>IFERROR(VLOOKUP(Table1215[[#This Row],[Column2]],Table12[[Column2]:[Column54]],39,FALSE),"0")</f>
        <v>4</v>
      </c>
      <c r="AO135" s="52">
        <f>IFERROR(VLOOKUP(Table1215[[#This Row],[Column2]],Table12[[Column2]:[Column54]],40,FALSE),"0")</f>
        <v>0</v>
      </c>
      <c r="AP135" s="58">
        <f>AVERAGE(Table1215[[#This Row],[Column37]],Table1215[[#This Row],[Column38]],Table1215[[#This Row],[Column40]])</f>
        <v>3.3333333333333335</v>
      </c>
      <c r="AQ135" s="52">
        <f>IFERROR(VLOOKUP(Table1215[[#This Row],[Column2]],Table12[[Column2]:[Column54]],42,FALSE),"0")</f>
        <v>3</v>
      </c>
      <c r="AR135" s="52">
        <f>IFERROR(VLOOKUP(Table1215[[#This Row],[Column2]],Table12[[Column2]:[Column54]],43,FALSE),"0")</f>
        <v>0</v>
      </c>
      <c r="AS135" s="52">
        <f>IFERROR(VLOOKUP(Table1215[[#This Row],[Column2]],Table12[[Column2]:[Column54]],44,FALSE),"0")</f>
        <v>0</v>
      </c>
      <c r="AT135" s="52">
        <f>IFERROR(VLOOKUP(Table1215[[#This Row],[Column2]],Table12[[Column2]:[Column54]],45,FALSE),"0")</f>
        <v>0</v>
      </c>
      <c r="AU135" s="52">
        <f>IFERROR(VLOOKUP(Table1215[[#This Row],[Column2]],Table12[[Column2]:[Column54]],46,FALSE),"0")</f>
        <v>0</v>
      </c>
      <c r="AV135" s="58">
        <f>Table1215[[#This Row],[Column43]]</f>
        <v>3</v>
      </c>
      <c r="AW135" s="52">
        <f>IFERROR(VLOOKUP(Table1215[[#This Row],[Column2]],Table12[[Column2]:[Column54]],48,FALSE),"0")</f>
        <v>0</v>
      </c>
      <c r="AX135" s="52">
        <f>IFERROR(VLOOKUP(Table1215[[#This Row],[Column2]],Table12[[Column2]:[Column54]],49,FALSE),"0")</f>
        <v>0</v>
      </c>
      <c r="AY135" s="52">
        <f>IFERROR(VLOOKUP(Table1215[[#This Row],[Column2]],Table12[[Column2]:[Column54]],50,FALSE),"0")</f>
        <v>0</v>
      </c>
      <c r="AZ135" s="52">
        <f>IFERROR(VLOOKUP(Table1215[[#This Row],[Column2]],Table12[[Column2]:[Column54]],51,FALSE),"0")</f>
        <v>2</v>
      </c>
      <c r="BA135" s="52">
        <f>IFERROR(VLOOKUP(Table1215[[#This Row],[Column2]],Table12[[Column2]:[Column54]],52,FALSE),"0")</f>
        <v>4</v>
      </c>
      <c r="BB135" s="58">
        <f>AVERAGE(Table1215[[#This Row],[Column52]],Table1215[[#This Row],[Column53]])</f>
        <v>3</v>
      </c>
    </row>
    <row r="136" spans="1:54" ht="23.1" customHeight="1" x14ac:dyDescent="0.3">
      <c r="A136" s="77">
        <v>133</v>
      </c>
      <c r="B136" s="54" t="s">
        <v>84</v>
      </c>
      <c r="C136" s="55" t="s">
        <v>85</v>
      </c>
      <c r="D136" s="54" t="s">
        <v>449</v>
      </c>
      <c r="E136" s="54" t="s">
        <v>34</v>
      </c>
      <c r="F136" s="54" t="str">
        <f>REPT(CHAR(160),10)&amp;Working!$E137</f>
        <v>          A</v>
      </c>
      <c r="G136" s="56">
        <f>IFERROR(VLOOKUP(Table1215[[#This Row],[Column2]],Table12[[Column2]:[Column54]],6,FALSE),"0")</f>
        <v>0</v>
      </c>
      <c r="H136" s="56">
        <f>IFERROR(VLOOKUP(Table1215[[#This Row],[Column2]],Table12[[Column2]:[Column54]],7,FALSE),"0")</f>
        <v>0</v>
      </c>
      <c r="I136" s="56">
        <f>IFERROR(VLOOKUP(Table1215[[#This Row],[Column2]],Table12[[Column2]:[Column54]],8,FALSE),"0")</f>
        <v>3</v>
      </c>
      <c r="J136" s="56">
        <f>IFERROR(VLOOKUP(Table1215[[#This Row],[Column2]],Table12[[Column2]:[Column54]],9,FALSE),"0")</f>
        <v>0</v>
      </c>
      <c r="K136" s="56">
        <f>IFERROR(VLOOKUP(Table1215[[#This Row],[Column2]],Table12[[Column2]:[Column54]],10,FALSE),"0")</f>
        <v>0</v>
      </c>
      <c r="L136" s="58">
        <f>Table1215[[#This Row],[Column9]]</f>
        <v>3</v>
      </c>
      <c r="M136" s="56">
        <f>IFERROR(VLOOKUP(Table1215[[#This Row],[Column2]],Table12[[Column2]:[Column54]],12,FALSE),"0")</f>
        <v>0</v>
      </c>
      <c r="N136" s="56">
        <f>IFERROR(VLOOKUP(Table1215[[#This Row],[Column2]],Table12[[Column2]:[Column54]],13,FALSE),"0")</f>
        <v>3</v>
      </c>
      <c r="O136" s="56">
        <f>IFERROR(VLOOKUP(Table1215[[#This Row],[Column2]],Table12[[Column2]:[Column54]],14,FALSE),"0")</f>
        <v>3</v>
      </c>
      <c r="P136" s="56">
        <f>IFERROR(VLOOKUP(Table1215[[#This Row],[Column2]],Table12[[Column2]:[Column54]],10,FALSE),"0")</f>
        <v>0</v>
      </c>
      <c r="Q136" s="56">
        <f>IFERROR(VLOOKUP(Table1215[[#This Row],[Column2]],Table12[[Column2]:[Column54]],16,FALSE),"0")</f>
        <v>3</v>
      </c>
      <c r="R136" s="58">
        <f>AVERAGE(Table1215[[#This Row],[Column14]],Table1215[[#This Row],[Column15]],Table1215[[#This Row],[Column17]])</f>
        <v>3</v>
      </c>
      <c r="S136" s="56">
        <f>IFERROR(VLOOKUP(Table1215[[#This Row],[Column2]],Table12[[Column2]:[Column54]],18,FALSE),"0")</f>
        <v>0</v>
      </c>
      <c r="T136" s="56">
        <f>IFERROR(VLOOKUP(Table1215[[#This Row],[Column2]],Table12[[Column2]:[Column54]],19,FALSE),"0")</f>
        <v>0</v>
      </c>
      <c r="U136" s="56">
        <f>IFERROR(VLOOKUP(Table1215[[#This Row],[Column2]],Table12[[Column2]:[Column54]],20,FALSE),"0")</f>
        <v>0</v>
      </c>
      <c r="V136" s="56">
        <f>IFERROR(VLOOKUP(Table1215[[#This Row],[Column2]],Table12[[Column2]:[Column54]],21,FALSE),"0")</f>
        <v>0</v>
      </c>
      <c r="W136" s="56">
        <f>IFERROR(VLOOKUP(Table1215[[#This Row],[Column2]],Table12[[Column2]:[Column54]],22,FALSE),"0")</f>
        <v>0</v>
      </c>
      <c r="X136" s="58">
        <f>Table1215[[#This Row],[Column19]]</f>
        <v>0</v>
      </c>
      <c r="Y136" s="56">
        <f>IFERROR(VLOOKUP(Table1215[[#This Row],[Column2]],Table12[[Column2]:[Column54]],24,FALSE),"0")</f>
        <v>4</v>
      </c>
      <c r="Z136" s="56">
        <f>IFERROR(VLOOKUP(Table1215[[#This Row],[Column2]],Table12[[Column2]:[Column54]],25,FALSE),"0")</f>
        <v>0</v>
      </c>
      <c r="AA136" s="56">
        <f>IFERROR(VLOOKUP(Table1215[[#This Row],[Column2]],Table12[[Column2]:[Column54]],26,FALSE),"0")</f>
        <v>0</v>
      </c>
      <c r="AB136" s="56">
        <f>IFERROR(VLOOKUP(Table1215[[#This Row],[Column2]],Table12[[Column2]:[Column54]],27,FALSE),"0")</f>
        <v>0</v>
      </c>
      <c r="AC136" s="56">
        <f>IFERROR(VLOOKUP(Table1215[[#This Row],[Column2]],Table12[[Column2]:[Column54]],28,FALSE),"0")</f>
        <v>0</v>
      </c>
      <c r="AD136" s="58">
        <f>Table1215[[#This Row],[Column25]]</f>
        <v>4</v>
      </c>
      <c r="AE136" s="56">
        <f>IFERROR(VLOOKUP(Table1215[[#This Row],[Column2]],Table12[[Column2]:[Column54]],30,FALSE),"0")</f>
        <v>0</v>
      </c>
      <c r="AF136" s="56">
        <f>IFERROR(VLOOKUP(Table1215[[#This Row],[Column2]],Table12[[Column2]:[Column54]],31,FALSE),"0")</f>
        <v>0</v>
      </c>
      <c r="AG136" s="56">
        <f>IFERROR(VLOOKUP(Table1215[[#This Row],[Column2]],Table12[[Column2]:[Column54]],32,FALSE),"0")</f>
        <v>0</v>
      </c>
      <c r="AH136" s="56">
        <f>IFERROR(VLOOKUP(Table1215[[#This Row],[Column2]],Table12[[Column2]:[Column54]],33,FALSE),"0")</f>
        <v>0</v>
      </c>
      <c r="AI136" s="56">
        <f>IFERROR(VLOOKUP(Table1215[[#This Row],[Column2]],Table12[[Column2]:[Column54]],34,FALSE),"0")</f>
        <v>0</v>
      </c>
      <c r="AJ136" s="58">
        <f>AVERAGE(Table1215[[#This Row],[Column31]],Table1215[[#This Row],[Column32]],Table1215[[#This Row],[Column33]])</f>
        <v>0</v>
      </c>
      <c r="AK136" s="56">
        <f>IFERROR(VLOOKUP(Table1215[[#This Row],[Column2]],Table12[[Column2]:[Column54]],36,FALSE),"0")</f>
        <v>2</v>
      </c>
      <c r="AL136" s="56">
        <f>IFERROR(VLOOKUP(Table1215[[#This Row],[Column2]],Table12[[Column2]:[Column54]],37,FALSE),"0")</f>
        <v>1</v>
      </c>
      <c r="AM136" s="56">
        <f>IFERROR(VLOOKUP(Table1215[[#This Row],[Column2]],Table12[[Column2]:[Column54]],38,FALSE),"0")</f>
        <v>0</v>
      </c>
      <c r="AN136" s="56">
        <f>IFERROR(VLOOKUP(Table1215[[#This Row],[Column2]],Table12[[Column2]:[Column54]],39,FALSE),"0")</f>
        <v>3</v>
      </c>
      <c r="AO136" s="56">
        <f>IFERROR(VLOOKUP(Table1215[[#This Row],[Column2]],Table12[[Column2]:[Column54]],40,FALSE),"0")</f>
        <v>0</v>
      </c>
      <c r="AP136" s="58">
        <f>AVERAGE(Table1215[[#This Row],[Column37]],Table1215[[#This Row],[Column38]],Table1215[[#This Row],[Column40]])</f>
        <v>2</v>
      </c>
      <c r="AQ136" s="56">
        <f>IFERROR(VLOOKUP(Table1215[[#This Row],[Column2]],Table12[[Column2]:[Column54]],42,FALSE),"0")</f>
        <v>2</v>
      </c>
      <c r="AR136" s="56">
        <f>IFERROR(VLOOKUP(Table1215[[#This Row],[Column2]],Table12[[Column2]:[Column54]],43,FALSE),"0")</f>
        <v>0</v>
      </c>
      <c r="AS136" s="56">
        <f>IFERROR(VLOOKUP(Table1215[[#This Row],[Column2]],Table12[[Column2]:[Column54]],44,FALSE),"0")</f>
        <v>0</v>
      </c>
      <c r="AT136" s="56">
        <f>IFERROR(VLOOKUP(Table1215[[#This Row],[Column2]],Table12[[Column2]:[Column54]],45,FALSE),"0")</f>
        <v>0</v>
      </c>
      <c r="AU136" s="56">
        <f>IFERROR(VLOOKUP(Table1215[[#This Row],[Column2]],Table12[[Column2]:[Column54]],46,FALSE),"0")</f>
        <v>0</v>
      </c>
      <c r="AV136" s="58">
        <f>Table1215[[#This Row],[Column43]]</f>
        <v>2</v>
      </c>
      <c r="AW136" s="56">
        <f>IFERROR(VLOOKUP(Table1215[[#This Row],[Column2]],Table12[[Column2]:[Column54]],48,FALSE),"0")</f>
        <v>0</v>
      </c>
      <c r="AX136" s="56">
        <f>IFERROR(VLOOKUP(Table1215[[#This Row],[Column2]],Table12[[Column2]:[Column54]],49,FALSE),"0")</f>
        <v>0</v>
      </c>
      <c r="AY136" s="56">
        <f>IFERROR(VLOOKUP(Table1215[[#This Row],[Column2]],Table12[[Column2]:[Column54]],50,FALSE),"0")</f>
        <v>0</v>
      </c>
      <c r="AZ136" s="56">
        <f>IFERROR(VLOOKUP(Table1215[[#This Row],[Column2]],Table12[[Column2]:[Column54]],51,FALSE),"0")</f>
        <v>3</v>
      </c>
      <c r="BA136" s="56">
        <f>IFERROR(VLOOKUP(Table1215[[#This Row],[Column2]],Table12[[Column2]:[Column54]],52,FALSE),"0")</f>
        <v>3</v>
      </c>
      <c r="BB136" s="58">
        <f>AVERAGE(Table1215[[#This Row],[Column52]],Table1215[[#This Row],[Column53]])</f>
        <v>3</v>
      </c>
    </row>
    <row r="137" spans="1:54" ht="23.1" customHeight="1" x14ac:dyDescent="0.3">
      <c r="A137" s="78">
        <v>134</v>
      </c>
      <c r="B137" s="61" t="s">
        <v>252</v>
      </c>
      <c r="C137" s="62" t="s">
        <v>253</v>
      </c>
      <c r="D137" s="61" t="s">
        <v>449</v>
      </c>
      <c r="E137" s="61" t="s">
        <v>160</v>
      </c>
      <c r="F137" s="61" t="str">
        <f>REPT(CHAR(160),10)&amp;Working!$E138</f>
        <v>          B</v>
      </c>
      <c r="G137" s="52">
        <f>IFERROR(VLOOKUP(Table1215[[#This Row],[Column2]],Table12[[Column2]:[Column54]],6,FALSE),"0")</f>
        <v>0</v>
      </c>
      <c r="H137" s="52">
        <f>IFERROR(VLOOKUP(Table1215[[#This Row],[Column2]],Table12[[Column2]:[Column54]],7,FALSE),"0")</f>
        <v>0</v>
      </c>
      <c r="I137" s="52">
        <f>IFERROR(VLOOKUP(Table1215[[#This Row],[Column2]],Table12[[Column2]:[Column54]],8,FALSE),"0")</f>
        <v>2</v>
      </c>
      <c r="J137" s="52">
        <f>IFERROR(VLOOKUP(Table1215[[#This Row],[Column2]],Table12[[Column2]:[Column54]],9,FALSE),"0")</f>
        <v>0</v>
      </c>
      <c r="K137" s="52">
        <f>IFERROR(VLOOKUP(Table1215[[#This Row],[Column2]],Table12[[Column2]:[Column54]],10,FALSE),"0")</f>
        <v>0</v>
      </c>
      <c r="L137" s="58">
        <f>Table1215[[#This Row],[Column9]]</f>
        <v>2</v>
      </c>
      <c r="M137" s="52">
        <f>IFERROR(VLOOKUP(Table1215[[#This Row],[Column2]],Table12[[Column2]:[Column54]],12,FALSE),"0")</f>
        <v>0</v>
      </c>
      <c r="N137" s="52">
        <f>IFERROR(VLOOKUP(Table1215[[#This Row],[Column2]],Table12[[Column2]:[Column54]],13,FALSE),"0")</f>
        <v>2</v>
      </c>
      <c r="O137" s="52">
        <f>IFERROR(VLOOKUP(Table1215[[#This Row],[Column2]],Table12[[Column2]:[Column54]],14,FALSE),"0")</f>
        <v>2</v>
      </c>
      <c r="P137" s="52">
        <f>IFERROR(VLOOKUP(Table1215[[#This Row],[Column2]],Table12[[Column2]:[Column54]],10,FALSE),"0")</f>
        <v>0</v>
      </c>
      <c r="Q137" s="52">
        <f>IFERROR(VLOOKUP(Table1215[[#This Row],[Column2]],Table12[[Column2]:[Column54]],16,FALSE),"0")</f>
        <v>2</v>
      </c>
      <c r="R137" s="58">
        <f>AVERAGE(Table1215[[#This Row],[Column14]],Table1215[[#This Row],[Column15]],Table1215[[#This Row],[Column17]])</f>
        <v>2</v>
      </c>
      <c r="S137" s="52">
        <f>IFERROR(VLOOKUP(Table1215[[#This Row],[Column2]],Table12[[Column2]:[Column54]],18,FALSE),"0")</f>
        <v>0</v>
      </c>
      <c r="T137" s="52">
        <f>IFERROR(VLOOKUP(Table1215[[#This Row],[Column2]],Table12[[Column2]:[Column54]],19,FALSE),"0")</f>
        <v>0</v>
      </c>
      <c r="U137" s="52">
        <f>IFERROR(VLOOKUP(Table1215[[#This Row],[Column2]],Table12[[Column2]:[Column54]],20,FALSE),"0")</f>
        <v>0</v>
      </c>
      <c r="V137" s="52">
        <f>IFERROR(VLOOKUP(Table1215[[#This Row],[Column2]],Table12[[Column2]:[Column54]],21,FALSE),"0")</f>
        <v>0</v>
      </c>
      <c r="W137" s="52">
        <f>IFERROR(VLOOKUP(Table1215[[#This Row],[Column2]],Table12[[Column2]:[Column54]],22,FALSE),"0")</f>
        <v>0</v>
      </c>
      <c r="X137" s="58">
        <f>Table1215[[#This Row],[Column19]]</f>
        <v>0</v>
      </c>
      <c r="Y137" s="52">
        <f>IFERROR(VLOOKUP(Table1215[[#This Row],[Column2]],Table12[[Column2]:[Column54]],24,FALSE),"0")</f>
        <v>1</v>
      </c>
      <c r="Z137" s="52">
        <f>IFERROR(VLOOKUP(Table1215[[#This Row],[Column2]],Table12[[Column2]:[Column54]],25,FALSE),"0")</f>
        <v>0</v>
      </c>
      <c r="AA137" s="52">
        <f>IFERROR(VLOOKUP(Table1215[[#This Row],[Column2]],Table12[[Column2]:[Column54]],26,FALSE),"0")</f>
        <v>0</v>
      </c>
      <c r="AB137" s="52">
        <f>IFERROR(VLOOKUP(Table1215[[#This Row],[Column2]],Table12[[Column2]:[Column54]],27,FALSE),"0")</f>
        <v>0</v>
      </c>
      <c r="AC137" s="52">
        <f>IFERROR(VLOOKUP(Table1215[[#This Row],[Column2]],Table12[[Column2]:[Column54]],28,FALSE),"0")</f>
        <v>0</v>
      </c>
      <c r="AD137" s="58">
        <f>Table1215[[#This Row],[Column25]]</f>
        <v>1</v>
      </c>
      <c r="AE137" s="52">
        <f>IFERROR(VLOOKUP(Table1215[[#This Row],[Column2]],Table12[[Column2]:[Column54]],30,FALSE),"0")</f>
        <v>0</v>
      </c>
      <c r="AF137" s="52">
        <f>IFERROR(VLOOKUP(Table1215[[#This Row],[Column2]],Table12[[Column2]:[Column54]],31,FALSE),"0")</f>
        <v>0</v>
      </c>
      <c r="AG137" s="52">
        <f>IFERROR(VLOOKUP(Table1215[[#This Row],[Column2]],Table12[[Column2]:[Column54]],32,FALSE),"0")</f>
        <v>0</v>
      </c>
      <c r="AH137" s="52">
        <f>IFERROR(VLOOKUP(Table1215[[#This Row],[Column2]],Table12[[Column2]:[Column54]],33,FALSE),"0")</f>
        <v>0</v>
      </c>
      <c r="AI137" s="52">
        <f>IFERROR(VLOOKUP(Table1215[[#This Row],[Column2]],Table12[[Column2]:[Column54]],34,FALSE),"0")</f>
        <v>0</v>
      </c>
      <c r="AJ137" s="58">
        <f>AVERAGE(Table1215[[#This Row],[Column31]],Table1215[[#This Row],[Column32]],Table1215[[#This Row],[Column33]])</f>
        <v>0</v>
      </c>
      <c r="AK137" s="52">
        <f>IFERROR(VLOOKUP(Table1215[[#This Row],[Column2]],Table12[[Column2]:[Column54]],36,FALSE),"0")</f>
        <v>2</v>
      </c>
      <c r="AL137" s="52">
        <f>IFERROR(VLOOKUP(Table1215[[#This Row],[Column2]],Table12[[Column2]:[Column54]],37,FALSE),"0")</f>
        <v>2</v>
      </c>
      <c r="AM137" s="52">
        <f>IFERROR(VLOOKUP(Table1215[[#This Row],[Column2]],Table12[[Column2]:[Column54]],38,FALSE),"0")</f>
        <v>0</v>
      </c>
      <c r="AN137" s="52">
        <f>IFERROR(VLOOKUP(Table1215[[#This Row],[Column2]],Table12[[Column2]:[Column54]],39,FALSE),"0")</f>
        <v>2</v>
      </c>
      <c r="AO137" s="52">
        <f>IFERROR(VLOOKUP(Table1215[[#This Row],[Column2]],Table12[[Column2]:[Column54]],40,FALSE),"0")</f>
        <v>0</v>
      </c>
      <c r="AP137" s="58">
        <f>AVERAGE(Table1215[[#This Row],[Column37]],Table1215[[#This Row],[Column38]],Table1215[[#This Row],[Column40]])</f>
        <v>2</v>
      </c>
      <c r="AQ137" s="52">
        <f>IFERROR(VLOOKUP(Table1215[[#This Row],[Column2]],Table12[[Column2]:[Column54]],42,FALSE),"0")</f>
        <v>1</v>
      </c>
      <c r="AR137" s="52">
        <f>IFERROR(VLOOKUP(Table1215[[#This Row],[Column2]],Table12[[Column2]:[Column54]],43,FALSE),"0")</f>
        <v>0</v>
      </c>
      <c r="AS137" s="52">
        <f>IFERROR(VLOOKUP(Table1215[[#This Row],[Column2]],Table12[[Column2]:[Column54]],44,FALSE),"0")</f>
        <v>0</v>
      </c>
      <c r="AT137" s="52">
        <f>IFERROR(VLOOKUP(Table1215[[#This Row],[Column2]],Table12[[Column2]:[Column54]],45,FALSE),"0")</f>
        <v>0</v>
      </c>
      <c r="AU137" s="52">
        <f>IFERROR(VLOOKUP(Table1215[[#This Row],[Column2]],Table12[[Column2]:[Column54]],46,FALSE),"0")</f>
        <v>0</v>
      </c>
      <c r="AV137" s="58">
        <f>Table1215[[#This Row],[Column43]]</f>
        <v>1</v>
      </c>
      <c r="AW137" s="52">
        <f>IFERROR(VLOOKUP(Table1215[[#This Row],[Column2]],Table12[[Column2]:[Column54]],48,FALSE),"0")</f>
        <v>0</v>
      </c>
      <c r="AX137" s="52">
        <f>IFERROR(VLOOKUP(Table1215[[#This Row],[Column2]],Table12[[Column2]:[Column54]],49,FALSE),"0")</f>
        <v>0</v>
      </c>
      <c r="AY137" s="52">
        <f>IFERROR(VLOOKUP(Table1215[[#This Row],[Column2]],Table12[[Column2]:[Column54]],50,FALSE),"0")</f>
        <v>0</v>
      </c>
      <c r="AZ137" s="52">
        <f>IFERROR(VLOOKUP(Table1215[[#This Row],[Column2]],Table12[[Column2]:[Column54]],51,FALSE),"0")</f>
        <v>2</v>
      </c>
      <c r="BA137" s="52">
        <f>IFERROR(VLOOKUP(Table1215[[#This Row],[Column2]],Table12[[Column2]:[Column54]],52,FALSE),"0")</f>
        <v>2</v>
      </c>
      <c r="BB137" s="58">
        <f>AVERAGE(Table1215[[#This Row],[Column52]],Table1215[[#This Row],[Column53]])</f>
        <v>2</v>
      </c>
    </row>
    <row r="138" spans="1:54" ht="23.1" customHeight="1" x14ac:dyDescent="0.3">
      <c r="A138" s="77">
        <v>135</v>
      </c>
      <c r="B138" s="54" t="s">
        <v>369</v>
      </c>
      <c r="C138" s="55" t="s">
        <v>370</v>
      </c>
      <c r="D138" s="54" t="s">
        <v>449</v>
      </c>
      <c r="E138" s="54" t="s">
        <v>492</v>
      </c>
      <c r="F138" s="54" t="str">
        <f>REPT(CHAR(160),10)&amp;Working!$E139</f>
        <v>          C</v>
      </c>
      <c r="G138" s="56">
        <f>IFERROR(VLOOKUP(Table1215[[#This Row],[Column2]],Table12[[Column2]:[Column54]],6,FALSE),"0")</f>
        <v>0</v>
      </c>
      <c r="H138" s="56">
        <f>IFERROR(VLOOKUP(Table1215[[#This Row],[Column2]],Table12[[Column2]:[Column54]],7,FALSE),"0")</f>
        <v>0</v>
      </c>
      <c r="I138" s="56">
        <f>IFERROR(VLOOKUP(Table1215[[#This Row],[Column2]],Table12[[Column2]:[Column54]],8,FALSE),"0")</f>
        <v>3</v>
      </c>
      <c r="J138" s="56">
        <f>IFERROR(VLOOKUP(Table1215[[#This Row],[Column2]],Table12[[Column2]:[Column54]],9,FALSE),"0")</f>
        <v>0</v>
      </c>
      <c r="K138" s="56">
        <f>IFERROR(VLOOKUP(Table1215[[#This Row],[Column2]],Table12[[Column2]:[Column54]],10,FALSE),"0")</f>
        <v>0</v>
      </c>
      <c r="L138" s="58">
        <f>Table1215[[#This Row],[Column9]]</f>
        <v>3</v>
      </c>
      <c r="M138" s="56">
        <f>IFERROR(VLOOKUP(Table1215[[#This Row],[Column2]],Table12[[Column2]:[Column54]],12,FALSE),"0")</f>
        <v>0</v>
      </c>
      <c r="N138" s="56">
        <f>IFERROR(VLOOKUP(Table1215[[#This Row],[Column2]],Table12[[Column2]:[Column54]],13,FALSE),"0")</f>
        <v>4</v>
      </c>
      <c r="O138" s="56">
        <f>IFERROR(VLOOKUP(Table1215[[#This Row],[Column2]],Table12[[Column2]:[Column54]],14,FALSE),"0")</f>
        <v>4</v>
      </c>
      <c r="P138" s="56">
        <f>IFERROR(VLOOKUP(Table1215[[#This Row],[Column2]],Table12[[Column2]:[Column54]],10,FALSE),"0")</f>
        <v>0</v>
      </c>
      <c r="Q138" s="56">
        <f>IFERROR(VLOOKUP(Table1215[[#This Row],[Column2]],Table12[[Column2]:[Column54]],16,FALSE),"0")</f>
        <v>4</v>
      </c>
      <c r="R138" s="58">
        <f>AVERAGE(Table1215[[#This Row],[Column14]],Table1215[[#This Row],[Column15]],Table1215[[#This Row],[Column17]])</f>
        <v>4</v>
      </c>
      <c r="S138" s="56">
        <f>IFERROR(VLOOKUP(Table1215[[#This Row],[Column2]],Table12[[Column2]:[Column54]],18,FALSE),"0")</f>
        <v>0</v>
      </c>
      <c r="T138" s="56">
        <f>IFERROR(VLOOKUP(Table1215[[#This Row],[Column2]],Table12[[Column2]:[Column54]],19,FALSE),"0")</f>
        <v>0</v>
      </c>
      <c r="U138" s="56">
        <f>IFERROR(VLOOKUP(Table1215[[#This Row],[Column2]],Table12[[Column2]:[Column54]],20,FALSE),"0")</f>
        <v>0</v>
      </c>
      <c r="V138" s="56">
        <f>IFERROR(VLOOKUP(Table1215[[#This Row],[Column2]],Table12[[Column2]:[Column54]],21,FALSE),"0")</f>
        <v>0</v>
      </c>
      <c r="W138" s="56">
        <f>IFERROR(VLOOKUP(Table1215[[#This Row],[Column2]],Table12[[Column2]:[Column54]],22,FALSE),"0")</f>
        <v>0</v>
      </c>
      <c r="X138" s="58">
        <f>Table1215[[#This Row],[Column19]]</f>
        <v>0</v>
      </c>
      <c r="Y138" s="56">
        <f>IFERROR(VLOOKUP(Table1215[[#This Row],[Column2]],Table12[[Column2]:[Column54]],24,FALSE),"0")</f>
        <v>4</v>
      </c>
      <c r="Z138" s="56">
        <f>IFERROR(VLOOKUP(Table1215[[#This Row],[Column2]],Table12[[Column2]:[Column54]],25,FALSE),"0")</f>
        <v>0</v>
      </c>
      <c r="AA138" s="56">
        <f>IFERROR(VLOOKUP(Table1215[[#This Row],[Column2]],Table12[[Column2]:[Column54]],26,FALSE),"0")</f>
        <v>0</v>
      </c>
      <c r="AB138" s="56">
        <f>IFERROR(VLOOKUP(Table1215[[#This Row],[Column2]],Table12[[Column2]:[Column54]],27,FALSE),"0")</f>
        <v>0</v>
      </c>
      <c r="AC138" s="56">
        <f>IFERROR(VLOOKUP(Table1215[[#This Row],[Column2]],Table12[[Column2]:[Column54]],28,FALSE),"0")</f>
        <v>0</v>
      </c>
      <c r="AD138" s="58">
        <f>Table1215[[#This Row],[Column25]]</f>
        <v>4</v>
      </c>
      <c r="AE138" s="56">
        <f>IFERROR(VLOOKUP(Table1215[[#This Row],[Column2]],Table12[[Column2]:[Column54]],30,FALSE),"0")</f>
        <v>0</v>
      </c>
      <c r="AF138" s="56">
        <f>IFERROR(VLOOKUP(Table1215[[#This Row],[Column2]],Table12[[Column2]:[Column54]],31,FALSE),"0")</f>
        <v>0</v>
      </c>
      <c r="AG138" s="56">
        <f>IFERROR(VLOOKUP(Table1215[[#This Row],[Column2]],Table12[[Column2]:[Column54]],32,FALSE),"0")</f>
        <v>0</v>
      </c>
      <c r="AH138" s="56">
        <f>IFERROR(VLOOKUP(Table1215[[#This Row],[Column2]],Table12[[Column2]:[Column54]],33,FALSE),"0")</f>
        <v>0</v>
      </c>
      <c r="AI138" s="56">
        <f>IFERROR(VLOOKUP(Table1215[[#This Row],[Column2]],Table12[[Column2]:[Column54]],34,FALSE),"0")</f>
        <v>0</v>
      </c>
      <c r="AJ138" s="58">
        <f>AVERAGE(Table1215[[#This Row],[Column31]],Table1215[[#This Row],[Column32]],Table1215[[#This Row],[Column33]])</f>
        <v>0</v>
      </c>
      <c r="AK138" s="56">
        <f>IFERROR(VLOOKUP(Table1215[[#This Row],[Column2]],Table12[[Column2]:[Column54]],36,FALSE),"0")</f>
        <v>4</v>
      </c>
      <c r="AL138" s="56">
        <f>IFERROR(VLOOKUP(Table1215[[#This Row],[Column2]],Table12[[Column2]:[Column54]],37,FALSE),"0")</f>
        <v>2</v>
      </c>
      <c r="AM138" s="56">
        <f>IFERROR(VLOOKUP(Table1215[[#This Row],[Column2]],Table12[[Column2]:[Column54]],38,FALSE),"0")</f>
        <v>0</v>
      </c>
      <c r="AN138" s="56">
        <f>IFERROR(VLOOKUP(Table1215[[#This Row],[Column2]],Table12[[Column2]:[Column54]],39,FALSE),"0")</f>
        <v>2</v>
      </c>
      <c r="AO138" s="56">
        <f>IFERROR(VLOOKUP(Table1215[[#This Row],[Column2]],Table12[[Column2]:[Column54]],40,FALSE),"0")</f>
        <v>0</v>
      </c>
      <c r="AP138" s="58">
        <f>AVERAGE(Table1215[[#This Row],[Column37]],Table1215[[#This Row],[Column38]],Table1215[[#This Row],[Column40]])</f>
        <v>2.6666666666666665</v>
      </c>
      <c r="AQ138" s="56">
        <f>IFERROR(VLOOKUP(Table1215[[#This Row],[Column2]],Table12[[Column2]:[Column54]],42,FALSE),"0")</f>
        <v>1</v>
      </c>
      <c r="AR138" s="56">
        <f>IFERROR(VLOOKUP(Table1215[[#This Row],[Column2]],Table12[[Column2]:[Column54]],43,FALSE),"0")</f>
        <v>0</v>
      </c>
      <c r="AS138" s="56">
        <f>IFERROR(VLOOKUP(Table1215[[#This Row],[Column2]],Table12[[Column2]:[Column54]],44,FALSE),"0")</f>
        <v>0</v>
      </c>
      <c r="AT138" s="56">
        <f>IFERROR(VLOOKUP(Table1215[[#This Row],[Column2]],Table12[[Column2]:[Column54]],45,FALSE),"0")</f>
        <v>0</v>
      </c>
      <c r="AU138" s="56">
        <f>IFERROR(VLOOKUP(Table1215[[#This Row],[Column2]],Table12[[Column2]:[Column54]],46,FALSE),"0")</f>
        <v>0</v>
      </c>
      <c r="AV138" s="58">
        <f>Table1215[[#This Row],[Column43]]</f>
        <v>1</v>
      </c>
      <c r="AW138" s="56">
        <f>IFERROR(VLOOKUP(Table1215[[#This Row],[Column2]],Table12[[Column2]:[Column54]],48,FALSE),"0")</f>
        <v>0</v>
      </c>
      <c r="AX138" s="56">
        <f>IFERROR(VLOOKUP(Table1215[[#This Row],[Column2]],Table12[[Column2]:[Column54]],49,FALSE),"0")</f>
        <v>0</v>
      </c>
      <c r="AY138" s="56">
        <f>IFERROR(VLOOKUP(Table1215[[#This Row],[Column2]],Table12[[Column2]:[Column54]],50,FALSE),"0")</f>
        <v>0</v>
      </c>
      <c r="AZ138" s="56">
        <f>IFERROR(VLOOKUP(Table1215[[#This Row],[Column2]],Table12[[Column2]:[Column54]],51,FALSE),"0")</f>
        <v>3</v>
      </c>
      <c r="BA138" s="56">
        <f>IFERROR(VLOOKUP(Table1215[[#This Row],[Column2]],Table12[[Column2]:[Column54]],52,FALSE),"0")</f>
        <v>4</v>
      </c>
      <c r="BB138" s="58">
        <f>AVERAGE(Table1215[[#This Row],[Column52]],Table1215[[#This Row],[Column53]])</f>
        <v>3.5</v>
      </c>
    </row>
    <row r="139" spans="1:54" ht="23.1" customHeight="1" x14ac:dyDescent="0.3">
      <c r="A139" s="78">
        <v>136</v>
      </c>
      <c r="B139" s="61" t="s">
        <v>371</v>
      </c>
      <c r="C139" s="62" t="s">
        <v>372</v>
      </c>
      <c r="D139" s="61" t="s">
        <v>541</v>
      </c>
      <c r="E139" s="61" t="s">
        <v>492</v>
      </c>
      <c r="F139" s="61" t="str">
        <f>REPT(CHAR(160),10)&amp;Working!$E140</f>
        <v>          C</v>
      </c>
      <c r="G139" s="52">
        <f>IFERROR(VLOOKUP(Table1215[[#This Row],[Column2]],Table12[[Column2]:[Column54]],6,FALSE),"0")</f>
        <v>0</v>
      </c>
      <c r="H139" s="52">
        <f>IFERROR(VLOOKUP(Table1215[[#This Row],[Column2]],Table12[[Column2]:[Column54]],7,FALSE),"0")</f>
        <v>0</v>
      </c>
      <c r="I139" s="52">
        <f>IFERROR(VLOOKUP(Table1215[[#This Row],[Column2]],Table12[[Column2]:[Column54]],8,FALSE),"0")</f>
        <v>3</v>
      </c>
      <c r="J139" s="52">
        <f>IFERROR(VLOOKUP(Table1215[[#This Row],[Column2]],Table12[[Column2]:[Column54]],9,FALSE),"0")</f>
        <v>0</v>
      </c>
      <c r="K139" s="52">
        <f>IFERROR(VLOOKUP(Table1215[[#This Row],[Column2]],Table12[[Column2]:[Column54]],10,FALSE),"0")</f>
        <v>0</v>
      </c>
      <c r="L139" s="58">
        <f>Table1215[[#This Row],[Column9]]</f>
        <v>3</v>
      </c>
      <c r="M139" s="52">
        <f>IFERROR(VLOOKUP(Table1215[[#This Row],[Column2]],Table12[[Column2]:[Column54]],12,FALSE),"0")</f>
        <v>0</v>
      </c>
      <c r="N139" s="52">
        <f>IFERROR(VLOOKUP(Table1215[[#This Row],[Column2]],Table12[[Column2]:[Column54]],13,FALSE),"0")</f>
        <v>5</v>
      </c>
      <c r="O139" s="52">
        <f>IFERROR(VLOOKUP(Table1215[[#This Row],[Column2]],Table12[[Column2]:[Column54]],14,FALSE),"0")</f>
        <v>5</v>
      </c>
      <c r="P139" s="52">
        <f>IFERROR(VLOOKUP(Table1215[[#This Row],[Column2]],Table12[[Column2]:[Column54]],10,FALSE),"0")</f>
        <v>0</v>
      </c>
      <c r="Q139" s="52">
        <f>IFERROR(VLOOKUP(Table1215[[#This Row],[Column2]],Table12[[Column2]:[Column54]],16,FALSE),"0")</f>
        <v>5</v>
      </c>
      <c r="R139" s="58">
        <f>AVERAGE(Table1215[[#This Row],[Column14]],Table1215[[#This Row],[Column15]],Table1215[[#This Row],[Column17]])</f>
        <v>5</v>
      </c>
      <c r="S139" s="52">
        <f>IFERROR(VLOOKUP(Table1215[[#This Row],[Column2]],Table12[[Column2]:[Column54]],18,FALSE),"0")</f>
        <v>0</v>
      </c>
      <c r="T139" s="52">
        <f>IFERROR(VLOOKUP(Table1215[[#This Row],[Column2]],Table12[[Column2]:[Column54]],19,FALSE),"0")</f>
        <v>0</v>
      </c>
      <c r="U139" s="52">
        <f>IFERROR(VLOOKUP(Table1215[[#This Row],[Column2]],Table12[[Column2]:[Column54]],20,FALSE),"0")</f>
        <v>0</v>
      </c>
      <c r="V139" s="52">
        <f>IFERROR(VLOOKUP(Table1215[[#This Row],[Column2]],Table12[[Column2]:[Column54]],21,FALSE),"0")</f>
        <v>0</v>
      </c>
      <c r="W139" s="52">
        <f>IFERROR(VLOOKUP(Table1215[[#This Row],[Column2]],Table12[[Column2]:[Column54]],22,FALSE),"0")</f>
        <v>0</v>
      </c>
      <c r="X139" s="58">
        <f>Table1215[[#This Row],[Column19]]</f>
        <v>0</v>
      </c>
      <c r="Y139" s="52">
        <f>IFERROR(VLOOKUP(Table1215[[#This Row],[Column2]],Table12[[Column2]:[Column54]],24,FALSE),"0")</f>
        <v>5</v>
      </c>
      <c r="Z139" s="52">
        <f>IFERROR(VLOOKUP(Table1215[[#This Row],[Column2]],Table12[[Column2]:[Column54]],25,FALSE),"0")</f>
        <v>0</v>
      </c>
      <c r="AA139" s="52">
        <f>IFERROR(VLOOKUP(Table1215[[#This Row],[Column2]],Table12[[Column2]:[Column54]],26,FALSE),"0")</f>
        <v>0</v>
      </c>
      <c r="AB139" s="52">
        <f>IFERROR(VLOOKUP(Table1215[[#This Row],[Column2]],Table12[[Column2]:[Column54]],27,FALSE),"0")</f>
        <v>0</v>
      </c>
      <c r="AC139" s="52">
        <f>IFERROR(VLOOKUP(Table1215[[#This Row],[Column2]],Table12[[Column2]:[Column54]],28,FALSE),"0")</f>
        <v>0</v>
      </c>
      <c r="AD139" s="58">
        <f>Table1215[[#This Row],[Column25]]</f>
        <v>5</v>
      </c>
      <c r="AE139" s="52">
        <f>IFERROR(VLOOKUP(Table1215[[#This Row],[Column2]],Table12[[Column2]:[Column54]],30,FALSE),"0")</f>
        <v>0</v>
      </c>
      <c r="AF139" s="52">
        <f>IFERROR(VLOOKUP(Table1215[[#This Row],[Column2]],Table12[[Column2]:[Column54]],31,FALSE),"0")</f>
        <v>0</v>
      </c>
      <c r="AG139" s="52">
        <f>IFERROR(VLOOKUP(Table1215[[#This Row],[Column2]],Table12[[Column2]:[Column54]],32,FALSE),"0")</f>
        <v>0</v>
      </c>
      <c r="AH139" s="52">
        <f>IFERROR(VLOOKUP(Table1215[[#This Row],[Column2]],Table12[[Column2]:[Column54]],33,FALSE),"0")</f>
        <v>0</v>
      </c>
      <c r="AI139" s="52">
        <f>IFERROR(VLOOKUP(Table1215[[#This Row],[Column2]],Table12[[Column2]:[Column54]],34,FALSE),"0")</f>
        <v>0</v>
      </c>
      <c r="AJ139" s="58">
        <f>AVERAGE(Table1215[[#This Row],[Column31]],Table1215[[#This Row],[Column32]],Table1215[[#This Row],[Column33]])</f>
        <v>0</v>
      </c>
      <c r="AK139" s="52">
        <f>IFERROR(VLOOKUP(Table1215[[#This Row],[Column2]],Table12[[Column2]:[Column54]],36,FALSE),"0")</f>
        <v>3</v>
      </c>
      <c r="AL139" s="52">
        <f>IFERROR(VLOOKUP(Table1215[[#This Row],[Column2]],Table12[[Column2]:[Column54]],37,FALSE),"0")</f>
        <v>3</v>
      </c>
      <c r="AM139" s="52">
        <f>IFERROR(VLOOKUP(Table1215[[#This Row],[Column2]],Table12[[Column2]:[Column54]],38,FALSE),"0")</f>
        <v>0</v>
      </c>
      <c r="AN139" s="52">
        <f>IFERROR(VLOOKUP(Table1215[[#This Row],[Column2]],Table12[[Column2]:[Column54]],39,FALSE),"0")</f>
        <v>3</v>
      </c>
      <c r="AO139" s="52">
        <f>IFERROR(VLOOKUP(Table1215[[#This Row],[Column2]],Table12[[Column2]:[Column54]],40,FALSE),"0")</f>
        <v>0</v>
      </c>
      <c r="AP139" s="58">
        <f>AVERAGE(Table1215[[#This Row],[Column37]],Table1215[[#This Row],[Column38]],Table1215[[#This Row],[Column40]])</f>
        <v>3</v>
      </c>
      <c r="AQ139" s="52">
        <f>IFERROR(VLOOKUP(Table1215[[#This Row],[Column2]],Table12[[Column2]:[Column54]],42,FALSE),"0")</f>
        <v>3</v>
      </c>
      <c r="AR139" s="52">
        <f>IFERROR(VLOOKUP(Table1215[[#This Row],[Column2]],Table12[[Column2]:[Column54]],43,FALSE),"0")</f>
        <v>0</v>
      </c>
      <c r="AS139" s="52">
        <f>IFERROR(VLOOKUP(Table1215[[#This Row],[Column2]],Table12[[Column2]:[Column54]],44,FALSE),"0")</f>
        <v>0</v>
      </c>
      <c r="AT139" s="52">
        <f>IFERROR(VLOOKUP(Table1215[[#This Row],[Column2]],Table12[[Column2]:[Column54]],45,FALSE),"0")</f>
        <v>0</v>
      </c>
      <c r="AU139" s="52">
        <f>IFERROR(VLOOKUP(Table1215[[#This Row],[Column2]],Table12[[Column2]:[Column54]],46,FALSE),"0")</f>
        <v>0</v>
      </c>
      <c r="AV139" s="58">
        <f>Table1215[[#This Row],[Column43]]</f>
        <v>3</v>
      </c>
      <c r="AW139" s="52">
        <f>IFERROR(VLOOKUP(Table1215[[#This Row],[Column2]],Table12[[Column2]:[Column54]],48,FALSE),"0")</f>
        <v>0</v>
      </c>
      <c r="AX139" s="52">
        <f>IFERROR(VLOOKUP(Table1215[[#This Row],[Column2]],Table12[[Column2]:[Column54]],49,FALSE),"0")</f>
        <v>0</v>
      </c>
      <c r="AY139" s="52">
        <f>IFERROR(VLOOKUP(Table1215[[#This Row],[Column2]],Table12[[Column2]:[Column54]],50,FALSE),"0")</f>
        <v>0</v>
      </c>
      <c r="AZ139" s="52">
        <f>IFERROR(VLOOKUP(Table1215[[#This Row],[Column2]],Table12[[Column2]:[Column54]],51,FALSE),"0")</f>
        <v>3</v>
      </c>
      <c r="BA139" s="52">
        <f>IFERROR(VLOOKUP(Table1215[[#This Row],[Column2]],Table12[[Column2]:[Column54]],52,FALSE),"0")</f>
        <v>3</v>
      </c>
      <c r="BB139" s="58">
        <f>AVERAGE(Table1215[[#This Row],[Column52]],Table1215[[#This Row],[Column53]])</f>
        <v>3</v>
      </c>
    </row>
    <row r="140" spans="1:54" ht="23.1" customHeight="1" x14ac:dyDescent="0.3">
      <c r="A140" s="77">
        <v>137</v>
      </c>
      <c r="B140" s="54" t="s">
        <v>266</v>
      </c>
      <c r="C140" s="55" t="s">
        <v>267</v>
      </c>
      <c r="D140" s="54" t="s">
        <v>541</v>
      </c>
      <c r="E140" s="54" t="s">
        <v>160</v>
      </c>
      <c r="F140" s="54" t="str">
        <f>REPT(CHAR(160),10)&amp;Working!$E141</f>
        <v>          B</v>
      </c>
      <c r="G140" s="56">
        <f>IFERROR(VLOOKUP(Table1215[[#This Row],[Column2]],Table12[[Column2]:[Column54]],6,FALSE),"0")</f>
        <v>0</v>
      </c>
      <c r="H140" s="56">
        <f>IFERROR(VLOOKUP(Table1215[[#This Row],[Column2]],Table12[[Column2]:[Column54]],7,FALSE),"0")</f>
        <v>0</v>
      </c>
      <c r="I140" s="56">
        <f>IFERROR(VLOOKUP(Table1215[[#This Row],[Column2]],Table12[[Column2]:[Column54]],8,FALSE),"0")</f>
        <v>2</v>
      </c>
      <c r="J140" s="56">
        <f>IFERROR(VLOOKUP(Table1215[[#This Row],[Column2]],Table12[[Column2]:[Column54]],9,FALSE),"0")</f>
        <v>0</v>
      </c>
      <c r="K140" s="56">
        <f>IFERROR(VLOOKUP(Table1215[[#This Row],[Column2]],Table12[[Column2]:[Column54]],10,FALSE),"0")</f>
        <v>0</v>
      </c>
      <c r="L140" s="58">
        <f>Table1215[[#This Row],[Column9]]</f>
        <v>2</v>
      </c>
      <c r="M140" s="56">
        <f>IFERROR(VLOOKUP(Table1215[[#This Row],[Column2]],Table12[[Column2]:[Column54]],12,FALSE),"0")</f>
        <v>0</v>
      </c>
      <c r="N140" s="56">
        <f>IFERROR(VLOOKUP(Table1215[[#This Row],[Column2]],Table12[[Column2]:[Column54]],13,FALSE),"0")</f>
        <v>4</v>
      </c>
      <c r="O140" s="56">
        <f>IFERROR(VLOOKUP(Table1215[[#This Row],[Column2]],Table12[[Column2]:[Column54]],14,FALSE),"0")</f>
        <v>4</v>
      </c>
      <c r="P140" s="56">
        <f>IFERROR(VLOOKUP(Table1215[[#This Row],[Column2]],Table12[[Column2]:[Column54]],10,FALSE),"0")</f>
        <v>0</v>
      </c>
      <c r="Q140" s="56">
        <f>IFERROR(VLOOKUP(Table1215[[#This Row],[Column2]],Table12[[Column2]:[Column54]],16,FALSE),"0")</f>
        <v>4</v>
      </c>
      <c r="R140" s="58">
        <f>AVERAGE(Table1215[[#This Row],[Column14]],Table1215[[#This Row],[Column15]],Table1215[[#This Row],[Column17]])</f>
        <v>4</v>
      </c>
      <c r="S140" s="56">
        <f>IFERROR(VLOOKUP(Table1215[[#This Row],[Column2]],Table12[[Column2]:[Column54]],18,FALSE),"0")</f>
        <v>0</v>
      </c>
      <c r="T140" s="56">
        <f>IFERROR(VLOOKUP(Table1215[[#This Row],[Column2]],Table12[[Column2]:[Column54]],19,FALSE),"0")</f>
        <v>0</v>
      </c>
      <c r="U140" s="56">
        <f>IFERROR(VLOOKUP(Table1215[[#This Row],[Column2]],Table12[[Column2]:[Column54]],20,FALSE),"0")</f>
        <v>0</v>
      </c>
      <c r="V140" s="56">
        <f>IFERROR(VLOOKUP(Table1215[[#This Row],[Column2]],Table12[[Column2]:[Column54]],21,FALSE),"0")</f>
        <v>0</v>
      </c>
      <c r="W140" s="56">
        <f>IFERROR(VLOOKUP(Table1215[[#This Row],[Column2]],Table12[[Column2]:[Column54]],22,FALSE),"0")</f>
        <v>0</v>
      </c>
      <c r="X140" s="58">
        <f>Table1215[[#This Row],[Column19]]</f>
        <v>0</v>
      </c>
      <c r="Y140" s="56">
        <f>IFERROR(VLOOKUP(Table1215[[#This Row],[Column2]],Table12[[Column2]:[Column54]],24,FALSE),"0")</f>
        <v>4</v>
      </c>
      <c r="Z140" s="56">
        <f>IFERROR(VLOOKUP(Table1215[[#This Row],[Column2]],Table12[[Column2]:[Column54]],25,FALSE),"0")</f>
        <v>0</v>
      </c>
      <c r="AA140" s="56">
        <f>IFERROR(VLOOKUP(Table1215[[#This Row],[Column2]],Table12[[Column2]:[Column54]],26,FALSE),"0")</f>
        <v>0</v>
      </c>
      <c r="AB140" s="56">
        <f>IFERROR(VLOOKUP(Table1215[[#This Row],[Column2]],Table12[[Column2]:[Column54]],27,FALSE),"0")</f>
        <v>0</v>
      </c>
      <c r="AC140" s="56">
        <f>IFERROR(VLOOKUP(Table1215[[#This Row],[Column2]],Table12[[Column2]:[Column54]],28,FALSE),"0")</f>
        <v>0</v>
      </c>
      <c r="AD140" s="58">
        <f>Table1215[[#This Row],[Column25]]</f>
        <v>4</v>
      </c>
      <c r="AE140" s="56">
        <f>IFERROR(VLOOKUP(Table1215[[#This Row],[Column2]],Table12[[Column2]:[Column54]],30,FALSE),"0")</f>
        <v>0</v>
      </c>
      <c r="AF140" s="56">
        <f>IFERROR(VLOOKUP(Table1215[[#This Row],[Column2]],Table12[[Column2]:[Column54]],31,FALSE),"0")</f>
        <v>0</v>
      </c>
      <c r="AG140" s="56">
        <f>IFERROR(VLOOKUP(Table1215[[#This Row],[Column2]],Table12[[Column2]:[Column54]],32,FALSE),"0")</f>
        <v>0</v>
      </c>
      <c r="AH140" s="56">
        <f>IFERROR(VLOOKUP(Table1215[[#This Row],[Column2]],Table12[[Column2]:[Column54]],33,FALSE),"0")</f>
        <v>0</v>
      </c>
      <c r="AI140" s="56">
        <f>IFERROR(VLOOKUP(Table1215[[#This Row],[Column2]],Table12[[Column2]:[Column54]],34,FALSE),"0")</f>
        <v>0</v>
      </c>
      <c r="AJ140" s="58">
        <f>AVERAGE(Table1215[[#This Row],[Column31]],Table1215[[#This Row],[Column32]],Table1215[[#This Row],[Column33]])</f>
        <v>0</v>
      </c>
      <c r="AK140" s="56">
        <f>IFERROR(VLOOKUP(Table1215[[#This Row],[Column2]],Table12[[Column2]:[Column54]],36,FALSE),"0")</f>
        <v>3</v>
      </c>
      <c r="AL140" s="56">
        <f>IFERROR(VLOOKUP(Table1215[[#This Row],[Column2]],Table12[[Column2]:[Column54]],37,FALSE),"0")</f>
        <v>2</v>
      </c>
      <c r="AM140" s="56">
        <f>IFERROR(VLOOKUP(Table1215[[#This Row],[Column2]],Table12[[Column2]:[Column54]],38,FALSE),"0")</f>
        <v>0</v>
      </c>
      <c r="AN140" s="56">
        <f>IFERROR(VLOOKUP(Table1215[[#This Row],[Column2]],Table12[[Column2]:[Column54]],39,FALSE),"0")</f>
        <v>3</v>
      </c>
      <c r="AO140" s="56">
        <f>IFERROR(VLOOKUP(Table1215[[#This Row],[Column2]],Table12[[Column2]:[Column54]],40,FALSE),"0")</f>
        <v>0</v>
      </c>
      <c r="AP140" s="58">
        <f>AVERAGE(Table1215[[#This Row],[Column37]],Table1215[[#This Row],[Column38]],Table1215[[#This Row],[Column40]])</f>
        <v>2.6666666666666665</v>
      </c>
      <c r="AQ140" s="56">
        <f>IFERROR(VLOOKUP(Table1215[[#This Row],[Column2]],Table12[[Column2]:[Column54]],42,FALSE),"0")</f>
        <v>2</v>
      </c>
      <c r="AR140" s="56">
        <f>IFERROR(VLOOKUP(Table1215[[#This Row],[Column2]],Table12[[Column2]:[Column54]],43,FALSE),"0")</f>
        <v>0</v>
      </c>
      <c r="AS140" s="56">
        <f>IFERROR(VLOOKUP(Table1215[[#This Row],[Column2]],Table12[[Column2]:[Column54]],44,FALSE),"0")</f>
        <v>0</v>
      </c>
      <c r="AT140" s="56">
        <f>IFERROR(VLOOKUP(Table1215[[#This Row],[Column2]],Table12[[Column2]:[Column54]],45,FALSE),"0")</f>
        <v>0</v>
      </c>
      <c r="AU140" s="56">
        <f>IFERROR(VLOOKUP(Table1215[[#This Row],[Column2]],Table12[[Column2]:[Column54]],46,FALSE),"0")</f>
        <v>0</v>
      </c>
      <c r="AV140" s="58">
        <f>Table1215[[#This Row],[Column43]]</f>
        <v>2</v>
      </c>
      <c r="AW140" s="56">
        <f>IFERROR(VLOOKUP(Table1215[[#This Row],[Column2]],Table12[[Column2]:[Column54]],48,FALSE),"0")</f>
        <v>0</v>
      </c>
      <c r="AX140" s="56">
        <f>IFERROR(VLOOKUP(Table1215[[#This Row],[Column2]],Table12[[Column2]:[Column54]],49,FALSE),"0")</f>
        <v>0</v>
      </c>
      <c r="AY140" s="56">
        <f>IFERROR(VLOOKUP(Table1215[[#This Row],[Column2]],Table12[[Column2]:[Column54]],50,FALSE),"0")</f>
        <v>0</v>
      </c>
      <c r="AZ140" s="56">
        <f>IFERROR(VLOOKUP(Table1215[[#This Row],[Column2]],Table12[[Column2]:[Column54]],51,FALSE),"0")</f>
        <v>3</v>
      </c>
      <c r="BA140" s="56">
        <f>IFERROR(VLOOKUP(Table1215[[#This Row],[Column2]],Table12[[Column2]:[Column54]],52,FALSE),"0")</f>
        <v>3</v>
      </c>
      <c r="BB140" s="58">
        <f>AVERAGE(Table1215[[#This Row],[Column52]],Table1215[[#This Row],[Column53]])</f>
        <v>3</v>
      </c>
    </row>
    <row r="141" spans="1:54" ht="23.1" customHeight="1" x14ac:dyDescent="0.3">
      <c r="A141" s="78">
        <v>138</v>
      </c>
      <c r="B141" s="61" t="s">
        <v>280</v>
      </c>
      <c r="C141" s="62" t="s">
        <v>281</v>
      </c>
      <c r="D141" s="61" t="s">
        <v>541</v>
      </c>
      <c r="E141" s="61" t="s">
        <v>160</v>
      </c>
      <c r="F141" s="61" t="str">
        <f>REPT(CHAR(160),10)&amp;Working!$E142</f>
        <v>          B</v>
      </c>
      <c r="G141" s="52">
        <f>IFERROR(VLOOKUP(Table1215[[#This Row],[Column2]],Table12[[Column2]:[Column54]],6,FALSE),"0")</f>
        <v>0</v>
      </c>
      <c r="H141" s="52">
        <f>IFERROR(VLOOKUP(Table1215[[#This Row],[Column2]],Table12[[Column2]:[Column54]],7,FALSE),"0")</f>
        <v>0</v>
      </c>
      <c r="I141" s="52">
        <f>IFERROR(VLOOKUP(Table1215[[#This Row],[Column2]],Table12[[Column2]:[Column54]],8,FALSE),"0")</f>
        <v>1</v>
      </c>
      <c r="J141" s="52">
        <f>IFERROR(VLOOKUP(Table1215[[#This Row],[Column2]],Table12[[Column2]:[Column54]],9,FALSE),"0")</f>
        <v>0</v>
      </c>
      <c r="K141" s="52">
        <f>IFERROR(VLOOKUP(Table1215[[#This Row],[Column2]],Table12[[Column2]:[Column54]],10,FALSE),"0")</f>
        <v>0</v>
      </c>
      <c r="L141" s="58">
        <f>Table1215[[#This Row],[Column9]]</f>
        <v>1</v>
      </c>
      <c r="M141" s="52">
        <f>IFERROR(VLOOKUP(Table1215[[#This Row],[Column2]],Table12[[Column2]:[Column54]],12,FALSE),"0")</f>
        <v>0</v>
      </c>
      <c r="N141" s="52">
        <f>IFERROR(VLOOKUP(Table1215[[#This Row],[Column2]],Table12[[Column2]:[Column54]],13,FALSE),"0")</f>
        <v>4</v>
      </c>
      <c r="O141" s="52">
        <f>IFERROR(VLOOKUP(Table1215[[#This Row],[Column2]],Table12[[Column2]:[Column54]],14,FALSE),"0")</f>
        <v>3</v>
      </c>
      <c r="P141" s="52">
        <f>IFERROR(VLOOKUP(Table1215[[#This Row],[Column2]],Table12[[Column2]:[Column54]],10,FALSE),"0")</f>
        <v>0</v>
      </c>
      <c r="Q141" s="52">
        <f>IFERROR(VLOOKUP(Table1215[[#This Row],[Column2]],Table12[[Column2]:[Column54]],16,FALSE),"0")</f>
        <v>3</v>
      </c>
      <c r="R141" s="58">
        <f>AVERAGE(Table1215[[#This Row],[Column14]],Table1215[[#This Row],[Column15]],Table1215[[#This Row],[Column17]])</f>
        <v>3.3333333333333335</v>
      </c>
      <c r="S141" s="52">
        <f>IFERROR(VLOOKUP(Table1215[[#This Row],[Column2]],Table12[[Column2]:[Column54]],18,FALSE),"0")</f>
        <v>0</v>
      </c>
      <c r="T141" s="52">
        <f>IFERROR(VLOOKUP(Table1215[[#This Row],[Column2]],Table12[[Column2]:[Column54]],19,FALSE),"0")</f>
        <v>0</v>
      </c>
      <c r="U141" s="52">
        <f>IFERROR(VLOOKUP(Table1215[[#This Row],[Column2]],Table12[[Column2]:[Column54]],20,FALSE),"0")</f>
        <v>0</v>
      </c>
      <c r="V141" s="52">
        <f>IFERROR(VLOOKUP(Table1215[[#This Row],[Column2]],Table12[[Column2]:[Column54]],21,FALSE),"0")</f>
        <v>0</v>
      </c>
      <c r="W141" s="52">
        <f>IFERROR(VLOOKUP(Table1215[[#This Row],[Column2]],Table12[[Column2]:[Column54]],22,FALSE),"0")</f>
        <v>0</v>
      </c>
      <c r="X141" s="58">
        <f>Table1215[[#This Row],[Column19]]</f>
        <v>0</v>
      </c>
      <c r="Y141" s="52">
        <f>IFERROR(VLOOKUP(Table1215[[#This Row],[Column2]],Table12[[Column2]:[Column54]],24,FALSE),"0")</f>
        <v>3</v>
      </c>
      <c r="Z141" s="52">
        <f>IFERROR(VLOOKUP(Table1215[[#This Row],[Column2]],Table12[[Column2]:[Column54]],25,FALSE),"0")</f>
        <v>0</v>
      </c>
      <c r="AA141" s="52">
        <f>IFERROR(VLOOKUP(Table1215[[#This Row],[Column2]],Table12[[Column2]:[Column54]],26,FALSE),"0")</f>
        <v>0</v>
      </c>
      <c r="AB141" s="52">
        <f>IFERROR(VLOOKUP(Table1215[[#This Row],[Column2]],Table12[[Column2]:[Column54]],27,FALSE),"0")</f>
        <v>0</v>
      </c>
      <c r="AC141" s="52">
        <f>IFERROR(VLOOKUP(Table1215[[#This Row],[Column2]],Table12[[Column2]:[Column54]],28,FALSE),"0")</f>
        <v>0</v>
      </c>
      <c r="AD141" s="58">
        <f>Table1215[[#This Row],[Column25]]</f>
        <v>3</v>
      </c>
      <c r="AE141" s="52">
        <f>IFERROR(VLOOKUP(Table1215[[#This Row],[Column2]],Table12[[Column2]:[Column54]],30,FALSE),"0")</f>
        <v>0</v>
      </c>
      <c r="AF141" s="52">
        <f>IFERROR(VLOOKUP(Table1215[[#This Row],[Column2]],Table12[[Column2]:[Column54]],31,FALSE),"0")</f>
        <v>0</v>
      </c>
      <c r="AG141" s="52">
        <f>IFERROR(VLOOKUP(Table1215[[#This Row],[Column2]],Table12[[Column2]:[Column54]],32,FALSE),"0")</f>
        <v>0</v>
      </c>
      <c r="AH141" s="52">
        <f>IFERROR(VLOOKUP(Table1215[[#This Row],[Column2]],Table12[[Column2]:[Column54]],33,FALSE),"0")</f>
        <v>0</v>
      </c>
      <c r="AI141" s="52">
        <f>IFERROR(VLOOKUP(Table1215[[#This Row],[Column2]],Table12[[Column2]:[Column54]],34,FALSE),"0")</f>
        <v>0</v>
      </c>
      <c r="AJ141" s="58">
        <f>AVERAGE(Table1215[[#This Row],[Column31]],Table1215[[#This Row],[Column32]],Table1215[[#This Row],[Column33]])</f>
        <v>0</v>
      </c>
      <c r="AK141" s="52">
        <f>IFERROR(VLOOKUP(Table1215[[#This Row],[Column2]],Table12[[Column2]:[Column54]],36,FALSE),"0")</f>
        <v>2</v>
      </c>
      <c r="AL141" s="52">
        <f>IFERROR(VLOOKUP(Table1215[[#This Row],[Column2]],Table12[[Column2]:[Column54]],37,FALSE),"0")</f>
        <v>2</v>
      </c>
      <c r="AM141" s="52">
        <f>IFERROR(VLOOKUP(Table1215[[#This Row],[Column2]],Table12[[Column2]:[Column54]],38,FALSE),"0")</f>
        <v>0</v>
      </c>
      <c r="AN141" s="52">
        <f>IFERROR(VLOOKUP(Table1215[[#This Row],[Column2]],Table12[[Column2]:[Column54]],39,FALSE),"0")</f>
        <v>4</v>
      </c>
      <c r="AO141" s="52">
        <f>IFERROR(VLOOKUP(Table1215[[#This Row],[Column2]],Table12[[Column2]:[Column54]],40,FALSE),"0")</f>
        <v>0</v>
      </c>
      <c r="AP141" s="58">
        <f>AVERAGE(Table1215[[#This Row],[Column37]],Table1215[[#This Row],[Column38]],Table1215[[#This Row],[Column40]])</f>
        <v>2.6666666666666665</v>
      </c>
      <c r="AQ141" s="52">
        <f>IFERROR(VLOOKUP(Table1215[[#This Row],[Column2]],Table12[[Column2]:[Column54]],42,FALSE),"0")</f>
        <v>1</v>
      </c>
      <c r="AR141" s="52">
        <f>IFERROR(VLOOKUP(Table1215[[#This Row],[Column2]],Table12[[Column2]:[Column54]],43,FALSE),"0")</f>
        <v>0</v>
      </c>
      <c r="AS141" s="52">
        <f>IFERROR(VLOOKUP(Table1215[[#This Row],[Column2]],Table12[[Column2]:[Column54]],44,FALSE),"0")</f>
        <v>0</v>
      </c>
      <c r="AT141" s="52">
        <f>IFERROR(VLOOKUP(Table1215[[#This Row],[Column2]],Table12[[Column2]:[Column54]],45,FALSE),"0")</f>
        <v>0</v>
      </c>
      <c r="AU141" s="52">
        <f>IFERROR(VLOOKUP(Table1215[[#This Row],[Column2]],Table12[[Column2]:[Column54]],46,FALSE),"0")</f>
        <v>0</v>
      </c>
      <c r="AV141" s="58">
        <f>Table1215[[#This Row],[Column43]]</f>
        <v>1</v>
      </c>
      <c r="AW141" s="52">
        <f>IFERROR(VLOOKUP(Table1215[[#This Row],[Column2]],Table12[[Column2]:[Column54]],48,FALSE),"0")</f>
        <v>0</v>
      </c>
      <c r="AX141" s="52">
        <f>IFERROR(VLOOKUP(Table1215[[#This Row],[Column2]],Table12[[Column2]:[Column54]],49,FALSE),"0")</f>
        <v>0</v>
      </c>
      <c r="AY141" s="52">
        <f>IFERROR(VLOOKUP(Table1215[[#This Row],[Column2]],Table12[[Column2]:[Column54]],50,FALSE),"0")</f>
        <v>0</v>
      </c>
      <c r="AZ141" s="52">
        <f>IFERROR(VLOOKUP(Table1215[[#This Row],[Column2]],Table12[[Column2]:[Column54]],51,FALSE),"0")</f>
        <v>2</v>
      </c>
      <c r="BA141" s="52">
        <f>IFERROR(VLOOKUP(Table1215[[#This Row],[Column2]],Table12[[Column2]:[Column54]],52,FALSE),"0")</f>
        <v>3</v>
      </c>
      <c r="BB141" s="58">
        <f>AVERAGE(Table1215[[#This Row],[Column52]],Table1215[[#This Row],[Column53]])</f>
        <v>2.5</v>
      </c>
    </row>
    <row r="142" spans="1:54" ht="23.1" customHeight="1" x14ac:dyDescent="0.3">
      <c r="A142" s="77">
        <v>139</v>
      </c>
      <c r="B142" s="54" t="s">
        <v>151</v>
      </c>
      <c r="C142" s="55" t="s">
        <v>152</v>
      </c>
      <c r="D142" s="54" t="s">
        <v>449</v>
      </c>
      <c r="E142" s="54" t="s">
        <v>34</v>
      </c>
      <c r="F142" s="54" t="str">
        <f>REPT(CHAR(160),10)&amp;Working!$E143</f>
        <v>          A</v>
      </c>
      <c r="G142" s="56">
        <f>IFERROR(VLOOKUP(Table1215[[#This Row],[Column2]],Table12[[Column2]:[Column54]],6,FALSE),"0")</f>
        <v>0</v>
      </c>
      <c r="H142" s="56">
        <f>IFERROR(VLOOKUP(Table1215[[#This Row],[Column2]],Table12[[Column2]:[Column54]],7,FALSE),"0")</f>
        <v>0</v>
      </c>
      <c r="I142" s="56">
        <f>IFERROR(VLOOKUP(Table1215[[#This Row],[Column2]],Table12[[Column2]:[Column54]],8,FALSE),"0")</f>
        <v>3</v>
      </c>
      <c r="J142" s="56">
        <f>IFERROR(VLOOKUP(Table1215[[#This Row],[Column2]],Table12[[Column2]:[Column54]],9,FALSE),"0")</f>
        <v>0</v>
      </c>
      <c r="K142" s="56">
        <f>IFERROR(VLOOKUP(Table1215[[#This Row],[Column2]],Table12[[Column2]:[Column54]],10,FALSE),"0")</f>
        <v>0</v>
      </c>
      <c r="L142" s="58">
        <f>Table1215[[#This Row],[Column9]]</f>
        <v>3</v>
      </c>
      <c r="M142" s="56">
        <f>IFERROR(VLOOKUP(Table1215[[#This Row],[Column2]],Table12[[Column2]:[Column54]],12,FALSE),"0")</f>
        <v>0</v>
      </c>
      <c r="N142" s="56">
        <f>IFERROR(VLOOKUP(Table1215[[#This Row],[Column2]],Table12[[Column2]:[Column54]],13,FALSE),"0")</f>
        <v>4</v>
      </c>
      <c r="O142" s="56">
        <f>IFERROR(VLOOKUP(Table1215[[#This Row],[Column2]],Table12[[Column2]:[Column54]],14,FALSE),"0")</f>
        <v>4</v>
      </c>
      <c r="P142" s="56">
        <f>IFERROR(VLOOKUP(Table1215[[#This Row],[Column2]],Table12[[Column2]:[Column54]],10,FALSE),"0")</f>
        <v>0</v>
      </c>
      <c r="Q142" s="56">
        <f>IFERROR(VLOOKUP(Table1215[[#This Row],[Column2]],Table12[[Column2]:[Column54]],16,FALSE),"0")</f>
        <v>4</v>
      </c>
      <c r="R142" s="58">
        <f>AVERAGE(Table1215[[#This Row],[Column14]],Table1215[[#This Row],[Column15]],Table1215[[#This Row],[Column17]])</f>
        <v>4</v>
      </c>
      <c r="S142" s="56">
        <f>IFERROR(VLOOKUP(Table1215[[#This Row],[Column2]],Table12[[Column2]:[Column54]],18,FALSE),"0")</f>
        <v>0</v>
      </c>
      <c r="T142" s="56">
        <f>IFERROR(VLOOKUP(Table1215[[#This Row],[Column2]],Table12[[Column2]:[Column54]],19,FALSE),"0")</f>
        <v>0</v>
      </c>
      <c r="U142" s="56">
        <f>IFERROR(VLOOKUP(Table1215[[#This Row],[Column2]],Table12[[Column2]:[Column54]],20,FALSE),"0")</f>
        <v>0</v>
      </c>
      <c r="V142" s="56">
        <f>IFERROR(VLOOKUP(Table1215[[#This Row],[Column2]],Table12[[Column2]:[Column54]],21,FALSE),"0")</f>
        <v>0</v>
      </c>
      <c r="W142" s="56">
        <f>IFERROR(VLOOKUP(Table1215[[#This Row],[Column2]],Table12[[Column2]:[Column54]],22,FALSE),"0")</f>
        <v>0</v>
      </c>
      <c r="X142" s="58">
        <f>Table1215[[#This Row],[Column19]]</f>
        <v>0</v>
      </c>
      <c r="Y142" s="56">
        <f>IFERROR(VLOOKUP(Table1215[[#This Row],[Column2]],Table12[[Column2]:[Column54]],24,FALSE),"0")</f>
        <v>4</v>
      </c>
      <c r="Z142" s="56">
        <f>IFERROR(VLOOKUP(Table1215[[#This Row],[Column2]],Table12[[Column2]:[Column54]],25,FALSE),"0")</f>
        <v>0</v>
      </c>
      <c r="AA142" s="56">
        <f>IFERROR(VLOOKUP(Table1215[[#This Row],[Column2]],Table12[[Column2]:[Column54]],26,FALSE),"0")</f>
        <v>0</v>
      </c>
      <c r="AB142" s="56">
        <f>IFERROR(VLOOKUP(Table1215[[#This Row],[Column2]],Table12[[Column2]:[Column54]],27,FALSE),"0")</f>
        <v>0</v>
      </c>
      <c r="AC142" s="56">
        <f>IFERROR(VLOOKUP(Table1215[[#This Row],[Column2]],Table12[[Column2]:[Column54]],28,FALSE),"0")</f>
        <v>0</v>
      </c>
      <c r="AD142" s="58">
        <f>Table1215[[#This Row],[Column25]]</f>
        <v>4</v>
      </c>
      <c r="AE142" s="56">
        <f>IFERROR(VLOOKUP(Table1215[[#This Row],[Column2]],Table12[[Column2]:[Column54]],30,FALSE),"0")</f>
        <v>0</v>
      </c>
      <c r="AF142" s="56">
        <f>IFERROR(VLOOKUP(Table1215[[#This Row],[Column2]],Table12[[Column2]:[Column54]],31,FALSE),"0")</f>
        <v>0</v>
      </c>
      <c r="AG142" s="56">
        <f>IFERROR(VLOOKUP(Table1215[[#This Row],[Column2]],Table12[[Column2]:[Column54]],32,FALSE),"0")</f>
        <v>0</v>
      </c>
      <c r="AH142" s="56">
        <f>IFERROR(VLOOKUP(Table1215[[#This Row],[Column2]],Table12[[Column2]:[Column54]],33,FALSE),"0")</f>
        <v>0</v>
      </c>
      <c r="AI142" s="56">
        <f>IFERROR(VLOOKUP(Table1215[[#This Row],[Column2]],Table12[[Column2]:[Column54]],34,FALSE),"0")</f>
        <v>0</v>
      </c>
      <c r="AJ142" s="58">
        <f>AVERAGE(Table1215[[#This Row],[Column31]],Table1215[[#This Row],[Column32]],Table1215[[#This Row],[Column33]])</f>
        <v>0</v>
      </c>
      <c r="AK142" s="56">
        <f>IFERROR(VLOOKUP(Table1215[[#This Row],[Column2]],Table12[[Column2]:[Column54]],36,FALSE),"0")</f>
        <v>3</v>
      </c>
      <c r="AL142" s="56">
        <f>IFERROR(VLOOKUP(Table1215[[#This Row],[Column2]],Table12[[Column2]:[Column54]],37,FALSE),"0")</f>
        <v>2</v>
      </c>
      <c r="AM142" s="56">
        <f>IFERROR(VLOOKUP(Table1215[[#This Row],[Column2]],Table12[[Column2]:[Column54]],38,FALSE),"0")</f>
        <v>0</v>
      </c>
      <c r="AN142" s="56">
        <f>IFERROR(VLOOKUP(Table1215[[#This Row],[Column2]],Table12[[Column2]:[Column54]],39,FALSE),"0")</f>
        <v>3</v>
      </c>
      <c r="AO142" s="56">
        <f>IFERROR(VLOOKUP(Table1215[[#This Row],[Column2]],Table12[[Column2]:[Column54]],40,FALSE),"0")</f>
        <v>0</v>
      </c>
      <c r="AP142" s="58">
        <f>AVERAGE(Table1215[[#This Row],[Column37]],Table1215[[#This Row],[Column38]],Table1215[[#This Row],[Column40]])</f>
        <v>2.6666666666666665</v>
      </c>
      <c r="AQ142" s="56">
        <f>IFERROR(VLOOKUP(Table1215[[#This Row],[Column2]],Table12[[Column2]:[Column54]],42,FALSE),"0")</f>
        <v>2</v>
      </c>
      <c r="AR142" s="56">
        <f>IFERROR(VLOOKUP(Table1215[[#This Row],[Column2]],Table12[[Column2]:[Column54]],43,FALSE),"0")</f>
        <v>0</v>
      </c>
      <c r="AS142" s="56">
        <f>IFERROR(VLOOKUP(Table1215[[#This Row],[Column2]],Table12[[Column2]:[Column54]],44,FALSE),"0")</f>
        <v>0</v>
      </c>
      <c r="AT142" s="56">
        <f>IFERROR(VLOOKUP(Table1215[[#This Row],[Column2]],Table12[[Column2]:[Column54]],45,FALSE),"0")</f>
        <v>0</v>
      </c>
      <c r="AU142" s="56">
        <f>IFERROR(VLOOKUP(Table1215[[#This Row],[Column2]],Table12[[Column2]:[Column54]],46,FALSE),"0")</f>
        <v>0</v>
      </c>
      <c r="AV142" s="58">
        <f>Table1215[[#This Row],[Column43]]</f>
        <v>2</v>
      </c>
      <c r="AW142" s="56">
        <f>IFERROR(VLOOKUP(Table1215[[#This Row],[Column2]],Table12[[Column2]:[Column54]],48,FALSE),"0")</f>
        <v>0</v>
      </c>
      <c r="AX142" s="56">
        <f>IFERROR(VLOOKUP(Table1215[[#This Row],[Column2]],Table12[[Column2]:[Column54]],49,FALSE),"0")</f>
        <v>0</v>
      </c>
      <c r="AY142" s="56">
        <f>IFERROR(VLOOKUP(Table1215[[#This Row],[Column2]],Table12[[Column2]:[Column54]],50,FALSE),"0")</f>
        <v>0</v>
      </c>
      <c r="AZ142" s="56">
        <f>IFERROR(VLOOKUP(Table1215[[#This Row],[Column2]],Table12[[Column2]:[Column54]],51,FALSE),"0")</f>
        <v>3</v>
      </c>
      <c r="BA142" s="56">
        <f>IFERROR(VLOOKUP(Table1215[[#This Row],[Column2]],Table12[[Column2]:[Column54]],52,FALSE),"0")</f>
        <v>3</v>
      </c>
      <c r="BB142" s="58">
        <f>AVERAGE(Table1215[[#This Row],[Column52]],Table1215[[#This Row],[Column53]])</f>
        <v>3</v>
      </c>
    </row>
    <row r="143" spans="1:54" ht="23.1" customHeight="1" x14ac:dyDescent="0.3">
      <c r="A143" s="78">
        <v>140</v>
      </c>
      <c r="B143" s="61" t="s">
        <v>373</v>
      </c>
      <c r="C143" s="62" t="s">
        <v>374</v>
      </c>
      <c r="D143" s="61" t="s">
        <v>449</v>
      </c>
      <c r="E143" s="61" t="s">
        <v>492</v>
      </c>
      <c r="F143" s="61" t="str">
        <f>REPT(CHAR(160),10)&amp;Working!$E144</f>
        <v>          C</v>
      </c>
      <c r="G143" s="52">
        <f>IFERROR(VLOOKUP(Table1215[[#This Row],[Column2]],Table12[[Column2]:[Column54]],6,FALSE),"0")</f>
        <v>0</v>
      </c>
      <c r="H143" s="52">
        <f>IFERROR(VLOOKUP(Table1215[[#This Row],[Column2]],Table12[[Column2]:[Column54]],7,FALSE),"0")</f>
        <v>0</v>
      </c>
      <c r="I143" s="52">
        <f>IFERROR(VLOOKUP(Table1215[[#This Row],[Column2]],Table12[[Column2]:[Column54]],8,FALSE),"0")</f>
        <v>3</v>
      </c>
      <c r="J143" s="52">
        <f>IFERROR(VLOOKUP(Table1215[[#This Row],[Column2]],Table12[[Column2]:[Column54]],9,FALSE),"0")</f>
        <v>0</v>
      </c>
      <c r="K143" s="52">
        <f>IFERROR(VLOOKUP(Table1215[[#This Row],[Column2]],Table12[[Column2]:[Column54]],10,FALSE),"0")</f>
        <v>0</v>
      </c>
      <c r="L143" s="58">
        <f>Table1215[[#This Row],[Column9]]</f>
        <v>3</v>
      </c>
      <c r="M143" s="52">
        <f>IFERROR(VLOOKUP(Table1215[[#This Row],[Column2]],Table12[[Column2]:[Column54]],12,FALSE),"0")</f>
        <v>0</v>
      </c>
      <c r="N143" s="52">
        <f>IFERROR(VLOOKUP(Table1215[[#This Row],[Column2]],Table12[[Column2]:[Column54]],13,FALSE),"0")</f>
        <v>4</v>
      </c>
      <c r="O143" s="52">
        <f>IFERROR(VLOOKUP(Table1215[[#This Row],[Column2]],Table12[[Column2]:[Column54]],14,FALSE),"0")</f>
        <v>3</v>
      </c>
      <c r="P143" s="52">
        <f>IFERROR(VLOOKUP(Table1215[[#This Row],[Column2]],Table12[[Column2]:[Column54]],10,FALSE),"0")</f>
        <v>0</v>
      </c>
      <c r="Q143" s="52">
        <f>IFERROR(VLOOKUP(Table1215[[#This Row],[Column2]],Table12[[Column2]:[Column54]],16,FALSE),"0")</f>
        <v>3</v>
      </c>
      <c r="R143" s="58">
        <f>AVERAGE(Table1215[[#This Row],[Column14]],Table1215[[#This Row],[Column15]],Table1215[[#This Row],[Column17]])</f>
        <v>3.3333333333333335</v>
      </c>
      <c r="S143" s="52">
        <f>IFERROR(VLOOKUP(Table1215[[#This Row],[Column2]],Table12[[Column2]:[Column54]],18,FALSE),"0")</f>
        <v>0</v>
      </c>
      <c r="T143" s="52">
        <f>IFERROR(VLOOKUP(Table1215[[#This Row],[Column2]],Table12[[Column2]:[Column54]],19,FALSE),"0")</f>
        <v>0</v>
      </c>
      <c r="U143" s="52">
        <f>IFERROR(VLOOKUP(Table1215[[#This Row],[Column2]],Table12[[Column2]:[Column54]],20,FALSE),"0")</f>
        <v>0</v>
      </c>
      <c r="V143" s="52">
        <f>IFERROR(VLOOKUP(Table1215[[#This Row],[Column2]],Table12[[Column2]:[Column54]],21,FALSE),"0")</f>
        <v>0</v>
      </c>
      <c r="W143" s="52">
        <f>IFERROR(VLOOKUP(Table1215[[#This Row],[Column2]],Table12[[Column2]:[Column54]],22,FALSE),"0")</f>
        <v>0</v>
      </c>
      <c r="X143" s="58">
        <f>Table1215[[#This Row],[Column19]]</f>
        <v>0</v>
      </c>
      <c r="Y143" s="52">
        <f>IFERROR(VLOOKUP(Table1215[[#This Row],[Column2]],Table12[[Column2]:[Column54]],24,FALSE),"0")</f>
        <v>4</v>
      </c>
      <c r="Z143" s="52">
        <f>IFERROR(VLOOKUP(Table1215[[#This Row],[Column2]],Table12[[Column2]:[Column54]],25,FALSE),"0")</f>
        <v>0</v>
      </c>
      <c r="AA143" s="52">
        <f>IFERROR(VLOOKUP(Table1215[[#This Row],[Column2]],Table12[[Column2]:[Column54]],26,FALSE),"0")</f>
        <v>0</v>
      </c>
      <c r="AB143" s="52">
        <f>IFERROR(VLOOKUP(Table1215[[#This Row],[Column2]],Table12[[Column2]:[Column54]],27,FALSE),"0")</f>
        <v>0</v>
      </c>
      <c r="AC143" s="52">
        <f>IFERROR(VLOOKUP(Table1215[[#This Row],[Column2]],Table12[[Column2]:[Column54]],28,FALSE),"0")</f>
        <v>0</v>
      </c>
      <c r="AD143" s="58">
        <f>Table1215[[#This Row],[Column25]]</f>
        <v>4</v>
      </c>
      <c r="AE143" s="52">
        <f>IFERROR(VLOOKUP(Table1215[[#This Row],[Column2]],Table12[[Column2]:[Column54]],30,FALSE),"0")</f>
        <v>0</v>
      </c>
      <c r="AF143" s="52">
        <f>IFERROR(VLOOKUP(Table1215[[#This Row],[Column2]],Table12[[Column2]:[Column54]],31,FALSE),"0")</f>
        <v>0</v>
      </c>
      <c r="AG143" s="52">
        <f>IFERROR(VLOOKUP(Table1215[[#This Row],[Column2]],Table12[[Column2]:[Column54]],32,FALSE),"0")</f>
        <v>0</v>
      </c>
      <c r="AH143" s="52">
        <f>IFERROR(VLOOKUP(Table1215[[#This Row],[Column2]],Table12[[Column2]:[Column54]],33,FALSE),"0")</f>
        <v>0</v>
      </c>
      <c r="AI143" s="52">
        <f>IFERROR(VLOOKUP(Table1215[[#This Row],[Column2]],Table12[[Column2]:[Column54]],34,FALSE),"0")</f>
        <v>0</v>
      </c>
      <c r="AJ143" s="58">
        <f>AVERAGE(Table1215[[#This Row],[Column31]],Table1215[[#This Row],[Column32]],Table1215[[#This Row],[Column33]])</f>
        <v>0</v>
      </c>
      <c r="AK143" s="52">
        <f>IFERROR(VLOOKUP(Table1215[[#This Row],[Column2]],Table12[[Column2]:[Column54]],36,FALSE),"0")</f>
        <v>3</v>
      </c>
      <c r="AL143" s="52">
        <f>IFERROR(VLOOKUP(Table1215[[#This Row],[Column2]],Table12[[Column2]:[Column54]],37,FALSE),"0")</f>
        <v>3</v>
      </c>
      <c r="AM143" s="52">
        <f>IFERROR(VLOOKUP(Table1215[[#This Row],[Column2]],Table12[[Column2]:[Column54]],38,FALSE),"0")</f>
        <v>0</v>
      </c>
      <c r="AN143" s="52">
        <f>IFERROR(VLOOKUP(Table1215[[#This Row],[Column2]],Table12[[Column2]:[Column54]],39,FALSE),"0")</f>
        <v>3</v>
      </c>
      <c r="AO143" s="52">
        <f>IFERROR(VLOOKUP(Table1215[[#This Row],[Column2]],Table12[[Column2]:[Column54]],40,FALSE),"0")</f>
        <v>0</v>
      </c>
      <c r="AP143" s="58">
        <f>AVERAGE(Table1215[[#This Row],[Column37]],Table1215[[#This Row],[Column38]],Table1215[[#This Row],[Column40]])</f>
        <v>3</v>
      </c>
      <c r="AQ143" s="52">
        <f>IFERROR(VLOOKUP(Table1215[[#This Row],[Column2]],Table12[[Column2]:[Column54]],42,FALSE),"0")</f>
        <v>1</v>
      </c>
      <c r="AR143" s="52">
        <f>IFERROR(VLOOKUP(Table1215[[#This Row],[Column2]],Table12[[Column2]:[Column54]],43,FALSE),"0")</f>
        <v>0</v>
      </c>
      <c r="AS143" s="52">
        <f>IFERROR(VLOOKUP(Table1215[[#This Row],[Column2]],Table12[[Column2]:[Column54]],44,FALSE),"0")</f>
        <v>0</v>
      </c>
      <c r="AT143" s="52">
        <f>IFERROR(VLOOKUP(Table1215[[#This Row],[Column2]],Table12[[Column2]:[Column54]],45,FALSE),"0")</f>
        <v>0</v>
      </c>
      <c r="AU143" s="52">
        <f>IFERROR(VLOOKUP(Table1215[[#This Row],[Column2]],Table12[[Column2]:[Column54]],46,FALSE),"0")</f>
        <v>0</v>
      </c>
      <c r="AV143" s="58">
        <f>Table1215[[#This Row],[Column43]]</f>
        <v>1</v>
      </c>
      <c r="AW143" s="52">
        <f>IFERROR(VLOOKUP(Table1215[[#This Row],[Column2]],Table12[[Column2]:[Column54]],48,FALSE),"0")</f>
        <v>0</v>
      </c>
      <c r="AX143" s="52">
        <f>IFERROR(VLOOKUP(Table1215[[#This Row],[Column2]],Table12[[Column2]:[Column54]],49,FALSE),"0")</f>
        <v>0</v>
      </c>
      <c r="AY143" s="52">
        <f>IFERROR(VLOOKUP(Table1215[[#This Row],[Column2]],Table12[[Column2]:[Column54]],50,FALSE),"0")</f>
        <v>0</v>
      </c>
      <c r="AZ143" s="52">
        <f>IFERROR(VLOOKUP(Table1215[[#This Row],[Column2]],Table12[[Column2]:[Column54]],51,FALSE),"0")</f>
        <v>3</v>
      </c>
      <c r="BA143" s="52">
        <f>IFERROR(VLOOKUP(Table1215[[#This Row],[Column2]],Table12[[Column2]:[Column54]],52,FALSE),"0")</f>
        <v>2</v>
      </c>
      <c r="BB143" s="58">
        <f>AVERAGE(Table1215[[#This Row],[Column52]],Table1215[[#This Row],[Column53]])</f>
        <v>2.5</v>
      </c>
    </row>
    <row r="144" spans="1:54" ht="23.1" customHeight="1" x14ac:dyDescent="0.3">
      <c r="A144" s="77">
        <v>141</v>
      </c>
      <c r="B144" s="54" t="s">
        <v>268</v>
      </c>
      <c r="C144" s="55" t="s">
        <v>269</v>
      </c>
      <c r="D144" s="54" t="s">
        <v>449</v>
      </c>
      <c r="E144" s="54" t="s">
        <v>160</v>
      </c>
      <c r="F144" s="54" t="str">
        <f>REPT(CHAR(160),10)&amp;Working!$E145</f>
        <v>          B</v>
      </c>
      <c r="G144" s="56">
        <f>IFERROR(VLOOKUP(Table1215[[#This Row],[Column2]],Table12[[Column2]:[Column54]],6,FALSE),"0")</f>
        <v>0</v>
      </c>
      <c r="H144" s="56">
        <f>IFERROR(VLOOKUP(Table1215[[#This Row],[Column2]],Table12[[Column2]:[Column54]],7,FALSE),"0")</f>
        <v>0</v>
      </c>
      <c r="I144" s="56">
        <f>IFERROR(VLOOKUP(Table1215[[#This Row],[Column2]],Table12[[Column2]:[Column54]],8,FALSE),"0")</f>
        <v>5</v>
      </c>
      <c r="J144" s="56">
        <f>IFERROR(VLOOKUP(Table1215[[#This Row],[Column2]],Table12[[Column2]:[Column54]],9,FALSE),"0")</f>
        <v>0</v>
      </c>
      <c r="K144" s="56">
        <f>IFERROR(VLOOKUP(Table1215[[#This Row],[Column2]],Table12[[Column2]:[Column54]],10,FALSE),"0")</f>
        <v>0</v>
      </c>
      <c r="L144" s="58">
        <f>Table1215[[#This Row],[Column9]]</f>
        <v>5</v>
      </c>
      <c r="M144" s="56">
        <f>IFERROR(VLOOKUP(Table1215[[#This Row],[Column2]],Table12[[Column2]:[Column54]],12,FALSE),"0")</f>
        <v>0</v>
      </c>
      <c r="N144" s="56">
        <f>IFERROR(VLOOKUP(Table1215[[#This Row],[Column2]],Table12[[Column2]:[Column54]],13,FALSE),"0")</f>
        <v>3</v>
      </c>
      <c r="O144" s="56">
        <f>IFERROR(VLOOKUP(Table1215[[#This Row],[Column2]],Table12[[Column2]:[Column54]],14,FALSE),"0")</f>
        <v>4</v>
      </c>
      <c r="P144" s="56">
        <f>IFERROR(VLOOKUP(Table1215[[#This Row],[Column2]],Table12[[Column2]:[Column54]],10,FALSE),"0")</f>
        <v>0</v>
      </c>
      <c r="Q144" s="56">
        <f>IFERROR(VLOOKUP(Table1215[[#This Row],[Column2]],Table12[[Column2]:[Column54]],16,FALSE),"0")</f>
        <v>4</v>
      </c>
      <c r="R144" s="58">
        <f>AVERAGE(Table1215[[#This Row],[Column14]],Table1215[[#This Row],[Column15]],Table1215[[#This Row],[Column17]])</f>
        <v>3.6666666666666665</v>
      </c>
      <c r="S144" s="56">
        <f>IFERROR(VLOOKUP(Table1215[[#This Row],[Column2]],Table12[[Column2]:[Column54]],18,FALSE),"0")</f>
        <v>0</v>
      </c>
      <c r="T144" s="56">
        <f>IFERROR(VLOOKUP(Table1215[[#This Row],[Column2]],Table12[[Column2]:[Column54]],19,FALSE),"0")</f>
        <v>0</v>
      </c>
      <c r="U144" s="56">
        <f>IFERROR(VLOOKUP(Table1215[[#This Row],[Column2]],Table12[[Column2]:[Column54]],20,FALSE),"0")</f>
        <v>0</v>
      </c>
      <c r="V144" s="56">
        <f>IFERROR(VLOOKUP(Table1215[[#This Row],[Column2]],Table12[[Column2]:[Column54]],21,FALSE),"0")</f>
        <v>0</v>
      </c>
      <c r="W144" s="56">
        <f>IFERROR(VLOOKUP(Table1215[[#This Row],[Column2]],Table12[[Column2]:[Column54]],22,FALSE),"0")</f>
        <v>0</v>
      </c>
      <c r="X144" s="58">
        <f>Table1215[[#This Row],[Column19]]</f>
        <v>0</v>
      </c>
      <c r="Y144" s="56">
        <f>IFERROR(VLOOKUP(Table1215[[#This Row],[Column2]],Table12[[Column2]:[Column54]],24,FALSE),"0")</f>
        <v>3</v>
      </c>
      <c r="Z144" s="56">
        <f>IFERROR(VLOOKUP(Table1215[[#This Row],[Column2]],Table12[[Column2]:[Column54]],25,FALSE),"0")</f>
        <v>0</v>
      </c>
      <c r="AA144" s="56">
        <f>IFERROR(VLOOKUP(Table1215[[#This Row],[Column2]],Table12[[Column2]:[Column54]],26,FALSE),"0")</f>
        <v>0</v>
      </c>
      <c r="AB144" s="56">
        <f>IFERROR(VLOOKUP(Table1215[[#This Row],[Column2]],Table12[[Column2]:[Column54]],27,FALSE),"0")</f>
        <v>0</v>
      </c>
      <c r="AC144" s="56">
        <f>IFERROR(VLOOKUP(Table1215[[#This Row],[Column2]],Table12[[Column2]:[Column54]],28,FALSE),"0")</f>
        <v>0</v>
      </c>
      <c r="AD144" s="58">
        <f>Table1215[[#This Row],[Column25]]</f>
        <v>3</v>
      </c>
      <c r="AE144" s="56">
        <f>IFERROR(VLOOKUP(Table1215[[#This Row],[Column2]],Table12[[Column2]:[Column54]],30,FALSE),"0")</f>
        <v>0</v>
      </c>
      <c r="AF144" s="56">
        <f>IFERROR(VLOOKUP(Table1215[[#This Row],[Column2]],Table12[[Column2]:[Column54]],31,FALSE),"0")</f>
        <v>0</v>
      </c>
      <c r="AG144" s="56">
        <f>IFERROR(VLOOKUP(Table1215[[#This Row],[Column2]],Table12[[Column2]:[Column54]],32,FALSE),"0")</f>
        <v>0</v>
      </c>
      <c r="AH144" s="56">
        <f>IFERROR(VLOOKUP(Table1215[[#This Row],[Column2]],Table12[[Column2]:[Column54]],33,FALSE),"0")</f>
        <v>0</v>
      </c>
      <c r="AI144" s="56">
        <f>IFERROR(VLOOKUP(Table1215[[#This Row],[Column2]],Table12[[Column2]:[Column54]],34,FALSE),"0")</f>
        <v>0</v>
      </c>
      <c r="AJ144" s="58">
        <f>AVERAGE(Table1215[[#This Row],[Column31]],Table1215[[#This Row],[Column32]],Table1215[[#This Row],[Column33]])</f>
        <v>0</v>
      </c>
      <c r="AK144" s="56">
        <f>IFERROR(VLOOKUP(Table1215[[#This Row],[Column2]],Table12[[Column2]:[Column54]],36,FALSE),"0")</f>
        <v>4</v>
      </c>
      <c r="AL144" s="56">
        <f>IFERROR(VLOOKUP(Table1215[[#This Row],[Column2]],Table12[[Column2]:[Column54]],37,FALSE),"0")</f>
        <v>3</v>
      </c>
      <c r="AM144" s="56">
        <f>IFERROR(VLOOKUP(Table1215[[#This Row],[Column2]],Table12[[Column2]:[Column54]],38,FALSE),"0")</f>
        <v>0</v>
      </c>
      <c r="AN144" s="56">
        <f>IFERROR(VLOOKUP(Table1215[[#This Row],[Column2]],Table12[[Column2]:[Column54]],39,FALSE),"0")</f>
        <v>5</v>
      </c>
      <c r="AO144" s="56">
        <f>IFERROR(VLOOKUP(Table1215[[#This Row],[Column2]],Table12[[Column2]:[Column54]],40,FALSE),"0")</f>
        <v>0</v>
      </c>
      <c r="AP144" s="58">
        <f>AVERAGE(Table1215[[#This Row],[Column37]],Table1215[[#This Row],[Column38]],Table1215[[#This Row],[Column40]])</f>
        <v>4</v>
      </c>
      <c r="AQ144" s="56">
        <f>IFERROR(VLOOKUP(Table1215[[#This Row],[Column2]],Table12[[Column2]:[Column54]],42,FALSE),"0")</f>
        <v>5</v>
      </c>
      <c r="AR144" s="56">
        <f>IFERROR(VLOOKUP(Table1215[[#This Row],[Column2]],Table12[[Column2]:[Column54]],43,FALSE),"0")</f>
        <v>0</v>
      </c>
      <c r="AS144" s="56">
        <f>IFERROR(VLOOKUP(Table1215[[#This Row],[Column2]],Table12[[Column2]:[Column54]],44,FALSE),"0")</f>
        <v>0</v>
      </c>
      <c r="AT144" s="56">
        <f>IFERROR(VLOOKUP(Table1215[[#This Row],[Column2]],Table12[[Column2]:[Column54]],45,FALSE),"0")</f>
        <v>0</v>
      </c>
      <c r="AU144" s="56">
        <f>IFERROR(VLOOKUP(Table1215[[#This Row],[Column2]],Table12[[Column2]:[Column54]],46,FALSE),"0")</f>
        <v>0</v>
      </c>
      <c r="AV144" s="58">
        <f>Table1215[[#This Row],[Column43]]</f>
        <v>5</v>
      </c>
      <c r="AW144" s="56">
        <f>IFERROR(VLOOKUP(Table1215[[#This Row],[Column2]],Table12[[Column2]:[Column54]],48,FALSE),"0")</f>
        <v>0</v>
      </c>
      <c r="AX144" s="56">
        <f>IFERROR(VLOOKUP(Table1215[[#This Row],[Column2]],Table12[[Column2]:[Column54]],49,FALSE),"0")</f>
        <v>0</v>
      </c>
      <c r="AY144" s="56">
        <f>IFERROR(VLOOKUP(Table1215[[#This Row],[Column2]],Table12[[Column2]:[Column54]],50,FALSE),"0")</f>
        <v>0</v>
      </c>
      <c r="AZ144" s="56">
        <f>IFERROR(VLOOKUP(Table1215[[#This Row],[Column2]],Table12[[Column2]:[Column54]],51,FALSE),"0")</f>
        <v>5</v>
      </c>
      <c r="BA144" s="56">
        <f>IFERROR(VLOOKUP(Table1215[[#This Row],[Column2]],Table12[[Column2]:[Column54]],52,FALSE),"0")</f>
        <v>4</v>
      </c>
      <c r="BB144" s="58">
        <f>AVERAGE(Table1215[[#This Row],[Column52]],Table1215[[#This Row],[Column53]])</f>
        <v>4.5</v>
      </c>
    </row>
    <row r="145" spans="1:54" ht="23.1" customHeight="1" x14ac:dyDescent="0.3">
      <c r="A145" s="78">
        <v>142</v>
      </c>
      <c r="B145" s="61" t="s">
        <v>169</v>
      </c>
      <c r="C145" s="62" t="s">
        <v>170</v>
      </c>
      <c r="D145" s="61" t="s">
        <v>541</v>
      </c>
      <c r="E145" s="61" t="s">
        <v>160</v>
      </c>
      <c r="F145" s="61" t="str">
        <f>REPT(CHAR(160),10)&amp;Working!$E146</f>
        <v>          B</v>
      </c>
      <c r="G145" s="52">
        <f>IFERROR(VLOOKUP(Table1215[[#This Row],[Column2]],Table12[[Column2]:[Column54]],6,FALSE),"0")</f>
        <v>0</v>
      </c>
      <c r="H145" s="52">
        <f>IFERROR(VLOOKUP(Table1215[[#This Row],[Column2]],Table12[[Column2]:[Column54]],7,FALSE),"0")</f>
        <v>0</v>
      </c>
      <c r="I145" s="52">
        <f>IFERROR(VLOOKUP(Table1215[[#This Row],[Column2]],Table12[[Column2]:[Column54]],8,FALSE),"0")</f>
        <v>2</v>
      </c>
      <c r="J145" s="52">
        <f>IFERROR(VLOOKUP(Table1215[[#This Row],[Column2]],Table12[[Column2]:[Column54]],9,FALSE),"0")</f>
        <v>0</v>
      </c>
      <c r="K145" s="52">
        <f>IFERROR(VLOOKUP(Table1215[[#This Row],[Column2]],Table12[[Column2]:[Column54]],10,FALSE),"0")</f>
        <v>0</v>
      </c>
      <c r="L145" s="58">
        <f>Table1215[[#This Row],[Column9]]</f>
        <v>2</v>
      </c>
      <c r="M145" s="52">
        <f>IFERROR(VLOOKUP(Table1215[[#This Row],[Column2]],Table12[[Column2]:[Column54]],12,FALSE),"0")</f>
        <v>0</v>
      </c>
      <c r="N145" s="52">
        <f>IFERROR(VLOOKUP(Table1215[[#This Row],[Column2]],Table12[[Column2]:[Column54]],13,FALSE),"0")</f>
        <v>3</v>
      </c>
      <c r="O145" s="52">
        <f>IFERROR(VLOOKUP(Table1215[[#This Row],[Column2]],Table12[[Column2]:[Column54]],14,FALSE),"0")</f>
        <v>4</v>
      </c>
      <c r="P145" s="52">
        <f>IFERROR(VLOOKUP(Table1215[[#This Row],[Column2]],Table12[[Column2]:[Column54]],10,FALSE),"0")</f>
        <v>0</v>
      </c>
      <c r="Q145" s="52">
        <f>IFERROR(VLOOKUP(Table1215[[#This Row],[Column2]],Table12[[Column2]:[Column54]],16,FALSE),"0")</f>
        <v>4</v>
      </c>
      <c r="R145" s="58">
        <f>AVERAGE(Table1215[[#This Row],[Column14]],Table1215[[#This Row],[Column15]],Table1215[[#This Row],[Column17]])</f>
        <v>3.6666666666666665</v>
      </c>
      <c r="S145" s="52">
        <f>IFERROR(VLOOKUP(Table1215[[#This Row],[Column2]],Table12[[Column2]:[Column54]],18,FALSE),"0")</f>
        <v>0</v>
      </c>
      <c r="T145" s="52">
        <f>IFERROR(VLOOKUP(Table1215[[#This Row],[Column2]],Table12[[Column2]:[Column54]],19,FALSE),"0")</f>
        <v>0</v>
      </c>
      <c r="U145" s="52">
        <f>IFERROR(VLOOKUP(Table1215[[#This Row],[Column2]],Table12[[Column2]:[Column54]],20,FALSE),"0")</f>
        <v>0</v>
      </c>
      <c r="V145" s="52">
        <f>IFERROR(VLOOKUP(Table1215[[#This Row],[Column2]],Table12[[Column2]:[Column54]],21,FALSE),"0")</f>
        <v>0</v>
      </c>
      <c r="W145" s="52">
        <f>IFERROR(VLOOKUP(Table1215[[#This Row],[Column2]],Table12[[Column2]:[Column54]],22,FALSE),"0")</f>
        <v>0</v>
      </c>
      <c r="X145" s="58">
        <f>Table1215[[#This Row],[Column19]]</f>
        <v>0</v>
      </c>
      <c r="Y145" s="52">
        <f>IFERROR(VLOOKUP(Table1215[[#This Row],[Column2]],Table12[[Column2]:[Column54]],24,FALSE),"0")</f>
        <v>2</v>
      </c>
      <c r="Z145" s="52">
        <f>IFERROR(VLOOKUP(Table1215[[#This Row],[Column2]],Table12[[Column2]:[Column54]],25,FALSE),"0")</f>
        <v>0</v>
      </c>
      <c r="AA145" s="52">
        <f>IFERROR(VLOOKUP(Table1215[[#This Row],[Column2]],Table12[[Column2]:[Column54]],26,FALSE),"0")</f>
        <v>0</v>
      </c>
      <c r="AB145" s="52">
        <f>IFERROR(VLOOKUP(Table1215[[#This Row],[Column2]],Table12[[Column2]:[Column54]],27,FALSE),"0")</f>
        <v>0</v>
      </c>
      <c r="AC145" s="52">
        <f>IFERROR(VLOOKUP(Table1215[[#This Row],[Column2]],Table12[[Column2]:[Column54]],28,FALSE),"0")</f>
        <v>0</v>
      </c>
      <c r="AD145" s="58">
        <f>Table1215[[#This Row],[Column25]]</f>
        <v>2</v>
      </c>
      <c r="AE145" s="52">
        <f>IFERROR(VLOOKUP(Table1215[[#This Row],[Column2]],Table12[[Column2]:[Column54]],30,FALSE),"0")</f>
        <v>0</v>
      </c>
      <c r="AF145" s="52">
        <f>IFERROR(VLOOKUP(Table1215[[#This Row],[Column2]],Table12[[Column2]:[Column54]],31,FALSE),"0")</f>
        <v>0</v>
      </c>
      <c r="AG145" s="52">
        <f>IFERROR(VLOOKUP(Table1215[[#This Row],[Column2]],Table12[[Column2]:[Column54]],32,FALSE),"0")</f>
        <v>0</v>
      </c>
      <c r="AH145" s="52">
        <f>IFERROR(VLOOKUP(Table1215[[#This Row],[Column2]],Table12[[Column2]:[Column54]],33,FALSE),"0")</f>
        <v>0</v>
      </c>
      <c r="AI145" s="52">
        <f>IFERROR(VLOOKUP(Table1215[[#This Row],[Column2]],Table12[[Column2]:[Column54]],34,FALSE),"0")</f>
        <v>0</v>
      </c>
      <c r="AJ145" s="58">
        <f>AVERAGE(Table1215[[#This Row],[Column31]],Table1215[[#This Row],[Column32]],Table1215[[#This Row],[Column33]])</f>
        <v>0</v>
      </c>
      <c r="AK145" s="52">
        <f>IFERROR(VLOOKUP(Table1215[[#This Row],[Column2]],Table12[[Column2]:[Column54]],36,FALSE),"0")</f>
        <v>2</v>
      </c>
      <c r="AL145" s="52">
        <f>IFERROR(VLOOKUP(Table1215[[#This Row],[Column2]],Table12[[Column2]:[Column54]],37,FALSE),"0")</f>
        <v>4</v>
      </c>
      <c r="AM145" s="52">
        <f>IFERROR(VLOOKUP(Table1215[[#This Row],[Column2]],Table12[[Column2]:[Column54]],38,FALSE),"0")</f>
        <v>0</v>
      </c>
      <c r="AN145" s="52">
        <f>IFERROR(VLOOKUP(Table1215[[#This Row],[Column2]],Table12[[Column2]:[Column54]],39,FALSE),"0")</f>
        <v>3</v>
      </c>
      <c r="AO145" s="52">
        <f>IFERROR(VLOOKUP(Table1215[[#This Row],[Column2]],Table12[[Column2]:[Column54]],40,FALSE),"0")</f>
        <v>0</v>
      </c>
      <c r="AP145" s="58">
        <f>AVERAGE(Table1215[[#This Row],[Column37]],Table1215[[#This Row],[Column38]],Table1215[[#This Row],[Column40]])</f>
        <v>3</v>
      </c>
      <c r="AQ145" s="52">
        <f>IFERROR(VLOOKUP(Table1215[[#This Row],[Column2]],Table12[[Column2]:[Column54]],42,FALSE),"0")</f>
        <v>4</v>
      </c>
      <c r="AR145" s="52">
        <f>IFERROR(VLOOKUP(Table1215[[#This Row],[Column2]],Table12[[Column2]:[Column54]],43,FALSE),"0")</f>
        <v>0</v>
      </c>
      <c r="AS145" s="52">
        <f>IFERROR(VLOOKUP(Table1215[[#This Row],[Column2]],Table12[[Column2]:[Column54]],44,FALSE),"0")</f>
        <v>0</v>
      </c>
      <c r="AT145" s="52">
        <f>IFERROR(VLOOKUP(Table1215[[#This Row],[Column2]],Table12[[Column2]:[Column54]],45,FALSE),"0")</f>
        <v>0</v>
      </c>
      <c r="AU145" s="52">
        <f>IFERROR(VLOOKUP(Table1215[[#This Row],[Column2]],Table12[[Column2]:[Column54]],46,FALSE),"0")</f>
        <v>0</v>
      </c>
      <c r="AV145" s="58">
        <f>Table1215[[#This Row],[Column43]]</f>
        <v>4</v>
      </c>
      <c r="AW145" s="52">
        <f>IFERROR(VLOOKUP(Table1215[[#This Row],[Column2]],Table12[[Column2]:[Column54]],48,FALSE),"0")</f>
        <v>0</v>
      </c>
      <c r="AX145" s="52">
        <f>IFERROR(VLOOKUP(Table1215[[#This Row],[Column2]],Table12[[Column2]:[Column54]],49,FALSE),"0")</f>
        <v>0</v>
      </c>
      <c r="AY145" s="52">
        <f>IFERROR(VLOOKUP(Table1215[[#This Row],[Column2]],Table12[[Column2]:[Column54]],50,FALSE),"0")</f>
        <v>0</v>
      </c>
      <c r="AZ145" s="52">
        <f>IFERROR(VLOOKUP(Table1215[[#This Row],[Column2]],Table12[[Column2]:[Column54]],51,FALSE),"0")</f>
        <v>2</v>
      </c>
      <c r="BA145" s="52">
        <f>IFERROR(VLOOKUP(Table1215[[#This Row],[Column2]],Table12[[Column2]:[Column54]],52,FALSE),"0")</f>
        <v>3</v>
      </c>
      <c r="BB145" s="58">
        <f>AVERAGE(Table1215[[#This Row],[Column52]],Table1215[[#This Row],[Column53]])</f>
        <v>2.5</v>
      </c>
    </row>
    <row r="146" spans="1:54" ht="23.1" customHeight="1" x14ac:dyDescent="0.3">
      <c r="A146" s="77">
        <v>143</v>
      </c>
      <c r="B146" s="54" t="s">
        <v>282</v>
      </c>
      <c r="C146" s="55" t="s">
        <v>283</v>
      </c>
      <c r="D146" s="54" t="s">
        <v>449</v>
      </c>
      <c r="E146" s="54" t="s">
        <v>160</v>
      </c>
      <c r="F146" s="54" t="str">
        <f>REPT(CHAR(160),10)&amp;Working!$E147</f>
        <v>          B</v>
      </c>
      <c r="G146" s="56">
        <f>IFERROR(VLOOKUP(Table1215[[#This Row],[Column2]],Table12[[Column2]:[Column54]],6,FALSE),"0")</f>
        <v>0</v>
      </c>
      <c r="H146" s="56">
        <f>IFERROR(VLOOKUP(Table1215[[#This Row],[Column2]],Table12[[Column2]:[Column54]],7,FALSE),"0")</f>
        <v>0</v>
      </c>
      <c r="I146" s="56">
        <f>IFERROR(VLOOKUP(Table1215[[#This Row],[Column2]],Table12[[Column2]:[Column54]],8,FALSE),"0")</f>
        <v>2</v>
      </c>
      <c r="J146" s="56">
        <f>IFERROR(VLOOKUP(Table1215[[#This Row],[Column2]],Table12[[Column2]:[Column54]],9,FALSE),"0")</f>
        <v>0</v>
      </c>
      <c r="K146" s="56">
        <f>IFERROR(VLOOKUP(Table1215[[#This Row],[Column2]],Table12[[Column2]:[Column54]],10,FALSE),"0")</f>
        <v>0</v>
      </c>
      <c r="L146" s="58">
        <f>Table1215[[#This Row],[Column9]]</f>
        <v>2</v>
      </c>
      <c r="M146" s="56">
        <f>IFERROR(VLOOKUP(Table1215[[#This Row],[Column2]],Table12[[Column2]:[Column54]],12,FALSE),"0")</f>
        <v>0</v>
      </c>
      <c r="N146" s="56">
        <f>IFERROR(VLOOKUP(Table1215[[#This Row],[Column2]],Table12[[Column2]:[Column54]],13,FALSE),"0")</f>
        <v>3</v>
      </c>
      <c r="O146" s="56">
        <f>IFERROR(VLOOKUP(Table1215[[#This Row],[Column2]],Table12[[Column2]:[Column54]],14,FALSE),"0")</f>
        <v>3</v>
      </c>
      <c r="P146" s="56">
        <f>IFERROR(VLOOKUP(Table1215[[#This Row],[Column2]],Table12[[Column2]:[Column54]],10,FALSE),"0")</f>
        <v>0</v>
      </c>
      <c r="Q146" s="56">
        <f>IFERROR(VLOOKUP(Table1215[[#This Row],[Column2]],Table12[[Column2]:[Column54]],16,FALSE),"0")</f>
        <v>3</v>
      </c>
      <c r="R146" s="58">
        <f>AVERAGE(Table1215[[#This Row],[Column14]],Table1215[[#This Row],[Column15]],Table1215[[#This Row],[Column17]])</f>
        <v>3</v>
      </c>
      <c r="S146" s="56">
        <f>IFERROR(VLOOKUP(Table1215[[#This Row],[Column2]],Table12[[Column2]:[Column54]],18,FALSE),"0")</f>
        <v>0</v>
      </c>
      <c r="T146" s="56">
        <f>IFERROR(VLOOKUP(Table1215[[#This Row],[Column2]],Table12[[Column2]:[Column54]],19,FALSE),"0")</f>
        <v>0</v>
      </c>
      <c r="U146" s="56">
        <f>IFERROR(VLOOKUP(Table1215[[#This Row],[Column2]],Table12[[Column2]:[Column54]],20,FALSE),"0")</f>
        <v>0</v>
      </c>
      <c r="V146" s="56">
        <f>IFERROR(VLOOKUP(Table1215[[#This Row],[Column2]],Table12[[Column2]:[Column54]],21,FALSE),"0")</f>
        <v>0</v>
      </c>
      <c r="W146" s="56">
        <f>IFERROR(VLOOKUP(Table1215[[#This Row],[Column2]],Table12[[Column2]:[Column54]],22,FALSE),"0")</f>
        <v>0</v>
      </c>
      <c r="X146" s="58">
        <f>Table1215[[#This Row],[Column19]]</f>
        <v>0</v>
      </c>
      <c r="Y146" s="56">
        <f>IFERROR(VLOOKUP(Table1215[[#This Row],[Column2]],Table12[[Column2]:[Column54]],24,FALSE),"0")</f>
        <v>0</v>
      </c>
      <c r="Z146" s="56">
        <f>IFERROR(VLOOKUP(Table1215[[#This Row],[Column2]],Table12[[Column2]:[Column54]],25,FALSE),"0")</f>
        <v>0</v>
      </c>
      <c r="AA146" s="56">
        <f>IFERROR(VLOOKUP(Table1215[[#This Row],[Column2]],Table12[[Column2]:[Column54]],26,FALSE),"0")</f>
        <v>0</v>
      </c>
      <c r="AB146" s="56">
        <f>IFERROR(VLOOKUP(Table1215[[#This Row],[Column2]],Table12[[Column2]:[Column54]],27,FALSE),"0")</f>
        <v>0</v>
      </c>
      <c r="AC146" s="56">
        <f>IFERROR(VLOOKUP(Table1215[[#This Row],[Column2]],Table12[[Column2]:[Column54]],28,FALSE),"0")</f>
        <v>0</v>
      </c>
      <c r="AD146" s="58">
        <f>Table1215[[#This Row],[Column25]]</f>
        <v>0</v>
      </c>
      <c r="AE146" s="56">
        <f>IFERROR(VLOOKUP(Table1215[[#This Row],[Column2]],Table12[[Column2]:[Column54]],30,FALSE),"0")</f>
        <v>0</v>
      </c>
      <c r="AF146" s="56">
        <f>IFERROR(VLOOKUP(Table1215[[#This Row],[Column2]],Table12[[Column2]:[Column54]],31,FALSE),"0")</f>
        <v>0</v>
      </c>
      <c r="AG146" s="56">
        <f>IFERROR(VLOOKUP(Table1215[[#This Row],[Column2]],Table12[[Column2]:[Column54]],32,FALSE),"0")</f>
        <v>0</v>
      </c>
      <c r="AH146" s="56">
        <f>IFERROR(VLOOKUP(Table1215[[#This Row],[Column2]],Table12[[Column2]:[Column54]],33,FALSE),"0")</f>
        <v>0</v>
      </c>
      <c r="AI146" s="56">
        <f>IFERROR(VLOOKUP(Table1215[[#This Row],[Column2]],Table12[[Column2]:[Column54]],34,FALSE),"0")</f>
        <v>0</v>
      </c>
      <c r="AJ146" s="58">
        <f>AVERAGE(Table1215[[#This Row],[Column31]],Table1215[[#This Row],[Column32]],Table1215[[#This Row],[Column33]])</f>
        <v>0</v>
      </c>
      <c r="AK146" s="56">
        <f>IFERROR(VLOOKUP(Table1215[[#This Row],[Column2]],Table12[[Column2]:[Column54]],36,FALSE),"0")</f>
        <v>2</v>
      </c>
      <c r="AL146" s="56">
        <f>IFERROR(VLOOKUP(Table1215[[#This Row],[Column2]],Table12[[Column2]:[Column54]],37,FALSE),"0")</f>
        <v>2</v>
      </c>
      <c r="AM146" s="56">
        <f>IFERROR(VLOOKUP(Table1215[[#This Row],[Column2]],Table12[[Column2]:[Column54]],38,FALSE),"0")</f>
        <v>0</v>
      </c>
      <c r="AN146" s="56">
        <f>IFERROR(VLOOKUP(Table1215[[#This Row],[Column2]],Table12[[Column2]:[Column54]],39,FALSE),"0")</f>
        <v>3</v>
      </c>
      <c r="AO146" s="56">
        <f>IFERROR(VLOOKUP(Table1215[[#This Row],[Column2]],Table12[[Column2]:[Column54]],40,FALSE),"0")</f>
        <v>0</v>
      </c>
      <c r="AP146" s="58">
        <f>AVERAGE(Table1215[[#This Row],[Column37]],Table1215[[#This Row],[Column38]],Table1215[[#This Row],[Column40]])</f>
        <v>2.3333333333333335</v>
      </c>
      <c r="AQ146" s="56">
        <f>IFERROR(VLOOKUP(Table1215[[#This Row],[Column2]],Table12[[Column2]:[Column54]],42,FALSE),"0")</f>
        <v>3</v>
      </c>
      <c r="AR146" s="56">
        <f>IFERROR(VLOOKUP(Table1215[[#This Row],[Column2]],Table12[[Column2]:[Column54]],43,FALSE),"0")</f>
        <v>0</v>
      </c>
      <c r="AS146" s="56">
        <f>IFERROR(VLOOKUP(Table1215[[#This Row],[Column2]],Table12[[Column2]:[Column54]],44,FALSE),"0")</f>
        <v>0</v>
      </c>
      <c r="AT146" s="56">
        <f>IFERROR(VLOOKUP(Table1215[[#This Row],[Column2]],Table12[[Column2]:[Column54]],45,FALSE),"0")</f>
        <v>0</v>
      </c>
      <c r="AU146" s="56">
        <f>IFERROR(VLOOKUP(Table1215[[#This Row],[Column2]],Table12[[Column2]:[Column54]],46,FALSE),"0")</f>
        <v>0</v>
      </c>
      <c r="AV146" s="58">
        <f>Table1215[[#This Row],[Column43]]</f>
        <v>3</v>
      </c>
      <c r="AW146" s="56">
        <f>IFERROR(VLOOKUP(Table1215[[#This Row],[Column2]],Table12[[Column2]:[Column54]],48,FALSE),"0")</f>
        <v>0</v>
      </c>
      <c r="AX146" s="56">
        <f>IFERROR(VLOOKUP(Table1215[[#This Row],[Column2]],Table12[[Column2]:[Column54]],49,FALSE),"0")</f>
        <v>0</v>
      </c>
      <c r="AY146" s="56">
        <f>IFERROR(VLOOKUP(Table1215[[#This Row],[Column2]],Table12[[Column2]:[Column54]],50,FALSE),"0")</f>
        <v>0</v>
      </c>
      <c r="AZ146" s="56">
        <f>IFERROR(VLOOKUP(Table1215[[#This Row],[Column2]],Table12[[Column2]:[Column54]],51,FALSE),"0")</f>
        <v>2</v>
      </c>
      <c r="BA146" s="56">
        <f>IFERROR(VLOOKUP(Table1215[[#This Row],[Column2]],Table12[[Column2]:[Column54]],52,FALSE),"0")</f>
        <v>3</v>
      </c>
      <c r="BB146" s="58">
        <f>AVERAGE(Table1215[[#This Row],[Column52]],Table1215[[#This Row],[Column53]])</f>
        <v>2.5</v>
      </c>
    </row>
    <row r="147" spans="1:54" ht="23.1" customHeight="1" x14ac:dyDescent="0.3">
      <c r="A147" s="78">
        <v>144</v>
      </c>
      <c r="B147" s="61" t="s">
        <v>171</v>
      </c>
      <c r="C147" s="62" t="s">
        <v>172</v>
      </c>
      <c r="D147" s="61" t="s">
        <v>449</v>
      </c>
      <c r="E147" s="61" t="s">
        <v>160</v>
      </c>
      <c r="F147" s="61" t="str">
        <f>REPT(CHAR(160),10)&amp;Working!$E148</f>
        <v>          B</v>
      </c>
      <c r="G147" s="52">
        <f>IFERROR(VLOOKUP(Table1215[[#This Row],[Column2]],Table12[[Column2]:[Column54]],6,FALSE),"0")</f>
        <v>0</v>
      </c>
      <c r="H147" s="52">
        <f>IFERROR(VLOOKUP(Table1215[[#This Row],[Column2]],Table12[[Column2]:[Column54]],7,FALSE),"0")</f>
        <v>0</v>
      </c>
      <c r="I147" s="52">
        <f>IFERROR(VLOOKUP(Table1215[[#This Row],[Column2]],Table12[[Column2]:[Column54]],8,FALSE),"0")</f>
        <v>3</v>
      </c>
      <c r="J147" s="52">
        <f>IFERROR(VLOOKUP(Table1215[[#This Row],[Column2]],Table12[[Column2]:[Column54]],9,FALSE),"0")</f>
        <v>0</v>
      </c>
      <c r="K147" s="52">
        <f>IFERROR(VLOOKUP(Table1215[[#This Row],[Column2]],Table12[[Column2]:[Column54]],10,FALSE),"0")</f>
        <v>0</v>
      </c>
      <c r="L147" s="58">
        <f>Table1215[[#This Row],[Column9]]</f>
        <v>3</v>
      </c>
      <c r="M147" s="52">
        <f>IFERROR(VLOOKUP(Table1215[[#This Row],[Column2]],Table12[[Column2]:[Column54]],12,FALSE),"0")</f>
        <v>0</v>
      </c>
      <c r="N147" s="52">
        <f>IFERROR(VLOOKUP(Table1215[[#This Row],[Column2]],Table12[[Column2]:[Column54]],13,FALSE),"0")</f>
        <v>5</v>
      </c>
      <c r="O147" s="52">
        <f>IFERROR(VLOOKUP(Table1215[[#This Row],[Column2]],Table12[[Column2]:[Column54]],14,FALSE),"0")</f>
        <v>4</v>
      </c>
      <c r="P147" s="52">
        <f>IFERROR(VLOOKUP(Table1215[[#This Row],[Column2]],Table12[[Column2]:[Column54]],10,FALSE),"0")</f>
        <v>0</v>
      </c>
      <c r="Q147" s="52">
        <f>IFERROR(VLOOKUP(Table1215[[#This Row],[Column2]],Table12[[Column2]:[Column54]],16,FALSE),"0")</f>
        <v>4</v>
      </c>
      <c r="R147" s="58">
        <f>AVERAGE(Table1215[[#This Row],[Column14]],Table1215[[#This Row],[Column15]],Table1215[[#This Row],[Column17]])</f>
        <v>4.333333333333333</v>
      </c>
      <c r="S147" s="52">
        <f>IFERROR(VLOOKUP(Table1215[[#This Row],[Column2]],Table12[[Column2]:[Column54]],18,FALSE),"0")</f>
        <v>0</v>
      </c>
      <c r="T147" s="52">
        <f>IFERROR(VLOOKUP(Table1215[[#This Row],[Column2]],Table12[[Column2]:[Column54]],19,FALSE),"0")</f>
        <v>0</v>
      </c>
      <c r="U147" s="52">
        <f>IFERROR(VLOOKUP(Table1215[[#This Row],[Column2]],Table12[[Column2]:[Column54]],20,FALSE),"0")</f>
        <v>0</v>
      </c>
      <c r="V147" s="52">
        <f>IFERROR(VLOOKUP(Table1215[[#This Row],[Column2]],Table12[[Column2]:[Column54]],21,FALSE),"0")</f>
        <v>0</v>
      </c>
      <c r="W147" s="52">
        <f>IFERROR(VLOOKUP(Table1215[[#This Row],[Column2]],Table12[[Column2]:[Column54]],22,FALSE),"0")</f>
        <v>0</v>
      </c>
      <c r="X147" s="58">
        <f>Table1215[[#This Row],[Column19]]</f>
        <v>0</v>
      </c>
      <c r="Y147" s="52">
        <f>IFERROR(VLOOKUP(Table1215[[#This Row],[Column2]],Table12[[Column2]:[Column54]],24,FALSE),"0")</f>
        <v>5</v>
      </c>
      <c r="Z147" s="52">
        <f>IFERROR(VLOOKUP(Table1215[[#This Row],[Column2]],Table12[[Column2]:[Column54]],25,FALSE),"0")</f>
        <v>0</v>
      </c>
      <c r="AA147" s="52">
        <f>IFERROR(VLOOKUP(Table1215[[#This Row],[Column2]],Table12[[Column2]:[Column54]],26,FALSE),"0")</f>
        <v>0</v>
      </c>
      <c r="AB147" s="52">
        <f>IFERROR(VLOOKUP(Table1215[[#This Row],[Column2]],Table12[[Column2]:[Column54]],27,FALSE),"0")</f>
        <v>0</v>
      </c>
      <c r="AC147" s="52">
        <f>IFERROR(VLOOKUP(Table1215[[#This Row],[Column2]],Table12[[Column2]:[Column54]],28,FALSE),"0")</f>
        <v>0</v>
      </c>
      <c r="AD147" s="58">
        <f>Table1215[[#This Row],[Column25]]</f>
        <v>5</v>
      </c>
      <c r="AE147" s="52">
        <f>IFERROR(VLOOKUP(Table1215[[#This Row],[Column2]],Table12[[Column2]:[Column54]],30,FALSE),"0")</f>
        <v>0</v>
      </c>
      <c r="AF147" s="52">
        <f>IFERROR(VLOOKUP(Table1215[[#This Row],[Column2]],Table12[[Column2]:[Column54]],31,FALSE),"0")</f>
        <v>0</v>
      </c>
      <c r="AG147" s="52">
        <f>IFERROR(VLOOKUP(Table1215[[#This Row],[Column2]],Table12[[Column2]:[Column54]],32,FALSE),"0")</f>
        <v>0</v>
      </c>
      <c r="AH147" s="52">
        <f>IFERROR(VLOOKUP(Table1215[[#This Row],[Column2]],Table12[[Column2]:[Column54]],33,FALSE),"0")</f>
        <v>0</v>
      </c>
      <c r="AI147" s="52">
        <f>IFERROR(VLOOKUP(Table1215[[#This Row],[Column2]],Table12[[Column2]:[Column54]],34,FALSE),"0")</f>
        <v>0</v>
      </c>
      <c r="AJ147" s="58">
        <f>AVERAGE(Table1215[[#This Row],[Column31]],Table1215[[#This Row],[Column32]],Table1215[[#This Row],[Column33]])</f>
        <v>0</v>
      </c>
      <c r="AK147" s="52">
        <f>IFERROR(VLOOKUP(Table1215[[#This Row],[Column2]],Table12[[Column2]:[Column54]],36,FALSE),"0")</f>
        <v>3</v>
      </c>
      <c r="AL147" s="52">
        <f>IFERROR(VLOOKUP(Table1215[[#This Row],[Column2]],Table12[[Column2]:[Column54]],37,FALSE),"0")</f>
        <v>3</v>
      </c>
      <c r="AM147" s="52">
        <f>IFERROR(VLOOKUP(Table1215[[#This Row],[Column2]],Table12[[Column2]:[Column54]],38,FALSE),"0")</f>
        <v>0</v>
      </c>
      <c r="AN147" s="52">
        <f>IFERROR(VLOOKUP(Table1215[[#This Row],[Column2]],Table12[[Column2]:[Column54]],39,FALSE),"0")</f>
        <v>3</v>
      </c>
      <c r="AO147" s="52">
        <f>IFERROR(VLOOKUP(Table1215[[#This Row],[Column2]],Table12[[Column2]:[Column54]],40,FALSE),"0")</f>
        <v>0</v>
      </c>
      <c r="AP147" s="58">
        <f>AVERAGE(Table1215[[#This Row],[Column37]],Table1215[[#This Row],[Column38]],Table1215[[#This Row],[Column40]])</f>
        <v>3</v>
      </c>
      <c r="AQ147" s="52">
        <f>IFERROR(VLOOKUP(Table1215[[#This Row],[Column2]],Table12[[Column2]:[Column54]],42,FALSE),"0")</f>
        <v>3</v>
      </c>
      <c r="AR147" s="52">
        <f>IFERROR(VLOOKUP(Table1215[[#This Row],[Column2]],Table12[[Column2]:[Column54]],43,FALSE),"0")</f>
        <v>0</v>
      </c>
      <c r="AS147" s="52">
        <f>IFERROR(VLOOKUP(Table1215[[#This Row],[Column2]],Table12[[Column2]:[Column54]],44,FALSE),"0")</f>
        <v>0</v>
      </c>
      <c r="AT147" s="52">
        <f>IFERROR(VLOOKUP(Table1215[[#This Row],[Column2]],Table12[[Column2]:[Column54]],45,FALSE),"0")</f>
        <v>0</v>
      </c>
      <c r="AU147" s="52">
        <f>IFERROR(VLOOKUP(Table1215[[#This Row],[Column2]],Table12[[Column2]:[Column54]],46,FALSE),"0")</f>
        <v>0</v>
      </c>
      <c r="AV147" s="58">
        <f>Table1215[[#This Row],[Column43]]</f>
        <v>3</v>
      </c>
      <c r="AW147" s="52">
        <f>IFERROR(VLOOKUP(Table1215[[#This Row],[Column2]],Table12[[Column2]:[Column54]],48,FALSE),"0")</f>
        <v>0</v>
      </c>
      <c r="AX147" s="52">
        <f>IFERROR(VLOOKUP(Table1215[[#This Row],[Column2]],Table12[[Column2]:[Column54]],49,FALSE),"0")</f>
        <v>0</v>
      </c>
      <c r="AY147" s="52">
        <f>IFERROR(VLOOKUP(Table1215[[#This Row],[Column2]],Table12[[Column2]:[Column54]],50,FALSE),"0")</f>
        <v>0</v>
      </c>
      <c r="AZ147" s="52">
        <f>IFERROR(VLOOKUP(Table1215[[#This Row],[Column2]],Table12[[Column2]:[Column54]],51,FALSE),"0")</f>
        <v>3</v>
      </c>
      <c r="BA147" s="52">
        <f>IFERROR(VLOOKUP(Table1215[[#This Row],[Column2]],Table12[[Column2]:[Column54]],52,FALSE),"0")</f>
        <v>4</v>
      </c>
      <c r="BB147" s="58">
        <f>AVERAGE(Table1215[[#This Row],[Column52]],Table1215[[#This Row],[Column53]])</f>
        <v>3.5</v>
      </c>
    </row>
    <row r="148" spans="1:54" ht="23.1" customHeight="1" x14ac:dyDescent="0.3">
      <c r="A148" s="77">
        <v>145</v>
      </c>
      <c r="B148" s="54" t="s">
        <v>375</v>
      </c>
      <c r="C148" s="55" t="s">
        <v>376</v>
      </c>
      <c r="D148" s="54" t="s">
        <v>541</v>
      </c>
      <c r="E148" s="54" t="s">
        <v>492</v>
      </c>
      <c r="F148" s="54" t="str">
        <f>REPT(CHAR(160),10)&amp;Working!$E149</f>
        <v>          C</v>
      </c>
      <c r="G148" s="56">
        <f>IFERROR(VLOOKUP(Table1215[[#This Row],[Column2]],Table12[[Column2]:[Column54]],6,FALSE),"0")</f>
        <v>0</v>
      </c>
      <c r="H148" s="56">
        <f>IFERROR(VLOOKUP(Table1215[[#This Row],[Column2]],Table12[[Column2]:[Column54]],7,FALSE),"0")</f>
        <v>0</v>
      </c>
      <c r="I148" s="56">
        <f>IFERROR(VLOOKUP(Table1215[[#This Row],[Column2]],Table12[[Column2]:[Column54]],8,FALSE),"0")</f>
        <v>2</v>
      </c>
      <c r="J148" s="56">
        <f>IFERROR(VLOOKUP(Table1215[[#This Row],[Column2]],Table12[[Column2]:[Column54]],9,FALSE),"0")</f>
        <v>0</v>
      </c>
      <c r="K148" s="56">
        <f>IFERROR(VLOOKUP(Table1215[[#This Row],[Column2]],Table12[[Column2]:[Column54]],10,FALSE),"0")</f>
        <v>0</v>
      </c>
      <c r="L148" s="58">
        <f>Table1215[[#This Row],[Column9]]</f>
        <v>2</v>
      </c>
      <c r="M148" s="56">
        <f>IFERROR(VLOOKUP(Table1215[[#This Row],[Column2]],Table12[[Column2]:[Column54]],12,FALSE),"0")</f>
        <v>0</v>
      </c>
      <c r="N148" s="56">
        <f>IFERROR(VLOOKUP(Table1215[[#This Row],[Column2]],Table12[[Column2]:[Column54]],13,FALSE),"0")</f>
        <v>3</v>
      </c>
      <c r="O148" s="56">
        <f>IFERROR(VLOOKUP(Table1215[[#This Row],[Column2]],Table12[[Column2]:[Column54]],14,FALSE),"0")</f>
        <v>3</v>
      </c>
      <c r="P148" s="56">
        <f>IFERROR(VLOOKUP(Table1215[[#This Row],[Column2]],Table12[[Column2]:[Column54]],10,FALSE),"0")</f>
        <v>0</v>
      </c>
      <c r="Q148" s="56">
        <f>IFERROR(VLOOKUP(Table1215[[#This Row],[Column2]],Table12[[Column2]:[Column54]],16,FALSE),"0")</f>
        <v>3</v>
      </c>
      <c r="R148" s="58">
        <f>AVERAGE(Table1215[[#This Row],[Column14]],Table1215[[#This Row],[Column15]],Table1215[[#This Row],[Column17]])</f>
        <v>3</v>
      </c>
      <c r="S148" s="56">
        <f>IFERROR(VLOOKUP(Table1215[[#This Row],[Column2]],Table12[[Column2]:[Column54]],18,FALSE),"0")</f>
        <v>0</v>
      </c>
      <c r="T148" s="56">
        <f>IFERROR(VLOOKUP(Table1215[[#This Row],[Column2]],Table12[[Column2]:[Column54]],19,FALSE),"0")</f>
        <v>0</v>
      </c>
      <c r="U148" s="56">
        <f>IFERROR(VLOOKUP(Table1215[[#This Row],[Column2]],Table12[[Column2]:[Column54]],20,FALSE),"0")</f>
        <v>0</v>
      </c>
      <c r="V148" s="56">
        <f>IFERROR(VLOOKUP(Table1215[[#This Row],[Column2]],Table12[[Column2]:[Column54]],21,FALSE),"0")</f>
        <v>0</v>
      </c>
      <c r="W148" s="56">
        <f>IFERROR(VLOOKUP(Table1215[[#This Row],[Column2]],Table12[[Column2]:[Column54]],22,FALSE),"0")</f>
        <v>0</v>
      </c>
      <c r="X148" s="58">
        <f>Table1215[[#This Row],[Column19]]</f>
        <v>0</v>
      </c>
      <c r="Y148" s="56">
        <f>IFERROR(VLOOKUP(Table1215[[#This Row],[Column2]],Table12[[Column2]:[Column54]],24,FALSE),"0")</f>
        <v>3</v>
      </c>
      <c r="Z148" s="56">
        <f>IFERROR(VLOOKUP(Table1215[[#This Row],[Column2]],Table12[[Column2]:[Column54]],25,FALSE),"0")</f>
        <v>0</v>
      </c>
      <c r="AA148" s="56">
        <f>IFERROR(VLOOKUP(Table1215[[#This Row],[Column2]],Table12[[Column2]:[Column54]],26,FALSE),"0")</f>
        <v>0</v>
      </c>
      <c r="AB148" s="56">
        <f>IFERROR(VLOOKUP(Table1215[[#This Row],[Column2]],Table12[[Column2]:[Column54]],27,FALSE),"0")</f>
        <v>0</v>
      </c>
      <c r="AC148" s="56">
        <f>IFERROR(VLOOKUP(Table1215[[#This Row],[Column2]],Table12[[Column2]:[Column54]],28,FALSE),"0")</f>
        <v>0</v>
      </c>
      <c r="AD148" s="58">
        <f>Table1215[[#This Row],[Column25]]</f>
        <v>3</v>
      </c>
      <c r="AE148" s="56">
        <f>IFERROR(VLOOKUP(Table1215[[#This Row],[Column2]],Table12[[Column2]:[Column54]],30,FALSE),"0")</f>
        <v>0</v>
      </c>
      <c r="AF148" s="56">
        <f>IFERROR(VLOOKUP(Table1215[[#This Row],[Column2]],Table12[[Column2]:[Column54]],31,FALSE),"0")</f>
        <v>0</v>
      </c>
      <c r="AG148" s="56">
        <f>IFERROR(VLOOKUP(Table1215[[#This Row],[Column2]],Table12[[Column2]:[Column54]],32,FALSE),"0")</f>
        <v>0</v>
      </c>
      <c r="AH148" s="56">
        <f>IFERROR(VLOOKUP(Table1215[[#This Row],[Column2]],Table12[[Column2]:[Column54]],33,FALSE),"0")</f>
        <v>0</v>
      </c>
      <c r="AI148" s="56">
        <f>IFERROR(VLOOKUP(Table1215[[#This Row],[Column2]],Table12[[Column2]:[Column54]],34,FALSE),"0")</f>
        <v>0</v>
      </c>
      <c r="AJ148" s="58">
        <f>AVERAGE(Table1215[[#This Row],[Column31]],Table1215[[#This Row],[Column32]],Table1215[[#This Row],[Column33]])</f>
        <v>0</v>
      </c>
      <c r="AK148" s="56">
        <f>IFERROR(VLOOKUP(Table1215[[#This Row],[Column2]],Table12[[Column2]:[Column54]],36,FALSE),"0")</f>
        <v>3</v>
      </c>
      <c r="AL148" s="56">
        <f>IFERROR(VLOOKUP(Table1215[[#This Row],[Column2]],Table12[[Column2]:[Column54]],37,FALSE),"0")</f>
        <v>4</v>
      </c>
      <c r="AM148" s="56">
        <f>IFERROR(VLOOKUP(Table1215[[#This Row],[Column2]],Table12[[Column2]:[Column54]],38,FALSE),"0")</f>
        <v>0</v>
      </c>
      <c r="AN148" s="56">
        <f>IFERROR(VLOOKUP(Table1215[[#This Row],[Column2]],Table12[[Column2]:[Column54]],39,FALSE),"0")</f>
        <v>3</v>
      </c>
      <c r="AO148" s="56">
        <f>IFERROR(VLOOKUP(Table1215[[#This Row],[Column2]],Table12[[Column2]:[Column54]],40,FALSE),"0")</f>
        <v>0</v>
      </c>
      <c r="AP148" s="58">
        <f>AVERAGE(Table1215[[#This Row],[Column37]],Table1215[[#This Row],[Column38]],Table1215[[#This Row],[Column40]])</f>
        <v>3.3333333333333335</v>
      </c>
      <c r="AQ148" s="56">
        <f>IFERROR(VLOOKUP(Table1215[[#This Row],[Column2]],Table12[[Column2]:[Column54]],42,FALSE),"0")</f>
        <v>3</v>
      </c>
      <c r="AR148" s="56">
        <f>IFERROR(VLOOKUP(Table1215[[#This Row],[Column2]],Table12[[Column2]:[Column54]],43,FALSE),"0")</f>
        <v>0</v>
      </c>
      <c r="AS148" s="56">
        <f>IFERROR(VLOOKUP(Table1215[[#This Row],[Column2]],Table12[[Column2]:[Column54]],44,FALSE),"0")</f>
        <v>0</v>
      </c>
      <c r="AT148" s="56">
        <f>IFERROR(VLOOKUP(Table1215[[#This Row],[Column2]],Table12[[Column2]:[Column54]],45,FALSE),"0")</f>
        <v>0</v>
      </c>
      <c r="AU148" s="56">
        <f>IFERROR(VLOOKUP(Table1215[[#This Row],[Column2]],Table12[[Column2]:[Column54]],46,FALSE),"0")</f>
        <v>0</v>
      </c>
      <c r="AV148" s="58">
        <f>Table1215[[#This Row],[Column43]]</f>
        <v>3</v>
      </c>
      <c r="AW148" s="56">
        <f>IFERROR(VLOOKUP(Table1215[[#This Row],[Column2]],Table12[[Column2]:[Column54]],48,FALSE),"0")</f>
        <v>0</v>
      </c>
      <c r="AX148" s="56">
        <f>IFERROR(VLOOKUP(Table1215[[#This Row],[Column2]],Table12[[Column2]:[Column54]],49,FALSE),"0")</f>
        <v>0</v>
      </c>
      <c r="AY148" s="56">
        <f>IFERROR(VLOOKUP(Table1215[[#This Row],[Column2]],Table12[[Column2]:[Column54]],50,FALSE),"0")</f>
        <v>0</v>
      </c>
      <c r="AZ148" s="56">
        <f>IFERROR(VLOOKUP(Table1215[[#This Row],[Column2]],Table12[[Column2]:[Column54]],51,FALSE),"0")</f>
        <v>2</v>
      </c>
      <c r="BA148" s="56">
        <f>IFERROR(VLOOKUP(Table1215[[#This Row],[Column2]],Table12[[Column2]:[Column54]],52,FALSE),"0")</f>
        <v>4</v>
      </c>
      <c r="BB148" s="58">
        <f>AVERAGE(Table1215[[#This Row],[Column52]],Table1215[[#This Row],[Column53]])</f>
        <v>3</v>
      </c>
    </row>
    <row r="149" spans="1:54" ht="23.1" customHeight="1" x14ac:dyDescent="0.3">
      <c r="A149" s="78">
        <v>146</v>
      </c>
      <c r="B149" s="61" t="s">
        <v>377</v>
      </c>
      <c r="C149" s="62" t="s">
        <v>378</v>
      </c>
      <c r="D149" s="61" t="s">
        <v>541</v>
      </c>
      <c r="E149" s="61" t="s">
        <v>492</v>
      </c>
      <c r="F149" s="61" t="str">
        <f>REPT(CHAR(160),10)&amp;Working!$E150</f>
        <v>          C</v>
      </c>
      <c r="G149" s="52">
        <f>IFERROR(VLOOKUP(Table1215[[#This Row],[Column2]],Table12[[Column2]:[Column54]],6,FALSE),"0")</f>
        <v>0</v>
      </c>
      <c r="H149" s="52">
        <f>IFERROR(VLOOKUP(Table1215[[#This Row],[Column2]],Table12[[Column2]:[Column54]],7,FALSE),"0")</f>
        <v>0</v>
      </c>
      <c r="I149" s="52">
        <f>IFERROR(VLOOKUP(Table1215[[#This Row],[Column2]],Table12[[Column2]:[Column54]],8,FALSE),"0")</f>
        <v>5</v>
      </c>
      <c r="J149" s="52">
        <f>IFERROR(VLOOKUP(Table1215[[#This Row],[Column2]],Table12[[Column2]:[Column54]],9,FALSE),"0")</f>
        <v>0</v>
      </c>
      <c r="K149" s="52">
        <f>IFERROR(VLOOKUP(Table1215[[#This Row],[Column2]],Table12[[Column2]:[Column54]],10,FALSE),"0")</f>
        <v>0</v>
      </c>
      <c r="L149" s="58">
        <f>Table1215[[#This Row],[Column9]]</f>
        <v>5</v>
      </c>
      <c r="M149" s="52">
        <f>IFERROR(VLOOKUP(Table1215[[#This Row],[Column2]],Table12[[Column2]:[Column54]],12,FALSE),"0")</f>
        <v>0</v>
      </c>
      <c r="N149" s="52">
        <f>IFERROR(VLOOKUP(Table1215[[#This Row],[Column2]],Table12[[Column2]:[Column54]],13,FALSE),"0")</f>
        <v>5</v>
      </c>
      <c r="O149" s="52">
        <f>IFERROR(VLOOKUP(Table1215[[#This Row],[Column2]],Table12[[Column2]:[Column54]],14,FALSE),"0")</f>
        <v>5</v>
      </c>
      <c r="P149" s="52">
        <f>IFERROR(VLOOKUP(Table1215[[#This Row],[Column2]],Table12[[Column2]:[Column54]],10,FALSE),"0")</f>
        <v>0</v>
      </c>
      <c r="Q149" s="52">
        <f>IFERROR(VLOOKUP(Table1215[[#This Row],[Column2]],Table12[[Column2]:[Column54]],16,FALSE),"0")</f>
        <v>5</v>
      </c>
      <c r="R149" s="58">
        <f>AVERAGE(Table1215[[#This Row],[Column14]],Table1215[[#This Row],[Column15]],Table1215[[#This Row],[Column17]])</f>
        <v>5</v>
      </c>
      <c r="S149" s="52">
        <f>IFERROR(VLOOKUP(Table1215[[#This Row],[Column2]],Table12[[Column2]:[Column54]],18,FALSE),"0")</f>
        <v>0</v>
      </c>
      <c r="T149" s="52">
        <f>IFERROR(VLOOKUP(Table1215[[#This Row],[Column2]],Table12[[Column2]:[Column54]],19,FALSE),"0")</f>
        <v>0</v>
      </c>
      <c r="U149" s="52">
        <f>IFERROR(VLOOKUP(Table1215[[#This Row],[Column2]],Table12[[Column2]:[Column54]],20,FALSE),"0")</f>
        <v>0</v>
      </c>
      <c r="V149" s="52">
        <f>IFERROR(VLOOKUP(Table1215[[#This Row],[Column2]],Table12[[Column2]:[Column54]],21,FALSE),"0")</f>
        <v>0</v>
      </c>
      <c r="W149" s="52">
        <f>IFERROR(VLOOKUP(Table1215[[#This Row],[Column2]],Table12[[Column2]:[Column54]],22,FALSE),"0")</f>
        <v>0</v>
      </c>
      <c r="X149" s="58">
        <f>Table1215[[#This Row],[Column19]]</f>
        <v>0</v>
      </c>
      <c r="Y149" s="52">
        <f>IFERROR(VLOOKUP(Table1215[[#This Row],[Column2]],Table12[[Column2]:[Column54]],24,FALSE),"0")</f>
        <v>5</v>
      </c>
      <c r="Z149" s="52">
        <f>IFERROR(VLOOKUP(Table1215[[#This Row],[Column2]],Table12[[Column2]:[Column54]],25,FALSE),"0")</f>
        <v>0</v>
      </c>
      <c r="AA149" s="52">
        <f>IFERROR(VLOOKUP(Table1215[[#This Row],[Column2]],Table12[[Column2]:[Column54]],26,FALSE),"0")</f>
        <v>0</v>
      </c>
      <c r="AB149" s="52">
        <f>IFERROR(VLOOKUP(Table1215[[#This Row],[Column2]],Table12[[Column2]:[Column54]],27,FALSE),"0")</f>
        <v>0</v>
      </c>
      <c r="AC149" s="52">
        <f>IFERROR(VLOOKUP(Table1215[[#This Row],[Column2]],Table12[[Column2]:[Column54]],28,FALSE),"0")</f>
        <v>0</v>
      </c>
      <c r="AD149" s="58">
        <f>Table1215[[#This Row],[Column25]]</f>
        <v>5</v>
      </c>
      <c r="AE149" s="52">
        <f>IFERROR(VLOOKUP(Table1215[[#This Row],[Column2]],Table12[[Column2]:[Column54]],30,FALSE),"0")</f>
        <v>0</v>
      </c>
      <c r="AF149" s="52">
        <f>IFERROR(VLOOKUP(Table1215[[#This Row],[Column2]],Table12[[Column2]:[Column54]],31,FALSE),"0")</f>
        <v>0</v>
      </c>
      <c r="AG149" s="52">
        <f>IFERROR(VLOOKUP(Table1215[[#This Row],[Column2]],Table12[[Column2]:[Column54]],32,FALSE),"0")</f>
        <v>0</v>
      </c>
      <c r="AH149" s="52">
        <f>IFERROR(VLOOKUP(Table1215[[#This Row],[Column2]],Table12[[Column2]:[Column54]],33,FALSE),"0")</f>
        <v>0</v>
      </c>
      <c r="AI149" s="52">
        <f>IFERROR(VLOOKUP(Table1215[[#This Row],[Column2]],Table12[[Column2]:[Column54]],34,FALSE),"0")</f>
        <v>0</v>
      </c>
      <c r="AJ149" s="58">
        <f>AVERAGE(Table1215[[#This Row],[Column31]],Table1215[[#This Row],[Column32]],Table1215[[#This Row],[Column33]])</f>
        <v>0</v>
      </c>
      <c r="AK149" s="52">
        <f>IFERROR(VLOOKUP(Table1215[[#This Row],[Column2]],Table12[[Column2]:[Column54]],36,FALSE),"0")</f>
        <v>5</v>
      </c>
      <c r="AL149" s="52">
        <f>IFERROR(VLOOKUP(Table1215[[#This Row],[Column2]],Table12[[Column2]:[Column54]],37,FALSE),"0")</f>
        <v>5</v>
      </c>
      <c r="AM149" s="52">
        <f>IFERROR(VLOOKUP(Table1215[[#This Row],[Column2]],Table12[[Column2]:[Column54]],38,FALSE),"0")</f>
        <v>0</v>
      </c>
      <c r="AN149" s="52">
        <f>IFERROR(VLOOKUP(Table1215[[#This Row],[Column2]],Table12[[Column2]:[Column54]],39,FALSE),"0")</f>
        <v>5</v>
      </c>
      <c r="AO149" s="52">
        <f>IFERROR(VLOOKUP(Table1215[[#This Row],[Column2]],Table12[[Column2]:[Column54]],40,FALSE),"0")</f>
        <v>0</v>
      </c>
      <c r="AP149" s="58">
        <f>AVERAGE(Table1215[[#This Row],[Column37]],Table1215[[#This Row],[Column38]],Table1215[[#This Row],[Column40]])</f>
        <v>5</v>
      </c>
      <c r="AQ149" s="52">
        <f>IFERROR(VLOOKUP(Table1215[[#This Row],[Column2]],Table12[[Column2]:[Column54]],42,FALSE),"0")</f>
        <v>5</v>
      </c>
      <c r="AR149" s="52">
        <f>IFERROR(VLOOKUP(Table1215[[#This Row],[Column2]],Table12[[Column2]:[Column54]],43,FALSE),"0")</f>
        <v>0</v>
      </c>
      <c r="AS149" s="52">
        <f>IFERROR(VLOOKUP(Table1215[[#This Row],[Column2]],Table12[[Column2]:[Column54]],44,FALSE),"0")</f>
        <v>0</v>
      </c>
      <c r="AT149" s="52">
        <f>IFERROR(VLOOKUP(Table1215[[#This Row],[Column2]],Table12[[Column2]:[Column54]],45,FALSE),"0")</f>
        <v>0</v>
      </c>
      <c r="AU149" s="52">
        <f>IFERROR(VLOOKUP(Table1215[[#This Row],[Column2]],Table12[[Column2]:[Column54]],46,FALSE),"0")</f>
        <v>0</v>
      </c>
      <c r="AV149" s="58">
        <f>Table1215[[#This Row],[Column43]]</f>
        <v>5</v>
      </c>
      <c r="AW149" s="52">
        <f>IFERROR(VLOOKUP(Table1215[[#This Row],[Column2]],Table12[[Column2]:[Column54]],48,FALSE),"0")</f>
        <v>0</v>
      </c>
      <c r="AX149" s="52">
        <f>IFERROR(VLOOKUP(Table1215[[#This Row],[Column2]],Table12[[Column2]:[Column54]],49,FALSE),"0")</f>
        <v>0</v>
      </c>
      <c r="AY149" s="52">
        <f>IFERROR(VLOOKUP(Table1215[[#This Row],[Column2]],Table12[[Column2]:[Column54]],50,FALSE),"0")</f>
        <v>0</v>
      </c>
      <c r="AZ149" s="52">
        <f>IFERROR(VLOOKUP(Table1215[[#This Row],[Column2]],Table12[[Column2]:[Column54]],51,FALSE),"0")</f>
        <v>5</v>
      </c>
      <c r="BA149" s="52">
        <f>IFERROR(VLOOKUP(Table1215[[#This Row],[Column2]],Table12[[Column2]:[Column54]],52,FALSE),"0")</f>
        <v>5</v>
      </c>
      <c r="BB149" s="58">
        <f>AVERAGE(Table1215[[#This Row],[Column52]],Table1215[[#This Row],[Column53]])</f>
        <v>5</v>
      </c>
    </row>
    <row r="150" spans="1:54" ht="23.1" customHeight="1" x14ac:dyDescent="0.3">
      <c r="A150" s="77">
        <v>147</v>
      </c>
      <c r="B150" s="54" t="s">
        <v>153</v>
      </c>
      <c r="C150" s="55" t="s">
        <v>154</v>
      </c>
      <c r="D150" s="54" t="s">
        <v>449</v>
      </c>
      <c r="E150" s="54" t="s">
        <v>34</v>
      </c>
      <c r="F150" s="54" t="str">
        <f>REPT(CHAR(160),10)&amp;Working!$E151</f>
        <v>          A</v>
      </c>
      <c r="G150" s="56">
        <f>IFERROR(VLOOKUP(Table1215[[#This Row],[Column2]],Table12[[Column2]:[Column54]],6,FALSE),"0")</f>
        <v>0</v>
      </c>
      <c r="H150" s="56">
        <f>IFERROR(VLOOKUP(Table1215[[#This Row],[Column2]],Table12[[Column2]:[Column54]],7,FALSE),"0")</f>
        <v>0</v>
      </c>
      <c r="I150" s="56">
        <f>IFERROR(VLOOKUP(Table1215[[#This Row],[Column2]],Table12[[Column2]:[Column54]],8,FALSE),"0")</f>
        <v>3</v>
      </c>
      <c r="J150" s="56">
        <f>IFERROR(VLOOKUP(Table1215[[#This Row],[Column2]],Table12[[Column2]:[Column54]],9,FALSE),"0")</f>
        <v>0</v>
      </c>
      <c r="K150" s="56">
        <f>IFERROR(VLOOKUP(Table1215[[#This Row],[Column2]],Table12[[Column2]:[Column54]],10,FALSE),"0")</f>
        <v>0</v>
      </c>
      <c r="L150" s="58">
        <f>Table1215[[#This Row],[Column9]]</f>
        <v>3</v>
      </c>
      <c r="M150" s="56">
        <f>IFERROR(VLOOKUP(Table1215[[#This Row],[Column2]],Table12[[Column2]:[Column54]],12,FALSE),"0")</f>
        <v>0</v>
      </c>
      <c r="N150" s="56">
        <f>IFERROR(VLOOKUP(Table1215[[#This Row],[Column2]],Table12[[Column2]:[Column54]],13,FALSE),"0")</f>
        <v>4</v>
      </c>
      <c r="O150" s="56">
        <f>IFERROR(VLOOKUP(Table1215[[#This Row],[Column2]],Table12[[Column2]:[Column54]],14,FALSE),"0")</f>
        <v>3</v>
      </c>
      <c r="P150" s="56">
        <f>IFERROR(VLOOKUP(Table1215[[#This Row],[Column2]],Table12[[Column2]:[Column54]],10,FALSE),"0")</f>
        <v>0</v>
      </c>
      <c r="Q150" s="56">
        <f>IFERROR(VLOOKUP(Table1215[[#This Row],[Column2]],Table12[[Column2]:[Column54]],16,FALSE),"0")</f>
        <v>3</v>
      </c>
      <c r="R150" s="58">
        <f>AVERAGE(Table1215[[#This Row],[Column14]],Table1215[[#This Row],[Column15]],Table1215[[#This Row],[Column17]])</f>
        <v>3.3333333333333335</v>
      </c>
      <c r="S150" s="56">
        <f>IFERROR(VLOOKUP(Table1215[[#This Row],[Column2]],Table12[[Column2]:[Column54]],18,FALSE),"0")</f>
        <v>0</v>
      </c>
      <c r="T150" s="56">
        <f>IFERROR(VLOOKUP(Table1215[[#This Row],[Column2]],Table12[[Column2]:[Column54]],19,FALSE),"0")</f>
        <v>0</v>
      </c>
      <c r="U150" s="56">
        <f>IFERROR(VLOOKUP(Table1215[[#This Row],[Column2]],Table12[[Column2]:[Column54]],20,FALSE),"0")</f>
        <v>0</v>
      </c>
      <c r="V150" s="56">
        <f>IFERROR(VLOOKUP(Table1215[[#This Row],[Column2]],Table12[[Column2]:[Column54]],21,FALSE),"0")</f>
        <v>0</v>
      </c>
      <c r="W150" s="56">
        <f>IFERROR(VLOOKUP(Table1215[[#This Row],[Column2]],Table12[[Column2]:[Column54]],22,FALSE),"0")</f>
        <v>0</v>
      </c>
      <c r="X150" s="58">
        <f>Table1215[[#This Row],[Column19]]</f>
        <v>0</v>
      </c>
      <c r="Y150" s="56">
        <f>IFERROR(VLOOKUP(Table1215[[#This Row],[Column2]],Table12[[Column2]:[Column54]],24,FALSE),"0")</f>
        <v>3</v>
      </c>
      <c r="Z150" s="56">
        <f>IFERROR(VLOOKUP(Table1215[[#This Row],[Column2]],Table12[[Column2]:[Column54]],25,FALSE),"0")</f>
        <v>0</v>
      </c>
      <c r="AA150" s="56">
        <f>IFERROR(VLOOKUP(Table1215[[#This Row],[Column2]],Table12[[Column2]:[Column54]],26,FALSE),"0")</f>
        <v>0</v>
      </c>
      <c r="AB150" s="56">
        <f>IFERROR(VLOOKUP(Table1215[[#This Row],[Column2]],Table12[[Column2]:[Column54]],27,FALSE),"0")</f>
        <v>0</v>
      </c>
      <c r="AC150" s="56">
        <f>IFERROR(VLOOKUP(Table1215[[#This Row],[Column2]],Table12[[Column2]:[Column54]],28,FALSE),"0")</f>
        <v>0</v>
      </c>
      <c r="AD150" s="58">
        <f>Table1215[[#This Row],[Column25]]</f>
        <v>3</v>
      </c>
      <c r="AE150" s="56">
        <f>IFERROR(VLOOKUP(Table1215[[#This Row],[Column2]],Table12[[Column2]:[Column54]],30,FALSE),"0")</f>
        <v>0</v>
      </c>
      <c r="AF150" s="56">
        <f>IFERROR(VLOOKUP(Table1215[[#This Row],[Column2]],Table12[[Column2]:[Column54]],31,FALSE),"0")</f>
        <v>0</v>
      </c>
      <c r="AG150" s="56">
        <f>IFERROR(VLOOKUP(Table1215[[#This Row],[Column2]],Table12[[Column2]:[Column54]],32,FALSE),"0")</f>
        <v>0</v>
      </c>
      <c r="AH150" s="56">
        <f>IFERROR(VLOOKUP(Table1215[[#This Row],[Column2]],Table12[[Column2]:[Column54]],33,FALSE),"0")</f>
        <v>0</v>
      </c>
      <c r="AI150" s="56">
        <f>IFERROR(VLOOKUP(Table1215[[#This Row],[Column2]],Table12[[Column2]:[Column54]],34,FALSE),"0")</f>
        <v>0</v>
      </c>
      <c r="AJ150" s="58">
        <f>AVERAGE(Table1215[[#This Row],[Column31]],Table1215[[#This Row],[Column32]],Table1215[[#This Row],[Column33]])</f>
        <v>0</v>
      </c>
      <c r="AK150" s="56">
        <f>IFERROR(VLOOKUP(Table1215[[#This Row],[Column2]],Table12[[Column2]:[Column54]],36,FALSE),"0")</f>
        <v>4</v>
      </c>
      <c r="AL150" s="56">
        <f>IFERROR(VLOOKUP(Table1215[[#This Row],[Column2]],Table12[[Column2]:[Column54]],37,FALSE),"0")</f>
        <v>3</v>
      </c>
      <c r="AM150" s="56">
        <f>IFERROR(VLOOKUP(Table1215[[#This Row],[Column2]],Table12[[Column2]:[Column54]],38,FALSE),"0")</f>
        <v>0</v>
      </c>
      <c r="AN150" s="56">
        <f>IFERROR(VLOOKUP(Table1215[[#This Row],[Column2]],Table12[[Column2]:[Column54]],39,FALSE),"0")</f>
        <v>4</v>
      </c>
      <c r="AO150" s="56">
        <f>IFERROR(VLOOKUP(Table1215[[#This Row],[Column2]],Table12[[Column2]:[Column54]],40,FALSE),"0")</f>
        <v>0</v>
      </c>
      <c r="AP150" s="58">
        <f>AVERAGE(Table1215[[#This Row],[Column37]],Table1215[[#This Row],[Column38]],Table1215[[#This Row],[Column40]])</f>
        <v>3.6666666666666665</v>
      </c>
      <c r="AQ150" s="56">
        <f>IFERROR(VLOOKUP(Table1215[[#This Row],[Column2]],Table12[[Column2]:[Column54]],42,FALSE),"0")</f>
        <v>2</v>
      </c>
      <c r="AR150" s="56">
        <f>IFERROR(VLOOKUP(Table1215[[#This Row],[Column2]],Table12[[Column2]:[Column54]],43,FALSE),"0")</f>
        <v>0</v>
      </c>
      <c r="AS150" s="56">
        <f>IFERROR(VLOOKUP(Table1215[[#This Row],[Column2]],Table12[[Column2]:[Column54]],44,FALSE),"0")</f>
        <v>0</v>
      </c>
      <c r="AT150" s="56">
        <f>IFERROR(VLOOKUP(Table1215[[#This Row],[Column2]],Table12[[Column2]:[Column54]],45,FALSE),"0")</f>
        <v>0</v>
      </c>
      <c r="AU150" s="56">
        <f>IFERROR(VLOOKUP(Table1215[[#This Row],[Column2]],Table12[[Column2]:[Column54]],46,FALSE),"0")</f>
        <v>0</v>
      </c>
      <c r="AV150" s="58">
        <f>Table1215[[#This Row],[Column43]]</f>
        <v>2</v>
      </c>
      <c r="AW150" s="56">
        <f>IFERROR(VLOOKUP(Table1215[[#This Row],[Column2]],Table12[[Column2]:[Column54]],48,FALSE),"0")</f>
        <v>0</v>
      </c>
      <c r="AX150" s="56">
        <f>IFERROR(VLOOKUP(Table1215[[#This Row],[Column2]],Table12[[Column2]:[Column54]],49,FALSE),"0")</f>
        <v>0</v>
      </c>
      <c r="AY150" s="56">
        <f>IFERROR(VLOOKUP(Table1215[[#This Row],[Column2]],Table12[[Column2]:[Column54]],50,FALSE),"0")</f>
        <v>0</v>
      </c>
      <c r="AZ150" s="56">
        <f>IFERROR(VLOOKUP(Table1215[[#This Row],[Column2]],Table12[[Column2]:[Column54]],51,FALSE),"0")</f>
        <v>3</v>
      </c>
      <c r="BA150" s="56">
        <f>IFERROR(VLOOKUP(Table1215[[#This Row],[Column2]],Table12[[Column2]:[Column54]],52,FALSE),"0")</f>
        <v>3</v>
      </c>
      <c r="BB150" s="58">
        <f>AVERAGE(Table1215[[#This Row],[Column52]],Table1215[[#This Row],[Column53]])</f>
        <v>3</v>
      </c>
    </row>
    <row r="151" spans="1:54" ht="23.1" customHeight="1" x14ac:dyDescent="0.3">
      <c r="A151" s="78">
        <v>148</v>
      </c>
      <c r="B151" s="61" t="s">
        <v>379</v>
      </c>
      <c r="C151" s="62" t="s">
        <v>380</v>
      </c>
      <c r="D151" s="61" t="s">
        <v>449</v>
      </c>
      <c r="E151" s="61" t="s">
        <v>492</v>
      </c>
      <c r="F151" s="61" t="str">
        <f>REPT(CHAR(160),10)&amp;Working!$E152</f>
        <v>          C</v>
      </c>
      <c r="G151" s="52">
        <f>IFERROR(VLOOKUP(Table1215[[#This Row],[Column2]],Table12[[Column2]:[Column54]],6,FALSE),"0")</f>
        <v>0</v>
      </c>
      <c r="H151" s="52">
        <f>IFERROR(VLOOKUP(Table1215[[#This Row],[Column2]],Table12[[Column2]:[Column54]],7,FALSE),"0")</f>
        <v>0</v>
      </c>
      <c r="I151" s="52">
        <f>IFERROR(VLOOKUP(Table1215[[#This Row],[Column2]],Table12[[Column2]:[Column54]],8,FALSE),"0")</f>
        <v>3</v>
      </c>
      <c r="J151" s="52">
        <f>IFERROR(VLOOKUP(Table1215[[#This Row],[Column2]],Table12[[Column2]:[Column54]],9,FALSE),"0")</f>
        <v>0</v>
      </c>
      <c r="K151" s="52">
        <f>IFERROR(VLOOKUP(Table1215[[#This Row],[Column2]],Table12[[Column2]:[Column54]],10,FALSE),"0")</f>
        <v>0</v>
      </c>
      <c r="L151" s="58">
        <f>Table1215[[#This Row],[Column9]]</f>
        <v>3</v>
      </c>
      <c r="M151" s="52">
        <f>IFERROR(VLOOKUP(Table1215[[#This Row],[Column2]],Table12[[Column2]:[Column54]],12,FALSE),"0")</f>
        <v>0</v>
      </c>
      <c r="N151" s="52">
        <f>IFERROR(VLOOKUP(Table1215[[#This Row],[Column2]],Table12[[Column2]:[Column54]],13,FALSE),"0")</f>
        <v>4</v>
      </c>
      <c r="O151" s="52">
        <f>IFERROR(VLOOKUP(Table1215[[#This Row],[Column2]],Table12[[Column2]:[Column54]],14,FALSE),"0")</f>
        <v>3</v>
      </c>
      <c r="P151" s="52">
        <f>IFERROR(VLOOKUP(Table1215[[#This Row],[Column2]],Table12[[Column2]:[Column54]],10,FALSE),"0")</f>
        <v>0</v>
      </c>
      <c r="Q151" s="52">
        <f>IFERROR(VLOOKUP(Table1215[[#This Row],[Column2]],Table12[[Column2]:[Column54]],16,FALSE),"0")</f>
        <v>3</v>
      </c>
      <c r="R151" s="58">
        <f>AVERAGE(Table1215[[#This Row],[Column14]],Table1215[[#This Row],[Column15]],Table1215[[#This Row],[Column17]])</f>
        <v>3.3333333333333335</v>
      </c>
      <c r="S151" s="52">
        <f>IFERROR(VLOOKUP(Table1215[[#This Row],[Column2]],Table12[[Column2]:[Column54]],18,FALSE),"0")</f>
        <v>0</v>
      </c>
      <c r="T151" s="52">
        <f>IFERROR(VLOOKUP(Table1215[[#This Row],[Column2]],Table12[[Column2]:[Column54]],19,FALSE),"0")</f>
        <v>0</v>
      </c>
      <c r="U151" s="52">
        <f>IFERROR(VLOOKUP(Table1215[[#This Row],[Column2]],Table12[[Column2]:[Column54]],20,FALSE),"0")</f>
        <v>0</v>
      </c>
      <c r="V151" s="52">
        <f>IFERROR(VLOOKUP(Table1215[[#This Row],[Column2]],Table12[[Column2]:[Column54]],21,FALSE),"0")</f>
        <v>0</v>
      </c>
      <c r="W151" s="52">
        <f>IFERROR(VLOOKUP(Table1215[[#This Row],[Column2]],Table12[[Column2]:[Column54]],22,FALSE),"0")</f>
        <v>0</v>
      </c>
      <c r="X151" s="58">
        <f>Table1215[[#This Row],[Column19]]</f>
        <v>0</v>
      </c>
      <c r="Y151" s="52">
        <f>IFERROR(VLOOKUP(Table1215[[#This Row],[Column2]],Table12[[Column2]:[Column54]],24,FALSE),"0")</f>
        <v>4</v>
      </c>
      <c r="Z151" s="52">
        <f>IFERROR(VLOOKUP(Table1215[[#This Row],[Column2]],Table12[[Column2]:[Column54]],25,FALSE),"0")</f>
        <v>0</v>
      </c>
      <c r="AA151" s="52">
        <f>IFERROR(VLOOKUP(Table1215[[#This Row],[Column2]],Table12[[Column2]:[Column54]],26,FALSE),"0")</f>
        <v>0</v>
      </c>
      <c r="AB151" s="52">
        <f>IFERROR(VLOOKUP(Table1215[[#This Row],[Column2]],Table12[[Column2]:[Column54]],27,FALSE),"0")</f>
        <v>0</v>
      </c>
      <c r="AC151" s="52">
        <f>IFERROR(VLOOKUP(Table1215[[#This Row],[Column2]],Table12[[Column2]:[Column54]],28,FALSE),"0")</f>
        <v>0</v>
      </c>
      <c r="AD151" s="58">
        <f>Table1215[[#This Row],[Column25]]</f>
        <v>4</v>
      </c>
      <c r="AE151" s="52">
        <f>IFERROR(VLOOKUP(Table1215[[#This Row],[Column2]],Table12[[Column2]:[Column54]],30,FALSE),"0")</f>
        <v>0</v>
      </c>
      <c r="AF151" s="52">
        <f>IFERROR(VLOOKUP(Table1215[[#This Row],[Column2]],Table12[[Column2]:[Column54]],31,FALSE),"0")</f>
        <v>0</v>
      </c>
      <c r="AG151" s="52">
        <f>IFERROR(VLOOKUP(Table1215[[#This Row],[Column2]],Table12[[Column2]:[Column54]],32,FALSE),"0")</f>
        <v>0</v>
      </c>
      <c r="AH151" s="52">
        <f>IFERROR(VLOOKUP(Table1215[[#This Row],[Column2]],Table12[[Column2]:[Column54]],33,FALSE),"0")</f>
        <v>0</v>
      </c>
      <c r="AI151" s="52">
        <f>IFERROR(VLOOKUP(Table1215[[#This Row],[Column2]],Table12[[Column2]:[Column54]],34,FALSE),"0")</f>
        <v>0</v>
      </c>
      <c r="AJ151" s="58">
        <f>AVERAGE(Table1215[[#This Row],[Column31]],Table1215[[#This Row],[Column32]],Table1215[[#This Row],[Column33]])</f>
        <v>0</v>
      </c>
      <c r="AK151" s="52">
        <f>IFERROR(VLOOKUP(Table1215[[#This Row],[Column2]],Table12[[Column2]:[Column54]],36,FALSE),"0")</f>
        <v>3</v>
      </c>
      <c r="AL151" s="52">
        <f>IFERROR(VLOOKUP(Table1215[[#This Row],[Column2]],Table12[[Column2]:[Column54]],37,FALSE),"0")</f>
        <v>3</v>
      </c>
      <c r="AM151" s="52">
        <f>IFERROR(VLOOKUP(Table1215[[#This Row],[Column2]],Table12[[Column2]:[Column54]],38,FALSE),"0")</f>
        <v>0</v>
      </c>
      <c r="AN151" s="52">
        <f>IFERROR(VLOOKUP(Table1215[[#This Row],[Column2]],Table12[[Column2]:[Column54]],39,FALSE),"0")</f>
        <v>3</v>
      </c>
      <c r="AO151" s="52">
        <f>IFERROR(VLOOKUP(Table1215[[#This Row],[Column2]],Table12[[Column2]:[Column54]],40,FALSE),"0")</f>
        <v>0</v>
      </c>
      <c r="AP151" s="58">
        <f>AVERAGE(Table1215[[#This Row],[Column37]],Table1215[[#This Row],[Column38]],Table1215[[#This Row],[Column40]])</f>
        <v>3</v>
      </c>
      <c r="AQ151" s="52">
        <f>IFERROR(VLOOKUP(Table1215[[#This Row],[Column2]],Table12[[Column2]:[Column54]],42,FALSE),"0")</f>
        <v>1</v>
      </c>
      <c r="AR151" s="52">
        <f>IFERROR(VLOOKUP(Table1215[[#This Row],[Column2]],Table12[[Column2]:[Column54]],43,FALSE),"0")</f>
        <v>0</v>
      </c>
      <c r="AS151" s="52">
        <f>IFERROR(VLOOKUP(Table1215[[#This Row],[Column2]],Table12[[Column2]:[Column54]],44,FALSE),"0")</f>
        <v>0</v>
      </c>
      <c r="AT151" s="52">
        <f>IFERROR(VLOOKUP(Table1215[[#This Row],[Column2]],Table12[[Column2]:[Column54]],45,FALSE),"0")</f>
        <v>0</v>
      </c>
      <c r="AU151" s="52">
        <f>IFERROR(VLOOKUP(Table1215[[#This Row],[Column2]],Table12[[Column2]:[Column54]],46,FALSE),"0")</f>
        <v>0</v>
      </c>
      <c r="AV151" s="58">
        <f>Table1215[[#This Row],[Column43]]</f>
        <v>1</v>
      </c>
      <c r="AW151" s="52">
        <f>IFERROR(VLOOKUP(Table1215[[#This Row],[Column2]],Table12[[Column2]:[Column54]],48,FALSE),"0")</f>
        <v>0</v>
      </c>
      <c r="AX151" s="52">
        <f>IFERROR(VLOOKUP(Table1215[[#This Row],[Column2]],Table12[[Column2]:[Column54]],49,FALSE),"0")</f>
        <v>0</v>
      </c>
      <c r="AY151" s="52">
        <f>IFERROR(VLOOKUP(Table1215[[#This Row],[Column2]],Table12[[Column2]:[Column54]],50,FALSE),"0")</f>
        <v>0</v>
      </c>
      <c r="AZ151" s="52">
        <f>IFERROR(VLOOKUP(Table1215[[#This Row],[Column2]],Table12[[Column2]:[Column54]],51,FALSE),"0")</f>
        <v>3</v>
      </c>
      <c r="BA151" s="52">
        <f>IFERROR(VLOOKUP(Table1215[[#This Row],[Column2]],Table12[[Column2]:[Column54]],52,FALSE),"0")</f>
        <v>2</v>
      </c>
      <c r="BB151" s="58">
        <f>AVERAGE(Table1215[[#This Row],[Column52]],Table1215[[#This Row],[Column53]])</f>
        <v>2.5</v>
      </c>
    </row>
    <row r="152" spans="1:54" ht="23.1" customHeight="1" x14ac:dyDescent="0.3">
      <c r="A152" s="77">
        <v>149</v>
      </c>
      <c r="B152" s="54" t="s">
        <v>155</v>
      </c>
      <c r="C152" s="55" t="s">
        <v>381</v>
      </c>
      <c r="D152" s="54" t="s">
        <v>449</v>
      </c>
      <c r="E152" s="54" t="s">
        <v>34</v>
      </c>
      <c r="F152" s="54" t="str">
        <f>REPT(CHAR(160),10)&amp;Working!$E153</f>
        <v>          A</v>
      </c>
      <c r="G152" s="56">
        <f>IFERROR(VLOOKUP(Table1215[[#This Row],[Column2]],Table12[[Column2]:[Column54]],6,FALSE),"0")</f>
        <v>0</v>
      </c>
      <c r="H152" s="56">
        <f>IFERROR(VLOOKUP(Table1215[[#This Row],[Column2]],Table12[[Column2]:[Column54]],7,FALSE),"0")</f>
        <v>0</v>
      </c>
      <c r="I152" s="56">
        <f>IFERROR(VLOOKUP(Table1215[[#This Row],[Column2]],Table12[[Column2]:[Column54]],8,FALSE),"0")</f>
        <v>3</v>
      </c>
      <c r="J152" s="56">
        <f>IFERROR(VLOOKUP(Table1215[[#This Row],[Column2]],Table12[[Column2]:[Column54]],9,FALSE),"0")</f>
        <v>0</v>
      </c>
      <c r="K152" s="56">
        <f>IFERROR(VLOOKUP(Table1215[[#This Row],[Column2]],Table12[[Column2]:[Column54]],10,FALSE),"0")</f>
        <v>0</v>
      </c>
      <c r="L152" s="58">
        <f>Table1215[[#This Row],[Column9]]</f>
        <v>3</v>
      </c>
      <c r="M152" s="56">
        <f>IFERROR(VLOOKUP(Table1215[[#This Row],[Column2]],Table12[[Column2]:[Column54]],12,FALSE),"0")</f>
        <v>0</v>
      </c>
      <c r="N152" s="56">
        <f>IFERROR(VLOOKUP(Table1215[[#This Row],[Column2]],Table12[[Column2]:[Column54]],13,FALSE),"0")</f>
        <v>5</v>
      </c>
      <c r="O152" s="56">
        <f>IFERROR(VLOOKUP(Table1215[[#This Row],[Column2]],Table12[[Column2]:[Column54]],14,FALSE),"0")</f>
        <v>3</v>
      </c>
      <c r="P152" s="56">
        <f>IFERROR(VLOOKUP(Table1215[[#This Row],[Column2]],Table12[[Column2]:[Column54]],10,FALSE),"0")</f>
        <v>0</v>
      </c>
      <c r="Q152" s="56">
        <f>IFERROR(VLOOKUP(Table1215[[#This Row],[Column2]],Table12[[Column2]:[Column54]],16,FALSE),"0")</f>
        <v>3</v>
      </c>
      <c r="R152" s="58">
        <f>AVERAGE(Table1215[[#This Row],[Column14]],Table1215[[#This Row],[Column15]],Table1215[[#This Row],[Column17]])</f>
        <v>3.6666666666666665</v>
      </c>
      <c r="S152" s="56">
        <f>IFERROR(VLOOKUP(Table1215[[#This Row],[Column2]],Table12[[Column2]:[Column54]],18,FALSE),"0")</f>
        <v>0</v>
      </c>
      <c r="T152" s="56">
        <f>IFERROR(VLOOKUP(Table1215[[#This Row],[Column2]],Table12[[Column2]:[Column54]],19,FALSE),"0")</f>
        <v>0</v>
      </c>
      <c r="U152" s="56">
        <f>IFERROR(VLOOKUP(Table1215[[#This Row],[Column2]],Table12[[Column2]:[Column54]],20,FALSE),"0")</f>
        <v>0</v>
      </c>
      <c r="V152" s="56">
        <f>IFERROR(VLOOKUP(Table1215[[#This Row],[Column2]],Table12[[Column2]:[Column54]],21,FALSE),"0")</f>
        <v>0</v>
      </c>
      <c r="W152" s="56">
        <f>IFERROR(VLOOKUP(Table1215[[#This Row],[Column2]],Table12[[Column2]:[Column54]],22,FALSE),"0")</f>
        <v>0</v>
      </c>
      <c r="X152" s="58">
        <f>Table1215[[#This Row],[Column19]]</f>
        <v>0</v>
      </c>
      <c r="Y152" s="56">
        <f>IFERROR(VLOOKUP(Table1215[[#This Row],[Column2]],Table12[[Column2]:[Column54]],24,FALSE),"0")</f>
        <v>3</v>
      </c>
      <c r="Z152" s="56">
        <f>IFERROR(VLOOKUP(Table1215[[#This Row],[Column2]],Table12[[Column2]:[Column54]],25,FALSE),"0")</f>
        <v>0</v>
      </c>
      <c r="AA152" s="56">
        <f>IFERROR(VLOOKUP(Table1215[[#This Row],[Column2]],Table12[[Column2]:[Column54]],26,FALSE),"0")</f>
        <v>0</v>
      </c>
      <c r="AB152" s="56">
        <f>IFERROR(VLOOKUP(Table1215[[#This Row],[Column2]],Table12[[Column2]:[Column54]],27,FALSE),"0")</f>
        <v>0</v>
      </c>
      <c r="AC152" s="56">
        <f>IFERROR(VLOOKUP(Table1215[[#This Row],[Column2]],Table12[[Column2]:[Column54]],28,FALSE),"0")</f>
        <v>0</v>
      </c>
      <c r="AD152" s="58">
        <f>Table1215[[#This Row],[Column25]]</f>
        <v>3</v>
      </c>
      <c r="AE152" s="56">
        <f>IFERROR(VLOOKUP(Table1215[[#This Row],[Column2]],Table12[[Column2]:[Column54]],30,FALSE),"0")</f>
        <v>0</v>
      </c>
      <c r="AF152" s="56">
        <f>IFERROR(VLOOKUP(Table1215[[#This Row],[Column2]],Table12[[Column2]:[Column54]],31,FALSE),"0")</f>
        <v>0</v>
      </c>
      <c r="AG152" s="56">
        <f>IFERROR(VLOOKUP(Table1215[[#This Row],[Column2]],Table12[[Column2]:[Column54]],32,FALSE),"0")</f>
        <v>0</v>
      </c>
      <c r="AH152" s="56">
        <f>IFERROR(VLOOKUP(Table1215[[#This Row],[Column2]],Table12[[Column2]:[Column54]],33,FALSE),"0")</f>
        <v>0</v>
      </c>
      <c r="AI152" s="56">
        <f>IFERROR(VLOOKUP(Table1215[[#This Row],[Column2]],Table12[[Column2]:[Column54]],34,FALSE),"0")</f>
        <v>0</v>
      </c>
      <c r="AJ152" s="58">
        <f>AVERAGE(Table1215[[#This Row],[Column31]],Table1215[[#This Row],[Column32]],Table1215[[#This Row],[Column33]])</f>
        <v>0</v>
      </c>
      <c r="AK152" s="56">
        <f>IFERROR(VLOOKUP(Table1215[[#This Row],[Column2]],Table12[[Column2]:[Column54]],36,FALSE),"0")</f>
        <v>3</v>
      </c>
      <c r="AL152" s="56">
        <f>IFERROR(VLOOKUP(Table1215[[#This Row],[Column2]],Table12[[Column2]:[Column54]],37,FALSE),"0")</f>
        <v>3</v>
      </c>
      <c r="AM152" s="56">
        <f>IFERROR(VLOOKUP(Table1215[[#This Row],[Column2]],Table12[[Column2]:[Column54]],38,FALSE),"0")</f>
        <v>0</v>
      </c>
      <c r="AN152" s="56">
        <f>IFERROR(VLOOKUP(Table1215[[#This Row],[Column2]],Table12[[Column2]:[Column54]],39,FALSE),"0")</f>
        <v>4</v>
      </c>
      <c r="AO152" s="56">
        <f>IFERROR(VLOOKUP(Table1215[[#This Row],[Column2]],Table12[[Column2]:[Column54]],40,FALSE),"0")</f>
        <v>0</v>
      </c>
      <c r="AP152" s="58">
        <f>AVERAGE(Table1215[[#This Row],[Column37]],Table1215[[#This Row],[Column38]],Table1215[[#This Row],[Column40]])</f>
        <v>3.3333333333333335</v>
      </c>
      <c r="AQ152" s="56">
        <f>IFERROR(VLOOKUP(Table1215[[#This Row],[Column2]],Table12[[Column2]:[Column54]],42,FALSE),"0")</f>
        <v>3</v>
      </c>
      <c r="AR152" s="56">
        <f>IFERROR(VLOOKUP(Table1215[[#This Row],[Column2]],Table12[[Column2]:[Column54]],43,FALSE),"0")</f>
        <v>0</v>
      </c>
      <c r="AS152" s="56">
        <f>IFERROR(VLOOKUP(Table1215[[#This Row],[Column2]],Table12[[Column2]:[Column54]],44,FALSE),"0")</f>
        <v>0</v>
      </c>
      <c r="AT152" s="56">
        <f>IFERROR(VLOOKUP(Table1215[[#This Row],[Column2]],Table12[[Column2]:[Column54]],45,FALSE),"0")</f>
        <v>0</v>
      </c>
      <c r="AU152" s="56">
        <f>IFERROR(VLOOKUP(Table1215[[#This Row],[Column2]],Table12[[Column2]:[Column54]],46,FALSE),"0")</f>
        <v>0</v>
      </c>
      <c r="AV152" s="58">
        <f>Table1215[[#This Row],[Column43]]</f>
        <v>3</v>
      </c>
      <c r="AW152" s="56">
        <f>IFERROR(VLOOKUP(Table1215[[#This Row],[Column2]],Table12[[Column2]:[Column54]],48,FALSE),"0")</f>
        <v>0</v>
      </c>
      <c r="AX152" s="56">
        <f>IFERROR(VLOOKUP(Table1215[[#This Row],[Column2]],Table12[[Column2]:[Column54]],49,FALSE),"0")</f>
        <v>0</v>
      </c>
      <c r="AY152" s="56">
        <f>IFERROR(VLOOKUP(Table1215[[#This Row],[Column2]],Table12[[Column2]:[Column54]],50,FALSE),"0")</f>
        <v>0</v>
      </c>
      <c r="AZ152" s="56">
        <f>IFERROR(VLOOKUP(Table1215[[#This Row],[Column2]],Table12[[Column2]:[Column54]],51,FALSE),"0")</f>
        <v>4</v>
      </c>
      <c r="BA152" s="56">
        <f>IFERROR(VLOOKUP(Table1215[[#This Row],[Column2]],Table12[[Column2]:[Column54]],52,FALSE),"0")</f>
        <v>3</v>
      </c>
      <c r="BB152" s="58">
        <f>AVERAGE(Table1215[[#This Row],[Column52]],Table1215[[#This Row],[Column53]])</f>
        <v>3.5</v>
      </c>
    </row>
    <row r="153" spans="1:54" ht="23.1" customHeight="1" x14ac:dyDescent="0.3">
      <c r="A153" s="78">
        <v>150</v>
      </c>
      <c r="B153" s="61" t="s">
        <v>382</v>
      </c>
      <c r="C153" s="62" t="s">
        <v>383</v>
      </c>
      <c r="D153" s="61" t="s">
        <v>541</v>
      </c>
      <c r="E153" s="61" t="s">
        <v>492</v>
      </c>
      <c r="F153" s="61" t="str">
        <f>REPT(CHAR(160),10)&amp;Working!$E154</f>
        <v>          C</v>
      </c>
      <c r="G153" s="52">
        <f>IFERROR(VLOOKUP(Table1215[[#This Row],[Column2]],Table12[[Column2]:[Column54]],6,FALSE),"0")</f>
        <v>0</v>
      </c>
      <c r="H153" s="52">
        <f>IFERROR(VLOOKUP(Table1215[[#This Row],[Column2]],Table12[[Column2]:[Column54]],7,FALSE),"0")</f>
        <v>0</v>
      </c>
      <c r="I153" s="52">
        <f>IFERROR(VLOOKUP(Table1215[[#This Row],[Column2]],Table12[[Column2]:[Column54]],8,FALSE),"0")</f>
        <v>4</v>
      </c>
      <c r="J153" s="52">
        <f>IFERROR(VLOOKUP(Table1215[[#This Row],[Column2]],Table12[[Column2]:[Column54]],9,FALSE),"0")</f>
        <v>0</v>
      </c>
      <c r="K153" s="52">
        <f>IFERROR(VLOOKUP(Table1215[[#This Row],[Column2]],Table12[[Column2]:[Column54]],10,FALSE),"0")</f>
        <v>0</v>
      </c>
      <c r="L153" s="58">
        <f>Table1215[[#This Row],[Column9]]</f>
        <v>4</v>
      </c>
      <c r="M153" s="52">
        <f>IFERROR(VLOOKUP(Table1215[[#This Row],[Column2]],Table12[[Column2]:[Column54]],12,FALSE),"0")</f>
        <v>0</v>
      </c>
      <c r="N153" s="52">
        <f>IFERROR(VLOOKUP(Table1215[[#This Row],[Column2]],Table12[[Column2]:[Column54]],13,FALSE),"0")</f>
        <v>3</v>
      </c>
      <c r="O153" s="52">
        <f>IFERROR(VLOOKUP(Table1215[[#This Row],[Column2]],Table12[[Column2]:[Column54]],14,FALSE),"0")</f>
        <v>4</v>
      </c>
      <c r="P153" s="52">
        <f>IFERROR(VLOOKUP(Table1215[[#This Row],[Column2]],Table12[[Column2]:[Column54]],10,FALSE),"0")</f>
        <v>0</v>
      </c>
      <c r="Q153" s="52">
        <f>IFERROR(VLOOKUP(Table1215[[#This Row],[Column2]],Table12[[Column2]:[Column54]],16,FALSE),"0")</f>
        <v>4</v>
      </c>
      <c r="R153" s="58">
        <f>AVERAGE(Table1215[[#This Row],[Column14]],Table1215[[#This Row],[Column15]],Table1215[[#This Row],[Column17]])</f>
        <v>3.6666666666666665</v>
      </c>
      <c r="S153" s="52">
        <f>IFERROR(VLOOKUP(Table1215[[#This Row],[Column2]],Table12[[Column2]:[Column54]],18,FALSE),"0")</f>
        <v>0</v>
      </c>
      <c r="T153" s="52">
        <f>IFERROR(VLOOKUP(Table1215[[#This Row],[Column2]],Table12[[Column2]:[Column54]],19,FALSE),"0")</f>
        <v>0</v>
      </c>
      <c r="U153" s="52">
        <f>IFERROR(VLOOKUP(Table1215[[#This Row],[Column2]],Table12[[Column2]:[Column54]],20,FALSE),"0")</f>
        <v>0</v>
      </c>
      <c r="V153" s="52">
        <f>IFERROR(VLOOKUP(Table1215[[#This Row],[Column2]],Table12[[Column2]:[Column54]],21,FALSE),"0")</f>
        <v>0</v>
      </c>
      <c r="W153" s="52">
        <f>IFERROR(VLOOKUP(Table1215[[#This Row],[Column2]],Table12[[Column2]:[Column54]],22,FALSE),"0")</f>
        <v>0</v>
      </c>
      <c r="X153" s="58">
        <f>Table1215[[#This Row],[Column19]]</f>
        <v>0</v>
      </c>
      <c r="Y153" s="52">
        <f>IFERROR(VLOOKUP(Table1215[[#This Row],[Column2]],Table12[[Column2]:[Column54]],24,FALSE),"0")</f>
        <v>4</v>
      </c>
      <c r="Z153" s="52">
        <f>IFERROR(VLOOKUP(Table1215[[#This Row],[Column2]],Table12[[Column2]:[Column54]],25,FALSE),"0")</f>
        <v>0</v>
      </c>
      <c r="AA153" s="52">
        <f>IFERROR(VLOOKUP(Table1215[[#This Row],[Column2]],Table12[[Column2]:[Column54]],26,FALSE),"0")</f>
        <v>0</v>
      </c>
      <c r="AB153" s="52">
        <f>IFERROR(VLOOKUP(Table1215[[#This Row],[Column2]],Table12[[Column2]:[Column54]],27,FALSE),"0")</f>
        <v>0</v>
      </c>
      <c r="AC153" s="52">
        <f>IFERROR(VLOOKUP(Table1215[[#This Row],[Column2]],Table12[[Column2]:[Column54]],28,FALSE),"0")</f>
        <v>0</v>
      </c>
      <c r="AD153" s="58">
        <f>Table1215[[#This Row],[Column25]]</f>
        <v>4</v>
      </c>
      <c r="AE153" s="52">
        <f>IFERROR(VLOOKUP(Table1215[[#This Row],[Column2]],Table12[[Column2]:[Column54]],30,FALSE),"0")</f>
        <v>0</v>
      </c>
      <c r="AF153" s="52">
        <f>IFERROR(VLOOKUP(Table1215[[#This Row],[Column2]],Table12[[Column2]:[Column54]],31,FALSE),"0")</f>
        <v>0</v>
      </c>
      <c r="AG153" s="52">
        <f>IFERROR(VLOOKUP(Table1215[[#This Row],[Column2]],Table12[[Column2]:[Column54]],32,FALSE),"0")</f>
        <v>0</v>
      </c>
      <c r="AH153" s="52">
        <f>IFERROR(VLOOKUP(Table1215[[#This Row],[Column2]],Table12[[Column2]:[Column54]],33,FALSE),"0")</f>
        <v>0</v>
      </c>
      <c r="AI153" s="52">
        <f>IFERROR(VLOOKUP(Table1215[[#This Row],[Column2]],Table12[[Column2]:[Column54]],34,FALSE),"0")</f>
        <v>0</v>
      </c>
      <c r="AJ153" s="58">
        <f>AVERAGE(Table1215[[#This Row],[Column31]],Table1215[[#This Row],[Column32]],Table1215[[#This Row],[Column33]])</f>
        <v>0</v>
      </c>
      <c r="AK153" s="52">
        <f>IFERROR(VLOOKUP(Table1215[[#This Row],[Column2]],Table12[[Column2]:[Column54]],36,FALSE),"0")</f>
        <v>3</v>
      </c>
      <c r="AL153" s="52">
        <f>IFERROR(VLOOKUP(Table1215[[#This Row],[Column2]],Table12[[Column2]:[Column54]],37,FALSE),"0")</f>
        <v>4</v>
      </c>
      <c r="AM153" s="52">
        <f>IFERROR(VLOOKUP(Table1215[[#This Row],[Column2]],Table12[[Column2]:[Column54]],38,FALSE),"0")</f>
        <v>0</v>
      </c>
      <c r="AN153" s="52">
        <f>IFERROR(VLOOKUP(Table1215[[#This Row],[Column2]],Table12[[Column2]:[Column54]],39,FALSE),"0")</f>
        <v>4</v>
      </c>
      <c r="AO153" s="52">
        <f>IFERROR(VLOOKUP(Table1215[[#This Row],[Column2]],Table12[[Column2]:[Column54]],40,FALSE),"0")</f>
        <v>0</v>
      </c>
      <c r="AP153" s="58">
        <f>AVERAGE(Table1215[[#This Row],[Column37]],Table1215[[#This Row],[Column38]],Table1215[[#This Row],[Column40]])</f>
        <v>3.6666666666666665</v>
      </c>
      <c r="AQ153" s="52">
        <f>IFERROR(VLOOKUP(Table1215[[#This Row],[Column2]],Table12[[Column2]:[Column54]],42,FALSE),"0")</f>
        <v>5</v>
      </c>
      <c r="AR153" s="52">
        <f>IFERROR(VLOOKUP(Table1215[[#This Row],[Column2]],Table12[[Column2]:[Column54]],43,FALSE),"0")</f>
        <v>0</v>
      </c>
      <c r="AS153" s="52">
        <f>IFERROR(VLOOKUP(Table1215[[#This Row],[Column2]],Table12[[Column2]:[Column54]],44,FALSE),"0")</f>
        <v>0</v>
      </c>
      <c r="AT153" s="52">
        <f>IFERROR(VLOOKUP(Table1215[[#This Row],[Column2]],Table12[[Column2]:[Column54]],45,FALSE),"0")</f>
        <v>0</v>
      </c>
      <c r="AU153" s="52">
        <f>IFERROR(VLOOKUP(Table1215[[#This Row],[Column2]],Table12[[Column2]:[Column54]],46,FALSE),"0")</f>
        <v>0</v>
      </c>
      <c r="AV153" s="58">
        <f>Table1215[[#This Row],[Column43]]</f>
        <v>5</v>
      </c>
      <c r="AW153" s="52">
        <f>IFERROR(VLOOKUP(Table1215[[#This Row],[Column2]],Table12[[Column2]:[Column54]],48,FALSE),"0")</f>
        <v>0</v>
      </c>
      <c r="AX153" s="52">
        <f>IFERROR(VLOOKUP(Table1215[[#This Row],[Column2]],Table12[[Column2]:[Column54]],49,FALSE),"0")</f>
        <v>0</v>
      </c>
      <c r="AY153" s="52">
        <f>IFERROR(VLOOKUP(Table1215[[#This Row],[Column2]],Table12[[Column2]:[Column54]],50,FALSE),"0")</f>
        <v>0</v>
      </c>
      <c r="AZ153" s="52">
        <f>IFERROR(VLOOKUP(Table1215[[#This Row],[Column2]],Table12[[Column2]:[Column54]],51,FALSE),"0")</f>
        <v>4</v>
      </c>
      <c r="BA153" s="52">
        <f>IFERROR(VLOOKUP(Table1215[[#This Row],[Column2]],Table12[[Column2]:[Column54]],52,FALSE),"0")</f>
        <v>4</v>
      </c>
      <c r="BB153" s="58">
        <f>AVERAGE(Table1215[[#This Row],[Column52]],Table1215[[#This Row],[Column53]])</f>
        <v>4</v>
      </c>
    </row>
    <row r="154" spans="1:54" ht="23.1" customHeight="1" x14ac:dyDescent="0.3">
      <c r="A154" s="77">
        <v>151</v>
      </c>
      <c r="B154" s="54" t="s">
        <v>45</v>
      </c>
      <c r="C154" s="55" t="s">
        <v>46</v>
      </c>
      <c r="D154" s="54" t="s">
        <v>449</v>
      </c>
      <c r="E154" s="54" t="s">
        <v>34</v>
      </c>
      <c r="F154" s="54" t="str">
        <f>REPT(CHAR(160),10)&amp;Working!$E155</f>
        <v>          A</v>
      </c>
      <c r="G154" s="56">
        <f>IFERROR(VLOOKUP(Table1215[[#This Row],[Column2]],Table12[[Column2]:[Column54]],6,FALSE),"0")</f>
        <v>0</v>
      </c>
      <c r="H154" s="56">
        <f>IFERROR(VLOOKUP(Table1215[[#This Row],[Column2]],Table12[[Column2]:[Column54]],7,FALSE),"0")</f>
        <v>0</v>
      </c>
      <c r="I154" s="56">
        <f>IFERROR(VLOOKUP(Table1215[[#This Row],[Column2]],Table12[[Column2]:[Column54]],8,FALSE),"0")</f>
        <v>5</v>
      </c>
      <c r="J154" s="56">
        <f>IFERROR(VLOOKUP(Table1215[[#This Row],[Column2]],Table12[[Column2]:[Column54]],9,FALSE),"0")</f>
        <v>0</v>
      </c>
      <c r="K154" s="56">
        <f>IFERROR(VLOOKUP(Table1215[[#This Row],[Column2]],Table12[[Column2]:[Column54]],10,FALSE),"0")</f>
        <v>0</v>
      </c>
      <c r="L154" s="58">
        <f>Table1215[[#This Row],[Column9]]</f>
        <v>5</v>
      </c>
      <c r="M154" s="56">
        <f>IFERROR(VLOOKUP(Table1215[[#This Row],[Column2]],Table12[[Column2]:[Column54]],12,FALSE),"0")</f>
        <v>0</v>
      </c>
      <c r="N154" s="56">
        <f>IFERROR(VLOOKUP(Table1215[[#This Row],[Column2]],Table12[[Column2]:[Column54]],13,FALSE),"0")</f>
        <v>5</v>
      </c>
      <c r="O154" s="56">
        <f>IFERROR(VLOOKUP(Table1215[[#This Row],[Column2]],Table12[[Column2]:[Column54]],14,FALSE),"0")</f>
        <v>5</v>
      </c>
      <c r="P154" s="56">
        <f>IFERROR(VLOOKUP(Table1215[[#This Row],[Column2]],Table12[[Column2]:[Column54]],10,FALSE),"0")</f>
        <v>0</v>
      </c>
      <c r="Q154" s="56">
        <f>IFERROR(VLOOKUP(Table1215[[#This Row],[Column2]],Table12[[Column2]:[Column54]],16,FALSE),"0")</f>
        <v>5</v>
      </c>
      <c r="R154" s="58">
        <f>AVERAGE(Table1215[[#This Row],[Column14]],Table1215[[#This Row],[Column15]],Table1215[[#This Row],[Column17]])</f>
        <v>5</v>
      </c>
      <c r="S154" s="56">
        <f>IFERROR(VLOOKUP(Table1215[[#This Row],[Column2]],Table12[[Column2]:[Column54]],18,FALSE),"0")</f>
        <v>0</v>
      </c>
      <c r="T154" s="56">
        <f>IFERROR(VLOOKUP(Table1215[[#This Row],[Column2]],Table12[[Column2]:[Column54]],19,FALSE),"0")</f>
        <v>0</v>
      </c>
      <c r="U154" s="56">
        <f>IFERROR(VLOOKUP(Table1215[[#This Row],[Column2]],Table12[[Column2]:[Column54]],20,FALSE),"0")</f>
        <v>0</v>
      </c>
      <c r="V154" s="56">
        <f>IFERROR(VLOOKUP(Table1215[[#This Row],[Column2]],Table12[[Column2]:[Column54]],21,FALSE),"0")</f>
        <v>0</v>
      </c>
      <c r="W154" s="56">
        <f>IFERROR(VLOOKUP(Table1215[[#This Row],[Column2]],Table12[[Column2]:[Column54]],22,FALSE),"0")</f>
        <v>0</v>
      </c>
      <c r="X154" s="58">
        <f>Table1215[[#This Row],[Column19]]</f>
        <v>0</v>
      </c>
      <c r="Y154" s="56">
        <f>IFERROR(VLOOKUP(Table1215[[#This Row],[Column2]],Table12[[Column2]:[Column54]],24,FALSE),"0")</f>
        <v>4</v>
      </c>
      <c r="Z154" s="56">
        <f>IFERROR(VLOOKUP(Table1215[[#This Row],[Column2]],Table12[[Column2]:[Column54]],25,FALSE),"0")</f>
        <v>0</v>
      </c>
      <c r="AA154" s="56">
        <f>IFERROR(VLOOKUP(Table1215[[#This Row],[Column2]],Table12[[Column2]:[Column54]],26,FALSE),"0")</f>
        <v>0</v>
      </c>
      <c r="AB154" s="56">
        <f>IFERROR(VLOOKUP(Table1215[[#This Row],[Column2]],Table12[[Column2]:[Column54]],27,FALSE),"0")</f>
        <v>0</v>
      </c>
      <c r="AC154" s="56">
        <f>IFERROR(VLOOKUP(Table1215[[#This Row],[Column2]],Table12[[Column2]:[Column54]],28,FALSE),"0")</f>
        <v>0</v>
      </c>
      <c r="AD154" s="58">
        <f>Table1215[[#This Row],[Column25]]</f>
        <v>4</v>
      </c>
      <c r="AE154" s="56">
        <f>IFERROR(VLOOKUP(Table1215[[#This Row],[Column2]],Table12[[Column2]:[Column54]],30,FALSE),"0")</f>
        <v>0</v>
      </c>
      <c r="AF154" s="56">
        <f>IFERROR(VLOOKUP(Table1215[[#This Row],[Column2]],Table12[[Column2]:[Column54]],31,FALSE),"0")</f>
        <v>0</v>
      </c>
      <c r="AG154" s="56">
        <f>IFERROR(VLOOKUP(Table1215[[#This Row],[Column2]],Table12[[Column2]:[Column54]],32,FALSE),"0")</f>
        <v>0</v>
      </c>
      <c r="AH154" s="56">
        <f>IFERROR(VLOOKUP(Table1215[[#This Row],[Column2]],Table12[[Column2]:[Column54]],33,FALSE),"0")</f>
        <v>0</v>
      </c>
      <c r="AI154" s="56">
        <f>IFERROR(VLOOKUP(Table1215[[#This Row],[Column2]],Table12[[Column2]:[Column54]],34,FALSE),"0")</f>
        <v>0</v>
      </c>
      <c r="AJ154" s="58">
        <f>AVERAGE(Table1215[[#This Row],[Column31]],Table1215[[#This Row],[Column32]],Table1215[[#This Row],[Column33]])</f>
        <v>0</v>
      </c>
      <c r="AK154" s="56">
        <f>IFERROR(VLOOKUP(Table1215[[#This Row],[Column2]],Table12[[Column2]:[Column54]],36,FALSE),"0")</f>
        <v>5</v>
      </c>
      <c r="AL154" s="56">
        <f>IFERROR(VLOOKUP(Table1215[[#This Row],[Column2]],Table12[[Column2]:[Column54]],37,FALSE),"0")</f>
        <v>5</v>
      </c>
      <c r="AM154" s="56">
        <f>IFERROR(VLOOKUP(Table1215[[#This Row],[Column2]],Table12[[Column2]:[Column54]],38,FALSE),"0")</f>
        <v>0</v>
      </c>
      <c r="AN154" s="56">
        <f>IFERROR(VLOOKUP(Table1215[[#This Row],[Column2]],Table12[[Column2]:[Column54]],39,FALSE),"0")</f>
        <v>5</v>
      </c>
      <c r="AO154" s="56">
        <f>IFERROR(VLOOKUP(Table1215[[#This Row],[Column2]],Table12[[Column2]:[Column54]],40,FALSE),"0")</f>
        <v>0</v>
      </c>
      <c r="AP154" s="58">
        <f>AVERAGE(Table1215[[#This Row],[Column37]],Table1215[[#This Row],[Column38]],Table1215[[#This Row],[Column40]])</f>
        <v>5</v>
      </c>
      <c r="AQ154" s="56">
        <f>IFERROR(VLOOKUP(Table1215[[#This Row],[Column2]],Table12[[Column2]:[Column54]],42,FALSE),"0")</f>
        <v>5</v>
      </c>
      <c r="AR154" s="56">
        <f>IFERROR(VLOOKUP(Table1215[[#This Row],[Column2]],Table12[[Column2]:[Column54]],43,FALSE),"0")</f>
        <v>0</v>
      </c>
      <c r="AS154" s="56">
        <f>IFERROR(VLOOKUP(Table1215[[#This Row],[Column2]],Table12[[Column2]:[Column54]],44,FALSE),"0")</f>
        <v>0</v>
      </c>
      <c r="AT154" s="56">
        <f>IFERROR(VLOOKUP(Table1215[[#This Row],[Column2]],Table12[[Column2]:[Column54]],45,FALSE),"0")</f>
        <v>0</v>
      </c>
      <c r="AU154" s="56">
        <f>IFERROR(VLOOKUP(Table1215[[#This Row],[Column2]],Table12[[Column2]:[Column54]],46,FALSE),"0")</f>
        <v>0</v>
      </c>
      <c r="AV154" s="58">
        <f>Table1215[[#This Row],[Column43]]</f>
        <v>5</v>
      </c>
      <c r="AW154" s="56">
        <f>IFERROR(VLOOKUP(Table1215[[#This Row],[Column2]],Table12[[Column2]:[Column54]],48,FALSE),"0")</f>
        <v>0</v>
      </c>
      <c r="AX154" s="56">
        <f>IFERROR(VLOOKUP(Table1215[[#This Row],[Column2]],Table12[[Column2]:[Column54]],49,FALSE),"0")</f>
        <v>0</v>
      </c>
      <c r="AY154" s="56">
        <f>IFERROR(VLOOKUP(Table1215[[#This Row],[Column2]],Table12[[Column2]:[Column54]],50,FALSE),"0")</f>
        <v>0</v>
      </c>
      <c r="AZ154" s="56">
        <f>IFERROR(VLOOKUP(Table1215[[#This Row],[Column2]],Table12[[Column2]:[Column54]],51,FALSE),"0")</f>
        <v>5</v>
      </c>
      <c r="BA154" s="56">
        <f>IFERROR(VLOOKUP(Table1215[[#This Row],[Column2]],Table12[[Column2]:[Column54]],52,FALSE),"0")</f>
        <v>5</v>
      </c>
      <c r="BB154" s="58">
        <f>AVERAGE(Table1215[[#This Row],[Column52]],Table1215[[#This Row],[Column53]])</f>
        <v>5</v>
      </c>
    </row>
    <row r="155" spans="1:54" ht="23.1" customHeight="1" x14ac:dyDescent="0.3">
      <c r="A155" s="78">
        <v>152</v>
      </c>
      <c r="B155" s="61" t="s">
        <v>82</v>
      </c>
      <c r="C155" s="62" t="s">
        <v>83</v>
      </c>
      <c r="D155" s="61" t="s">
        <v>449</v>
      </c>
      <c r="E155" s="61" t="s">
        <v>34</v>
      </c>
      <c r="F155" s="61" t="str">
        <f>REPT(CHAR(160),10)&amp;Working!$E156</f>
        <v>          A</v>
      </c>
      <c r="G155" s="52">
        <f>IFERROR(VLOOKUP(Table1215[[#This Row],[Column2]],Table12[[Column2]:[Column54]],6,FALSE),"0")</f>
        <v>0</v>
      </c>
      <c r="H155" s="52">
        <f>IFERROR(VLOOKUP(Table1215[[#This Row],[Column2]],Table12[[Column2]:[Column54]],7,FALSE),"0")</f>
        <v>0</v>
      </c>
      <c r="I155" s="52">
        <f>IFERROR(VLOOKUP(Table1215[[#This Row],[Column2]],Table12[[Column2]:[Column54]],8,FALSE),"0")</f>
        <v>5</v>
      </c>
      <c r="J155" s="52">
        <f>IFERROR(VLOOKUP(Table1215[[#This Row],[Column2]],Table12[[Column2]:[Column54]],9,FALSE),"0")</f>
        <v>0</v>
      </c>
      <c r="K155" s="52">
        <f>IFERROR(VLOOKUP(Table1215[[#This Row],[Column2]],Table12[[Column2]:[Column54]],10,FALSE),"0")</f>
        <v>0</v>
      </c>
      <c r="L155" s="58">
        <f>Table1215[[#This Row],[Column9]]</f>
        <v>5</v>
      </c>
      <c r="M155" s="52">
        <f>IFERROR(VLOOKUP(Table1215[[#This Row],[Column2]],Table12[[Column2]:[Column54]],12,FALSE),"0")</f>
        <v>0</v>
      </c>
      <c r="N155" s="52">
        <f>IFERROR(VLOOKUP(Table1215[[#This Row],[Column2]],Table12[[Column2]:[Column54]],13,FALSE),"0")</f>
        <v>5</v>
      </c>
      <c r="O155" s="52">
        <f>IFERROR(VLOOKUP(Table1215[[#This Row],[Column2]],Table12[[Column2]:[Column54]],14,FALSE),"0")</f>
        <v>5</v>
      </c>
      <c r="P155" s="52">
        <f>IFERROR(VLOOKUP(Table1215[[#This Row],[Column2]],Table12[[Column2]:[Column54]],10,FALSE),"0")</f>
        <v>0</v>
      </c>
      <c r="Q155" s="52">
        <f>IFERROR(VLOOKUP(Table1215[[#This Row],[Column2]],Table12[[Column2]:[Column54]],16,FALSE),"0")</f>
        <v>5</v>
      </c>
      <c r="R155" s="58">
        <f>AVERAGE(Table1215[[#This Row],[Column14]],Table1215[[#This Row],[Column15]],Table1215[[#This Row],[Column17]])</f>
        <v>5</v>
      </c>
      <c r="S155" s="52">
        <f>IFERROR(VLOOKUP(Table1215[[#This Row],[Column2]],Table12[[Column2]:[Column54]],18,FALSE),"0")</f>
        <v>0</v>
      </c>
      <c r="T155" s="52">
        <f>IFERROR(VLOOKUP(Table1215[[#This Row],[Column2]],Table12[[Column2]:[Column54]],19,FALSE),"0")</f>
        <v>0</v>
      </c>
      <c r="U155" s="52">
        <f>IFERROR(VLOOKUP(Table1215[[#This Row],[Column2]],Table12[[Column2]:[Column54]],20,FALSE),"0")</f>
        <v>0</v>
      </c>
      <c r="V155" s="52">
        <f>IFERROR(VLOOKUP(Table1215[[#This Row],[Column2]],Table12[[Column2]:[Column54]],21,FALSE),"0")</f>
        <v>0</v>
      </c>
      <c r="W155" s="52">
        <f>IFERROR(VLOOKUP(Table1215[[#This Row],[Column2]],Table12[[Column2]:[Column54]],22,FALSE),"0")</f>
        <v>0</v>
      </c>
      <c r="X155" s="58">
        <f>Table1215[[#This Row],[Column19]]</f>
        <v>0</v>
      </c>
      <c r="Y155" s="52">
        <f>IFERROR(VLOOKUP(Table1215[[#This Row],[Column2]],Table12[[Column2]:[Column54]],24,FALSE),"0")</f>
        <v>5</v>
      </c>
      <c r="Z155" s="52">
        <f>IFERROR(VLOOKUP(Table1215[[#This Row],[Column2]],Table12[[Column2]:[Column54]],25,FALSE),"0")</f>
        <v>0</v>
      </c>
      <c r="AA155" s="52">
        <f>IFERROR(VLOOKUP(Table1215[[#This Row],[Column2]],Table12[[Column2]:[Column54]],26,FALSE),"0")</f>
        <v>0</v>
      </c>
      <c r="AB155" s="52">
        <f>IFERROR(VLOOKUP(Table1215[[#This Row],[Column2]],Table12[[Column2]:[Column54]],27,FALSE),"0")</f>
        <v>0</v>
      </c>
      <c r="AC155" s="52">
        <f>IFERROR(VLOOKUP(Table1215[[#This Row],[Column2]],Table12[[Column2]:[Column54]],28,FALSE),"0")</f>
        <v>0</v>
      </c>
      <c r="AD155" s="58">
        <f>Table1215[[#This Row],[Column25]]</f>
        <v>5</v>
      </c>
      <c r="AE155" s="52">
        <f>IFERROR(VLOOKUP(Table1215[[#This Row],[Column2]],Table12[[Column2]:[Column54]],30,FALSE),"0")</f>
        <v>0</v>
      </c>
      <c r="AF155" s="52">
        <f>IFERROR(VLOOKUP(Table1215[[#This Row],[Column2]],Table12[[Column2]:[Column54]],31,FALSE),"0")</f>
        <v>0</v>
      </c>
      <c r="AG155" s="52">
        <f>IFERROR(VLOOKUP(Table1215[[#This Row],[Column2]],Table12[[Column2]:[Column54]],32,FALSE),"0")</f>
        <v>0</v>
      </c>
      <c r="AH155" s="52">
        <f>IFERROR(VLOOKUP(Table1215[[#This Row],[Column2]],Table12[[Column2]:[Column54]],33,FALSE),"0")</f>
        <v>0</v>
      </c>
      <c r="AI155" s="52">
        <f>IFERROR(VLOOKUP(Table1215[[#This Row],[Column2]],Table12[[Column2]:[Column54]],34,FALSE),"0")</f>
        <v>0</v>
      </c>
      <c r="AJ155" s="58">
        <f>AVERAGE(Table1215[[#This Row],[Column31]],Table1215[[#This Row],[Column32]],Table1215[[#This Row],[Column33]])</f>
        <v>0</v>
      </c>
      <c r="AK155" s="52">
        <f>IFERROR(VLOOKUP(Table1215[[#This Row],[Column2]],Table12[[Column2]:[Column54]],36,FALSE),"0")</f>
        <v>5</v>
      </c>
      <c r="AL155" s="52">
        <f>IFERROR(VLOOKUP(Table1215[[#This Row],[Column2]],Table12[[Column2]:[Column54]],37,FALSE),"0")</f>
        <v>5</v>
      </c>
      <c r="AM155" s="52">
        <f>IFERROR(VLOOKUP(Table1215[[#This Row],[Column2]],Table12[[Column2]:[Column54]],38,FALSE),"0")</f>
        <v>0</v>
      </c>
      <c r="AN155" s="52">
        <f>IFERROR(VLOOKUP(Table1215[[#This Row],[Column2]],Table12[[Column2]:[Column54]],39,FALSE),"0")</f>
        <v>5</v>
      </c>
      <c r="AO155" s="52">
        <f>IFERROR(VLOOKUP(Table1215[[#This Row],[Column2]],Table12[[Column2]:[Column54]],40,FALSE),"0")</f>
        <v>0</v>
      </c>
      <c r="AP155" s="58">
        <f>AVERAGE(Table1215[[#This Row],[Column37]],Table1215[[#This Row],[Column38]],Table1215[[#This Row],[Column40]])</f>
        <v>5</v>
      </c>
      <c r="AQ155" s="52">
        <f>IFERROR(VLOOKUP(Table1215[[#This Row],[Column2]],Table12[[Column2]:[Column54]],42,FALSE),"0")</f>
        <v>5</v>
      </c>
      <c r="AR155" s="52">
        <f>IFERROR(VLOOKUP(Table1215[[#This Row],[Column2]],Table12[[Column2]:[Column54]],43,FALSE),"0")</f>
        <v>0</v>
      </c>
      <c r="AS155" s="52">
        <f>IFERROR(VLOOKUP(Table1215[[#This Row],[Column2]],Table12[[Column2]:[Column54]],44,FALSE),"0")</f>
        <v>0</v>
      </c>
      <c r="AT155" s="52">
        <f>IFERROR(VLOOKUP(Table1215[[#This Row],[Column2]],Table12[[Column2]:[Column54]],45,FALSE),"0")</f>
        <v>0</v>
      </c>
      <c r="AU155" s="52">
        <f>IFERROR(VLOOKUP(Table1215[[#This Row],[Column2]],Table12[[Column2]:[Column54]],46,FALSE),"0")</f>
        <v>0</v>
      </c>
      <c r="AV155" s="58">
        <f>Table1215[[#This Row],[Column43]]</f>
        <v>5</v>
      </c>
      <c r="AW155" s="52">
        <f>IFERROR(VLOOKUP(Table1215[[#This Row],[Column2]],Table12[[Column2]:[Column54]],48,FALSE),"0")</f>
        <v>0</v>
      </c>
      <c r="AX155" s="52">
        <f>IFERROR(VLOOKUP(Table1215[[#This Row],[Column2]],Table12[[Column2]:[Column54]],49,FALSE),"0")</f>
        <v>0</v>
      </c>
      <c r="AY155" s="52">
        <f>IFERROR(VLOOKUP(Table1215[[#This Row],[Column2]],Table12[[Column2]:[Column54]],50,FALSE),"0")</f>
        <v>0</v>
      </c>
      <c r="AZ155" s="52">
        <f>IFERROR(VLOOKUP(Table1215[[#This Row],[Column2]],Table12[[Column2]:[Column54]],51,FALSE),"0")</f>
        <v>5</v>
      </c>
      <c r="BA155" s="52">
        <f>IFERROR(VLOOKUP(Table1215[[#This Row],[Column2]],Table12[[Column2]:[Column54]],52,FALSE),"0")</f>
        <v>5</v>
      </c>
      <c r="BB155" s="58">
        <f>AVERAGE(Table1215[[#This Row],[Column52]],Table1215[[#This Row],[Column53]])</f>
        <v>5</v>
      </c>
    </row>
    <row r="156" spans="1:54" ht="23.1" customHeight="1" x14ac:dyDescent="0.3">
      <c r="A156" s="77">
        <v>153</v>
      </c>
      <c r="B156" s="54" t="s">
        <v>384</v>
      </c>
      <c r="C156" s="55" t="s">
        <v>385</v>
      </c>
      <c r="D156" s="54" t="s">
        <v>449</v>
      </c>
      <c r="E156" s="54" t="s">
        <v>492</v>
      </c>
      <c r="F156" s="54" t="str">
        <f>REPT(CHAR(160),10)&amp;Working!$E157</f>
        <v>          C</v>
      </c>
      <c r="G156" s="56">
        <f>IFERROR(VLOOKUP(Table1215[[#This Row],[Column2]],Table12[[Column2]:[Column54]],6,FALSE),"0")</f>
        <v>0</v>
      </c>
      <c r="H156" s="56">
        <f>IFERROR(VLOOKUP(Table1215[[#This Row],[Column2]],Table12[[Column2]:[Column54]],7,FALSE),"0")</f>
        <v>0</v>
      </c>
      <c r="I156" s="56">
        <f>IFERROR(VLOOKUP(Table1215[[#This Row],[Column2]],Table12[[Column2]:[Column54]],8,FALSE),"0")</f>
        <v>4</v>
      </c>
      <c r="J156" s="56">
        <f>IFERROR(VLOOKUP(Table1215[[#This Row],[Column2]],Table12[[Column2]:[Column54]],9,FALSE),"0")</f>
        <v>0</v>
      </c>
      <c r="K156" s="56">
        <f>IFERROR(VLOOKUP(Table1215[[#This Row],[Column2]],Table12[[Column2]:[Column54]],10,FALSE),"0")</f>
        <v>0</v>
      </c>
      <c r="L156" s="58">
        <f>Table1215[[#This Row],[Column9]]</f>
        <v>4</v>
      </c>
      <c r="M156" s="56">
        <f>IFERROR(VLOOKUP(Table1215[[#This Row],[Column2]],Table12[[Column2]:[Column54]],12,FALSE),"0")</f>
        <v>0</v>
      </c>
      <c r="N156" s="56">
        <f>IFERROR(VLOOKUP(Table1215[[#This Row],[Column2]],Table12[[Column2]:[Column54]],13,FALSE),"0")</f>
        <v>5</v>
      </c>
      <c r="O156" s="56">
        <f>IFERROR(VLOOKUP(Table1215[[#This Row],[Column2]],Table12[[Column2]:[Column54]],14,FALSE),"0")</f>
        <v>5</v>
      </c>
      <c r="P156" s="56">
        <f>IFERROR(VLOOKUP(Table1215[[#This Row],[Column2]],Table12[[Column2]:[Column54]],10,FALSE),"0")</f>
        <v>0</v>
      </c>
      <c r="Q156" s="56">
        <f>IFERROR(VLOOKUP(Table1215[[#This Row],[Column2]],Table12[[Column2]:[Column54]],16,FALSE),"0")</f>
        <v>5</v>
      </c>
      <c r="R156" s="58">
        <f>AVERAGE(Table1215[[#This Row],[Column14]],Table1215[[#This Row],[Column15]],Table1215[[#This Row],[Column17]])</f>
        <v>5</v>
      </c>
      <c r="S156" s="56">
        <f>IFERROR(VLOOKUP(Table1215[[#This Row],[Column2]],Table12[[Column2]:[Column54]],18,FALSE),"0")</f>
        <v>0</v>
      </c>
      <c r="T156" s="56">
        <f>IFERROR(VLOOKUP(Table1215[[#This Row],[Column2]],Table12[[Column2]:[Column54]],19,FALSE),"0")</f>
        <v>0</v>
      </c>
      <c r="U156" s="56">
        <f>IFERROR(VLOOKUP(Table1215[[#This Row],[Column2]],Table12[[Column2]:[Column54]],20,FALSE),"0")</f>
        <v>0</v>
      </c>
      <c r="V156" s="56">
        <f>IFERROR(VLOOKUP(Table1215[[#This Row],[Column2]],Table12[[Column2]:[Column54]],21,FALSE),"0")</f>
        <v>0</v>
      </c>
      <c r="W156" s="56">
        <f>IFERROR(VLOOKUP(Table1215[[#This Row],[Column2]],Table12[[Column2]:[Column54]],22,FALSE),"0")</f>
        <v>0</v>
      </c>
      <c r="X156" s="58">
        <f>Table1215[[#This Row],[Column19]]</f>
        <v>0</v>
      </c>
      <c r="Y156" s="56">
        <f>IFERROR(VLOOKUP(Table1215[[#This Row],[Column2]],Table12[[Column2]:[Column54]],24,FALSE),"0")</f>
        <v>4</v>
      </c>
      <c r="Z156" s="56">
        <f>IFERROR(VLOOKUP(Table1215[[#This Row],[Column2]],Table12[[Column2]:[Column54]],25,FALSE),"0")</f>
        <v>0</v>
      </c>
      <c r="AA156" s="56">
        <f>IFERROR(VLOOKUP(Table1215[[#This Row],[Column2]],Table12[[Column2]:[Column54]],26,FALSE),"0")</f>
        <v>0</v>
      </c>
      <c r="AB156" s="56">
        <f>IFERROR(VLOOKUP(Table1215[[#This Row],[Column2]],Table12[[Column2]:[Column54]],27,FALSE),"0")</f>
        <v>0</v>
      </c>
      <c r="AC156" s="56">
        <f>IFERROR(VLOOKUP(Table1215[[#This Row],[Column2]],Table12[[Column2]:[Column54]],28,FALSE),"0")</f>
        <v>0</v>
      </c>
      <c r="AD156" s="58">
        <f>Table1215[[#This Row],[Column25]]</f>
        <v>4</v>
      </c>
      <c r="AE156" s="56">
        <f>IFERROR(VLOOKUP(Table1215[[#This Row],[Column2]],Table12[[Column2]:[Column54]],30,FALSE),"0")</f>
        <v>0</v>
      </c>
      <c r="AF156" s="56">
        <f>IFERROR(VLOOKUP(Table1215[[#This Row],[Column2]],Table12[[Column2]:[Column54]],31,FALSE),"0")</f>
        <v>0</v>
      </c>
      <c r="AG156" s="56">
        <f>IFERROR(VLOOKUP(Table1215[[#This Row],[Column2]],Table12[[Column2]:[Column54]],32,FALSE),"0")</f>
        <v>0</v>
      </c>
      <c r="AH156" s="56">
        <f>IFERROR(VLOOKUP(Table1215[[#This Row],[Column2]],Table12[[Column2]:[Column54]],33,FALSE),"0")</f>
        <v>0</v>
      </c>
      <c r="AI156" s="56">
        <f>IFERROR(VLOOKUP(Table1215[[#This Row],[Column2]],Table12[[Column2]:[Column54]],34,FALSE),"0")</f>
        <v>0</v>
      </c>
      <c r="AJ156" s="58">
        <f>AVERAGE(Table1215[[#This Row],[Column31]],Table1215[[#This Row],[Column32]],Table1215[[#This Row],[Column33]])</f>
        <v>0</v>
      </c>
      <c r="AK156" s="56">
        <f>IFERROR(VLOOKUP(Table1215[[#This Row],[Column2]],Table12[[Column2]:[Column54]],36,FALSE),"0")</f>
        <v>4</v>
      </c>
      <c r="AL156" s="56">
        <f>IFERROR(VLOOKUP(Table1215[[#This Row],[Column2]],Table12[[Column2]:[Column54]],37,FALSE),"0")</f>
        <v>3</v>
      </c>
      <c r="AM156" s="56">
        <f>IFERROR(VLOOKUP(Table1215[[#This Row],[Column2]],Table12[[Column2]:[Column54]],38,FALSE),"0")</f>
        <v>0</v>
      </c>
      <c r="AN156" s="56">
        <f>IFERROR(VLOOKUP(Table1215[[#This Row],[Column2]],Table12[[Column2]:[Column54]],39,FALSE),"0")</f>
        <v>4</v>
      </c>
      <c r="AO156" s="56">
        <f>IFERROR(VLOOKUP(Table1215[[#This Row],[Column2]],Table12[[Column2]:[Column54]],40,FALSE),"0")</f>
        <v>0</v>
      </c>
      <c r="AP156" s="58">
        <f>AVERAGE(Table1215[[#This Row],[Column37]],Table1215[[#This Row],[Column38]],Table1215[[#This Row],[Column40]])</f>
        <v>3.6666666666666665</v>
      </c>
      <c r="AQ156" s="56">
        <f>IFERROR(VLOOKUP(Table1215[[#This Row],[Column2]],Table12[[Column2]:[Column54]],42,FALSE),"0")</f>
        <v>4</v>
      </c>
      <c r="AR156" s="56">
        <f>IFERROR(VLOOKUP(Table1215[[#This Row],[Column2]],Table12[[Column2]:[Column54]],43,FALSE),"0")</f>
        <v>0</v>
      </c>
      <c r="AS156" s="56">
        <f>IFERROR(VLOOKUP(Table1215[[#This Row],[Column2]],Table12[[Column2]:[Column54]],44,FALSE),"0")</f>
        <v>0</v>
      </c>
      <c r="AT156" s="56">
        <f>IFERROR(VLOOKUP(Table1215[[#This Row],[Column2]],Table12[[Column2]:[Column54]],45,FALSE),"0")</f>
        <v>0</v>
      </c>
      <c r="AU156" s="56">
        <f>IFERROR(VLOOKUP(Table1215[[#This Row],[Column2]],Table12[[Column2]:[Column54]],46,FALSE),"0")</f>
        <v>0</v>
      </c>
      <c r="AV156" s="58">
        <f>Table1215[[#This Row],[Column43]]</f>
        <v>4</v>
      </c>
      <c r="AW156" s="56">
        <f>IFERROR(VLOOKUP(Table1215[[#This Row],[Column2]],Table12[[Column2]:[Column54]],48,FALSE),"0")</f>
        <v>0</v>
      </c>
      <c r="AX156" s="56">
        <f>IFERROR(VLOOKUP(Table1215[[#This Row],[Column2]],Table12[[Column2]:[Column54]],49,FALSE),"0")</f>
        <v>0</v>
      </c>
      <c r="AY156" s="56">
        <f>IFERROR(VLOOKUP(Table1215[[#This Row],[Column2]],Table12[[Column2]:[Column54]],50,FALSE),"0")</f>
        <v>0</v>
      </c>
      <c r="AZ156" s="56">
        <f>IFERROR(VLOOKUP(Table1215[[#This Row],[Column2]],Table12[[Column2]:[Column54]],51,FALSE),"0")</f>
        <v>4</v>
      </c>
      <c r="BA156" s="56">
        <f>IFERROR(VLOOKUP(Table1215[[#This Row],[Column2]],Table12[[Column2]:[Column54]],52,FALSE),"0")</f>
        <v>4</v>
      </c>
      <c r="BB156" s="58">
        <f>AVERAGE(Table1215[[#This Row],[Column52]],Table1215[[#This Row],[Column53]])</f>
        <v>4</v>
      </c>
    </row>
    <row r="157" spans="1:54" ht="23.1" customHeight="1" x14ac:dyDescent="0.3">
      <c r="A157" s="78">
        <v>154</v>
      </c>
      <c r="B157" s="61" t="s">
        <v>92</v>
      </c>
      <c r="C157" s="62" t="s">
        <v>93</v>
      </c>
      <c r="D157" s="61" t="s">
        <v>541</v>
      </c>
      <c r="E157" s="61" t="s">
        <v>34</v>
      </c>
      <c r="F157" s="61" t="str">
        <f>REPT(CHAR(160),10)&amp;Working!$E158</f>
        <v>          A</v>
      </c>
      <c r="G157" s="52">
        <f>IFERROR(VLOOKUP(Table1215[[#This Row],[Column2]],Table12[[Column2]:[Column54]],6,FALSE),"0")</f>
        <v>0</v>
      </c>
      <c r="H157" s="52">
        <f>IFERROR(VLOOKUP(Table1215[[#This Row],[Column2]],Table12[[Column2]:[Column54]],7,FALSE),"0")</f>
        <v>0</v>
      </c>
      <c r="I157" s="52">
        <f>IFERROR(VLOOKUP(Table1215[[#This Row],[Column2]],Table12[[Column2]:[Column54]],8,FALSE),"0")</f>
        <v>2</v>
      </c>
      <c r="J157" s="52">
        <f>IFERROR(VLOOKUP(Table1215[[#This Row],[Column2]],Table12[[Column2]:[Column54]],9,FALSE),"0")</f>
        <v>0</v>
      </c>
      <c r="K157" s="52">
        <f>IFERROR(VLOOKUP(Table1215[[#This Row],[Column2]],Table12[[Column2]:[Column54]],10,FALSE),"0")</f>
        <v>0</v>
      </c>
      <c r="L157" s="58">
        <f>Table1215[[#This Row],[Column9]]</f>
        <v>2</v>
      </c>
      <c r="M157" s="52">
        <f>IFERROR(VLOOKUP(Table1215[[#This Row],[Column2]],Table12[[Column2]:[Column54]],12,FALSE),"0")</f>
        <v>0</v>
      </c>
      <c r="N157" s="52">
        <f>IFERROR(VLOOKUP(Table1215[[#This Row],[Column2]],Table12[[Column2]:[Column54]],13,FALSE),"0")</f>
        <v>4</v>
      </c>
      <c r="O157" s="52">
        <f>IFERROR(VLOOKUP(Table1215[[#This Row],[Column2]],Table12[[Column2]:[Column54]],14,FALSE),"0")</f>
        <v>4</v>
      </c>
      <c r="P157" s="52">
        <f>IFERROR(VLOOKUP(Table1215[[#This Row],[Column2]],Table12[[Column2]:[Column54]],10,FALSE),"0")</f>
        <v>0</v>
      </c>
      <c r="Q157" s="52">
        <f>IFERROR(VLOOKUP(Table1215[[#This Row],[Column2]],Table12[[Column2]:[Column54]],16,FALSE),"0")</f>
        <v>4</v>
      </c>
      <c r="R157" s="58">
        <f>AVERAGE(Table1215[[#This Row],[Column14]],Table1215[[#This Row],[Column15]],Table1215[[#This Row],[Column17]])</f>
        <v>4</v>
      </c>
      <c r="S157" s="52">
        <f>IFERROR(VLOOKUP(Table1215[[#This Row],[Column2]],Table12[[Column2]:[Column54]],18,FALSE),"0")</f>
        <v>0</v>
      </c>
      <c r="T157" s="52">
        <f>IFERROR(VLOOKUP(Table1215[[#This Row],[Column2]],Table12[[Column2]:[Column54]],19,FALSE),"0")</f>
        <v>0</v>
      </c>
      <c r="U157" s="52">
        <f>IFERROR(VLOOKUP(Table1215[[#This Row],[Column2]],Table12[[Column2]:[Column54]],20,FALSE),"0")</f>
        <v>0</v>
      </c>
      <c r="V157" s="52">
        <f>IFERROR(VLOOKUP(Table1215[[#This Row],[Column2]],Table12[[Column2]:[Column54]],21,FALSE),"0")</f>
        <v>0</v>
      </c>
      <c r="W157" s="52">
        <f>IFERROR(VLOOKUP(Table1215[[#This Row],[Column2]],Table12[[Column2]:[Column54]],22,FALSE),"0")</f>
        <v>0</v>
      </c>
      <c r="X157" s="58">
        <f>Table1215[[#This Row],[Column19]]</f>
        <v>0</v>
      </c>
      <c r="Y157" s="52">
        <f>IFERROR(VLOOKUP(Table1215[[#This Row],[Column2]],Table12[[Column2]:[Column54]],24,FALSE),"0")</f>
        <v>4</v>
      </c>
      <c r="Z157" s="52">
        <f>IFERROR(VLOOKUP(Table1215[[#This Row],[Column2]],Table12[[Column2]:[Column54]],25,FALSE),"0")</f>
        <v>0</v>
      </c>
      <c r="AA157" s="52">
        <f>IFERROR(VLOOKUP(Table1215[[#This Row],[Column2]],Table12[[Column2]:[Column54]],26,FALSE),"0")</f>
        <v>0</v>
      </c>
      <c r="AB157" s="52">
        <f>IFERROR(VLOOKUP(Table1215[[#This Row],[Column2]],Table12[[Column2]:[Column54]],27,FALSE),"0")</f>
        <v>0</v>
      </c>
      <c r="AC157" s="52">
        <f>IFERROR(VLOOKUP(Table1215[[#This Row],[Column2]],Table12[[Column2]:[Column54]],28,FALSE),"0")</f>
        <v>0</v>
      </c>
      <c r="AD157" s="58">
        <f>Table1215[[#This Row],[Column25]]</f>
        <v>4</v>
      </c>
      <c r="AE157" s="52">
        <f>IFERROR(VLOOKUP(Table1215[[#This Row],[Column2]],Table12[[Column2]:[Column54]],30,FALSE),"0")</f>
        <v>0</v>
      </c>
      <c r="AF157" s="52">
        <f>IFERROR(VLOOKUP(Table1215[[#This Row],[Column2]],Table12[[Column2]:[Column54]],31,FALSE),"0")</f>
        <v>0</v>
      </c>
      <c r="AG157" s="52">
        <f>IFERROR(VLOOKUP(Table1215[[#This Row],[Column2]],Table12[[Column2]:[Column54]],32,FALSE),"0")</f>
        <v>0</v>
      </c>
      <c r="AH157" s="52">
        <f>IFERROR(VLOOKUP(Table1215[[#This Row],[Column2]],Table12[[Column2]:[Column54]],33,FALSE),"0")</f>
        <v>0</v>
      </c>
      <c r="AI157" s="52">
        <f>IFERROR(VLOOKUP(Table1215[[#This Row],[Column2]],Table12[[Column2]:[Column54]],34,FALSE),"0")</f>
        <v>0</v>
      </c>
      <c r="AJ157" s="58">
        <f>AVERAGE(Table1215[[#This Row],[Column31]],Table1215[[#This Row],[Column32]],Table1215[[#This Row],[Column33]])</f>
        <v>0</v>
      </c>
      <c r="AK157" s="52">
        <f>IFERROR(VLOOKUP(Table1215[[#This Row],[Column2]],Table12[[Column2]:[Column54]],36,FALSE),"0")</f>
        <v>3</v>
      </c>
      <c r="AL157" s="52">
        <f>IFERROR(VLOOKUP(Table1215[[#This Row],[Column2]],Table12[[Column2]:[Column54]],37,FALSE),"0")</f>
        <v>3</v>
      </c>
      <c r="AM157" s="52">
        <f>IFERROR(VLOOKUP(Table1215[[#This Row],[Column2]],Table12[[Column2]:[Column54]],38,FALSE),"0")</f>
        <v>0</v>
      </c>
      <c r="AN157" s="52">
        <f>IFERROR(VLOOKUP(Table1215[[#This Row],[Column2]],Table12[[Column2]:[Column54]],39,FALSE),"0")</f>
        <v>3</v>
      </c>
      <c r="AO157" s="52">
        <f>IFERROR(VLOOKUP(Table1215[[#This Row],[Column2]],Table12[[Column2]:[Column54]],40,FALSE),"0")</f>
        <v>0</v>
      </c>
      <c r="AP157" s="58">
        <f>AVERAGE(Table1215[[#This Row],[Column37]],Table1215[[#This Row],[Column38]],Table1215[[#This Row],[Column40]])</f>
        <v>3</v>
      </c>
      <c r="AQ157" s="52">
        <f>IFERROR(VLOOKUP(Table1215[[#This Row],[Column2]],Table12[[Column2]:[Column54]],42,FALSE),"0")</f>
        <v>1</v>
      </c>
      <c r="AR157" s="52">
        <f>IFERROR(VLOOKUP(Table1215[[#This Row],[Column2]],Table12[[Column2]:[Column54]],43,FALSE),"0")</f>
        <v>0</v>
      </c>
      <c r="AS157" s="52">
        <f>IFERROR(VLOOKUP(Table1215[[#This Row],[Column2]],Table12[[Column2]:[Column54]],44,FALSE),"0")</f>
        <v>0</v>
      </c>
      <c r="AT157" s="52">
        <f>IFERROR(VLOOKUP(Table1215[[#This Row],[Column2]],Table12[[Column2]:[Column54]],45,FALSE),"0")</f>
        <v>0</v>
      </c>
      <c r="AU157" s="52">
        <f>IFERROR(VLOOKUP(Table1215[[#This Row],[Column2]],Table12[[Column2]:[Column54]],46,FALSE),"0")</f>
        <v>0</v>
      </c>
      <c r="AV157" s="58">
        <f>Table1215[[#This Row],[Column43]]</f>
        <v>1</v>
      </c>
      <c r="AW157" s="52">
        <f>IFERROR(VLOOKUP(Table1215[[#This Row],[Column2]],Table12[[Column2]:[Column54]],48,FALSE),"0")</f>
        <v>0</v>
      </c>
      <c r="AX157" s="52">
        <f>IFERROR(VLOOKUP(Table1215[[#This Row],[Column2]],Table12[[Column2]:[Column54]],49,FALSE),"0")</f>
        <v>0</v>
      </c>
      <c r="AY157" s="52">
        <f>IFERROR(VLOOKUP(Table1215[[#This Row],[Column2]],Table12[[Column2]:[Column54]],50,FALSE),"0")</f>
        <v>0</v>
      </c>
      <c r="AZ157" s="52">
        <f>IFERROR(VLOOKUP(Table1215[[#This Row],[Column2]],Table12[[Column2]:[Column54]],51,FALSE),"0")</f>
        <v>3</v>
      </c>
      <c r="BA157" s="52">
        <f>IFERROR(VLOOKUP(Table1215[[#This Row],[Column2]],Table12[[Column2]:[Column54]],52,FALSE),"0")</f>
        <v>3</v>
      </c>
      <c r="BB157" s="58">
        <f>AVERAGE(Table1215[[#This Row],[Column52]],Table1215[[#This Row],[Column53]])</f>
        <v>3</v>
      </c>
    </row>
    <row r="158" spans="1:54" ht="23.1" customHeight="1" x14ac:dyDescent="0.3">
      <c r="A158" s="77">
        <v>155</v>
      </c>
      <c r="B158" s="54" t="s">
        <v>187</v>
      </c>
      <c r="C158" s="55" t="s">
        <v>188</v>
      </c>
      <c r="D158" s="54" t="s">
        <v>541</v>
      </c>
      <c r="E158" s="54" t="s">
        <v>160</v>
      </c>
      <c r="F158" s="54" t="str">
        <f>REPT(CHAR(160),10)&amp;Working!$E159</f>
        <v>          B</v>
      </c>
      <c r="G158" s="56">
        <f>IFERROR(VLOOKUP(Table1215[[#This Row],[Column2]],Table12[[Column2]:[Column54]],6,FALSE),"0")</f>
        <v>0</v>
      </c>
      <c r="H158" s="56">
        <f>IFERROR(VLOOKUP(Table1215[[#This Row],[Column2]],Table12[[Column2]:[Column54]],7,FALSE),"0")</f>
        <v>0</v>
      </c>
      <c r="I158" s="56">
        <f>IFERROR(VLOOKUP(Table1215[[#This Row],[Column2]],Table12[[Column2]:[Column54]],8,FALSE),"0")</f>
        <v>4</v>
      </c>
      <c r="J158" s="56">
        <f>IFERROR(VLOOKUP(Table1215[[#This Row],[Column2]],Table12[[Column2]:[Column54]],9,FALSE),"0")</f>
        <v>0</v>
      </c>
      <c r="K158" s="56">
        <f>IFERROR(VLOOKUP(Table1215[[#This Row],[Column2]],Table12[[Column2]:[Column54]],10,FALSE),"0")</f>
        <v>0</v>
      </c>
      <c r="L158" s="58">
        <f>Table1215[[#This Row],[Column9]]</f>
        <v>4</v>
      </c>
      <c r="M158" s="56">
        <f>IFERROR(VLOOKUP(Table1215[[#This Row],[Column2]],Table12[[Column2]:[Column54]],12,FALSE),"0")</f>
        <v>0</v>
      </c>
      <c r="N158" s="56">
        <f>IFERROR(VLOOKUP(Table1215[[#This Row],[Column2]],Table12[[Column2]:[Column54]],13,FALSE),"0")</f>
        <v>3</v>
      </c>
      <c r="O158" s="56">
        <f>IFERROR(VLOOKUP(Table1215[[#This Row],[Column2]],Table12[[Column2]:[Column54]],14,FALSE),"0")</f>
        <v>3</v>
      </c>
      <c r="P158" s="56">
        <f>IFERROR(VLOOKUP(Table1215[[#This Row],[Column2]],Table12[[Column2]:[Column54]],10,FALSE),"0")</f>
        <v>0</v>
      </c>
      <c r="Q158" s="56">
        <f>IFERROR(VLOOKUP(Table1215[[#This Row],[Column2]],Table12[[Column2]:[Column54]],16,FALSE),"0")</f>
        <v>3</v>
      </c>
      <c r="R158" s="58">
        <f>AVERAGE(Table1215[[#This Row],[Column14]],Table1215[[#This Row],[Column15]],Table1215[[#This Row],[Column17]])</f>
        <v>3</v>
      </c>
      <c r="S158" s="56">
        <f>IFERROR(VLOOKUP(Table1215[[#This Row],[Column2]],Table12[[Column2]:[Column54]],18,FALSE),"0")</f>
        <v>0</v>
      </c>
      <c r="T158" s="56">
        <f>IFERROR(VLOOKUP(Table1215[[#This Row],[Column2]],Table12[[Column2]:[Column54]],19,FALSE),"0")</f>
        <v>0</v>
      </c>
      <c r="U158" s="56">
        <f>IFERROR(VLOOKUP(Table1215[[#This Row],[Column2]],Table12[[Column2]:[Column54]],20,FALSE),"0")</f>
        <v>0</v>
      </c>
      <c r="V158" s="56">
        <f>IFERROR(VLOOKUP(Table1215[[#This Row],[Column2]],Table12[[Column2]:[Column54]],21,FALSE),"0")</f>
        <v>0</v>
      </c>
      <c r="W158" s="56">
        <f>IFERROR(VLOOKUP(Table1215[[#This Row],[Column2]],Table12[[Column2]:[Column54]],22,FALSE),"0")</f>
        <v>0</v>
      </c>
      <c r="X158" s="58">
        <f>Table1215[[#This Row],[Column19]]</f>
        <v>0</v>
      </c>
      <c r="Y158" s="56">
        <f>IFERROR(VLOOKUP(Table1215[[#This Row],[Column2]],Table12[[Column2]:[Column54]],24,FALSE),"0")</f>
        <v>4</v>
      </c>
      <c r="Z158" s="56">
        <f>IFERROR(VLOOKUP(Table1215[[#This Row],[Column2]],Table12[[Column2]:[Column54]],25,FALSE),"0")</f>
        <v>0</v>
      </c>
      <c r="AA158" s="56">
        <f>IFERROR(VLOOKUP(Table1215[[#This Row],[Column2]],Table12[[Column2]:[Column54]],26,FALSE),"0")</f>
        <v>0</v>
      </c>
      <c r="AB158" s="56">
        <f>IFERROR(VLOOKUP(Table1215[[#This Row],[Column2]],Table12[[Column2]:[Column54]],27,FALSE),"0")</f>
        <v>0</v>
      </c>
      <c r="AC158" s="56">
        <f>IFERROR(VLOOKUP(Table1215[[#This Row],[Column2]],Table12[[Column2]:[Column54]],28,FALSE),"0")</f>
        <v>0</v>
      </c>
      <c r="AD158" s="58">
        <f>Table1215[[#This Row],[Column25]]</f>
        <v>4</v>
      </c>
      <c r="AE158" s="56">
        <f>IFERROR(VLOOKUP(Table1215[[#This Row],[Column2]],Table12[[Column2]:[Column54]],30,FALSE),"0")</f>
        <v>0</v>
      </c>
      <c r="AF158" s="56">
        <f>IFERROR(VLOOKUP(Table1215[[#This Row],[Column2]],Table12[[Column2]:[Column54]],31,FALSE),"0")</f>
        <v>0</v>
      </c>
      <c r="AG158" s="56">
        <f>IFERROR(VLOOKUP(Table1215[[#This Row],[Column2]],Table12[[Column2]:[Column54]],32,FALSE),"0")</f>
        <v>0</v>
      </c>
      <c r="AH158" s="56">
        <f>IFERROR(VLOOKUP(Table1215[[#This Row],[Column2]],Table12[[Column2]:[Column54]],33,FALSE),"0")</f>
        <v>0</v>
      </c>
      <c r="AI158" s="56">
        <f>IFERROR(VLOOKUP(Table1215[[#This Row],[Column2]],Table12[[Column2]:[Column54]],34,FALSE),"0")</f>
        <v>0</v>
      </c>
      <c r="AJ158" s="58">
        <f>AVERAGE(Table1215[[#This Row],[Column31]],Table1215[[#This Row],[Column32]],Table1215[[#This Row],[Column33]])</f>
        <v>0</v>
      </c>
      <c r="AK158" s="56">
        <f>IFERROR(VLOOKUP(Table1215[[#This Row],[Column2]],Table12[[Column2]:[Column54]],36,FALSE),"0")</f>
        <v>3</v>
      </c>
      <c r="AL158" s="56">
        <f>IFERROR(VLOOKUP(Table1215[[#This Row],[Column2]],Table12[[Column2]:[Column54]],37,FALSE),"0")</f>
        <v>2</v>
      </c>
      <c r="AM158" s="56">
        <f>IFERROR(VLOOKUP(Table1215[[#This Row],[Column2]],Table12[[Column2]:[Column54]],38,FALSE),"0")</f>
        <v>0</v>
      </c>
      <c r="AN158" s="56">
        <f>IFERROR(VLOOKUP(Table1215[[#This Row],[Column2]],Table12[[Column2]:[Column54]],39,FALSE),"0")</f>
        <v>3</v>
      </c>
      <c r="AO158" s="56">
        <f>IFERROR(VLOOKUP(Table1215[[#This Row],[Column2]],Table12[[Column2]:[Column54]],40,FALSE),"0")</f>
        <v>0</v>
      </c>
      <c r="AP158" s="58">
        <f>AVERAGE(Table1215[[#This Row],[Column37]],Table1215[[#This Row],[Column38]],Table1215[[#This Row],[Column40]])</f>
        <v>2.6666666666666665</v>
      </c>
      <c r="AQ158" s="56">
        <f>IFERROR(VLOOKUP(Table1215[[#This Row],[Column2]],Table12[[Column2]:[Column54]],42,FALSE),"0")</f>
        <v>4</v>
      </c>
      <c r="AR158" s="56">
        <f>IFERROR(VLOOKUP(Table1215[[#This Row],[Column2]],Table12[[Column2]:[Column54]],43,FALSE),"0")</f>
        <v>0</v>
      </c>
      <c r="AS158" s="56">
        <f>IFERROR(VLOOKUP(Table1215[[#This Row],[Column2]],Table12[[Column2]:[Column54]],44,FALSE),"0")</f>
        <v>0</v>
      </c>
      <c r="AT158" s="56">
        <f>IFERROR(VLOOKUP(Table1215[[#This Row],[Column2]],Table12[[Column2]:[Column54]],45,FALSE),"0")</f>
        <v>0</v>
      </c>
      <c r="AU158" s="56">
        <f>IFERROR(VLOOKUP(Table1215[[#This Row],[Column2]],Table12[[Column2]:[Column54]],46,FALSE),"0")</f>
        <v>0</v>
      </c>
      <c r="AV158" s="58">
        <f>Table1215[[#This Row],[Column43]]</f>
        <v>4</v>
      </c>
      <c r="AW158" s="56">
        <f>IFERROR(VLOOKUP(Table1215[[#This Row],[Column2]],Table12[[Column2]:[Column54]],48,FALSE),"0")</f>
        <v>0</v>
      </c>
      <c r="AX158" s="56">
        <f>IFERROR(VLOOKUP(Table1215[[#This Row],[Column2]],Table12[[Column2]:[Column54]],49,FALSE),"0")</f>
        <v>0</v>
      </c>
      <c r="AY158" s="56">
        <f>IFERROR(VLOOKUP(Table1215[[#This Row],[Column2]],Table12[[Column2]:[Column54]],50,FALSE),"0")</f>
        <v>0</v>
      </c>
      <c r="AZ158" s="56">
        <f>IFERROR(VLOOKUP(Table1215[[#This Row],[Column2]],Table12[[Column2]:[Column54]],51,FALSE),"0")</f>
        <v>5</v>
      </c>
      <c r="BA158" s="56">
        <f>IFERROR(VLOOKUP(Table1215[[#This Row],[Column2]],Table12[[Column2]:[Column54]],52,FALSE),"0")</f>
        <v>3</v>
      </c>
      <c r="BB158" s="58">
        <f>AVERAGE(Table1215[[#This Row],[Column52]],Table1215[[#This Row],[Column53]])</f>
        <v>4</v>
      </c>
    </row>
    <row r="159" spans="1:54" ht="23.1" customHeight="1" x14ac:dyDescent="0.3">
      <c r="A159" s="78">
        <v>156</v>
      </c>
      <c r="B159" s="61" t="s">
        <v>173</v>
      </c>
      <c r="C159" s="62" t="s">
        <v>174</v>
      </c>
      <c r="D159" s="61" t="s">
        <v>449</v>
      </c>
      <c r="E159" s="61" t="s">
        <v>160</v>
      </c>
      <c r="F159" s="61" t="str">
        <f>REPT(CHAR(160),10)&amp;Working!$E160</f>
        <v>          B</v>
      </c>
      <c r="G159" s="52">
        <f>IFERROR(VLOOKUP(Table1215[[#This Row],[Column2]],Table12[[Column2]:[Column54]],6,FALSE),"0")</f>
        <v>0</v>
      </c>
      <c r="H159" s="52">
        <f>IFERROR(VLOOKUP(Table1215[[#This Row],[Column2]],Table12[[Column2]:[Column54]],7,FALSE),"0")</f>
        <v>0</v>
      </c>
      <c r="I159" s="52">
        <f>IFERROR(VLOOKUP(Table1215[[#This Row],[Column2]],Table12[[Column2]:[Column54]],8,FALSE),"0")</f>
        <v>3</v>
      </c>
      <c r="J159" s="52">
        <f>IFERROR(VLOOKUP(Table1215[[#This Row],[Column2]],Table12[[Column2]:[Column54]],9,FALSE),"0")</f>
        <v>0</v>
      </c>
      <c r="K159" s="52">
        <f>IFERROR(VLOOKUP(Table1215[[#This Row],[Column2]],Table12[[Column2]:[Column54]],10,FALSE),"0")</f>
        <v>0</v>
      </c>
      <c r="L159" s="58">
        <f>Table1215[[#This Row],[Column9]]</f>
        <v>3</v>
      </c>
      <c r="M159" s="52">
        <f>IFERROR(VLOOKUP(Table1215[[#This Row],[Column2]],Table12[[Column2]:[Column54]],12,FALSE),"0")</f>
        <v>0</v>
      </c>
      <c r="N159" s="52">
        <f>IFERROR(VLOOKUP(Table1215[[#This Row],[Column2]],Table12[[Column2]:[Column54]],13,FALSE),"0")</f>
        <v>4</v>
      </c>
      <c r="O159" s="52">
        <f>IFERROR(VLOOKUP(Table1215[[#This Row],[Column2]],Table12[[Column2]:[Column54]],14,FALSE),"0")</f>
        <v>3</v>
      </c>
      <c r="P159" s="52">
        <f>IFERROR(VLOOKUP(Table1215[[#This Row],[Column2]],Table12[[Column2]:[Column54]],10,FALSE),"0")</f>
        <v>0</v>
      </c>
      <c r="Q159" s="52">
        <f>IFERROR(VLOOKUP(Table1215[[#This Row],[Column2]],Table12[[Column2]:[Column54]],16,FALSE),"0")</f>
        <v>3</v>
      </c>
      <c r="R159" s="58">
        <f>AVERAGE(Table1215[[#This Row],[Column14]],Table1215[[#This Row],[Column15]],Table1215[[#This Row],[Column17]])</f>
        <v>3.3333333333333335</v>
      </c>
      <c r="S159" s="52">
        <f>IFERROR(VLOOKUP(Table1215[[#This Row],[Column2]],Table12[[Column2]:[Column54]],18,FALSE),"0")</f>
        <v>0</v>
      </c>
      <c r="T159" s="52">
        <f>IFERROR(VLOOKUP(Table1215[[#This Row],[Column2]],Table12[[Column2]:[Column54]],19,FALSE),"0")</f>
        <v>0</v>
      </c>
      <c r="U159" s="52">
        <f>IFERROR(VLOOKUP(Table1215[[#This Row],[Column2]],Table12[[Column2]:[Column54]],20,FALSE),"0")</f>
        <v>0</v>
      </c>
      <c r="V159" s="52">
        <f>IFERROR(VLOOKUP(Table1215[[#This Row],[Column2]],Table12[[Column2]:[Column54]],21,FALSE),"0")</f>
        <v>0</v>
      </c>
      <c r="W159" s="52">
        <f>IFERROR(VLOOKUP(Table1215[[#This Row],[Column2]],Table12[[Column2]:[Column54]],22,FALSE),"0")</f>
        <v>0</v>
      </c>
      <c r="X159" s="58">
        <f>Table1215[[#This Row],[Column19]]</f>
        <v>0</v>
      </c>
      <c r="Y159" s="52">
        <f>IFERROR(VLOOKUP(Table1215[[#This Row],[Column2]],Table12[[Column2]:[Column54]],24,FALSE),"0")</f>
        <v>4</v>
      </c>
      <c r="Z159" s="52">
        <f>IFERROR(VLOOKUP(Table1215[[#This Row],[Column2]],Table12[[Column2]:[Column54]],25,FALSE),"0")</f>
        <v>0</v>
      </c>
      <c r="AA159" s="52">
        <f>IFERROR(VLOOKUP(Table1215[[#This Row],[Column2]],Table12[[Column2]:[Column54]],26,FALSE),"0")</f>
        <v>0</v>
      </c>
      <c r="AB159" s="52">
        <f>IFERROR(VLOOKUP(Table1215[[#This Row],[Column2]],Table12[[Column2]:[Column54]],27,FALSE),"0")</f>
        <v>0</v>
      </c>
      <c r="AC159" s="52">
        <f>IFERROR(VLOOKUP(Table1215[[#This Row],[Column2]],Table12[[Column2]:[Column54]],28,FALSE),"0")</f>
        <v>0</v>
      </c>
      <c r="AD159" s="58">
        <f>Table1215[[#This Row],[Column25]]</f>
        <v>4</v>
      </c>
      <c r="AE159" s="52">
        <f>IFERROR(VLOOKUP(Table1215[[#This Row],[Column2]],Table12[[Column2]:[Column54]],30,FALSE),"0")</f>
        <v>0</v>
      </c>
      <c r="AF159" s="52">
        <f>IFERROR(VLOOKUP(Table1215[[#This Row],[Column2]],Table12[[Column2]:[Column54]],31,FALSE),"0")</f>
        <v>0</v>
      </c>
      <c r="AG159" s="52">
        <f>IFERROR(VLOOKUP(Table1215[[#This Row],[Column2]],Table12[[Column2]:[Column54]],32,FALSE),"0")</f>
        <v>0</v>
      </c>
      <c r="AH159" s="52">
        <f>IFERROR(VLOOKUP(Table1215[[#This Row],[Column2]],Table12[[Column2]:[Column54]],33,FALSE),"0")</f>
        <v>0</v>
      </c>
      <c r="AI159" s="52">
        <f>IFERROR(VLOOKUP(Table1215[[#This Row],[Column2]],Table12[[Column2]:[Column54]],34,FALSE),"0")</f>
        <v>0</v>
      </c>
      <c r="AJ159" s="58">
        <f>AVERAGE(Table1215[[#This Row],[Column31]],Table1215[[#This Row],[Column32]],Table1215[[#This Row],[Column33]])</f>
        <v>0</v>
      </c>
      <c r="AK159" s="52">
        <f>IFERROR(VLOOKUP(Table1215[[#This Row],[Column2]],Table12[[Column2]:[Column54]],36,FALSE),"0")</f>
        <v>3</v>
      </c>
      <c r="AL159" s="52">
        <f>IFERROR(VLOOKUP(Table1215[[#This Row],[Column2]],Table12[[Column2]:[Column54]],37,FALSE),"0")</f>
        <v>3</v>
      </c>
      <c r="AM159" s="52">
        <f>IFERROR(VLOOKUP(Table1215[[#This Row],[Column2]],Table12[[Column2]:[Column54]],38,FALSE),"0")</f>
        <v>0</v>
      </c>
      <c r="AN159" s="52">
        <f>IFERROR(VLOOKUP(Table1215[[#This Row],[Column2]],Table12[[Column2]:[Column54]],39,FALSE),"0")</f>
        <v>4</v>
      </c>
      <c r="AO159" s="52">
        <f>IFERROR(VLOOKUP(Table1215[[#This Row],[Column2]],Table12[[Column2]:[Column54]],40,FALSE),"0")</f>
        <v>0</v>
      </c>
      <c r="AP159" s="58">
        <f>AVERAGE(Table1215[[#This Row],[Column37]],Table1215[[#This Row],[Column38]],Table1215[[#This Row],[Column40]])</f>
        <v>3.3333333333333335</v>
      </c>
      <c r="AQ159" s="52">
        <f>IFERROR(VLOOKUP(Table1215[[#This Row],[Column2]],Table12[[Column2]:[Column54]],42,FALSE),"0")</f>
        <v>3</v>
      </c>
      <c r="AR159" s="52">
        <f>IFERROR(VLOOKUP(Table1215[[#This Row],[Column2]],Table12[[Column2]:[Column54]],43,FALSE),"0")</f>
        <v>0</v>
      </c>
      <c r="AS159" s="52">
        <f>IFERROR(VLOOKUP(Table1215[[#This Row],[Column2]],Table12[[Column2]:[Column54]],44,FALSE),"0")</f>
        <v>0</v>
      </c>
      <c r="AT159" s="52">
        <f>IFERROR(VLOOKUP(Table1215[[#This Row],[Column2]],Table12[[Column2]:[Column54]],45,FALSE),"0")</f>
        <v>0</v>
      </c>
      <c r="AU159" s="52">
        <f>IFERROR(VLOOKUP(Table1215[[#This Row],[Column2]],Table12[[Column2]:[Column54]],46,FALSE),"0")</f>
        <v>0</v>
      </c>
      <c r="AV159" s="58">
        <f>Table1215[[#This Row],[Column43]]</f>
        <v>3</v>
      </c>
      <c r="AW159" s="52">
        <f>IFERROR(VLOOKUP(Table1215[[#This Row],[Column2]],Table12[[Column2]:[Column54]],48,FALSE),"0")</f>
        <v>0</v>
      </c>
      <c r="AX159" s="52">
        <f>IFERROR(VLOOKUP(Table1215[[#This Row],[Column2]],Table12[[Column2]:[Column54]],49,FALSE),"0")</f>
        <v>0</v>
      </c>
      <c r="AY159" s="52">
        <f>IFERROR(VLOOKUP(Table1215[[#This Row],[Column2]],Table12[[Column2]:[Column54]],50,FALSE),"0")</f>
        <v>0</v>
      </c>
      <c r="AZ159" s="52">
        <f>IFERROR(VLOOKUP(Table1215[[#This Row],[Column2]],Table12[[Column2]:[Column54]],51,FALSE),"0")</f>
        <v>4</v>
      </c>
      <c r="BA159" s="52">
        <f>IFERROR(VLOOKUP(Table1215[[#This Row],[Column2]],Table12[[Column2]:[Column54]],52,FALSE),"0")</f>
        <v>3</v>
      </c>
      <c r="BB159" s="58">
        <f>AVERAGE(Table1215[[#This Row],[Column52]],Table1215[[#This Row],[Column53]])</f>
        <v>3.5</v>
      </c>
    </row>
    <row r="160" spans="1:54" ht="23.1" customHeight="1" x14ac:dyDescent="0.3">
      <c r="A160" s="77">
        <v>157</v>
      </c>
      <c r="B160" s="54" t="s">
        <v>204</v>
      </c>
      <c r="C160" s="55" t="s">
        <v>205</v>
      </c>
      <c r="D160" s="54" t="s">
        <v>449</v>
      </c>
      <c r="E160" s="54" t="s">
        <v>160</v>
      </c>
      <c r="F160" s="54" t="str">
        <f>REPT(CHAR(160),10)&amp;Working!$E161</f>
        <v>          B</v>
      </c>
      <c r="G160" s="56">
        <f>IFERROR(VLOOKUP(Table1215[[#This Row],[Column2]],Table12[[Column2]:[Column54]],6,FALSE),"0")</f>
        <v>0</v>
      </c>
      <c r="H160" s="56">
        <f>IFERROR(VLOOKUP(Table1215[[#This Row],[Column2]],Table12[[Column2]:[Column54]],7,FALSE),"0")</f>
        <v>0</v>
      </c>
      <c r="I160" s="56">
        <f>IFERROR(VLOOKUP(Table1215[[#This Row],[Column2]],Table12[[Column2]:[Column54]],8,FALSE),"0")</f>
        <v>5</v>
      </c>
      <c r="J160" s="56">
        <f>IFERROR(VLOOKUP(Table1215[[#This Row],[Column2]],Table12[[Column2]:[Column54]],9,FALSE),"0")</f>
        <v>0</v>
      </c>
      <c r="K160" s="56">
        <f>IFERROR(VLOOKUP(Table1215[[#This Row],[Column2]],Table12[[Column2]:[Column54]],10,FALSE),"0")</f>
        <v>0</v>
      </c>
      <c r="L160" s="58">
        <f>Table1215[[#This Row],[Column9]]</f>
        <v>5</v>
      </c>
      <c r="M160" s="56">
        <f>IFERROR(VLOOKUP(Table1215[[#This Row],[Column2]],Table12[[Column2]:[Column54]],12,FALSE),"0")</f>
        <v>0</v>
      </c>
      <c r="N160" s="56">
        <f>IFERROR(VLOOKUP(Table1215[[#This Row],[Column2]],Table12[[Column2]:[Column54]],13,FALSE),"0")</f>
        <v>3</v>
      </c>
      <c r="O160" s="56">
        <f>IFERROR(VLOOKUP(Table1215[[#This Row],[Column2]],Table12[[Column2]:[Column54]],14,FALSE),"0")</f>
        <v>5</v>
      </c>
      <c r="P160" s="56">
        <f>IFERROR(VLOOKUP(Table1215[[#This Row],[Column2]],Table12[[Column2]:[Column54]],10,FALSE),"0")</f>
        <v>0</v>
      </c>
      <c r="Q160" s="56">
        <f>IFERROR(VLOOKUP(Table1215[[#This Row],[Column2]],Table12[[Column2]:[Column54]],16,FALSE),"0")</f>
        <v>5</v>
      </c>
      <c r="R160" s="58">
        <f>AVERAGE(Table1215[[#This Row],[Column14]],Table1215[[#This Row],[Column15]],Table1215[[#This Row],[Column17]])</f>
        <v>4.333333333333333</v>
      </c>
      <c r="S160" s="56">
        <f>IFERROR(VLOOKUP(Table1215[[#This Row],[Column2]],Table12[[Column2]:[Column54]],18,FALSE),"0")</f>
        <v>0</v>
      </c>
      <c r="T160" s="56">
        <f>IFERROR(VLOOKUP(Table1215[[#This Row],[Column2]],Table12[[Column2]:[Column54]],19,FALSE),"0")</f>
        <v>0</v>
      </c>
      <c r="U160" s="56">
        <f>IFERROR(VLOOKUP(Table1215[[#This Row],[Column2]],Table12[[Column2]:[Column54]],20,FALSE),"0")</f>
        <v>0</v>
      </c>
      <c r="V160" s="56">
        <f>IFERROR(VLOOKUP(Table1215[[#This Row],[Column2]],Table12[[Column2]:[Column54]],21,FALSE),"0")</f>
        <v>0</v>
      </c>
      <c r="W160" s="56">
        <f>IFERROR(VLOOKUP(Table1215[[#This Row],[Column2]],Table12[[Column2]:[Column54]],22,FALSE),"0")</f>
        <v>0</v>
      </c>
      <c r="X160" s="58">
        <f>Table1215[[#This Row],[Column19]]</f>
        <v>0</v>
      </c>
      <c r="Y160" s="56">
        <f>IFERROR(VLOOKUP(Table1215[[#This Row],[Column2]],Table12[[Column2]:[Column54]],24,FALSE),"0")</f>
        <v>3</v>
      </c>
      <c r="Z160" s="56">
        <f>IFERROR(VLOOKUP(Table1215[[#This Row],[Column2]],Table12[[Column2]:[Column54]],25,FALSE),"0")</f>
        <v>0</v>
      </c>
      <c r="AA160" s="56">
        <f>IFERROR(VLOOKUP(Table1215[[#This Row],[Column2]],Table12[[Column2]:[Column54]],26,FALSE),"0")</f>
        <v>0</v>
      </c>
      <c r="AB160" s="56">
        <f>IFERROR(VLOOKUP(Table1215[[#This Row],[Column2]],Table12[[Column2]:[Column54]],27,FALSE),"0")</f>
        <v>0</v>
      </c>
      <c r="AC160" s="56">
        <f>IFERROR(VLOOKUP(Table1215[[#This Row],[Column2]],Table12[[Column2]:[Column54]],28,FALSE),"0")</f>
        <v>0</v>
      </c>
      <c r="AD160" s="58">
        <f>Table1215[[#This Row],[Column25]]</f>
        <v>3</v>
      </c>
      <c r="AE160" s="56">
        <f>IFERROR(VLOOKUP(Table1215[[#This Row],[Column2]],Table12[[Column2]:[Column54]],30,FALSE),"0")</f>
        <v>0</v>
      </c>
      <c r="AF160" s="56">
        <f>IFERROR(VLOOKUP(Table1215[[#This Row],[Column2]],Table12[[Column2]:[Column54]],31,FALSE),"0")</f>
        <v>0</v>
      </c>
      <c r="AG160" s="56">
        <f>IFERROR(VLOOKUP(Table1215[[#This Row],[Column2]],Table12[[Column2]:[Column54]],32,FALSE),"0")</f>
        <v>0</v>
      </c>
      <c r="AH160" s="56">
        <f>IFERROR(VLOOKUP(Table1215[[#This Row],[Column2]],Table12[[Column2]:[Column54]],33,FALSE),"0")</f>
        <v>0</v>
      </c>
      <c r="AI160" s="56">
        <f>IFERROR(VLOOKUP(Table1215[[#This Row],[Column2]],Table12[[Column2]:[Column54]],34,FALSE),"0")</f>
        <v>0</v>
      </c>
      <c r="AJ160" s="58">
        <f>AVERAGE(Table1215[[#This Row],[Column31]],Table1215[[#This Row],[Column32]],Table1215[[#This Row],[Column33]])</f>
        <v>0</v>
      </c>
      <c r="AK160" s="56">
        <f>IFERROR(VLOOKUP(Table1215[[#This Row],[Column2]],Table12[[Column2]:[Column54]],36,FALSE),"0")</f>
        <v>4</v>
      </c>
      <c r="AL160" s="56">
        <f>IFERROR(VLOOKUP(Table1215[[#This Row],[Column2]],Table12[[Column2]:[Column54]],37,FALSE),"0")</f>
        <v>4</v>
      </c>
      <c r="AM160" s="56">
        <f>IFERROR(VLOOKUP(Table1215[[#This Row],[Column2]],Table12[[Column2]:[Column54]],38,FALSE),"0")</f>
        <v>0</v>
      </c>
      <c r="AN160" s="56">
        <f>IFERROR(VLOOKUP(Table1215[[#This Row],[Column2]],Table12[[Column2]:[Column54]],39,FALSE),"0")</f>
        <v>4</v>
      </c>
      <c r="AO160" s="56">
        <f>IFERROR(VLOOKUP(Table1215[[#This Row],[Column2]],Table12[[Column2]:[Column54]],40,FALSE),"0")</f>
        <v>0</v>
      </c>
      <c r="AP160" s="58">
        <f>AVERAGE(Table1215[[#This Row],[Column37]],Table1215[[#This Row],[Column38]],Table1215[[#This Row],[Column40]])</f>
        <v>4</v>
      </c>
      <c r="AQ160" s="56">
        <f>IFERROR(VLOOKUP(Table1215[[#This Row],[Column2]],Table12[[Column2]:[Column54]],42,FALSE),"0")</f>
        <v>4</v>
      </c>
      <c r="AR160" s="56">
        <f>IFERROR(VLOOKUP(Table1215[[#This Row],[Column2]],Table12[[Column2]:[Column54]],43,FALSE),"0")</f>
        <v>0</v>
      </c>
      <c r="AS160" s="56">
        <f>IFERROR(VLOOKUP(Table1215[[#This Row],[Column2]],Table12[[Column2]:[Column54]],44,FALSE),"0")</f>
        <v>0</v>
      </c>
      <c r="AT160" s="56">
        <f>IFERROR(VLOOKUP(Table1215[[#This Row],[Column2]],Table12[[Column2]:[Column54]],45,FALSE),"0")</f>
        <v>0</v>
      </c>
      <c r="AU160" s="56">
        <f>IFERROR(VLOOKUP(Table1215[[#This Row],[Column2]],Table12[[Column2]:[Column54]],46,FALSE),"0")</f>
        <v>0</v>
      </c>
      <c r="AV160" s="58">
        <f>Table1215[[#This Row],[Column43]]</f>
        <v>4</v>
      </c>
      <c r="AW160" s="56">
        <f>IFERROR(VLOOKUP(Table1215[[#This Row],[Column2]],Table12[[Column2]:[Column54]],48,FALSE),"0")</f>
        <v>0</v>
      </c>
      <c r="AX160" s="56">
        <f>IFERROR(VLOOKUP(Table1215[[#This Row],[Column2]],Table12[[Column2]:[Column54]],49,FALSE),"0")</f>
        <v>0</v>
      </c>
      <c r="AY160" s="56">
        <f>IFERROR(VLOOKUP(Table1215[[#This Row],[Column2]],Table12[[Column2]:[Column54]],50,FALSE),"0")</f>
        <v>0</v>
      </c>
      <c r="AZ160" s="56">
        <f>IFERROR(VLOOKUP(Table1215[[#This Row],[Column2]],Table12[[Column2]:[Column54]],51,FALSE),"0")</f>
        <v>5</v>
      </c>
      <c r="BA160" s="56">
        <f>IFERROR(VLOOKUP(Table1215[[#This Row],[Column2]],Table12[[Column2]:[Column54]],52,FALSE),"0")</f>
        <v>5</v>
      </c>
      <c r="BB160" s="58">
        <f>AVERAGE(Table1215[[#This Row],[Column52]],Table1215[[#This Row],[Column53]])</f>
        <v>5</v>
      </c>
    </row>
    <row r="161" spans="1:54" ht="23.1" customHeight="1" x14ac:dyDescent="0.3">
      <c r="A161" s="78">
        <v>158</v>
      </c>
      <c r="B161" s="61" t="s">
        <v>386</v>
      </c>
      <c r="C161" s="62" t="s">
        <v>387</v>
      </c>
      <c r="D161" s="61" t="s">
        <v>449</v>
      </c>
      <c r="E161" s="61" t="s">
        <v>492</v>
      </c>
      <c r="F161" s="61" t="str">
        <f>REPT(CHAR(160),10)&amp;Working!$E162</f>
        <v>          C</v>
      </c>
      <c r="G161" s="52">
        <f>IFERROR(VLOOKUP(Table1215[[#This Row],[Column2]],Table12[[Column2]:[Column54]],6,FALSE),"0")</f>
        <v>0</v>
      </c>
      <c r="H161" s="52">
        <f>IFERROR(VLOOKUP(Table1215[[#This Row],[Column2]],Table12[[Column2]:[Column54]],7,FALSE),"0")</f>
        <v>0</v>
      </c>
      <c r="I161" s="52">
        <f>IFERROR(VLOOKUP(Table1215[[#This Row],[Column2]],Table12[[Column2]:[Column54]],8,FALSE),"0")</f>
        <v>3</v>
      </c>
      <c r="J161" s="52">
        <f>IFERROR(VLOOKUP(Table1215[[#This Row],[Column2]],Table12[[Column2]:[Column54]],9,FALSE),"0")</f>
        <v>0</v>
      </c>
      <c r="K161" s="52">
        <f>IFERROR(VLOOKUP(Table1215[[#This Row],[Column2]],Table12[[Column2]:[Column54]],10,FALSE),"0")</f>
        <v>0</v>
      </c>
      <c r="L161" s="58">
        <f>Table1215[[#This Row],[Column9]]</f>
        <v>3</v>
      </c>
      <c r="M161" s="52">
        <f>IFERROR(VLOOKUP(Table1215[[#This Row],[Column2]],Table12[[Column2]:[Column54]],12,FALSE),"0")</f>
        <v>0</v>
      </c>
      <c r="N161" s="52">
        <f>IFERROR(VLOOKUP(Table1215[[#This Row],[Column2]],Table12[[Column2]:[Column54]],13,FALSE),"0")</f>
        <v>4</v>
      </c>
      <c r="O161" s="52">
        <f>IFERROR(VLOOKUP(Table1215[[#This Row],[Column2]],Table12[[Column2]:[Column54]],14,FALSE),"0")</f>
        <v>4</v>
      </c>
      <c r="P161" s="52">
        <f>IFERROR(VLOOKUP(Table1215[[#This Row],[Column2]],Table12[[Column2]:[Column54]],10,FALSE),"0")</f>
        <v>0</v>
      </c>
      <c r="Q161" s="52">
        <f>IFERROR(VLOOKUP(Table1215[[#This Row],[Column2]],Table12[[Column2]:[Column54]],16,FALSE),"0")</f>
        <v>4</v>
      </c>
      <c r="R161" s="58">
        <f>AVERAGE(Table1215[[#This Row],[Column14]],Table1215[[#This Row],[Column15]],Table1215[[#This Row],[Column17]])</f>
        <v>4</v>
      </c>
      <c r="S161" s="52">
        <f>IFERROR(VLOOKUP(Table1215[[#This Row],[Column2]],Table12[[Column2]:[Column54]],18,FALSE),"0")</f>
        <v>0</v>
      </c>
      <c r="T161" s="52">
        <f>IFERROR(VLOOKUP(Table1215[[#This Row],[Column2]],Table12[[Column2]:[Column54]],19,FALSE),"0")</f>
        <v>0</v>
      </c>
      <c r="U161" s="52">
        <f>IFERROR(VLOOKUP(Table1215[[#This Row],[Column2]],Table12[[Column2]:[Column54]],20,FALSE),"0")</f>
        <v>0</v>
      </c>
      <c r="V161" s="52">
        <f>IFERROR(VLOOKUP(Table1215[[#This Row],[Column2]],Table12[[Column2]:[Column54]],21,FALSE),"0")</f>
        <v>0</v>
      </c>
      <c r="W161" s="52">
        <f>IFERROR(VLOOKUP(Table1215[[#This Row],[Column2]],Table12[[Column2]:[Column54]],22,FALSE),"0")</f>
        <v>0</v>
      </c>
      <c r="X161" s="58">
        <f>Table1215[[#This Row],[Column19]]</f>
        <v>0</v>
      </c>
      <c r="Y161" s="52">
        <f>IFERROR(VLOOKUP(Table1215[[#This Row],[Column2]],Table12[[Column2]:[Column54]],24,FALSE),"0")</f>
        <v>4</v>
      </c>
      <c r="Z161" s="52">
        <f>IFERROR(VLOOKUP(Table1215[[#This Row],[Column2]],Table12[[Column2]:[Column54]],25,FALSE),"0")</f>
        <v>0</v>
      </c>
      <c r="AA161" s="52">
        <f>IFERROR(VLOOKUP(Table1215[[#This Row],[Column2]],Table12[[Column2]:[Column54]],26,FALSE),"0")</f>
        <v>0</v>
      </c>
      <c r="AB161" s="52">
        <f>IFERROR(VLOOKUP(Table1215[[#This Row],[Column2]],Table12[[Column2]:[Column54]],27,FALSE),"0")</f>
        <v>0</v>
      </c>
      <c r="AC161" s="52">
        <f>IFERROR(VLOOKUP(Table1215[[#This Row],[Column2]],Table12[[Column2]:[Column54]],28,FALSE),"0")</f>
        <v>0</v>
      </c>
      <c r="AD161" s="58">
        <f>Table1215[[#This Row],[Column25]]</f>
        <v>4</v>
      </c>
      <c r="AE161" s="52">
        <f>IFERROR(VLOOKUP(Table1215[[#This Row],[Column2]],Table12[[Column2]:[Column54]],30,FALSE),"0")</f>
        <v>0</v>
      </c>
      <c r="AF161" s="52">
        <f>IFERROR(VLOOKUP(Table1215[[#This Row],[Column2]],Table12[[Column2]:[Column54]],31,FALSE),"0")</f>
        <v>0</v>
      </c>
      <c r="AG161" s="52">
        <f>IFERROR(VLOOKUP(Table1215[[#This Row],[Column2]],Table12[[Column2]:[Column54]],32,FALSE),"0")</f>
        <v>0</v>
      </c>
      <c r="AH161" s="52">
        <f>IFERROR(VLOOKUP(Table1215[[#This Row],[Column2]],Table12[[Column2]:[Column54]],33,FALSE),"0")</f>
        <v>0</v>
      </c>
      <c r="AI161" s="52">
        <f>IFERROR(VLOOKUP(Table1215[[#This Row],[Column2]],Table12[[Column2]:[Column54]],34,FALSE),"0")</f>
        <v>0</v>
      </c>
      <c r="AJ161" s="58">
        <f>AVERAGE(Table1215[[#This Row],[Column31]],Table1215[[#This Row],[Column32]],Table1215[[#This Row],[Column33]])</f>
        <v>0</v>
      </c>
      <c r="AK161" s="52">
        <f>IFERROR(VLOOKUP(Table1215[[#This Row],[Column2]],Table12[[Column2]:[Column54]],36,FALSE),"0")</f>
        <v>4</v>
      </c>
      <c r="AL161" s="52">
        <f>IFERROR(VLOOKUP(Table1215[[#This Row],[Column2]],Table12[[Column2]:[Column54]],37,FALSE),"0")</f>
        <v>3</v>
      </c>
      <c r="AM161" s="52">
        <f>IFERROR(VLOOKUP(Table1215[[#This Row],[Column2]],Table12[[Column2]:[Column54]],38,FALSE),"0")</f>
        <v>0</v>
      </c>
      <c r="AN161" s="52">
        <f>IFERROR(VLOOKUP(Table1215[[#This Row],[Column2]],Table12[[Column2]:[Column54]],39,FALSE),"0")</f>
        <v>4</v>
      </c>
      <c r="AO161" s="52">
        <f>IFERROR(VLOOKUP(Table1215[[#This Row],[Column2]],Table12[[Column2]:[Column54]],40,FALSE),"0")</f>
        <v>0</v>
      </c>
      <c r="AP161" s="58">
        <f>AVERAGE(Table1215[[#This Row],[Column37]],Table1215[[#This Row],[Column38]],Table1215[[#This Row],[Column40]])</f>
        <v>3.6666666666666665</v>
      </c>
      <c r="AQ161" s="52">
        <f>IFERROR(VLOOKUP(Table1215[[#This Row],[Column2]],Table12[[Column2]:[Column54]],42,FALSE),"0")</f>
        <v>3</v>
      </c>
      <c r="AR161" s="52">
        <f>IFERROR(VLOOKUP(Table1215[[#This Row],[Column2]],Table12[[Column2]:[Column54]],43,FALSE),"0")</f>
        <v>0</v>
      </c>
      <c r="AS161" s="52">
        <f>IFERROR(VLOOKUP(Table1215[[#This Row],[Column2]],Table12[[Column2]:[Column54]],44,FALSE),"0")</f>
        <v>0</v>
      </c>
      <c r="AT161" s="52">
        <f>IFERROR(VLOOKUP(Table1215[[#This Row],[Column2]],Table12[[Column2]:[Column54]],45,FALSE),"0")</f>
        <v>0</v>
      </c>
      <c r="AU161" s="52">
        <f>IFERROR(VLOOKUP(Table1215[[#This Row],[Column2]],Table12[[Column2]:[Column54]],46,FALSE),"0")</f>
        <v>0</v>
      </c>
      <c r="AV161" s="58">
        <f>Table1215[[#This Row],[Column43]]</f>
        <v>3</v>
      </c>
      <c r="AW161" s="52">
        <f>IFERROR(VLOOKUP(Table1215[[#This Row],[Column2]],Table12[[Column2]:[Column54]],48,FALSE),"0")</f>
        <v>0</v>
      </c>
      <c r="AX161" s="52">
        <f>IFERROR(VLOOKUP(Table1215[[#This Row],[Column2]],Table12[[Column2]:[Column54]],49,FALSE),"0")</f>
        <v>0</v>
      </c>
      <c r="AY161" s="52">
        <f>IFERROR(VLOOKUP(Table1215[[#This Row],[Column2]],Table12[[Column2]:[Column54]],50,FALSE),"0")</f>
        <v>0</v>
      </c>
      <c r="AZ161" s="52">
        <f>IFERROR(VLOOKUP(Table1215[[#This Row],[Column2]],Table12[[Column2]:[Column54]],51,FALSE),"0")</f>
        <v>4</v>
      </c>
      <c r="BA161" s="52">
        <f>IFERROR(VLOOKUP(Table1215[[#This Row],[Column2]],Table12[[Column2]:[Column54]],52,FALSE),"0")</f>
        <v>3</v>
      </c>
      <c r="BB161" s="58">
        <f>AVERAGE(Table1215[[#This Row],[Column52]],Table1215[[#This Row],[Column53]])</f>
        <v>3.5</v>
      </c>
    </row>
    <row r="162" spans="1:54" ht="23.1" customHeight="1" x14ac:dyDescent="0.3">
      <c r="A162" s="77">
        <v>159</v>
      </c>
      <c r="B162" s="54" t="s">
        <v>189</v>
      </c>
      <c r="C162" s="55" t="s">
        <v>190</v>
      </c>
      <c r="D162" s="54" t="s">
        <v>449</v>
      </c>
      <c r="E162" s="54" t="s">
        <v>160</v>
      </c>
      <c r="F162" s="54" t="str">
        <f>REPT(CHAR(160),10)&amp;Working!$E163</f>
        <v>          B</v>
      </c>
      <c r="G162" s="56">
        <f>IFERROR(VLOOKUP(Table1215[[#This Row],[Column2]],Table12[[Column2]:[Column54]],6,FALSE),"0")</f>
        <v>0</v>
      </c>
      <c r="H162" s="56">
        <f>IFERROR(VLOOKUP(Table1215[[#This Row],[Column2]],Table12[[Column2]:[Column54]],7,FALSE),"0")</f>
        <v>0</v>
      </c>
      <c r="I162" s="56">
        <f>IFERROR(VLOOKUP(Table1215[[#This Row],[Column2]],Table12[[Column2]:[Column54]],8,FALSE),"0")</f>
        <v>1</v>
      </c>
      <c r="J162" s="56">
        <f>IFERROR(VLOOKUP(Table1215[[#This Row],[Column2]],Table12[[Column2]:[Column54]],9,FALSE),"0")</f>
        <v>0</v>
      </c>
      <c r="K162" s="56">
        <f>IFERROR(VLOOKUP(Table1215[[#This Row],[Column2]],Table12[[Column2]:[Column54]],10,FALSE),"0")</f>
        <v>0</v>
      </c>
      <c r="L162" s="58">
        <f>Table1215[[#This Row],[Column9]]</f>
        <v>1</v>
      </c>
      <c r="M162" s="56">
        <f>IFERROR(VLOOKUP(Table1215[[#This Row],[Column2]],Table12[[Column2]:[Column54]],12,FALSE),"0")</f>
        <v>0</v>
      </c>
      <c r="N162" s="56">
        <f>IFERROR(VLOOKUP(Table1215[[#This Row],[Column2]],Table12[[Column2]:[Column54]],13,FALSE),"0")</f>
        <v>2</v>
      </c>
      <c r="O162" s="56">
        <f>IFERROR(VLOOKUP(Table1215[[#This Row],[Column2]],Table12[[Column2]:[Column54]],14,FALSE),"0")</f>
        <v>2</v>
      </c>
      <c r="P162" s="56">
        <f>IFERROR(VLOOKUP(Table1215[[#This Row],[Column2]],Table12[[Column2]:[Column54]],10,FALSE),"0")</f>
        <v>0</v>
      </c>
      <c r="Q162" s="56">
        <f>IFERROR(VLOOKUP(Table1215[[#This Row],[Column2]],Table12[[Column2]:[Column54]],16,FALSE),"0")</f>
        <v>2</v>
      </c>
      <c r="R162" s="58">
        <f>AVERAGE(Table1215[[#This Row],[Column14]],Table1215[[#This Row],[Column15]],Table1215[[#This Row],[Column17]])</f>
        <v>2</v>
      </c>
      <c r="S162" s="56">
        <f>IFERROR(VLOOKUP(Table1215[[#This Row],[Column2]],Table12[[Column2]:[Column54]],18,FALSE),"0")</f>
        <v>0</v>
      </c>
      <c r="T162" s="56">
        <f>IFERROR(VLOOKUP(Table1215[[#This Row],[Column2]],Table12[[Column2]:[Column54]],19,FALSE),"0")</f>
        <v>0</v>
      </c>
      <c r="U162" s="56">
        <f>IFERROR(VLOOKUP(Table1215[[#This Row],[Column2]],Table12[[Column2]:[Column54]],20,FALSE),"0")</f>
        <v>0</v>
      </c>
      <c r="V162" s="56">
        <f>IFERROR(VLOOKUP(Table1215[[#This Row],[Column2]],Table12[[Column2]:[Column54]],21,FALSE),"0")</f>
        <v>0</v>
      </c>
      <c r="W162" s="56">
        <f>IFERROR(VLOOKUP(Table1215[[#This Row],[Column2]],Table12[[Column2]:[Column54]],22,FALSE),"0")</f>
        <v>0</v>
      </c>
      <c r="X162" s="58">
        <f>Table1215[[#This Row],[Column19]]</f>
        <v>0</v>
      </c>
      <c r="Y162" s="56">
        <f>IFERROR(VLOOKUP(Table1215[[#This Row],[Column2]],Table12[[Column2]:[Column54]],24,FALSE),"0")</f>
        <v>2</v>
      </c>
      <c r="Z162" s="56">
        <f>IFERROR(VLOOKUP(Table1215[[#This Row],[Column2]],Table12[[Column2]:[Column54]],25,FALSE),"0")</f>
        <v>0</v>
      </c>
      <c r="AA162" s="56">
        <f>IFERROR(VLOOKUP(Table1215[[#This Row],[Column2]],Table12[[Column2]:[Column54]],26,FALSE),"0")</f>
        <v>0</v>
      </c>
      <c r="AB162" s="56">
        <f>IFERROR(VLOOKUP(Table1215[[#This Row],[Column2]],Table12[[Column2]:[Column54]],27,FALSE),"0")</f>
        <v>0</v>
      </c>
      <c r="AC162" s="56">
        <f>IFERROR(VLOOKUP(Table1215[[#This Row],[Column2]],Table12[[Column2]:[Column54]],28,FALSE),"0")</f>
        <v>0</v>
      </c>
      <c r="AD162" s="58">
        <f>Table1215[[#This Row],[Column25]]</f>
        <v>2</v>
      </c>
      <c r="AE162" s="56">
        <f>IFERROR(VLOOKUP(Table1215[[#This Row],[Column2]],Table12[[Column2]:[Column54]],30,FALSE),"0")</f>
        <v>0</v>
      </c>
      <c r="AF162" s="56">
        <f>IFERROR(VLOOKUP(Table1215[[#This Row],[Column2]],Table12[[Column2]:[Column54]],31,FALSE),"0")</f>
        <v>0</v>
      </c>
      <c r="AG162" s="56">
        <f>IFERROR(VLOOKUP(Table1215[[#This Row],[Column2]],Table12[[Column2]:[Column54]],32,FALSE),"0")</f>
        <v>0</v>
      </c>
      <c r="AH162" s="56">
        <f>IFERROR(VLOOKUP(Table1215[[#This Row],[Column2]],Table12[[Column2]:[Column54]],33,FALSE),"0")</f>
        <v>0</v>
      </c>
      <c r="AI162" s="56">
        <f>IFERROR(VLOOKUP(Table1215[[#This Row],[Column2]],Table12[[Column2]:[Column54]],34,FALSE),"0")</f>
        <v>0</v>
      </c>
      <c r="AJ162" s="58">
        <f>AVERAGE(Table1215[[#This Row],[Column31]],Table1215[[#This Row],[Column32]],Table1215[[#This Row],[Column33]])</f>
        <v>0</v>
      </c>
      <c r="AK162" s="56">
        <f>IFERROR(VLOOKUP(Table1215[[#This Row],[Column2]],Table12[[Column2]:[Column54]],36,FALSE),"0")</f>
        <v>2</v>
      </c>
      <c r="AL162" s="56">
        <f>IFERROR(VLOOKUP(Table1215[[#This Row],[Column2]],Table12[[Column2]:[Column54]],37,FALSE),"0")</f>
        <v>1</v>
      </c>
      <c r="AM162" s="56">
        <f>IFERROR(VLOOKUP(Table1215[[#This Row],[Column2]],Table12[[Column2]:[Column54]],38,FALSE),"0")</f>
        <v>0</v>
      </c>
      <c r="AN162" s="56">
        <f>IFERROR(VLOOKUP(Table1215[[#This Row],[Column2]],Table12[[Column2]:[Column54]],39,FALSE),"0")</f>
        <v>2</v>
      </c>
      <c r="AO162" s="56">
        <f>IFERROR(VLOOKUP(Table1215[[#This Row],[Column2]],Table12[[Column2]:[Column54]],40,FALSE),"0")</f>
        <v>0</v>
      </c>
      <c r="AP162" s="58">
        <f>AVERAGE(Table1215[[#This Row],[Column37]],Table1215[[#This Row],[Column38]],Table1215[[#This Row],[Column40]])</f>
        <v>1.6666666666666667</v>
      </c>
      <c r="AQ162" s="56">
        <f>IFERROR(VLOOKUP(Table1215[[#This Row],[Column2]],Table12[[Column2]:[Column54]],42,FALSE),"0")</f>
        <v>1</v>
      </c>
      <c r="AR162" s="56">
        <f>IFERROR(VLOOKUP(Table1215[[#This Row],[Column2]],Table12[[Column2]:[Column54]],43,FALSE),"0")</f>
        <v>0</v>
      </c>
      <c r="AS162" s="56">
        <f>IFERROR(VLOOKUP(Table1215[[#This Row],[Column2]],Table12[[Column2]:[Column54]],44,FALSE),"0")</f>
        <v>0</v>
      </c>
      <c r="AT162" s="56">
        <f>IFERROR(VLOOKUP(Table1215[[#This Row],[Column2]],Table12[[Column2]:[Column54]],45,FALSE),"0")</f>
        <v>0</v>
      </c>
      <c r="AU162" s="56">
        <f>IFERROR(VLOOKUP(Table1215[[#This Row],[Column2]],Table12[[Column2]:[Column54]],46,FALSE),"0")</f>
        <v>0</v>
      </c>
      <c r="AV162" s="58">
        <f>Table1215[[#This Row],[Column43]]</f>
        <v>1</v>
      </c>
      <c r="AW162" s="56">
        <f>IFERROR(VLOOKUP(Table1215[[#This Row],[Column2]],Table12[[Column2]:[Column54]],48,FALSE),"0")</f>
        <v>0</v>
      </c>
      <c r="AX162" s="56">
        <f>IFERROR(VLOOKUP(Table1215[[#This Row],[Column2]],Table12[[Column2]:[Column54]],49,FALSE),"0")</f>
        <v>0</v>
      </c>
      <c r="AY162" s="56">
        <f>IFERROR(VLOOKUP(Table1215[[#This Row],[Column2]],Table12[[Column2]:[Column54]],50,FALSE),"0")</f>
        <v>0</v>
      </c>
      <c r="AZ162" s="56">
        <f>IFERROR(VLOOKUP(Table1215[[#This Row],[Column2]],Table12[[Column2]:[Column54]],51,FALSE),"0")</f>
        <v>2</v>
      </c>
      <c r="BA162" s="56">
        <f>IFERROR(VLOOKUP(Table1215[[#This Row],[Column2]],Table12[[Column2]:[Column54]],52,FALSE),"0")</f>
        <v>2</v>
      </c>
      <c r="BB162" s="58">
        <f>AVERAGE(Table1215[[#This Row],[Column52]],Table1215[[#This Row],[Column53]])</f>
        <v>2</v>
      </c>
    </row>
    <row r="163" spans="1:54" ht="23.1" customHeight="1" x14ac:dyDescent="0.3">
      <c r="A163" s="78">
        <v>160</v>
      </c>
      <c r="B163" s="61" t="s">
        <v>156</v>
      </c>
      <c r="C163" s="62" t="s">
        <v>157</v>
      </c>
      <c r="D163" s="61" t="s">
        <v>541</v>
      </c>
      <c r="E163" s="61" t="s">
        <v>34</v>
      </c>
      <c r="F163" s="61" t="str">
        <f>REPT(CHAR(160),10)&amp;Working!$E164</f>
        <v>          A</v>
      </c>
      <c r="G163" s="52">
        <f>IFERROR(VLOOKUP(Table1215[[#This Row],[Column2]],Table12[[Column2]:[Column54]],6,FALSE),"0")</f>
        <v>0</v>
      </c>
      <c r="H163" s="52">
        <f>IFERROR(VLOOKUP(Table1215[[#This Row],[Column2]],Table12[[Column2]:[Column54]],7,FALSE),"0")</f>
        <v>0</v>
      </c>
      <c r="I163" s="52">
        <f>IFERROR(VLOOKUP(Table1215[[#This Row],[Column2]],Table12[[Column2]:[Column54]],8,FALSE),"0")</f>
        <v>3</v>
      </c>
      <c r="J163" s="52">
        <f>IFERROR(VLOOKUP(Table1215[[#This Row],[Column2]],Table12[[Column2]:[Column54]],9,FALSE),"0")</f>
        <v>0</v>
      </c>
      <c r="K163" s="52">
        <f>IFERROR(VLOOKUP(Table1215[[#This Row],[Column2]],Table12[[Column2]:[Column54]],10,FALSE),"0")</f>
        <v>0</v>
      </c>
      <c r="L163" s="58">
        <f>Table1215[[#This Row],[Column9]]</f>
        <v>3</v>
      </c>
      <c r="M163" s="52">
        <f>IFERROR(VLOOKUP(Table1215[[#This Row],[Column2]],Table12[[Column2]:[Column54]],12,FALSE),"0")</f>
        <v>0</v>
      </c>
      <c r="N163" s="52">
        <f>IFERROR(VLOOKUP(Table1215[[#This Row],[Column2]],Table12[[Column2]:[Column54]],13,FALSE),"0")</f>
        <v>3</v>
      </c>
      <c r="O163" s="52">
        <f>IFERROR(VLOOKUP(Table1215[[#This Row],[Column2]],Table12[[Column2]:[Column54]],14,FALSE),"0")</f>
        <v>3</v>
      </c>
      <c r="P163" s="52">
        <f>IFERROR(VLOOKUP(Table1215[[#This Row],[Column2]],Table12[[Column2]:[Column54]],10,FALSE),"0")</f>
        <v>0</v>
      </c>
      <c r="Q163" s="52">
        <f>IFERROR(VLOOKUP(Table1215[[#This Row],[Column2]],Table12[[Column2]:[Column54]],16,FALSE),"0")</f>
        <v>3</v>
      </c>
      <c r="R163" s="58">
        <f>AVERAGE(Table1215[[#This Row],[Column14]],Table1215[[#This Row],[Column15]],Table1215[[#This Row],[Column17]])</f>
        <v>3</v>
      </c>
      <c r="S163" s="52">
        <f>IFERROR(VLOOKUP(Table1215[[#This Row],[Column2]],Table12[[Column2]:[Column54]],18,FALSE),"0")</f>
        <v>0</v>
      </c>
      <c r="T163" s="52">
        <f>IFERROR(VLOOKUP(Table1215[[#This Row],[Column2]],Table12[[Column2]:[Column54]],19,FALSE),"0")</f>
        <v>0</v>
      </c>
      <c r="U163" s="52">
        <f>IFERROR(VLOOKUP(Table1215[[#This Row],[Column2]],Table12[[Column2]:[Column54]],20,FALSE),"0")</f>
        <v>0</v>
      </c>
      <c r="V163" s="52">
        <f>IFERROR(VLOOKUP(Table1215[[#This Row],[Column2]],Table12[[Column2]:[Column54]],21,FALSE),"0")</f>
        <v>0</v>
      </c>
      <c r="W163" s="52">
        <f>IFERROR(VLOOKUP(Table1215[[#This Row],[Column2]],Table12[[Column2]:[Column54]],22,FALSE),"0")</f>
        <v>0</v>
      </c>
      <c r="X163" s="58">
        <f>Table1215[[#This Row],[Column19]]</f>
        <v>0</v>
      </c>
      <c r="Y163" s="52">
        <f>IFERROR(VLOOKUP(Table1215[[#This Row],[Column2]],Table12[[Column2]:[Column54]],24,FALSE),"0")</f>
        <v>3</v>
      </c>
      <c r="Z163" s="52">
        <f>IFERROR(VLOOKUP(Table1215[[#This Row],[Column2]],Table12[[Column2]:[Column54]],25,FALSE),"0")</f>
        <v>0</v>
      </c>
      <c r="AA163" s="52">
        <f>IFERROR(VLOOKUP(Table1215[[#This Row],[Column2]],Table12[[Column2]:[Column54]],26,FALSE),"0")</f>
        <v>0</v>
      </c>
      <c r="AB163" s="52">
        <f>IFERROR(VLOOKUP(Table1215[[#This Row],[Column2]],Table12[[Column2]:[Column54]],27,FALSE),"0")</f>
        <v>0</v>
      </c>
      <c r="AC163" s="52">
        <f>IFERROR(VLOOKUP(Table1215[[#This Row],[Column2]],Table12[[Column2]:[Column54]],28,FALSE),"0")</f>
        <v>0</v>
      </c>
      <c r="AD163" s="58">
        <f>Table1215[[#This Row],[Column25]]</f>
        <v>3</v>
      </c>
      <c r="AE163" s="52">
        <f>IFERROR(VLOOKUP(Table1215[[#This Row],[Column2]],Table12[[Column2]:[Column54]],30,FALSE),"0")</f>
        <v>0</v>
      </c>
      <c r="AF163" s="52">
        <f>IFERROR(VLOOKUP(Table1215[[#This Row],[Column2]],Table12[[Column2]:[Column54]],31,FALSE),"0")</f>
        <v>0</v>
      </c>
      <c r="AG163" s="52">
        <f>IFERROR(VLOOKUP(Table1215[[#This Row],[Column2]],Table12[[Column2]:[Column54]],32,FALSE),"0")</f>
        <v>0</v>
      </c>
      <c r="AH163" s="52">
        <f>IFERROR(VLOOKUP(Table1215[[#This Row],[Column2]],Table12[[Column2]:[Column54]],33,FALSE),"0")</f>
        <v>0</v>
      </c>
      <c r="AI163" s="52">
        <f>IFERROR(VLOOKUP(Table1215[[#This Row],[Column2]],Table12[[Column2]:[Column54]],34,FALSE),"0")</f>
        <v>0</v>
      </c>
      <c r="AJ163" s="58">
        <f>AVERAGE(Table1215[[#This Row],[Column31]],Table1215[[#This Row],[Column32]],Table1215[[#This Row],[Column33]])</f>
        <v>0</v>
      </c>
      <c r="AK163" s="52">
        <f>IFERROR(VLOOKUP(Table1215[[#This Row],[Column2]],Table12[[Column2]:[Column54]],36,FALSE),"0")</f>
        <v>3</v>
      </c>
      <c r="AL163" s="52">
        <f>IFERROR(VLOOKUP(Table1215[[#This Row],[Column2]],Table12[[Column2]:[Column54]],37,FALSE),"0")</f>
        <v>3</v>
      </c>
      <c r="AM163" s="52">
        <f>IFERROR(VLOOKUP(Table1215[[#This Row],[Column2]],Table12[[Column2]:[Column54]],38,FALSE),"0")</f>
        <v>0</v>
      </c>
      <c r="AN163" s="52">
        <f>IFERROR(VLOOKUP(Table1215[[#This Row],[Column2]],Table12[[Column2]:[Column54]],39,FALSE),"0")</f>
        <v>3</v>
      </c>
      <c r="AO163" s="52">
        <f>IFERROR(VLOOKUP(Table1215[[#This Row],[Column2]],Table12[[Column2]:[Column54]],40,FALSE),"0")</f>
        <v>0</v>
      </c>
      <c r="AP163" s="58">
        <f>AVERAGE(Table1215[[#This Row],[Column37]],Table1215[[#This Row],[Column38]],Table1215[[#This Row],[Column40]])</f>
        <v>3</v>
      </c>
      <c r="AQ163" s="52">
        <f>IFERROR(VLOOKUP(Table1215[[#This Row],[Column2]],Table12[[Column2]:[Column54]],42,FALSE),"0")</f>
        <v>5</v>
      </c>
      <c r="AR163" s="52">
        <f>IFERROR(VLOOKUP(Table1215[[#This Row],[Column2]],Table12[[Column2]:[Column54]],43,FALSE),"0")</f>
        <v>0</v>
      </c>
      <c r="AS163" s="52">
        <f>IFERROR(VLOOKUP(Table1215[[#This Row],[Column2]],Table12[[Column2]:[Column54]],44,FALSE),"0")</f>
        <v>0</v>
      </c>
      <c r="AT163" s="52">
        <f>IFERROR(VLOOKUP(Table1215[[#This Row],[Column2]],Table12[[Column2]:[Column54]],45,FALSE),"0")</f>
        <v>0</v>
      </c>
      <c r="AU163" s="52">
        <f>IFERROR(VLOOKUP(Table1215[[#This Row],[Column2]],Table12[[Column2]:[Column54]],46,FALSE),"0")</f>
        <v>0</v>
      </c>
      <c r="AV163" s="58">
        <f>Table1215[[#This Row],[Column43]]</f>
        <v>5</v>
      </c>
      <c r="AW163" s="52">
        <f>IFERROR(VLOOKUP(Table1215[[#This Row],[Column2]],Table12[[Column2]:[Column54]],48,FALSE),"0")</f>
        <v>0</v>
      </c>
      <c r="AX163" s="52">
        <f>IFERROR(VLOOKUP(Table1215[[#This Row],[Column2]],Table12[[Column2]:[Column54]],49,FALSE),"0")</f>
        <v>0</v>
      </c>
      <c r="AY163" s="52">
        <f>IFERROR(VLOOKUP(Table1215[[#This Row],[Column2]],Table12[[Column2]:[Column54]],50,FALSE),"0")</f>
        <v>0</v>
      </c>
      <c r="AZ163" s="52">
        <f>IFERROR(VLOOKUP(Table1215[[#This Row],[Column2]],Table12[[Column2]:[Column54]],51,FALSE),"0")</f>
        <v>4</v>
      </c>
      <c r="BA163" s="52">
        <f>IFERROR(VLOOKUP(Table1215[[#This Row],[Column2]],Table12[[Column2]:[Column54]],52,FALSE),"0")</f>
        <v>3</v>
      </c>
      <c r="BB163" s="58">
        <f>AVERAGE(Table1215[[#This Row],[Column52]],Table1215[[#This Row],[Column53]])</f>
        <v>3.5</v>
      </c>
    </row>
    <row r="164" spans="1:54" ht="23.1" customHeight="1" x14ac:dyDescent="0.3">
      <c r="A164" s="77">
        <v>161</v>
      </c>
      <c r="B164" s="54" t="s">
        <v>388</v>
      </c>
      <c r="C164" s="55" t="s">
        <v>389</v>
      </c>
      <c r="D164" s="54" t="s">
        <v>449</v>
      </c>
      <c r="E164" s="54" t="s">
        <v>492</v>
      </c>
      <c r="F164" s="54" t="str">
        <f>REPT(CHAR(160),10)&amp;Working!$E165</f>
        <v>          C</v>
      </c>
      <c r="G164" s="56">
        <f>IFERROR(VLOOKUP(Table1215[[#This Row],[Column2]],Table12[[Column2]:[Column54]],6,FALSE),"0")</f>
        <v>0</v>
      </c>
      <c r="H164" s="56">
        <f>IFERROR(VLOOKUP(Table1215[[#This Row],[Column2]],Table12[[Column2]:[Column54]],7,FALSE),"0")</f>
        <v>0</v>
      </c>
      <c r="I164" s="56">
        <f>IFERROR(VLOOKUP(Table1215[[#This Row],[Column2]],Table12[[Column2]:[Column54]],8,FALSE),"0")</f>
        <v>4</v>
      </c>
      <c r="J164" s="56">
        <f>IFERROR(VLOOKUP(Table1215[[#This Row],[Column2]],Table12[[Column2]:[Column54]],9,FALSE),"0")</f>
        <v>0</v>
      </c>
      <c r="K164" s="56">
        <f>IFERROR(VLOOKUP(Table1215[[#This Row],[Column2]],Table12[[Column2]:[Column54]],10,FALSE),"0")</f>
        <v>0</v>
      </c>
      <c r="L164" s="58">
        <f>Table1215[[#This Row],[Column9]]</f>
        <v>4</v>
      </c>
      <c r="M164" s="56">
        <f>IFERROR(VLOOKUP(Table1215[[#This Row],[Column2]],Table12[[Column2]:[Column54]],12,FALSE),"0")</f>
        <v>0</v>
      </c>
      <c r="N164" s="56">
        <f>IFERROR(VLOOKUP(Table1215[[#This Row],[Column2]],Table12[[Column2]:[Column54]],13,FALSE),"0")</f>
        <v>2</v>
      </c>
      <c r="O164" s="56">
        <f>IFERROR(VLOOKUP(Table1215[[#This Row],[Column2]],Table12[[Column2]:[Column54]],14,FALSE),"0")</f>
        <v>3</v>
      </c>
      <c r="P164" s="56">
        <f>IFERROR(VLOOKUP(Table1215[[#This Row],[Column2]],Table12[[Column2]:[Column54]],10,FALSE),"0")</f>
        <v>0</v>
      </c>
      <c r="Q164" s="56">
        <f>IFERROR(VLOOKUP(Table1215[[#This Row],[Column2]],Table12[[Column2]:[Column54]],16,FALSE),"0")</f>
        <v>3</v>
      </c>
      <c r="R164" s="58">
        <f>AVERAGE(Table1215[[#This Row],[Column14]],Table1215[[#This Row],[Column15]],Table1215[[#This Row],[Column17]])</f>
        <v>2.6666666666666665</v>
      </c>
      <c r="S164" s="56">
        <f>IFERROR(VLOOKUP(Table1215[[#This Row],[Column2]],Table12[[Column2]:[Column54]],18,FALSE),"0")</f>
        <v>0</v>
      </c>
      <c r="T164" s="56">
        <f>IFERROR(VLOOKUP(Table1215[[#This Row],[Column2]],Table12[[Column2]:[Column54]],19,FALSE),"0")</f>
        <v>0</v>
      </c>
      <c r="U164" s="56">
        <f>IFERROR(VLOOKUP(Table1215[[#This Row],[Column2]],Table12[[Column2]:[Column54]],20,FALSE),"0")</f>
        <v>0</v>
      </c>
      <c r="V164" s="56">
        <f>IFERROR(VLOOKUP(Table1215[[#This Row],[Column2]],Table12[[Column2]:[Column54]],21,FALSE),"0")</f>
        <v>0</v>
      </c>
      <c r="W164" s="56">
        <f>IFERROR(VLOOKUP(Table1215[[#This Row],[Column2]],Table12[[Column2]:[Column54]],22,FALSE),"0")</f>
        <v>0</v>
      </c>
      <c r="X164" s="58">
        <f>Table1215[[#This Row],[Column19]]</f>
        <v>0</v>
      </c>
      <c r="Y164" s="56">
        <f>IFERROR(VLOOKUP(Table1215[[#This Row],[Column2]],Table12[[Column2]:[Column54]],24,FALSE),"0")</f>
        <v>3</v>
      </c>
      <c r="Z164" s="56">
        <f>IFERROR(VLOOKUP(Table1215[[#This Row],[Column2]],Table12[[Column2]:[Column54]],25,FALSE),"0")</f>
        <v>0</v>
      </c>
      <c r="AA164" s="56">
        <f>IFERROR(VLOOKUP(Table1215[[#This Row],[Column2]],Table12[[Column2]:[Column54]],26,FALSE),"0")</f>
        <v>0</v>
      </c>
      <c r="AB164" s="56">
        <f>IFERROR(VLOOKUP(Table1215[[#This Row],[Column2]],Table12[[Column2]:[Column54]],27,FALSE),"0")</f>
        <v>0</v>
      </c>
      <c r="AC164" s="56">
        <f>IFERROR(VLOOKUP(Table1215[[#This Row],[Column2]],Table12[[Column2]:[Column54]],28,FALSE),"0")</f>
        <v>0</v>
      </c>
      <c r="AD164" s="58">
        <f>Table1215[[#This Row],[Column25]]</f>
        <v>3</v>
      </c>
      <c r="AE164" s="56">
        <f>IFERROR(VLOOKUP(Table1215[[#This Row],[Column2]],Table12[[Column2]:[Column54]],30,FALSE),"0")</f>
        <v>0</v>
      </c>
      <c r="AF164" s="56">
        <f>IFERROR(VLOOKUP(Table1215[[#This Row],[Column2]],Table12[[Column2]:[Column54]],31,FALSE),"0")</f>
        <v>0</v>
      </c>
      <c r="AG164" s="56">
        <f>IFERROR(VLOOKUP(Table1215[[#This Row],[Column2]],Table12[[Column2]:[Column54]],32,FALSE),"0")</f>
        <v>0</v>
      </c>
      <c r="AH164" s="56">
        <f>IFERROR(VLOOKUP(Table1215[[#This Row],[Column2]],Table12[[Column2]:[Column54]],33,FALSE),"0")</f>
        <v>0</v>
      </c>
      <c r="AI164" s="56">
        <f>IFERROR(VLOOKUP(Table1215[[#This Row],[Column2]],Table12[[Column2]:[Column54]],34,FALSE),"0")</f>
        <v>0</v>
      </c>
      <c r="AJ164" s="58">
        <f>AVERAGE(Table1215[[#This Row],[Column31]],Table1215[[#This Row],[Column32]],Table1215[[#This Row],[Column33]])</f>
        <v>0</v>
      </c>
      <c r="AK164" s="56">
        <f>IFERROR(VLOOKUP(Table1215[[#This Row],[Column2]],Table12[[Column2]:[Column54]],36,FALSE),"0")</f>
        <v>3</v>
      </c>
      <c r="AL164" s="56">
        <f>IFERROR(VLOOKUP(Table1215[[#This Row],[Column2]],Table12[[Column2]:[Column54]],37,FALSE),"0")</f>
        <v>2</v>
      </c>
      <c r="AM164" s="56">
        <f>IFERROR(VLOOKUP(Table1215[[#This Row],[Column2]],Table12[[Column2]:[Column54]],38,FALSE),"0")</f>
        <v>0</v>
      </c>
      <c r="AN164" s="56">
        <f>IFERROR(VLOOKUP(Table1215[[#This Row],[Column2]],Table12[[Column2]:[Column54]],39,FALSE),"0")</f>
        <v>3</v>
      </c>
      <c r="AO164" s="56">
        <f>IFERROR(VLOOKUP(Table1215[[#This Row],[Column2]],Table12[[Column2]:[Column54]],40,FALSE),"0")</f>
        <v>0</v>
      </c>
      <c r="AP164" s="58">
        <f>AVERAGE(Table1215[[#This Row],[Column37]],Table1215[[#This Row],[Column38]],Table1215[[#This Row],[Column40]])</f>
        <v>2.6666666666666665</v>
      </c>
      <c r="AQ164" s="56">
        <f>IFERROR(VLOOKUP(Table1215[[#This Row],[Column2]],Table12[[Column2]:[Column54]],42,FALSE),"0")</f>
        <v>5</v>
      </c>
      <c r="AR164" s="56">
        <f>IFERROR(VLOOKUP(Table1215[[#This Row],[Column2]],Table12[[Column2]:[Column54]],43,FALSE),"0")</f>
        <v>0</v>
      </c>
      <c r="AS164" s="56">
        <f>IFERROR(VLOOKUP(Table1215[[#This Row],[Column2]],Table12[[Column2]:[Column54]],44,FALSE),"0")</f>
        <v>0</v>
      </c>
      <c r="AT164" s="56">
        <f>IFERROR(VLOOKUP(Table1215[[#This Row],[Column2]],Table12[[Column2]:[Column54]],45,FALSE),"0")</f>
        <v>0</v>
      </c>
      <c r="AU164" s="56">
        <f>IFERROR(VLOOKUP(Table1215[[#This Row],[Column2]],Table12[[Column2]:[Column54]],46,FALSE),"0")</f>
        <v>0</v>
      </c>
      <c r="AV164" s="58">
        <f>Table1215[[#This Row],[Column43]]</f>
        <v>5</v>
      </c>
      <c r="AW164" s="56">
        <f>IFERROR(VLOOKUP(Table1215[[#This Row],[Column2]],Table12[[Column2]:[Column54]],48,FALSE),"0")</f>
        <v>0</v>
      </c>
      <c r="AX164" s="56">
        <f>IFERROR(VLOOKUP(Table1215[[#This Row],[Column2]],Table12[[Column2]:[Column54]],49,FALSE),"0")</f>
        <v>0</v>
      </c>
      <c r="AY164" s="56">
        <f>IFERROR(VLOOKUP(Table1215[[#This Row],[Column2]],Table12[[Column2]:[Column54]],50,FALSE),"0")</f>
        <v>0</v>
      </c>
      <c r="AZ164" s="56">
        <f>IFERROR(VLOOKUP(Table1215[[#This Row],[Column2]],Table12[[Column2]:[Column54]],51,FALSE),"0")</f>
        <v>5</v>
      </c>
      <c r="BA164" s="56">
        <f>IFERROR(VLOOKUP(Table1215[[#This Row],[Column2]],Table12[[Column2]:[Column54]],52,FALSE),"0")</f>
        <v>3</v>
      </c>
      <c r="BB164" s="58">
        <f>AVERAGE(Table1215[[#This Row],[Column52]],Table1215[[#This Row],[Column53]])</f>
        <v>4</v>
      </c>
    </row>
    <row r="165" spans="1:54" ht="23.1" customHeight="1" x14ac:dyDescent="0.3">
      <c r="A165" s="78">
        <v>162</v>
      </c>
      <c r="B165" s="61" t="s">
        <v>390</v>
      </c>
      <c r="C165" s="62" t="s">
        <v>391</v>
      </c>
      <c r="D165" s="61" t="s">
        <v>449</v>
      </c>
      <c r="E165" s="61" t="s">
        <v>492</v>
      </c>
      <c r="F165" s="61" t="str">
        <f>REPT(CHAR(160),10)&amp;Working!$E166</f>
        <v>          C</v>
      </c>
      <c r="G165" s="52">
        <f>IFERROR(VLOOKUP(Table1215[[#This Row],[Column2]],Table12[[Column2]:[Column54]],6,FALSE),"0")</f>
        <v>0</v>
      </c>
      <c r="H165" s="52">
        <f>IFERROR(VLOOKUP(Table1215[[#This Row],[Column2]],Table12[[Column2]:[Column54]],7,FALSE),"0")</f>
        <v>0</v>
      </c>
      <c r="I165" s="52">
        <f>IFERROR(VLOOKUP(Table1215[[#This Row],[Column2]],Table12[[Column2]:[Column54]],8,FALSE),"0")</f>
        <v>2</v>
      </c>
      <c r="J165" s="52">
        <f>IFERROR(VLOOKUP(Table1215[[#This Row],[Column2]],Table12[[Column2]:[Column54]],9,FALSE),"0")</f>
        <v>0</v>
      </c>
      <c r="K165" s="52">
        <f>IFERROR(VLOOKUP(Table1215[[#This Row],[Column2]],Table12[[Column2]:[Column54]],10,FALSE),"0")</f>
        <v>0</v>
      </c>
      <c r="L165" s="58">
        <f>Table1215[[#This Row],[Column9]]</f>
        <v>2</v>
      </c>
      <c r="M165" s="52">
        <f>IFERROR(VLOOKUP(Table1215[[#This Row],[Column2]],Table12[[Column2]:[Column54]],12,FALSE),"0")</f>
        <v>0</v>
      </c>
      <c r="N165" s="52">
        <f>IFERROR(VLOOKUP(Table1215[[#This Row],[Column2]],Table12[[Column2]:[Column54]],13,FALSE),"0")</f>
        <v>3</v>
      </c>
      <c r="O165" s="52">
        <f>IFERROR(VLOOKUP(Table1215[[#This Row],[Column2]],Table12[[Column2]:[Column54]],14,FALSE),"0")</f>
        <v>0</v>
      </c>
      <c r="P165" s="52">
        <f>IFERROR(VLOOKUP(Table1215[[#This Row],[Column2]],Table12[[Column2]:[Column54]],10,FALSE),"0")</f>
        <v>0</v>
      </c>
      <c r="Q165" s="52">
        <f>IFERROR(VLOOKUP(Table1215[[#This Row],[Column2]],Table12[[Column2]:[Column54]],16,FALSE),"0")</f>
        <v>0</v>
      </c>
      <c r="R165" s="58">
        <f>AVERAGE(Table1215[[#This Row],[Column14]],Table1215[[#This Row],[Column15]],Table1215[[#This Row],[Column17]])</f>
        <v>1</v>
      </c>
      <c r="S165" s="52">
        <f>IFERROR(VLOOKUP(Table1215[[#This Row],[Column2]],Table12[[Column2]:[Column54]],18,FALSE),"0")</f>
        <v>0</v>
      </c>
      <c r="T165" s="52">
        <f>IFERROR(VLOOKUP(Table1215[[#This Row],[Column2]],Table12[[Column2]:[Column54]],19,FALSE),"0")</f>
        <v>0</v>
      </c>
      <c r="U165" s="52">
        <f>IFERROR(VLOOKUP(Table1215[[#This Row],[Column2]],Table12[[Column2]:[Column54]],20,FALSE),"0")</f>
        <v>0</v>
      </c>
      <c r="V165" s="52">
        <f>IFERROR(VLOOKUP(Table1215[[#This Row],[Column2]],Table12[[Column2]:[Column54]],21,FALSE),"0")</f>
        <v>0</v>
      </c>
      <c r="W165" s="52">
        <f>IFERROR(VLOOKUP(Table1215[[#This Row],[Column2]],Table12[[Column2]:[Column54]],22,FALSE),"0")</f>
        <v>0</v>
      </c>
      <c r="X165" s="58">
        <f>Table1215[[#This Row],[Column19]]</f>
        <v>0</v>
      </c>
      <c r="Y165" s="52">
        <f>IFERROR(VLOOKUP(Table1215[[#This Row],[Column2]],Table12[[Column2]:[Column54]],24,FALSE),"0")</f>
        <v>2</v>
      </c>
      <c r="Z165" s="52">
        <f>IFERROR(VLOOKUP(Table1215[[#This Row],[Column2]],Table12[[Column2]:[Column54]],25,FALSE),"0")</f>
        <v>0</v>
      </c>
      <c r="AA165" s="52">
        <f>IFERROR(VLOOKUP(Table1215[[#This Row],[Column2]],Table12[[Column2]:[Column54]],26,FALSE),"0")</f>
        <v>0</v>
      </c>
      <c r="AB165" s="52">
        <f>IFERROR(VLOOKUP(Table1215[[#This Row],[Column2]],Table12[[Column2]:[Column54]],27,FALSE),"0")</f>
        <v>0</v>
      </c>
      <c r="AC165" s="52">
        <f>IFERROR(VLOOKUP(Table1215[[#This Row],[Column2]],Table12[[Column2]:[Column54]],28,FALSE),"0")</f>
        <v>0</v>
      </c>
      <c r="AD165" s="58">
        <f>Table1215[[#This Row],[Column25]]</f>
        <v>2</v>
      </c>
      <c r="AE165" s="52">
        <f>IFERROR(VLOOKUP(Table1215[[#This Row],[Column2]],Table12[[Column2]:[Column54]],30,FALSE),"0")</f>
        <v>0</v>
      </c>
      <c r="AF165" s="52">
        <f>IFERROR(VLOOKUP(Table1215[[#This Row],[Column2]],Table12[[Column2]:[Column54]],31,FALSE),"0")</f>
        <v>0</v>
      </c>
      <c r="AG165" s="52">
        <f>IFERROR(VLOOKUP(Table1215[[#This Row],[Column2]],Table12[[Column2]:[Column54]],32,FALSE),"0")</f>
        <v>0</v>
      </c>
      <c r="AH165" s="52">
        <f>IFERROR(VLOOKUP(Table1215[[#This Row],[Column2]],Table12[[Column2]:[Column54]],33,FALSE),"0")</f>
        <v>0</v>
      </c>
      <c r="AI165" s="52">
        <f>IFERROR(VLOOKUP(Table1215[[#This Row],[Column2]],Table12[[Column2]:[Column54]],34,FALSE),"0")</f>
        <v>0</v>
      </c>
      <c r="AJ165" s="58">
        <f>AVERAGE(Table1215[[#This Row],[Column31]],Table1215[[#This Row],[Column32]],Table1215[[#This Row],[Column33]])</f>
        <v>0</v>
      </c>
      <c r="AK165" s="52">
        <f>IFERROR(VLOOKUP(Table1215[[#This Row],[Column2]],Table12[[Column2]:[Column54]],36,FALSE),"0")</f>
        <v>2</v>
      </c>
      <c r="AL165" s="52">
        <f>IFERROR(VLOOKUP(Table1215[[#This Row],[Column2]],Table12[[Column2]:[Column54]],37,FALSE),"0")</f>
        <v>1</v>
      </c>
      <c r="AM165" s="52">
        <f>IFERROR(VLOOKUP(Table1215[[#This Row],[Column2]],Table12[[Column2]:[Column54]],38,FALSE),"0")</f>
        <v>0</v>
      </c>
      <c r="AN165" s="52">
        <f>IFERROR(VLOOKUP(Table1215[[#This Row],[Column2]],Table12[[Column2]:[Column54]],39,FALSE),"0")</f>
        <v>3</v>
      </c>
      <c r="AO165" s="52">
        <f>IFERROR(VLOOKUP(Table1215[[#This Row],[Column2]],Table12[[Column2]:[Column54]],40,FALSE),"0")</f>
        <v>0</v>
      </c>
      <c r="AP165" s="58">
        <f>AVERAGE(Table1215[[#This Row],[Column37]],Table1215[[#This Row],[Column38]],Table1215[[#This Row],[Column40]])</f>
        <v>2</v>
      </c>
      <c r="AQ165" s="52">
        <f>IFERROR(VLOOKUP(Table1215[[#This Row],[Column2]],Table12[[Column2]:[Column54]],42,FALSE),"0")</f>
        <v>2</v>
      </c>
      <c r="AR165" s="52">
        <f>IFERROR(VLOOKUP(Table1215[[#This Row],[Column2]],Table12[[Column2]:[Column54]],43,FALSE),"0")</f>
        <v>0</v>
      </c>
      <c r="AS165" s="52">
        <f>IFERROR(VLOOKUP(Table1215[[#This Row],[Column2]],Table12[[Column2]:[Column54]],44,FALSE),"0")</f>
        <v>0</v>
      </c>
      <c r="AT165" s="52">
        <f>IFERROR(VLOOKUP(Table1215[[#This Row],[Column2]],Table12[[Column2]:[Column54]],45,FALSE),"0")</f>
        <v>0</v>
      </c>
      <c r="AU165" s="52">
        <f>IFERROR(VLOOKUP(Table1215[[#This Row],[Column2]],Table12[[Column2]:[Column54]],46,FALSE),"0")</f>
        <v>0</v>
      </c>
      <c r="AV165" s="58">
        <f>Table1215[[#This Row],[Column43]]</f>
        <v>2</v>
      </c>
      <c r="AW165" s="52">
        <f>IFERROR(VLOOKUP(Table1215[[#This Row],[Column2]],Table12[[Column2]:[Column54]],48,FALSE),"0")</f>
        <v>0</v>
      </c>
      <c r="AX165" s="52">
        <f>IFERROR(VLOOKUP(Table1215[[#This Row],[Column2]],Table12[[Column2]:[Column54]],49,FALSE),"0")</f>
        <v>0</v>
      </c>
      <c r="AY165" s="52">
        <f>IFERROR(VLOOKUP(Table1215[[#This Row],[Column2]],Table12[[Column2]:[Column54]],50,FALSE),"0")</f>
        <v>0</v>
      </c>
      <c r="AZ165" s="52">
        <f>IFERROR(VLOOKUP(Table1215[[#This Row],[Column2]],Table12[[Column2]:[Column54]],51,FALSE),"0")</f>
        <v>3</v>
      </c>
      <c r="BA165" s="52">
        <f>IFERROR(VLOOKUP(Table1215[[#This Row],[Column2]],Table12[[Column2]:[Column54]],52,FALSE),"0")</f>
        <v>2</v>
      </c>
      <c r="BB165" s="58">
        <f>AVERAGE(Table1215[[#This Row],[Column52]],Table1215[[#This Row],[Column53]])</f>
        <v>2.5</v>
      </c>
    </row>
    <row r="166" spans="1:54" ht="23.1" customHeight="1" x14ac:dyDescent="0.3">
      <c r="A166" s="77">
        <v>163</v>
      </c>
      <c r="B166" s="54" t="s">
        <v>220</v>
      </c>
      <c r="C166" s="55" t="s">
        <v>221</v>
      </c>
      <c r="D166" s="54" t="s">
        <v>449</v>
      </c>
      <c r="E166" s="54" t="s">
        <v>160</v>
      </c>
      <c r="F166" s="54" t="str">
        <f>REPT(CHAR(160),10)&amp;Working!$E167</f>
        <v>          B</v>
      </c>
      <c r="G166" s="56">
        <f>IFERROR(VLOOKUP(Table1215[[#This Row],[Column2]],Table12[[Column2]:[Column54]],6,FALSE),"0")</f>
        <v>0</v>
      </c>
      <c r="H166" s="56">
        <f>IFERROR(VLOOKUP(Table1215[[#This Row],[Column2]],Table12[[Column2]:[Column54]],7,FALSE),"0")</f>
        <v>0</v>
      </c>
      <c r="I166" s="56">
        <f>IFERROR(VLOOKUP(Table1215[[#This Row],[Column2]],Table12[[Column2]:[Column54]],8,FALSE),"0")</f>
        <v>3</v>
      </c>
      <c r="J166" s="56">
        <f>IFERROR(VLOOKUP(Table1215[[#This Row],[Column2]],Table12[[Column2]:[Column54]],9,FALSE),"0")</f>
        <v>0</v>
      </c>
      <c r="K166" s="56">
        <f>IFERROR(VLOOKUP(Table1215[[#This Row],[Column2]],Table12[[Column2]:[Column54]],10,FALSE),"0")</f>
        <v>0</v>
      </c>
      <c r="L166" s="58">
        <f>Table1215[[#This Row],[Column9]]</f>
        <v>3</v>
      </c>
      <c r="M166" s="56">
        <f>IFERROR(VLOOKUP(Table1215[[#This Row],[Column2]],Table12[[Column2]:[Column54]],12,FALSE),"0")</f>
        <v>0</v>
      </c>
      <c r="N166" s="56">
        <f>IFERROR(VLOOKUP(Table1215[[#This Row],[Column2]],Table12[[Column2]:[Column54]],13,FALSE),"0")</f>
        <v>3</v>
      </c>
      <c r="O166" s="56">
        <f>IFERROR(VLOOKUP(Table1215[[#This Row],[Column2]],Table12[[Column2]:[Column54]],14,FALSE),"0")</f>
        <v>3</v>
      </c>
      <c r="P166" s="56">
        <f>IFERROR(VLOOKUP(Table1215[[#This Row],[Column2]],Table12[[Column2]:[Column54]],10,FALSE),"0")</f>
        <v>0</v>
      </c>
      <c r="Q166" s="56">
        <f>IFERROR(VLOOKUP(Table1215[[#This Row],[Column2]],Table12[[Column2]:[Column54]],16,FALSE),"0")</f>
        <v>3</v>
      </c>
      <c r="R166" s="58">
        <f>AVERAGE(Table1215[[#This Row],[Column14]],Table1215[[#This Row],[Column15]],Table1215[[#This Row],[Column17]])</f>
        <v>3</v>
      </c>
      <c r="S166" s="56">
        <f>IFERROR(VLOOKUP(Table1215[[#This Row],[Column2]],Table12[[Column2]:[Column54]],18,FALSE),"0")</f>
        <v>0</v>
      </c>
      <c r="T166" s="56">
        <f>IFERROR(VLOOKUP(Table1215[[#This Row],[Column2]],Table12[[Column2]:[Column54]],19,FALSE),"0")</f>
        <v>0</v>
      </c>
      <c r="U166" s="56">
        <f>IFERROR(VLOOKUP(Table1215[[#This Row],[Column2]],Table12[[Column2]:[Column54]],20,FALSE),"0")</f>
        <v>0</v>
      </c>
      <c r="V166" s="56">
        <f>IFERROR(VLOOKUP(Table1215[[#This Row],[Column2]],Table12[[Column2]:[Column54]],21,FALSE),"0")</f>
        <v>0</v>
      </c>
      <c r="W166" s="56">
        <f>IFERROR(VLOOKUP(Table1215[[#This Row],[Column2]],Table12[[Column2]:[Column54]],22,FALSE),"0")</f>
        <v>0</v>
      </c>
      <c r="X166" s="58">
        <f>Table1215[[#This Row],[Column19]]</f>
        <v>0</v>
      </c>
      <c r="Y166" s="56">
        <f>IFERROR(VLOOKUP(Table1215[[#This Row],[Column2]],Table12[[Column2]:[Column54]],24,FALSE),"0")</f>
        <v>3</v>
      </c>
      <c r="Z166" s="56">
        <f>IFERROR(VLOOKUP(Table1215[[#This Row],[Column2]],Table12[[Column2]:[Column54]],25,FALSE),"0")</f>
        <v>0</v>
      </c>
      <c r="AA166" s="56">
        <f>IFERROR(VLOOKUP(Table1215[[#This Row],[Column2]],Table12[[Column2]:[Column54]],26,FALSE),"0")</f>
        <v>0</v>
      </c>
      <c r="AB166" s="56">
        <f>IFERROR(VLOOKUP(Table1215[[#This Row],[Column2]],Table12[[Column2]:[Column54]],27,FALSE),"0")</f>
        <v>0</v>
      </c>
      <c r="AC166" s="56">
        <f>IFERROR(VLOOKUP(Table1215[[#This Row],[Column2]],Table12[[Column2]:[Column54]],28,FALSE),"0")</f>
        <v>0</v>
      </c>
      <c r="AD166" s="58">
        <f>Table1215[[#This Row],[Column25]]</f>
        <v>3</v>
      </c>
      <c r="AE166" s="56">
        <f>IFERROR(VLOOKUP(Table1215[[#This Row],[Column2]],Table12[[Column2]:[Column54]],30,FALSE),"0")</f>
        <v>0</v>
      </c>
      <c r="AF166" s="56">
        <f>IFERROR(VLOOKUP(Table1215[[#This Row],[Column2]],Table12[[Column2]:[Column54]],31,FALSE),"0")</f>
        <v>0</v>
      </c>
      <c r="AG166" s="56">
        <f>IFERROR(VLOOKUP(Table1215[[#This Row],[Column2]],Table12[[Column2]:[Column54]],32,FALSE),"0")</f>
        <v>0</v>
      </c>
      <c r="AH166" s="56">
        <f>IFERROR(VLOOKUP(Table1215[[#This Row],[Column2]],Table12[[Column2]:[Column54]],33,FALSE),"0")</f>
        <v>0</v>
      </c>
      <c r="AI166" s="56">
        <f>IFERROR(VLOOKUP(Table1215[[#This Row],[Column2]],Table12[[Column2]:[Column54]],34,FALSE),"0")</f>
        <v>0</v>
      </c>
      <c r="AJ166" s="58">
        <f>AVERAGE(Table1215[[#This Row],[Column31]],Table1215[[#This Row],[Column32]],Table1215[[#This Row],[Column33]])</f>
        <v>0</v>
      </c>
      <c r="AK166" s="56">
        <f>IFERROR(VLOOKUP(Table1215[[#This Row],[Column2]],Table12[[Column2]:[Column54]],36,FALSE),"0")</f>
        <v>3</v>
      </c>
      <c r="AL166" s="56">
        <f>IFERROR(VLOOKUP(Table1215[[#This Row],[Column2]],Table12[[Column2]:[Column54]],37,FALSE),"0")</f>
        <v>3</v>
      </c>
      <c r="AM166" s="56">
        <f>IFERROR(VLOOKUP(Table1215[[#This Row],[Column2]],Table12[[Column2]:[Column54]],38,FALSE),"0")</f>
        <v>0</v>
      </c>
      <c r="AN166" s="56">
        <f>IFERROR(VLOOKUP(Table1215[[#This Row],[Column2]],Table12[[Column2]:[Column54]],39,FALSE),"0")</f>
        <v>4</v>
      </c>
      <c r="AO166" s="56">
        <f>IFERROR(VLOOKUP(Table1215[[#This Row],[Column2]],Table12[[Column2]:[Column54]],40,FALSE),"0")</f>
        <v>0</v>
      </c>
      <c r="AP166" s="58">
        <f>AVERAGE(Table1215[[#This Row],[Column37]],Table1215[[#This Row],[Column38]],Table1215[[#This Row],[Column40]])</f>
        <v>3.3333333333333335</v>
      </c>
      <c r="AQ166" s="56">
        <f>IFERROR(VLOOKUP(Table1215[[#This Row],[Column2]],Table12[[Column2]:[Column54]],42,FALSE),"0")</f>
        <v>2</v>
      </c>
      <c r="AR166" s="56">
        <f>IFERROR(VLOOKUP(Table1215[[#This Row],[Column2]],Table12[[Column2]:[Column54]],43,FALSE),"0")</f>
        <v>0</v>
      </c>
      <c r="AS166" s="56">
        <f>IFERROR(VLOOKUP(Table1215[[#This Row],[Column2]],Table12[[Column2]:[Column54]],44,FALSE),"0")</f>
        <v>0</v>
      </c>
      <c r="AT166" s="56">
        <f>IFERROR(VLOOKUP(Table1215[[#This Row],[Column2]],Table12[[Column2]:[Column54]],45,FALSE),"0")</f>
        <v>0</v>
      </c>
      <c r="AU166" s="56">
        <f>IFERROR(VLOOKUP(Table1215[[#This Row],[Column2]],Table12[[Column2]:[Column54]],46,FALSE),"0")</f>
        <v>0</v>
      </c>
      <c r="AV166" s="58">
        <f>Table1215[[#This Row],[Column43]]</f>
        <v>2</v>
      </c>
      <c r="AW166" s="56">
        <f>IFERROR(VLOOKUP(Table1215[[#This Row],[Column2]],Table12[[Column2]:[Column54]],48,FALSE),"0")</f>
        <v>0</v>
      </c>
      <c r="AX166" s="56">
        <f>IFERROR(VLOOKUP(Table1215[[#This Row],[Column2]],Table12[[Column2]:[Column54]],49,FALSE),"0")</f>
        <v>0</v>
      </c>
      <c r="AY166" s="56">
        <f>IFERROR(VLOOKUP(Table1215[[#This Row],[Column2]],Table12[[Column2]:[Column54]],50,FALSE),"0")</f>
        <v>0</v>
      </c>
      <c r="AZ166" s="56">
        <f>IFERROR(VLOOKUP(Table1215[[#This Row],[Column2]],Table12[[Column2]:[Column54]],51,FALSE),"0")</f>
        <v>3</v>
      </c>
      <c r="BA166" s="56">
        <f>IFERROR(VLOOKUP(Table1215[[#This Row],[Column2]],Table12[[Column2]:[Column54]],52,FALSE),"0")</f>
        <v>3</v>
      </c>
      <c r="BB166" s="58">
        <f>AVERAGE(Table1215[[#This Row],[Column52]],Table1215[[#This Row],[Column53]])</f>
        <v>3</v>
      </c>
    </row>
    <row r="167" spans="1:54" ht="23.1" customHeight="1" x14ac:dyDescent="0.3">
      <c r="A167" s="78">
        <v>164</v>
      </c>
      <c r="B167" s="61" t="s">
        <v>206</v>
      </c>
      <c r="C167" s="62" t="s">
        <v>207</v>
      </c>
      <c r="D167" s="61" t="s">
        <v>541</v>
      </c>
      <c r="E167" s="61" t="s">
        <v>160</v>
      </c>
      <c r="F167" s="61" t="str">
        <f>REPT(CHAR(160),10)&amp;Working!$E168</f>
        <v>          B</v>
      </c>
      <c r="G167" s="52">
        <f>IFERROR(VLOOKUP(Table1215[[#This Row],[Column2]],Table12[[Column2]:[Column54]],6,FALSE),"0")</f>
        <v>0</v>
      </c>
      <c r="H167" s="52">
        <f>IFERROR(VLOOKUP(Table1215[[#This Row],[Column2]],Table12[[Column2]:[Column54]],7,FALSE),"0")</f>
        <v>0</v>
      </c>
      <c r="I167" s="52">
        <f>IFERROR(VLOOKUP(Table1215[[#This Row],[Column2]],Table12[[Column2]:[Column54]],8,FALSE),"0")</f>
        <v>4</v>
      </c>
      <c r="J167" s="52">
        <f>IFERROR(VLOOKUP(Table1215[[#This Row],[Column2]],Table12[[Column2]:[Column54]],9,FALSE),"0")</f>
        <v>0</v>
      </c>
      <c r="K167" s="52">
        <f>IFERROR(VLOOKUP(Table1215[[#This Row],[Column2]],Table12[[Column2]:[Column54]],10,FALSE),"0")</f>
        <v>0</v>
      </c>
      <c r="L167" s="58">
        <f>Table1215[[#This Row],[Column9]]</f>
        <v>4</v>
      </c>
      <c r="M167" s="52">
        <f>IFERROR(VLOOKUP(Table1215[[#This Row],[Column2]],Table12[[Column2]:[Column54]],12,FALSE),"0")</f>
        <v>0</v>
      </c>
      <c r="N167" s="52">
        <f>IFERROR(VLOOKUP(Table1215[[#This Row],[Column2]],Table12[[Column2]:[Column54]],13,FALSE),"0")</f>
        <v>4</v>
      </c>
      <c r="O167" s="52">
        <f>IFERROR(VLOOKUP(Table1215[[#This Row],[Column2]],Table12[[Column2]:[Column54]],14,FALSE),"0")</f>
        <v>3</v>
      </c>
      <c r="P167" s="52">
        <f>IFERROR(VLOOKUP(Table1215[[#This Row],[Column2]],Table12[[Column2]:[Column54]],10,FALSE),"0")</f>
        <v>0</v>
      </c>
      <c r="Q167" s="52">
        <f>IFERROR(VLOOKUP(Table1215[[#This Row],[Column2]],Table12[[Column2]:[Column54]],16,FALSE),"0")</f>
        <v>3</v>
      </c>
      <c r="R167" s="58">
        <f>AVERAGE(Table1215[[#This Row],[Column14]],Table1215[[#This Row],[Column15]],Table1215[[#This Row],[Column17]])</f>
        <v>3.3333333333333335</v>
      </c>
      <c r="S167" s="52">
        <f>IFERROR(VLOOKUP(Table1215[[#This Row],[Column2]],Table12[[Column2]:[Column54]],18,FALSE),"0")</f>
        <v>0</v>
      </c>
      <c r="T167" s="52">
        <f>IFERROR(VLOOKUP(Table1215[[#This Row],[Column2]],Table12[[Column2]:[Column54]],19,FALSE),"0")</f>
        <v>0</v>
      </c>
      <c r="U167" s="52">
        <f>IFERROR(VLOOKUP(Table1215[[#This Row],[Column2]],Table12[[Column2]:[Column54]],20,FALSE),"0")</f>
        <v>0</v>
      </c>
      <c r="V167" s="52">
        <f>IFERROR(VLOOKUP(Table1215[[#This Row],[Column2]],Table12[[Column2]:[Column54]],21,FALSE),"0")</f>
        <v>0</v>
      </c>
      <c r="W167" s="52">
        <f>IFERROR(VLOOKUP(Table1215[[#This Row],[Column2]],Table12[[Column2]:[Column54]],22,FALSE),"0")</f>
        <v>0</v>
      </c>
      <c r="X167" s="58">
        <f>Table1215[[#This Row],[Column19]]</f>
        <v>0</v>
      </c>
      <c r="Y167" s="52">
        <f>IFERROR(VLOOKUP(Table1215[[#This Row],[Column2]],Table12[[Column2]:[Column54]],24,FALSE),"0")</f>
        <v>4</v>
      </c>
      <c r="Z167" s="52">
        <f>IFERROR(VLOOKUP(Table1215[[#This Row],[Column2]],Table12[[Column2]:[Column54]],25,FALSE),"0")</f>
        <v>0</v>
      </c>
      <c r="AA167" s="52">
        <f>IFERROR(VLOOKUP(Table1215[[#This Row],[Column2]],Table12[[Column2]:[Column54]],26,FALSE),"0")</f>
        <v>0</v>
      </c>
      <c r="AB167" s="52">
        <f>IFERROR(VLOOKUP(Table1215[[#This Row],[Column2]],Table12[[Column2]:[Column54]],27,FALSE),"0")</f>
        <v>0</v>
      </c>
      <c r="AC167" s="52">
        <f>IFERROR(VLOOKUP(Table1215[[#This Row],[Column2]],Table12[[Column2]:[Column54]],28,FALSE),"0")</f>
        <v>0</v>
      </c>
      <c r="AD167" s="58">
        <f>Table1215[[#This Row],[Column25]]</f>
        <v>4</v>
      </c>
      <c r="AE167" s="52">
        <f>IFERROR(VLOOKUP(Table1215[[#This Row],[Column2]],Table12[[Column2]:[Column54]],30,FALSE),"0")</f>
        <v>0</v>
      </c>
      <c r="AF167" s="52">
        <f>IFERROR(VLOOKUP(Table1215[[#This Row],[Column2]],Table12[[Column2]:[Column54]],31,FALSE),"0")</f>
        <v>0</v>
      </c>
      <c r="AG167" s="52">
        <f>IFERROR(VLOOKUP(Table1215[[#This Row],[Column2]],Table12[[Column2]:[Column54]],32,FALSE),"0")</f>
        <v>0</v>
      </c>
      <c r="AH167" s="52">
        <f>IFERROR(VLOOKUP(Table1215[[#This Row],[Column2]],Table12[[Column2]:[Column54]],33,FALSE),"0")</f>
        <v>0</v>
      </c>
      <c r="AI167" s="52">
        <f>IFERROR(VLOOKUP(Table1215[[#This Row],[Column2]],Table12[[Column2]:[Column54]],34,FALSE),"0")</f>
        <v>0</v>
      </c>
      <c r="AJ167" s="58">
        <f>AVERAGE(Table1215[[#This Row],[Column31]],Table1215[[#This Row],[Column32]],Table1215[[#This Row],[Column33]])</f>
        <v>0</v>
      </c>
      <c r="AK167" s="52">
        <f>IFERROR(VLOOKUP(Table1215[[#This Row],[Column2]],Table12[[Column2]:[Column54]],36,FALSE),"0")</f>
        <v>3</v>
      </c>
      <c r="AL167" s="52">
        <f>IFERROR(VLOOKUP(Table1215[[#This Row],[Column2]],Table12[[Column2]:[Column54]],37,FALSE),"0")</f>
        <v>4</v>
      </c>
      <c r="AM167" s="52">
        <f>IFERROR(VLOOKUP(Table1215[[#This Row],[Column2]],Table12[[Column2]:[Column54]],38,FALSE),"0")</f>
        <v>0</v>
      </c>
      <c r="AN167" s="52">
        <f>IFERROR(VLOOKUP(Table1215[[#This Row],[Column2]],Table12[[Column2]:[Column54]],39,FALSE),"0")</f>
        <v>4</v>
      </c>
      <c r="AO167" s="52">
        <f>IFERROR(VLOOKUP(Table1215[[#This Row],[Column2]],Table12[[Column2]:[Column54]],40,FALSE),"0")</f>
        <v>0</v>
      </c>
      <c r="AP167" s="58">
        <f>AVERAGE(Table1215[[#This Row],[Column37]],Table1215[[#This Row],[Column38]],Table1215[[#This Row],[Column40]])</f>
        <v>3.6666666666666665</v>
      </c>
      <c r="AQ167" s="52">
        <f>IFERROR(VLOOKUP(Table1215[[#This Row],[Column2]],Table12[[Column2]:[Column54]],42,FALSE),"0")</f>
        <v>4</v>
      </c>
      <c r="AR167" s="52">
        <f>IFERROR(VLOOKUP(Table1215[[#This Row],[Column2]],Table12[[Column2]:[Column54]],43,FALSE),"0")</f>
        <v>0</v>
      </c>
      <c r="AS167" s="52">
        <f>IFERROR(VLOOKUP(Table1215[[#This Row],[Column2]],Table12[[Column2]:[Column54]],44,FALSE),"0")</f>
        <v>0</v>
      </c>
      <c r="AT167" s="52">
        <f>IFERROR(VLOOKUP(Table1215[[#This Row],[Column2]],Table12[[Column2]:[Column54]],45,FALSE),"0")</f>
        <v>0</v>
      </c>
      <c r="AU167" s="52">
        <f>IFERROR(VLOOKUP(Table1215[[#This Row],[Column2]],Table12[[Column2]:[Column54]],46,FALSE),"0")</f>
        <v>0</v>
      </c>
      <c r="AV167" s="58">
        <f>Table1215[[#This Row],[Column43]]</f>
        <v>4</v>
      </c>
      <c r="AW167" s="52">
        <f>IFERROR(VLOOKUP(Table1215[[#This Row],[Column2]],Table12[[Column2]:[Column54]],48,FALSE),"0")</f>
        <v>0</v>
      </c>
      <c r="AX167" s="52">
        <f>IFERROR(VLOOKUP(Table1215[[#This Row],[Column2]],Table12[[Column2]:[Column54]],49,FALSE),"0")</f>
        <v>0</v>
      </c>
      <c r="AY167" s="52">
        <f>IFERROR(VLOOKUP(Table1215[[#This Row],[Column2]],Table12[[Column2]:[Column54]],50,FALSE),"0")</f>
        <v>0</v>
      </c>
      <c r="AZ167" s="52">
        <f>IFERROR(VLOOKUP(Table1215[[#This Row],[Column2]],Table12[[Column2]:[Column54]],51,FALSE),"0")</f>
        <v>4</v>
      </c>
      <c r="BA167" s="52">
        <f>IFERROR(VLOOKUP(Table1215[[#This Row],[Column2]],Table12[[Column2]:[Column54]],52,FALSE),"0")</f>
        <v>4</v>
      </c>
      <c r="BB167" s="58">
        <f>AVERAGE(Table1215[[#This Row],[Column52]],Table1215[[#This Row],[Column53]])</f>
        <v>4</v>
      </c>
    </row>
    <row r="168" spans="1:54" ht="23.1" customHeight="1" x14ac:dyDescent="0.3">
      <c r="A168" s="77">
        <v>165</v>
      </c>
      <c r="B168" s="54" t="s">
        <v>47</v>
      </c>
      <c r="C168" s="55" t="s">
        <v>48</v>
      </c>
      <c r="D168" s="54" t="s">
        <v>449</v>
      </c>
      <c r="E168" s="54" t="s">
        <v>34</v>
      </c>
      <c r="F168" s="54" t="str">
        <f>REPT(CHAR(160),10)&amp;Working!$E169</f>
        <v>          A</v>
      </c>
      <c r="G168" s="56">
        <f>IFERROR(VLOOKUP(Table1215[[#This Row],[Column2]],Table12[[Column2]:[Column54]],6,FALSE),"0")</f>
        <v>0</v>
      </c>
      <c r="H168" s="56">
        <f>IFERROR(VLOOKUP(Table1215[[#This Row],[Column2]],Table12[[Column2]:[Column54]],7,FALSE),"0")</f>
        <v>0</v>
      </c>
      <c r="I168" s="56">
        <f>IFERROR(VLOOKUP(Table1215[[#This Row],[Column2]],Table12[[Column2]:[Column54]],8,FALSE),"0")</f>
        <v>4</v>
      </c>
      <c r="J168" s="56">
        <f>IFERROR(VLOOKUP(Table1215[[#This Row],[Column2]],Table12[[Column2]:[Column54]],9,FALSE),"0")</f>
        <v>0</v>
      </c>
      <c r="K168" s="56">
        <f>IFERROR(VLOOKUP(Table1215[[#This Row],[Column2]],Table12[[Column2]:[Column54]],10,FALSE),"0")</f>
        <v>0</v>
      </c>
      <c r="L168" s="58">
        <f>Table1215[[#This Row],[Column9]]</f>
        <v>4</v>
      </c>
      <c r="M168" s="56">
        <f>IFERROR(VLOOKUP(Table1215[[#This Row],[Column2]],Table12[[Column2]:[Column54]],12,FALSE),"0")</f>
        <v>0</v>
      </c>
      <c r="N168" s="56">
        <f>IFERROR(VLOOKUP(Table1215[[#This Row],[Column2]],Table12[[Column2]:[Column54]],13,FALSE),"0")</f>
        <v>4</v>
      </c>
      <c r="O168" s="56">
        <f>IFERROR(VLOOKUP(Table1215[[#This Row],[Column2]],Table12[[Column2]:[Column54]],14,FALSE),"0")</f>
        <v>4</v>
      </c>
      <c r="P168" s="56">
        <f>IFERROR(VLOOKUP(Table1215[[#This Row],[Column2]],Table12[[Column2]:[Column54]],10,FALSE),"0")</f>
        <v>0</v>
      </c>
      <c r="Q168" s="56">
        <f>IFERROR(VLOOKUP(Table1215[[#This Row],[Column2]],Table12[[Column2]:[Column54]],16,FALSE),"0")</f>
        <v>4</v>
      </c>
      <c r="R168" s="58">
        <f>AVERAGE(Table1215[[#This Row],[Column14]],Table1215[[#This Row],[Column15]],Table1215[[#This Row],[Column17]])</f>
        <v>4</v>
      </c>
      <c r="S168" s="56">
        <f>IFERROR(VLOOKUP(Table1215[[#This Row],[Column2]],Table12[[Column2]:[Column54]],18,FALSE),"0")</f>
        <v>0</v>
      </c>
      <c r="T168" s="56">
        <f>IFERROR(VLOOKUP(Table1215[[#This Row],[Column2]],Table12[[Column2]:[Column54]],19,FALSE),"0")</f>
        <v>0</v>
      </c>
      <c r="U168" s="56">
        <f>IFERROR(VLOOKUP(Table1215[[#This Row],[Column2]],Table12[[Column2]:[Column54]],20,FALSE),"0")</f>
        <v>0</v>
      </c>
      <c r="V168" s="56">
        <f>IFERROR(VLOOKUP(Table1215[[#This Row],[Column2]],Table12[[Column2]:[Column54]],21,FALSE),"0")</f>
        <v>0</v>
      </c>
      <c r="W168" s="56">
        <f>IFERROR(VLOOKUP(Table1215[[#This Row],[Column2]],Table12[[Column2]:[Column54]],22,FALSE),"0")</f>
        <v>0</v>
      </c>
      <c r="X168" s="58">
        <f>Table1215[[#This Row],[Column19]]</f>
        <v>0</v>
      </c>
      <c r="Y168" s="56">
        <f>IFERROR(VLOOKUP(Table1215[[#This Row],[Column2]],Table12[[Column2]:[Column54]],24,FALSE),"0")</f>
        <v>4</v>
      </c>
      <c r="Z168" s="56">
        <f>IFERROR(VLOOKUP(Table1215[[#This Row],[Column2]],Table12[[Column2]:[Column54]],25,FALSE),"0")</f>
        <v>0</v>
      </c>
      <c r="AA168" s="56">
        <f>IFERROR(VLOOKUP(Table1215[[#This Row],[Column2]],Table12[[Column2]:[Column54]],26,FALSE),"0")</f>
        <v>0</v>
      </c>
      <c r="AB168" s="56">
        <f>IFERROR(VLOOKUP(Table1215[[#This Row],[Column2]],Table12[[Column2]:[Column54]],27,FALSE),"0")</f>
        <v>0</v>
      </c>
      <c r="AC168" s="56">
        <f>IFERROR(VLOOKUP(Table1215[[#This Row],[Column2]],Table12[[Column2]:[Column54]],28,FALSE),"0")</f>
        <v>0</v>
      </c>
      <c r="AD168" s="58">
        <f>Table1215[[#This Row],[Column25]]</f>
        <v>4</v>
      </c>
      <c r="AE168" s="56">
        <f>IFERROR(VLOOKUP(Table1215[[#This Row],[Column2]],Table12[[Column2]:[Column54]],30,FALSE),"0")</f>
        <v>0</v>
      </c>
      <c r="AF168" s="56">
        <f>IFERROR(VLOOKUP(Table1215[[#This Row],[Column2]],Table12[[Column2]:[Column54]],31,FALSE),"0")</f>
        <v>0</v>
      </c>
      <c r="AG168" s="56">
        <f>IFERROR(VLOOKUP(Table1215[[#This Row],[Column2]],Table12[[Column2]:[Column54]],32,FALSE),"0")</f>
        <v>0</v>
      </c>
      <c r="AH168" s="56">
        <f>IFERROR(VLOOKUP(Table1215[[#This Row],[Column2]],Table12[[Column2]:[Column54]],33,FALSE),"0")</f>
        <v>0</v>
      </c>
      <c r="AI168" s="56">
        <f>IFERROR(VLOOKUP(Table1215[[#This Row],[Column2]],Table12[[Column2]:[Column54]],34,FALSE),"0")</f>
        <v>0</v>
      </c>
      <c r="AJ168" s="58">
        <f>AVERAGE(Table1215[[#This Row],[Column31]],Table1215[[#This Row],[Column32]],Table1215[[#This Row],[Column33]])</f>
        <v>0</v>
      </c>
      <c r="AK168" s="56">
        <f>IFERROR(VLOOKUP(Table1215[[#This Row],[Column2]],Table12[[Column2]:[Column54]],36,FALSE),"0")</f>
        <v>4</v>
      </c>
      <c r="AL168" s="56">
        <f>IFERROR(VLOOKUP(Table1215[[#This Row],[Column2]],Table12[[Column2]:[Column54]],37,FALSE),"0")</f>
        <v>4</v>
      </c>
      <c r="AM168" s="56">
        <f>IFERROR(VLOOKUP(Table1215[[#This Row],[Column2]],Table12[[Column2]:[Column54]],38,FALSE),"0")</f>
        <v>0</v>
      </c>
      <c r="AN168" s="56">
        <f>IFERROR(VLOOKUP(Table1215[[#This Row],[Column2]],Table12[[Column2]:[Column54]],39,FALSE),"0")</f>
        <v>4</v>
      </c>
      <c r="AO168" s="56">
        <f>IFERROR(VLOOKUP(Table1215[[#This Row],[Column2]],Table12[[Column2]:[Column54]],40,FALSE),"0")</f>
        <v>0</v>
      </c>
      <c r="AP168" s="58">
        <f>AVERAGE(Table1215[[#This Row],[Column37]],Table1215[[#This Row],[Column38]],Table1215[[#This Row],[Column40]])</f>
        <v>4</v>
      </c>
      <c r="AQ168" s="56">
        <f>IFERROR(VLOOKUP(Table1215[[#This Row],[Column2]],Table12[[Column2]:[Column54]],42,FALSE),"0")</f>
        <v>2</v>
      </c>
      <c r="AR168" s="56">
        <f>IFERROR(VLOOKUP(Table1215[[#This Row],[Column2]],Table12[[Column2]:[Column54]],43,FALSE),"0")</f>
        <v>0</v>
      </c>
      <c r="AS168" s="56">
        <f>IFERROR(VLOOKUP(Table1215[[#This Row],[Column2]],Table12[[Column2]:[Column54]],44,FALSE),"0")</f>
        <v>0</v>
      </c>
      <c r="AT168" s="56">
        <f>IFERROR(VLOOKUP(Table1215[[#This Row],[Column2]],Table12[[Column2]:[Column54]],45,FALSE),"0")</f>
        <v>0</v>
      </c>
      <c r="AU168" s="56">
        <f>IFERROR(VLOOKUP(Table1215[[#This Row],[Column2]],Table12[[Column2]:[Column54]],46,FALSE),"0")</f>
        <v>0</v>
      </c>
      <c r="AV168" s="58">
        <f>Table1215[[#This Row],[Column43]]</f>
        <v>2</v>
      </c>
      <c r="AW168" s="56">
        <f>IFERROR(VLOOKUP(Table1215[[#This Row],[Column2]],Table12[[Column2]:[Column54]],48,FALSE),"0")</f>
        <v>0</v>
      </c>
      <c r="AX168" s="56">
        <f>IFERROR(VLOOKUP(Table1215[[#This Row],[Column2]],Table12[[Column2]:[Column54]],49,FALSE),"0")</f>
        <v>0</v>
      </c>
      <c r="AY168" s="56">
        <f>IFERROR(VLOOKUP(Table1215[[#This Row],[Column2]],Table12[[Column2]:[Column54]],50,FALSE),"0")</f>
        <v>0</v>
      </c>
      <c r="AZ168" s="56">
        <f>IFERROR(VLOOKUP(Table1215[[#This Row],[Column2]],Table12[[Column2]:[Column54]],51,FALSE),"0")</f>
        <v>4</v>
      </c>
      <c r="BA168" s="56">
        <f>IFERROR(VLOOKUP(Table1215[[#This Row],[Column2]],Table12[[Column2]:[Column54]],52,FALSE),"0")</f>
        <v>4</v>
      </c>
      <c r="BB168" s="58">
        <f>AVERAGE(Table1215[[#This Row],[Column52]],Table1215[[#This Row],[Column53]])</f>
        <v>4</v>
      </c>
    </row>
    <row r="169" spans="1:54" ht="23.1" customHeight="1" x14ac:dyDescent="0.3">
      <c r="A169" s="78">
        <v>166</v>
      </c>
      <c r="B169" s="61" t="s">
        <v>158</v>
      </c>
      <c r="C169" s="62" t="s">
        <v>159</v>
      </c>
      <c r="D169" s="61" t="s">
        <v>449</v>
      </c>
      <c r="E169" s="61" t="s">
        <v>34</v>
      </c>
      <c r="F169" s="61" t="str">
        <f>REPT(CHAR(160),10)&amp;Working!$E170</f>
        <v>          A</v>
      </c>
      <c r="G169" s="52">
        <f>IFERROR(VLOOKUP(Table1215[[#This Row],[Column2]],Table12[[Column2]:[Column54]],6,FALSE),"0")</f>
        <v>0</v>
      </c>
      <c r="H169" s="52">
        <f>IFERROR(VLOOKUP(Table1215[[#This Row],[Column2]],Table12[[Column2]:[Column54]],7,FALSE),"0")</f>
        <v>0</v>
      </c>
      <c r="I169" s="52">
        <f>IFERROR(VLOOKUP(Table1215[[#This Row],[Column2]],Table12[[Column2]:[Column54]],8,FALSE),"0")</f>
        <v>3</v>
      </c>
      <c r="J169" s="52">
        <f>IFERROR(VLOOKUP(Table1215[[#This Row],[Column2]],Table12[[Column2]:[Column54]],9,FALSE),"0")</f>
        <v>0</v>
      </c>
      <c r="K169" s="52">
        <f>IFERROR(VLOOKUP(Table1215[[#This Row],[Column2]],Table12[[Column2]:[Column54]],10,FALSE),"0")</f>
        <v>0</v>
      </c>
      <c r="L169" s="58">
        <f>Table1215[[#This Row],[Column9]]</f>
        <v>3</v>
      </c>
      <c r="M169" s="52">
        <f>IFERROR(VLOOKUP(Table1215[[#This Row],[Column2]],Table12[[Column2]:[Column54]],12,FALSE),"0")</f>
        <v>0</v>
      </c>
      <c r="N169" s="52">
        <f>IFERROR(VLOOKUP(Table1215[[#This Row],[Column2]],Table12[[Column2]:[Column54]],13,FALSE),"0")</f>
        <v>5</v>
      </c>
      <c r="O169" s="52">
        <f>IFERROR(VLOOKUP(Table1215[[#This Row],[Column2]],Table12[[Column2]:[Column54]],14,FALSE),"0")</f>
        <v>4</v>
      </c>
      <c r="P169" s="52">
        <f>IFERROR(VLOOKUP(Table1215[[#This Row],[Column2]],Table12[[Column2]:[Column54]],10,FALSE),"0")</f>
        <v>0</v>
      </c>
      <c r="Q169" s="52">
        <f>IFERROR(VLOOKUP(Table1215[[#This Row],[Column2]],Table12[[Column2]:[Column54]],16,FALSE),"0")</f>
        <v>4</v>
      </c>
      <c r="R169" s="58">
        <f>AVERAGE(Table1215[[#This Row],[Column14]],Table1215[[#This Row],[Column15]],Table1215[[#This Row],[Column17]])</f>
        <v>4.333333333333333</v>
      </c>
      <c r="S169" s="52">
        <f>IFERROR(VLOOKUP(Table1215[[#This Row],[Column2]],Table12[[Column2]:[Column54]],18,FALSE),"0")</f>
        <v>0</v>
      </c>
      <c r="T169" s="52">
        <f>IFERROR(VLOOKUP(Table1215[[#This Row],[Column2]],Table12[[Column2]:[Column54]],19,FALSE),"0")</f>
        <v>0</v>
      </c>
      <c r="U169" s="52">
        <f>IFERROR(VLOOKUP(Table1215[[#This Row],[Column2]],Table12[[Column2]:[Column54]],20,FALSE),"0")</f>
        <v>0</v>
      </c>
      <c r="V169" s="52">
        <f>IFERROR(VLOOKUP(Table1215[[#This Row],[Column2]],Table12[[Column2]:[Column54]],21,FALSE),"0")</f>
        <v>0</v>
      </c>
      <c r="W169" s="52">
        <f>IFERROR(VLOOKUP(Table1215[[#This Row],[Column2]],Table12[[Column2]:[Column54]],22,FALSE),"0")</f>
        <v>0</v>
      </c>
      <c r="X169" s="58">
        <f>Table1215[[#This Row],[Column19]]</f>
        <v>0</v>
      </c>
      <c r="Y169" s="52">
        <f>IFERROR(VLOOKUP(Table1215[[#This Row],[Column2]],Table12[[Column2]:[Column54]],24,FALSE),"0")</f>
        <v>5</v>
      </c>
      <c r="Z169" s="52">
        <f>IFERROR(VLOOKUP(Table1215[[#This Row],[Column2]],Table12[[Column2]:[Column54]],25,FALSE),"0")</f>
        <v>0</v>
      </c>
      <c r="AA169" s="52">
        <f>IFERROR(VLOOKUP(Table1215[[#This Row],[Column2]],Table12[[Column2]:[Column54]],26,FALSE),"0")</f>
        <v>0</v>
      </c>
      <c r="AB169" s="52">
        <f>IFERROR(VLOOKUP(Table1215[[#This Row],[Column2]],Table12[[Column2]:[Column54]],27,FALSE),"0")</f>
        <v>0</v>
      </c>
      <c r="AC169" s="52">
        <f>IFERROR(VLOOKUP(Table1215[[#This Row],[Column2]],Table12[[Column2]:[Column54]],28,FALSE),"0")</f>
        <v>0</v>
      </c>
      <c r="AD169" s="58">
        <f>Table1215[[#This Row],[Column25]]</f>
        <v>5</v>
      </c>
      <c r="AE169" s="52">
        <f>IFERROR(VLOOKUP(Table1215[[#This Row],[Column2]],Table12[[Column2]:[Column54]],30,FALSE),"0")</f>
        <v>0</v>
      </c>
      <c r="AF169" s="52">
        <f>IFERROR(VLOOKUP(Table1215[[#This Row],[Column2]],Table12[[Column2]:[Column54]],31,FALSE),"0")</f>
        <v>0</v>
      </c>
      <c r="AG169" s="52">
        <f>IFERROR(VLOOKUP(Table1215[[#This Row],[Column2]],Table12[[Column2]:[Column54]],32,FALSE),"0")</f>
        <v>0</v>
      </c>
      <c r="AH169" s="52">
        <f>IFERROR(VLOOKUP(Table1215[[#This Row],[Column2]],Table12[[Column2]:[Column54]],33,FALSE),"0")</f>
        <v>0</v>
      </c>
      <c r="AI169" s="52">
        <f>IFERROR(VLOOKUP(Table1215[[#This Row],[Column2]],Table12[[Column2]:[Column54]],34,FALSE),"0")</f>
        <v>0</v>
      </c>
      <c r="AJ169" s="58">
        <f>AVERAGE(Table1215[[#This Row],[Column31]],Table1215[[#This Row],[Column32]],Table1215[[#This Row],[Column33]])</f>
        <v>0</v>
      </c>
      <c r="AK169" s="52">
        <f>IFERROR(VLOOKUP(Table1215[[#This Row],[Column2]],Table12[[Column2]:[Column54]],36,FALSE),"0")</f>
        <v>4</v>
      </c>
      <c r="AL169" s="52">
        <f>IFERROR(VLOOKUP(Table1215[[#This Row],[Column2]],Table12[[Column2]:[Column54]],37,FALSE),"0")</f>
        <v>3</v>
      </c>
      <c r="AM169" s="52">
        <f>IFERROR(VLOOKUP(Table1215[[#This Row],[Column2]],Table12[[Column2]:[Column54]],38,FALSE),"0")</f>
        <v>0</v>
      </c>
      <c r="AN169" s="52">
        <f>IFERROR(VLOOKUP(Table1215[[#This Row],[Column2]],Table12[[Column2]:[Column54]],39,FALSE),"0")</f>
        <v>3</v>
      </c>
      <c r="AO169" s="52">
        <f>IFERROR(VLOOKUP(Table1215[[#This Row],[Column2]],Table12[[Column2]:[Column54]],40,FALSE),"0")</f>
        <v>0</v>
      </c>
      <c r="AP169" s="58">
        <f>AVERAGE(Table1215[[#This Row],[Column37]],Table1215[[#This Row],[Column38]],Table1215[[#This Row],[Column40]])</f>
        <v>3.3333333333333335</v>
      </c>
      <c r="AQ169" s="52">
        <f>IFERROR(VLOOKUP(Table1215[[#This Row],[Column2]],Table12[[Column2]:[Column54]],42,FALSE),"0")</f>
        <v>3</v>
      </c>
      <c r="AR169" s="52">
        <f>IFERROR(VLOOKUP(Table1215[[#This Row],[Column2]],Table12[[Column2]:[Column54]],43,FALSE),"0")</f>
        <v>0</v>
      </c>
      <c r="AS169" s="52">
        <f>IFERROR(VLOOKUP(Table1215[[#This Row],[Column2]],Table12[[Column2]:[Column54]],44,FALSE),"0")</f>
        <v>0</v>
      </c>
      <c r="AT169" s="52">
        <f>IFERROR(VLOOKUP(Table1215[[#This Row],[Column2]],Table12[[Column2]:[Column54]],45,FALSE),"0")</f>
        <v>0</v>
      </c>
      <c r="AU169" s="52">
        <f>IFERROR(VLOOKUP(Table1215[[#This Row],[Column2]],Table12[[Column2]:[Column54]],46,FALSE),"0")</f>
        <v>0</v>
      </c>
      <c r="AV169" s="58">
        <f>Table1215[[#This Row],[Column43]]</f>
        <v>3</v>
      </c>
      <c r="AW169" s="52">
        <f>IFERROR(VLOOKUP(Table1215[[#This Row],[Column2]],Table12[[Column2]:[Column54]],48,FALSE),"0")</f>
        <v>0</v>
      </c>
      <c r="AX169" s="52">
        <f>IFERROR(VLOOKUP(Table1215[[#This Row],[Column2]],Table12[[Column2]:[Column54]],49,FALSE),"0")</f>
        <v>0</v>
      </c>
      <c r="AY169" s="52">
        <f>IFERROR(VLOOKUP(Table1215[[#This Row],[Column2]],Table12[[Column2]:[Column54]],50,FALSE),"0")</f>
        <v>0</v>
      </c>
      <c r="AZ169" s="52">
        <f>IFERROR(VLOOKUP(Table1215[[#This Row],[Column2]],Table12[[Column2]:[Column54]],51,FALSE),"0")</f>
        <v>3</v>
      </c>
      <c r="BA169" s="52">
        <f>IFERROR(VLOOKUP(Table1215[[#This Row],[Column2]],Table12[[Column2]:[Column54]],52,FALSE),"0")</f>
        <v>4</v>
      </c>
      <c r="BB169" s="58">
        <f>AVERAGE(Table1215[[#This Row],[Column52]],Table1215[[#This Row],[Column53]])</f>
        <v>3.5</v>
      </c>
    </row>
    <row r="170" spans="1:54" ht="23.1" customHeight="1" x14ac:dyDescent="0.3">
      <c r="A170" s="77">
        <v>167</v>
      </c>
      <c r="B170" s="54" t="s">
        <v>191</v>
      </c>
      <c r="C170" s="55" t="s">
        <v>192</v>
      </c>
      <c r="D170" s="54" t="s">
        <v>449</v>
      </c>
      <c r="E170" s="54" t="s">
        <v>160</v>
      </c>
      <c r="F170" s="54" t="str">
        <f>REPT(CHAR(160),10)&amp;Working!$E171</f>
        <v>          B</v>
      </c>
      <c r="G170" s="56">
        <f>IFERROR(VLOOKUP(Table1215[[#This Row],[Column2]],Table12[[Column2]:[Column54]],6,FALSE),"0")</f>
        <v>0</v>
      </c>
      <c r="H170" s="56">
        <f>IFERROR(VLOOKUP(Table1215[[#This Row],[Column2]],Table12[[Column2]:[Column54]],7,FALSE),"0")</f>
        <v>0</v>
      </c>
      <c r="I170" s="56">
        <f>IFERROR(VLOOKUP(Table1215[[#This Row],[Column2]],Table12[[Column2]:[Column54]],8,FALSE),"0")</f>
        <v>5</v>
      </c>
      <c r="J170" s="56">
        <f>IFERROR(VLOOKUP(Table1215[[#This Row],[Column2]],Table12[[Column2]:[Column54]],9,FALSE),"0")</f>
        <v>0</v>
      </c>
      <c r="K170" s="56">
        <f>IFERROR(VLOOKUP(Table1215[[#This Row],[Column2]],Table12[[Column2]:[Column54]],10,FALSE),"0")</f>
        <v>0</v>
      </c>
      <c r="L170" s="58">
        <f>Table1215[[#This Row],[Column9]]</f>
        <v>5</v>
      </c>
      <c r="M170" s="56">
        <f>IFERROR(VLOOKUP(Table1215[[#This Row],[Column2]],Table12[[Column2]:[Column54]],12,FALSE),"0")</f>
        <v>0</v>
      </c>
      <c r="N170" s="56">
        <f>IFERROR(VLOOKUP(Table1215[[#This Row],[Column2]],Table12[[Column2]:[Column54]],13,FALSE),"0")</f>
        <v>5</v>
      </c>
      <c r="O170" s="56">
        <f>IFERROR(VLOOKUP(Table1215[[#This Row],[Column2]],Table12[[Column2]:[Column54]],14,FALSE),"0")</f>
        <v>5</v>
      </c>
      <c r="P170" s="56">
        <f>IFERROR(VLOOKUP(Table1215[[#This Row],[Column2]],Table12[[Column2]:[Column54]],10,FALSE),"0")</f>
        <v>0</v>
      </c>
      <c r="Q170" s="56">
        <f>IFERROR(VLOOKUP(Table1215[[#This Row],[Column2]],Table12[[Column2]:[Column54]],16,FALSE),"0")</f>
        <v>5</v>
      </c>
      <c r="R170" s="58">
        <f>AVERAGE(Table1215[[#This Row],[Column14]],Table1215[[#This Row],[Column15]],Table1215[[#This Row],[Column17]])</f>
        <v>5</v>
      </c>
      <c r="S170" s="56">
        <f>IFERROR(VLOOKUP(Table1215[[#This Row],[Column2]],Table12[[Column2]:[Column54]],18,FALSE),"0")</f>
        <v>0</v>
      </c>
      <c r="T170" s="56">
        <f>IFERROR(VLOOKUP(Table1215[[#This Row],[Column2]],Table12[[Column2]:[Column54]],19,FALSE),"0")</f>
        <v>0</v>
      </c>
      <c r="U170" s="56">
        <f>IFERROR(VLOOKUP(Table1215[[#This Row],[Column2]],Table12[[Column2]:[Column54]],20,FALSE),"0")</f>
        <v>0</v>
      </c>
      <c r="V170" s="56">
        <f>IFERROR(VLOOKUP(Table1215[[#This Row],[Column2]],Table12[[Column2]:[Column54]],21,FALSE),"0")</f>
        <v>0</v>
      </c>
      <c r="W170" s="56">
        <f>IFERROR(VLOOKUP(Table1215[[#This Row],[Column2]],Table12[[Column2]:[Column54]],22,FALSE),"0")</f>
        <v>0</v>
      </c>
      <c r="X170" s="58">
        <f>Table1215[[#This Row],[Column19]]</f>
        <v>0</v>
      </c>
      <c r="Y170" s="56">
        <f>IFERROR(VLOOKUP(Table1215[[#This Row],[Column2]],Table12[[Column2]:[Column54]],24,FALSE),"0")</f>
        <v>5</v>
      </c>
      <c r="Z170" s="56">
        <f>IFERROR(VLOOKUP(Table1215[[#This Row],[Column2]],Table12[[Column2]:[Column54]],25,FALSE),"0")</f>
        <v>0</v>
      </c>
      <c r="AA170" s="56">
        <f>IFERROR(VLOOKUP(Table1215[[#This Row],[Column2]],Table12[[Column2]:[Column54]],26,FALSE),"0")</f>
        <v>0</v>
      </c>
      <c r="AB170" s="56">
        <f>IFERROR(VLOOKUP(Table1215[[#This Row],[Column2]],Table12[[Column2]:[Column54]],27,FALSE),"0")</f>
        <v>0</v>
      </c>
      <c r="AC170" s="56">
        <f>IFERROR(VLOOKUP(Table1215[[#This Row],[Column2]],Table12[[Column2]:[Column54]],28,FALSE),"0")</f>
        <v>0</v>
      </c>
      <c r="AD170" s="58">
        <f>Table1215[[#This Row],[Column25]]</f>
        <v>5</v>
      </c>
      <c r="AE170" s="56">
        <f>IFERROR(VLOOKUP(Table1215[[#This Row],[Column2]],Table12[[Column2]:[Column54]],30,FALSE),"0")</f>
        <v>0</v>
      </c>
      <c r="AF170" s="56">
        <f>IFERROR(VLOOKUP(Table1215[[#This Row],[Column2]],Table12[[Column2]:[Column54]],31,FALSE),"0")</f>
        <v>0</v>
      </c>
      <c r="AG170" s="56">
        <f>IFERROR(VLOOKUP(Table1215[[#This Row],[Column2]],Table12[[Column2]:[Column54]],32,FALSE),"0")</f>
        <v>0</v>
      </c>
      <c r="AH170" s="56">
        <f>IFERROR(VLOOKUP(Table1215[[#This Row],[Column2]],Table12[[Column2]:[Column54]],33,FALSE),"0")</f>
        <v>0</v>
      </c>
      <c r="AI170" s="56">
        <f>IFERROR(VLOOKUP(Table1215[[#This Row],[Column2]],Table12[[Column2]:[Column54]],34,FALSE),"0")</f>
        <v>0</v>
      </c>
      <c r="AJ170" s="58">
        <f>AVERAGE(Table1215[[#This Row],[Column31]],Table1215[[#This Row],[Column32]],Table1215[[#This Row],[Column33]])</f>
        <v>0</v>
      </c>
      <c r="AK170" s="56">
        <f>IFERROR(VLOOKUP(Table1215[[#This Row],[Column2]],Table12[[Column2]:[Column54]],36,FALSE),"0")</f>
        <v>5</v>
      </c>
      <c r="AL170" s="56">
        <f>IFERROR(VLOOKUP(Table1215[[#This Row],[Column2]],Table12[[Column2]:[Column54]],37,FALSE),"0")</f>
        <v>5</v>
      </c>
      <c r="AM170" s="56">
        <f>IFERROR(VLOOKUP(Table1215[[#This Row],[Column2]],Table12[[Column2]:[Column54]],38,FALSE),"0")</f>
        <v>0</v>
      </c>
      <c r="AN170" s="56">
        <f>IFERROR(VLOOKUP(Table1215[[#This Row],[Column2]],Table12[[Column2]:[Column54]],39,FALSE),"0")</f>
        <v>5</v>
      </c>
      <c r="AO170" s="56">
        <f>IFERROR(VLOOKUP(Table1215[[#This Row],[Column2]],Table12[[Column2]:[Column54]],40,FALSE),"0")</f>
        <v>0</v>
      </c>
      <c r="AP170" s="58">
        <f>AVERAGE(Table1215[[#This Row],[Column37]],Table1215[[#This Row],[Column38]],Table1215[[#This Row],[Column40]])</f>
        <v>5</v>
      </c>
      <c r="AQ170" s="56">
        <f>IFERROR(VLOOKUP(Table1215[[#This Row],[Column2]],Table12[[Column2]:[Column54]],42,FALSE),"0")</f>
        <v>5</v>
      </c>
      <c r="AR170" s="56">
        <f>IFERROR(VLOOKUP(Table1215[[#This Row],[Column2]],Table12[[Column2]:[Column54]],43,FALSE),"0")</f>
        <v>0</v>
      </c>
      <c r="AS170" s="56">
        <f>IFERROR(VLOOKUP(Table1215[[#This Row],[Column2]],Table12[[Column2]:[Column54]],44,FALSE),"0")</f>
        <v>0</v>
      </c>
      <c r="AT170" s="56">
        <f>IFERROR(VLOOKUP(Table1215[[#This Row],[Column2]],Table12[[Column2]:[Column54]],45,FALSE),"0")</f>
        <v>0</v>
      </c>
      <c r="AU170" s="56">
        <f>IFERROR(VLOOKUP(Table1215[[#This Row],[Column2]],Table12[[Column2]:[Column54]],46,FALSE),"0")</f>
        <v>0</v>
      </c>
      <c r="AV170" s="58">
        <f>Table1215[[#This Row],[Column43]]</f>
        <v>5</v>
      </c>
      <c r="AW170" s="56">
        <f>IFERROR(VLOOKUP(Table1215[[#This Row],[Column2]],Table12[[Column2]:[Column54]],48,FALSE),"0")</f>
        <v>0</v>
      </c>
      <c r="AX170" s="56">
        <f>IFERROR(VLOOKUP(Table1215[[#This Row],[Column2]],Table12[[Column2]:[Column54]],49,FALSE),"0")</f>
        <v>0</v>
      </c>
      <c r="AY170" s="56">
        <f>IFERROR(VLOOKUP(Table1215[[#This Row],[Column2]],Table12[[Column2]:[Column54]],50,FALSE),"0")</f>
        <v>0</v>
      </c>
      <c r="AZ170" s="56">
        <f>IFERROR(VLOOKUP(Table1215[[#This Row],[Column2]],Table12[[Column2]:[Column54]],51,FALSE),"0")</f>
        <v>5</v>
      </c>
      <c r="BA170" s="56">
        <f>IFERROR(VLOOKUP(Table1215[[#This Row],[Column2]],Table12[[Column2]:[Column54]],52,FALSE),"0")</f>
        <v>5</v>
      </c>
      <c r="BB170" s="58">
        <f>AVERAGE(Table1215[[#This Row],[Column52]],Table1215[[#This Row],[Column53]])</f>
        <v>5</v>
      </c>
    </row>
    <row r="171" spans="1:54" ht="23.1" customHeight="1" x14ac:dyDescent="0.3">
      <c r="A171" s="78">
        <v>168</v>
      </c>
      <c r="B171" s="61" t="s">
        <v>222</v>
      </c>
      <c r="C171" s="62" t="s">
        <v>223</v>
      </c>
      <c r="D171" s="61" t="s">
        <v>541</v>
      </c>
      <c r="E171" s="61" t="s">
        <v>160</v>
      </c>
      <c r="F171" s="61" t="str">
        <f>REPT(CHAR(160),10)&amp;Working!$E172</f>
        <v>          B</v>
      </c>
      <c r="G171" s="52">
        <f>IFERROR(VLOOKUP(Table1215[[#This Row],[Column2]],Table12[[Column2]:[Column54]],6,FALSE),"0")</f>
        <v>0</v>
      </c>
      <c r="H171" s="52">
        <f>IFERROR(VLOOKUP(Table1215[[#This Row],[Column2]],Table12[[Column2]:[Column54]],7,FALSE),"0")</f>
        <v>0</v>
      </c>
      <c r="I171" s="52">
        <f>IFERROR(VLOOKUP(Table1215[[#This Row],[Column2]],Table12[[Column2]:[Column54]],8,FALSE),"0")</f>
        <v>5</v>
      </c>
      <c r="J171" s="52">
        <f>IFERROR(VLOOKUP(Table1215[[#This Row],[Column2]],Table12[[Column2]:[Column54]],9,FALSE),"0")</f>
        <v>0</v>
      </c>
      <c r="K171" s="52">
        <f>IFERROR(VLOOKUP(Table1215[[#This Row],[Column2]],Table12[[Column2]:[Column54]],10,FALSE),"0")</f>
        <v>0</v>
      </c>
      <c r="L171" s="58">
        <f>Table1215[[#This Row],[Column9]]</f>
        <v>5</v>
      </c>
      <c r="M171" s="52">
        <f>IFERROR(VLOOKUP(Table1215[[#This Row],[Column2]],Table12[[Column2]:[Column54]],12,FALSE),"0")</f>
        <v>0</v>
      </c>
      <c r="N171" s="52">
        <f>IFERROR(VLOOKUP(Table1215[[#This Row],[Column2]],Table12[[Column2]:[Column54]],13,FALSE),"0")</f>
        <v>5</v>
      </c>
      <c r="O171" s="52">
        <f>IFERROR(VLOOKUP(Table1215[[#This Row],[Column2]],Table12[[Column2]:[Column54]],14,FALSE),"0")</f>
        <v>5</v>
      </c>
      <c r="P171" s="52">
        <f>IFERROR(VLOOKUP(Table1215[[#This Row],[Column2]],Table12[[Column2]:[Column54]],10,FALSE),"0")</f>
        <v>0</v>
      </c>
      <c r="Q171" s="52">
        <f>IFERROR(VLOOKUP(Table1215[[#This Row],[Column2]],Table12[[Column2]:[Column54]],16,FALSE),"0")</f>
        <v>5</v>
      </c>
      <c r="R171" s="58">
        <f>AVERAGE(Table1215[[#This Row],[Column14]],Table1215[[#This Row],[Column15]],Table1215[[#This Row],[Column17]])</f>
        <v>5</v>
      </c>
      <c r="S171" s="52">
        <f>IFERROR(VLOOKUP(Table1215[[#This Row],[Column2]],Table12[[Column2]:[Column54]],18,FALSE),"0")</f>
        <v>0</v>
      </c>
      <c r="T171" s="52">
        <f>IFERROR(VLOOKUP(Table1215[[#This Row],[Column2]],Table12[[Column2]:[Column54]],19,FALSE),"0")</f>
        <v>0</v>
      </c>
      <c r="U171" s="52">
        <f>IFERROR(VLOOKUP(Table1215[[#This Row],[Column2]],Table12[[Column2]:[Column54]],20,FALSE),"0")</f>
        <v>0</v>
      </c>
      <c r="V171" s="52">
        <f>IFERROR(VLOOKUP(Table1215[[#This Row],[Column2]],Table12[[Column2]:[Column54]],21,FALSE),"0")</f>
        <v>0</v>
      </c>
      <c r="W171" s="52">
        <f>IFERROR(VLOOKUP(Table1215[[#This Row],[Column2]],Table12[[Column2]:[Column54]],22,FALSE),"0")</f>
        <v>0</v>
      </c>
      <c r="X171" s="58">
        <f>Table1215[[#This Row],[Column19]]</f>
        <v>0</v>
      </c>
      <c r="Y171" s="52">
        <f>IFERROR(VLOOKUP(Table1215[[#This Row],[Column2]],Table12[[Column2]:[Column54]],24,FALSE),"0")</f>
        <v>5</v>
      </c>
      <c r="Z171" s="52">
        <f>IFERROR(VLOOKUP(Table1215[[#This Row],[Column2]],Table12[[Column2]:[Column54]],25,FALSE),"0")</f>
        <v>0</v>
      </c>
      <c r="AA171" s="52">
        <f>IFERROR(VLOOKUP(Table1215[[#This Row],[Column2]],Table12[[Column2]:[Column54]],26,FALSE),"0")</f>
        <v>0</v>
      </c>
      <c r="AB171" s="52">
        <f>IFERROR(VLOOKUP(Table1215[[#This Row],[Column2]],Table12[[Column2]:[Column54]],27,FALSE),"0")</f>
        <v>0</v>
      </c>
      <c r="AC171" s="52">
        <f>IFERROR(VLOOKUP(Table1215[[#This Row],[Column2]],Table12[[Column2]:[Column54]],28,FALSE),"0")</f>
        <v>0</v>
      </c>
      <c r="AD171" s="58">
        <f>Table1215[[#This Row],[Column25]]</f>
        <v>5</v>
      </c>
      <c r="AE171" s="52">
        <f>IFERROR(VLOOKUP(Table1215[[#This Row],[Column2]],Table12[[Column2]:[Column54]],30,FALSE),"0")</f>
        <v>0</v>
      </c>
      <c r="AF171" s="52">
        <f>IFERROR(VLOOKUP(Table1215[[#This Row],[Column2]],Table12[[Column2]:[Column54]],31,FALSE),"0")</f>
        <v>0</v>
      </c>
      <c r="AG171" s="52">
        <f>IFERROR(VLOOKUP(Table1215[[#This Row],[Column2]],Table12[[Column2]:[Column54]],32,FALSE),"0")</f>
        <v>0</v>
      </c>
      <c r="AH171" s="52">
        <f>IFERROR(VLOOKUP(Table1215[[#This Row],[Column2]],Table12[[Column2]:[Column54]],33,FALSE),"0")</f>
        <v>0</v>
      </c>
      <c r="AI171" s="52">
        <f>IFERROR(VLOOKUP(Table1215[[#This Row],[Column2]],Table12[[Column2]:[Column54]],34,FALSE),"0")</f>
        <v>0</v>
      </c>
      <c r="AJ171" s="58">
        <f>AVERAGE(Table1215[[#This Row],[Column31]],Table1215[[#This Row],[Column32]],Table1215[[#This Row],[Column33]])</f>
        <v>0</v>
      </c>
      <c r="AK171" s="52">
        <f>IFERROR(VLOOKUP(Table1215[[#This Row],[Column2]],Table12[[Column2]:[Column54]],36,FALSE),"0")</f>
        <v>5</v>
      </c>
      <c r="AL171" s="52">
        <f>IFERROR(VLOOKUP(Table1215[[#This Row],[Column2]],Table12[[Column2]:[Column54]],37,FALSE),"0")</f>
        <v>5</v>
      </c>
      <c r="AM171" s="52">
        <f>IFERROR(VLOOKUP(Table1215[[#This Row],[Column2]],Table12[[Column2]:[Column54]],38,FALSE),"0")</f>
        <v>0</v>
      </c>
      <c r="AN171" s="52">
        <f>IFERROR(VLOOKUP(Table1215[[#This Row],[Column2]],Table12[[Column2]:[Column54]],39,FALSE),"0")</f>
        <v>5</v>
      </c>
      <c r="AO171" s="52">
        <f>IFERROR(VLOOKUP(Table1215[[#This Row],[Column2]],Table12[[Column2]:[Column54]],40,FALSE),"0")</f>
        <v>0</v>
      </c>
      <c r="AP171" s="58">
        <f>AVERAGE(Table1215[[#This Row],[Column37]],Table1215[[#This Row],[Column38]],Table1215[[#This Row],[Column40]])</f>
        <v>5</v>
      </c>
      <c r="AQ171" s="52">
        <f>IFERROR(VLOOKUP(Table1215[[#This Row],[Column2]],Table12[[Column2]:[Column54]],42,FALSE),"0")</f>
        <v>1</v>
      </c>
      <c r="AR171" s="52">
        <f>IFERROR(VLOOKUP(Table1215[[#This Row],[Column2]],Table12[[Column2]:[Column54]],43,FALSE),"0")</f>
        <v>0</v>
      </c>
      <c r="AS171" s="52">
        <f>IFERROR(VLOOKUP(Table1215[[#This Row],[Column2]],Table12[[Column2]:[Column54]],44,FALSE),"0")</f>
        <v>0</v>
      </c>
      <c r="AT171" s="52">
        <f>IFERROR(VLOOKUP(Table1215[[#This Row],[Column2]],Table12[[Column2]:[Column54]],45,FALSE),"0")</f>
        <v>0</v>
      </c>
      <c r="AU171" s="52">
        <f>IFERROR(VLOOKUP(Table1215[[#This Row],[Column2]],Table12[[Column2]:[Column54]],46,FALSE),"0")</f>
        <v>0</v>
      </c>
      <c r="AV171" s="58">
        <f>Table1215[[#This Row],[Column43]]</f>
        <v>1</v>
      </c>
      <c r="AW171" s="52">
        <f>IFERROR(VLOOKUP(Table1215[[#This Row],[Column2]],Table12[[Column2]:[Column54]],48,FALSE),"0")</f>
        <v>0</v>
      </c>
      <c r="AX171" s="52">
        <f>IFERROR(VLOOKUP(Table1215[[#This Row],[Column2]],Table12[[Column2]:[Column54]],49,FALSE),"0")</f>
        <v>0</v>
      </c>
      <c r="AY171" s="52">
        <f>IFERROR(VLOOKUP(Table1215[[#This Row],[Column2]],Table12[[Column2]:[Column54]],50,FALSE),"0")</f>
        <v>0</v>
      </c>
      <c r="AZ171" s="52">
        <f>IFERROR(VLOOKUP(Table1215[[#This Row],[Column2]],Table12[[Column2]:[Column54]],51,FALSE),"0")</f>
        <v>4</v>
      </c>
      <c r="BA171" s="52">
        <f>IFERROR(VLOOKUP(Table1215[[#This Row],[Column2]],Table12[[Column2]:[Column54]],52,FALSE),"0")</f>
        <v>5</v>
      </c>
      <c r="BB171" s="58">
        <f>AVERAGE(Table1215[[#This Row],[Column52]],Table1215[[#This Row],[Column53]])</f>
        <v>4.5</v>
      </c>
    </row>
    <row r="172" spans="1:54" ht="23.1" customHeight="1" x14ac:dyDescent="0.3">
      <c r="A172" s="77">
        <v>169</v>
      </c>
      <c r="B172" s="54" t="s">
        <v>392</v>
      </c>
      <c r="C172" s="55" t="s">
        <v>393</v>
      </c>
      <c r="D172" s="54" t="s">
        <v>449</v>
      </c>
      <c r="E172" s="54" t="s">
        <v>492</v>
      </c>
      <c r="F172" s="54" t="str">
        <f>REPT(CHAR(160),10)&amp;Working!$E173</f>
        <v>          C</v>
      </c>
      <c r="G172" s="56">
        <f>IFERROR(VLOOKUP(Table1215[[#This Row],[Column2]],Table12[[Column2]:[Column54]],6,FALSE),"0")</f>
        <v>0</v>
      </c>
      <c r="H172" s="56">
        <f>IFERROR(VLOOKUP(Table1215[[#This Row],[Column2]],Table12[[Column2]:[Column54]],7,FALSE),"0")</f>
        <v>0</v>
      </c>
      <c r="I172" s="56">
        <f>IFERROR(VLOOKUP(Table1215[[#This Row],[Column2]],Table12[[Column2]:[Column54]],8,FALSE),"0")</f>
        <v>4</v>
      </c>
      <c r="J172" s="56">
        <f>IFERROR(VLOOKUP(Table1215[[#This Row],[Column2]],Table12[[Column2]:[Column54]],9,FALSE),"0")</f>
        <v>0</v>
      </c>
      <c r="K172" s="56">
        <f>IFERROR(VLOOKUP(Table1215[[#This Row],[Column2]],Table12[[Column2]:[Column54]],10,FALSE),"0")</f>
        <v>0</v>
      </c>
      <c r="L172" s="58">
        <f>Table1215[[#This Row],[Column9]]</f>
        <v>4</v>
      </c>
      <c r="M172" s="56">
        <f>IFERROR(VLOOKUP(Table1215[[#This Row],[Column2]],Table12[[Column2]:[Column54]],12,FALSE),"0")</f>
        <v>0</v>
      </c>
      <c r="N172" s="56">
        <f>IFERROR(VLOOKUP(Table1215[[#This Row],[Column2]],Table12[[Column2]:[Column54]],13,FALSE),"0")</f>
        <v>3</v>
      </c>
      <c r="O172" s="56">
        <f>IFERROR(VLOOKUP(Table1215[[#This Row],[Column2]],Table12[[Column2]:[Column54]],14,FALSE),"0")</f>
        <v>3</v>
      </c>
      <c r="P172" s="56">
        <f>IFERROR(VLOOKUP(Table1215[[#This Row],[Column2]],Table12[[Column2]:[Column54]],10,FALSE),"0")</f>
        <v>0</v>
      </c>
      <c r="Q172" s="56">
        <f>IFERROR(VLOOKUP(Table1215[[#This Row],[Column2]],Table12[[Column2]:[Column54]],16,FALSE),"0")</f>
        <v>3</v>
      </c>
      <c r="R172" s="58">
        <f>AVERAGE(Table1215[[#This Row],[Column14]],Table1215[[#This Row],[Column15]],Table1215[[#This Row],[Column17]])</f>
        <v>3</v>
      </c>
      <c r="S172" s="56">
        <f>IFERROR(VLOOKUP(Table1215[[#This Row],[Column2]],Table12[[Column2]:[Column54]],18,FALSE),"0")</f>
        <v>0</v>
      </c>
      <c r="T172" s="56">
        <f>IFERROR(VLOOKUP(Table1215[[#This Row],[Column2]],Table12[[Column2]:[Column54]],19,FALSE),"0")</f>
        <v>0</v>
      </c>
      <c r="U172" s="56">
        <f>IFERROR(VLOOKUP(Table1215[[#This Row],[Column2]],Table12[[Column2]:[Column54]],20,FALSE),"0")</f>
        <v>0</v>
      </c>
      <c r="V172" s="56">
        <f>IFERROR(VLOOKUP(Table1215[[#This Row],[Column2]],Table12[[Column2]:[Column54]],21,FALSE),"0")</f>
        <v>0</v>
      </c>
      <c r="W172" s="56">
        <f>IFERROR(VLOOKUP(Table1215[[#This Row],[Column2]],Table12[[Column2]:[Column54]],22,FALSE),"0")</f>
        <v>0</v>
      </c>
      <c r="X172" s="58">
        <f>Table1215[[#This Row],[Column19]]</f>
        <v>0</v>
      </c>
      <c r="Y172" s="56">
        <f>IFERROR(VLOOKUP(Table1215[[#This Row],[Column2]],Table12[[Column2]:[Column54]],24,FALSE),"0")</f>
        <v>3</v>
      </c>
      <c r="Z172" s="56">
        <f>IFERROR(VLOOKUP(Table1215[[#This Row],[Column2]],Table12[[Column2]:[Column54]],25,FALSE),"0")</f>
        <v>0</v>
      </c>
      <c r="AA172" s="56">
        <f>IFERROR(VLOOKUP(Table1215[[#This Row],[Column2]],Table12[[Column2]:[Column54]],26,FALSE),"0")</f>
        <v>0</v>
      </c>
      <c r="AB172" s="56">
        <f>IFERROR(VLOOKUP(Table1215[[#This Row],[Column2]],Table12[[Column2]:[Column54]],27,FALSE),"0")</f>
        <v>0</v>
      </c>
      <c r="AC172" s="56">
        <f>IFERROR(VLOOKUP(Table1215[[#This Row],[Column2]],Table12[[Column2]:[Column54]],28,FALSE),"0")</f>
        <v>0</v>
      </c>
      <c r="AD172" s="58">
        <f>Table1215[[#This Row],[Column25]]</f>
        <v>3</v>
      </c>
      <c r="AE172" s="56">
        <f>IFERROR(VLOOKUP(Table1215[[#This Row],[Column2]],Table12[[Column2]:[Column54]],30,FALSE),"0")</f>
        <v>0</v>
      </c>
      <c r="AF172" s="56">
        <f>IFERROR(VLOOKUP(Table1215[[#This Row],[Column2]],Table12[[Column2]:[Column54]],31,FALSE),"0")</f>
        <v>0</v>
      </c>
      <c r="AG172" s="56">
        <f>IFERROR(VLOOKUP(Table1215[[#This Row],[Column2]],Table12[[Column2]:[Column54]],32,FALSE),"0")</f>
        <v>0</v>
      </c>
      <c r="AH172" s="56">
        <f>IFERROR(VLOOKUP(Table1215[[#This Row],[Column2]],Table12[[Column2]:[Column54]],33,FALSE),"0")</f>
        <v>0</v>
      </c>
      <c r="AI172" s="56">
        <f>IFERROR(VLOOKUP(Table1215[[#This Row],[Column2]],Table12[[Column2]:[Column54]],34,FALSE),"0")</f>
        <v>0</v>
      </c>
      <c r="AJ172" s="58">
        <f>AVERAGE(Table1215[[#This Row],[Column31]],Table1215[[#This Row],[Column32]],Table1215[[#This Row],[Column33]])</f>
        <v>0</v>
      </c>
      <c r="AK172" s="56">
        <f>IFERROR(VLOOKUP(Table1215[[#This Row],[Column2]],Table12[[Column2]:[Column54]],36,FALSE),"0")</f>
        <v>3</v>
      </c>
      <c r="AL172" s="56">
        <f>IFERROR(VLOOKUP(Table1215[[#This Row],[Column2]],Table12[[Column2]:[Column54]],37,FALSE),"0")</f>
        <v>3</v>
      </c>
      <c r="AM172" s="56">
        <f>IFERROR(VLOOKUP(Table1215[[#This Row],[Column2]],Table12[[Column2]:[Column54]],38,FALSE),"0")</f>
        <v>0</v>
      </c>
      <c r="AN172" s="56">
        <f>IFERROR(VLOOKUP(Table1215[[#This Row],[Column2]],Table12[[Column2]:[Column54]],39,FALSE),"0")</f>
        <v>4</v>
      </c>
      <c r="AO172" s="56">
        <f>IFERROR(VLOOKUP(Table1215[[#This Row],[Column2]],Table12[[Column2]:[Column54]],40,FALSE),"0")</f>
        <v>0</v>
      </c>
      <c r="AP172" s="58">
        <f>AVERAGE(Table1215[[#This Row],[Column37]],Table1215[[#This Row],[Column38]],Table1215[[#This Row],[Column40]])</f>
        <v>3.3333333333333335</v>
      </c>
      <c r="AQ172" s="56">
        <f>IFERROR(VLOOKUP(Table1215[[#This Row],[Column2]],Table12[[Column2]:[Column54]],42,FALSE),"0")</f>
        <v>1</v>
      </c>
      <c r="AR172" s="56">
        <f>IFERROR(VLOOKUP(Table1215[[#This Row],[Column2]],Table12[[Column2]:[Column54]],43,FALSE),"0")</f>
        <v>0</v>
      </c>
      <c r="AS172" s="56">
        <f>IFERROR(VLOOKUP(Table1215[[#This Row],[Column2]],Table12[[Column2]:[Column54]],44,FALSE),"0")</f>
        <v>0</v>
      </c>
      <c r="AT172" s="56">
        <f>IFERROR(VLOOKUP(Table1215[[#This Row],[Column2]],Table12[[Column2]:[Column54]],45,FALSE),"0")</f>
        <v>0</v>
      </c>
      <c r="AU172" s="56">
        <f>IFERROR(VLOOKUP(Table1215[[#This Row],[Column2]],Table12[[Column2]:[Column54]],46,FALSE),"0")</f>
        <v>0</v>
      </c>
      <c r="AV172" s="58">
        <f>Table1215[[#This Row],[Column43]]</f>
        <v>1</v>
      </c>
      <c r="AW172" s="56">
        <f>IFERROR(VLOOKUP(Table1215[[#This Row],[Column2]],Table12[[Column2]:[Column54]],48,FALSE),"0")</f>
        <v>0</v>
      </c>
      <c r="AX172" s="56">
        <f>IFERROR(VLOOKUP(Table1215[[#This Row],[Column2]],Table12[[Column2]:[Column54]],49,FALSE),"0")</f>
        <v>0</v>
      </c>
      <c r="AY172" s="56">
        <f>IFERROR(VLOOKUP(Table1215[[#This Row],[Column2]],Table12[[Column2]:[Column54]],50,FALSE),"0")</f>
        <v>0</v>
      </c>
      <c r="AZ172" s="56">
        <f>IFERROR(VLOOKUP(Table1215[[#This Row],[Column2]],Table12[[Column2]:[Column54]],51,FALSE),"0")</f>
        <v>4</v>
      </c>
      <c r="BA172" s="56">
        <f>IFERROR(VLOOKUP(Table1215[[#This Row],[Column2]],Table12[[Column2]:[Column54]],52,FALSE),"0")</f>
        <v>4</v>
      </c>
      <c r="BB172" s="58">
        <f>AVERAGE(Table1215[[#This Row],[Column52]],Table1215[[#This Row],[Column53]])</f>
        <v>4</v>
      </c>
    </row>
    <row r="173" spans="1:54" ht="23.1" customHeight="1" x14ac:dyDescent="0.3">
      <c r="A173" s="78">
        <v>170</v>
      </c>
      <c r="B173" s="61" t="s">
        <v>394</v>
      </c>
      <c r="C173" s="62" t="s">
        <v>395</v>
      </c>
      <c r="D173" s="61" t="s">
        <v>541</v>
      </c>
      <c r="E173" s="61" t="s">
        <v>492</v>
      </c>
      <c r="F173" s="61" t="str">
        <f>REPT(CHAR(160),10)&amp;Working!$E174</f>
        <v>          C</v>
      </c>
      <c r="G173" s="52">
        <f>IFERROR(VLOOKUP(Table1215[[#This Row],[Column2]],Table12[[Column2]:[Column54]],6,FALSE),"0")</f>
        <v>0</v>
      </c>
      <c r="H173" s="52">
        <f>IFERROR(VLOOKUP(Table1215[[#This Row],[Column2]],Table12[[Column2]:[Column54]],7,FALSE),"0")</f>
        <v>0</v>
      </c>
      <c r="I173" s="52">
        <f>IFERROR(VLOOKUP(Table1215[[#This Row],[Column2]],Table12[[Column2]:[Column54]],8,FALSE),"0")</f>
        <v>4</v>
      </c>
      <c r="J173" s="52">
        <f>IFERROR(VLOOKUP(Table1215[[#This Row],[Column2]],Table12[[Column2]:[Column54]],9,FALSE),"0")</f>
        <v>0</v>
      </c>
      <c r="K173" s="52">
        <f>IFERROR(VLOOKUP(Table1215[[#This Row],[Column2]],Table12[[Column2]:[Column54]],10,FALSE),"0")</f>
        <v>0</v>
      </c>
      <c r="L173" s="58">
        <f>Table1215[[#This Row],[Column9]]</f>
        <v>4</v>
      </c>
      <c r="M173" s="52">
        <f>IFERROR(VLOOKUP(Table1215[[#This Row],[Column2]],Table12[[Column2]:[Column54]],12,FALSE),"0")</f>
        <v>0</v>
      </c>
      <c r="N173" s="52">
        <f>IFERROR(VLOOKUP(Table1215[[#This Row],[Column2]],Table12[[Column2]:[Column54]],13,FALSE),"0")</f>
        <v>4</v>
      </c>
      <c r="O173" s="52">
        <f>IFERROR(VLOOKUP(Table1215[[#This Row],[Column2]],Table12[[Column2]:[Column54]],14,FALSE),"0")</f>
        <v>4</v>
      </c>
      <c r="P173" s="52">
        <f>IFERROR(VLOOKUP(Table1215[[#This Row],[Column2]],Table12[[Column2]:[Column54]],10,FALSE),"0")</f>
        <v>0</v>
      </c>
      <c r="Q173" s="52">
        <f>IFERROR(VLOOKUP(Table1215[[#This Row],[Column2]],Table12[[Column2]:[Column54]],16,FALSE),"0")</f>
        <v>4</v>
      </c>
      <c r="R173" s="58">
        <f>AVERAGE(Table1215[[#This Row],[Column14]],Table1215[[#This Row],[Column15]],Table1215[[#This Row],[Column17]])</f>
        <v>4</v>
      </c>
      <c r="S173" s="52">
        <f>IFERROR(VLOOKUP(Table1215[[#This Row],[Column2]],Table12[[Column2]:[Column54]],18,FALSE),"0")</f>
        <v>0</v>
      </c>
      <c r="T173" s="52">
        <f>IFERROR(VLOOKUP(Table1215[[#This Row],[Column2]],Table12[[Column2]:[Column54]],19,FALSE),"0")</f>
        <v>0</v>
      </c>
      <c r="U173" s="52">
        <f>IFERROR(VLOOKUP(Table1215[[#This Row],[Column2]],Table12[[Column2]:[Column54]],20,FALSE),"0")</f>
        <v>0</v>
      </c>
      <c r="V173" s="52">
        <f>IFERROR(VLOOKUP(Table1215[[#This Row],[Column2]],Table12[[Column2]:[Column54]],21,FALSE),"0")</f>
        <v>0</v>
      </c>
      <c r="W173" s="52">
        <f>IFERROR(VLOOKUP(Table1215[[#This Row],[Column2]],Table12[[Column2]:[Column54]],22,FALSE),"0")</f>
        <v>0</v>
      </c>
      <c r="X173" s="58">
        <f>Table1215[[#This Row],[Column19]]</f>
        <v>0</v>
      </c>
      <c r="Y173" s="52">
        <f>IFERROR(VLOOKUP(Table1215[[#This Row],[Column2]],Table12[[Column2]:[Column54]],24,FALSE),"0")</f>
        <v>4</v>
      </c>
      <c r="Z173" s="52">
        <f>IFERROR(VLOOKUP(Table1215[[#This Row],[Column2]],Table12[[Column2]:[Column54]],25,FALSE),"0")</f>
        <v>0</v>
      </c>
      <c r="AA173" s="52">
        <f>IFERROR(VLOOKUP(Table1215[[#This Row],[Column2]],Table12[[Column2]:[Column54]],26,FALSE),"0")</f>
        <v>0</v>
      </c>
      <c r="AB173" s="52">
        <f>IFERROR(VLOOKUP(Table1215[[#This Row],[Column2]],Table12[[Column2]:[Column54]],27,FALSE),"0")</f>
        <v>0</v>
      </c>
      <c r="AC173" s="52">
        <f>IFERROR(VLOOKUP(Table1215[[#This Row],[Column2]],Table12[[Column2]:[Column54]],28,FALSE),"0")</f>
        <v>0</v>
      </c>
      <c r="AD173" s="58">
        <f>Table1215[[#This Row],[Column25]]</f>
        <v>4</v>
      </c>
      <c r="AE173" s="52">
        <f>IFERROR(VLOOKUP(Table1215[[#This Row],[Column2]],Table12[[Column2]:[Column54]],30,FALSE),"0")</f>
        <v>0</v>
      </c>
      <c r="AF173" s="52">
        <f>IFERROR(VLOOKUP(Table1215[[#This Row],[Column2]],Table12[[Column2]:[Column54]],31,FALSE),"0")</f>
        <v>0</v>
      </c>
      <c r="AG173" s="52">
        <f>IFERROR(VLOOKUP(Table1215[[#This Row],[Column2]],Table12[[Column2]:[Column54]],32,FALSE),"0")</f>
        <v>0</v>
      </c>
      <c r="AH173" s="52">
        <f>IFERROR(VLOOKUP(Table1215[[#This Row],[Column2]],Table12[[Column2]:[Column54]],33,FALSE),"0")</f>
        <v>0</v>
      </c>
      <c r="AI173" s="52">
        <f>IFERROR(VLOOKUP(Table1215[[#This Row],[Column2]],Table12[[Column2]:[Column54]],34,FALSE),"0")</f>
        <v>0</v>
      </c>
      <c r="AJ173" s="58">
        <f>AVERAGE(Table1215[[#This Row],[Column31]],Table1215[[#This Row],[Column32]],Table1215[[#This Row],[Column33]])</f>
        <v>0</v>
      </c>
      <c r="AK173" s="52">
        <f>IFERROR(VLOOKUP(Table1215[[#This Row],[Column2]],Table12[[Column2]:[Column54]],36,FALSE),"0")</f>
        <v>3</v>
      </c>
      <c r="AL173" s="52">
        <f>IFERROR(VLOOKUP(Table1215[[#This Row],[Column2]],Table12[[Column2]:[Column54]],37,FALSE),"0")</f>
        <v>2</v>
      </c>
      <c r="AM173" s="52">
        <f>IFERROR(VLOOKUP(Table1215[[#This Row],[Column2]],Table12[[Column2]:[Column54]],38,FALSE),"0")</f>
        <v>0</v>
      </c>
      <c r="AN173" s="52">
        <f>IFERROR(VLOOKUP(Table1215[[#This Row],[Column2]],Table12[[Column2]:[Column54]],39,FALSE),"0")</f>
        <v>4</v>
      </c>
      <c r="AO173" s="52">
        <f>IFERROR(VLOOKUP(Table1215[[#This Row],[Column2]],Table12[[Column2]:[Column54]],40,FALSE),"0")</f>
        <v>0</v>
      </c>
      <c r="AP173" s="58">
        <f>AVERAGE(Table1215[[#This Row],[Column37]],Table1215[[#This Row],[Column38]],Table1215[[#This Row],[Column40]])</f>
        <v>3</v>
      </c>
      <c r="AQ173" s="52">
        <f>IFERROR(VLOOKUP(Table1215[[#This Row],[Column2]],Table12[[Column2]:[Column54]],42,FALSE),"0")</f>
        <v>4</v>
      </c>
      <c r="AR173" s="52">
        <f>IFERROR(VLOOKUP(Table1215[[#This Row],[Column2]],Table12[[Column2]:[Column54]],43,FALSE),"0")</f>
        <v>0</v>
      </c>
      <c r="AS173" s="52">
        <f>IFERROR(VLOOKUP(Table1215[[#This Row],[Column2]],Table12[[Column2]:[Column54]],44,FALSE),"0")</f>
        <v>0</v>
      </c>
      <c r="AT173" s="52">
        <f>IFERROR(VLOOKUP(Table1215[[#This Row],[Column2]],Table12[[Column2]:[Column54]],45,FALSE),"0")</f>
        <v>0</v>
      </c>
      <c r="AU173" s="52">
        <f>IFERROR(VLOOKUP(Table1215[[#This Row],[Column2]],Table12[[Column2]:[Column54]],46,FALSE),"0")</f>
        <v>0</v>
      </c>
      <c r="AV173" s="58">
        <f>Table1215[[#This Row],[Column43]]</f>
        <v>4</v>
      </c>
      <c r="AW173" s="52">
        <f>IFERROR(VLOOKUP(Table1215[[#This Row],[Column2]],Table12[[Column2]:[Column54]],48,FALSE),"0")</f>
        <v>0</v>
      </c>
      <c r="AX173" s="52">
        <f>IFERROR(VLOOKUP(Table1215[[#This Row],[Column2]],Table12[[Column2]:[Column54]],49,FALSE),"0")</f>
        <v>0</v>
      </c>
      <c r="AY173" s="52">
        <f>IFERROR(VLOOKUP(Table1215[[#This Row],[Column2]],Table12[[Column2]:[Column54]],50,FALSE),"0")</f>
        <v>0</v>
      </c>
      <c r="AZ173" s="52">
        <f>IFERROR(VLOOKUP(Table1215[[#This Row],[Column2]],Table12[[Column2]:[Column54]],51,FALSE),"0")</f>
        <v>5</v>
      </c>
      <c r="BA173" s="52">
        <f>IFERROR(VLOOKUP(Table1215[[#This Row],[Column2]],Table12[[Column2]:[Column54]],52,FALSE),"0")</f>
        <v>4</v>
      </c>
      <c r="BB173" s="58">
        <f>AVERAGE(Table1215[[#This Row],[Column52]],Table1215[[#This Row],[Column53]])</f>
        <v>4.5</v>
      </c>
    </row>
    <row r="174" spans="1:54" ht="23.1" customHeight="1" x14ac:dyDescent="0.3">
      <c r="A174" s="77">
        <v>171</v>
      </c>
      <c r="B174" s="54" t="s">
        <v>284</v>
      </c>
      <c r="C174" s="55" t="s">
        <v>285</v>
      </c>
      <c r="D174" s="54" t="s">
        <v>541</v>
      </c>
      <c r="E174" s="54" t="s">
        <v>160</v>
      </c>
      <c r="F174" s="54" t="str">
        <f>REPT(CHAR(160),10)&amp;Working!$E175</f>
        <v>          B</v>
      </c>
      <c r="G174" s="56">
        <f>IFERROR(VLOOKUP(Table1215[[#This Row],[Column2]],Table12[[Column2]:[Column54]],6,FALSE),"0")</f>
        <v>0</v>
      </c>
      <c r="H174" s="56">
        <f>IFERROR(VLOOKUP(Table1215[[#This Row],[Column2]],Table12[[Column2]:[Column54]],7,FALSE),"0")</f>
        <v>0</v>
      </c>
      <c r="I174" s="56">
        <f>IFERROR(VLOOKUP(Table1215[[#This Row],[Column2]],Table12[[Column2]:[Column54]],8,FALSE),"0")</f>
        <v>3</v>
      </c>
      <c r="J174" s="56">
        <f>IFERROR(VLOOKUP(Table1215[[#This Row],[Column2]],Table12[[Column2]:[Column54]],9,FALSE),"0")</f>
        <v>0</v>
      </c>
      <c r="K174" s="56">
        <f>IFERROR(VLOOKUP(Table1215[[#This Row],[Column2]],Table12[[Column2]:[Column54]],10,FALSE),"0")</f>
        <v>0</v>
      </c>
      <c r="L174" s="58">
        <f>Table1215[[#This Row],[Column9]]</f>
        <v>3</v>
      </c>
      <c r="M174" s="56">
        <f>IFERROR(VLOOKUP(Table1215[[#This Row],[Column2]],Table12[[Column2]:[Column54]],12,FALSE),"0")</f>
        <v>0</v>
      </c>
      <c r="N174" s="56">
        <f>IFERROR(VLOOKUP(Table1215[[#This Row],[Column2]],Table12[[Column2]:[Column54]],13,FALSE),"0")</f>
        <v>4</v>
      </c>
      <c r="O174" s="56">
        <f>IFERROR(VLOOKUP(Table1215[[#This Row],[Column2]],Table12[[Column2]:[Column54]],14,FALSE),"0")</f>
        <v>3</v>
      </c>
      <c r="P174" s="56">
        <f>IFERROR(VLOOKUP(Table1215[[#This Row],[Column2]],Table12[[Column2]:[Column54]],10,FALSE),"0")</f>
        <v>0</v>
      </c>
      <c r="Q174" s="56">
        <f>IFERROR(VLOOKUP(Table1215[[#This Row],[Column2]],Table12[[Column2]:[Column54]],16,FALSE),"0")</f>
        <v>3</v>
      </c>
      <c r="R174" s="58">
        <f>AVERAGE(Table1215[[#This Row],[Column14]],Table1215[[#This Row],[Column15]],Table1215[[#This Row],[Column17]])</f>
        <v>3.3333333333333335</v>
      </c>
      <c r="S174" s="56">
        <f>IFERROR(VLOOKUP(Table1215[[#This Row],[Column2]],Table12[[Column2]:[Column54]],18,FALSE),"0")</f>
        <v>0</v>
      </c>
      <c r="T174" s="56">
        <f>IFERROR(VLOOKUP(Table1215[[#This Row],[Column2]],Table12[[Column2]:[Column54]],19,FALSE),"0")</f>
        <v>0</v>
      </c>
      <c r="U174" s="56">
        <f>IFERROR(VLOOKUP(Table1215[[#This Row],[Column2]],Table12[[Column2]:[Column54]],20,FALSE),"0")</f>
        <v>0</v>
      </c>
      <c r="V174" s="56">
        <f>IFERROR(VLOOKUP(Table1215[[#This Row],[Column2]],Table12[[Column2]:[Column54]],21,FALSE),"0")</f>
        <v>0</v>
      </c>
      <c r="W174" s="56">
        <f>IFERROR(VLOOKUP(Table1215[[#This Row],[Column2]],Table12[[Column2]:[Column54]],22,FALSE),"0")</f>
        <v>0</v>
      </c>
      <c r="X174" s="58">
        <f>Table1215[[#This Row],[Column19]]</f>
        <v>0</v>
      </c>
      <c r="Y174" s="56">
        <f>IFERROR(VLOOKUP(Table1215[[#This Row],[Column2]],Table12[[Column2]:[Column54]],24,FALSE),"0")</f>
        <v>3</v>
      </c>
      <c r="Z174" s="56">
        <f>IFERROR(VLOOKUP(Table1215[[#This Row],[Column2]],Table12[[Column2]:[Column54]],25,FALSE),"0")</f>
        <v>0</v>
      </c>
      <c r="AA174" s="56">
        <f>IFERROR(VLOOKUP(Table1215[[#This Row],[Column2]],Table12[[Column2]:[Column54]],26,FALSE),"0")</f>
        <v>0</v>
      </c>
      <c r="AB174" s="56">
        <f>IFERROR(VLOOKUP(Table1215[[#This Row],[Column2]],Table12[[Column2]:[Column54]],27,FALSE),"0")</f>
        <v>0</v>
      </c>
      <c r="AC174" s="56">
        <f>IFERROR(VLOOKUP(Table1215[[#This Row],[Column2]],Table12[[Column2]:[Column54]],28,FALSE),"0")</f>
        <v>0</v>
      </c>
      <c r="AD174" s="58">
        <f>Table1215[[#This Row],[Column25]]</f>
        <v>3</v>
      </c>
      <c r="AE174" s="56">
        <f>IFERROR(VLOOKUP(Table1215[[#This Row],[Column2]],Table12[[Column2]:[Column54]],30,FALSE),"0")</f>
        <v>0</v>
      </c>
      <c r="AF174" s="56">
        <f>IFERROR(VLOOKUP(Table1215[[#This Row],[Column2]],Table12[[Column2]:[Column54]],31,FALSE),"0")</f>
        <v>0</v>
      </c>
      <c r="AG174" s="56">
        <f>IFERROR(VLOOKUP(Table1215[[#This Row],[Column2]],Table12[[Column2]:[Column54]],32,FALSE),"0")</f>
        <v>0</v>
      </c>
      <c r="AH174" s="56">
        <f>IFERROR(VLOOKUP(Table1215[[#This Row],[Column2]],Table12[[Column2]:[Column54]],33,FALSE),"0")</f>
        <v>0</v>
      </c>
      <c r="AI174" s="56">
        <f>IFERROR(VLOOKUP(Table1215[[#This Row],[Column2]],Table12[[Column2]:[Column54]],34,FALSE),"0")</f>
        <v>0</v>
      </c>
      <c r="AJ174" s="58">
        <f>AVERAGE(Table1215[[#This Row],[Column31]],Table1215[[#This Row],[Column32]],Table1215[[#This Row],[Column33]])</f>
        <v>0</v>
      </c>
      <c r="AK174" s="56">
        <f>IFERROR(VLOOKUP(Table1215[[#This Row],[Column2]],Table12[[Column2]:[Column54]],36,FALSE),"0")</f>
        <v>4</v>
      </c>
      <c r="AL174" s="56">
        <f>IFERROR(VLOOKUP(Table1215[[#This Row],[Column2]],Table12[[Column2]:[Column54]],37,FALSE),"0")</f>
        <v>3</v>
      </c>
      <c r="AM174" s="56">
        <f>IFERROR(VLOOKUP(Table1215[[#This Row],[Column2]],Table12[[Column2]:[Column54]],38,FALSE),"0")</f>
        <v>0</v>
      </c>
      <c r="AN174" s="56">
        <f>IFERROR(VLOOKUP(Table1215[[#This Row],[Column2]],Table12[[Column2]:[Column54]],39,FALSE),"0")</f>
        <v>4</v>
      </c>
      <c r="AO174" s="56">
        <f>IFERROR(VLOOKUP(Table1215[[#This Row],[Column2]],Table12[[Column2]:[Column54]],40,FALSE),"0")</f>
        <v>0</v>
      </c>
      <c r="AP174" s="58">
        <f>AVERAGE(Table1215[[#This Row],[Column37]],Table1215[[#This Row],[Column38]],Table1215[[#This Row],[Column40]])</f>
        <v>3.6666666666666665</v>
      </c>
      <c r="AQ174" s="56">
        <f>IFERROR(VLOOKUP(Table1215[[#This Row],[Column2]],Table12[[Column2]:[Column54]],42,FALSE),"0")</f>
        <v>3</v>
      </c>
      <c r="AR174" s="56">
        <f>IFERROR(VLOOKUP(Table1215[[#This Row],[Column2]],Table12[[Column2]:[Column54]],43,FALSE),"0")</f>
        <v>0</v>
      </c>
      <c r="AS174" s="56">
        <f>IFERROR(VLOOKUP(Table1215[[#This Row],[Column2]],Table12[[Column2]:[Column54]],44,FALSE),"0")</f>
        <v>0</v>
      </c>
      <c r="AT174" s="56">
        <f>IFERROR(VLOOKUP(Table1215[[#This Row],[Column2]],Table12[[Column2]:[Column54]],45,FALSE),"0")</f>
        <v>0</v>
      </c>
      <c r="AU174" s="56">
        <f>IFERROR(VLOOKUP(Table1215[[#This Row],[Column2]],Table12[[Column2]:[Column54]],46,FALSE),"0")</f>
        <v>0</v>
      </c>
      <c r="AV174" s="58">
        <f>Table1215[[#This Row],[Column43]]</f>
        <v>3</v>
      </c>
      <c r="AW174" s="56">
        <f>IFERROR(VLOOKUP(Table1215[[#This Row],[Column2]],Table12[[Column2]:[Column54]],48,FALSE),"0")</f>
        <v>0</v>
      </c>
      <c r="AX174" s="56">
        <f>IFERROR(VLOOKUP(Table1215[[#This Row],[Column2]],Table12[[Column2]:[Column54]],49,FALSE),"0")</f>
        <v>0</v>
      </c>
      <c r="AY174" s="56">
        <f>IFERROR(VLOOKUP(Table1215[[#This Row],[Column2]],Table12[[Column2]:[Column54]],50,FALSE),"0")</f>
        <v>0</v>
      </c>
      <c r="AZ174" s="56">
        <f>IFERROR(VLOOKUP(Table1215[[#This Row],[Column2]],Table12[[Column2]:[Column54]],51,FALSE),"0")</f>
        <v>4</v>
      </c>
      <c r="BA174" s="56">
        <f>IFERROR(VLOOKUP(Table1215[[#This Row],[Column2]],Table12[[Column2]:[Column54]],52,FALSE),"0")</f>
        <v>3</v>
      </c>
      <c r="BB174" s="58">
        <f>AVERAGE(Table1215[[#This Row],[Column52]],Table1215[[#This Row],[Column53]])</f>
        <v>3.5</v>
      </c>
    </row>
    <row r="175" spans="1:54" ht="23.1" customHeight="1" x14ac:dyDescent="0.3">
      <c r="A175" s="78">
        <v>172</v>
      </c>
      <c r="B175" s="61" t="s">
        <v>396</v>
      </c>
      <c r="C175" s="62" t="s">
        <v>538</v>
      </c>
      <c r="D175" s="61" t="s">
        <v>541</v>
      </c>
      <c r="E175" s="61" t="s">
        <v>288</v>
      </c>
      <c r="F175" s="61" t="str">
        <f>REPT(CHAR(160),10)&amp;Working!$E176</f>
        <v>          D</v>
      </c>
      <c r="G175" s="52">
        <f>IFERROR(VLOOKUP(Table1215[[#This Row],[Column2]],Table12[[Column2]:[Column54]],6,FALSE),"0")</f>
        <v>0</v>
      </c>
      <c r="H175" s="52">
        <f>IFERROR(VLOOKUP(Table1215[[#This Row],[Column2]],Table12[[Column2]:[Column54]],7,FALSE),"0")</f>
        <v>0</v>
      </c>
      <c r="I175" s="52">
        <f>IFERROR(VLOOKUP(Table1215[[#This Row],[Column2]],Table12[[Column2]:[Column54]],8,FALSE),"0")</f>
        <v>0</v>
      </c>
      <c r="J175" s="52">
        <f>IFERROR(VLOOKUP(Table1215[[#This Row],[Column2]],Table12[[Column2]:[Column54]],9,FALSE),"0")</f>
        <v>0</v>
      </c>
      <c r="K175" s="52">
        <f>IFERROR(VLOOKUP(Table1215[[#This Row],[Column2]],Table12[[Column2]:[Column54]],10,FALSE),"0")</f>
        <v>0</v>
      </c>
      <c r="L175" s="58">
        <f>Table1215[[#This Row],[Column9]]</f>
        <v>0</v>
      </c>
      <c r="M175" s="52">
        <f>IFERROR(VLOOKUP(Table1215[[#This Row],[Column2]],Table12[[Column2]:[Column54]],12,FALSE),"0")</f>
        <v>0</v>
      </c>
      <c r="N175" s="52">
        <f>IFERROR(VLOOKUP(Table1215[[#This Row],[Column2]],Table12[[Column2]:[Column54]],13,FALSE),"0")</f>
        <v>0</v>
      </c>
      <c r="O175" s="52">
        <f>IFERROR(VLOOKUP(Table1215[[#This Row],[Column2]],Table12[[Column2]:[Column54]],14,FALSE),"0")</f>
        <v>0</v>
      </c>
      <c r="P175" s="52">
        <f>IFERROR(VLOOKUP(Table1215[[#This Row],[Column2]],Table12[[Column2]:[Column54]],10,FALSE),"0")</f>
        <v>0</v>
      </c>
      <c r="Q175" s="52">
        <f>IFERROR(VLOOKUP(Table1215[[#This Row],[Column2]],Table12[[Column2]:[Column54]],16,FALSE),"0")</f>
        <v>0</v>
      </c>
      <c r="R175" s="58">
        <f>AVERAGE(Table1215[[#This Row],[Column14]],Table1215[[#This Row],[Column15]],Table1215[[#This Row],[Column17]])</f>
        <v>0</v>
      </c>
      <c r="S175" s="52">
        <f>IFERROR(VLOOKUP(Table1215[[#This Row],[Column2]],Table12[[Column2]:[Column54]],18,FALSE),"0")</f>
        <v>0</v>
      </c>
      <c r="T175" s="52">
        <f>IFERROR(VLOOKUP(Table1215[[#This Row],[Column2]],Table12[[Column2]:[Column54]],19,FALSE),"0")</f>
        <v>0</v>
      </c>
      <c r="U175" s="52">
        <f>IFERROR(VLOOKUP(Table1215[[#This Row],[Column2]],Table12[[Column2]:[Column54]],20,FALSE),"0")</f>
        <v>0</v>
      </c>
      <c r="V175" s="52">
        <f>IFERROR(VLOOKUP(Table1215[[#This Row],[Column2]],Table12[[Column2]:[Column54]],21,FALSE),"0")</f>
        <v>0</v>
      </c>
      <c r="W175" s="52">
        <f>IFERROR(VLOOKUP(Table1215[[#This Row],[Column2]],Table12[[Column2]:[Column54]],22,FALSE),"0")</f>
        <v>0</v>
      </c>
      <c r="X175" s="58">
        <f>Table1215[[#This Row],[Column19]]</f>
        <v>0</v>
      </c>
      <c r="Y175" s="52">
        <f>IFERROR(VLOOKUP(Table1215[[#This Row],[Column2]],Table12[[Column2]:[Column54]],24,FALSE),"0")</f>
        <v>0</v>
      </c>
      <c r="Z175" s="52">
        <f>IFERROR(VLOOKUP(Table1215[[#This Row],[Column2]],Table12[[Column2]:[Column54]],25,FALSE),"0")</f>
        <v>0</v>
      </c>
      <c r="AA175" s="52">
        <f>IFERROR(VLOOKUP(Table1215[[#This Row],[Column2]],Table12[[Column2]:[Column54]],26,FALSE),"0")</f>
        <v>0</v>
      </c>
      <c r="AB175" s="52">
        <f>IFERROR(VLOOKUP(Table1215[[#This Row],[Column2]],Table12[[Column2]:[Column54]],27,FALSE),"0")</f>
        <v>0</v>
      </c>
      <c r="AC175" s="52">
        <f>IFERROR(VLOOKUP(Table1215[[#This Row],[Column2]],Table12[[Column2]:[Column54]],28,FALSE),"0")</f>
        <v>0</v>
      </c>
      <c r="AD175" s="58">
        <f>Table1215[[#This Row],[Column25]]</f>
        <v>0</v>
      </c>
      <c r="AE175" s="52">
        <f>IFERROR(VLOOKUP(Table1215[[#This Row],[Column2]],Table12[[Column2]:[Column54]],30,FALSE),"0")</f>
        <v>0</v>
      </c>
      <c r="AF175" s="52">
        <f>IFERROR(VLOOKUP(Table1215[[#This Row],[Column2]],Table12[[Column2]:[Column54]],31,FALSE),"0")</f>
        <v>0</v>
      </c>
      <c r="AG175" s="52">
        <f>IFERROR(VLOOKUP(Table1215[[#This Row],[Column2]],Table12[[Column2]:[Column54]],32,FALSE),"0")</f>
        <v>0</v>
      </c>
      <c r="AH175" s="52">
        <f>IFERROR(VLOOKUP(Table1215[[#This Row],[Column2]],Table12[[Column2]:[Column54]],33,FALSE),"0")</f>
        <v>0</v>
      </c>
      <c r="AI175" s="52">
        <f>IFERROR(VLOOKUP(Table1215[[#This Row],[Column2]],Table12[[Column2]:[Column54]],34,FALSE),"0")</f>
        <v>0</v>
      </c>
      <c r="AJ175" s="58">
        <f>AVERAGE(Table1215[[#This Row],[Column31]],Table1215[[#This Row],[Column32]],Table1215[[#This Row],[Column33]])</f>
        <v>0</v>
      </c>
      <c r="AK175" s="52">
        <f>IFERROR(VLOOKUP(Table1215[[#This Row],[Column2]],Table12[[Column2]:[Column54]],36,FALSE),"0")</f>
        <v>0</v>
      </c>
      <c r="AL175" s="52">
        <f>IFERROR(VLOOKUP(Table1215[[#This Row],[Column2]],Table12[[Column2]:[Column54]],37,FALSE),"0")</f>
        <v>0</v>
      </c>
      <c r="AM175" s="52">
        <f>IFERROR(VLOOKUP(Table1215[[#This Row],[Column2]],Table12[[Column2]:[Column54]],38,FALSE),"0")</f>
        <v>0</v>
      </c>
      <c r="AN175" s="52">
        <f>IFERROR(VLOOKUP(Table1215[[#This Row],[Column2]],Table12[[Column2]:[Column54]],39,FALSE),"0")</f>
        <v>0</v>
      </c>
      <c r="AO175" s="52">
        <f>IFERROR(VLOOKUP(Table1215[[#This Row],[Column2]],Table12[[Column2]:[Column54]],40,FALSE),"0")</f>
        <v>0</v>
      </c>
      <c r="AP175" s="58">
        <f>AVERAGE(Table1215[[#This Row],[Column37]],Table1215[[#This Row],[Column38]],Table1215[[#This Row],[Column40]])</f>
        <v>0</v>
      </c>
      <c r="AQ175" s="52">
        <f>IFERROR(VLOOKUP(Table1215[[#This Row],[Column2]],Table12[[Column2]:[Column54]],42,FALSE),"0")</f>
        <v>0</v>
      </c>
      <c r="AR175" s="52">
        <f>IFERROR(VLOOKUP(Table1215[[#This Row],[Column2]],Table12[[Column2]:[Column54]],43,FALSE),"0")</f>
        <v>0</v>
      </c>
      <c r="AS175" s="52">
        <f>IFERROR(VLOOKUP(Table1215[[#This Row],[Column2]],Table12[[Column2]:[Column54]],44,FALSE),"0")</f>
        <v>0</v>
      </c>
      <c r="AT175" s="52">
        <f>IFERROR(VLOOKUP(Table1215[[#This Row],[Column2]],Table12[[Column2]:[Column54]],45,FALSE),"0")</f>
        <v>0</v>
      </c>
      <c r="AU175" s="52">
        <f>IFERROR(VLOOKUP(Table1215[[#This Row],[Column2]],Table12[[Column2]:[Column54]],46,FALSE),"0")</f>
        <v>0</v>
      </c>
      <c r="AV175" s="58">
        <f>Table1215[[#This Row],[Column43]]</f>
        <v>0</v>
      </c>
      <c r="AW175" s="52">
        <f>IFERROR(VLOOKUP(Table1215[[#This Row],[Column2]],Table12[[Column2]:[Column54]],48,FALSE),"0")</f>
        <v>0</v>
      </c>
      <c r="AX175" s="52">
        <f>IFERROR(VLOOKUP(Table1215[[#This Row],[Column2]],Table12[[Column2]:[Column54]],49,FALSE),"0")</f>
        <v>0</v>
      </c>
      <c r="AY175" s="52">
        <f>IFERROR(VLOOKUP(Table1215[[#This Row],[Column2]],Table12[[Column2]:[Column54]],50,FALSE),"0")</f>
        <v>0</v>
      </c>
      <c r="AZ175" s="52">
        <f>IFERROR(VLOOKUP(Table1215[[#This Row],[Column2]],Table12[[Column2]:[Column54]],51,FALSE),"0")</f>
        <v>0</v>
      </c>
      <c r="BA175" s="52">
        <f>IFERROR(VLOOKUP(Table1215[[#This Row],[Column2]],Table12[[Column2]:[Column54]],52,FALSE),"0")</f>
        <v>0</v>
      </c>
      <c r="BB175" s="58">
        <f>AVERAGE(Table1215[[#This Row],[Column52]],Table1215[[#This Row],[Column53]])</f>
        <v>0</v>
      </c>
    </row>
    <row r="176" spans="1:54" ht="23.1" customHeight="1" x14ac:dyDescent="0.3">
      <c r="A176" s="77">
        <v>173</v>
      </c>
      <c r="B176" s="54" t="s">
        <v>397</v>
      </c>
      <c r="C176" s="55" t="s">
        <v>398</v>
      </c>
      <c r="D176" s="54" t="s">
        <v>541</v>
      </c>
      <c r="E176" s="54" t="s">
        <v>492</v>
      </c>
      <c r="F176" s="54" t="str">
        <f>REPT(CHAR(160),10)&amp;Working!$E177</f>
        <v>          C</v>
      </c>
      <c r="G176" s="56">
        <f>IFERROR(VLOOKUP(Table1215[[#This Row],[Column2]],Table12[[Column2]:[Column54]],6,FALSE),"0")</f>
        <v>0</v>
      </c>
      <c r="H176" s="56">
        <f>IFERROR(VLOOKUP(Table1215[[#This Row],[Column2]],Table12[[Column2]:[Column54]],7,FALSE),"0")</f>
        <v>0</v>
      </c>
      <c r="I176" s="56">
        <f>IFERROR(VLOOKUP(Table1215[[#This Row],[Column2]],Table12[[Column2]:[Column54]],8,FALSE),"0")</f>
        <v>3</v>
      </c>
      <c r="J176" s="56">
        <f>IFERROR(VLOOKUP(Table1215[[#This Row],[Column2]],Table12[[Column2]:[Column54]],9,FALSE),"0")</f>
        <v>0</v>
      </c>
      <c r="K176" s="56">
        <f>IFERROR(VLOOKUP(Table1215[[#This Row],[Column2]],Table12[[Column2]:[Column54]],10,FALSE),"0")</f>
        <v>0</v>
      </c>
      <c r="L176" s="58">
        <f>Table1215[[#This Row],[Column9]]</f>
        <v>3</v>
      </c>
      <c r="M176" s="56">
        <f>IFERROR(VLOOKUP(Table1215[[#This Row],[Column2]],Table12[[Column2]:[Column54]],12,FALSE),"0")</f>
        <v>0</v>
      </c>
      <c r="N176" s="56">
        <f>IFERROR(VLOOKUP(Table1215[[#This Row],[Column2]],Table12[[Column2]:[Column54]],13,FALSE),"0")</f>
        <v>4</v>
      </c>
      <c r="O176" s="56">
        <f>IFERROR(VLOOKUP(Table1215[[#This Row],[Column2]],Table12[[Column2]:[Column54]],14,FALSE),"0")</f>
        <v>3</v>
      </c>
      <c r="P176" s="56">
        <f>IFERROR(VLOOKUP(Table1215[[#This Row],[Column2]],Table12[[Column2]:[Column54]],10,FALSE),"0")</f>
        <v>0</v>
      </c>
      <c r="Q176" s="56">
        <f>IFERROR(VLOOKUP(Table1215[[#This Row],[Column2]],Table12[[Column2]:[Column54]],16,FALSE),"0")</f>
        <v>3</v>
      </c>
      <c r="R176" s="58">
        <f>AVERAGE(Table1215[[#This Row],[Column14]],Table1215[[#This Row],[Column15]],Table1215[[#This Row],[Column17]])</f>
        <v>3.3333333333333335</v>
      </c>
      <c r="S176" s="56">
        <f>IFERROR(VLOOKUP(Table1215[[#This Row],[Column2]],Table12[[Column2]:[Column54]],18,FALSE),"0")</f>
        <v>0</v>
      </c>
      <c r="T176" s="56">
        <f>IFERROR(VLOOKUP(Table1215[[#This Row],[Column2]],Table12[[Column2]:[Column54]],19,FALSE),"0")</f>
        <v>0</v>
      </c>
      <c r="U176" s="56">
        <f>IFERROR(VLOOKUP(Table1215[[#This Row],[Column2]],Table12[[Column2]:[Column54]],20,FALSE),"0")</f>
        <v>0</v>
      </c>
      <c r="V176" s="56">
        <f>IFERROR(VLOOKUP(Table1215[[#This Row],[Column2]],Table12[[Column2]:[Column54]],21,FALSE),"0")</f>
        <v>0</v>
      </c>
      <c r="W176" s="56">
        <f>IFERROR(VLOOKUP(Table1215[[#This Row],[Column2]],Table12[[Column2]:[Column54]],22,FALSE),"0")</f>
        <v>0</v>
      </c>
      <c r="X176" s="58">
        <f>Table1215[[#This Row],[Column19]]</f>
        <v>0</v>
      </c>
      <c r="Y176" s="56">
        <f>IFERROR(VLOOKUP(Table1215[[#This Row],[Column2]],Table12[[Column2]:[Column54]],24,FALSE),"0")</f>
        <v>3</v>
      </c>
      <c r="Z176" s="56">
        <f>IFERROR(VLOOKUP(Table1215[[#This Row],[Column2]],Table12[[Column2]:[Column54]],25,FALSE),"0")</f>
        <v>0</v>
      </c>
      <c r="AA176" s="56">
        <f>IFERROR(VLOOKUP(Table1215[[#This Row],[Column2]],Table12[[Column2]:[Column54]],26,FALSE),"0")</f>
        <v>0</v>
      </c>
      <c r="AB176" s="56">
        <f>IFERROR(VLOOKUP(Table1215[[#This Row],[Column2]],Table12[[Column2]:[Column54]],27,FALSE),"0")</f>
        <v>0</v>
      </c>
      <c r="AC176" s="56">
        <f>IFERROR(VLOOKUP(Table1215[[#This Row],[Column2]],Table12[[Column2]:[Column54]],28,FALSE),"0")</f>
        <v>0</v>
      </c>
      <c r="AD176" s="58">
        <f>Table1215[[#This Row],[Column25]]</f>
        <v>3</v>
      </c>
      <c r="AE176" s="56">
        <f>IFERROR(VLOOKUP(Table1215[[#This Row],[Column2]],Table12[[Column2]:[Column54]],30,FALSE),"0")</f>
        <v>0</v>
      </c>
      <c r="AF176" s="56">
        <f>IFERROR(VLOOKUP(Table1215[[#This Row],[Column2]],Table12[[Column2]:[Column54]],31,FALSE),"0")</f>
        <v>0</v>
      </c>
      <c r="AG176" s="56">
        <f>IFERROR(VLOOKUP(Table1215[[#This Row],[Column2]],Table12[[Column2]:[Column54]],32,FALSE),"0")</f>
        <v>0</v>
      </c>
      <c r="AH176" s="56">
        <f>IFERROR(VLOOKUP(Table1215[[#This Row],[Column2]],Table12[[Column2]:[Column54]],33,FALSE),"0")</f>
        <v>0</v>
      </c>
      <c r="AI176" s="56">
        <f>IFERROR(VLOOKUP(Table1215[[#This Row],[Column2]],Table12[[Column2]:[Column54]],34,FALSE),"0")</f>
        <v>0</v>
      </c>
      <c r="AJ176" s="58">
        <f>AVERAGE(Table1215[[#This Row],[Column31]],Table1215[[#This Row],[Column32]],Table1215[[#This Row],[Column33]])</f>
        <v>0</v>
      </c>
      <c r="AK176" s="56">
        <f>IFERROR(VLOOKUP(Table1215[[#This Row],[Column2]],Table12[[Column2]:[Column54]],36,FALSE),"0")</f>
        <v>3</v>
      </c>
      <c r="AL176" s="56">
        <f>IFERROR(VLOOKUP(Table1215[[#This Row],[Column2]],Table12[[Column2]:[Column54]],37,FALSE),"0")</f>
        <v>2</v>
      </c>
      <c r="AM176" s="56">
        <f>IFERROR(VLOOKUP(Table1215[[#This Row],[Column2]],Table12[[Column2]:[Column54]],38,FALSE),"0")</f>
        <v>0</v>
      </c>
      <c r="AN176" s="56">
        <f>IFERROR(VLOOKUP(Table1215[[#This Row],[Column2]],Table12[[Column2]:[Column54]],39,FALSE),"0")</f>
        <v>3</v>
      </c>
      <c r="AO176" s="56">
        <f>IFERROR(VLOOKUP(Table1215[[#This Row],[Column2]],Table12[[Column2]:[Column54]],40,FALSE),"0")</f>
        <v>0</v>
      </c>
      <c r="AP176" s="58">
        <f>AVERAGE(Table1215[[#This Row],[Column37]],Table1215[[#This Row],[Column38]],Table1215[[#This Row],[Column40]])</f>
        <v>2.6666666666666665</v>
      </c>
      <c r="AQ176" s="56">
        <f>IFERROR(VLOOKUP(Table1215[[#This Row],[Column2]],Table12[[Column2]:[Column54]],42,FALSE),"0")</f>
        <v>1</v>
      </c>
      <c r="AR176" s="56">
        <f>IFERROR(VLOOKUP(Table1215[[#This Row],[Column2]],Table12[[Column2]:[Column54]],43,FALSE),"0")</f>
        <v>0</v>
      </c>
      <c r="AS176" s="56">
        <f>IFERROR(VLOOKUP(Table1215[[#This Row],[Column2]],Table12[[Column2]:[Column54]],44,FALSE),"0")</f>
        <v>0</v>
      </c>
      <c r="AT176" s="56">
        <f>IFERROR(VLOOKUP(Table1215[[#This Row],[Column2]],Table12[[Column2]:[Column54]],45,FALSE),"0")</f>
        <v>0</v>
      </c>
      <c r="AU176" s="56">
        <f>IFERROR(VLOOKUP(Table1215[[#This Row],[Column2]],Table12[[Column2]:[Column54]],46,FALSE),"0")</f>
        <v>0</v>
      </c>
      <c r="AV176" s="58">
        <f>Table1215[[#This Row],[Column43]]</f>
        <v>1</v>
      </c>
      <c r="AW176" s="56">
        <f>IFERROR(VLOOKUP(Table1215[[#This Row],[Column2]],Table12[[Column2]:[Column54]],48,FALSE),"0")</f>
        <v>0</v>
      </c>
      <c r="AX176" s="56">
        <f>IFERROR(VLOOKUP(Table1215[[#This Row],[Column2]],Table12[[Column2]:[Column54]],49,FALSE),"0")</f>
        <v>0</v>
      </c>
      <c r="AY176" s="56">
        <f>IFERROR(VLOOKUP(Table1215[[#This Row],[Column2]],Table12[[Column2]:[Column54]],50,FALSE),"0")</f>
        <v>0</v>
      </c>
      <c r="AZ176" s="56">
        <f>IFERROR(VLOOKUP(Table1215[[#This Row],[Column2]],Table12[[Column2]:[Column54]],51,FALSE),"0")</f>
        <v>3</v>
      </c>
      <c r="BA176" s="56">
        <f>IFERROR(VLOOKUP(Table1215[[#This Row],[Column2]],Table12[[Column2]:[Column54]],52,FALSE),"0")</f>
        <v>3</v>
      </c>
      <c r="BB176" s="58">
        <f>AVERAGE(Table1215[[#This Row],[Column52]],Table1215[[#This Row],[Column53]])</f>
        <v>3</v>
      </c>
    </row>
    <row r="177" spans="1:54" ht="23.1" customHeight="1" x14ac:dyDescent="0.3">
      <c r="A177" s="78">
        <v>174</v>
      </c>
      <c r="B177" s="61" t="s">
        <v>399</v>
      </c>
      <c r="C177" s="62" t="s">
        <v>400</v>
      </c>
      <c r="D177" s="61" t="s">
        <v>541</v>
      </c>
      <c r="E177" s="61" t="s">
        <v>492</v>
      </c>
      <c r="F177" s="61" t="str">
        <f>REPT(CHAR(160),10)&amp;Working!$E178</f>
        <v>          C</v>
      </c>
      <c r="G177" s="52">
        <f>IFERROR(VLOOKUP(Table1215[[#This Row],[Column2]],Table12[[Column2]:[Column54]],6,FALSE),"0")</f>
        <v>0</v>
      </c>
      <c r="H177" s="52">
        <f>IFERROR(VLOOKUP(Table1215[[#This Row],[Column2]],Table12[[Column2]:[Column54]],7,FALSE),"0")</f>
        <v>0</v>
      </c>
      <c r="I177" s="52">
        <f>IFERROR(VLOOKUP(Table1215[[#This Row],[Column2]],Table12[[Column2]:[Column54]],8,FALSE),"0")</f>
        <v>4</v>
      </c>
      <c r="J177" s="52">
        <f>IFERROR(VLOOKUP(Table1215[[#This Row],[Column2]],Table12[[Column2]:[Column54]],9,FALSE),"0")</f>
        <v>0</v>
      </c>
      <c r="K177" s="52">
        <f>IFERROR(VLOOKUP(Table1215[[#This Row],[Column2]],Table12[[Column2]:[Column54]],10,FALSE),"0")</f>
        <v>0</v>
      </c>
      <c r="L177" s="58">
        <f>Table1215[[#This Row],[Column9]]</f>
        <v>4</v>
      </c>
      <c r="M177" s="52">
        <f>IFERROR(VLOOKUP(Table1215[[#This Row],[Column2]],Table12[[Column2]:[Column54]],12,FALSE),"0")</f>
        <v>0</v>
      </c>
      <c r="N177" s="52">
        <f>IFERROR(VLOOKUP(Table1215[[#This Row],[Column2]],Table12[[Column2]:[Column54]],13,FALSE),"0")</f>
        <v>4</v>
      </c>
      <c r="O177" s="52">
        <f>IFERROR(VLOOKUP(Table1215[[#This Row],[Column2]],Table12[[Column2]:[Column54]],14,FALSE),"0")</f>
        <v>4</v>
      </c>
      <c r="P177" s="52">
        <f>IFERROR(VLOOKUP(Table1215[[#This Row],[Column2]],Table12[[Column2]:[Column54]],10,FALSE),"0")</f>
        <v>0</v>
      </c>
      <c r="Q177" s="52">
        <f>IFERROR(VLOOKUP(Table1215[[#This Row],[Column2]],Table12[[Column2]:[Column54]],16,FALSE),"0")</f>
        <v>4</v>
      </c>
      <c r="R177" s="58">
        <f>AVERAGE(Table1215[[#This Row],[Column14]],Table1215[[#This Row],[Column15]],Table1215[[#This Row],[Column17]])</f>
        <v>4</v>
      </c>
      <c r="S177" s="52">
        <f>IFERROR(VLOOKUP(Table1215[[#This Row],[Column2]],Table12[[Column2]:[Column54]],18,FALSE),"0")</f>
        <v>0</v>
      </c>
      <c r="T177" s="52">
        <f>IFERROR(VLOOKUP(Table1215[[#This Row],[Column2]],Table12[[Column2]:[Column54]],19,FALSE),"0")</f>
        <v>0</v>
      </c>
      <c r="U177" s="52">
        <f>IFERROR(VLOOKUP(Table1215[[#This Row],[Column2]],Table12[[Column2]:[Column54]],20,FALSE),"0")</f>
        <v>0</v>
      </c>
      <c r="V177" s="52">
        <f>IFERROR(VLOOKUP(Table1215[[#This Row],[Column2]],Table12[[Column2]:[Column54]],21,FALSE),"0")</f>
        <v>0</v>
      </c>
      <c r="W177" s="52">
        <f>IFERROR(VLOOKUP(Table1215[[#This Row],[Column2]],Table12[[Column2]:[Column54]],22,FALSE),"0")</f>
        <v>0</v>
      </c>
      <c r="X177" s="58">
        <f>Table1215[[#This Row],[Column19]]</f>
        <v>0</v>
      </c>
      <c r="Y177" s="52">
        <f>IFERROR(VLOOKUP(Table1215[[#This Row],[Column2]],Table12[[Column2]:[Column54]],24,FALSE),"0")</f>
        <v>4</v>
      </c>
      <c r="Z177" s="52">
        <f>IFERROR(VLOOKUP(Table1215[[#This Row],[Column2]],Table12[[Column2]:[Column54]],25,FALSE),"0")</f>
        <v>0</v>
      </c>
      <c r="AA177" s="52">
        <f>IFERROR(VLOOKUP(Table1215[[#This Row],[Column2]],Table12[[Column2]:[Column54]],26,FALSE),"0")</f>
        <v>0</v>
      </c>
      <c r="AB177" s="52">
        <f>IFERROR(VLOOKUP(Table1215[[#This Row],[Column2]],Table12[[Column2]:[Column54]],27,FALSE),"0")</f>
        <v>0</v>
      </c>
      <c r="AC177" s="52">
        <f>IFERROR(VLOOKUP(Table1215[[#This Row],[Column2]],Table12[[Column2]:[Column54]],28,FALSE),"0")</f>
        <v>0</v>
      </c>
      <c r="AD177" s="58">
        <f>Table1215[[#This Row],[Column25]]</f>
        <v>4</v>
      </c>
      <c r="AE177" s="52">
        <f>IFERROR(VLOOKUP(Table1215[[#This Row],[Column2]],Table12[[Column2]:[Column54]],30,FALSE),"0")</f>
        <v>0</v>
      </c>
      <c r="AF177" s="52">
        <f>IFERROR(VLOOKUP(Table1215[[#This Row],[Column2]],Table12[[Column2]:[Column54]],31,FALSE),"0")</f>
        <v>0</v>
      </c>
      <c r="AG177" s="52">
        <f>IFERROR(VLOOKUP(Table1215[[#This Row],[Column2]],Table12[[Column2]:[Column54]],32,FALSE),"0")</f>
        <v>0</v>
      </c>
      <c r="AH177" s="52">
        <f>IFERROR(VLOOKUP(Table1215[[#This Row],[Column2]],Table12[[Column2]:[Column54]],33,FALSE),"0")</f>
        <v>0</v>
      </c>
      <c r="AI177" s="52">
        <f>IFERROR(VLOOKUP(Table1215[[#This Row],[Column2]],Table12[[Column2]:[Column54]],34,FALSE),"0")</f>
        <v>0</v>
      </c>
      <c r="AJ177" s="58">
        <f>AVERAGE(Table1215[[#This Row],[Column31]],Table1215[[#This Row],[Column32]],Table1215[[#This Row],[Column33]])</f>
        <v>0</v>
      </c>
      <c r="AK177" s="52">
        <f>IFERROR(VLOOKUP(Table1215[[#This Row],[Column2]],Table12[[Column2]:[Column54]],36,FALSE),"0")</f>
        <v>4</v>
      </c>
      <c r="AL177" s="52">
        <f>IFERROR(VLOOKUP(Table1215[[#This Row],[Column2]],Table12[[Column2]:[Column54]],37,FALSE),"0")</f>
        <v>3</v>
      </c>
      <c r="AM177" s="52">
        <f>IFERROR(VLOOKUP(Table1215[[#This Row],[Column2]],Table12[[Column2]:[Column54]],38,FALSE),"0")</f>
        <v>0</v>
      </c>
      <c r="AN177" s="52">
        <f>IFERROR(VLOOKUP(Table1215[[#This Row],[Column2]],Table12[[Column2]:[Column54]],39,FALSE),"0")</f>
        <v>4</v>
      </c>
      <c r="AO177" s="52">
        <f>IFERROR(VLOOKUP(Table1215[[#This Row],[Column2]],Table12[[Column2]:[Column54]],40,FALSE),"0")</f>
        <v>0</v>
      </c>
      <c r="AP177" s="58">
        <f>AVERAGE(Table1215[[#This Row],[Column37]],Table1215[[#This Row],[Column38]],Table1215[[#This Row],[Column40]])</f>
        <v>3.6666666666666665</v>
      </c>
      <c r="AQ177" s="52">
        <f>IFERROR(VLOOKUP(Table1215[[#This Row],[Column2]],Table12[[Column2]:[Column54]],42,FALSE),"0")</f>
        <v>3</v>
      </c>
      <c r="AR177" s="52">
        <f>IFERROR(VLOOKUP(Table1215[[#This Row],[Column2]],Table12[[Column2]:[Column54]],43,FALSE),"0")</f>
        <v>0</v>
      </c>
      <c r="AS177" s="52">
        <f>IFERROR(VLOOKUP(Table1215[[#This Row],[Column2]],Table12[[Column2]:[Column54]],44,FALSE),"0")</f>
        <v>0</v>
      </c>
      <c r="AT177" s="52">
        <f>IFERROR(VLOOKUP(Table1215[[#This Row],[Column2]],Table12[[Column2]:[Column54]],45,FALSE),"0")</f>
        <v>0</v>
      </c>
      <c r="AU177" s="52">
        <f>IFERROR(VLOOKUP(Table1215[[#This Row],[Column2]],Table12[[Column2]:[Column54]],46,FALSE),"0")</f>
        <v>0</v>
      </c>
      <c r="AV177" s="58">
        <f>Table1215[[#This Row],[Column43]]</f>
        <v>3</v>
      </c>
      <c r="AW177" s="52">
        <f>IFERROR(VLOOKUP(Table1215[[#This Row],[Column2]],Table12[[Column2]:[Column54]],48,FALSE),"0")</f>
        <v>0</v>
      </c>
      <c r="AX177" s="52">
        <f>IFERROR(VLOOKUP(Table1215[[#This Row],[Column2]],Table12[[Column2]:[Column54]],49,FALSE),"0")</f>
        <v>0</v>
      </c>
      <c r="AY177" s="52">
        <f>IFERROR(VLOOKUP(Table1215[[#This Row],[Column2]],Table12[[Column2]:[Column54]],50,FALSE),"0")</f>
        <v>0</v>
      </c>
      <c r="AZ177" s="52">
        <f>IFERROR(VLOOKUP(Table1215[[#This Row],[Column2]],Table12[[Column2]:[Column54]],51,FALSE),"0")</f>
        <v>4</v>
      </c>
      <c r="BA177" s="52">
        <f>IFERROR(VLOOKUP(Table1215[[#This Row],[Column2]],Table12[[Column2]:[Column54]],52,FALSE),"0")</f>
        <v>3</v>
      </c>
      <c r="BB177" s="58">
        <f>AVERAGE(Table1215[[#This Row],[Column52]],Table1215[[#This Row],[Column53]])</f>
        <v>3.5</v>
      </c>
    </row>
    <row r="178" spans="1:54" ht="23.1" customHeight="1" x14ac:dyDescent="0.3">
      <c r="A178" s="77">
        <v>175</v>
      </c>
      <c r="B178" s="54" t="s">
        <v>119</v>
      </c>
      <c r="C178" s="55" t="s">
        <v>120</v>
      </c>
      <c r="D178" s="54" t="s">
        <v>449</v>
      </c>
      <c r="E178" s="54" t="s">
        <v>34</v>
      </c>
      <c r="F178" s="54" t="str">
        <f>REPT(CHAR(160),10)&amp;Working!$E179</f>
        <v>          A</v>
      </c>
      <c r="G178" s="56">
        <f>IFERROR(VLOOKUP(Table1215[[#This Row],[Column2]],Table12[[Column2]:[Column54]],6,FALSE),"0")</f>
        <v>0</v>
      </c>
      <c r="H178" s="56">
        <f>IFERROR(VLOOKUP(Table1215[[#This Row],[Column2]],Table12[[Column2]:[Column54]],7,FALSE),"0")</f>
        <v>0</v>
      </c>
      <c r="I178" s="56">
        <f>IFERROR(VLOOKUP(Table1215[[#This Row],[Column2]],Table12[[Column2]:[Column54]],8,FALSE),"0")</f>
        <v>3</v>
      </c>
      <c r="J178" s="56">
        <f>IFERROR(VLOOKUP(Table1215[[#This Row],[Column2]],Table12[[Column2]:[Column54]],9,FALSE),"0")</f>
        <v>0</v>
      </c>
      <c r="K178" s="56">
        <f>IFERROR(VLOOKUP(Table1215[[#This Row],[Column2]],Table12[[Column2]:[Column54]],10,FALSE),"0")</f>
        <v>0</v>
      </c>
      <c r="L178" s="58">
        <f>Table1215[[#This Row],[Column9]]</f>
        <v>3</v>
      </c>
      <c r="M178" s="56">
        <f>IFERROR(VLOOKUP(Table1215[[#This Row],[Column2]],Table12[[Column2]:[Column54]],12,FALSE),"0")</f>
        <v>0</v>
      </c>
      <c r="N178" s="56">
        <f>IFERROR(VLOOKUP(Table1215[[#This Row],[Column2]],Table12[[Column2]:[Column54]],13,FALSE),"0")</f>
        <v>3</v>
      </c>
      <c r="O178" s="56">
        <f>IFERROR(VLOOKUP(Table1215[[#This Row],[Column2]],Table12[[Column2]:[Column54]],14,FALSE),"0")</f>
        <v>4</v>
      </c>
      <c r="P178" s="56">
        <f>IFERROR(VLOOKUP(Table1215[[#This Row],[Column2]],Table12[[Column2]:[Column54]],10,FALSE),"0")</f>
        <v>0</v>
      </c>
      <c r="Q178" s="56">
        <f>IFERROR(VLOOKUP(Table1215[[#This Row],[Column2]],Table12[[Column2]:[Column54]],16,FALSE),"0")</f>
        <v>4</v>
      </c>
      <c r="R178" s="58">
        <f>AVERAGE(Table1215[[#This Row],[Column14]],Table1215[[#This Row],[Column15]],Table1215[[#This Row],[Column17]])</f>
        <v>3.6666666666666665</v>
      </c>
      <c r="S178" s="56">
        <f>IFERROR(VLOOKUP(Table1215[[#This Row],[Column2]],Table12[[Column2]:[Column54]],18,FALSE),"0")</f>
        <v>0</v>
      </c>
      <c r="T178" s="56">
        <f>IFERROR(VLOOKUP(Table1215[[#This Row],[Column2]],Table12[[Column2]:[Column54]],19,FALSE),"0")</f>
        <v>0</v>
      </c>
      <c r="U178" s="56">
        <f>IFERROR(VLOOKUP(Table1215[[#This Row],[Column2]],Table12[[Column2]:[Column54]],20,FALSE),"0")</f>
        <v>0</v>
      </c>
      <c r="V178" s="56">
        <f>IFERROR(VLOOKUP(Table1215[[#This Row],[Column2]],Table12[[Column2]:[Column54]],21,FALSE),"0")</f>
        <v>0</v>
      </c>
      <c r="W178" s="56">
        <f>IFERROR(VLOOKUP(Table1215[[#This Row],[Column2]],Table12[[Column2]:[Column54]],22,FALSE),"0")</f>
        <v>0</v>
      </c>
      <c r="X178" s="58">
        <f>Table1215[[#This Row],[Column19]]</f>
        <v>0</v>
      </c>
      <c r="Y178" s="56">
        <f>IFERROR(VLOOKUP(Table1215[[#This Row],[Column2]],Table12[[Column2]:[Column54]],24,FALSE),"0")</f>
        <v>4</v>
      </c>
      <c r="Z178" s="56">
        <f>IFERROR(VLOOKUP(Table1215[[#This Row],[Column2]],Table12[[Column2]:[Column54]],25,FALSE),"0")</f>
        <v>0</v>
      </c>
      <c r="AA178" s="56">
        <f>IFERROR(VLOOKUP(Table1215[[#This Row],[Column2]],Table12[[Column2]:[Column54]],26,FALSE),"0")</f>
        <v>0</v>
      </c>
      <c r="AB178" s="56">
        <f>IFERROR(VLOOKUP(Table1215[[#This Row],[Column2]],Table12[[Column2]:[Column54]],27,FALSE),"0")</f>
        <v>0</v>
      </c>
      <c r="AC178" s="56">
        <f>IFERROR(VLOOKUP(Table1215[[#This Row],[Column2]],Table12[[Column2]:[Column54]],28,FALSE),"0")</f>
        <v>0</v>
      </c>
      <c r="AD178" s="58">
        <f>Table1215[[#This Row],[Column25]]</f>
        <v>4</v>
      </c>
      <c r="AE178" s="56">
        <f>IFERROR(VLOOKUP(Table1215[[#This Row],[Column2]],Table12[[Column2]:[Column54]],30,FALSE),"0")</f>
        <v>0</v>
      </c>
      <c r="AF178" s="56">
        <f>IFERROR(VLOOKUP(Table1215[[#This Row],[Column2]],Table12[[Column2]:[Column54]],31,FALSE),"0")</f>
        <v>0</v>
      </c>
      <c r="AG178" s="56">
        <f>IFERROR(VLOOKUP(Table1215[[#This Row],[Column2]],Table12[[Column2]:[Column54]],32,FALSE),"0")</f>
        <v>0</v>
      </c>
      <c r="AH178" s="56">
        <f>IFERROR(VLOOKUP(Table1215[[#This Row],[Column2]],Table12[[Column2]:[Column54]],33,FALSE),"0")</f>
        <v>0</v>
      </c>
      <c r="AI178" s="56">
        <f>IFERROR(VLOOKUP(Table1215[[#This Row],[Column2]],Table12[[Column2]:[Column54]],34,FALSE),"0")</f>
        <v>0</v>
      </c>
      <c r="AJ178" s="58">
        <f>AVERAGE(Table1215[[#This Row],[Column31]],Table1215[[#This Row],[Column32]],Table1215[[#This Row],[Column33]])</f>
        <v>0</v>
      </c>
      <c r="AK178" s="56">
        <f>IFERROR(VLOOKUP(Table1215[[#This Row],[Column2]],Table12[[Column2]:[Column54]],36,FALSE),"0")</f>
        <v>3</v>
      </c>
      <c r="AL178" s="56">
        <f>IFERROR(VLOOKUP(Table1215[[#This Row],[Column2]],Table12[[Column2]:[Column54]],37,FALSE),"0")</f>
        <v>4</v>
      </c>
      <c r="AM178" s="56">
        <f>IFERROR(VLOOKUP(Table1215[[#This Row],[Column2]],Table12[[Column2]:[Column54]],38,FALSE),"0")</f>
        <v>0</v>
      </c>
      <c r="AN178" s="56">
        <f>IFERROR(VLOOKUP(Table1215[[#This Row],[Column2]],Table12[[Column2]:[Column54]],39,FALSE),"0")</f>
        <v>4</v>
      </c>
      <c r="AO178" s="56">
        <f>IFERROR(VLOOKUP(Table1215[[#This Row],[Column2]],Table12[[Column2]:[Column54]],40,FALSE),"0")</f>
        <v>0</v>
      </c>
      <c r="AP178" s="58">
        <f>AVERAGE(Table1215[[#This Row],[Column37]],Table1215[[#This Row],[Column38]],Table1215[[#This Row],[Column40]])</f>
        <v>3.6666666666666665</v>
      </c>
      <c r="AQ178" s="56">
        <f>IFERROR(VLOOKUP(Table1215[[#This Row],[Column2]],Table12[[Column2]:[Column54]],42,FALSE),"0")</f>
        <v>3</v>
      </c>
      <c r="AR178" s="56">
        <f>IFERROR(VLOOKUP(Table1215[[#This Row],[Column2]],Table12[[Column2]:[Column54]],43,FALSE),"0")</f>
        <v>0</v>
      </c>
      <c r="AS178" s="56">
        <f>IFERROR(VLOOKUP(Table1215[[#This Row],[Column2]],Table12[[Column2]:[Column54]],44,FALSE),"0")</f>
        <v>0</v>
      </c>
      <c r="AT178" s="56">
        <f>IFERROR(VLOOKUP(Table1215[[#This Row],[Column2]],Table12[[Column2]:[Column54]],45,FALSE),"0")</f>
        <v>0</v>
      </c>
      <c r="AU178" s="56">
        <f>IFERROR(VLOOKUP(Table1215[[#This Row],[Column2]],Table12[[Column2]:[Column54]],46,FALSE),"0")</f>
        <v>0</v>
      </c>
      <c r="AV178" s="58">
        <f>Table1215[[#This Row],[Column43]]</f>
        <v>3</v>
      </c>
      <c r="AW178" s="56">
        <f>IFERROR(VLOOKUP(Table1215[[#This Row],[Column2]],Table12[[Column2]:[Column54]],48,FALSE),"0")</f>
        <v>0</v>
      </c>
      <c r="AX178" s="56">
        <f>IFERROR(VLOOKUP(Table1215[[#This Row],[Column2]],Table12[[Column2]:[Column54]],49,FALSE),"0")</f>
        <v>0</v>
      </c>
      <c r="AY178" s="56">
        <f>IFERROR(VLOOKUP(Table1215[[#This Row],[Column2]],Table12[[Column2]:[Column54]],50,FALSE),"0")</f>
        <v>0</v>
      </c>
      <c r="AZ178" s="56">
        <f>IFERROR(VLOOKUP(Table1215[[#This Row],[Column2]],Table12[[Column2]:[Column54]],51,FALSE),"0")</f>
        <v>4</v>
      </c>
      <c r="BA178" s="56">
        <f>IFERROR(VLOOKUP(Table1215[[#This Row],[Column2]],Table12[[Column2]:[Column54]],52,FALSE),"0")</f>
        <v>3</v>
      </c>
      <c r="BB178" s="58">
        <f>AVERAGE(Table1215[[#This Row],[Column52]],Table1215[[#This Row],[Column53]])</f>
        <v>3.5</v>
      </c>
    </row>
    <row r="179" spans="1:54" ht="23.1" customHeight="1" x14ac:dyDescent="0.3">
      <c r="A179" s="78">
        <v>176</v>
      </c>
      <c r="B179" s="61" t="s">
        <v>401</v>
      </c>
      <c r="C179" s="62" t="s">
        <v>402</v>
      </c>
      <c r="D179" s="61" t="s">
        <v>449</v>
      </c>
      <c r="E179" s="61" t="s">
        <v>492</v>
      </c>
      <c r="F179" s="61" t="str">
        <f>REPT(CHAR(160),10)&amp;Working!$E180</f>
        <v>          C</v>
      </c>
      <c r="G179" s="52">
        <f>IFERROR(VLOOKUP(Table1215[[#This Row],[Column2]],Table12[[Column2]:[Column54]],6,FALSE),"0")</f>
        <v>0</v>
      </c>
      <c r="H179" s="52">
        <f>IFERROR(VLOOKUP(Table1215[[#This Row],[Column2]],Table12[[Column2]:[Column54]],7,FALSE),"0")</f>
        <v>0</v>
      </c>
      <c r="I179" s="52">
        <f>IFERROR(VLOOKUP(Table1215[[#This Row],[Column2]],Table12[[Column2]:[Column54]],8,FALSE),"0")</f>
        <v>0</v>
      </c>
      <c r="J179" s="52">
        <f>IFERROR(VLOOKUP(Table1215[[#This Row],[Column2]],Table12[[Column2]:[Column54]],9,FALSE),"0")</f>
        <v>0</v>
      </c>
      <c r="K179" s="52">
        <f>IFERROR(VLOOKUP(Table1215[[#This Row],[Column2]],Table12[[Column2]:[Column54]],10,FALSE),"0")</f>
        <v>0</v>
      </c>
      <c r="L179" s="58">
        <f>Table1215[[#This Row],[Column9]]</f>
        <v>0</v>
      </c>
      <c r="M179" s="52">
        <f>IFERROR(VLOOKUP(Table1215[[#This Row],[Column2]],Table12[[Column2]:[Column54]],12,FALSE),"0")</f>
        <v>0</v>
      </c>
      <c r="N179" s="52">
        <f>IFERROR(VLOOKUP(Table1215[[#This Row],[Column2]],Table12[[Column2]:[Column54]],13,FALSE),"0")</f>
        <v>0</v>
      </c>
      <c r="O179" s="52">
        <f>IFERROR(VLOOKUP(Table1215[[#This Row],[Column2]],Table12[[Column2]:[Column54]],14,FALSE),"0")</f>
        <v>0</v>
      </c>
      <c r="P179" s="52">
        <f>IFERROR(VLOOKUP(Table1215[[#This Row],[Column2]],Table12[[Column2]:[Column54]],10,FALSE),"0")</f>
        <v>0</v>
      </c>
      <c r="Q179" s="52">
        <f>IFERROR(VLOOKUP(Table1215[[#This Row],[Column2]],Table12[[Column2]:[Column54]],16,FALSE),"0")</f>
        <v>0</v>
      </c>
      <c r="R179" s="58">
        <f>AVERAGE(Table1215[[#This Row],[Column14]],Table1215[[#This Row],[Column15]],Table1215[[#This Row],[Column17]])</f>
        <v>0</v>
      </c>
      <c r="S179" s="52">
        <f>IFERROR(VLOOKUP(Table1215[[#This Row],[Column2]],Table12[[Column2]:[Column54]],18,FALSE),"0")</f>
        <v>0</v>
      </c>
      <c r="T179" s="52">
        <f>IFERROR(VLOOKUP(Table1215[[#This Row],[Column2]],Table12[[Column2]:[Column54]],19,FALSE),"0")</f>
        <v>0</v>
      </c>
      <c r="U179" s="52">
        <f>IFERROR(VLOOKUP(Table1215[[#This Row],[Column2]],Table12[[Column2]:[Column54]],20,FALSE),"0")</f>
        <v>0</v>
      </c>
      <c r="V179" s="52">
        <f>IFERROR(VLOOKUP(Table1215[[#This Row],[Column2]],Table12[[Column2]:[Column54]],21,FALSE),"0")</f>
        <v>0</v>
      </c>
      <c r="W179" s="52">
        <f>IFERROR(VLOOKUP(Table1215[[#This Row],[Column2]],Table12[[Column2]:[Column54]],22,FALSE),"0")</f>
        <v>0</v>
      </c>
      <c r="X179" s="58">
        <f>Table1215[[#This Row],[Column19]]</f>
        <v>0</v>
      </c>
      <c r="Y179" s="52">
        <f>IFERROR(VLOOKUP(Table1215[[#This Row],[Column2]],Table12[[Column2]:[Column54]],24,FALSE),"0")</f>
        <v>0</v>
      </c>
      <c r="Z179" s="52">
        <f>IFERROR(VLOOKUP(Table1215[[#This Row],[Column2]],Table12[[Column2]:[Column54]],25,FALSE),"0")</f>
        <v>0</v>
      </c>
      <c r="AA179" s="52">
        <f>IFERROR(VLOOKUP(Table1215[[#This Row],[Column2]],Table12[[Column2]:[Column54]],26,FALSE),"0")</f>
        <v>0</v>
      </c>
      <c r="AB179" s="52">
        <f>IFERROR(VLOOKUP(Table1215[[#This Row],[Column2]],Table12[[Column2]:[Column54]],27,FALSE),"0")</f>
        <v>0</v>
      </c>
      <c r="AC179" s="52">
        <f>IFERROR(VLOOKUP(Table1215[[#This Row],[Column2]],Table12[[Column2]:[Column54]],28,FALSE),"0")</f>
        <v>0</v>
      </c>
      <c r="AD179" s="58">
        <f>Table1215[[#This Row],[Column25]]</f>
        <v>0</v>
      </c>
      <c r="AE179" s="52">
        <f>IFERROR(VLOOKUP(Table1215[[#This Row],[Column2]],Table12[[Column2]:[Column54]],30,FALSE),"0")</f>
        <v>0</v>
      </c>
      <c r="AF179" s="52">
        <f>IFERROR(VLOOKUP(Table1215[[#This Row],[Column2]],Table12[[Column2]:[Column54]],31,FALSE),"0")</f>
        <v>0</v>
      </c>
      <c r="AG179" s="52">
        <f>IFERROR(VLOOKUP(Table1215[[#This Row],[Column2]],Table12[[Column2]:[Column54]],32,FALSE),"0")</f>
        <v>0</v>
      </c>
      <c r="AH179" s="52">
        <f>IFERROR(VLOOKUP(Table1215[[#This Row],[Column2]],Table12[[Column2]:[Column54]],33,FALSE),"0")</f>
        <v>0</v>
      </c>
      <c r="AI179" s="52">
        <f>IFERROR(VLOOKUP(Table1215[[#This Row],[Column2]],Table12[[Column2]:[Column54]],34,FALSE),"0")</f>
        <v>0</v>
      </c>
      <c r="AJ179" s="58">
        <f>AVERAGE(Table1215[[#This Row],[Column31]],Table1215[[#This Row],[Column32]],Table1215[[#This Row],[Column33]])</f>
        <v>0</v>
      </c>
      <c r="AK179" s="52">
        <f>IFERROR(VLOOKUP(Table1215[[#This Row],[Column2]],Table12[[Column2]:[Column54]],36,FALSE),"0")</f>
        <v>0</v>
      </c>
      <c r="AL179" s="52">
        <f>IFERROR(VLOOKUP(Table1215[[#This Row],[Column2]],Table12[[Column2]:[Column54]],37,FALSE),"0")</f>
        <v>0</v>
      </c>
      <c r="AM179" s="52">
        <f>IFERROR(VLOOKUP(Table1215[[#This Row],[Column2]],Table12[[Column2]:[Column54]],38,FALSE),"0")</f>
        <v>0</v>
      </c>
      <c r="AN179" s="52">
        <f>IFERROR(VLOOKUP(Table1215[[#This Row],[Column2]],Table12[[Column2]:[Column54]],39,FALSE),"0")</f>
        <v>0</v>
      </c>
      <c r="AO179" s="52">
        <f>IFERROR(VLOOKUP(Table1215[[#This Row],[Column2]],Table12[[Column2]:[Column54]],40,FALSE),"0")</f>
        <v>0</v>
      </c>
      <c r="AP179" s="58">
        <f>AVERAGE(Table1215[[#This Row],[Column37]],Table1215[[#This Row],[Column38]],Table1215[[#This Row],[Column40]])</f>
        <v>0</v>
      </c>
      <c r="AQ179" s="52">
        <f>IFERROR(VLOOKUP(Table1215[[#This Row],[Column2]],Table12[[Column2]:[Column54]],42,FALSE),"0")</f>
        <v>0</v>
      </c>
      <c r="AR179" s="52">
        <f>IFERROR(VLOOKUP(Table1215[[#This Row],[Column2]],Table12[[Column2]:[Column54]],43,FALSE),"0")</f>
        <v>0</v>
      </c>
      <c r="AS179" s="52">
        <f>IFERROR(VLOOKUP(Table1215[[#This Row],[Column2]],Table12[[Column2]:[Column54]],44,FALSE),"0")</f>
        <v>0</v>
      </c>
      <c r="AT179" s="52">
        <f>IFERROR(VLOOKUP(Table1215[[#This Row],[Column2]],Table12[[Column2]:[Column54]],45,FALSE),"0")</f>
        <v>0</v>
      </c>
      <c r="AU179" s="52">
        <f>IFERROR(VLOOKUP(Table1215[[#This Row],[Column2]],Table12[[Column2]:[Column54]],46,FALSE),"0")</f>
        <v>0</v>
      </c>
      <c r="AV179" s="58">
        <f>Table1215[[#This Row],[Column43]]</f>
        <v>0</v>
      </c>
      <c r="AW179" s="52">
        <f>IFERROR(VLOOKUP(Table1215[[#This Row],[Column2]],Table12[[Column2]:[Column54]],48,FALSE),"0")</f>
        <v>0</v>
      </c>
      <c r="AX179" s="52">
        <f>IFERROR(VLOOKUP(Table1215[[#This Row],[Column2]],Table12[[Column2]:[Column54]],49,FALSE),"0")</f>
        <v>0</v>
      </c>
      <c r="AY179" s="52">
        <f>IFERROR(VLOOKUP(Table1215[[#This Row],[Column2]],Table12[[Column2]:[Column54]],50,FALSE),"0")</f>
        <v>0</v>
      </c>
      <c r="AZ179" s="52">
        <f>IFERROR(VLOOKUP(Table1215[[#This Row],[Column2]],Table12[[Column2]:[Column54]],51,FALSE),"0")</f>
        <v>0</v>
      </c>
      <c r="BA179" s="52">
        <f>IFERROR(VLOOKUP(Table1215[[#This Row],[Column2]],Table12[[Column2]:[Column54]],52,FALSE),"0")</f>
        <v>0</v>
      </c>
      <c r="BB179" s="58">
        <f>AVERAGE(Table1215[[#This Row],[Column52]],Table1215[[#This Row],[Column53]])</f>
        <v>0</v>
      </c>
    </row>
    <row r="180" spans="1:54" ht="23.1" customHeight="1" x14ac:dyDescent="0.3">
      <c r="A180" s="77">
        <v>177</v>
      </c>
      <c r="B180" s="54" t="s">
        <v>270</v>
      </c>
      <c r="C180" s="55" t="s">
        <v>271</v>
      </c>
      <c r="D180" s="54" t="s">
        <v>449</v>
      </c>
      <c r="E180" s="54" t="s">
        <v>160</v>
      </c>
      <c r="F180" s="54" t="str">
        <f>REPT(CHAR(160),10)&amp;Working!$E181</f>
        <v>          B</v>
      </c>
      <c r="G180" s="56">
        <f>IFERROR(VLOOKUP(Table1215[[#This Row],[Column2]],Table12[[Column2]:[Column54]],6,FALSE),"0")</f>
        <v>0</v>
      </c>
      <c r="H180" s="56">
        <f>IFERROR(VLOOKUP(Table1215[[#This Row],[Column2]],Table12[[Column2]:[Column54]],7,FALSE),"0")</f>
        <v>0</v>
      </c>
      <c r="I180" s="56">
        <f>IFERROR(VLOOKUP(Table1215[[#This Row],[Column2]],Table12[[Column2]:[Column54]],8,FALSE),"0")</f>
        <v>3</v>
      </c>
      <c r="J180" s="56">
        <f>IFERROR(VLOOKUP(Table1215[[#This Row],[Column2]],Table12[[Column2]:[Column54]],9,FALSE),"0")</f>
        <v>0</v>
      </c>
      <c r="K180" s="56">
        <f>IFERROR(VLOOKUP(Table1215[[#This Row],[Column2]],Table12[[Column2]:[Column54]],10,FALSE),"0")</f>
        <v>0</v>
      </c>
      <c r="L180" s="58">
        <f>Table1215[[#This Row],[Column9]]</f>
        <v>3</v>
      </c>
      <c r="M180" s="56">
        <f>IFERROR(VLOOKUP(Table1215[[#This Row],[Column2]],Table12[[Column2]:[Column54]],12,FALSE),"0")</f>
        <v>0</v>
      </c>
      <c r="N180" s="56">
        <f>IFERROR(VLOOKUP(Table1215[[#This Row],[Column2]],Table12[[Column2]:[Column54]],13,FALSE),"0")</f>
        <v>4</v>
      </c>
      <c r="O180" s="56">
        <f>IFERROR(VLOOKUP(Table1215[[#This Row],[Column2]],Table12[[Column2]:[Column54]],14,FALSE),"0")</f>
        <v>4</v>
      </c>
      <c r="P180" s="56">
        <f>IFERROR(VLOOKUP(Table1215[[#This Row],[Column2]],Table12[[Column2]:[Column54]],10,FALSE),"0")</f>
        <v>0</v>
      </c>
      <c r="Q180" s="56">
        <f>IFERROR(VLOOKUP(Table1215[[#This Row],[Column2]],Table12[[Column2]:[Column54]],16,FALSE),"0")</f>
        <v>4</v>
      </c>
      <c r="R180" s="58">
        <f>AVERAGE(Table1215[[#This Row],[Column14]],Table1215[[#This Row],[Column15]],Table1215[[#This Row],[Column17]])</f>
        <v>4</v>
      </c>
      <c r="S180" s="56">
        <f>IFERROR(VLOOKUP(Table1215[[#This Row],[Column2]],Table12[[Column2]:[Column54]],18,FALSE),"0")</f>
        <v>0</v>
      </c>
      <c r="T180" s="56">
        <f>IFERROR(VLOOKUP(Table1215[[#This Row],[Column2]],Table12[[Column2]:[Column54]],19,FALSE),"0")</f>
        <v>0</v>
      </c>
      <c r="U180" s="56">
        <f>IFERROR(VLOOKUP(Table1215[[#This Row],[Column2]],Table12[[Column2]:[Column54]],20,FALSE),"0")</f>
        <v>0</v>
      </c>
      <c r="V180" s="56">
        <f>IFERROR(VLOOKUP(Table1215[[#This Row],[Column2]],Table12[[Column2]:[Column54]],21,FALSE),"0")</f>
        <v>0</v>
      </c>
      <c r="W180" s="56">
        <f>IFERROR(VLOOKUP(Table1215[[#This Row],[Column2]],Table12[[Column2]:[Column54]],22,FALSE),"0")</f>
        <v>0</v>
      </c>
      <c r="X180" s="58">
        <f>Table1215[[#This Row],[Column19]]</f>
        <v>0</v>
      </c>
      <c r="Y180" s="56">
        <f>IFERROR(VLOOKUP(Table1215[[#This Row],[Column2]],Table12[[Column2]:[Column54]],24,FALSE),"0")</f>
        <v>3</v>
      </c>
      <c r="Z180" s="56">
        <f>IFERROR(VLOOKUP(Table1215[[#This Row],[Column2]],Table12[[Column2]:[Column54]],25,FALSE),"0")</f>
        <v>0</v>
      </c>
      <c r="AA180" s="56">
        <f>IFERROR(VLOOKUP(Table1215[[#This Row],[Column2]],Table12[[Column2]:[Column54]],26,FALSE),"0")</f>
        <v>0</v>
      </c>
      <c r="AB180" s="56">
        <f>IFERROR(VLOOKUP(Table1215[[#This Row],[Column2]],Table12[[Column2]:[Column54]],27,FALSE),"0")</f>
        <v>0</v>
      </c>
      <c r="AC180" s="56">
        <f>IFERROR(VLOOKUP(Table1215[[#This Row],[Column2]],Table12[[Column2]:[Column54]],28,FALSE),"0")</f>
        <v>0</v>
      </c>
      <c r="AD180" s="58">
        <f>Table1215[[#This Row],[Column25]]</f>
        <v>3</v>
      </c>
      <c r="AE180" s="56">
        <f>IFERROR(VLOOKUP(Table1215[[#This Row],[Column2]],Table12[[Column2]:[Column54]],30,FALSE),"0")</f>
        <v>0</v>
      </c>
      <c r="AF180" s="56">
        <f>IFERROR(VLOOKUP(Table1215[[#This Row],[Column2]],Table12[[Column2]:[Column54]],31,FALSE),"0")</f>
        <v>0</v>
      </c>
      <c r="AG180" s="56">
        <f>IFERROR(VLOOKUP(Table1215[[#This Row],[Column2]],Table12[[Column2]:[Column54]],32,FALSE),"0")</f>
        <v>0</v>
      </c>
      <c r="AH180" s="56">
        <f>IFERROR(VLOOKUP(Table1215[[#This Row],[Column2]],Table12[[Column2]:[Column54]],33,FALSE),"0")</f>
        <v>0</v>
      </c>
      <c r="AI180" s="56">
        <f>IFERROR(VLOOKUP(Table1215[[#This Row],[Column2]],Table12[[Column2]:[Column54]],34,FALSE),"0")</f>
        <v>0</v>
      </c>
      <c r="AJ180" s="58">
        <f>AVERAGE(Table1215[[#This Row],[Column31]],Table1215[[#This Row],[Column32]],Table1215[[#This Row],[Column33]])</f>
        <v>0</v>
      </c>
      <c r="AK180" s="56">
        <f>IFERROR(VLOOKUP(Table1215[[#This Row],[Column2]],Table12[[Column2]:[Column54]],36,FALSE),"0")</f>
        <v>3</v>
      </c>
      <c r="AL180" s="56">
        <f>IFERROR(VLOOKUP(Table1215[[#This Row],[Column2]],Table12[[Column2]:[Column54]],37,FALSE),"0")</f>
        <v>3</v>
      </c>
      <c r="AM180" s="56">
        <f>IFERROR(VLOOKUP(Table1215[[#This Row],[Column2]],Table12[[Column2]:[Column54]],38,FALSE),"0")</f>
        <v>0</v>
      </c>
      <c r="AN180" s="56">
        <f>IFERROR(VLOOKUP(Table1215[[#This Row],[Column2]],Table12[[Column2]:[Column54]],39,FALSE),"0")</f>
        <v>4</v>
      </c>
      <c r="AO180" s="56">
        <f>IFERROR(VLOOKUP(Table1215[[#This Row],[Column2]],Table12[[Column2]:[Column54]],40,FALSE),"0")</f>
        <v>0</v>
      </c>
      <c r="AP180" s="58">
        <f>AVERAGE(Table1215[[#This Row],[Column37]],Table1215[[#This Row],[Column38]],Table1215[[#This Row],[Column40]])</f>
        <v>3.3333333333333335</v>
      </c>
      <c r="AQ180" s="56">
        <f>IFERROR(VLOOKUP(Table1215[[#This Row],[Column2]],Table12[[Column2]:[Column54]],42,FALSE),"0")</f>
        <v>3</v>
      </c>
      <c r="AR180" s="56">
        <f>IFERROR(VLOOKUP(Table1215[[#This Row],[Column2]],Table12[[Column2]:[Column54]],43,FALSE),"0")</f>
        <v>0</v>
      </c>
      <c r="AS180" s="56">
        <f>IFERROR(VLOOKUP(Table1215[[#This Row],[Column2]],Table12[[Column2]:[Column54]],44,FALSE),"0")</f>
        <v>0</v>
      </c>
      <c r="AT180" s="56">
        <f>IFERROR(VLOOKUP(Table1215[[#This Row],[Column2]],Table12[[Column2]:[Column54]],45,FALSE),"0")</f>
        <v>0</v>
      </c>
      <c r="AU180" s="56">
        <f>IFERROR(VLOOKUP(Table1215[[#This Row],[Column2]],Table12[[Column2]:[Column54]],46,FALSE),"0")</f>
        <v>0</v>
      </c>
      <c r="AV180" s="58">
        <f>Table1215[[#This Row],[Column43]]</f>
        <v>3</v>
      </c>
      <c r="AW180" s="56">
        <f>IFERROR(VLOOKUP(Table1215[[#This Row],[Column2]],Table12[[Column2]:[Column54]],48,FALSE),"0")</f>
        <v>0</v>
      </c>
      <c r="AX180" s="56">
        <f>IFERROR(VLOOKUP(Table1215[[#This Row],[Column2]],Table12[[Column2]:[Column54]],49,FALSE),"0")</f>
        <v>0</v>
      </c>
      <c r="AY180" s="56">
        <f>IFERROR(VLOOKUP(Table1215[[#This Row],[Column2]],Table12[[Column2]:[Column54]],50,FALSE),"0")</f>
        <v>0</v>
      </c>
      <c r="AZ180" s="56">
        <f>IFERROR(VLOOKUP(Table1215[[#This Row],[Column2]],Table12[[Column2]:[Column54]],51,FALSE),"0")</f>
        <v>4</v>
      </c>
      <c r="BA180" s="56">
        <f>IFERROR(VLOOKUP(Table1215[[#This Row],[Column2]],Table12[[Column2]:[Column54]],52,FALSE),"0")</f>
        <v>3</v>
      </c>
      <c r="BB180" s="58">
        <f>AVERAGE(Table1215[[#This Row],[Column52]],Table1215[[#This Row],[Column53]])</f>
        <v>3.5</v>
      </c>
    </row>
    <row r="181" spans="1:54" ht="23.1" customHeight="1" x14ac:dyDescent="0.3">
      <c r="A181" s="78">
        <v>178</v>
      </c>
      <c r="B181" s="61" t="s">
        <v>51</v>
      </c>
      <c r="C181" s="62" t="s">
        <v>52</v>
      </c>
      <c r="D181" s="61" t="s">
        <v>541</v>
      </c>
      <c r="E181" s="61" t="s">
        <v>34</v>
      </c>
      <c r="F181" s="61" t="str">
        <f>REPT(CHAR(160),10)&amp;Working!$E182</f>
        <v>          A</v>
      </c>
      <c r="G181" s="52">
        <f>IFERROR(VLOOKUP(Table1215[[#This Row],[Column2]],Table12[[Column2]:[Column54]],6,FALSE),"0")</f>
        <v>0</v>
      </c>
      <c r="H181" s="52">
        <f>IFERROR(VLOOKUP(Table1215[[#This Row],[Column2]],Table12[[Column2]:[Column54]],7,FALSE),"0")</f>
        <v>0</v>
      </c>
      <c r="I181" s="52">
        <f>IFERROR(VLOOKUP(Table1215[[#This Row],[Column2]],Table12[[Column2]:[Column54]],8,FALSE),"0")</f>
        <v>5</v>
      </c>
      <c r="J181" s="52">
        <f>IFERROR(VLOOKUP(Table1215[[#This Row],[Column2]],Table12[[Column2]:[Column54]],9,FALSE),"0")</f>
        <v>0</v>
      </c>
      <c r="K181" s="52">
        <f>IFERROR(VLOOKUP(Table1215[[#This Row],[Column2]],Table12[[Column2]:[Column54]],10,FALSE),"0")</f>
        <v>0</v>
      </c>
      <c r="L181" s="58">
        <f>Table1215[[#This Row],[Column9]]</f>
        <v>5</v>
      </c>
      <c r="M181" s="52">
        <f>IFERROR(VLOOKUP(Table1215[[#This Row],[Column2]],Table12[[Column2]:[Column54]],12,FALSE),"0")</f>
        <v>0</v>
      </c>
      <c r="N181" s="52">
        <f>IFERROR(VLOOKUP(Table1215[[#This Row],[Column2]],Table12[[Column2]:[Column54]],13,FALSE),"0")</f>
        <v>5</v>
      </c>
      <c r="O181" s="52">
        <f>IFERROR(VLOOKUP(Table1215[[#This Row],[Column2]],Table12[[Column2]:[Column54]],14,FALSE),"0")</f>
        <v>4</v>
      </c>
      <c r="P181" s="52">
        <f>IFERROR(VLOOKUP(Table1215[[#This Row],[Column2]],Table12[[Column2]:[Column54]],10,FALSE),"0")</f>
        <v>0</v>
      </c>
      <c r="Q181" s="52">
        <f>IFERROR(VLOOKUP(Table1215[[#This Row],[Column2]],Table12[[Column2]:[Column54]],16,FALSE),"0")</f>
        <v>4</v>
      </c>
      <c r="R181" s="58">
        <f>AVERAGE(Table1215[[#This Row],[Column14]],Table1215[[#This Row],[Column15]],Table1215[[#This Row],[Column17]])</f>
        <v>4.333333333333333</v>
      </c>
      <c r="S181" s="52">
        <f>IFERROR(VLOOKUP(Table1215[[#This Row],[Column2]],Table12[[Column2]:[Column54]],18,FALSE),"0")</f>
        <v>0</v>
      </c>
      <c r="T181" s="52">
        <f>IFERROR(VLOOKUP(Table1215[[#This Row],[Column2]],Table12[[Column2]:[Column54]],19,FALSE),"0")</f>
        <v>0</v>
      </c>
      <c r="U181" s="52">
        <f>IFERROR(VLOOKUP(Table1215[[#This Row],[Column2]],Table12[[Column2]:[Column54]],20,FALSE),"0")</f>
        <v>0</v>
      </c>
      <c r="V181" s="52">
        <f>IFERROR(VLOOKUP(Table1215[[#This Row],[Column2]],Table12[[Column2]:[Column54]],21,FALSE),"0")</f>
        <v>0</v>
      </c>
      <c r="W181" s="52">
        <f>IFERROR(VLOOKUP(Table1215[[#This Row],[Column2]],Table12[[Column2]:[Column54]],22,FALSE),"0")</f>
        <v>0</v>
      </c>
      <c r="X181" s="58">
        <f>Table1215[[#This Row],[Column19]]</f>
        <v>0</v>
      </c>
      <c r="Y181" s="52">
        <f>IFERROR(VLOOKUP(Table1215[[#This Row],[Column2]],Table12[[Column2]:[Column54]],24,FALSE),"0")</f>
        <v>5</v>
      </c>
      <c r="Z181" s="52">
        <f>IFERROR(VLOOKUP(Table1215[[#This Row],[Column2]],Table12[[Column2]:[Column54]],25,FALSE),"0")</f>
        <v>0</v>
      </c>
      <c r="AA181" s="52">
        <f>IFERROR(VLOOKUP(Table1215[[#This Row],[Column2]],Table12[[Column2]:[Column54]],26,FALSE),"0")</f>
        <v>0</v>
      </c>
      <c r="AB181" s="52">
        <f>IFERROR(VLOOKUP(Table1215[[#This Row],[Column2]],Table12[[Column2]:[Column54]],27,FALSE),"0")</f>
        <v>0</v>
      </c>
      <c r="AC181" s="52">
        <f>IFERROR(VLOOKUP(Table1215[[#This Row],[Column2]],Table12[[Column2]:[Column54]],28,FALSE),"0")</f>
        <v>0</v>
      </c>
      <c r="AD181" s="58">
        <f>Table1215[[#This Row],[Column25]]</f>
        <v>5</v>
      </c>
      <c r="AE181" s="52">
        <f>IFERROR(VLOOKUP(Table1215[[#This Row],[Column2]],Table12[[Column2]:[Column54]],30,FALSE),"0")</f>
        <v>0</v>
      </c>
      <c r="AF181" s="52">
        <f>IFERROR(VLOOKUP(Table1215[[#This Row],[Column2]],Table12[[Column2]:[Column54]],31,FALSE),"0")</f>
        <v>0</v>
      </c>
      <c r="AG181" s="52">
        <f>IFERROR(VLOOKUP(Table1215[[#This Row],[Column2]],Table12[[Column2]:[Column54]],32,FALSE),"0")</f>
        <v>0</v>
      </c>
      <c r="AH181" s="52">
        <f>IFERROR(VLOOKUP(Table1215[[#This Row],[Column2]],Table12[[Column2]:[Column54]],33,FALSE),"0")</f>
        <v>0</v>
      </c>
      <c r="AI181" s="52">
        <f>IFERROR(VLOOKUP(Table1215[[#This Row],[Column2]],Table12[[Column2]:[Column54]],34,FALSE),"0")</f>
        <v>0</v>
      </c>
      <c r="AJ181" s="58">
        <f>AVERAGE(Table1215[[#This Row],[Column31]],Table1215[[#This Row],[Column32]],Table1215[[#This Row],[Column33]])</f>
        <v>0</v>
      </c>
      <c r="AK181" s="52">
        <f>IFERROR(VLOOKUP(Table1215[[#This Row],[Column2]],Table12[[Column2]:[Column54]],36,FALSE),"0")</f>
        <v>5</v>
      </c>
      <c r="AL181" s="52">
        <f>IFERROR(VLOOKUP(Table1215[[#This Row],[Column2]],Table12[[Column2]:[Column54]],37,FALSE),"0")</f>
        <v>5</v>
      </c>
      <c r="AM181" s="52">
        <f>IFERROR(VLOOKUP(Table1215[[#This Row],[Column2]],Table12[[Column2]:[Column54]],38,FALSE),"0")</f>
        <v>0</v>
      </c>
      <c r="AN181" s="52">
        <f>IFERROR(VLOOKUP(Table1215[[#This Row],[Column2]],Table12[[Column2]:[Column54]],39,FALSE),"0")</f>
        <v>5</v>
      </c>
      <c r="AO181" s="52">
        <f>IFERROR(VLOOKUP(Table1215[[#This Row],[Column2]],Table12[[Column2]:[Column54]],40,FALSE),"0")</f>
        <v>0</v>
      </c>
      <c r="AP181" s="58">
        <f>AVERAGE(Table1215[[#This Row],[Column37]],Table1215[[#This Row],[Column38]],Table1215[[#This Row],[Column40]])</f>
        <v>5</v>
      </c>
      <c r="AQ181" s="52">
        <f>IFERROR(VLOOKUP(Table1215[[#This Row],[Column2]],Table12[[Column2]:[Column54]],42,FALSE),"0")</f>
        <v>5</v>
      </c>
      <c r="AR181" s="52">
        <f>IFERROR(VLOOKUP(Table1215[[#This Row],[Column2]],Table12[[Column2]:[Column54]],43,FALSE),"0")</f>
        <v>0</v>
      </c>
      <c r="AS181" s="52">
        <f>IFERROR(VLOOKUP(Table1215[[#This Row],[Column2]],Table12[[Column2]:[Column54]],44,FALSE),"0")</f>
        <v>0</v>
      </c>
      <c r="AT181" s="52">
        <f>IFERROR(VLOOKUP(Table1215[[#This Row],[Column2]],Table12[[Column2]:[Column54]],45,FALSE),"0")</f>
        <v>0</v>
      </c>
      <c r="AU181" s="52">
        <f>IFERROR(VLOOKUP(Table1215[[#This Row],[Column2]],Table12[[Column2]:[Column54]],46,FALSE),"0")</f>
        <v>0</v>
      </c>
      <c r="AV181" s="58">
        <f>Table1215[[#This Row],[Column43]]</f>
        <v>5</v>
      </c>
      <c r="AW181" s="52">
        <f>IFERROR(VLOOKUP(Table1215[[#This Row],[Column2]],Table12[[Column2]:[Column54]],48,FALSE),"0")</f>
        <v>0</v>
      </c>
      <c r="AX181" s="52">
        <f>IFERROR(VLOOKUP(Table1215[[#This Row],[Column2]],Table12[[Column2]:[Column54]],49,FALSE),"0")</f>
        <v>0</v>
      </c>
      <c r="AY181" s="52">
        <f>IFERROR(VLOOKUP(Table1215[[#This Row],[Column2]],Table12[[Column2]:[Column54]],50,FALSE),"0")</f>
        <v>0</v>
      </c>
      <c r="AZ181" s="52">
        <f>IFERROR(VLOOKUP(Table1215[[#This Row],[Column2]],Table12[[Column2]:[Column54]],51,FALSE),"0")</f>
        <v>5</v>
      </c>
      <c r="BA181" s="52">
        <f>IFERROR(VLOOKUP(Table1215[[#This Row],[Column2]],Table12[[Column2]:[Column54]],52,FALSE),"0")</f>
        <v>5</v>
      </c>
      <c r="BB181" s="58">
        <f>AVERAGE(Table1215[[#This Row],[Column52]],Table1215[[#This Row],[Column53]])</f>
        <v>5</v>
      </c>
    </row>
    <row r="182" spans="1:54" ht="23.1" customHeight="1" x14ac:dyDescent="0.3">
      <c r="A182" s="77">
        <v>179</v>
      </c>
      <c r="B182" s="54" t="s">
        <v>238</v>
      </c>
      <c r="C182" s="55" t="s">
        <v>239</v>
      </c>
      <c r="D182" s="54" t="s">
        <v>541</v>
      </c>
      <c r="E182" s="54" t="s">
        <v>160</v>
      </c>
      <c r="F182" s="54" t="str">
        <f>REPT(CHAR(160),10)&amp;Working!$E183</f>
        <v>          B</v>
      </c>
      <c r="G182" s="56">
        <f>IFERROR(VLOOKUP(Table1215[[#This Row],[Column2]],Table12[[Column2]:[Column54]],6,FALSE),"0")</f>
        <v>0</v>
      </c>
      <c r="H182" s="56">
        <f>IFERROR(VLOOKUP(Table1215[[#This Row],[Column2]],Table12[[Column2]:[Column54]],7,FALSE),"0")</f>
        <v>0</v>
      </c>
      <c r="I182" s="56">
        <f>IFERROR(VLOOKUP(Table1215[[#This Row],[Column2]],Table12[[Column2]:[Column54]],8,FALSE),"0")</f>
        <v>4</v>
      </c>
      <c r="J182" s="56">
        <f>IFERROR(VLOOKUP(Table1215[[#This Row],[Column2]],Table12[[Column2]:[Column54]],9,FALSE),"0")</f>
        <v>0</v>
      </c>
      <c r="K182" s="56">
        <f>IFERROR(VLOOKUP(Table1215[[#This Row],[Column2]],Table12[[Column2]:[Column54]],10,FALSE),"0")</f>
        <v>0</v>
      </c>
      <c r="L182" s="58">
        <f>Table1215[[#This Row],[Column9]]</f>
        <v>4</v>
      </c>
      <c r="M182" s="56">
        <f>IFERROR(VLOOKUP(Table1215[[#This Row],[Column2]],Table12[[Column2]:[Column54]],12,FALSE),"0")</f>
        <v>0</v>
      </c>
      <c r="N182" s="56">
        <f>IFERROR(VLOOKUP(Table1215[[#This Row],[Column2]],Table12[[Column2]:[Column54]],13,FALSE),"0")</f>
        <v>5</v>
      </c>
      <c r="O182" s="56">
        <f>IFERROR(VLOOKUP(Table1215[[#This Row],[Column2]],Table12[[Column2]:[Column54]],14,FALSE),"0")</f>
        <v>5</v>
      </c>
      <c r="P182" s="56">
        <f>IFERROR(VLOOKUP(Table1215[[#This Row],[Column2]],Table12[[Column2]:[Column54]],10,FALSE),"0")</f>
        <v>0</v>
      </c>
      <c r="Q182" s="56">
        <f>IFERROR(VLOOKUP(Table1215[[#This Row],[Column2]],Table12[[Column2]:[Column54]],16,FALSE),"0")</f>
        <v>5</v>
      </c>
      <c r="R182" s="58">
        <f>AVERAGE(Table1215[[#This Row],[Column14]],Table1215[[#This Row],[Column15]],Table1215[[#This Row],[Column17]])</f>
        <v>5</v>
      </c>
      <c r="S182" s="56">
        <f>IFERROR(VLOOKUP(Table1215[[#This Row],[Column2]],Table12[[Column2]:[Column54]],18,FALSE),"0")</f>
        <v>0</v>
      </c>
      <c r="T182" s="56">
        <f>IFERROR(VLOOKUP(Table1215[[#This Row],[Column2]],Table12[[Column2]:[Column54]],19,FALSE),"0")</f>
        <v>0</v>
      </c>
      <c r="U182" s="56">
        <f>IFERROR(VLOOKUP(Table1215[[#This Row],[Column2]],Table12[[Column2]:[Column54]],20,FALSE),"0")</f>
        <v>0</v>
      </c>
      <c r="V182" s="56">
        <f>IFERROR(VLOOKUP(Table1215[[#This Row],[Column2]],Table12[[Column2]:[Column54]],21,FALSE),"0")</f>
        <v>0</v>
      </c>
      <c r="W182" s="56">
        <f>IFERROR(VLOOKUP(Table1215[[#This Row],[Column2]],Table12[[Column2]:[Column54]],22,FALSE),"0")</f>
        <v>0</v>
      </c>
      <c r="X182" s="58">
        <f>Table1215[[#This Row],[Column19]]</f>
        <v>0</v>
      </c>
      <c r="Y182" s="56">
        <f>IFERROR(VLOOKUP(Table1215[[#This Row],[Column2]],Table12[[Column2]:[Column54]],24,FALSE),"0")</f>
        <v>4</v>
      </c>
      <c r="Z182" s="56">
        <f>IFERROR(VLOOKUP(Table1215[[#This Row],[Column2]],Table12[[Column2]:[Column54]],25,FALSE),"0")</f>
        <v>0</v>
      </c>
      <c r="AA182" s="56">
        <f>IFERROR(VLOOKUP(Table1215[[#This Row],[Column2]],Table12[[Column2]:[Column54]],26,FALSE),"0")</f>
        <v>0</v>
      </c>
      <c r="AB182" s="56">
        <f>IFERROR(VLOOKUP(Table1215[[#This Row],[Column2]],Table12[[Column2]:[Column54]],27,FALSE),"0")</f>
        <v>0</v>
      </c>
      <c r="AC182" s="56">
        <f>IFERROR(VLOOKUP(Table1215[[#This Row],[Column2]],Table12[[Column2]:[Column54]],28,FALSE),"0")</f>
        <v>0</v>
      </c>
      <c r="AD182" s="58">
        <f>Table1215[[#This Row],[Column25]]</f>
        <v>4</v>
      </c>
      <c r="AE182" s="56">
        <f>IFERROR(VLOOKUP(Table1215[[#This Row],[Column2]],Table12[[Column2]:[Column54]],30,FALSE),"0")</f>
        <v>0</v>
      </c>
      <c r="AF182" s="56">
        <f>IFERROR(VLOOKUP(Table1215[[#This Row],[Column2]],Table12[[Column2]:[Column54]],31,FALSE),"0")</f>
        <v>0</v>
      </c>
      <c r="AG182" s="56">
        <f>IFERROR(VLOOKUP(Table1215[[#This Row],[Column2]],Table12[[Column2]:[Column54]],32,FALSE),"0")</f>
        <v>0</v>
      </c>
      <c r="AH182" s="56">
        <f>IFERROR(VLOOKUP(Table1215[[#This Row],[Column2]],Table12[[Column2]:[Column54]],33,FALSE),"0")</f>
        <v>0</v>
      </c>
      <c r="AI182" s="56">
        <f>IFERROR(VLOOKUP(Table1215[[#This Row],[Column2]],Table12[[Column2]:[Column54]],34,FALSE),"0")</f>
        <v>0</v>
      </c>
      <c r="AJ182" s="58">
        <f>AVERAGE(Table1215[[#This Row],[Column31]],Table1215[[#This Row],[Column32]],Table1215[[#This Row],[Column33]])</f>
        <v>0</v>
      </c>
      <c r="AK182" s="56">
        <f>IFERROR(VLOOKUP(Table1215[[#This Row],[Column2]],Table12[[Column2]:[Column54]],36,FALSE),"0")</f>
        <v>5</v>
      </c>
      <c r="AL182" s="56">
        <f>IFERROR(VLOOKUP(Table1215[[#This Row],[Column2]],Table12[[Column2]:[Column54]],37,FALSE),"0")</f>
        <v>5</v>
      </c>
      <c r="AM182" s="56">
        <f>IFERROR(VLOOKUP(Table1215[[#This Row],[Column2]],Table12[[Column2]:[Column54]],38,FALSE),"0")</f>
        <v>0</v>
      </c>
      <c r="AN182" s="56">
        <f>IFERROR(VLOOKUP(Table1215[[#This Row],[Column2]],Table12[[Column2]:[Column54]],39,FALSE),"0")</f>
        <v>5</v>
      </c>
      <c r="AO182" s="56">
        <f>IFERROR(VLOOKUP(Table1215[[#This Row],[Column2]],Table12[[Column2]:[Column54]],40,FALSE),"0")</f>
        <v>0</v>
      </c>
      <c r="AP182" s="58">
        <f>AVERAGE(Table1215[[#This Row],[Column37]],Table1215[[#This Row],[Column38]],Table1215[[#This Row],[Column40]])</f>
        <v>5</v>
      </c>
      <c r="AQ182" s="56">
        <f>IFERROR(VLOOKUP(Table1215[[#This Row],[Column2]],Table12[[Column2]:[Column54]],42,FALSE),"0")</f>
        <v>5</v>
      </c>
      <c r="AR182" s="56">
        <f>IFERROR(VLOOKUP(Table1215[[#This Row],[Column2]],Table12[[Column2]:[Column54]],43,FALSE),"0")</f>
        <v>0</v>
      </c>
      <c r="AS182" s="56">
        <f>IFERROR(VLOOKUP(Table1215[[#This Row],[Column2]],Table12[[Column2]:[Column54]],44,FALSE),"0")</f>
        <v>0</v>
      </c>
      <c r="AT182" s="56">
        <f>IFERROR(VLOOKUP(Table1215[[#This Row],[Column2]],Table12[[Column2]:[Column54]],45,FALSE),"0")</f>
        <v>0</v>
      </c>
      <c r="AU182" s="56">
        <f>IFERROR(VLOOKUP(Table1215[[#This Row],[Column2]],Table12[[Column2]:[Column54]],46,FALSE),"0")</f>
        <v>0</v>
      </c>
      <c r="AV182" s="58">
        <f>Table1215[[#This Row],[Column43]]</f>
        <v>5</v>
      </c>
      <c r="AW182" s="56">
        <f>IFERROR(VLOOKUP(Table1215[[#This Row],[Column2]],Table12[[Column2]:[Column54]],48,FALSE),"0")</f>
        <v>0</v>
      </c>
      <c r="AX182" s="56">
        <f>IFERROR(VLOOKUP(Table1215[[#This Row],[Column2]],Table12[[Column2]:[Column54]],49,FALSE),"0")</f>
        <v>0</v>
      </c>
      <c r="AY182" s="56">
        <f>IFERROR(VLOOKUP(Table1215[[#This Row],[Column2]],Table12[[Column2]:[Column54]],50,FALSE),"0")</f>
        <v>0</v>
      </c>
      <c r="AZ182" s="56">
        <f>IFERROR(VLOOKUP(Table1215[[#This Row],[Column2]],Table12[[Column2]:[Column54]],51,FALSE),"0")</f>
        <v>4</v>
      </c>
      <c r="BA182" s="56">
        <f>IFERROR(VLOOKUP(Table1215[[#This Row],[Column2]],Table12[[Column2]:[Column54]],52,FALSE),"0")</f>
        <v>5</v>
      </c>
      <c r="BB182" s="58">
        <f>AVERAGE(Table1215[[#This Row],[Column52]],Table1215[[#This Row],[Column53]])</f>
        <v>4.5</v>
      </c>
    </row>
    <row r="183" spans="1:54" ht="23.1" customHeight="1" x14ac:dyDescent="0.3">
      <c r="A183" s="78">
        <v>180</v>
      </c>
      <c r="B183" s="61" t="s">
        <v>254</v>
      </c>
      <c r="C183" s="62" t="s">
        <v>255</v>
      </c>
      <c r="D183" s="61" t="s">
        <v>449</v>
      </c>
      <c r="E183" s="61" t="s">
        <v>160</v>
      </c>
      <c r="F183" s="61" t="str">
        <f>REPT(CHAR(160),10)&amp;Working!$E184</f>
        <v>          B</v>
      </c>
      <c r="G183" s="52">
        <f>IFERROR(VLOOKUP(Table1215[[#This Row],[Column2]],Table12[[Column2]:[Column54]],6,FALSE),"0")</f>
        <v>0</v>
      </c>
      <c r="H183" s="52">
        <f>IFERROR(VLOOKUP(Table1215[[#This Row],[Column2]],Table12[[Column2]:[Column54]],7,FALSE),"0")</f>
        <v>0</v>
      </c>
      <c r="I183" s="52">
        <f>IFERROR(VLOOKUP(Table1215[[#This Row],[Column2]],Table12[[Column2]:[Column54]],8,FALSE),"0")</f>
        <v>5</v>
      </c>
      <c r="J183" s="52">
        <f>IFERROR(VLOOKUP(Table1215[[#This Row],[Column2]],Table12[[Column2]:[Column54]],9,FALSE),"0")</f>
        <v>0</v>
      </c>
      <c r="K183" s="52">
        <f>IFERROR(VLOOKUP(Table1215[[#This Row],[Column2]],Table12[[Column2]:[Column54]],10,FALSE),"0")</f>
        <v>0</v>
      </c>
      <c r="L183" s="58">
        <f>Table1215[[#This Row],[Column9]]</f>
        <v>5</v>
      </c>
      <c r="M183" s="52">
        <f>IFERROR(VLOOKUP(Table1215[[#This Row],[Column2]],Table12[[Column2]:[Column54]],12,FALSE),"0")</f>
        <v>0</v>
      </c>
      <c r="N183" s="52">
        <f>IFERROR(VLOOKUP(Table1215[[#This Row],[Column2]],Table12[[Column2]:[Column54]],13,FALSE),"0")</f>
        <v>5</v>
      </c>
      <c r="O183" s="52">
        <f>IFERROR(VLOOKUP(Table1215[[#This Row],[Column2]],Table12[[Column2]:[Column54]],14,FALSE),"0")</f>
        <v>5</v>
      </c>
      <c r="P183" s="52">
        <f>IFERROR(VLOOKUP(Table1215[[#This Row],[Column2]],Table12[[Column2]:[Column54]],10,FALSE),"0")</f>
        <v>0</v>
      </c>
      <c r="Q183" s="52">
        <f>IFERROR(VLOOKUP(Table1215[[#This Row],[Column2]],Table12[[Column2]:[Column54]],16,FALSE),"0")</f>
        <v>5</v>
      </c>
      <c r="R183" s="58">
        <f>AVERAGE(Table1215[[#This Row],[Column14]],Table1215[[#This Row],[Column15]],Table1215[[#This Row],[Column17]])</f>
        <v>5</v>
      </c>
      <c r="S183" s="52">
        <f>IFERROR(VLOOKUP(Table1215[[#This Row],[Column2]],Table12[[Column2]:[Column54]],18,FALSE),"0")</f>
        <v>0</v>
      </c>
      <c r="T183" s="52">
        <f>IFERROR(VLOOKUP(Table1215[[#This Row],[Column2]],Table12[[Column2]:[Column54]],19,FALSE),"0")</f>
        <v>0</v>
      </c>
      <c r="U183" s="52">
        <f>IFERROR(VLOOKUP(Table1215[[#This Row],[Column2]],Table12[[Column2]:[Column54]],20,FALSE),"0")</f>
        <v>0</v>
      </c>
      <c r="V183" s="52">
        <f>IFERROR(VLOOKUP(Table1215[[#This Row],[Column2]],Table12[[Column2]:[Column54]],21,FALSE),"0")</f>
        <v>0</v>
      </c>
      <c r="W183" s="52">
        <f>IFERROR(VLOOKUP(Table1215[[#This Row],[Column2]],Table12[[Column2]:[Column54]],22,FALSE),"0")</f>
        <v>0</v>
      </c>
      <c r="X183" s="58">
        <f>Table1215[[#This Row],[Column19]]</f>
        <v>0</v>
      </c>
      <c r="Y183" s="52">
        <f>IFERROR(VLOOKUP(Table1215[[#This Row],[Column2]],Table12[[Column2]:[Column54]],24,FALSE),"0")</f>
        <v>5</v>
      </c>
      <c r="Z183" s="52">
        <f>IFERROR(VLOOKUP(Table1215[[#This Row],[Column2]],Table12[[Column2]:[Column54]],25,FALSE),"0")</f>
        <v>0</v>
      </c>
      <c r="AA183" s="52">
        <f>IFERROR(VLOOKUP(Table1215[[#This Row],[Column2]],Table12[[Column2]:[Column54]],26,FALSE),"0")</f>
        <v>0</v>
      </c>
      <c r="AB183" s="52">
        <f>IFERROR(VLOOKUP(Table1215[[#This Row],[Column2]],Table12[[Column2]:[Column54]],27,FALSE),"0")</f>
        <v>0</v>
      </c>
      <c r="AC183" s="52">
        <f>IFERROR(VLOOKUP(Table1215[[#This Row],[Column2]],Table12[[Column2]:[Column54]],28,FALSE),"0")</f>
        <v>0</v>
      </c>
      <c r="AD183" s="58">
        <f>Table1215[[#This Row],[Column25]]</f>
        <v>5</v>
      </c>
      <c r="AE183" s="52">
        <f>IFERROR(VLOOKUP(Table1215[[#This Row],[Column2]],Table12[[Column2]:[Column54]],30,FALSE),"0")</f>
        <v>0</v>
      </c>
      <c r="AF183" s="52">
        <f>IFERROR(VLOOKUP(Table1215[[#This Row],[Column2]],Table12[[Column2]:[Column54]],31,FALSE),"0")</f>
        <v>0</v>
      </c>
      <c r="AG183" s="52">
        <f>IFERROR(VLOOKUP(Table1215[[#This Row],[Column2]],Table12[[Column2]:[Column54]],32,FALSE),"0")</f>
        <v>0</v>
      </c>
      <c r="AH183" s="52">
        <f>IFERROR(VLOOKUP(Table1215[[#This Row],[Column2]],Table12[[Column2]:[Column54]],33,FALSE),"0")</f>
        <v>0</v>
      </c>
      <c r="AI183" s="52">
        <f>IFERROR(VLOOKUP(Table1215[[#This Row],[Column2]],Table12[[Column2]:[Column54]],34,FALSE),"0")</f>
        <v>0</v>
      </c>
      <c r="AJ183" s="58">
        <f>AVERAGE(Table1215[[#This Row],[Column31]],Table1215[[#This Row],[Column32]],Table1215[[#This Row],[Column33]])</f>
        <v>0</v>
      </c>
      <c r="AK183" s="52">
        <f>IFERROR(VLOOKUP(Table1215[[#This Row],[Column2]],Table12[[Column2]:[Column54]],36,FALSE),"0")</f>
        <v>4</v>
      </c>
      <c r="AL183" s="52">
        <f>IFERROR(VLOOKUP(Table1215[[#This Row],[Column2]],Table12[[Column2]:[Column54]],37,FALSE),"0")</f>
        <v>5</v>
      </c>
      <c r="AM183" s="52">
        <f>IFERROR(VLOOKUP(Table1215[[#This Row],[Column2]],Table12[[Column2]:[Column54]],38,FALSE),"0")</f>
        <v>0</v>
      </c>
      <c r="AN183" s="52">
        <f>IFERROR(VLOOKUP(Table1215[[#This Row],[Column2]],Table12[[Column2]:[Column54]],39,FALSE),"0")</f>
        <v>5</v>
      </c>
      <c r="AO183" s="52">
        <f>IFERROR(VLOOKUP(Table1215[[#This Row],[Column2]],Table12[[Column2]:[Column54]],40,FALSE),"0")</f>
        <v>0</v>
      </c>
      <c r="AP183" s="58">
        <f>AVERAGE(Table1215[[#This Row],[Column37]],Table1215[[#This Row],[Column38]],Table1215[[#This Row],[Column40]])</f>
        <v>4.666666666666667</v>
      </c>
      <c r="AQ183" s="52">
        <f>IFERROR(VLOOKUP(Table1215[[#This Row],[Column2]],Table12[[Column2]:[Column54]],42,FALSE),"0")</f>
        <v>5</v>
      </c>
      <c r="AR183" s="52">
        <f>IFERROR(VLOOKUP(Table1215[[#This Row],[Column2]],Table12[[Column2]:[Column54]],43,FALSE),"0")</f>
        <v>0</v>
      </c>
      <c r="AS183" s="52">
        <f>IFERROR(VLOOKUP(Table1215[[#This Row],[Column2]],Table12[[Column2]:[Column54]],44,FALSE),"0")</f>
        <v>0</v>
      </c>
      <c r="AT183" s="52">
        <f>IFERROR(VLOOKUP(Table1215[[#This Row],[Column2]],Table12[[Column2]:[Column54]],45,FALSE),"0")</f>
        <v>0</v>
      </c>
      <c r="AU183" s="52">
        <f>IFERROR(VLOOKUP(Table1215[[#This Row],[Column2]],Table12[[Column2]:[Column54]],46,FALSE),"0")</f>
        <v>0</v>
      </c>
      <c r="AV183" s="58">
        <f>Table1215[[#This Row],[Column43]]</f>
        <v>5</v>
      </c>
      <c r="AW183" s="52">
        <f>IFERROR(VLOOKUP(Table1215[[#This Row],[Column2]],Table12[[Column2]:[Column54]],48,FALSE),"0")</f>
        <v>0</v>
      </c>
      <c r="AX183" s="52">
        <f>IFERROR(VLOOKUP(Table1215[[#This Row],[Column2]],Table12[[Column2]:[Column54]],49,FALSE),"0")</f>
        <v>0</v>
      </c>
      <c r="AY183" s="52">
        <f>IFERROR(VLOOKUP(Table1215[[#This Row],[Column2]],Table12[[Column2]:[Column54]],50,FALSE),"0")</f>
        <v>0</v>
      </c>
      <c r="AZ183" s="52">
        <f>IFERROR(VLOOKUP(Table1215[[#This Row],[Column2]],Table12[[Column2]:[Column54]],51,FALSE),"0")</f>
        <v>5</v>
      </c>
      <c r="BA183" s="52">
        <f>IFERROR(VLOOKUP(Table1215[[#This Row],[Column2]],Table12[[Column2]:[Column54]],52,FALSE),"0")</f>
        <v>5</v>
      </c>
      <c r="BB183" s="58">
        <f>AVERAGE(Table1215[[#This Row],[Column52]],Table1215[[#This Row],[Column53]])</f>
        <v>5</v>
      </c>
    </row>
    <row r="184" spans="1:54" ht="23.1" customHeight="1" x14ac:dyDescent="0.3">
      <c r="A184" s="77">
        <v>181</v>
      </c>
      <c r="B184" s="54" t="s">
        <v>403</v>
      </c>
      <c r="C184" s="55" t="s">
        <v>404</v>
      </c>
      <c r="D184" s="54" t="s">
        <v>449</v>
      </c>
      <c r="E184" s="54" t="s">
        <v>492</v>
      </c>
      <c r="F184" s="54" t="str">
        <f>REPT(CHAR(160),10)&amp;Working!$E185</f>
        <v>          C</v>
      </c>
      <c r="G184" s="56">
        <f>IFERROR(VLOOKUP(Table1215[[#This Row],[Column2]],Table12[[Column2]:[Column54]],6,FALSE),"0")</f>
        <v>0</v>
      </c>
      <c r="H184" s="56">
        <f>IFERROR(VLOOKUP(Table1215[[#This Row],[Column2]],Table12[[Column2]:[Column54]],7,FALSE),"0")</f>
        <v>0</v>
      </c>
      <c r="I184" s="56">
        <f>IFERROR(VLOOKUP(Table1215[[#This Row],[Column2]],Table12[[Column2]:[Column54]],8,FALSE),"0")</f>
        <v>4</v>
      </c>
      <c r="J184" s="56">
        <f>IFERROR(VLOOKUP(Table1215[[#This Row],[Column2]],Table12[[Column2]:[Column54]],9,FALSE),"0")</f>
        <v>0</v>
      </c>
      <c r="K184" s="56">
        <f>IFERROR(VLOOKUP(Table1215[[#This Row],[Column2]],Table12[[Column2]:[Column54]],10,FALSE),"0")</f>
        <v>0</v>
      </c>
      <c r="L184" s="58">
        <f>Table1215[[#This Row],[Column9]]</f>
        <v>4</v>
      </c>
      <c r="M184" s="56">
        <f>IFERROR(VLOOKUP(Table1215[[#This Row],[Column2]],Table12[[Column2]:[Column54]],12,FALSE),"0")</f>
        <v>0</v>
      </c>
      <c r="N184" s="56">
        <f>IFERROR(VLOOKUP(Table1215[[#This Row],[Column2]],Table12[[Column2]:[Column54]],13,FALSE),"0")</f>
        <v>4</v>
      </c>
      <c r="O184" s="56">
        <f>IFERROR(VLOOKUP(Table1215[[#This Row],[Column2]],Table12[[Column2]:[Column54]],14,FALSE),"0")</f>
        <v>4</v>
      </c>
      <c r="P184" s="56">
        <f>IFERROR(VLOOKUP(Table1215[[#This Row],[Column2]],Table12[[Column2]:[Column54]],10,FALSE),"0")</f>
        <v>0</v>
      </c>
      <c r="Q184" s="56">
        <f>IFERROR(VLOOKUP(Table1215[[#This Row],[Column2]],Table12[[Column2]:[Column54]],16,FALSE),"0")</f>
        <v>4</v>
      </c>
      <c r="R184" s="58">
        <f>AVERAGE(Table1215[[#This Row],[Column14]],Table1215[[#This Row],[Column15]],Table1215[[#This Row],[Column17]])</f>
        <v>4</v>
      </c>
      <c r="S184" s="56">
        <f>IFERROR(VLOOKUP(Table1215[[#This Row],[Column2]],Table12[[Column2]:[Column54]],18,FALSE),"0")</f>
        <v>0</v>
      </c>
      <c r="T184" s="56">
        <f>IFERROR(VLOOKUP(Table1215[[#This Row],[Column2]],Table12[[Column2]:[Column54]],19,FALSE),"0")</f>
        <v>0</v>
      </c>
      <c r="U184" s="56">
        <f>IFERROR(VLOOKUP(Table1215[[#This Row],[Column2]],Table12[[Column2]:[Column54]],20,FALSE),"0")</f>
        <v>0</v>
      </c>
      <c r="V184" s="56">
        <f>IFERROR(VLOOKUP(Table1215[[#This Row],[Column2]],Table12[[Column2]:[Column54]],21,FALSE),"0")</f>
        <v>0</v>
      </c>
      <c r="W184" s="56">
        <f>IFERROR(VLOOKUP(Table1215[[#This Row],[Column2]],Table12[[Column2]:[Column54]],22,FALSE),"0")</f>
        <v>0</v>
      </c>
      <c r="X184" s="58">
        <f>Table1215[[#This Row],[Column19]]</f>
        <v>0</v>
      </c>
      <c r="Y184" s="56">
        <f>IFERROR(VLOOKUP(Table1215[[#This Row],[Column2]],Table12[[Column2]:[Column54]],24,FALSE),"0")</f>
        <v>5</v>
      </c>
      <c r="Z184" s="56">
        <f>IFERROR(VLOOKUP(Table1215[[#This Row],[Column2]],Table12[[Column2]:[Column54]],25,FALSE),"0")</f>
        <v>0</v>
      </c>
      <c r="AA184" s="56">
        <f>IFERROR(VLOOKUP(Table1215[[#This Row],[Column2]],Table12[[Column2]:[Column54]],26,FALSE),"0")</f>
        <v>0</v>
      </c>
      <c r="AB184" s="56">
        <f>IFERROR(VLOOKUP(Table1215[[#This Row],[Column2]],Table12[[Column2]:[Column54]],27,FALSE),"0")</f>
        <v>0</v>
      </c>
      <c r="AC184" s="56">
        <f>IFERROR(VLOOKUP(Table1215[[#This Row],[Column2]],Table12[[Column2]:[Column54]],28,FALSE),"0")</f>
        <v>0</v>
      </c>
      <c r="AD184" s="58">
        <f>Table1215[[#This Row],[Column25]]</f>
        <v>5</v>
      </c>
      <c r="AE184" s="56">
        <f>IFERROR(VLOOKUP(Table1215[[#This Row],[Column2]],Table12[[Column2]:[Column54]],30,FALSE),"0")</f>
        <v>0</v>
      </c>
      <c r="AF184" s="56">
        <f>IFERROR(VLOOKUP(Table1215[[#This Row],[Column2]],Table12[[Column2]:[Column54]],31,FALSE),"0")</f>
        <v>0</v>
      </c>
      <c r="AG184" s="56">
        <f>IFERROR(VLOOKUP(Table1215[[#This Row],[Column2]],Table12[[Column2]:[Column54]],32,FALSE),"0")</f>
        <v>0</v>
      </c>
      <c r="AH184" s="56">
        <f>IFERROR(VLOOKUP(Table1215[[#This Row],[Column2]],Table12[[Column2]:[Column54]],33,FALSE),"0")</f>
        <v>0</v>
      </c>
      <c r="AI184" s="56">
        <f>IFERROR(VLOOKUP(Table1215[[#This Row],[Column2]],Table12[[Column2]:[Column54]],34,FALSE),"0")</f>
        <v>0</v>
      </c>
      <c r="AJ184" s="58">
        <f>AVERAGE(Table1215[[#This Row],[Column31]],Table1215[[#This Row],[Column32]],Table1215[[#This Row],[Column33]])</f>
        <v>0</v>
      </c>
      <c r="AK184" s="56">
        <f>IFERROR(VLOOKUP(Table1215[[#This Row],[Column2]],Table12[[Column2]:[Column54]],36,FALSE),"0")</f>
        <v>3</v>
      </c>
      <c r="AL184" s="56">
        <f>IFERROR(VLOOKUP(Table1215[[#This Row],[Column2]],Table12[[Column2]:[Column54]],37,FALSE),"0")</f>
        <v>3</v>
      </c>
      <c r="AM184" s="56">
        <f>IFERROR(VLOOKUP(Table1215[[#This Row],[Column2]],Table12[[Column2]:[Column54]],38,FALSE),"0")</f>
        <v>0</v>
      </c>
      <c r="AN184" s="56">
        <f>IFERROR(VLOOKUP(Table1215[[#This Row],[Column2]],Table12[[Column2]:[Column54]],39,FALSE),"0")</f>
        <v>4</v>
      </c>
      <c r="AO184" s="56">
        <f>IFERROR(VLOOKUP(Table1215[[#This Row],[Column2]],Table12[[Column2]:[Column54]],40,FALSE),"0")</f>
        <v>0</v>
      </c>
      <c r="AP184" s="58">
        <f>AVERAGE(Table1215[[#This Row],[Column37]],Table1215[[#This Row],[Column38]],Table1215[[#This Row],[Column40]])</f>
        <v>3.3333333333333335</v>
      </c>
      <c r="AQ184" s="56">
        <f>IFERROR(VLOOKUP(Table1215[[#This Row],[Column2]],Table12[[Column2]:[Column54]],42,FALSE),"0")</f>
        <v>3</v>
      </c>
      <c r="AR184" s="56">
        <f>IFERROR(VLOOKUP(Table1215[[#This Row],[Column2]],Table12[[Column2]:[Column54]],43,FALSE),"0")</f>
        <v>0</v>
      </c>
      <c r="AS184" s="56">
        <f>IFERROR(VLOOKUP(Table1215[[#This Row],[Column2]],Table12[[Column2]:[Column54]],44,FALSE),"0")</f>
        <v>0</v>
      </c>
      <c r="AT184" s="56">
        <f>IFERROR(VLOOKUP(Table1215[[#This Row],[Column2]],Table12[[Column2]:[Column54]],45,FALSE),"0")</f>
        <v>0</v>
      </c>
      <c r="AU184" s="56">
        <f>IFERROR(VLOOKUP(Table1215[[#This Row],[Column2]],Table12[[Column2]:[Column54]],46,FALSE),"0")</f>
        <v>0</v>
      </c>
      <c r="AV184" s="58">
        <f>Table1215[[#This Row],[Column43]]</f>
        <v>3</v>
      </c>
      <c r="AW184" s="56">
        <f>IFERROR(VLOOKUP(Table1215[[#This Row],[Column2]],Table12[[Column2]:[Column54]],48,FALSE),"0")</f>
        <v>0</v>
      </c>
      <c r="AX184" s="56">
        <f>IFERROR(VLOOKUP(Table1215[[#This Row],[Column2]],Table12[[Column2]:[Column54]],49,FALSE),"0")</f>
        <v>0</v>
      </c>
      <c r="AY184" s="56">
        <f>IFERROR(VLOOKUP(Table1215[[#This Row],[Column2]],Table12[[Column2]:[Column54]],50,FALSE),"0")</f>
        <v>0</v>
      </c>
      <c r="AZ184" s="56">
        <f>IFERROR(VLOOKUP(Table1215[[#This Row],[Column2]],Table12[[Column2]:[Column54]],51,FALSE),"0")</f>
        <v>4</v>
      </c>
      <c r="BA184" s="56">
        <f>IFERROR(VLOOKUP(Table1215[[#This Row],[Column2]],Table12[[Column2]:[Column54]],52,FALSE),"0")</f>
        <v>5</v>
      </c>
      <c r="BB184" s="58">
        <f>AVERAGE(Table1215[[#This Row],[Column52]],Table1215[[#This Row],[Column53]])</f>
        <v>4.5</v>
      </c>
    </row>
    <row r="185" spans="1:54" ht="23.1" customHeight="1" x14ac:dyDescent="0.3">
      <c r="A185" s="78">
        <v>182</v>
      </c>
      <c r="B185" s="61" t="s">
        <v>43</v>
      </c>
      <c r="C185" s="62" t="s">
        <v>44</v>
      </c>
      <c r="D185" s="61" t="s">
        <v>449</v>
      </c>
      <c r="E185" s="61" t="s">
        <v>34</v>
      </c>
      <c r="F185" s="61" t="str">
        <f>REPT(CHAR(160),10)&amp;Working!$E186</f>
        <v>          A</v>
      </c>
      <c r="G185" s="52">
        <f>IFERROR(VLOOKUP(Table1215[[#This Row],[Column2]],Table12[[Column2]:[Column54]],6,FALSE),"0")</f>
        <v>0</v>
      </c>
      <c r="H185" s="52">
        <f>IFERROR(VLOOKUP(Table1215[[#This Row],[Column2]],Table12[[Column2]:[Column54]],7,FALSE),"0")</f>
        <v>0</v>
      </c>
      <c r="I185" s="52">
        <f>IFERROR(VLOOKUP(Table1215[[#This Row],[Column2]],Table12[[Column2]:[Column54]],8,FALSE),"0")</f>
        <v>5</v>
      </c>
      <c r="J185" s="52">
        <f>IFERROR(VLOOKUP(Table1215[[#This Row],[Column2]],Table12[[Column2]:[Column54]],9,FALSE),"0")</f>
        <v>0</v>
      </c>
      <c r="K185" s="52">
        <f>IFERROR(VLOOKUP(Table1215[[#This Row],[Column2]],Table12[[Column2]:[Column54]],10,FALSE),"0")</f>
        <v>0</v>
      </c>
      <c r="L185" s="58">
        <f>Table1215[[#This Row],[Column9]]</f>
        <v>5</v>
      </c>
      <c r="M185" s="52">
        <f>IFERROR(VLOOKUP(Table1215[[#This Row],[Column2]],Table12[[Column2]:[Column54]],12,FALSE),"0")</f>
        <v>0</v>
      </c>
      <c r="N185" s="52">
        <f>IFERROR(VLOOKUP(Table1215[[#This Row],[Column2]],Table12[[Column2]:[Column54]],13,FALSE),"0")</f>
        <v>5</v>
      </c>
      <c r="O185" s="52">
        <f>IFERROR(VLOOKUP(Table1215[[#This Row],[Column2]],Table12[[Column2]:[Column54]],14,FALSE),"0")</f>
        <v>5</v>
      </c>
      <c r="P185" s="52">
        <f>IFERROR(VLOOKUP(Table1215[[#This Row],[Column2]],Table12[[Column2]:[Column54]],10,FALSE),"0")</f>
        <v>0</v>
      </c>
      <c r="Q185" s="52">
        <f>IFERROR(VLOOKUP(Table1215[[#This Row],[Column2]],Table12[[Column2]:[Column54]],16,FALSE),"0")</f>
        <v>5</v>
      </c>
      <c r="R185" s="58">
        <f>AVERAGE(Table1215[[#This Row],[Column14]],Table1215[[#This Row],[Column15]],Table1215[[#This Row],[Column17]])</f>
        <v>5</v>
      </c>
      <c r="S185" s="52">
        <f>IFERROR(VLOOKUP(Table1215[[#This Row],[Column2]],Table12[[Column2]:[Column54]],18,FALSE),"0")</f>
        <v>0</v>
      </c>
      <c r="T185" s="52">
        <f>IFERROR(VLOOKUP(Table1215[[#This Row],[Column2]],Table12[[Column2]:[Column54]],19,FALSE),"0")</f>
        <v>0</v>
      </c>
      <c r="U185" s="52">
        <f>IFERROR(VLOOKUP(Table1215[[#This Row],[Column2]],Table12[[Column2]:[Column54]],20,FALSE),"0")</f>
        <v>0</v>
      </c>
      <c r="V185" s="52">
        <f>IFERROR(VLOOKUP(Table1215[[#This Row],[Column2]],Table12[[Column2]:[Column54]],21,FALSE),"0")</f>
        <v>0</v>
      </c>
      <c r="W185" s="52">
        <f>IFERROR(VLOOKUP(Table1215[[#This Row],[Column2]],Table12[[Column2]:[Column54]],22,FALSE),"0")</f>
        <v>0</v>
      </c>
      <c r="X185" s="58">
        <f>Table1215[[#This Row],[Column19]]</f>
        <v>0</v>
      </c>
      <c r="Y185" s="52">
        <f>IFERROR(VLOOKUP(Table1215[[#This Row],[Column2]],Table12[[Column2]:[Column54]],24,FALSE),"0")</f>
        <v>4</v>
      </c>
      <c r="Z185" s="52">
        <f>IFERROR(VLOOKUP(Table1215[[#This Row],[Column2]],Table12[[Column2]:[Column54]],25,FALSE),"0")</f>
        <v>0</v>
      </c>
      <c r="AA185" s="52">
        <f>IFERROR(VLOOKUP(Table1215[[#This Row],[Column2]],Table12[[Column2]:[Column54]],26,FALSE),"0")</f>
        <v>0</v>
      </c>
      <c r="AB185" s="52">
        <f>IFERROR(VLOOKUP(Table1215[[#This Row],[Column2]],Table12[[Column2]:[Column54]],27,FALSE),"0")</f>
        <v>0</v>
      </c>
      <c r="AC185" s="52">
        <f>IFERROR(VLOOKUP(Table1215[[#This Row],[Column2]],Table12[[Column2]:[Column54]],28,FALSE),"0")</f>
        <v>0</v>
      </c>
      <c r="AD185" s="58">
        <f>Table1215[[#This Row],[Column25]]</f>
        <v>4</v>
      </c>
      <c r="AE185" s="52">
        <f>IFERROR(VLOOKUP(Table1215[[#This Row],[Column2]],Table12[[Column2]:[Column54]],30,FALSE),"0")</f>
        <v>0</v>
      </c>
      <c r="AF185" s="52">
        <f>IFERROR(VLOOKUP(Table1215[[#This Row],[Column2]],Table12[[Column2]:[Column54]],31,FALSE),"0")</f>
        <v>0</v>
      </c>
      <c r="AG185" s="52">
        <f>IFERROR(VLOOKUP(Table1215[[#This Row],[Column2]],Table12[[Column2]:[Column54]],32,FALSE),"0")</f>
        <v>0</v>
      </c>
      <c r="AH185" s="52">
        <f>IFERROR(VLOOKUP(Table1215[[#This Row],[Column2]],Table12[[Column2]:[Column54]],33,FALSE),"0")</f>
        <v>0</v>
      </c>
      <c r="AI185" s="52">
        <f>IFERROR(VLOOKUP(Table1215[[#This Row],[Column2]],Table12[[Column2]:[Column54]],34,FALSE),"0")</f>
        <v>0</v>
      </c>
      <c r="AJ185" s="58">
        <f>AVERAGE(Table1215[[#This Row],[Column31]],Table1215[[#This Row],[Column32]],Table1215[[#This Row],[Column33]])</f>
        <v>0</v>
      </c>
      <c r="AK185" s="52">
        <f>IFERROR(VLOOKUP(Table1215[[#This Row],[Column2]],Table12[[Column2]:[Column54]],36,FALSE),"0")</f>
        <v>5</v>
      </c>
      <c r="AL185" s="52">
        <f>IFERROR(VLOOKUP(Table1215[[#This Row],[Column2]],Table12[[Column2]:[Column54]],37,FALSE),"0")</f>
        <v>5</v>
      </c>
      <c r="AM185" s="52">
        <f>IFERROR(VLOOKUP(Table1215[[#This Row],[Column2]],Table12[[Column2]:[Column54]],38,FALSE),"0")</f>
        <v>0</v>
      </c>
      <c r="AN185" s="52">
        <f>IFERROR(VLOOKUP(Table1215[[#This Row],[Column2]],Table12[[Column2]:[Column54]],39,FALSE),"0")</f>
        <v>5</v>
      </c>
      <c r="AO185" s="52">
        <f>IFERROR(VLOOKUP(Table1215[[#This Row],[Column2]],Table12[[Column2]:[Column54]],40,FALSE),"0")</f>
        <v>0</v>
      </c>
      <c r="AP185" s="58">
        <f>AVERAGE(Table1215[[#This Row],[Column37]],Table1215[[#This Row],[Column38]],Table1215[[#This Row],[Column40]])</f>
        <v>5</v>
      </c>
      <c r="AQ185" s="52">
        <f>IFERROR(VLOOKUP(Table1215[[#This Row],[Column2]],Table12[[Column2]:[Column54]],42,FALSE),"0")</f>
        <v>5</v>
      </c>
      <c r="AR185" s="52">
        <f>IFERROR(VLOOKUP(Table1215[[#This Row],[Column2]],Table12[[Column2]:[Column54]],43,FALSE),"0")</f>
        <v>0</v>
      </c>
      <c r="AS185" s="52">
        <f>IFERROR(VLOOKUP(Table1215[[#This Row],[Column2]],Table12[[Column2]:[Column54]],44,FALSE),"0")</f>
        <v>0</v>
      </c>
      <c r="AT185" s="52">
        <f>IFERROR(VLOOKUP(Table1215[[#This Row],[Column2]],Table12[[Column2]:[Column54]],45,FALSE),"0")</f>
        <v>0</v>
      </c>
      <c r="AU185" s="52">
        <f>IFERROR(VLOOKUP(Table1215[[#This Row],[Column2]],Table12[[Column2]:[Column54]],46,FALSE),"0")</f>
        <v>0</v>
      </c>
      <c r="AV185" s="58">
        <f>Table1215[[#This Row],[Column43]]</f>
        <v>5</v>
      </c>
      <c r="AW185" s="52">
        <f>IFERROR(VLOOKUP(Table1215[[#This Row],[Column2]],Table12[[Column2]:[Column54]],48,FALSE),"0")</f>
        <v>0</v>
      </c>
      <c r="AX185" s="52">
        <f>IFERROR(VLOOKUP(Table1215[[#This Row],[Column2]],Table12[[Column2]:[Column54]],49,FALSE),"0")</f>
        <v>0</v>
      </c>
      <c r="AY185" s="52">
        <f>IFERROR(VLOOKUP(Table1215[[#This Row],[Column2]],Table12[[Column2]:[Column54]],50,FALSE),"0")</f>
        <v>0</v>
      </c>
      <c r="AZ185" s="52">
        <f>IFERROR(VLOOKUP(Table1215[[#This Row],[Column2]],Table12[[Column2]:[Column54]],51,FALSE),"0")</f>
        <v>5</v>
      </c>
      <c r="BA185" s="52">
        <f>IFERROR(VLOOKUP(Table1215[[#This Row],[Column2]],Table12[[Column2]:[Column54]],52,FALSE),"0")</f>
        <v>5</v>
      </c>
      <c r="BB185" s="58">
        <f>AVERAGE(Table1215[[#This Row],[Column52]],Table1215[[#This Row],[Column53]])</f>
        <v>5</v>
      </c>
    </row>
    <row r="186" spans="1:54" ht="23.1" customHeight="1" x14ac:dyDescent="0.3">
      <c r="A186" s="77">
        <v>183</v>
      </c>
      <c r="B186" s="54" t="s">
        <v>405</v>
      </c>
      <c r="C186" s="55" t="s">
        <v>406</v>
      </c>
      <c r="D186" s="54" t="s">
        <v>449</v>
      </c>
      <c r="E186" s="54" t="s">
        <v>492</v>
      </c>
      <c r="F186" s="54" t="str">
        <f>REPT(CHAR(160),10)&amp;Working!$E187</f>
        <v>          C</v>
      </c>
      <c r="G186" s="56">
        <f>IFERROR(VLOOKUP(Table1215[[#This Row],[Column2]],Table12[[Column2]:[Column54]],6,FALSE),"0")</f>
        <v>0</v>
      </c>
      <c r="H186" s="56">
        <f>IFERROR(VLOOKUP(Table1215[[#This Row],[Column2]],Table12[[Column2]:[Column54]],7,FALSE),"0")</f>
        <v>0</v>
      </c>
      <c r="I186" s="56">
        <f>IFERROR(VLOOKUP(Table1215[[#This Row],[Column2]],Table12[[Column2]:[Column54]],8,FALSE),"0")</f>
        <v>4</v>
      </c>
      <c r="J186" s="56">
        <f>IFERROR(VLOOKUP(Table1215[[#This Row],[Column2]],Table12[[Column2]:[Column54]],9,FALSE),"0")</f>
        <v>0</v>
      </c>
      <c r="K186" s="56">
        <f>IFERROR(VLOOKUP(Table1215[[#This Row],[Column2]],Table12[[Column2]:[Column54]],10,FALSE),"0")</f>
        <v>0</v>
      </c>
      <c r="L186" s="58">
        <f>Table1215[[#This Row],[Column9]]</f>
        <v>4</v>
      </c>
      <c r="M186" s="56">
        <f>IFERROR(VLOOKUP(Table1215[[#This Row],[Column2]],Table12[[Column2]:[Column54]],12,FALSE),"0")</f>
        <v>0</v>
      </c>
      <c r="N186" s="56">
        <f>IFERROR(VLOOKUP(Table1215[[#This Row],[Column2]],Table12[[Column2]:[Column54]],13,FALSE),"0")</f>
        <v>5</v>
      </c>
      <c r="O186" s="56">
        <f>IFERROR(VLOOKUP(Table1215[[#This Row],[Column2]],Table12[[Column2]:[Column54]],14,FALSE),"0")</f>
        <v>5</v>
      </c>
      <c r="P186" s="56">
        <f>IFERROR(VLOOKUP(Table1215[[#This Row],[Column2]],Table12[[Column2]:[Column54]],10,FALSE),"0")</f>
        <v>0</v>
      </c>
      <c r="Q186" s="56">
        <f>IFERROR(VLOOKUP(Table1215[[#This Row],[Column2]],Table12[[Column2]:[Column54]],16,FALSE),"0")</f>
        <v>5</v>
      </c>
      <c r="R186" s="58">
        <f>AVERAGE(Table1215[[#This Row],[Column14]],Table1215[[#This Row],[Column15]],Table1215[[#This Row],[Column17]])</f>
        <v>5</v>
      </c>
      <c r="S186" s="56">
        <f>IFERROR(VLOOKUP(Table1215[[#This Row],[Column2]],Table12[[Column2]:[Column54]],18,FALSE),"0")</f>
        <v>0</v>
      </c>
      <c r="T186" s="56">
        <f>IFERROR(VLOOKUP(Table1215[[#This Row],[Column2]],Table12[[Column2]:[Column54]],19,FALSE),"0")</f>
        <v>0</v>
      </c>
      <c r="U186" s="56">
        <f>IFERROR(VLOOKUP(Table1215[[#This Row],[Column2]],Table12[[Column2]:[Column54]],20,FALSE),"0")</f>
        <v>0</v>
      </c>
      <c r="V186" s="56">
        <f>IFERROR(VLOOKUP(Table1215[[#This Row],[Column2]],Table12[[Column2]:[Column54]],21,FALSE),"0")</f>
        <v>0</v>
      </c>
      <c r="W186" s="56">
        <f>IFERROR(VLOOKUP(Table1215[[#This Row],[Column2]],Table12[[Column2]:[Column54]],22,FALSE),"0")</f>
        <v>0</v>
      </c>
      <c r="X186" s="58">
        <f>Table1215[[#This Row],[Column19]]</f>
        <v>0</v>
      </c>
      <c r="Y186" s="56">
        <f>IFERROR(VLOOKUP(Table1215[[#This Row],[Column2]],Table12[[Column2]:[Column54]],24,FALSE),"0")</f>
        <v>5</v>
      </c>
      <c r="Z186" s="56">
        <f>IFERROR(VLOOKUP(Table1215[[#This Row],[Column2]],Table12[[Column2]:[Column54]],25,FALSE),"0")</f>
        <v>0</v>
      </c>
      <c r="AA186" s="56">
        <f>IFERROR(VLOOKUP(Table1215[[#This Row],[Column2]],Table12[[Column2]:[Column54]],26,FALSE),"0")</f>
        <v>0</v>
      </c>
      <c r="AB186" s="56">
        <f>IFERROR(VLOOKUP(Table1215[[#This Row],[Column2]],Table12[[Column2]:[Column54]],27,FALSE),"0")</f>
        <v>0</v>
      </c>
      <c r="AC186" s="56">
        <f>IFERROR(VLOOKUP(Table1215[[#This Row],[Column2]],Table12[[Column2]:[Column54]],28,FALSE),"0")</f>
        <v>0</v>
      </c>
      <c r="AD186" s="58">
        <f>Table1215[[#This Row],[Column25]]</f>
        <v>5</v>
      </c>
      <c r="AE186" s="56">
        <f>IFERROR(VLOOKUP(Table1215[[#This Row],[Column2]],Table12[[Column2]:[Column54]],30,FALSE),"0")</f>
        <v>0</v>
      </c>
      <c r="AF186" s="56">
        <f>IFERROR(VLOOKUP(Table1215[[#This Row],[Column2]],Table12[[Column2]:[Column54]],31,FALSE),"0")</f>
        <v>0</v>
      </c>
      <c r="AG186" s="56">
        <f>IFERROR(VLOOKUP(Table1215[[#This Row],[Column2]],Table12[[Column2]:[Column54]],32,FALSE),"0")</f>
        <v>0</v>
      </c>
      <c r="AH186" s="56">
        <f>IFERROR(VLOOKUP(Table1215[[#This Row],[Column2]],Table12[[Column2]:[Column54]],33,FALSE),"0")</f>
        <v>0</v>
      </c>
      <c r="AI186" s="56">
        <f>IFERROR(VLOOKUP(Table1215[[#This Row],[Column2]],Table12[[Column2]:[Column54]],34,FALSE),"0")</f>
        <v>0</v>
      </c>
      <c r="AJ186" s="58">
        <f>AVERAGE(Table1215[[#This Row],[Column31]],Table1215[[#This Row],[Column32]],Table1215[[#This Row],[Column33]])</f>
        <v>0</v>
      </c>
      <c r="AK186" s="56">
        <f>IFERROR(VLOOKUP(Table1215[[#This Row],[Column2]],Table12[[Column2]:[Column54]],36,FALSE),"0")</f>
        <v>5</v>
      </c>
      <c r="AL186" s="56">
        <f>IFERROR(VLOOKUP(Table1215[[#This Row],[Column2]],Table12[[Column2]:[Column54]],37,FALSE),"0")</f>
        <v>5</v>
      </c>
      <c r="AM186" s="56">
        <f>IFERROR(VLOOKUP(Table1215[[#This Row],[Column2]],Table12[[Column2]:[Column54]],38,FALSE),"0")</f>
        <v>0</v>
      </c>
      <c r="AN186" s="56">
        <f>IFERROR(VLOOKUP(Table1215[[#This Row],[Column2]],Table12[[Column2]:[Column54]],39,FALSE),"0")</f>
        <v>5</v>
      </c>
      <c r="AO186" s="56">
        <f>IFERROR(VLOOKUP(Table1215[[#This Row],[Column2]],Table12[[Column2]:[Column54]],40,FALSE),"0")</f>
        <v>0</v>
      </c>
      <c r="AP186" s="58">
        <f>AVERAGE(Table1215[[#This Row],[Column37]],Table1215[[#This Row],[Column38]],Table1215[[#This Row],[Column40]])</f>
        <v>5</v>
      </c>
      <c r="AQ186" s="56">
        <f>IFERROR(VLOOKUP(Table1215[[#This Row],[Column2]],Table12[[Column2]:[Column54]],42,FALSE),"0")</f>
        <v>5</v>
      </c>
      <c r="AR186" s="56">
        <f>IFERROR(VLOOKUP(Table1215[[#This Row],[Column2]],Table12[[Column2]:[Column54]],43,FALSE),"0")</f>
        <v>0</v>
      </c>
      <c r="AS186" s="56">
        <f>IFERROR(VLOOKUP(Table1215[[#This Row],[Column2]],Table12[[Column2]:[Column54]],44,FALSE),"0")</f>
        <v>0</v>
      </c>
      <c r="AT186" s="56">
        <f>IFERROR(VLOOKUP(Table1215[[#This Row],[Column2]],Table12[[Column2]:[Column54]],45,FALSE),"0")</f>
        <v>0</v>
      </c>
      <c r="AU186" s="56">
        <f>IFERROR(VLOOKUP(Table1215[[#This Row],[Column2]],Table12[[Column2]:[Column54]],46,FALSE),"0")</f>
        <v>0</v>
      </c>
      <c r="AV186" s="58">
        <f>Table1215[[#This Row],[Column43]]</f>
        <v>5</v>
      </c>
      <c r="AW186" s="56">
        <f>IFERROR(VLOOKUP(Table1215[[#This Row],[Column2]],Table12[[Column2]:[Column54]],48,FALSE),"0")</f>
        <v>0</v>
      </c>
      <c r="AX186" s="56">
        <f>IFERROR(VLOOKUP(Table1215[[#This Row],[Column2]],Table12[[Column2]:[Column54]],49,FALSE),"0")</f>
        <v>0</v>
      </c>
      <c r="AY186" s="56">
        <f>IFERROR(VLOOKUP(Table1215[[#This Row],[Column2]],Table12[[Column2]:[Column54]],50,FALSE),"0")</f>
        <v>0</v>
      </c>
      <c r="AZ186" s="56">
        <f>IFERROR(VLOOKUP(Table1215[[#This Row],[Column2]],Table12[[Column2]:[Column54]],51,FALSE),"0")</f>
        <v>5</v>
      </c>
      <c r="BA186" s="56">
        <f>IFERROR(VLOOKUP(Table1215[[#This Row],[Column2]],Table12[[Column2]:[Column54]],52,FALSE),"0")</f>
        <v>4</v>
      </c>
      <c r="BB186" s="58">
        <f>AVERAGE(Table1215[[#This Row],[Column52]],Table1215[[#This Row],[Column53]])</f>
        <v>4.5</v>
      </c>
    </row>
    <row r="187" spans="1:54" ht="23.1" customHeight="1" x14ac:dyDescent="0.3">
      <c r="A187" s="78">
        <v>184</v>
      </c>
      <c r="B187" s="61" t="s">
        <v>286</v>
      </c>
      <c r="C187" s="62" t="s">
        <v>287</v>
      </c>
      <c r="D187" s="61" t="s">
        <v>449</v>
      </c>
      <c r="E187" s="61" t="s">
        <v>160</v>
      </c>
      <c r="F187" s="61" t="str">
        <f>REPT(CHAR(160),10)&amp;Working!$E188</f>
        <v>          B</v>
      </c>
      <c r="G187" s="52">
        <f>IFERROR(VLOOKUP(Table1215[[#This Row],[Column2]],Table12[[Column2]:[Column54]],6,FALSE),"0")</f>
        <v>0</v>
      </c>
      <c r="H187" s="52">
        <f>IFERROR(VLOOKUP(Table1215[[#This Row],[Column2]],Table12[[Column2]:[Column54]],7,FALSE),"0")</f>
        <v>0</v>
      </c>
      <c r="I187" s="52">
        <f>IFERROR(VLOOKUP(Table1215[[#This Row],[Column2]],Table12[[Column2]:[Column54]],8,FALSE),"0")</f>
        <v>3</v>
      </c>
      <c r="J187" s="52">
        <f>IFERROR(VLOOKUP(Table1215[[#This Row],[Column2]],Table12[[Column2]:[Column54]],9,FALSE),"0")</f>
        <v>0</v>
      </c>
      <c r="K187" s="52">
        <f>IFERROR(VLOOKUP(Table1215[[#This Row],[Column2]],Table12[[Column2]:[Column54]],10,FALSE),"0")</f>
        <v>0</v>
      </c>
      <c r="L187" s="58">
        <f>Table1215[[#This Row],[Column9]]</f>
        <v>3</v>
      </c>
      <c r="M187" s="52">
        <f>IFERROR(VLOOKUP(Table1215[[#This Row],[Column2]],Table12[[Column2]:[Column54]],12,FALSE),"0")</f>
        <v>0</v>
      </c>
      <c r="N187" s="52">
        <f>IFERROR(VLOOKUP(Table1215[[#This Row],[Column2]],Table12[[Column2]:[Column54]],13,FALSE),"0")</f>
        <v>4</v>
      </c>
      <c r="O187" s="52">
        <f>IFERROR(VLOOKUP(Table1215[[#This Row],[Column2]],Table12[[Column2]:[Column54]],14,FALSE),"0")</f>
        <v>4</v>
      </c>
      <c r="P187" s="52">
        <f>IFERROR(VLOOKUP(Table1215[[#This Row],[Column2]],Table12[[Column2]:[Column54]],10,FALSE),"0")</f>
        <v>0</v>
      </c>
      <c r="Q187" s="52">
        <f>IFERROR(VLOOKUP(Table1215[[#This Row],[Column2]],Table12[[Column2]:[Column54]],16,FALSE),"0")</f>
        <v>4</v>
      </c>
      <c r="R187" s="58">
        <f>AVERAGE(Table1215[[#This Row],[Column14]],Table1215[[#This Row],[Column15]],Table1215[[#This Row],[Column17]])</f>
        <v>4</v>
      </c>
      <c r="S187" s="52">
        <f>IFERROR(VLOOKUP(Table1215[[#This Row],[Column2]],Table12[[Column2]:[Column54]],18,FALSE),"0")</f>
        <v>0</v>
      </c>
      <c r="T187" s="52">
        <f>IFERROR(VLOOKUP(Table1215[[#This Row],[Column2]],Table12[[Column2]:[Column54]],19,FALSE),"0")</f>
        <v>0</v>
      </c>
      <c r="U187" s="52">
        <f>IFERROR(VLOOKUP(Table1215[[#This Row],[Column2]],Table12[[Column2]:[Column54]],20,FALSE),"0")</f>
        <v>0</v>
      </c>
      <c r="V187" s="52">
        <f>IFERROR(VLOOKUP(Table1215[[#This Row],[Column2]],Table12[[Column2]:[Column54]],21,FALSE),"0")</f>
        <v>0</v>
      </c>
      <c r="W187" s="52">
        <f>IFERROR(VLOOKUP(Table1215[[#This Row],[Column2]],Table12[[Column2]:[Column54]],22,FALSE),"0")</f>
        <v>0</v>
      </c>
      <c r="X187" s="58">
        <f>Table1215[[#This Row],[Column19]]</f>
        <v>0</v>
      </c>
      <c r="Y187" s="52">
        <f>IFERROR(VLOOKUP(Table1215[[#This Row],[Column2]],Table12[[Column2]:[Column54]],24,FALSE),"0")</f>
        <v>4</v>
      </c>
      <c r="Z187" s="52">
        <f>IFERROR(VLOOKUP(Table1215[[#This Row],[Column2]],Table12[[Column2]:[Column54]],25,FALSE),"0")</f>
        <v>0</v>
      </c>
      <c r="AA187" s="52">
        <f>IFERROR(VLOOKUP(Table1215[[#This Row],[Column2]],Table12[[Column2]:[Column54]],26,FALSE),"0")</f>
        <v>0</v>
      </c>
      <c r="AB187" s="52">
        <f>IFERROR(VLOOKUP(Table1215[[#This Row],[Column2]],Table12[[Column2]:[Column54]],27,FALSE),"0")</f>
        <v>0</v>
      </c>
      <c r="AC187" s="52">
        <f>IFERROR(VLOOKUP(Table1215[[#This Row],[Column2]],Table12[[Column2]:[Column54]],28,FALSE),"0")</f>
        <v>0</v>
      </c>
      <c r="AD187" s="58">
        <f>Table1215[[#This Row],[Column25]]</f>
        <v>4</v>
      </c>
      <c r="AE187" s="52">
        <f>IFERROR(VLOOKUP(Table1215[[#This Row],[Column2]],Table12[[Column2]:[Column54]],30,FALSE),"0")</f>
        <v>0</v>
      </c>
      <c r="AF187" s="52">
        <f>IFERROR(VLOOKUP(Table1215[[#This Row],[Column2]],Table12[[Column2]:[Column54]],31,FALSE),"0")</f>
        <v>0</v>
      </c>
      <c r="AG187" s="52">
        <f>IFERROR(VLOOKUP(Table1215[[#This Row],[Column2]],Table12[[Column2]:[Column54]],32,FALSE),"0")</f>
        <v>0</v>
      </c>
      <c r="AH187" s="52">
        <f>IFERROR(VLOOKUP(Table1215[[#This Row],[Column2]],Table12[[Column2]:[Column54]],33,FALSE),"0")</f>
        <v>0</v>
      </c>
      <c r="AI187" s="52">
        <f>IFERROR(VLOOKUP(Table1215[[#This Row],[Column2]],Table12[[Column2]:[Column54]],34,FALSE),"0")</f>
        <v>0</v>
      </c>
      <c r="AJ187" s="58">
        <f>AVERAGE(Table1215[[#This Row],[Column31]],Table1215[[#This Row],[Column32]],Table1215[[#This Row],[Column33]])</f>
        <v>0</v>
      </c>
      <c r="AK187" s="52">
        <f>IFERROR(VLOOKUP(Table1215[[#This Row],[Column2]],Table12[[Column2]:[Column54]],36,FALSE),"0")</f>
        <v>3</v>
      </c>
      <c r="AL187" s="52">
        <f>IFERROR(VLOOKUP(Table1215[[#This Row],[Column2]],Table12[[Column2]:[Column54]],37,FALSE),"0")</f>
        <v>0</v>
      </c>
      <c r="AM187" s="52">
        <f>IFERROR(VLOOKUP(Table1215[[#This Row],[Column2]],Table12[[Column2]:[Column54]],38,FALSE),"0")</f>
        <v>0</v>
      </c>
      <c r="AN187" s="52">
        <f>IFERROR(VLOOKUP(Table1215[[#This Row],[Column2]],Table12[[Column2]:[Column54]],39,FALSE),"0")</f>
        <v>4</v>
      </c>
      <c r="AO187" s="52">
        <f>IFERROR(VLOOKUP(Table1215[[#This Row],[Column2]],Table12[[Column2]:[Column54]],40,FALSE),"0")</f>
        <v>0</v>
      </c>
      <c r="AP187" s="58">
        <f>AVERAGE(Table1215[[#This Row],[Column37]],Table1215[[#This Row],[Column38]],Table1215[[#This Row],[Column40]])</f>
        <v>2.3333333333333335</v>
      </c>
      <c r="AQ187" s="52">
        <f>IFERROR(VLOOKUP(Table1215[[#This Row],[Column2]],Table12[[Column2]:[Column54]],42,FALSE),"0")</f>
        <v>3</v>
      </c>
      <c r="AR187" s="52">
        <f>IFERROR(VLOOKUP(Table1215[[#This Row],[Column2]],Table12[[Column2]:[Column54]],43,FALSE),"0")</f>
        <v>0</v>
      </c>
      <c r="AS187" s="52">
        <f>IFERROR(VLOOKUP(Table1215[[#This Row],[Column2]],Table12[[Column2]:[Column54]],44,FALSE),"0")</f>
        <v>0</v>
      </c>
      <c r="AT187" s="52">
        <f>IFERROR(VLOOKUP(Table1215[[#This Row],[Column2]],Table12[[Column2]:[Column54]],45,FALSE),"0")</f>
        <v>0</v>
      </c>
      <c r="AU187" s="52">
        <f>IFERROR(VLOOKUP(Table1215[[#This Row],[Column2]],Table12[[Column2]:[Column54]],46,FALSE),"0")</f>
        <v>0</v>
      </c>
      <c r="AV187" s="58">
        <f>Table1215[[#This Row],[Column43]]</f>
        <v>3</v>
      </c>
      <c r="AW187" s="52">
        <f>IFERROR(VLOOKUP(Table1215[[#This Row],[Column2]],Table12[[Column2]:[Column54]],48,FALSE),"0")</f>
        <v>0</v>
      </c>
      <c r="AX187" s="52">
        <f>IFERROR(VLOOKUP(Table1215[[#This Row],[Column2]],Table12[[Column2]:[Column54]],49,FALSE),"0")</f>
        <v>0</v>
      </c>
      <c r="AY187" s="52">
        <f>IFERROR(VLOOKUP(Table1215[[#This Row],[Column2]],Table12[[Column2]:[Column54]],50,FALSE),"0")</f>
        <v>0</v>
      </c>
      <c r="AZ187" s="52">
        <f>IFERROR(VLOOKUP(Table1215[[#This Row],[Column2]],Table12[[Column2]:[Column54]],51,FALSE),"0")</f>
        <v>4</v>
      </c>
      <c r="BA187" s="52">
        <f>IFERROR(VLOOKUP(Table1215[[#This Row],[Column2]],Table12[[Column2]:[Column54]],52,FALSE),"0")</f>
        <v>3</v>
      </c>
      <c r="BB187" s="58">
        <f>AVERAGE(Table1215[[#This Row],[Column52]],Table1215[[#This Row],[Column53]])</f>
        <v>3.5</v>
      </c>
    </row>
    <row r="188" spans="1:54" ht="23.1" customHeight="1" x14ac:dyDescent="0.3">
      <c r="A188" s="77">
        <v>185</v>
      </c>
      <c r="B188" s="54" t="s">
        <v>407</v>
      </c>
      <c r="C188" s="55" t="s">
        <v>408</v>
      </c>
      <c r="D188" s="54" t="s">
        <v>449</v>
      </c>
      <c r="E188" s="54" t="s">
        <v>492</v>
      </c>
      <c r="F188" s="54" t="str">
        <f>REPT(CHAR(160),10)&amp;Working!$E189</f>
        <v>          C</v>
      </c>
      <c r="G188" s="56">
        <f>IFERROR(VLOOKUP(Table1215[[#This Row],[Column2]],Table12[[Column2]:[Column54]],6,FALSE),"0")</f>
        <v>0</v>
      </c>
      <c r="H188" s="56">
        <f>IFERROR(VLOOKUP(Table1215[[#This Row],[Column2]],Table12[[Column2]:[Column54]],7,FALSE),"0")</f>
        <v>0</v>
      </c>
      <c r="I188" s="56">
        <f>IFERROR(VLOOKUP(Table1215[[#This Row],[Column2]],Table12[[Column2]:[Column54]],8,FALSE),"0")</f>
        <v>1</v>
      </c>
      <c r="J188" s="56">
        <f>IFERROR(VLOOKUP(Table1215[[#This Row],[Column2]],Table12[[Column2]:[Column54]],9,FALSE),"0")</f>
        <v>0</v>
      </c>
      <c r="K188" s="56">
        <f>IFERROR(VLOOKUP(Table1215[[#This Row],[Column2]],Table12[[Column2]:[Column54]],10,FALSE),"0")</f>
        <v>0</v>
      </c>
      <c r="L188" s="58">
        <f>Table1215[[#This Row],[Column9]]</f>
        <v>1</v>
      </c>
      <c r="M188" s="56">
        <f>IFERROR(VLOOKUP(Table1215[[#This Row],[Column2]],Table12[[Column2]:[Column54]],12,FALSE),"0")</f>
        <v>0</v>
      </c>
      <c r="N188" s="56">
        <f>IFERROR(VLOOKUP(Table1215[[#This Row],[Column2]],Table12[[Column2]:[Column54]],13,FALSE),"0")</f>
        <v>3</v>
      </c>
      <c r="O188" s="56">
        <f>IFERROR(VLOOKUP(Table1215[[#This Row],[Column2]],Table12[[Column2]:[Column54]],14,FALSE),"0")</f>
        <v>2</v>
      </c>
      <c r="P188" s="56">
        <f>IFERROR(VLOOKUP(Table1215[[#This Row],[Column2]],Table12[[Column2]:[Column54]],10,FALSE),"0")</f>
        <v>0</v>
      </c>
      <c r="Q188" s="56">
        <f>IFERROR(VLOOKUP(Table1215[[#This Row],[Column2]],Table12[[Column2]:[Column54]],16,FALSE),"0")</f>
        <v>2</v>
      </c>
      <c r="R188" s="58">
        <f>AVERAGE(Table1215[[#This Row],[Column14]],Table1215[[#This Row],[Column15]],Table1215[[#This Row],[Column17]])</f>
        <v>2.3333333333333335</v>
      </c>
      <c r="S188" s="56">
        <f>IFERROR(VLOOKUP(Table1215[[#This Row],[Column2]],Table12[[Column2]:[Column54]],18,FALSE),"0")</f>
        <v>0</v>
      </c>
      <c r="T188" s="56">
        <f>IFERROR(VLOOKUP(Table1215[[#This Row],[Column2]],Table12[[Column2]:[Column54]],19,FALSE),"0")</f>
        <v>0</v>
      </c>
      <c r="U188" s="56">
        <f>IFERROR(VLOOKUP(Table1215[[#This Row],[Column2]],Table12[[Column2]:[Column54]],20,FALSE),"0")</f>
        <v>0</v>
      </c>
      <c r="V188" s="56">
        <f>IFERROR(VLOOKUP(Table1215[[#This Row],[Column2]],Table12[[Column2]:[Column54]],21,FALSE),"0")</f>
        <v>0</v>
      </c>
      <c r="W188" s="56">
        <f>IFERROR(VLOOKUP(Table1215[[#This Row],[Column2]],Table12[[Column2]:[Column54]],22,FALSE),"0")</f>
        <v>0</v>
      </c>
      <c r="X188" s="58">
        <f>Table1215[[#This Row],[Column19]]</f>
        <v>0</v>
      </c>
      <c r="Y188" s="56">
        <f>IFERROR(VLOOKUP(Table1215[[#This Row],[Column2]],Table12[[Column2]:[Column54]],24,FALSE),"0")</f>
        <v>2</v>
      </c>
      <c r="Z188" s="56">
        <f>IFERROR(VLOOKUP(Table1215[[#This Row],[Column2]],Table12[[Column2]:[Column54]],25,FALSE),"0")</f>
        <v>0</v>
      </c>
      <c r="AA188" s="56">
        <f>IFERROR(VLOOKUP(Table1215[[#This Row],[Column2]],Table12[[Column2]:[Column54]],26,FALSE),"0")</f>
        <v>0</v>
      </c>
      <c r="AB188" s="56">
        <f>IFERROR(VLOOKUP(Table1215[[#This Row],[Column2]],Table12[[Column2]:[Column54]],27,FALSE),"0")</f>
        <v>0</v>
      </c>
      <c r="AC188" s="56">
        <f>IFERROR(VLOOKUP(Table1215[[#This Row],[Column2]],Table12[[Column2]:[Column54]],28,FALSE),"0")</f>
        <v>0</v>
      </c>
      <c r="AD188" s="58">
        <f>Table1215[[#This Row],[Column25]]</f>
        <v>2</v>
      </c>
      <c r="AE188" s="56">
        <f>IFERROR(VLOOKUP(Table1215[[#This Row],[Column2]],Table12[[Column2]:[Column54]],30,FALSE),"0")</f>
        <v>0</v>
      </c>
      <c r="AF188" s="56">
        <f>IFERROR(VLOOKUP(Table1215[[#This Row],[Column2]],Table12[[Column2]:[Column54]],31,FALSE),"0")</f>
        <v>0</v>
      </c>
      <c r="AG188" s="56">
        <f>IFERROR(VLOOKUP(Table1215[[#This Row],[Column2]],Table12[[Column2]:[Column54]],32,FALSE),"0")</f>
        <v>0</v>
      </c>
      <c r="AH188" s="56">
        <f>IFERROR(VLOOKUP(Table1215[[#This Row],[Column2]],Table12[[Column2]:[Column54]],33,FALSE),"0")</f>
        <v>0</v>
      </c>
      <c r="AI188" s="56">
        <f>IFERROR(VLOOKUP(Table1215[[#This Row],[Column2]],Table12[[Column2]:[Column54]],34,FALSE),"0")</f>
        <v>0</v>
      </c>
      <c r="AJ188" s="58">
        <f>AVERAGE(Table1215[[#This Row],[Column31]],Table1215[[#This Row],[Column32]],Table1215[[#This Row],[Column33]])</f>
        <v>0</v>
      </c>
      <c r="AK188" s="56">
        <f>IFERROR(VLOOKUP(Table1215[[#This Row],[Column2]],Table12[[Column2]:[Column54]],36,FALSE),"0")</f>
        <v>2</v>
      </c>
      <c r="AL188" s="56">
        <f>IFERROR(VLOOKUP(Table1215[[#This Row],[Column2]],Table12[[Column2]:[Column54]],37,FALSE),"0")</f>
        <v>2</v>
      </c>
      <c r="AM188" s="56">
        <f>IFERROR(VLOOKUP(Table1215[[#This Row],[Column2]],Table12[[Column2]:[Column54]],38,FALSE),"0")</f>
        <v>0</v>
      </c>
      <c r="AN188" s="56">
        <f>IFERROR(VLOOKUP(Table1215[[#This Row],[Column2]],Table12[[Column2]:[Column54]],39,FALSE),"0")</f>
        <v>3</v>
      </c>
      <c r="AO188" s="56">
        <f>IFERROR(VLOOKUP(Table1215[[#This Row],[Column2]],Table12[[Column2]:[Column54]],40,FALSE),"0")</f>
        <v>0</v>
      </c>
      <c r="AP188" s="58">
        <f>AVERAGE(Table1215[[#This Row],[Column37]],Table1215[[#This Row],[Column38]],Table1215[[#This Row],[Column40]])</f>
        <v>2.3333333333333335</v>
      </c>
      <c r="AQ188" s="56">
        <f>IFERROR(VLOOKUP(Table1215[[#This Row],[Column2]],Table12[[Column2]:[Column54]],42,FALSE),"0")</f>
        <v>2</v>
      </c>
      <c r="AR188" s="56">
        <f>IFERROR(VLOOKUP(Table1215[[#This Row],[Column2]],Table12[[Column2]:[Column54]],43,FALSE),"0")</f>
        <v>0</v>
      </c>
      <c r="AS188" s="56">
        <f>IFERROR(VLOOKUP(Table1215[[#This Row],[Column2]],Table12[[Column2]:[Column54]],44,FALSE),"0")</f>
        <v>0</v>
      </c>
      <c r="AT188" s="56">
        <f>IFERROR(VLOOKUP(Table1215[[#This Row],[Column2]],Table12[[Column2]:[Column54]],45,FALSE),"0")</f>
        <v>0</v>
      </c>
      <c r="AU188" s="56">
        <f>IFERROR(VLOOKUP(Table1215[[#This Row],[Column2]],Table12[[Column2]:[Column54]],46,FALSE),"0")</f>
        <v>0</v>
      </c>
      <c r="AV188" s="58">
        <f>Table1215[[#This Row],[Column43]]</f>
        <v>2</v>
      </c>
      <c r="AW188" s="56">
        <f>IFERROR(VLOOKUP(Table1215[[#This Row],[Column2]],Table12[[Column2]:[Column54]],48,FALSE),"0")</f>
        <v>0</v>
      </c>
      <c r="AX188" s="56">
        <f>IFERROR(VLOOKUP(Table1215[[#This Row],[Column2]],Table12[[Column2]:[Column54]],49,FALSE),"0")</f>
        <v>0</v>
      </c>
      <c r="AY188" s="56">
        <f>IFERROR(VLOOKUP(Table1215[[#This Row],[Column2]],Table12[[Column2]:[Column54]],50,FALSE),"0")</f>
        <v>0</v>
      </c>
      <c r="AZ188" s="56">
        <f>IFERROR(VLOOKUP(Table1215[[#This Row],[Column2]],Table12[[Column2]:[Column54]],51,FALSE),"0")</f>
        <v>2</v>
      </c>
      <c r="BA188" s="56">
        <f>IFERROR(VLOOKUP(Table1215[[#This Row],[Column2]],Table12[[Column2]:[Column54]],52,FALSE),"0")</f>
        <v>1</v>
      </c>
      <c r="BB188" s="58">
        <f>AVERAGE(Table1215[[#This Row],[Column52]],Table1215[[#This Row],[Column53]])</f>
        <v>1.5</v>
      </c>
    </row>
    <row r="189" spans="1:54" ht="23.1" customHeight="1" x14ac:dyDescent="0.3">
      <c r="A189" s="78">
        <v>186</v>
      </c>
      <c r="B189" s="61" t="s">
        <v>409</v>
      </c>
      <c r="C189" s="62" t="s">
        <v>410</v>
      </c>
      <c r="D189" s="61" t="s">
        <v>449</v>
      </c>
      <c r="E189" s="61" t="s">
        <v>492</v>
      </c>
      <c r="F189" s="61" t="str">
        <f>REPT(CHAR(160),10)&amp;Working!$E190</f>
        <v>          C</v>
      </c>
      <c r="G189" s="52">
        <f>IFERROR(VLOOKUP(Table1215[[#This Row],[Column2]],Table12[[Column2]:[Column54]],6,FALSE),"0")</f>
        <v>0</v>
      </c>
      <c r="H189" s="52">
        <f>IFERROR(VLOOKUP(Table1215[[#This Row],[Column2]],Table12[[Column2]:[Column54]],7,FALSE),"0")</f>
        <v>0</v>
      </c>
      <c r="I189" s="52">
        <f>IFERROR(VLOOKUP(Table1215[[#This Row],[Column2]],Table12[[Column2]:[Column54]],8,FALSE),"0")</f>
        <v>2</v>
      </c>
      <c r="J189" s="52">
        <f>IFERROR(VLOOKUP(Table1215[[#This Row],[Column2]],Table12[[Column2]:[Column54]],9,FALSE),"0")</f>
        <v>0</v>
      </c>
      <c r="K189" s="52">
        <f>IFERROR(VLOOKUP(Table1215[[#This Row],[Column2]],Table12[[Column2]:[Column54]],10,FALSE),"0")</f>
        <v>0</v>
      </c>
      <c r="L189" s="58">
        <f>Table1215[[#This Row],[Column9]]</f>
        <v>2</v>
      </c>
      <c r="M189" s="52">
        <f>IFERROR(VLOOKUP(Table1215[[#This Row],[Column2]],Table12[[Column2]:[Column54]],12,FALSE),"0")</f>
        <v>0</v>
      </c>
      <c r="N189" s="52">
        <f>IFERROR(VLOOKUP(Table1215[[#This Row],[Column2]],Table12[[Column2]:[Column54]],13,FALSE),"0")</f>
        <v>3</v>
      </c>
      <c r="O189" s="52">
        <f>IFERROR(VLOOKUP(Table1215[[#This Row],[Column2]],Table12[[Column2]:[Column54]],14,FALSE),"0")</f>
        <v>3</v>
      </c>
      <c r="P189" s="52">
        <f>IFERROR(VLOOKUP(Table1215[[#This Row],[Column2]],Table12[[Column2]:[Column54]],10,FALSE),"0")</f>
        <v>0</v>
      </c>
      <c r="Q189" s="52">
        <f>IFERROR(VLOOKUP(Table1215[[#This Row],[Column2]],Table12[[Column2]:[Column54]],16,FALSE),"0")</f>
        <v>3</v>
      </c>
      <c r="R189" s="58">
        <f>AVERAGE(Table1215[[#This Row],[Column14]],Table1215[[#This Row],[Column15]],Table1215[[#This Row],[Column17]])</f>
        <v>3</v>
      </c>
      <c r="S189" s="52">
        <f>IFERROR(VLOOKUP(Table1215[[#This Row],[Column2]],Table12[[Column2]:[Column54]],18,FALSE),"0")</f>
        <v>0</v>
      </c>
      <c r="T189" s="52">
        <f>IFERROR(VLOOKUP(Table1215[[#This Row],[Column2]],Table12[[Column2]:[Column54]],19,FALSE),"0")</f>
        <v>0</v>
      </c>
      <c r="U189" s="52">
        <f>IFERROR(VLOOKUP(Table1215[[#This Row],[Column2]],Table12[[Column2]:[Column54]],20,FALSE),"0")</f>
        <v>0</v>
      </c>
      <c r="V189" s="52">
        <f>IFERROR(VLOOKUP(Table1215[[#This Row],[Column2]],Table12[[Column2]:[Column54]],21,FALSE),"0")</f>
        <v>0</v>
      </c>
      <c r="W189" s="52">
        <f>IFERROR(VLOOKUP(Table1215[[#This Row],[Column2]],Table12[[Column2]:[Column54]],22,FALSE),"0")</f>
        <v>0</v>
      </c>
      <c r="X189" s="58">
        <f>Table1215[[#This Row],[Column19]]</f>
        <v>0</v>
      </c>
      <c r="Y189" s="52">
        <f>IFERROR(VLOOKUP(Table1215[[#This Row],[Column2]],Table12[[Column2]:[Column54]],24,FALSE),"0")</f>
        <v>3</v>
      </c>
      <c r="Z189" s="52">
        <f>IFERROR(VLOOKUP(Table1215[[#This Row],[Column2]],Table12[[Column2]:[Column54]],25,FALSE),"0")</f>
        <v>0</v>
      </c>
      <c r="AA189" s="52">
        <f>IFERROR(VLOOKUP(Table1215[[#This Row],[Column2]],Table12[[Column2]:[Column54]],26,FALSE),"0")</f>
        <v>0</v>
      </c>
      <c r="AB189" s="52">
        <f>IFERROR(VLOOKUP(Table1215[[#This Row],[Column2]],Table12[[Column2]:[Column54]],27,FALSE),"0")</f>
        <v>0</v>
      </c>
      <c r="AC189" s="52">
        <f>IFERROR(VLOOKUP(Table1215[[#This Row],[Column2]],Table12[[Column2]:[Column54]],28,FALSE),"0")</f>
        <v>0</v>
      </c>
      <c r="AD189" s="58">
        <f>Table1215[[#This Row],[Column25]]</f>
        <v>3</v>
      </c>
      <c r="AE189" s="52">
        <f>IFERROR(VLOOKUP(Table1215[[#This Row],[Column2]],Table12[[Column2]:[Column54]],30,FALSE),"0")</f>
        <v>0</v>
      </c>
      <c r="AF189" s="52">
        <f>IFERROR(VLOOKUP(Table1215[[#This Row],[Column2]],Table12[[Column2]:[Column54]],31,FALSE),"0")</f>
        <v>0</v>
      </c>
      <c r="AG189" s="52">
        <f>IFERROR(VLOOKUP(Table1215[[#This Row],[Column2]],Table12[[Column2]:[Column54]],32,FALSE),"0")</f>
        <v>0</v>
      </c>
      <c r="AH189" s="52">
        <f>IFERROR(VLOOKUP(Table1215[[#This Row],[Column2]],Table12[[Column2]:[Column54]],33,FALSE),"0")</f>
        <v>0</v>
      </c>
      <c r="AI189" s="52">
        <f>IFERROR(VLOOKUP(Table1215[[#This Row],[Column2]],Table12[[Column2]:[Column54]],34,FALSE),"0")</f>
        <v>0</v>
      </c>
      <c r="AJ189" s="58">
        <f>AVERAGE(Table1215[[#This Row],[Column31]],Table1215[[#This Row],[Column32]],Table1215[[#This Row],[Column33]])</f>
        <v>0</v>
      </c>
      <c r="AK189" s="52">
        <f>IFERROR(VLOOKUP(Table1215[[#This Row],[Column2]],Table12[[Column2]:[Column54]],36,FALSE),"0")</f>
        <v>2</v>
      </c>
      <c r="AL189" s="52">
        <f>IFERROR(VLOOKUP(Table1215[[#This Row],[Column2]],Table12[[Column2]:[Column54]],37,FALSE),"0")</f>
        <v>2</v>
      </c>
      <c r="AM189" s="52">
        <f>IFERROR(VLOOKUP(Table1215[[#This Row],[Column2]],Table12[[Column2]:[Column54]],38,FALSE),"0")</f>
        <v>0</v>
      </c>
      <c r="AN189" s="52">
        <f>IFERROR(VLOOKUP(Table1215[[#This Row],[Column2]],Table12[[Column2]:[Column54]],39,FALSE),"0")</f>
        <v>3</v>
      </c>
      <c r="AO189" s="52">
        <f>IFERROR(VLOOKUP(Table1215[[#This Row],[Column2]],Table12[[Column2]:[Column54]],40,FALSE),"0")</f>
        <v>0</v>
      </c>
      <c r="AP189" s="58">
        <f>AVERAGE(Table1215[[#This Row],[Column37]],Table1215[[#This Row],[Column38]],Table1215[[#This Row],[Column40]])</f>
        <v>2.3333333333333335</v>
      </c>
      <c r="AQ189" s="52">
        <f>IFERROR(VLOOKUP(Table1215[[#This Row],[Column2]],Table12[[Column2]:[Column54]],42,FALSE),"0")</f>
        <v>2</v>
      </c>
      <c r="AR189" s="52">
        <f>IFERROR(VLOOKUP(Table1215[[#This Row],[Column2]],Table12[[Column2]:[Column54]],43,FALSE),"0")</f>
        <v>0</v>
      </c>
      <c r="AS189" s="52">
        <f>IFERROR(VLOOKUP(Table1215[[#This Row],[Column2]],Table12[[Column2]:[Column54]],44,FALSE),"0")</f>
        <v>0</v>
      </c>
      <c r="AT189" s="52">
        <f>IFERROR(VLOOKUP(Table1215[[#This Row],[Column2]],Table12[[Column2]:[Column54]],45,FALSE),"0")</f>
        <v>0</v>
      </c>
      <c r="AU189" s="52">
        <f>IFERROR(VLOOKUP(Table1215[[#This Row],[Column2]],Table12[[Column2]:[Column54]],46,FALSE),"0")</f>
        <v>0</v>
      </c>
      <c r="AV189" s="58">
        <f>Table1215[[#This Row],[Column43]]</f>
        <v>2</v>
      </c>
      <c r="AW189" s="52">
        <f>IFERROR(VLOOKUP(Table1215[[#This Row],[Column2]],Table12[[Column2]:[Column54]],48,FALSE),"0")</f>
        <v>0</v>
      </c>
      <c r="AX189" s="52">
        <f>IFERROR(VLOOKUP(Table1215[[#This Row],[Column2]],Table12[[Column2]:[Column54]],49,FALSE),"0")</f>
        <v>0</v>
      </c>
      <c r="AY189" s="52">
        <f>IFERROR(VLOOKUP(Table1215[[#This Row],[Column2]],Table12[[Column2]:[Column54]],50,FALSE),"0")</f>
        <v>0</v>
      </c>
      <c r="AZ189" s="52">
        <f>IFERROR(VLOOKUP(Table1215[[#This Row],[Column2]],Table12[[Column2]:[Column54]],51,FALSE),"0")</f>
        <v>2</v>
      </c>
      <c r="BA189" s="52">
        <f>IFERROR(VLOOKUP(Table1215[[#This Row],[Column2]],Table12[[Column2]:[Column54]],52,FALSE),"0")</f>
        <v>2</v>
      </c>
      <c r="BB189" s="58">
        <f>AVERAGE(Table1215[[#This Row],[Column52]],Table1215[[#This Row],[Column53]])</f>
        <v>2</v>
      </c>
    </row>
    <row r="190" spans="1:54" ht="23.1" customHeight="1" x14ac:dyDescent="0.3">
      <c r="A190" s="77">
        <v>187</v>
      </c>
      <c r="B190" s="54" t="s">
        <v>411</v>
      </c>
      <c r="C190" s="55" t="s">
        <v>412</v>
      </c>
      <c r="D190" s="54" t="s">
        <v>541</v>
      </c>
      <c r="E190" s="54" t="s">
        <v>492</v>
      </c>
      <c r="F190" s="54" t="str">
        <f>REPT(CHAR(160),10)&amp;Working!$E191</f>
        <v>          C</v>
      </c>
      <c r="G190" s="56">
        <f>IFERROR(VLOOKUP(Table1215[[#This Row],[Column2]],Table12[[Column2]:[Column54]],6,FALSE),"0")</f>
        <v>0</v>
      </c>
      <c r="H190" s="56">
        <f>IFERROR(VLOOKUP(Table1215[[#This Row],[Column2]],Table12[[Column2]:[Column54]],7,FALSE),"0")</f>
        <v>0</v>
      </c>
      <c r="I190" s="56">
        <f>IFERROR(VLOOKUP(Table1215[[#This Row],[Column2]],Table12[[Column2]:[Column54]],8,FALSE),"0")</f>
        <v>2</v>
      </c>
      <c r="J190" s="56">
        <f>IFERROR(VLOOKUP(Table1215[[#This Row],[Column2]],Table12[[Column2]:[Column54]],9,FALSE),"0")</f>
        <v>0</v>
      </c>
      <c r="K190" s="56">
        <f>IFERROR(VLOOKUP(Table1215[[#This Row],[Column2]],Table12[[Column2]:[Column54]],10,FALSE),"0")</f>
        <v>0</v>
      </c>
      <c r="L190" s="58">
        <f>Table1215[[#This Row],[Column9]]</f>
        <v>2</v>
      </c>
      <c r="M190" s="56">
        <f>IFERROR(VLOOKUP(Table1215[[#This Row],[Column2]],Table12[[Column2]:[Column54]],12,FALSE),"0")</f>
        <v>0</v>
      </c>
      <c r="N190" s="56">
        <f>IFERROR(VLOOKUP(Table1215[[#This Row],[Column2]],Table12[[Column2]:[Column54]],13,FALSE),"0")</f>
        <v>2</v>
      </c>
      <c r="O190" s="56">
        <f>IFERROR(VLOOKUP(Table1215[[#This Row],[Column2]],Table12[[Column2]:[Column54]],14,FALSE),"0")</f>
        <v>2</v>
      </c>
      <c r="P190" s="56">
        <f>IFERROR(VLOOKUP(Table1215[[#This Row],[Column2]],Table12[[Column2]:[Column54]],10,FALSE),"0")</f>
        <v>0</v>
      </c>
      <c r="Q190" s="56">
        <f>IFERROR(VLOOKUP(Table1215[[#This Row],[Column2]],Table12[[Column2]:[Column54]],16,FALSE),"0")</f>
        <v>2</v>
      </c>
      <c r="R190" s="58">
        <f>AVERAGE(Table1215[[#This Row],[Column14]],Table1215[[#This Row],[Column15]],Table1215[[#This Row],[Column17]])</f>
        <v>2</v>
      </c>
      <c r="S190" s="56">
        <f>IFERROR(VLOOKUP(Table1215[[#This Row],[Column2]],Table12[[Column2]:[Column54]],18,FALSE),"0")</f>
        <v>0</v>
      </c>
      <c r="T190" s="56">
        <f>IFERROR(VLOOKUP(Table1215[[#This Row],[Column2]],Table12[[Column2]:[Column54]],19,FALSE),"0")</f>
        <v>0</v>
      </c>
      <c r="U190" s="56">
        <f>IFERROR(VLOOKUP(Table1215[[#This Row],[Column2]],Table12[[Column2]:[Column54]],20,FALSE),"0")</f>
        <v>0</v>
      </c>
      <c r="V190" s="56">
        <f>IFERROR(VLOOKUP(Table1215[[#This Row],[Column2]],Table12[[Column2]:[Column54]],21,FALSE),"0")</f>
        <v>0</v>
      </c>
      <c r="W190" s="56">
        <f>IFERROR(VLOOKUP(Table1215[[#This Row],[Column2]],Table12[[Column2]:[Column54]],22,FALSE),"0")</f>
        <v>0</v>
      </c>
      <c r="X190" s="58">
        <f>Table1215[[#This Row],[Column19]]</f>
        <v>0</v>
      </c>
      <c r="Y190" s="56">
        <f>IFERROR(VLOOKUP(Table1215[[#This Row],[Column2]],Table12[[Column2]:[Column54]],24,FALSE),"0")</f>
        <v>2</v>
      </c>
      <c r="Z190" s="56">
        <f>IFERROR(VLOOKUP(Table1215[[#This Row],[Column2]],Table12[[Column2]:[Column54]],25,FALSE),"0")</f>
        <v>0</v>
      </c>
      <c r="AA190" s="56">
        <f>IFERROR(VLOOKUP(Table1215[[#This Row],[Column2]],Table12[[Column2]:[Column54]],26,FALSE),"0")</f>
        <v>0</v>
      </c>
      <c r="AB190" s="56">
        <f>IFERROR(VLOOKUP(Table1215[[#This Row],[Column2]],Table12[[Column2]:[Column54]],27,FALSE),"0")</f>
        <v>0</v>
      </c>
      <c r="AC190" s="56">
        <f>IFERROR(VLOOKUP(Table1215[[#This Row],[Column2]],Table12[[Column2]:[Column54]],28,FALSE),"0")</f>
        <v>0</v>
      </c>
      <c r="AD190" s="58">
        <f>Table1215[[#This Row],[Column25]]</f>
        <v>2</v>
      </c>
      <c r="AE190" s="56">
        <f>IFERROR(VLOOKUP(Table1215[[#This Row],[Column2]],Table12[[Column2]:[Column54]],30,FALSE),"0")</f>
        <v>0</v>
      </c>
      <c r="AF190" s="56">
        <f>IFERROR(VLOOKUP(Table1215[[#This Row],[Column2]],Table12[[Column2]:[Column54]],31,FALSE),"0")</f>
        <v>0</v>
      </c>
      <c r="AG190" s="56">
        <f>IFERROR(VLOOKUP(Table1215[[#This Row],[Column2]],Table12[[Column2]:[Column54]],32,FALSE),"0")</f>
        <v>0</v>
      </c>
      <c r="AH190" s="56">
        <f>IFERROR(VLOOKUP(Table1215[[#This Row],[Column2]],Table12[[Column2]:[Column54]],33,FALSE),"0")</f>
        <v>0</v>
      </c>
      <c r="AI190" s="56">
        <f>IFERROR(VLOOKUP(Table1215[[#This Row],[Column2]],Table12[[Column2]:[Column54]],34,FALSE),"0")</f>
        <v>0</v>
      </c>
      <c r="AJ190" s="58">
        <f>AVERAGE(Table1215[[#This Row],[Column31]],Table1215[[#This Row],[Column32]],Table1215[[#This Row],[Column33]])</f>
        <v>0</v>
      </c>
      <c r="AK190" s="56">
        <f>IFERROR(VLOOKUP(Table1215[[#This Row],[Column2]],Table12[[Column2]:[Column54]],36,FALSE),"0")</f>
        <v>2</v>
      </c>
      <c r="AL190" s="56">
        <f>IFERROR(VLOOKUP(Table1215[[#This Row],[Column2]],Table12[[Column2]:[Column54]],37,FALSE),"0")</f>
        <v>3</v>
      </c>
      <c r="AM190" s="56">
        <f>IFERROR(VLOOKUP(Table1215[[#This Row],[Column2]],Table12[[Column2]:[Column54]],38,FALSE),"0")</f>
        <v>0</v>
      </c>
      <c r="AN190" s="56">
        <f>IFERROR(VLOOKUP(Table1215[[#This Row],[Column2]],Table12[[Column2]:[Column54]],39,FALSE),"0")</f>
        <v>4</v>
      </c>
      <c r="AO190" s="56">
        <f>IFERROR(VLOOKUP(Table1215[[#This Row],[Column2]],Table12[[Column2]:[Column54]],40,FALSE),"0")</f>
        <v>0</v>
      </c>
      <c r="AP190" s="58">
        <f>AVERAGE(Table1215[[#This Row],[Column37]],Table1215[[#This Row],[Column38]],Table1215[[#This Row],[Column40]])</f>
        <v>3</v>
      </c>
      <c r="AQ190" s="56">
        <f>IFERROR(VLOOKUP(Table1215[[#This Row],[Column2]],Table12[[Column2]:[Column54]],42,FALSE),"0")</f>
        <v>1</v>
      </c>
      <c r="AR190" s="56">
        <f>IFERROR(VLOOKUP(Table1215[[#This Row],[Column2]],Table12[[Column2]:[Column54]],43,FALSE),"0")</f>
        <v>0</v>
      </c>
      <c r="AS190" s="56">
        <f>IFERROR(VLOOKUP(Table1215[[#This Row],[Column2]],Table12[[Column2]:[Column54]],44,FALSE),"0")</f>
        <v>0</v>
      </c>
      <c r="AT190" s="56">
        <f>IFERROR(VLOOKUP(Table1215[[#This Row],[Column2]],Table12[[Column2]:[Column54]],45,FALSE),"0")</f>
        <v>0</v>
      </c>
      <c r="AU190" s="56">
        <f>IFERROR(VLOOKUP(Table1215[[#This Row],[Column2]],Table12[[Column2]:[Column54]],46,FALSE),"0")</f>
        <v>0</v>
      </c>
      <c r="AV190" s="58">
        <f>Table1215[[#This Row],[Column43]]</f>
        <v>1</v>
      </c>
      <c r="AW190" s="56">
        <f>IFERROR(VLOOKUP(Table1215[[#This Row],[Column2]],Table12[[Column2]:[Column54]],48,FALSE),"0")</f>
        <v>0</v>
      </c>
      <c r="AX190" s="56">
        <f>IFERROR(VLOOKUP(Table1215[[#This Row],[Column2]],Table12[[Column2]:[Column54]],49,FALSE),"0")</f>
        <v>0</v>
      </c>
      <c r="AY190" s="56">
        <f>IFERROR(VLOOKUP(Table1215[[#This Row],[Column2]],Table12[[Column2]:[Column54]],50,FALSE),"0")</f>
        <v>0</v>
      </c>
      <c r="AZ190" s="56">
        <f>IFERROR(VLOOKUP(Table1215[[#This Row],[Column2]],Table12[[Column2]:[Column54]],51,FALSE),"0")</f>
        <v>4</v>
      </c>
      <c r="BA190" s="56">
        <f>IFERROR(VLOOKUP(Table1215[[#This Row],[Column2]],Table12[[Column2]:[Column54]],52,FALSE),"0")</f>
        <v>2</v>
      </c>
      <c r="BB190" s="58">
        <f>AVERAGE(Table1215[[#This Row],[Column52]],Table1215[[#This Row],[Column53]])</f>
        <v>3</v>
      </c>
    </row>
    <row r="191" spans="1:54" ht="23.1" customHeight="1" x14ac:dyDescent="0.3">
      <c r="A191" s="78">
        <v>188</v>
      </c>
      <c r="B191" s="61" t="s">
        <v>147</v>
      </c>
      <c r="C191" s="62" t="s">
        <v>148</v>
      </c>
      <c r="D191" s="61" t="s">
        <v>541</v>
      </c>
      <c r="E191" s="61" t="s">
        <v>34</v>
      </c>
      <c r="F191" s="61" t="str">
        <f>REPT(CHAR(160),10)&amp;Working!$E192</f>
        <v>          A</v>
      </c>
      <c r="G191" s="52">
        <f>IFERROR(VLOOKUP(Table1215[[#This Row],[Column2]],Table12[[Column2]:[Column54]],6,FALSE),"0")</f>
        <v>0</v>
      </c>
      <c r="H191" s="52">
        <f>IFERROR(VLOOKUP(Table1215[[#This Row],[Column2]],Table12[[Column2]:[Column54]],7,FALSE),"0")</f>
        <v>0</v>
      </c>
      <c r="I191" s="52">
        <f>IFERROR(VLOOKUP(Table1215[[#This Row],[Column2]],Table12[[Column2]:[Column54]],8,FALSE),"0")</f>
        <v>2</v>
      </c>
      <c r="J191" s="52">
        <f>IFERROR(VLOOKUP(Table1215[[#This Row],[Column2]],Table12[[Column2]:[Column54]],9,FALSE),"0")</f>
        <v>0</v>
      </c>
      <c r="K191" s="52">
        <f>IFERROR(VLOOKUP(Table1215[[#This Row],[Column2]],Table12[[Column2]:[Column54]],10,FALSE),"0")</f>
        <v>0</v>
      </c>
      <c r="L191" s="58">
        <f>Table1215[[#This Row],[Column9]]</f>
        <v>2</v>
      </c>
      <c r="M191" s="52">
        <f>IFERROR(VLOOKUP(Table1215[[#This Row],[Column2]],Table12[[Column2]:[Column54]],12,FALSE),"0")</f>
        <v>0</v>
      </c>
      <c r="N191" s="52">
        <f>IFERROR(VLOOKUP(Table1215[[#This Row],[Column2]],Table12[[Column2]:[Column54]],13,FALSE),"0")</f>
        <v>2</v>
      </c>
      <c r="O191" s="52">
        <f>IFERROR(VLOOKUP(Table1215[[#This Row],[Column2]],Table12[[Column2]:[Column54]],14,FALSE),"0")</f>
        <v>2</v>
      </c>
      <c r="P191" s="52">
        <f>IFERROR(VLOOKUP(Table1215[[#This Row],[Column2]],Table12[[Column2]:[Column54]],10,FALSE),"0")</f>
        <v>0</v>
      </c>
      <c r="Q191" s="52">
        <f>IFERROR(VLOOKUP(Table1215[[#This Row],[Column2]],Table12[[Column2]:[Column54]],16,FALSE),"0")</f>
        <v>2</v>
      </c>
      <c r="R191" s="58">
        <f>AVERAGE(Table1215[[#This Row],[Column14]],Table1215[[#This Row],[Column15]],Table1215[[#This Row],[Column17]])</f>
        <v>2</v>
      </c>
      <c r="S191" s="52">
        <f>IFERROR(VLOOKUP(Table1215[[#This Row],[Column2]],Table12[[Column2]:[Column54]],18,FALSE),"0")</f>
        <v>0</v>
      </c>
      <c r="T191" s="52">
        <f>IFERROR(VLOOKUP(Table1215[[#This Row],[Column2]],Table12[[Column2]:[Column54]],19,FALSE),"0")</f>
        <v>0</v>
      </c>
      <c r="U191" s="52">
        <f>IFERROR(VLOOKUP(Table1215[[#This Row],[Column2]],Table12[[Column2]:[Column54]],20,FALSE),"0")</f>
        <v>0</v>
      </c>
      <c r="V191" s="52">
        <f>IFERROR(VLOOKUP(Table1215[[#This Row],[Column2]],Table12[[Column2]:[Column54]],21,FALSE),"0")</f>
        <v>0</v>
      </c>
      <c r="W191" s="52">
        <f>IFERROR(VLOOKUP(Table1215[[#This Row],[Column2]],Table12[[Column2]:[Column54]],22,FALSE),"0")</f>
        <v>0</v>
      </c>
      <c r="X191" s="58">
        <f>Table1215[[#This Row],[Column19]]</f>
        <v>0</v>
      </c>
      <c r="Y191" s="52">
        <f>IFERROR(VLOOKUP(Table1215[[#This Row],[Column2]],Table12[[Column2]:[Column54]],24,FALSE),"0")</f>
        <v>2</v>
      </c>
      <c r="Z191" s="52">
        <f>IFERROR(VLOOKUP(Table1215[[#This Row],[Column2]],Table12[[Column2]:[Column54]],25,FALSE),"0")</f>
        <v>0</v>
      </c>
      <c r="AA191" s="52">
        <f>IFERROR(VLOOKUP(Table1215[[#This Row],[Column2]],Table12[[Column2]:[Column54]],26,FALSE),"0")</f>
        <v>0</v>
      </c>
      <c r="AB191" s="52">
        <f>IFERROR(VLOOKUP(Table1215[[#This Row],[Column2]],Table12[[Column2]:[Column54]],27,FALSE),"0")</f>
        <v>0</v>
      </c>
      <c r="AC191" s="52">
        <f>IFERROR(VLOOKUP(Table1215[[#This Row],[Column2]],Table12[[Column2]:[Column54]],28,FALSE),"0")</f>
        <v>0</v>
      </c>
      <c r="AD191" s="58">
        <f>Table1215[[#This Row],[Column25]]</f>
        <v>2</v>
      </c>
      <c r="AE191" s="52">
        <f>IFERROR(VLOOKUP(Table1215[[#This Row],[Column2]],Table12[[Column2]:[Column54]],30,FALSE),"0")</f>
        <v>0</v>
      </c>
      <c r="AF191" s="52">
        <f>IFERROR(VLOOKUP(Table1215[[#This Row],[Column2]],Table12[[Column2]:[Column54]],31,FALSE),"0")</f>
        <v>0</v>
      </c>
      <c r="AG191" s="52">
        <f>IFERROR(VLOOKUP(Table1215[[#This Row],[Column2]],Table12[[Column2]:[Column54]],32,FALSE),"0")</f>
        <v>0</v>
      </c>
      <c r="AH191" s="52">
        <f>IFERROR(VLOOKUP(Table1215[[#This Row],[Column2]],Table12[[Column2]:[Column54]],33,FALSE),"0")</f>
        <v>0</v>
      </c>
      <c r="AI191" s="52">
        <f>IFERROR(VLOOKUP(Table1215[[#This Row],[Column2]],Table12[[Column2]:[Column54]],34,FALSE),"0")</f>
        <v>0</v>
      </c>
      <c r="AJ191" s="58">
        <f>AVERAGE(Table1215[[#This Row],[Column31]],Table1215[[#This Row],[Column32]],Table1215[[#This Row],[Column33]])</f>
        <v>0</v>
      </c>
      <c r="AK191" s="52">
        <f>IFERROR(VLOOKUP(Table1215[[#This Row],[Column2]],Table12[[Column2]:[Column54]],36,FALSE),"0")</f>
        <v>2</v>
      </c>
      <c r="AL191" s="52">
        <f>IFERROR(VLOOKUP(Table1215[[#This Row],[Column2]],Table12[[Column2]:[Column54]],37,FALSE),"0")</f>
        <v>2</v>
      </c>
      <c r="AM191" s="52">
        <f>IFERROR(VLOOKUP(Table1215[[#This Row],[Column2]],Table12[[Column2]:[Column54]],38,FALSE),"0")</f>
        <v>0</v>
      </c>
      <c r="AN191" s="52">
        <f>IFERROR(VLOOKUP(Table1215[[#This Row],[Column2]],Table12[[Column2]:[Column54]],39,FALSE),"0")</f>
        <v>2</v>
      </c>
      <c r="AO191" s="52">
        <f>IFERROR(VLOOKUP(Table1215[[#This Row],[Column2]],Table12[[Column2]:[Column54]],40,FALSE),"0")</f>
        <v>0</v>
      </c>
      <c r="AP191" s="58">
        <f>AVERAGE(Table1215[[#This Row],[Column37]],Table1215[[#This Row],[Column38]],Table1215[[#This Row],[Column40]])</f>
        <v>2</v>
      </c>
      <c r="AQ191" s="52">
        <f>IFERROR(VLOOKUP(Table1215[[#This Row],[Column2]],Table12[[Column2]:[Column54]],42,FALSE),"0")</f>
        <v>2</v>
      </c>
      <c r="AR191" s="52">
        <f>IFERROR(VLOOKUP(Table1215[[#This Row],[Column2]],Table12[[Column2]:[Column54]],43,FALSE),"0")</f>
        <v>0</v>
      </c>
      <c r="AS191" s="52">
        <f>IFERROR(VLOOKUP(Table1215[[#This Row],[Column2]],Table12[[Column2]:[Column54]],44,FALSE),"0")</f>
        <v>0</v>
      </c>
      <c r="AT191" s="52">
        <f>IFERROR(VLOOKUP(Table1215[[#This Row],[Column2]],Table12[[Column2]:[Column54]],45,FALSE),"0")</f>
        <v>0</v>
      </c>
      <c r="AU191" s="52">
        <f>IFERROR(VLOOKUP(Table1215[[#This Row],[Column2]],Table12[[Column2]:[Column54]],46,FALSE),"0")</f>
        <v>0</v>
      </c>
      <c r="AV191" s="58">
        <f>Table1215[[#This Row],[Column43]]</f>
        <v>2</v>
      </c>
      <c r="AW191" s="52">
        <f>IFERROR(VLOOKUP(Table1215[[#This Row],[Column2]],Table12[[Column2]:[Column54]],48,FALSE),"0")</f>
        <v>0</v>
      </c>
      <c r="AX191" s="52">
        <f>IFERROR(VLOOKUP(Table1215[[#This Row],[Column2]],Table12[[Column2]:[Column54]],49,FALSE),"0")</f>
        <v>0</v>
      </c>
      <c r="AY191" s="52">
        <f>IFERROR(VLOOKUP(Table1215[[#This Row],[Column2]],Table12[[Column2]:[Column54]],50,FALSE),"0")</f>
        <v>0</v>
      </c>
      <c r="AZ191" s="52">
        <f>IFERROR(VLOOKUP(Table1215[[#This Row],[Column2]],Table12[[Column2]:[Column54]],51,FALSE),"0")</f>
        <v>3</v>
      </c>
      <c r="BA191" s="52">
        <f>IFERROR(VLOOKUP(Table1215[[#This Row],[Column2]],Table12[[Column2]:[Column54]],52,FALSE),"0")</f>
        <v>3</v>
      </c>
      <c r="BB191" s="58">
        <f>AVERAGE(Table1215[[#This Row],[Column52]],Table1215[[#This Row],[Column53]])</f>
        <v>3</v>
      </c>
    </row>
    <row r="192" spans="1:54" ht="23.1" customHeight="1" x14ac:dyDescent="0.3">
      <c r="A192" s="77">
        <v>189</v>
      </c>
      <c r="B192" s="54" t="s">
        <v>413</v>
      </c>
      <c r="C192" s="55" t="s">
        <v>414</v>
      </c>
      <c r="D192" s="54" t="s">
        <v>449</v>
      </c>
      <c r="E192" s="54" t="s">
        <v>492</v>
      </c>
      <c r="F192" s="54" t="str">
        <f>REPT(CHAR(160),10)&amp;Working!$E193</f>
        <v>          C</v>
      </c>
      <c r="G192" s="56">
        <f>IFERROR(VLOOKUP(Table1215[[#This Row],[Column2]],Table12[[Column2]:[Column54]],6,FALSE),"0")</f>
        <v>0</v>
      </c>
      <c r="H192" s="56">
        <f>IFERROR(VLOOKUP(Table1215[[#This Row],[Column2]],Table12[[Column2]:[Column54]],7,FALSE),"0")</f>
        <v>0</v>
      </c>
      <c r="I192" s="56">
        <f>IFERROR(VLOOKUP(Table1215[[#This Row],[Column2]],Table12[[Column2]:[Column54]],8,FALSE),"0")</f>
        <v>2</v>
      </c>
      <c r="J192" s="56">
        <f>IFERROR(VLOOKUP(Table1215[[#This Row],[Column2]],Table12[[Column2]:[Column54]],9,FALSE),"0")</f>
        <v>0</v>
      </c>
      <c r="K192" s="56">
        <f>IFERROR(VLOOKUP(Table1215[[#This Row],[Column2]],Table12[[Column2]:[Column54]],10,FALSE),"0")</f>
        <v>0</v>
      </c>
      <c r="L192" s="58">
        <f>Table1215[[#This Row],[Column9]]</f>
        <v>2</v>
      </c>
      <c r="M192" s="56">
        <f>IFERROR(VLOOKUP(Table1215[[#This Row],[Column2]],Table12[[Column2]:[Column54]],12,FALSE),"0")</f>
        <v>0</v>
      </c>
      <c r="N192" s="56">
        <f>IFERROR(VLOOKUP(Table1215[[#This Row],[Column2]],Table12[[Column2]:[Column54]],13,FALSE),"0")</f>
        <v>3</v>
      </c>
      <c r="O192" s="56">
        <f>IFERROR(VLOOKUP(Table1215[[#This Row],[Column2]],Table12[[Column2]:[Column54]],14,FALSE),"0")</f>
        <v>2</v>
      </c>
      <c r="P192" s="56">
        <f>IFERROR(VLOOKUP(Table1215[[#This Row],[Column2]],Table12[[Column2]:[Column54]],10,FALSE),"0")</f>
        <v>0</v>
      </c>
      <c r="Q192" s="56">
        <f>IFERROR(VLOOKUP(Table1215[[#This Row],[Column2]],Table12[[Column2]:[Column54]],16,FALSE),"0")</f>
        <v>2</v>
      </c>
      <c r="R192" s="58">
        <f>AVERAGE(Table1215[[#This Row],[Column14]],Table1215[[#This Row],[Column15]],Table1215[[#This Row],[Column17]])</f>
        <v>2.3333333333333335</v>
      </c>
      <c r="S192" s="56">
        <f>IFERROR(VLOOKUP(Table1215[[#This Row],[Column2]],Table12[[Column2]:[Column54]],18,FALSE),"0")</f>
        <v>0</v>
      </c>
      <c r="T192" s="56">
        <f>IFERROR(VLOOKUP(Table1215[[#This Row],[Column2]],Table12[[Column2]:[Column54]],19,FALSE),"0")</f>
        <v>0</v>
      </c>
      <c r="U192" s="56">
        <f>IFERROR(VLOOKUP(Table1215[[#This Row],[Column2]],Table12[[Column2]:[Column54]],20,FALSE),"0")</f>
        <v>0</v>
      </c>
      <c r="V192" s="56">
        <f>IFERROR(VLOOKUP(Table1215[[#This Row],[Column2]],Table12[[Column2]:[Column54]],21,FALSE),"0")</f>
        <v>0</v>
      </c>
      <c r="W192" s="56">
        <f>IFERROR(VLOOKUP(Table1215[[#This Row],[Column2]],Table12[[Column2]:[Column54]],22,FALSE),"0")</f>
        <v>0</v>
      </c>
      <c r="X192" s="58">
        <f>Table1215[[#This Row],[Column19]]</f>
        <v>0</v>
      </c>
      <c r="Y192" s="56">
        <f>IFERROR(VLOOKUP(Table1215[[#This Row],[Column2]],Table12[[Column2]:[Column54]],24,FALSE),"0")</f>
        <v>2</v>
      </c>
      <c r="Z192" s="56">
        <f>IFERROR(VLOOKUP(Table1215[[#This Row],[Column2]],Table12[[Column2]:[Column54]],25,FALSE),"0")</f>
        <v>0</v>
      </c>
      <c r="AA192" s="56">
        <f>IFERROR(VLOOKUP(Table1215[[#This Row],[Column2]],Table12[[Column2]:[Column54]],26,FALSE),"0")</f>
        <v>0</v>
      </c>
      <c r="AB192" s="56">
        <f>IFERROR(VLOOKUP(Table1215[[#This Row],[Column2]],Table12[[Column2]:[Column54]],27,FALSE),"0")</f>
        <v>0</v>
      </c>
      <c r="AC192" s="56">
        <f>IFERROR(VLOOKUP(Table1215[[#This Row],[Column2]],Table12[[Column2]:[Column54]],28,FALSE),"0")</f>
        <v>0</v>
      </c>
      <c r="AD192" s="58">
        <f>Table1215[[#This Row],[Column25]]</f>
        <v>2</v>
      </c>
      <c r="AE192" s="56">
        <f>IFERROR(VLOOKUP(Table1215[[#This Row],[Column2]],Table12[[Column2]:[Column54]],30,FALSE),"0")</f>
        <v>0</v>
      </c>
      <c r="AF192" s="56">
        <f>IFERROR(VLOOKUP(Table1215[[#This Row],[Column2]],Table12[[Column2]:[Column54]],31,FALSE),"0")</f>
        <v>0</v>
      </c>
      <c r="AG192" s="56">
        <f>IFERROR(VLOOKUP(Table1215[[#This Row],[Column2]],Table12[[Column2]:[Column54]],32,FALSE),"0")</f>
        <v>0</v>
      </c>
      <c r="AH192" s="56">
        <f>IFERROR(VLOOKUP(Table1215[[#This Row],[Column2]],Table12[[Column2]:[Column54]],33,FALSE),"0")</f>
        <v>0</v>
      </c>
      <c r="AI192" s="56">
        <f>IFERROR(VLOOKUP(Table1215[[#This Row],[Column2]],Table12[[Column2]:[Column54]],34,FALSE),"0")</f>
        <v>0</v>
      </c>
      <c r="AJ192" s="58">
        <f>AVERAGE(Table1215[[#This Row],[Column31]],Table1215[[#This Row],[Column32]],Table1215[[#This Row],[Column33]])</f>
        <v>0</v>
      </c>
      <c r="AK192" s="56">
        <f>IFERROR(VLOOKUP(Table1215[[#This Row],[Column2]],Table12[[Column2]:[Column54]],36,FALSE),"0")</f>
        <v>2</v>
      </c>
      <c r="AL192" s="56">
        <f>IFERROR(VLOOKUP(Table1215[[#This Row],[Column2]],Table12[[Column2]:[Column54]],37,FALSE),"0")</f>
        <v>2</v>
      </c>
      <c r="AM192" s="56">
        <f>IFERROR(VLOOKUP(Table1215[[#This Row],[Column2]],Table12[[Column2]:[Column54]],38,FALSE),"0")</f>
        <v>0</v>
      </c>
      <c r="AN192" s="56">
        <f>IFERROR(VLOOKUP(Table1215[[#This Row],[Column2]],Table12[[Column2]:[Column54]],39,FALSE),"0")</f>
        <v>2</v>
      </c>
      <c r="AO192" s="56">
        <f>IFERROR(VLOOKUP(Table1215[[#This Row],[Column2]],Table12[[Column2]:[Column54]],40,FALSE),"0")</f>
        <v>0</v>
      </c>
      <c r="AP192" s="58">
        <f>AVERAGE(Table1215[[#This Row],[Column37]],Table1215[[#This Row],[Column38]],Table1215[[#This Row],[Column40]])</f>
        <v>2</v>
      </c>
      <c r="AQ192" s="56">
        <f>IFERROR(VLOOKUP(Table1215[[#This Row],[Column2]],Table12[[Column2]:[Column54]],42,FALSE),"0")</f>
        <v>3</v>
      </c>
      <c r="AR192" s="56">
        <f>IFERROR(VLOOKUP(Table1215[[#This Row],[Column2]],Table12[[Column2]:[Column54]],43,FALSE),"0")</f>
        <v>0</v>
      </c>
      <c r="AS192" s="56">
        <f>IFERROR(VLOOKUP(Table1215[[#This Row],[Column2]],Table12[[Column2]:[Column54]],44,FALSE),"0")</f>
        <v>0</v>
      </c>
      <c r="AT192" s="56">
        <f>IFERROR(VLOOKUP(Table1215[[#This Row],[Column2]],Table12[[Column2]:[Column54]],45,FALSE),"0")</f>
        <v>0</v>
      </c>
      <c r="AU192" s="56">
        <f>IFERROR(VLOOKUP(Table1215[[#This Row],[Column2]],Table12[[Column2]:[Column54]],46,FALSE),"0")</f>
        <v>0</v>
      </c>
      <c r="AV192" s="58">
        <f>Table1215[[#This Row],[Column43]]</f>
        <v>3</v>
      </c>
      <c r="AW192" s="56">
        <f>IFERROR(VLOOKUP(Table1215[[#This Row],[Column2]],Table12[[Column2]:[Column54]],48,FALSE),"0")</f>
        <v>0</v>
      </c>
      <c r="AX192" s="56">
        <f>IFERROR(VLOOKUP(Table1215[[#This Row],[Column2]],Table12[[Column2]:[Column54]],49,FALSE),"0")</f>
        <v>0</v>
      </c>
      <c r="AY192" s="56">
        <f>IFERROR(VLOOKUP(Table1215[[#This Row],[Column2]],Table12[[Column2]:[Column54]],50,FALSE),"0")</f>
        <v>0</v>
      </c>
      <c r="AZ192" s="56">
        <f>IFERROR(VLOOKUP(Table1215[[#This Row],[Column2]],Table12[[Column2]:[Column54]],51,FALSE),"0")</f>
        <v>3</v>
      </c>
      <c r="BA192" s="56">
        <f>IFERROR(VLOOKUP(Table1215[[#This Row],[Column2]],Table12[[Column2]:[Column54]],52,FALSE),"0")</f>
        <v>3</v>
      </c>
      <c r="BB192" s="58">
        <f>AVERAGE(Table1215[[#This Row],[Column52]],Table1215[[#This Row],[Column53]])</f>
        <v>3</v>
      </c>
    </row>
    <row r="193" spans="1:54" ht="23.1" customHeight="1" x14ac:dyDescent="0.3">
      <c r="A193" s="78">
        <v>190</v>
      </c>
      <c r="B193" s="61" t="s">
        <v>415</v>
      </c>
      <c r="C193" s="62" t="s">
        <v>416</v>
      </c>
      <c r="D193" s="61" t="s">
        <v>541</v>
      </c>
      <c r="E193" s="61" t="s">
        <v>288</v>
      </c>
      <c r="F193" s="61" t="str">
        <f>REPT(CHAR(160),10)&amp;Working!$E194</f>
        <v>          D</v>
      </c>
      <c r="G193" s="52">
        <f>IFERROR(VLOOKUP(Table1215[[#This Row],[Column2]],Table12[[Column2]:[Column54]],6,FALSE),"0")</f>
        <v>0</v>
      </c>
      <c r="H193" s="52">
        <f>IFERROR(VLOOKUP(Table1215[[#This Row],[Column2]],Table12[[Column2]:[Column54]],7,FALSE),"0")</f>
        <v>0</v>
      </c>
      <c r="I193" s="52">
        <f>IFERROR(VLOOKUP(Table1215[[#This Row],[Column2]],Table12[[Column2]:[Column54]],8,FALSE),"0")</f>
        <v>3</v>
      </c>
      <c r="J193" s="52">
        <f>IFERROR(VLOOKUP(Table1215[[#This Row],[Column2]],Table12[[Column2]:[Column54]],9,FALSE),"0")</f>
        <v>0</v>
      </c>
      <c r="K193" s="52">
        <f>IFERROR(VLOOKUP(Table1215[[#This Row],[Column2]],Table12[[Column2]:[Column54]],10,FALSE),"0")</f>
        <v>0</v>
      </c>
      <c r="L193" s="58">
        <f>Table1215[[#This Row],[Column9]]</f>
        <v>3</v>
      </c>
      <c r="M193" s="52">
        <f>IFERROR(VLOOKUP(Table1215[[#This Row],[Column2]],Table12[[Column2]:[Column54]],12,FALSE),"0")</f>
        <v>0</v>
      </c>
      <c r="N193" s="52">
        <f>IFERROR(VLOOKUP(Table1215[[#This Row],[Column2]],Table12[[Column2]:[Column54]],13,FALSE),"0")</f>
        <v>3</v>
      </c>
      <c r="O193" s="52">
        <f>IFERROR(VLOOKUP(Table1215[[#This Row],[Column2]],Table12[[Column2]:[Column54]],14,FALSE),"0")</f>
        <v>3</v>
      </c>
      <c r="P193" s="52">
        <f>IFERROR(VLOOKUP(Table1215[[#This Row],[Column2]],Table12[[Column2]:[Column54]],10,FALSE),"0")</f>
        <v>0</v>
      </c>
      <c r="Q193" s="52">
        <f>IFERROR(VLOOKUP(Table1215[[#This Row],[Column2]],Table12[[Column2]:[Column54]],16,FALSE),"0")</f>
        <v>3</v>
      </c>
      <c r="R193" s="58">
        <f>AVERAGE(Table1215[[#This Row],[Column14]],Table1215[[#This Row],[Column15]],Table1215[[#This Row],[Column17]])</f>
        <v>3</v>
      </c>
      <c r="S193" s="52">
        <f>IFERROR(VLOOKUP(Table1215[[#This Row],[Column2]],Table12[[Column2]:[Column54]],18,FALSE),"0")</f>
        <v>0</v>
      </c>
      <c r="T193" s="52">
        <f>IFERROR(VLOOKUP(Table1215[[#This Row],[Column2]],Table12[[Column2]:[Column54]],19,FALSE),"0")</f>
        <v>0</v>
      </c>
      <c r="U193" s="52">
        <f>IFERROR(VLOOKUP(Table1215[[#This Row],[Column2]],Table12[[Column2]:[Column54]],20,FALSE),"0")</f>
        <v>0</v>
      </c>
      <c r="V193" s="52">
        <f>IFERROR(VLOOKUP(Table1215[[#This Row],[Column2]],Table12[[Column2]:[Column54]],21,FALSE),"0")</f>
        <v>0</v>
      </c>
      <c r="W193" s="52">
        <f>IFERROR(VLOOKUP(Table1215[[#This Row],[Column2]],Table12[[Column2]:[Column54]],22,FALSE),"0")</f>
        <v>0</v>
      </c>
      <c r="X193" s="58">
        <f>Table1215[[#This Row],[Column19]]</f>
        <v>0</v>
      </c>
      <c r="Y193" s="52">
        <f>IFERROR(VLOOKUP(Table1215[[#This Row],[Column2]],Table12[[Column2]:[Column54]],24,FALSE),"0")</f>
        <v>3</v>
      </c>
      <c r="Z193" s="52">
        <f>IFERROR(VLOOKUP(Table1215[[#This Row],[Column2]],Table12[[Column2]:[Column54]],25,FALSE),"0")</f>
        <v>0</v>
      </c>
      <c r="AA193" s="52">
        <f>IFERROR(VLOOKUP(Table1215[[#This Row],[Column2]],Table12[[Column2]:[Column54]],26,FALSE),"0")</f>
        <v>0</v>
      </c>
      <c r="AB193" s="52">
        <f>IFERROR(VLOOKUP(Table1215[[#This Row],[Column2]],Table12[[Column2]:[Column54]],27,FALSE),"0")</f>
        <v>0</v>
      </c>
      <c r="AC193" s="52">
        <f>IFERROR(VLOOKUP(Table1215[[#This Row],[Column2]],Table12[[Column2]:[Column54]],28,FALSE),"0")</f>
        <v>0</v>
      </c>
      <c r="AD193" s="58">
        <f>Table1215[[#This Row],[Column25]]</f>
        <v>3</v>
      </c>
      <c r="AE193" s="52">
        <f>IFERROR(VLOOKUP(Table1215[[#This Row],[Column2]],Table12[[Column2]:[Column54]],30,FALSE),"0")</f>
        <v>0</v>
      </c>
      <c r="AF193" s="52">
        <f>IFERROR(VLOOKUP(Table1215[[#This Row],[Column2]],Table12[[Column2]:[Column54]],31,FALSE),"0")</f>
        <v>0</v>
      </c>
      <c r="AG193" s="52">
        <f>IFERROR(VLOOKUP(Table1215[[#This Row],[Column2]],Table12[[Column2]:[Column54]],32,FALSE),"0")</f>
        <v>0</v>
      </c>
      <c r="AH193" s="52">
        <f>IFERROR(VLOOKUP(Table1215[[#This Row],[Column2]],Table12[[Column2]:[Column54]],33,FALSE),"0")</f>
        <v>0</v>
      </c>
      <c r="AI193" s="52">
        <f>IFERROR(VLOOKUP(Table1215[[#This Row],[Column2]],Table12[[Column2]:[Column54]],34,FALSE),"0")</f>
        <v>0</v>
      </c>
      <c r="AJ193" s="58">
        <f>AVERAGE(Table1215[[#This Row],[Column31]],Table1215[[#This Row],[Column32]],Table1215[[#This Row],[Column33]])</f>
        <v>0</v>
      </c>
      <c r="AK193" s="52">
        <f>IFERROR(VLOOKUP(Table1215[[#This Row],[Column2]],Table12[[Column2]:[Column54]],36,FALSE),"0")</f>
        <v>3</v>
      </c>
      <c r="AL193" s="52">
        <f>IFERROR(VLOOKUP(Table1215[[#This Row],[Column2]],Table12[[Column2]:[Column54]],37,FALSE),"0")</f>
        <v>3</v>
      </c>
      <c r="AM193" s="52">
        <f>IFERROR(VLOOKUP(Table1215[[#This Row],[Column2]],Table12[[Column2]:[Column54]],38,FALSE),"0")</f>
        <v>0</v>
      </c>
      <c r="AN193" s="52">
        <f>IFERROR(VLOOKUP(Table1215[[#This Row],[Column2]],Table12[[Column2]:[Column54]],39,FALSE),"0")</f>
        <v>4</v>
      </c>
      <c r="AO193" s="52">
        <f>IFERROR(VLOOKUP(Table1215[[#This Row],[Column2]],Table12[[Column2]:[Column54]],40,FALSE),"0")</f>
        <v>0</v>
      </c>
      <c r="AP193" s="58">
        <f>AVERAGE(Table1215[[#This Row],[Column37]],Table1215[[#This Row],[Column38]],Table1215[[#This Row],[Column40]])</f>
        <v>3.3333333333333335</v>
      </c>
      <c r="AQ193" s="52">
        <f>IFERROR(VLOOKUP(Table1215[[#This Row],[Column2]],Table12[[Column2]:[Column54]],42,FALSE),"0")</f>
        <v>1</v>
      </c>
      <c r="AR193" s="52">
        <f>IFERROR(VLOOKUP(Table1215[[#This Row],[Column2]],Table12[[Column2]:[Column54]],43,FALSE),"0")</f>
        <v>0</v>
      </c>
      <c r="AS193" s="52">
        <f>IFERROR(VLOOKUP(Table1215[[#This Row],[Column2]],Table12[[Column2]:[Column54]],44,FALSE),"0")</f>
        <v>0</v>
      </c>
      <c r="AT193" s="52">
        <f>IFERROR(VLOOKUP(Table1215[[#This Row],[Column2]],Table12[[Column2]:[Column54]],45,FALSE),"0")</f>
        <v>0</v>
      </c>
      <c r="AU193" s="52">
        <f>IFERROR(VLOOKUP(Table1215[[#This Row],[Column2]],Table12[[Column2]:[Column54]],46,FALSE),"0")</f>
        <v>0</v>
      </c>
      <c r="AV193" s="58">
        <f>Table1215[[#This Row],[Column43]]</f>
        <v>1</v>
      </c>
      <c r="AW193" s="52">
        <f>IFERROR(VLOOKUP(Table1215[[#This Row],[Column2]],Table12[[Column2]:[Column54]],48,FALSE),"0")</f>
        <v>0</v>
      </c>
      <c r="AX193" s="52">
        <f>IFERROR(VLOOKUP(Table1215[[#This Row],[Column2]],Table12[[Column2]:[Column54]],49,FALSE),"0")</f>
        <v>0</v>
      </c>
      <c r="AY193" s="52">
        <f>IFERROR(VLOOKUP(Table1215[[#This Row],[Column2]],Table12[[Column2]:[Column54]],50,FALSE),"0")</f>
        <v>0</v>
      </c>
      <c r="AZ193" s="52">
        <f>IFERROR(VLOOKUP(Table1215[[#This Row],[Column2]],Table12[[Column2]:[Column54]],51,FALSE),"0")</f>
        <v>3</v>
      </c>
      <c r="BA193" s="52">
        <f>IFERROR(VLOOKUP(Table1215[[#This Row],[Column2]],Table12[[Column2]:[Column54]],52,FALSE),"0")</f>
        <v>3</v>
      </c>
      <c r="BB193" s="58">
        <f>AVERAGE(Table1215[[#This Row],[Column52]],Table1215[[#This Row],[Column53]])</f>
        <v>3</v>
      </c>
    </row>
    <row r="194" spans="1:54" ht="23.1" customHeight="1" x14ac:dyDescent="0.3">
      <c r="A194" s="77">
        <v>191</v>
      </c>
      <c r="B194" s="54" t="s">
        <v>417</v>
      </c>
      <c r="C194" s="55" t="s">
        <v>418</v>
      </c>
      <c r="D194" s="54" t="s">
        <v>449</v>
      </c>
      <c r="E194" s="54" t="s">
        <v>492</v>
      </c>
      <c r="F194" s="54" t="str">
        <f>REPT(CHAR(160),10)&amp;Working!$E195</f>
        <v>          C</v>
      </c>
      <c r="G194" s="56">
        <f>IFERROR(VLOOKUP(Table1215[[#This Row],[Column2]],Table12[[Column2]:[Column54]],6,FALSE),"0")</f>
        <v>0</v>
      </c>
      <c r="H194" s="56">
        <f>IFERROR(VLOOKUP(Table1215[[#This Row],[Column2]],Table12[[Column2]:[Column54]],7,FALSE),"0")</f>
        <v>0</v>
      </c>
      <c r="I194" s="56">
        <f>IFERROR(VLOOKUP(Table1215[[#This Row],[Column2]],Table12[[Column2]:[Column54]],8,FALSE),"0")</f>
        <v>4</v>
      </c>
      <c r="J194" s="56">
        <f>IFERROR(VLOOKUP(Table1215[[#This Row],[Column2]],Table12[[Column2]:[Column54]],9,FALSE),"0")</f>
        <v>0</v>
      </c>
      <c r="K194" s="56">
        <f>IFERROR(VLOOKUP(Table1215[[#This Row],[Column2]],Table12[[Column2]:[Column54]],10,FALSE),"0")</f>
        <v>0</v>
      </c>
      <c r="L194" s="58">
        <f>Table1215[[#This Row],[Column9]]</f>
        <v>4</v>
      </c>
      <c r="M194" s="56">
        <f>IFERROR(VLOOKUP(Table1215[[#This Row],[Column2]],Table12[[Column2]:[Column54]],12,FALSE),"0")</f>
        <v>0</v>
      </c>
      <c r="N194" s="56">
        <f>IFERROR(VLOOKUP(Table1215[[#This Row],[Column2]],Table12[[Column2]:[Column54]],13,FALSE),"0")</f>
        <v>5</v>
      </c>
      <c r="O194" s="56">
        <f>IFERROR(VLOOKUP(Table1215[[#This Row],[Column2]],Table12[[Column2]:[Column54]],14,FALSE),"0")</f>
        <v>4</v>
      </c>
      <c r="P194" s="56">
        <f>IFERROR(VLOOKUP(Table1215[[#This Row],[Column2]],Table12[[Column2]:[Column54]],10,FALSE),"0")</f>
        <v>0</v>
      </c>
      <c r="Q194" s="56">
        <f>IFERROR(VLOOKUP(Table1215[[#This Row],[Column2]],Table12[[Column2]:[Column54]],16,FALSE),"0")</f>
        <v>4</v>
      </c>
      <c r="R194" s="58">
        <f>AVERAGE(Table1215[[#This Row],[Column14]],Table1215[[#This Row],[Column15]],Table1215[[#This Row],[Column17]])</f>
        <v>4.333333333333333</v>
      </c>
      <c r="S194" s="56">
        <f>IFERROR(VLOOKUP(Table1215[[#This Row],[Column2]],Table12[[Column2]:[Column54]],18,FALSE),"0")</f>
        <v>0</v>
      </c>
      <c r="T194" s="56">
        <f>IFERROR(VLOOKUP(Table1215[[#This Row],[Column2]],Table12[[Column2]:[Column54]],19,FALSE),"0")</f>
        <v>0</v>
      </c>
      <c r="U194" s="56">
        <f>IFERROR(VLOOKUP(Table1215[[#This Row],[Column2]],Table12[[Column2]:[Column54]],20,FALSE),"0")</f>
        <v>0</v>
      </c>
      <c r="V194" s="56">
        <f>IFERROR(VLOOKUP(Table1215[[#This Row],[Column2]],Table12[[Column2]:[Column54]],21,FALSE),"0")</f>
        <v>0</v>
      </c>
      <c r="W194" s="56">
        <f>IFERROR(VLOOKUP(Table1215[[#This Row],[Column2]],Table12[[Column2]:[Column54]],22,FALSE),"0")</f>
        <v>0</v>
      </c>
      <c r="X194" s="58">
        <f>Table1215[[#This Row],[Column19]]</f>
        <v>0</v>
      </c>
      <c r="Y194" s="56">
        <f>IFERROR(VLOOKUP(Table1215[[#This Row],[Column2]],Table12[[Column2]:[Column54]],24,FALSE),"0")</f>
        <v>4</v>
      </c>
      <c r="Z194" s="56">
        <f>IFERROR(VLOOKUP(Table1215[[#This Row],[Column2]],Table12[[Column2]:[Column54]],25,FALSE),"0")</f>
        <v>0</v>
      </c>
      <c r="AA194" s="56">
        <f>IFERROR(VLOOKUP(Table1215[[#This Row],[Column2]],Table12[[Column2]:[Column54]],26,FALSE),"0")</f>
        <v>0</v>
      </c>
      <c r="AB194" s="56">
        <f>IFERROR(VLOOKUP(Table1215[[#This Row],[Column2]],Table12[[Column2]:[Column54]],27,FALSE),"0")</f>
        <v>0</v>
      </c>
      <c r="AC194" s="56">
        <f>IFERROR(VLOOKUP(Table1215[[#This Row],[Column2]],Table12[[Column2]:[Column54]],28,FALSE),"0")</f>
        <v>0</v>
      </c>
      <c r="AD194" s="58">
        <f>Table1215[[#This Row],[Column25]]</f>
        <v>4</v>
      </c>
      <c r="AE194" s="56">
        <f>IFERROR(VLOOKUP(Table1215[[#This Row],[Column2]],Table12[[Column2]:[Column54]],30,FALSE),"0")</f>
        <v>0</v>
      </c>
      <c r="AF194" s="56">
        <f>IFERROR(VLOOKUP(Table1215[[#This Row],[Column2]],Table12[[Column2]:[Column54]],31,FALSE),"0")</f>
        <v>0</v>
      </c>
      <c r="AG194" s="56">
        <f>IFERROR(VLOOKUP(Table1215[[#This Row],[Column2]],Table12[[Column2]:[Column54]],32,FALSE),"0")</f>
        <v>0</v>
      </c>
      <c r="AH194" s="56">
        <f>IFERROR(VLOOKUP(Table1215[[#This Row],[Column2]],Table12[[Column2]:[Column54]],33,FALSE),"0")</f>
        <v>0</v>
      </c>
      <c r="AI194" s="56">
        <f>IFERROR(VLOOKUP(Table1215[[#This Row],[Column2]],Table12[[Column2]:[Column54]],34,FALSE),"0")</f>
        <v>0</v>
      </c>
      <c r="AJ194" s="58">
        <f>AVERAGE(Table1215[[#This Row],[Column31]],Table1215[[#This Row],[Column32]],Table1215[[#This Row],[Column33]])</f>
        <v>0</v>
      </c>
      <c r="AK194" s="56">
        <f>IFERROR(VLOOKUP(Table1215[[#This Row],[Column2]],Table12[[Column2]:[Column54]],36,FALSE),"0")</f>
        <v>5</v>
      </c>
      <c r="AL194" s="56">
        <f>IFERROR(VLOOKUP(Table1215[[#This Row],[Column2]],Table12[[Column2]:[Column54]],37,FALSE),"0")</f>
        <v>4</v>
      </c>
      <c r="AM194" s="56">
        <f>IFERROR(VLOOKUP(Table1215[[#This Row],[Column2]],Table12[[Column2]:[Column54]],38,FALSE),"0")</f>
        <v>0</v>
      </c>
      <c r="AN194" s="56">
        <f>IFERROR(VLOOKUP(Table1215[[#This Row],[Column2]],Table12[[Column2]:[Column54]],39,FALSE),"0")</f>
        <v>5</v>
      </c>
      <c r="AO194" s="56">
        <f>IFERROR(VLOOKUP(Table1215[[#This Row],[Column2]],Table12[[Column2]:[Column54]],40,FALSE),"0")</f>
        <v>0</v>
      </c>
      <c r="AP194" s="58">
        <f>AVERAGE(Table1215[[#This Row],[Column37]],Table1215[[#This Row],[Column38]],Table1215[[#This Row],[Column40]])</f>
        <v>4.666666666666667</v>
      </c>
      <c r="AQ194" s="56">
        <f>IFERROR(VLOOKUP(Table1215[[#This Row],[Column2]],Table12[[Column2]:[Column54]],42,FALSE),"0")</f>
        <v>3</v>
      </c>
      <c r="AR194" s="56">
        <f>IFERROR(VLOOKUP(Table1215[[#This Row],[Column2]],Table12[[Column2]:[Column54]],43,FALSE),"0")</f>
        <v>0</v>
      </c>
      <c r="AS194" s="56">
        <f>IFERROR(VLOOKUP(Table1215[[#This Row],[Column2]],Table12[[Column2]:[Column54]],44,FALSE),"0")</f>
        <v>0</v>
      </c>
      <c r="AT194" s="56">
        <f>IFERROR(VLOOKUP(Table1215[[#This Row],[Column2]],Table12[[Column2]:[Column54]],45,FALSE),"0")</f>
        <v>0</v>
      </c>
      <c r="AU194" s="56">
        <f>IFERROR(VLOOKUP(Table1215[[#This Row],[Column2]],Table12[[Column2]:[Column54]],46,FALSE),"0")</f>
        <v>0</v>
      </c>
      <c r="AV194" s="58">
        <f>Table1215[[#This Row],[Column43]]</f>
        <v>3</v>
      </c>
      <c r="AW194" s="56">
        <f>IFERROR(VLOOKUP(Table1215[[#This Row],[Column2]],Table12[[Column2]:[Column54]],48,FALSE),"0")</f>
        <v>0</v>
      </c>
      <c r="AX194" s="56">
        <f>IFERROR(VLOOKUP(Table1215[[#This Row],[Column2]],Table12[[Column2]:[Column54]],49,FALSE),"0")</f>
        <v>0</v>
      </c>
      <c r="AY194" s="56">
        <f>IFERROR(VLOOKUP(Table1215[[#This Row],[Column2]],Table12[[Column2]:[Column54]],50,FALSE),"0")</f>
        <v>0</v>
      </c>
      <c r="AZ194" s="56">
        <f>IFERROR(VLOOKUP(Table1215[[#This Row],[Column2]],Table12[[Column2]:[Column54]],51,FALSE),"0")</f>
        <v>5</v>
      </c>
      <c r="BA194" s="56">
        <f>IFERROR(VLOOKUP(Table1215[[#This Row],[Column2]],Table12[[Column2]:[Column54]],52,FALSE),"0")</f>
        <v>4</v>
      </c>
      <c r="BB194" s="58">
        <f>AVERAGE(Table1215[[#This Row],[Column52]],Table1215[[#This Row],[Column53]])</f>
        <v>4.5</v>
      </c>
    </row>
    <row r="195" spans="1:54" ht="23.1" customHeight="1" x14ac:dyDescent="0.3">
      <c r="A195" s="78">
        <v>192</v>
      </c>
      <c r="B195" s="61" t="s">
        <v>419</v>
      </c>
      <c r="C195" s="62" t="s">
        <v>420</v>
      </c>
      <c r="D195" s="61" t="s">
        <v>449</v>
      </c>
      <c r="E195" s="61" t="s">
        <v>492</v>
      </c>
      <c r="F195" s="61" t="str">
        <f>REPT(CHAR(160),10)&amp;Working!$E196</f>
        <v>          C</v>
      </c>
      <c r="G195" s="52">
        <f>IFERROR(VLOOKUP(Table1215[[#This Row],[Column2]],Table12[[Column2]:[Column54]],6,FALSE),"0")</f>
        <v>0</v>
      </c>
      <c r="H195" s="52">
        <f>IFERROR(VLOOKUP(Table1215[[#This Row],[Column2]],Table12[[Column2]:[Column54]],7,FALSE),"0")</f>
        <v>0</v>
      </c>
      <c r="I195" s="52">
        <f>IFERROR(VLOOKUP(Table1215[[#This Row],[Column2]],Table12[[Column2]:[Column54]],8,FALSE),"0")</f>
        <v>3</v>
      </c>
      <c r="J195" s="52">
        <f>IFERROR(VLOOKUP(Table1215[[#This Row],[Column2]],Table12[[Column2]:[Column54]],9,FALSE),"0")</f>
        <v>0</v>
      </c>
      <c r="K195" s="52">
        <f>IFERROR(VLOOKUP(Table1215[[#This Row],[Column2]],Table12[[Column2]:[Column54]],10,FALSE),"0")</f>
        <v>0</v>
      </c>
      <c r="L195" s="58">
        <f>Table1215[[#This Row],[Column9]]</f>
        <v>3</v>
      </c>
      <c r="M195" s="52">
        <f>IFERROR(VLOOKUP(Table1215[[#This Row],[Column2]],Table12[[Column2]:[Column54]],12,FALSE),"0")</f>
        <v>0</v>
      </c>
      <c r="N195" s="52">
        <f>IFERROR(VLOOKUP(Table1215[[#This Row],[Column2]],Table12[[Column2]:[Column54]],13,FALSE),"0")</f>
        <v>3</v>
      </c>
      <c r="O195" s="52">
        <f>IFERROR(VLOOKUP(Table1215[[#This Row],[Column2]],Table12[[Column2]:[Column54]],14,FALSE),"0")</f>
        <v>3</v>
      </c>
      <c r="P195" s="52">
        <f>IFERROR(VLOOKUP(Table1215[[#This Row],[Column2]],Table12[[Column2]:[Column54]],10,FALSE),"0")</f>
        <v>0</v>
      </c>
      <c r="Q195" s="52">
        <f>IFERROR(VLOOKUP(Table1215[[#This Row],[Column2]],Table12[[Column2]:[Column54]],16,FALSE),"0")</f>
        <v>3</v>
      </c>
      <c r="R195" s="58">
        <f>AVERAGE(Table1215[[#This Row],[Column14]],Table1215[[#This Row],[Column15]],Table1215[[#This Row],[Column17]])</f>
        <v>3</v>
      </c>
      <c r="S195" s="52">
        <f>IFERROR(VLOOKUP(Table1215[[#This Row],[Column2]],Table12[[Column2]:[Column54]],18,FALSE),"0")</f>
        <v>0</v>
      </c>
      <c r="T195" s="52">
        <f>IFERROR(VLOOKUP(Table1215[[#This Row],[Column2]],Table12[[Column2]:[Column54]],19,FALSE),"0")</f>
        <v>0</v>
      </c>
      <c r="U195" s="52">
        <f>IFERROR(VLOOKUP(Table1215[[#This Row],[Column2]],Table12[[Column2]:[Column54]],20,FALSE),"0")</f>
        <v>0</v>
      </c>
      <c r="V195" s="52">
        <f>IFERROR(VLOOKUP(Table1215[[#This Row],[Column2]],Table12[[Column2]:[Column54]],21,FALSE),"0")</f>
        <v>0</v>
      </c>
      <c r="W195" s="52">
        <f>IFERROR(VLOOKUP(Table1215[[#This Row],[Column2]],Table12[[Column2]:[Column54]],22,FALSE),"0")</f>
        <v>0</v>
      </c>
      <c r="X195" s="58">
        <f>Table1215[[#This Row],[Column19]]</f>
        <v>0</v>
      </c>
      <c r="Y195" s="52">
        <f>IFERROR(VLOOKUP(Table1215[[#This Row],[Column2]],Table12[[Column2]:[Column54]],24,FALSE),"0")</f>
        <v>3</v>
      </c>
      <c r="Z195" s="52">
        <f>IFERROR(VLOOKUP(Table1215[[#This Row],[Column2]],Table12[[Column2]:[Column54]],25,FALSE),"0")</f>
        <v>0</v>
      </c>
      <c r="AA195" s="52">
        <f>IFERROR(VLOOKUP(Table1215[[#This Row],[Column2]],Table12[[Column2]:[Column54]],26,FALSE),"0")</f>
        <v>0</v>
      </c>
      <c r="AB195" s="52">
        <f>IFERROR(VLOOKUP(Table1215[[#This Row],[Column2]],Table12[[Column2]:[Column54]],27,FALSE),"0")</f>
        <v>0</v>
      </c>
      <c r="AC195" s="52">
        <f>IFERROR(VLOOKUP(Table1215[[#This Row],[Column2]],Table12[[Column2]:[Column54]],28,FALSE),"0")</f>
        <v>0</v>
      </c>
      <c r="AD195" s="58">
        <f>Table1215[[#This Row],[Column25]]</f>
        <v>3</v>
      </c>
      <c r="AE195" s="52">
        <f>IFERROR(VLOOKUP(Table1215[[#This Row],[Column2]],Table12[[Column2]:[Column54]],30,FALSE),"0")</f>
        <v>0</v>
      </c>
      <c r="AF195" s="52">
        <f>IFERROR(VLOOKUP(Table1215[[#This Row],[Column2]],Table12[[Column2]:[Column54]],31,FALSE),"0")</f>
        <v>0</v>
      </c>
      <c r="AG195" s="52">
        <f>IFERROR(VLOOKUP(Table1215[[#This Row],[Column2]],Table12[[Column2]:[Column54]],32,FALSE),"0")</f>
        <v>0</v>
      </c>
      <c r="AH195" s="52">
        <f>IFERROR(VLOOKUP(Table1215[[#This Row],[Column2]],Table12[[Column2]:[Column54]],33,FALSE),"0")</f>
        <v>0</v>
      </c>
      <c r="AI195" s="52">
        <f>IFERROR(VLOOKUP(Table1215[[#This Row],[Column2]],Table12[[Column2]:[Column54]],34,FALSE),"0")</f>
        <v>0</v>
      </c>
      <c r="AJ195" s="58">
        <f>AVERAGE(Table1215[[#This Row],[Column31]],Table1215[[#This Row],[Column32]],Table1215[[#This Row],[Column33]])</f>
        <v>0</v>
      </c>
      <c r="AK195" s="52">
        <f>IFERROR(VLOOKUP(Table1215[[#This Row],[Column2]],Table12[[Column2]:[Column54]],36,FALSE),"0")</f>
        <v>3</v>
      </c>
      <c r="AL195" s="52">
        <f>IFERROR(VLOOKUP(Table1215[[#This Row],[Column2]],Table12[[Column2]:[Column54]],37,FALSE),"0")</f>
        <v>3</v>
      </c>
      <c r="AM195" s="52">
        <f>IFERROR(VLOOKUP(Table1215[[#This Row],[Column2]],Table12[[Column2]:[Column54]],38,FALSE),"0")</f>
        <v>0</v>
      </c>
      <c r="AN195" s="52">
        <f>IFERROR(VLOOKUP(Table1215[[#This Row],[Column2]],Table12[[Column2]:[Column54]],39,FALSE),"0")</f>
        <v>4</v>
      </c>
      <c r="AO195" s="52">
        <f>IFERROR(VLOOKUP(Table1215[[#This Row],[Column2]],Table12[[Column2]:[Column54]],40,FALSE),"0")</f>
        <v>0</v>
      </c>
      <c r="AP195" s="58">
        <f>AVERAGE(Table1215[[#This Row],[Column37]],Table1215[[#This Row],[Column38]],Table1215[[#This Row],[Column40]])</f>
        <v>3.3333333333333335</v>
      </c>
      <c r="AQ195" s="52">
        <f>IFERROR(VLOOKUP(Table1215[[#This Row],[Column2]],Table12[[Column2]:[Column54]],42,FALSE),"0")</f>
        <v>3</v>
      </c>
      <c r="AR195" s="52">
        <f>IFERROR(VLOOKUP(Table1215[[#This Row],[Column2]],Table12[[Column2]:[Column54]],43,FALSE),"0")</f>
        <v>0</v>
      </c>
      <c r="AS195" s="52">
        <f>IFERROR(VLOOKUP(Table1215[[#This Row],[Column2]],Table12[[Column2]:[Column54]],44,FALSE),"0")</f>
        <v>0</v>
      </c>
      <c r="AT195" s="52">
        <f>IFERROR(VLOOKUP(Table1215[[#This Row],[Column2]],Table12[[Column2]:[Column54]],45,FALSE),"0")</f>
        <v>0</v>
      </c>
      <c r="AU195" s="52">
        <f>IFERROR(VLOOKUP(Table1215[[#This Row],[Column2]],Table12[[Column2]:[Column54]],46,FALSE),"0")</f>
        <v>0</v>
      </c>
      <c r="AV195" s="58">
        <f>Table1215[[#This Row],[Column43]]</f>
        <v>3</v>
      </c>
      <c r="AW195" s="52">
        <f>IFERROR(VLOOKUP(Table1215[[#This Row],[Column2]],Table12[[Column2]:[Column54]],48,FALSE),"0")</f>
        <v>0</v>
      </c>
      <c r="AX195" s="52">
        <f>IFERROR(VLOOKUP(Table1215[[#This Row],[Column2]],Table12[[Column2]:[Column54]],49,FALSE),"0")</f>
        <v>0</v>
      </c>
      <c r="AY195" s="52">
        <f>IFERROR(VLOOKUP(Table1215[[#This Row],[Column2]],Table12[[Column2]:[Column54]],50,FALSE),"0")</f>
        <v>0</v>
      </c>
      <c r="AZ195" s="52">
        <f>IFERROR(VLOOKUP(Table1215[[#This Row],[Column2]],Table12[[Column2]:[Column54]],51,FALSE),"0")</f>
        <v>3</v>
      </c>
      <c r="BA195" s="52">
        <f>IFERROR(VLOOKUP(Table1215[[#This Row],[Column2]],Table12[[Column2]:[Column54]],52,FALSE),"0")</f>
        <v>3</v>
      </c>
      <c r="BB195" s="58">
        <f>AVERAGE(Table1215[[#This Row],[Column52]],Table1215[[#This Row],[Column53]])</f>
        <v>3</v>
      </c>
    </row>
    <row r="196" spans="1:54" ht="23.1" customHeight="1" x14ac:dyDescent="0.3">
      <c r="A196" s="77">
        <v>193</v>
      </c>
      <c r="B196" s="54" t="s">
        <v>421</v>
      </c>
      <c r="C196" s="55" t="s">
        <v>422</v>
      </c>
      <c r="D196" s="54" t="s">
        <v>449</v>
      </c>
      <c r="E196" s="54" t="s">
        <v>492</v>
      </c>
      <c r="F196" s="54" t="str">
        <f>REPT(CHAR(160),10)&amp;Working!$E197</f>
        <v>          C</v>
      </c>
      <c r="G196" s="56">
        <f>IFERROR(VLOOKUP(Table1215[[#This Row],[Column2]],Table12[[Column2]:[Column54]],6,FALSE),"0")</f>
        <v>0</v>
      </c>
      <c r="H196" s="56">
        <f>IFERROR(VLOOKUP(Table1215[[#This Row],[Column2]],Table12[[Column2]:[Column54]],7,FALSE),"0")</f>
        <v>0</v>
      </c>
      <c r="I196" s="56">
        <f>IFERROR(VLOOKUP(Table1215[[#This Row],[Column2]],Table12[[Column2]:[Column54]],8,FALSE),"0")</f>
        <v>4</v>
      </c>
      <c r="J196" s="56">
        <f>IFERROR(VLOOKUP(Table1215[[#This Row],[Column2]],Table12[[Column2]:[Column54]],9,FALSE),"0")</f>
        <v>0</v>
      </c>
      <c r="K196" s="56">
        <f>IFERROR(VLOOKUP(Table1215[[#This Row],[Column2]],Table12[[Column2]:[Column54]],10,FALSE),"0")</f>
        <v>0</v>
      </c>
      <c r="L196" s="58">
        <f>Table1215[[#This Row],[Column9]]</f>
        <v>4</v>
      </c>
      <c r="M196" s="56">
        <f>IFERROR(VLOOKUP(Table1215[[#This Row],[Column2]],Table12[[Column2]:[Column54]],12,FALSE),"0")</f>
        <v>0</v>
      </c>
      <c r="N196" s="56">
        <f>IFERROR(VLOOKUP(Table1215[[#This Row],[Column2]],Table12[[Column2]:[Column54]],13,FALSE),"0")</f>
        <v>5</v>
      </c>
      <c r="O196" s="56">
        <f>IFERROR(VLOOKUP(Table1215[[#This Row],[Column2]],Table12[[Column2]:[Column54]],14,FALSE),"0")</f>
        <v>3</v>
      </c>
      <c r="P196" s="56">
        <f>IFERROR(VLOOKUP(Table1215[[#This Row],[Column2]],Table12[[Column2]:[Column54]],10,FALSE),"0")</f>
        <v>0</v>
      </c>
      <c r="Q196" s="56">
        <f>IFERROR(VLOOKUP(Table1215[[#This Row],[Column2]],Table12[[Column2]:[Column54]],16,FALSE),"0")</f>
        <v>3</v>
      </c>
      <c r="R196" s="58">
        <f>AVERAGE(Table1215[[#This Row],[Column14]],Table1215[[#This Row],[Column15]],Table1215[[#This Row],[Column17]])</f>
        <v>3.6666666666666665</v>
      </c>
      <c r="S196" s="56">
        <f>IFERROR(VLOOKUP(Table1215[[#This Row],[Column2]],Table12[[Column2]:[Column54]],18,FALSE),"0")</f>
        <v>0</v>
      </c>
      <c r="T196" s="56">
        <f>IFERROR(VLOOKUP(Table1215[[#This Row],[Column2]],Table12[[Column2]:[Column54]],19,FALSE),"0")</f>
        <v>0</v>
      </c>
      <c r="U196" s="56">
        <f>IFERROR(VLOOKUP(Table1215[[#This Row],[Column2]],Table12[[Column2]:[Column54]],20,FALSE),"0")</f>
        <v>0</v>
      </c>
      <c r="V196" s="56">
        <f>IFERROR(VLOOKUP(Table1215[[#This Row],[Column2]],Table12[[Column2]:[Column54]],21,FALSE),"0")</f>
        <v>0</v>
      </c>
      <c r="W196" s="56">
        <f>IFERROR(VLOOKUP(Table1215[[#This Row],[Column2]],Table12[[Column2]:[Column54]],22,FALSE),"0")</f>
        <v>0</v>
      </c>
      <c r="X196" s="58">
        <f>Table1215[[#This Row],[Column19]]</f>
        <v>0</v>
      </c>
      <c r="Y196" s="56">
        <f>IFERROR(VLOOKUP(Table1215[[#This Row],[Column2]],Table12[[Column2]:[Column54]],24,FALSE),"0")</f>
        <v>3</v>
      </c>
      <c r="Z196" s="56">
        <f>IFERROR(VLOOKUP(Table1215[[#This Row],[Column2]],Table12[[Column2]:[Column54]],25,FALSE),"0")</f>
        <v>0</v>
      </c>
      <c r="AA196" s="56">
        <f>IFERROR(VLOOKUP(Table1215[[#This Row],[Column2]],Table12[[Column2]:[Column54]],26,FALSE),"0")</f>
        <v>0</v>
      </c>
      <c r="AB196" s="56">
        <f>IFERROR(VLOOKUP(Table1215[[#This Row],[Column2]],Table12[[Column2]:[Column54]],27,FALSE),"0")</f>
        <v>0</v>
      </c>
      <c r="AC196" s="56">
        <f>IFERROR(VLOOKUP(Table1215[[#This Row],[Column2]],Table12[[Column2]:[Column54]],28,FALSE),"0")</f>
        <v>0</v>
      </c>
      <c r="AD196" s="58">
        <f>Table1215[[#This Row],[Column25]]</f>
        <v>3</v>
      </c>
      <c r="AE196" s="56">
        <f>IFERROR(VLOOKUP(Table1215[[#This Row],[Column2]],Table12[[Column2]:[Column54]],30,FALSE),"0")</f>
        <v>0</v>
      </c>
      <c r="AF196" s="56">
        <f>IFERROR(VLOOKUP(Table1215[[#This Row],[Column2]],Table12[[Column2]:[Column54]],31,FALSE),"0")</f>
        <v>0</v>
      </c>
      <c r="AG196" s="56">
        <f>IFERROR(VLOOKUP(Table1215[[#This Row],[Column2]],Table12[[Column2]:[Column54]],32,FALSE),"0")</f>
        <v>0</v>
      </c>
      <c r="AH196" s="56">
        <f>IFERROR(VLOOKUP(Table1215[[#This Row],[Column2]],Table12[[Column2]:[Column54]],33,FALSE),"0")</f>
        <v>0</v>
      </c>
      <c r="AI196" s="56">
        <f>IFERROR(VLOOKUP(Table1215[[#This Row],[Column2]],Table12[[Column2]:[Column54]],34,FALSE),"0")</f>
        <v>0</v>
      </c>
      <c r="AJ196" s="58">
        <f>AVERAGE(Table1215[[#This Row],[Column31]],Table1215[[#This Row],[Column32]],Table1215[[#This Row],[Column33]])</f>
        <v>0</v>
      </c>
      <c r="AK196" s="56">
        <f>IFERROR(VLOOKUP(Table1215[[#This Row],[Column2]],Table12[[Column2]:[Column54]],36,FALSE),"0")</f>
        <v>3</v>
      </c>
      <c r="AL196" s="56">
        <f>IFERROR(VLOOKUP(Table1215[[#This Row],[Column2]],Table12[[Column2]:[Column54]],37,FALSE),"0")</f>
        <v>4</v>
      </c>
      <c r="AM196" s="56">
        <f>IFERROR(VLOOKUP(Table1215[[#This Row],[Column2]],Table12[[Column2]:[Column54]],38,FALSE),"0")</f>
        <v>0</v>
      </c>
      <c r="AN196" s="56">
        <f>IFERROR(VLOOKUP(Table1215[[#This Row],[Column2]],Table12[[Column2]:[Column54]],39,FALSE),"0")</f>
        <v>4</v>
      </c>
      <c r="AO196" s="56">
        <f>IFERROR(VLOOKUP(Table1215[[#This Row],[Column2]],Table12[[Column2]:[Column54]],40,FALSE),"0")</f>
        <v>0</v>
      </c>
      <c r="AP196" s="58">
        <f>AVERAGE(Table1215[[#This Row],[Column37]],Table1215[[#This Row],[Column38]],Table1215[[#This Row],[Column40]])</f>
        <v>3.6666666666666665</v>
      </c>
      <c r="AQ196" s="56">
        <f>IFERROR(VLOOKUP(Table1215[[#This Row],[Column2]],Table12[[Column2]:[Column54]],42,FALSE),"0")</f>
        <v>4</v>
      </c>
      <c r="AR196" s="56">
        <f>IFERROR(VLOOKUP(Table1215[[#This Row],[Column2]],Table12[[Column2]:[Column54]],43,FALSE),"0")</f>
        <v>0</v>
      </c>
      <c r="AS196" s="56">
        <f>IFERROR(VLOOKUP(Table1215[[#This Row],[Column2]],Table12[[Column2]:[Column54]],44,FALSE),"0")</f>
        <v>0</v>
      </c>
      <c r="AT196" s="56">
        <f>IFERROR(VLOOKUP(Table1215[[#This Row],[Column2]],Table12[[Column2]:[Column54]],45,FALSE),"0")</f>
        <v>0</v>
      </c>
      <c r="AU196" s="56">
        <f>IFERROR(VLOOKUP(Table1215[[#This Row],[Column2]],Table12[[Column2]:[Column54]],46,FALSE),"0")</f>
        <v>0</v>
      </c>
      <c r="AV196" s="58">
        <f>Table1215[[#This Row],[Column43]]</f>
        <v>4</v>
      </c>
      <c r="AW196" s="56">
        <f>IFERROR(VLOOKUP(Table1215[[#This Row],[Column2]],Table12[[Column2]:[Column54]],48,FALSE),"0")</f>
        <v>0</v>
      </c>
      <c r="AX196" s="56">
        <f>IFERROR(VLOOKUP(Table1215[[#This Row],[Column2]],Table12[[Column2]:[Column54]],49,FALSE),"0")</f>
        <v>0</v>
      </c>
      <c r="AY196" s="56">
        <f>IFERROR(VLOOKUP(Table1215[[#This Row],[Column2]],Table12[[Column2]:[Column54]],50,FALSE),"0")</f>
        <v>0</v>
      </c>
      <c r="AZ196" s="56">
        <f>IFERROR(VLOOKUP(Table1215[[#This Row],[Column2]],Table12[[Column2]:[Column54]],51,FALSE),"0")</f>
        <v>4</v>
      </c>
      <c r="BA196" s="56">
        <f>IFERROR(VLOOKUP(Table1215[[#This Row],[Column2]],Table12[[Column2]:[Column54]],52,FALSE),"0")</f>
        <v>5</v>
      </c>
      <c r="BB196" s="58">
        <f>AVERAGE(Table1215[[#This Row],[Column52]],Table1215[[#This Row],[Column53]])</f>
        <v>4.5</v>
      </c>
    </row>
    <row r="197" spans="1:54" ht="23.1" customHeight="1" x14ac:dyDescent="0.3">
      <c r="A197" s="78">
        <v>194</v>
      </c>
      <c r="B197" s="61" t="s">
        <v>423</v>
      </c>
      <c r="C197" s="62" t="s">
        <v>424</v>
      </c>
      <c r="D197" s="61" t="s">
        <v>449</v>
      </c>
      <c r="E197" s="61" t="s">
        <v>492</v>
      </c>
      <c r="F197" s="61" t="str">
        <f>REPT(CHAR(160),10)&amp;Working!$E198</f>
        <v>          C</v>
      </c>
      <c r="G197" s="52">
        <f>IFERROR(VLOOKUP(Table1215[[#This Row],[Column2]],Table12[[Column2]:[Column54]],6,FALSE),"0")</f>
        <v>0</v>
      </c>
      <c r="H197" s="52">
        <f>IFERROR(VLOOKUP(Table1215[[#This Row],[Column2]],Table12[[Column2]:[Column54]],7,FALSE),"0")</f>
        <v>0</v>
      </c>
      <c r="I197" s="52">
        <f>IFERROR(VLOOKUP(Table1215[[#This Row],[Column2]],Table12[[Column2]:[Column54]],8,FALSE),"0")</f>
        <v>4</v>
      </c>
      <c r="J197" s="52">
        <f>IFERROR(VLOOKUP(Table1215[[#This Row],[Column2]],Table12[[Column2]:[Column54]],9,FALSE),"0")</f>
        <v>0</v>
      </c>
      <c r="K197" s="52">
        <f>IFERROR(VLOOKUP(Table1215[[#This Row],[Column2]],Table12[[Column2]:[Column54]],10,FALSE),"0")</f>
        <v>0</v>
      </c>
      <c r="L197" s="58">
        <f>Table1215[[#This Row],[Column9]]</f>
        <v>4</v>
      </c>
      <c r="M197" s="52">
        <f>IFERROR(VLOOKUP(Table1215[[#This Row],[Column2]],Table12[[Column2]:[Column54]],12,FALSE),"0")</f>
        <v>0</v>
      </c>
      <c r="N197" s="52">
        <f>IFERROR(VLOOKUP(Table1215[[#This Row],[Column2]],Table12[[Column2]:[Column54]],13,FALSE),"0")</f>
        <v>3</v>
      </c>
      <c r="O197" s="52">
        <f>IFERROR(VLOOKUP(Table1215[[#This Row],[Column2]],Table12[[Column2]:[Column54]],14,FALSE),"0")</f>
        <v>3</v>
      </c>
      <c r="P197" s="52">
        <f>IFERROR(VLOOKUP(Table1215[[#This Row],[Column2]],Table12[[Column2]:[Column54]],10,FALSE),"0")</f>
        <v>0</v>
      </c>
      <c r="Q197" s="52">
        <f>IFERROR(VLOOKUP(Table1215[[#This Row],[Column2]],Table12[[Column2]:[Column54]],16,FALSE),"0")</f>
        <v>3</v>
      </c>
      <c r="R197" s="58">
        <f>AVERAGE(Table1215[[#This Row],[Column14]],Table1215[[#This Row],[Column15]],Table1215[[#This Row],[Column17]])</f>
        <v>3</v>
      </c>
      <c r="S197" s="52">
        <f>IFERROR(VLOOKUP(Table1215[[#This Row],[Column2]],Table12[[Column2]:[Column54]],18,FALSE),"0")</f>
        <v>0</v>
      </c>
      <c r="T197" s="52">
        <f>IFERROR(VLOOKUP(Table1215[[#This Row],[Column2]],Table12[[Column2]:[Column54]],19,FALSE),"0")</f>
        <v>0</v>
      </c>
      <c r="U197" s="52">
        <f>IFERROR(VLOOKUP(Table1215[[#This Row],[Column2]],Table12[[Column2]:[Column54]],20,FALSE),"0")</f>
        <v>0</v>
      </c>
      <c r="V197" s="52">
        <f>IFERROR(VLOOKUP(Table1215[[#This Row],[Column2]],Table12[[Column2]:[Column54]],21,FALSE),"0")</f>
        <v>0</v>
      </c>
      <c r="W197" s="52">
        <f>IFERROR(VLOOKUP(Table1215[[#This Row],[Column2]],Table12[[Column2]:[Column54]],22,FALSE),"0")</f>
        <v>0</v>
      </c>
      <c r="X197" s="58">
        <f>Table1215[[#This Row],[Column19]]</f>
        <v>0</v>
      </c>
      <c r="Y197" s="52">
        <f>IFERROR(VLOOKUP(Table1215[[#This Row],[Column2]],Table12[[Column2]:[Column54]],24,FALSE),"0")</f>
        <v>4</v>
      </c>
      <c r="Z197" s="52">
        <f>IFERROR(VLOOKUP(Table1215[[#This Row],[Column2]],Table12[[Column2]:[Column54]],25,FALSE),"0")</f>
        <v>0</v>
      </c>
      <c r="AA197" s="52">
        <f>IFERROR(VLOOKUP(Table1215[[#This Row],[Column2]],Table12[[Column2]:[Column54]],26,FALSE),"0")</f>
        <v>0</v>
      </c>
      <c r="AB197" s="52">
        <f>IFERROR(VLOOKUP(Table1215[[#This Row],[Column2]],Table12[[Column2]:[Column54]],27,FALSE),"0")</f>
        <v>0</v>
      </c>
      <c r="AC197" s="52">
        <f>IFERROR(VLOOKUP(Table1215[[#This Row],[Column2]],Table12[[Column2]:[Column54]],28,FALSE),"0")</f>
        <v>0</v>
      </c>
      <c r="AD197" s="58">
        <f>Table1215[[#This Row],[Column25]]</f>
        <v>4</v>
      </c>
      <c r="AE197" s="52">
        <f>IFERROR(VLOOKUP(Table1215[[#This Row],[Column2]],Table12[[Column2]:[Column54]],30,FALSE),"0")</f>
        <v>0</v>
      </c>
      <c r="AF197" s="52">
        <f>IFERROR(VLOOKUP(Table1215[[#This Row],[Column2]],Table12[[Column2]:[Column54]],31,FALSE),"0")</f>
        <v>0</v>
      </c>
      <c r="AG197" s="52">
        <f>IFERROR(VLOOKUP(Table1215[[#This Row],[Column2]],Table12[[Column2]:[Column54]],32,FALSE),"0")</f>
        <v>0</v>
      </c>
      <c r="AH197" s="52">
        <f>IFERROR(VLOOKUP(Table1215[[#This Row],[Column2]],Table12[[Column2]:[Column54]],33,FALSE),"0")</f>
        <v>0</v>
      </c>
      <c r="AI197" s="52">
        <f>IFERROR(VLOOKUP(Table1215[[#This Row],[Column2]],Table12[[Column2]:[Column54]],34,FALSE),"0")</f>
        <v>0</v>
      </c>
      <c r="AJ197" s="58">
        <f>AVERAGE(Table1215[[#This Row],[Column31]],Table1215[[#This Row],[Column32]],Table1215[[#This Row],[Column33]])</f>
        <v>0</v>
      </c>
      <c r="AK197" s="52">
        <f>IFERROR(VLOOKUP(Table1215[[#This Row],[Column2]],Table12[[Column2]:[Column54]],36,FALSE),"0")</f>
        <v>3</v>
      </c>
      <c r="AL197" s="52">
        <f>IFERROR(VLOOKUP(Table1215[[#This Row],[Column2]],Table12[[Column2]:[Column54]],37,FALSE),"0")</f>
        <v>3</v>
      </c>
      <c r="AM197" s="52">
        <f>IFERROR(VLOOKUP(Table1215[[#This Row],[Column2]],Table12[[Column2]:[Column54]],38,FALSE),"0")</f>
        <v>0</v>
      </c>
      <c r="AN197" s="52">
        <f>IFERROR(VLOOKUP(Table1215[[#This Row],[Column2]],Table12[[Column2]:[Column54]],39,FALSE),"0")</f>
        <v>4</v>
      </c>
      <c r="AO197" s="52">
        <f>IFERROR(VLOOKUP(Table1215[[#This Row],[Column2]],Table12[[Column2]:[Column54]],40,FALSE),"0")</f>
        <v>0</v>
      </c>
      <c r="AP197" s="58">
        <f>AVERAGE(Table1215[[#This Row],[Column37]],Table1215[[#This Row],[Column38]],Table1215[[#This Row],[Column40]])</f>
        <v>3.3333333333333335</v>
      </c>
      <c r="AQ197" s="52">
        <f>IFERROR(VLOOKUP(Table1215[[#This Row],[Column2]],Table12[[Column2]:[Column54]],42,FALSE),"0")</f>
        <v>4</v>
      </c>
      <c r="AR197" s="52">
        <f>IFERROR(VLOOKUP(Table1215[[#This Row],[Column2]],Table12[[Column2]:[Column54]],43,FALSE),"0")</f>
        <v>0</v>
      </c>
      <c r="AS197" s="52">
        <f>IFERROR(VLOOKUP(Table1215[[#This Row],[Column2]],Table12[[Column2]:[Column54]],44,FALSE),"0")</f>
        <v>0</v>
      </c>
      <c r="AT197" s="52">
        <f>IFERROR(VLOOKUP(Table1215[[#This Row],[Column2]],Table12[[Column2]:[Column54]],45,FALSE),"0")</f>
        <v>0</v>
      </c>
      <c r="AU197" s="52">
        <f>IFERROR(VLOOKUP(Table1215[[#This Row],[Column2]],Table12[[Column2]:[Column54]],46,FALSE),"0")</f>
        <v>0</v>
      </c>
      <c r="AV197" s="58">
        <f>Table1215[[#This Row],[Column43]]</f>
        <v>4</v>
      </c>
      <c r="AW197" s="52">
        <f>IFERROR(VLOOKUP(Table1215[[#This Row],[Column2]],Table12[[Column2]:[Column54]],48,FALSE),"0")</f>
        <v>0</v>
      </c>
      <c r="AX197" s="52">
        <f>IFERROR(VLOOKUP(Table1215[[#This Row],[Column2]],Table12[[Column2]:[Column54]],49,FALSE),"0")</f>
        <v>0</v>
      </c>
      <c r="AY197" s="52">
        <f>IFERROR(VLOOKUP(Table1215[[#This Row],[Column2]],Table12[[Column2]:[Column54]],50,FALSE),"0")</f>
        <v>0</v>
      </c>
      <c r="AZ197" s="52">
        <f>IFERROR(VLOOKUP(Table1215[[#This Row],[Column2]],Table12[[Column2]:[Column54]],51,FALSE),"0")</f>
        <v>2</v>
      </c>
      <c r="BA197" s="52">
        <f>IFERROR(VLOOKUP(Table1215[[#This Row],[Column2]],Table12[[Column2]:[Column54]],52,FALSE),"0")</f>
        <v>4</v>
      </c>
      <c r="BB197" s="58">
        <f>AVERAGE(Table1215[[#This Row],[Column52]],Table1215[[#This Row],[Column53]])</f>
        <v>3</v>
      </c>
    </row>
    <row r="198" spans="1:54" ht="23.1" customHeight="1" x14ac:dyDescent="0.3">
      <c r="A198" s="77">
        <v>195</v>
      </c>
      <c r="B198" s="54" t="s">
        <v>425</v>
      </c>
      <c r="C198" s="55" t="s">
        <v>426</v>
      </c>
      <c r="D198" s="54" t="s">
        <v>449</v>
      </c>
      <c r="E198" s="54" t="s">
        <v>288</v>
      </c>
      <c r="F198" s="54" t="str">
        <f>REPT(CHAR(160),10)&amp;Working!$E199</f>
        <v>          D</v>
      </c>
      <c r="G198" s="56">
        <f>IFERROR(VLOOKUP(Table1215[[#This Row],[Column2]],Table12[[Column2]:[Column54]],6,FALSE),"0")</f>
        <v>0</v>
      </c>
      <c r="H198" s="56">
        <f>IFERROR(VLOOKUP(Table1215[[#This Row],[Column2]],Table12[[Column2]:[Column54]],7,FALSE),"0")</f>
        <v>0</v>
      </c>
      <c r="I198" s="56">
        <f>IFERROR(VLOOKUP(Table1215[[#This Row],[Column2]],Table12[[Column2]:[Column54]],8,FALSE),"0")</f>
        <v>3</v>
      </c>
      <c r="J198" s="56">
        <f>IFERROR(VLOOKUP(Table1215[[#This Row],[Column2]],Table12[[Column2]:[Column54]],9,FALSE),"0")</f>
        <v>0</v>
      </c>
      <c r="K198" s="56">
        <f>IFERROR(VLOOKUP(Table1215[[#This Row],[Column2]],Table12[[Column2]:[Column54]],10,FALSE),"0")</f>
        <v>0</v>
      </c>
      <c r="L198" s="58">
        <f>Table1215[[#This Row],[Column9]]</f>
        <v>3</v>
      </c>
      <c r="M198" s="56">
        <f>IFERROR(VLOOKUP(Table1215[[#This Row],[Column2]],Table12[[Column2]:[Column54]],12,FALSE),"0")</f>
        <v>0</v>
      </c>
      <c r="N198" s="56">
        <f>IFERROR(VLOOKUP(Table1215[[#This Row],[Column2]],Table12[[Column2]:[Column54]],13,FALSE),"0")</f>
        <v>4</v>
      </c>
      <c r="O198" s="56">
        <f>IFERROR(VLOOKUP(Table1215[[#This Row],[Column2]],Table12[[Column2]:[Column54]],14,FALSE),"0")</f>
        <v>3</v>
      </c>
      <c r="P198" s="56">
        <f>IFERROR(VLOOKUP(Table1215[[#This Row],[Column2]],Table12[[Column2]:[Column54]],10,FALSE),"0")</f>
        <v>0</v>
      </c>
      <c r="Q198" s="56">
        <f>IFERROR(VLOOKUP(Table1215[[#This Row],[Column2]],Table12[[Column2]:[Column54]],16,FALSE),"0")</f>
        <v>3</v>
      </c>
      <c r="R198" s="58">
        <f>AVERAGE(Table1215[[#This Row],[Column14]],Table1215[[#This Row],[Column15]],Table1215[[#This Row],[Column17]])</f>
        <v>3.3333333333333335</v>
      </c>
      <c r="S198" s="56">
        <f>IFERROR(VLOOKUP(Table1215[[#This Row],[Column2]],Table12[[Column2]:[Column54]],18,FALSE),"0")</f>
        <v>0</v>
      </c>
      <c r="T198" s="56">
        <f>IFERROR(VLOOKUP(Table1215[[#This Row],[Column2]],Table12[[Column2]:[Column54]],19,FALSE),"0")</f>
        <v>0</v>
      </c>
      <c r="U198" s="56">
        <f>IFERROR(VLOOKUP(Table1215[[#This Row],[Column2]],Table12[[Column2]:[Column54]],20,FALSE),"0")</f>
        <v>0</v>
      </c>
      <c r="V198" s="56">
        <f>IFERROR(VLOOKUP(Table1215[[#This Row],[Column2]],Table12[[Column2]:[Column54]],21,FALSE),"0")</f>
        <v>0</v>
      </c>
      <c r="W198" s="56">
        <f>IFERROR(VLOOKUP(Table1215[[#This Row],[Column2]],Table12[[Column2]:[Column54]],22,FALSE),"0")</f>
        <v>0</v>
      </c>
      <c r="X198" s="58">
        <f>Table1215[[#This Row],[Column19]]</f>
        <v>0</v>
      </c>
      <c r="Y198" s="56">
        <f>IFERROR(VLOOKUP(Table1215[[#This Row],[Column2]],Table12[[Column2]:[Column54]],24,FALSE),"0")</f>
        <v>3</v>
      </c>
      <c r="Z198" s="56">
        <f>IFERROR(VLOOKUP(Table1215[[#This Row],[Column2]],Table12[[Column2]:[Column54]],25,FALSE),"0")</f>
        <v>0</v>
      </c>
      <c r="AA198" s="56">
        <f>IFERROR(VLOOKUP(Table1215[[#This Row],[Column2]],Table12[[Column2]:[Column54]],26,FALSE),"0")</f>
        <v>0</v>
      </c>
      <c r="AB198" s="56">
        <f>IFERROR(VLOOKUP(Table1215[[#This Row],[Column2]],Table12[[Column2]:[Column54]],27,FALSE),"0")</f>
        <v>0</v>
      </c>
      <c r="AC198" s="56">
        <f>IFERROR(VLOOKUP(Table1215[[#This Row],[Column2]],Table12[[Column2]:[Column54]],28,FALSE),"0")</f>
        <v>0</v>
      </c>
      <c r="AD198" s="58">
        <f>Table1215[[#This Row],[Column25]]</f>
        <v>3</v>
      </c>
      <c r="AE198" s="56">
        <f>IFERROR(VLOOKUP(Table1215[[#This Row],[Column2]],Table12[[Column2]:[Column54]],30,FALSE),"0")</f>
        <v>0</v>
      </c>
      <c r="AF198" s="56">
        <f>IFERROR(VLOOKUP(Table1215[[#This Row],[Column2]],Table12[[Column2]:[Column54]],31,FALSE),"0")</f>
        <v>0</v>
      </c>
      <c r="AG198" s="56">
        <f>IFERROR(VLOOKUP(Table1215[[#This Row],[Column2]],Table12[[Column2]:[Column54]],32,FALSE),"0")</f>
        <v>0</v>
      </c>
      <c r="AH198" s="56">
        <f>IFERROR(VLOOKUP(Table1215[[#This Row],[Column2]],Table12[[Column2]:[Column54]],33,FALSE),"0")</f>
        <v>0</v>
      </c>
      <c r="AI198" s="56">
        <f>IFERROR(VLOOKUP(Table1215[[#This Row],[Column2]],Table12[[Column2]:[Column54]],34,FALSE),"0")</f>
        <v>0</v>
      </c>
      <c r="AJ198" s="58">
        <f>AVERAGE(Table1215[[#This Row],[Column31]],Table1215[[#This Row],[Column32]],Table1215[[#This Row],[Column33]])</f>
        <v>0</v>
      </c>
      <c r="AK198" s="56">
        <f>IFERROR(VLOOKUP(Table1215[[#This Row],[Column2]],Table12[[Column2]:[Column54]],36,FALSE),"0")</f>
        <v>3</v>
      </c>
      <c r="AL198" s="56">
        <f>IFERROR(VLOOKUP(Table1215[[#This Row],[Column2]],Table12[[Column2]:[Column54]],37,FALSE),"0")</f>
        <v>3</v>
      </c>
      <c r="AM198" s="56">
        <f>IFERROR(VLOOKUP(Table1215[[#This Row],[Column2]],Table12[[Column2]:[Column54]],38,FALSE),"0")</f>
        <v>0</v>
      </c>
      <c r="AN198" s="56">
        <f>IFERROR(VLOOKUP(Table1215[[#This Row],[Column2]],Table12[[Column2]:[Column54]],39,FALSE),"0")</f>
        <v>4</v>
      </c>
      <c r="AO198" s="56">
        <f>IFERROR(VLOOKUP(Table1215[[#This Row],[Column2]],Table12[[Column2]:[Column54]],40,FALSE),"0")</f>
        <v>0</v>
      </c>
      <c r="AP198" s="58">
        <f>AVERAGE(Table1215[[#This Row],[Column37]],Table1215[[#This Row],[Column38]],Table1215[[#This Row],[Column40]])</f>
        <v>3.3333333333333335</v>
      </c>
      <c r="AQ198" s="56">
        <f>IFERROR(VLOOKUP(Table1215[[#This Row],[Column2]],Table12[[Column2]:[Column54]],42,FALSE),"0")</f>
        <v>3</v>
      </c>
      <c r="AR198" s="56">
        <f>IFERROR(VLOOKUP(Table1215[[#This Row],[Column2]],Table12[[Column2]:[Column54]],43,FALSE),"0")</f>
        <v>0</v>
      </c>
      <c r="AS198" s="56">
        <f>IFERROR(VLOOKUP(Table1215[[#This Row],[Column2]],Table12[[Column2]:[Column54]],44,FALSE),"0")</f>
        <v>0</v>
      </c>
      <c r="AT198" s="56">
        <f>IFERROR(VLOOKUP(Table1215[[#This Row],[Column2]],Table12[[Column2]:[Column54]],45,FALSE),"0")</f>
        <v>0</v>
      </c>
      <c r="AU198" s="56">
        <f>IFERROR(VLOOKUP(Table1215[[#This Row],[Column2]],Table12[[Column2]:[Column54]],46,FALSE),"0")</f>
        <v>0</v>
      </c>
      <c r="AV198" s="58">
        <f>Table1215[[#This Row],[Column43]]</f>
        <v>3</v>
      </c>
      <c r="AW198" s="56">
        <f>IFERROR(VLOOKUP(Table1215[[#This Row],[Column2]],Table12[[Column2]:[Column54]],48,FALSE),"0")</f>
        <v>0</v>
      </c>
      <c r="AX198" s="56">
        <f>IFERROR(VLOOKUP(Table1215[[#This Row],[Column2]],Table12[[Column2]:[Column54]],49,FALSE),"0")</f>
        <v>0</v>
      </c>
      <c r="AY198" s="56">
        <f>IFERROR(VLOOKUP(Table1215[[#This Row],[Column2]],Table12[[Column2]:[Column54]],50,FALSE),"0")</f>
        <v>0</v>
      </c>
      <c r="AZ198" s="56">
        <f>IFERROR(VLOOKUP(Table1215[[#This Row],[Column2]],Table12[[Column2]:[Column54]],51,FALSE),"0")</f>
        <v>3</v>
      </c>
      <c r="BA198" s="56">
        <f>IFERROR(VLOOKUP(Table1215[[#This Row],[Column2]],Table12[[Column2]:[Column54]],52,FALSE),"0")</f>
        <v>3</v>
      </c>
      <c r="BB198" s="58">
        <f>AVERAGE(Table1215[[#This Row],[Column52]],Table1215[[#This Row],[Column53]])</f>
        <v>3</v>
      </c>
    </row>
    <row r="199" spans="1:54" ht="23.1" customHeight="1" x14ac:dyDescent="0.3">
      <c r="A199" s="78">
        <v>196</v>
      </c>
      <c r="B199" s="61" t="s">
        <v>427</v>
      </c>
      <c r="C199" s="62" t="s">
        <v>428</v>
      </c>
      <c r="D199" s="61" t="s">
        <v>449</v>
      </c>
      <c r="E199" s="61" t="s">
        <v>492</v>
      </c>
      <c r="F199" s="61" t="str">
        <f>REPT(CHAR(160),10)&amp;Working!$E200</f>
        <v>          C</v>
      </c>
      <c r="G199" s="52">
        <f>IFERROR(VLOOKUP(Table1215[[#This Row],[Column2]],Table12[[Column2]:[Column54]],6,FALSE),"0")</f>
        <v>0</v>
      </c>
      <c r="H199" s="52">
        <f>IFERROR(VLOOKUP(Table1215[[#This Row],[Column2]],Table12[[Column2]:[Column54]],7,FALSE),"0")</f>
        <v>0</v>
      </c>
      <c r="I199" s="52">
        <f>IFERROR(VLOOKUP(Table1215[[#This Row],[Column2]],Table12[[Column2]:[Column54]],8,FALSE),"0")</f>
        <v>4</v>
      </c>
      <c r="J199" s="52">
        <f>IFERROR(VLOOKUP(Table1215[[#This Row],[Column2]],Table12[[Column2]:[Column54]],9,FALSE),"0")</f>
        <v>0</v>
      </c>
      <c r="K199" s="52">
        <f>IFERROR(VLOOKUP(Table1215[[#This Row],[Column2]],Table12[[Column2]:[Column54]],10,FALSE),"0")</f>
        <v>0</v>
      </c>
      <c r="L199" s="58">
        <f>Table1215[[#This Row],[Column9]]</f>
        <v>4</v>
      </c>
      <c r="M199" s="52">
        <f>IFERROR(VLOOKUP(Table1215[[#This Row],[Column2]],Table12[[Column2]:[Column54]],12,FALSE),"0")</f>
        <v>0</v>
      </c>
      <c r="N199" s="52">
        <f>IFERROR(VLOOKUP(Table1215[[#This Row],[Column2]],Table12[[Column2]:[Column54]],13,FALSE),"0")</f>
        <v>5</v>
      </c>
      <c r="O199" s="52">
        <f>IFERROR(VLOOKUP(Table1215[[#This Row],[Column2]],Table12[[Column2]:[Column54]],14,FALSE),"0")</f>
        <v>4</v>
      </c>
      <c r="P199" s="52">
        <f>IFERROR(VLOOKUP(Table1215[[#This Row],[Column2]],Table12[[Column2]:[Column54]],10,FALSE),"0")</f>
        <v>0</v>
      </c>
      <c r="Q199" s="52">
        <f>IFERROR(VLOOKUP(Table1215[[#This Row],[Column2]],Table12[[Column2]:[Column54]],16,FALSE),"0")</f>
        <v>4</v>
      </c>
      <c r="R199" s="58">
        <f>AVERAGE(Table1215[[#This Row],[Column14]],Table1215[[#This Row],[Column15]],Table1215[[#This Row],[Column17]])</f>
        <v>4.333333333333333</v>
      </c>
      <c r="S199" s="52">
        <f>IFERROR(VLOOKUP(Table1215[[#This Row],[Column2]],Table12[[Column2]:[Column54]],18,FALSE),"0")</f>
        <v>0</v>
      </c>
      <c r="T199" s="52">
        <f>IFERROR(VLOOKUP(Table1215[[#This Row],[Column2]],Table12[[Column2]:[Column54]],19,FALSE),"0")</f>
        <v>0</v>
      </c>
      <c r="U199" s="52">
        <f>IFERROR(VLOOKUP(Table1215[[#This Row],[Column2]],Table12[[Column2]:[Column54]],20,FALSE),"0")</f>
        <v>0</v>
      </c>
      <c r="V199" s="52">
        <f>IFERROR(VLOOKUP(Table1215[[#This Row],[Column2]],Table12[[Column2]:[Column54]],21,FALSE),"0")</f>
        <v>0</v>
      </c>
      <c r="W199" s="52">
        <f>IFERROR(VLOOKUP(Table1215[[#This Row],[Column2]],Table12[[Column2]:[Column54]],22,FALSE),"0")</f>
        <v>0</v>
      </c>
      <c r="X199" s="58">
        <f>Table1215[[#This Row],[Column19]]</f>
        <v>0</v>
      </c>
      <c r="Y199" s="52">
        <f>IFERROR(VLOOKUP(Table1215[[#This Row],[Column2]],Table12[[Column2]:[Column54]],24,FALSE),"0")</f>
        <v>4</v>
      </c>
      <c r="Z199" s="52">
        <f>IFERROR(VLOOKUP(Table1215[[#This Row],[Column2]],Table12[[Column2]:[Column54]],25,FALSE),"0")</f>
        <v>0</v>
      </c>
      <c r="AA199" s="52">
        <f>IFERROR(VLOOKUP(Table1215[[#This Row],[Column2]],Table12[[Column2]:[Column54]],26,FALSE),"0")</f>
        <v>0</v>
      </c>
      <c r="AB199" s="52">
        <f>IFERROR(VLOOKUP(Table1215[[#This Row],[Column2]],Table12[[Column2]:[Column54]],27,FALSE),"0")</f>
        <v>0</v>
      </c>
      <c r="AC199" s="52">
        <f>IFERROR(VLOOKUP(Table1215[[#This Row],[Column2]],Table12[[Column2]:[Column54]],28,FALSE),"0")</f>
        <v>0</v>
      </c>
      <c r="AD199" s="58">
        <f>Table1215[[#This Row],[Column25]]</f>
        <v>4</v>
      </c>
      <c r="AE199" s="52">
        <f>IFERROR(VLOOKUP(Table1215[[#This Row],[Column2]],Table12[[Column2]:[Column54]],30,FALSE),"0")</f>
        <v>0</v>
      </c>
      <c r="AF199" s="52">
        <f>IFERROR(VLOOKUP(Table1215[[#This Row],[Column2]],Table12[[Column2]:[Column54]],31,FALSE),"0")</f>
        <v>0</v>
      </c>
      <c r="AG199" s="52">
        <f>IFERROR(VLOOKUP(Table1215[[#This Row],[Column2]],Table12[[Column2]:[Column54]],32,FALSE),"0")</f>
        <v>0</v>
      </c>
      <c r="AH199" s="52">
        <f>IFERROR(VLOOKUP(Table1215[[#This Row],[Column2]],Table12[[Column2]:[Column54]],33,FALSE),"0")</f>
        <v>0</v>
      </c>
      <c r="AI199" s="52">
        <f>IFERROR(VLOOKUP(Table1215[[#This Row],[Column2]],Table12[[Column2]:[Column54]],34,FALSE),"0")</f>
        <v>4</v>
      </c>
      <c r="AJ199" s="58">
        <f>AVERAGE(Table1215[[#This Row],[Column31]],Table1215[[#This Row],[Column32]],Table1215[[#This Row],[Column33]])</f>
        <v>0</v>
      </c>
      <c r="AK199" s="52">
        <f>IFERROR(VLOOKUP(Table1215[[#This Row],[Column2]],Table12[[Column2]:[Column54]],36,FALSE),"0")</f>
        <v>4</v>
      </c>
      <c r="AL199" s="52">
        <f>IFERROR(VLOOKUP(Table1215[[#This Row],[Column2]],Table12[[Column2]:[Column54]],37,FALSE),"0")</f>
        <v>4</v>
      </c>
      <c r="AM199" s="52">
        <f>IFERROR(VLOOKUP(Table1215[[#This Row],[Column2]],Table12[[Column2]:[Column54]],38,FALSE),"0")</f>
        <v>0</v>
      </c>
      <c r="AN199" s="52">
        <f>IFERROR(VLOOKUP(Table1215[[#This Row],[Column2]],Table12[[Column2]:[Column54]],39,FALSE),"0")</f>
        <v>5</v>
      </c>
      <c r="AO199" s="52">
        <f>IFERROR(VLOOKUP(Table1215[[#This Row],[Column2]],Table12[[Column2]:[Column54]],40,FALSE),"0")</f>
        <v>0</v>
      </c>
      <c r="AP199" s="58">
        <f>AVERAGE(Table1215[[#This Row],[Column37]],Table1215[[#This Row],[Column38]],Table1215[[#This Row],[Column40]])</f>
        <v>4.333333333333333</v>
      </c>
      <c r="AQ199" s="52">
        <f>IFERROR(VLOOKUP(Table1215[[#This Row],[Column2]],Table12[[Column2]:[Column54]],42,FALSE),"0")</f>
        <v>3</v>
      </c>
      <c r="AR199" s="52">
        <f>IFERROR(VLOOKUP(Table1215[[#This Row],[Column2]],Table12[[Column2]:[Column54]],43,FALSE),"0")</f>
        <v>0</v>
      </c>
      <c r="AS199" s="52">
        <f>IFERROR(VLOOKUP(Table1215[[#This Row],[Column2]],Table12[[Column2]:[Column54]],44,FALSE),"0")</f>
        <v>0</v>
      </c>
      <c r="AT199" s="52">
        <f>IFERROR(VLOOKUP(Table1215[[#This Row],[Column2]],Table12[[Column2]:[Column54]],45,FALSE),"0")</f>
        <v>0</v>
      </c>
      <c r="AU199" s="52">
        <f>IFERROR(VLOOKUP(Table1215[[#This Row],[Column2]],Table12[[Column2]:[Column54]],46,FALSE),"0")</f>
        <v>0</v>
      </c>
      <c r="AV199" s="58">
        <f>Table1215[[#This Row],[Column43]]</f>
        <v>3</v>
      </c>
      <c r="AW199" s="52">
        <f>IFERROR(VLOOKUP(Table1215[[#This Row],[Column2]],Table12[[Column2]:[Column54]],48,FALSE),"0")</f>
        <v>0</v>
      </c>
      <c r="AX199" s="52">
        <f>IFERROR(VLOOKUP(Table1215[[#This Row],[Column2]],Table12[[Column2]:[Column54]],49,FALSE),"0")</f>
        <v>0</v>
      </c>
      <c r="AY199" s="52">
        <f>IFERROR(VLOOKUP(Table1215[[#This Row],[Column2]],Table12[[Column2]:[Column54]],50,FALSE),"0")</f>
        <v>0</v>
      </c>
      <c r="AZ199" s="52">
        <f>IFERROR(VLOOKUP(Table1215[[#This Row],[Column2]],Table12[[Column2]:[Column54]],51,FALSE),"0")</f>
        <v>4</v>
      </c>
      <c r="BA199" s="52">
        <f>IFERROR(VLOOKUP(Table1215[[#This Row],[Column2]],Table12[[Column2]:[Column54]],52,FALSE),"0")</f>
        <v>5</v>
      </c>
      <c r="BB199" s="58">
        <f>AVERAGE(Table1215[[#This Row],[Column52]],Table1215[[#This Row],[Column53]])</f>
        <v>4.5</v>
      </c>
    </row>
    <row r="200" spans="1:54" ht="23.1" customHeight="1" x14ac:dyDescent="0.3">
      <c r="A200" s="77">
        <v>197</v>
      </c>
      <c r="B200" s="54" t="s">
        <v>429</v>
      </c>
      <c r="C200" s="55" t="s">
        <v>430</v>
      </c>
      <c r="D200" s="54" t="s">
        <v>541</v>
      </c>
      <c r="E200" s="54" t="s">
        <v>492</v>
      </c>
      <c r="F200" s="54" t="str">
        <f>REPT(CHAR(160),10)&amp;Working!$E201</f>
        <v>          C</v>
      </c>
      <c r="G200" s="56">
        <f>IFERROR(VLOOKUP(Table1215[[#This Row],[Column2]],Table12[[Column2]:[Column54]],6,FALSE),"0")</f>
        <v>0</v>
      </c>
      <c r="H200" s="56">
        <f>IFERROR(VLOOKUP(Table1215[[#This Row],[Column2]],Table12[[Column2]:[Column54]],7,FALSE),"0")</f>
        <v>0</v>
      </c>
      <c r="I200" s="56">
        <f>IFERROR(VLOOKUP(Table1215[[#This Row],[Column2]],Table12[[Column2]:[Column54]],8,FALSE),"0")</f>
        <v>3</v>
      </c>
      <c r="J200" s="56">
        <f>IFERROR(VLOOKUP(Table1215[[#This Row],[Column2]],Table12[[Column2]:[Column54]],9,FALSE),"0")</f>
        <v>0</v>
      </c>
      <c r="K200" s="56">
        <f>IFERROR(VLOOKUP(Table1215[[#This Row],[Column2]],Table12[[Column2]:[Column54]],10,FALSE),"0")</f>
        <v>0</v>
      </c>
      <c r="L200" s="58">
        <f>Table1215[[#This Row],[Column9]]</f>
        <v>3</v>
      </c>
      <c r="M200" s="56">
        <f>IFERROR(VLOOKUP(Table1215[[#This Row],[Column2]],Table12[[Column2]:[Column54]],12,FALSE),"0")</f>
        <v>0</v>
      </c>
      <c r="N200" s="56">
        <f>IFERROR(VLOOKUP(Table1215[[#This Row],[Column2]],Table12[[Column2]:[Column54]],13,FALSE),"0")</f>
        <v>2</v>
      </c>
      <c r="O200" s="56">
        <f>IFERROR(VLOOKUP(Table1215[[#This Row],[Column2]],Table12[[Column2]:[Column54]],14,FALSE),"0")</f>
        <v>3</v>
      </c>
      <c r="P200" s="56">
        <f>IFERROR(VLOOKUP(Table1215[[#This Row],[Column2]],Table12[[Column2]:[Column54]],10,FALSE),"0")</f>
        <v>0</v>
      </c>
      <c r="Q200" s="56">
        <f>IFERROR(VLOOKUP(Table1215[[#This Row],[Column2]],Table12[[Column2]:[Column54]],16,FALSE),"0")</f>
        <v>3</v>
      </c>
      <c r="R200" s="58">
        <f>AVERAGE(Table1215[[#This Row],[Column14]],Table1215[[#This Row],[Column15]],Table1215[[#This Row],[Column17]])</f>
        <v>2.6666666666666665</v>
      </c>
      <c r="S200" s="56">
        <f>IFERROR(VLOOKUP(Table1215[[#This Row],[Column2]],Table12[[Column2]:[Column54]],18,FALSE),"0")</f>
        <v>0</v>
      </c>
      <c r="T200" s="56">
        <f>IFERROR(VLOOKUP(Table1215[[#This Row],[Column2]],Table12[[Column2]:[Column54]],19,FALSE),"0")</f>
        <v>0</v>
      </c>
      <c r="U200" s="56">
        <f>IFERROR(VLOOKUP(Table1215[[#This Row],[Column2]],Table12[[Column2]:[Column54]],20,FALSE),"0")</f>
        <v>0</v>
      </c>
      <c r="V200" s="56">
        <f>IFERROR(VLOOKUP(Table1215[[#This Row],[Column2]],Table12[[Column2]:[Column54]],21,FALSE),"0")</f>
        <v>0</v>
      </c>
      <c r="W200" s="56">
        <f>IFERROR(VLOOKUP(Table1215[[#This Row],[Column2]],Table12[[Column2]:[Column54]],22,FALSE),"0")</f>
        <v>0</v>
      </c>
      <c r="X200" s="58">
        <f>Table1215[[#This Row],[Column19]]</f>
        <v>0</v>
      </c>
      <c r="Y200" s="56">
        <f>IFERROR(VLOOKUP(Table1215[[#This Row],[Column2]],Table12[[Column2]:[Column54]],24,FALSE),"0")</f>
        <v>4</v>
      </c>
      <c r="Z200" s="56">
        <f>IFERROR(VLOOKUP(Table1215[[#This Row],[Column2]],Table12[[Column2]:[Column54]],25,FALSE),"0")</f>
        <v>0</v>
      </c>
      <c r="AA200" s="56">
        <f>IFERROR(VLOOKUP(Table1215[[#This Row],[Column2]],Table12[[Column2]:[Column54]],26,FALSE),"0")</f>
        <v>0</v>
      </c>
      <c r="AB200" s="56">
        <f>IFERROR(VLOOKUP(Table1215[[#This Row],[Column2]],Table12[[Column2]:[Column54]],27,FALSE),"0")</f>
        <v>0</v>
      </c>
      <c r="AC200" s="56">
        <f>IFERROR(VLOOKUP(Table1215[[#This Row],[Column2]],Table12[[Column2]:[Column54]],28,FALSE),"0")</f>
        <v>0</v>
      </c>
      <c r="AD200" s="58">
        <f>Table1215[[#This Row],[Column25]]</f>
        <v>4</v>
      </c>
      <c r="AE200" s="56">
        <f>IFERROR(VLOOKUP(Table1215[[#This Row],[Column2]],Table12[[Column2]:[Column54]],30,FALSE),"0")</f>
        <v>0</v>
      </c>
      <c r="AF200" s="56">
        <f>IFERROR(VLOOKUP(Table1215[[#This Row],[Column2]],Table12[[Column2]:[Column54]],31,FALSE),"0")</f>
        <v>0</v>
      </c>
      <c r="AG200" s="56">
        <f>IFERROR(VLOOKUP(Table1215[[#This Row],[Column2]],Table12[[Column2]:[Column54]],32,FALSE),"0")</f>
        <v>0</v>
      </c>
      <c r="AH200" s="56">
        <f>IFERROR(VLOOKUP(Table1215[[#This Row],[Column2]],Table12[[Column2]:[Column54]],33,FALSE),"0")</f>
        <v>0</v>
      </c>
      <c r="AI200" s="56">
        <f>IFERROR(VLOOKUP(Table1215[[#This Row],[Column2]],Table12[[Column2]:[Column54]],34,FALSE),"0")</f>
        <v>0</v>
      </c>
      <c r="AJ200" s="58">
        <f>AVERAGE(Table1215[[#This Row],[Column31]],Table1215[[#This Row],[Column32]],Table1215[[#This Row],[Column33]])</f>
        <v>0</v>
      </c>
      <c r="AK200" s="56">
        <f>IFERROR(VLOOKUP(Table1215[[#This Row],[Column2]],Table12[[Column2]:[Column54]],36,FALSE),"0")</f>
        <v>2</v>
      </c>
      <c r="AL200" s="56">
        <f>IFERROR(VLOOKUP(Table1215[[#This Row],[Column2]],Table12[[Column2]:[Column54]],37,FALSE),"0")</f>
        <v>2</v>
      </c>
      <c r="AM200" s="56">
        <f>IFERROR(VLOOKUP(Table1215[[#This Row],[Column2]],Table12[[Column2]:[Column54]],38,FALSE),"0")</f>
        <v>0</v>
      </c>
      <c r="AN200" s="56">
        <f>IFERROR(VLOOKUP(Table1215[[#This Row],[Column2]],Table12[[Column2]:[Column54]],39,FALSE),"0")</f>
        <v>3</v>
      </c>
      <c r="AO200" s="56">
        <f>IFERROR(VLOOKUP(Table1215[[#This Row],[Column2]],Table12[[Column2]:[Column54]],40,FALSE),"0")</f>
        <v>0</v>
      </c>
      <c r="AP200" s="58">
        <f>AVERAGE(Table1215[[#This Row],[Column37]],Table1215[[#This Row],[Column38]],Table1215[[#This Row],[Column40]])</f>
        <v>2.3333333333333335</v>
      </c>
      <c r="AQ200" s="56">
        <f>IFERROR(VLOOKUP(Table1215[[#This Row],[Column2]],Table12[[Column2]:[Column54]],42,FALSE),"0")</f>
        <v>2</v>
      </c>
      <c r="AR200" s="56">
        <f>IFERROR(VLOOKUP(Table1215[[#This Row],[Column2]],Table12[[Column2]:[Column54]],43,FALSE),"0")</f>
        <v>0</v>
      </c>
      <c r="AS200" s="56">
        <f>IFERROR(VLOOKUP(Table1215[[#This Row],[Column2]],Table12[[Column2]:[Column54]],44,FALSE),"0")</f>
        <v>0</v>
      </c>
      <c r="AT200" s="56">
        <f>IFERROR(VLOOKUP(Table1215[[#This Row],[Column2]],Table12[[Column2]:[Column54]],45,FALSE),"0")</f>
        <v>0</v>
      </c>
      <c r="AU200" s="56">
        <f>IFERROR(VLOOKUP(Table1215[[#This Row],[Column2]],Table12[[Column2]:[Column54]],46,FALSE),"0")</f>
        <v>0</v>
      </c>
      <c r="AV200" s="58">
        <f>Table1215[[#This Row],[Column43]]</f>
        <v>2</v>
      </c>
      <c r="AW200" s="56">
        <f>IFERROR(VLOOKUP(Table1215[[#This Row],[Column2]],Table12[[Column2]:[Column54]],48,FALSE),"0")</f>
        <v>0</v>
      </c>
      <c r="AX200" s="56">
        <f>IFERROR(VLOOKUP(Table1215[[#This Row],[Column2]],Table12[[Column2]:[Column54]],49,FALSE),"0")</f>
        <v>0</v>
      </c>
      <c r="AY200" s="56">
        <f>IFERROR(VLOOKUP(Table1215[[#This Row],[Column2]],Table12[[Column2]:[Column54]],50,FALSE),"0")</f>
        <v>0</v>
      </c>
      <c r="AZ200" s="56">
        <f>IFERROR(VLOOKUP(Table1215[[#This Row],[Column2]],Table12[[Column2]:[Column54]],51,FALSE),"0")</f>
        <v>3</v>
      </c>
      <c r="BA200" s="56">
        <f>IFERROR(VLOOKUP(Table1215[[#This Row],[Column2]],Table12[[Column2]:[Column54]],52,FALSE),"0")</f>
        <v>3</v>
      </c>
      <c r="BB200" s="58">
        <f>AVERAGE(Table1215[[#This Row],[Column52]],Table1215[[#This Row],[Column53]])</f>
        <v>3</v>
      </c>
    </row>
    <row r="201" spans="1:54" ht="23.1" customHeight="1" x14ac:dyDescent="0.3">
      <c r="A201" s="78">
        <v>198</v>
      </c>
      <c r="B201" s="61" t="s">
        <v>175</v>
      </c>
      <c r="C201" s="62" t="s">
        <v>176</v>
      </c>
      <c r="D201" s="61" t="s">
        <v>541</v>
      </c>
      <c r="E201" s="61" t="s">
        <v>160</v>
      </c>
      <c r="F201" s="61" t="str">
        <f>REPT(CHAR(160),10)&amp;Working!$E202</f>
        <v>          B</v>
      </c>
      <c r="G201" s="52">
        <f>IFERROR(VLOOKUP(Table1215[[#This Row],[Column2]],Table12[[Column2]:[Column54]],6,FALSE),"0")</f>
        <v>0</v>
      </c>
      <c r="H201" s="52">
        <f>IFERROR(VLOOKUP(Table1215[[#This Row],[Column2]],Table12[[Column2]:[Column54]],7,FALSE),"0")</f>
        <v>0</v>
      </c>
      <c r="I201" s="52" t="str">
        <f>IFERROR(VLOOKUP(Table1215[[#This Row],[Column2]],Table12[[Column2]:[Column54]],8,FALSE),"0")</f>
        <v>A</v>
      </c>
      <c r="J201" s="52">
        <f>IFERROR(VLOOKUP(Table1215[[#This Row],[Column2]],Table12[[Column2]:[Column54]],9,FALSE),"0")</f>
        <v>0</v>
      </c>
      <c r="K201" s="52">
        <f>IFERROR(VLOOKUP(Table1215[[#This Row],[Column2]],Table12[[Column2]:[Column54]],10,FALSE),"0")</f>
        <v>0</v>
      </c>
      <c r="L201" s="58" t="str">
        <f>Table1215[[#This Row],[Column9]]</f>
        <v>A</v>
      </c>
      <c r="M201" s="52">
        <f>IFERROR(VLOOKUP(Table1215[[#This Row],[Column2]],Table12[[Column2]:[Column54]],12,FALSE),"0")</f>
        <v>0</v>
      </c>
      <c r="N201" s="52" t="str">
        <f>IFERROR(VLOOKUP(Table1215[[#This Row],[Column2]],Table12[[Column2]:[Column54]],13,FALSE),"0")</f>
        <v>0</v>
      </c>
      <c r="O201" s="52" t="str">
        <f>IFERROR(VLOOKUP(Table1215[[#This Row],[Column2]],Table12[[Column2]:[Column54]],14,FALSE),"0")</f>
        <v>0</v>
      </c>
      <c r="P201" s="52">
        <f>IFERROR(VLOOKUP(Table1215[[#This Row],[Column2]],Table12[[Column2]:[Column54]],10,FALSE),"0")</f>
        <v>0</v>
      </c>
      <c r="Q201" s="52" t="str">
        <f>IFERROR(VLOOKUP(Table1215[[#This Row],[Column2]],Table12[[Column2]:[Column54]],16,FALSE),"0")</f>
        <v>0</v>
      </c>
      <c r="R201" s="58" t="e">
        <f>AVERAGE(Table1215[[#This Row],[Column14]],Table1215[[#This Row],[Column15]],Table1215[[#This Row],[Column17]])</f>
        <v>#DIV/0!</v>
      </c>
      <c r="S201" s="52">
        <f>IFERROR(VLOOKUP(Table1215[[#This Row],[Column2]],Table12[[Column2]:[Column54]],18,FALSE),"0")</f>
        <v>0</v>
      </c>
      <c r="T201" s="52">
        <f>IFERROR(VLOOKUP(Table1215[[#This Row],[Column2]],Table12[[Column2]:[Column54]],19,FALSE),"0")</f>
        <v>0</v>
      </c>
      <c r="U201" s="52">
        <f>IFERROR(VLOOKUP(Table1215[[#This Row],[Column2]],Table12[[Column2]:[Column54]],20,FALSE),"0")</f>
        <v>0</v>
      </c>
      <c r="V201" s="52">
        <f>IFERROR(VLOOKUP(Table1215[[#This Row],[Column2]],Table12[[Column2]:[Column54]],21,FALSE),"0")</f>
        <v>0</v>
      </c>
      <c r="W201" s="52">
        <f>IFERROR(VLOOKUP(Table1215[[#This Row],[Column2]],Table12[[Column2]:[Column54]],22,FALSE),"0")</f>
        <v>0</v>
      </c>
      <c r="X201" s="58">
        <f>Table1215[[#This Row],[Column19]]</f>
        <v>0</v>
      </c>
      <c r="Y201" s="52" t="str">
        <f>IFERROR(VLOOKUP(Table1215[[#This Row],[Column2]],Table12[[Column2]:[Column54]],24,FALSE),"0")</f>
        <v>0</v>
      </c>
      <c r="Z201" s="52">
        <f>IFERROR(VLOOKUP(Table1215[[#This Row],[Column2]],Table12[[Column2]:[Column54]],25,FALSE),"0")</f>
        <v>0</v>
      </c>
      <c r="AA201" s="52">
        <f>IFERROR(VLOOKUP(Table1215[[#This Row],[Column2]],Table12[[Column2]:[Column54]],26,FALSE),"0")</f>
        <v>0</v>
      </c>
      <c r="AB201" s="52">
        <f>IFERROR(VLOOKUP(Table1215[[#This Row],[Column2]],Table12[[Column2]:[Column54]],27,FALSE),"0")</f>
        <v>0</v>
      </c>
      <c r="AC201" s="52">
        <f>IFERROR(VLOOKUP(Table1215[[#This Row],[Column2]],Table12[[Column2]:[Column54]],28,FALSE),"0")</f>
        <v>0</v>
      </c>
      <c r="AD201" s="58" t="str">
        <f>Table1215[[#This Row],[Column25]]</f>
        <v>0</v>
      </c>
      <c r="AE201" s="52">
        <f>IFERROR(VLOOKUP(Table1215[[#This Row],[Column2]],Table12[[Column2]:[Column54]],30,FALSE),"0")</f>
        <v>0</v>
      </c>
      <c r="AF201" s="52">
        <f>IFERROR(VLOOKUP(Table1215[[#This Row],[Column2]],Table12[[Column2]:[Column54]],31,FALSE),"0")</f>
        <v>0</v>
      </c>
      <c r="AG201" s="52">
        <f>IFERROR(VLOOKUP(Table1215[[#This Row],[Column2]],Table12[[Column2]:[Column54]],32,FALSE),"0")</f>
        <v>0</v>
      </c>
      <c r="AH201" s="52">
        <f>IFERROR(VLOOKUP(Table1215[[#This Row],[Column2]],Table12[[Column2]:[Column54]],33,FALSE),"0")</f>
        <v>0</v>
      </c>
      <c r="AI201" s="52">
        <f>IFERROR(VLOOKUP(Table1215[[#This Row],[Column2]],Table12[[Column2]:[Column54]],34,FALSE),"0")</f>
        <v>0</v>
      </c>
      <c r="AJ201" s="58">
        <f>AVERAGE(Table1215[[#This Row],[Column31]],Table1215[[#This Row],[Column32]],Table1215[[#This Row],[Column33]])</f>
        <v>0</v>
      </c>
      <c r="AK201" s="52" t="str">
        <f>IFERROR(VLOOKUP(Table1215[[#This Row],[Column2]],Table12[[Column2]:[Column54]],36,FALSE),"0")</f>
        <v>0</v>
      </c>
      <c r="AL201" s="52" t="str">
        <f>IFERROR(VLOOKUP(Table1215[[#This Row],[Column2]],Table12[[Column2]:[Column54]],37,FALSE),"0")</f>
        <v>0</v>
      </c>
      <c r="AM201" s="52">
        <f>IFERROR(VLOOKUP(Table1215[[#This Row],[Column2]],Table12[[Column2]:[Column54]],38,FALSE),"0")</f>
        <v>0</v>
      </c>
      <c r="AN201" s="52" t="str">
        <f>IFERROR(VLOOKUP(Table1215[[#This Row],[Column2]],Table12[[Column2]:[Column54]],39,FALSE),"0")</f>
        <v>0</v>
      </c>
      <c r="AO201" s="52">
        <f>IFERROR(VLOOKUP(Table1215[[#This Row],[Column2]],Table12[[Column2]:[Column54]],40,FALSE),"0")</f>
        <v>0</v>
      </c>
      <c r="AP201" s="58" t="e">
        <f>AVERAGE(Table1215[[#This Row],[Column37]],Table1215[[#This Row],[Column38]],Table1215[[#This Row],[Column40]])</f>
        <v>#DIV/0!</v>
      </c>
      <c r="AQ201" s="52" t="str">
        <f>IFERROR(VLOOKUP(Table1215[[#This Row],[Column2]],Table12[[Column2]:[Column54]],42,FALSE),"0")</f>
        <v>0</v>
      </c>
      <c r="AR201" s="52">
        <f>IFERROR(VLOOKUP(Table1215[[#This Row],[Column2]],Table12[[Column2]:[Column54]],43,FALSE),"0")</f>
        <v>0</v>
      </c>
      <c r="AS201" s="52">
        <f>IFERROR(VLOOKUP(Table1215[[#This Row],[Column2]],Table12[[Column2]:[Column54]],44,FALSE),"0")</f>
        <v>0</v>
      </c>
      <c r="AT201" s="52">
        <f>IFERROR(VLOOKUP(Table1215[[#This Row],[Column2]],Table12[[Column2]:[Column54]],45,FALSE),"0")</f>
        <v>0</v>
      </c>
      <c r="AU201" s="52">
        <f>IFERROR(VLOOKUP(Table1215[[#This Row],[Column2]],Table12[[Column2]:[Column54]],46,FALSE),"0")</f>
        <v>0</v>
      </c>
      <c r="AV201" s="58" t="str">
        <f>Table1215[[#This Row],[Column43]]</f>
        <v>0</v>
      </c>
      <c r="AW201" s="52">
        <f>IFERROR(VLOOKUP(Table1215[[#This Row],[Column2]],Table12[[Column2]:[Column54]],48,FALSE),"0")</f>
        <v>0</v>
      </c>
      <c r="AX201" s="52">
        <f>IFERROR(VLOOKUP(Table1215[[#This Row],[Column2]],Table12[[Column2]:[Column54]],49,FALSE),"0")</f>
        <v>0</v>
      </c>
      <c r="AY201" s="52">
        <f>IFERROR(VLOOKUP(Table1215[[#This Row],[Column2]],Table12[[Column2]:[Column54]],50,FALSE),"0")</f>
        <v>0</v>
      </c>
      <c r="AZ201" s="52" t="str">
        <f>IFERROR(VLOOKUP(Table1215[[#This Row],[Column2]],Table12[[Column2]:[Column54]],51,FALSE),"0")</f>
        <v>0</v>
      </c>
      <c r="BA201" s="52" t="str">
        <f>IFERROR(VLOOKUP(Table1215[[#This Row],[Column2]],Table12[[Column2]:[Column54]],52,FALSE),"0")</f>
        <v>0</v>
      </c>
      <c r="BB201" s="58" t="e">
        <f>AVERAGE(Table1215[[#This Row],[Column52]],Table1215[[#This Row],[Column53]])</f>
        <v>#DIV/0!</v>
      </c>
    </row>
    <row r="202" spans="1:54" ht="23.1" customHeight="1" x14ac:dyDescent="0.3">
      <c r="A202" s="77">
        <v>199</v>
      </c>
      <c r="B202" s="54" t="s">
        <v>431</v>
      </c>
      <c r="C202" s="55" t="s">
        <v>432</v>
      </c>
      <c r="D202" s="54" t="s">
        <v>541</v>
      </c>
      <c r="E202" s="54" t="s">
        <v>288</v>
      </c>
      <c r="F202" s="54" t="str">
        <f>REPT(CHAR(160),10)&amp;Working!$E203</f>
        <v>          D</v>
      </c>
      <c r="G202" s="56">
        <f>IFERROR(VLOOKUP(Table1215[[#This Row],[Column2]],Table12[[Column2]:[Column54]],6,FALSE),"0")</f>
        <v>0</v>
      </c>
      <c r="H202" s="56">
        <f>IFERROR(VLOOKUP(Table1215[[#This Row],[Column2]],Table12[[Column2]:[Column54]],7,FALSE),"0")</f>
        <v>0</v>
      </c>
      <c r="I202" s="56">
        <f>IFERROR(VLOOKUP(Table1215[[#This Row],[Column2]],Table12[[Column2]:[Column54]],8,FALSE),"0")</f>
        <v>3</v>
      </c>
      <c r="J202" s="56">
        <f>IFERROR(VLOOKUP(Table1215[[#This Row],[Column2]],Table12[[Column2]:[Column54]],9,FALSE),"0")</f>
        <v>0</v>
      </c>
      <c r="K202" s="56">
        <f>IFERROR(VLOOKUP(Table1215[[#This Row],[Column2]],Table12[[Column2]:[Column54]],10,FALSE),"0")</f>
        <v>0</v>
      </c>
      <c r="L202" s="58">
        <f>Table1215[[#This Row],[Column9]]</f>
        <v>3</v>
      </c>
      <c r="M202" s="56">
        <f>IFERROR(VLOOKUP(Table1215[[#This Row],[Column2]],Table12[[Column2]:[Column54]],12,FALSE),"0")</f>
        <v>0</v>
      </c>
      <c r="N202" s="56">
        <f>IFERROR(VLOOKUP(Table1215[[#This Row],[Column2]],Table12[[Column2]:[Column54]],13,FALSE),"0")</f>
        <v>3</v>
      </c>
      <c r="O202" s="56">
        <f>IFERROR(VLOOKUP(Table1215[[#This Row],[Column2]],Table12[[Column2]:[Column54]],14,FALSE),"0")</f>
        <v>3</v>
      </c>
      <c r="P202" s="56">
        <f>IFERROR(VLOOKUP(Table1215[[#This Row],[Column2]],Table12[[Column2]:[Column54]],10,FALSE),"0")</f>
        <v>0</v>
      </c>
      <c r="Q202" s="56">
        <f>IFERROR(VLOOKUP(Table1215[[#This Row],[Column2]],Table12[[Column2]:[Column54]],16,FALSE),"0")</f>
        <v>3</v>
      </c>
      <c r="R202" s="58">
        <f>AVERAGE(Table1215[[#This Row],[Column14]],Table1215[[#This Row],[Column15]],Table1215[[#This Row],[Column17]])</f>
        <v>3</v>
      </c>
      <c r="S202" s="56">
        <f>IFERROR(VLOOKUP(Table1215[[#This Row],[Column2]],Table12[[Column2]:[Column54]],18,FALSE),"0")</f>
        <v>0</v>
      </c>
      <c r="T202" s="56">
        <f>IFERROR(VLOOKUP(Table1215[[#This Row],[Column2]],Table12[[Column2]:[Column54]],19,FALSE),"0")</f>
        <v>0</v>
      </c>
      <c r="U202" s="56">
        <f>IFERROR(VLOOKUP(Table1215[[#This Row],[Column2]],Table12[[Column2]:[Column54]],20,FALSE),"0")</f>
        <v>0</v>
      </c>
      <c r="V202" s="56">
        <f>IFERROR(VLOOKUP(Table1215[[#This Row],[Column2]],Table12[[Column2]:[Column54]],21,FALSE),"0")</f>
        <v>0</v>
      </c>
      <c r="W202" s="56">
        <f>IFERROR(VLOOKUP(Table1215[[#This Row],[Column2]],Table12[[Column2]:[Column54]],22,FALSE),"0")</f>
        <v>0</v>
      </c>
      <c r="X202" s="58">
        <f>Table1215[[#This Row],[Column19]]</f>
        <v>0</v>
      </c>
      <c r="Y202" s="56">
        <f>IFERROR(VLOOKUP(Table1215[[#This Row],[Column2]],Table12[[Column2]:[Column54]],24,FALSE),"0")</f>
        <v>3</v>
      </c>
      <c r="Z202" s="56">
        <f>IFERROR(VLOOKUP(Table1215[[#This Row],[Column2]],Table12[[Column2]:[Column54]],25,FALSE),"0")</f>
        <v>0</v>
      </c>
      <c r="AA202" s="56">
        <f>IFERROR(VLOOKUP(Table1215[[#This Row],[Column2]],Table12[[Column2]:[Column54]],26,FALSE),"0")</f>
        <v>0</v>
      </c>
      <c r="AB202" s="56">
        <f>IFERROR(VLOOKUP(Table1215[[#This Row],[Column2]],Table12[[Column2]:[Column54]],27,FALSE),"0")</f>
        <v>0</v>
      </c>
      <c r="AC202" s="56">
        <f>IFERROR(VLOOKUP(Table1215[[#This Row],[Column2]],Table12[[Column2]:[Column54]],28,FALSE),"0")</f>
        <v>0</v>
      </c>
      <c r="AD202" s="58">
        <f>Table1215[[#This Row],[Column25]]</f>
        <v>3</v>
      </c>
      <c r="AE202" s="56">
        <f>IFERROR(VLOOKUP(Table1215[[#This Row],[Column2]],Table12[[Column2]:[Column54]],30,FALSE),"0")</f>
        <v>0</v>
      </c>
      <c r="AF202" s="56">
        <f>IFERROR(VLOOKUP(Table1215[[#This Row],[Column2]],Table12[[Column2]:[Column54]],31,FALSE),"0")</f>
        <v>0</v>
      </c>
      <c r="AG202" s="56">
        <f>IFERROR(VLOOKUP(Table1215[[#This Row],[Column2]],Table12[[Column2]:[Column54]],32,FALSE),"0")</f>
        <v>0</v>
      </c>
      <c r="AH202" s="56">
        <f>IFERROR(VLOOKUP(Table1215[[#This Row],[Column2]],Table12[[Column2]:[Column54]],33,FALSE),"0")</f>
        <v>0</v>
      </c>
      <c r="AI202" s="56">
        <f>IFERROR(VLOOKUP(Table1215[[#This Row],[Column2]],Table12[[Column2]:[Column54]],34,FALSE),"0")</f>
        <v>0</v>
      </c>
      <c r="AJ202" s="58">
        <f>AVERAGE(Table1215[[#This Row],[Column31]],Table1215[[#This Row],[Column32]],Table1215[[#This Row],[Column33]])</f>
        <v>0</v>
      </c>
      <c r="AK202" s="56">
        <f>IFERROR(VLOOKUP(Table1215[[#This Row],[Column2]],Table12[[Column2]:[Column54]],36,FALSE),"0")</f>
        <v>3</v>
      </c>
      <c r="AL202" s="56">
        <f>IFERROR(VLOOKUP(Table1215[[#This Row],[Column2]],Table12[[Column2]:[Column54]],37,FALSE),"0")</f>
        <v>2</v>
      </c>
      <c r="AM202" s="56">
        <f>IFERROR(VLOOKUP(Table1215[[#This Row],[Column2]],Table12[[Column2]:[Column54]],38,FALSE),"0")</f>
        <v>0</v>
      </c>
      <c r="AN202" s="56">
        <f>IFERROR(VLOOKUP(Table1215[[#This Row],[Column2]],Table12[[Column2]:[Column54]],39,FALSE),"0")</f>
        <v>3</v>
      </c>
      <c r="AO202" s="56">
        <f>IFERROR(VLOOKUP(Table1215[[#This Row],[Column2]],Table12[[Column2]:[Column54]],40,FALSE),"0")</f>
        <v>0</v>
      </c>
      <c r="AP202" s="58">
        <f>AVERAGE(Table1215[[#This Row],[Column37]],Table1215[[#This Row],[Column38]],Table1215[[#This Row],[Column40]])</f>
        <v>2.6666666666666665</v>
      </c>
      <c r="AQ202" s="56">
        <f>IFERROR(VLOOKUP(Table1215[[#This Row],[Column2]],Table12[[Column2]:[Column54]],42,FALSE),"0")</f>
        <v>3</v>
      </c>
      <c r="AR202" s="56">
        <f>IFERROR(VLOOKUP(Table1215[[#This Row],[Column2]],Table12[[Column2]:[Column54]],43,FALSE),"0")</f>
        <v>0</v>
      </c>
      <c r="AS202" s="56">
        <f>IFERROR(VLOOKUP(Table1215[[#This Row],[Column2]],Table12[[Column2]:[Column54]],44,FALSE),"0")</f>
        <v>0</v>
      </c>
      <c r="AT202" s="56">
        <f>IFERROR(VLOOKUP(Table1215[[#This Row],[Column2]],Table12[[Column2]:[Column54]],45,FALSE),"0")</f>
        <v>0</v>
      </c>
      <c r="AU202" s="56">
        <f>IFERROR(VLOOKUP(Table1215[[#This Row],[Column2]],Table12[[Column2]:[Column54]],46,FALSE),"0")</f>
        <v>0</v>
      </c>
      <c r="AV202" s="58">
        <f>Table1215[[#This Row],[Column43]]</f>
        <v>3</v>
      </c>
      <c r="AW202" s="56">
        <f>IFERROR(VLOOKUP(Table1215[[#This Row],[Column2]],Table12[[Column2]:[Column54]],48,FALSE),"0")</f>
        <v>0</v>
      </c>
      <c r="AX202" s="56">
        <f>IFERROR(VLOOKUP(Table1215[[#This Row],[Column2]],Table12[[Column2]:[Column54]],49,FALSE),"0")</f>
        <v>0</v>
      </c>
      <c r="AY202" s="56">
        <f>IFERROR(VLOOKUP(Table1215[[#This Row],[Column2]],Table12[[Column2]:[Column54]],50,FALSE),"0")</f>
        <v>0</v>
      </c>
      <c r="AZ202" s="56">
        <f>IFERROR(VLOOKUP(Table1215[[#This Row],[Column2]],Table12[[Column2]:[Column54]],51,FALSE),"0")</f>
        <v>2</v>
      </c>
      <c r="BA202" s="56">
        <f>IFERROR(VLOOKUP(Table1215[[#This Row],[Column2]],Table12[[Column2]:[Column54]],52,FALSE),"0")</f>
        <v>3</v>
      </c>
      <c r="BB202" s="58">
        <f>AVERAGE(Table1215[[#This Row],[Column52]],Table1215[[#This Row],[Column53]])</f>
        <v>2.5</v>
      </c>
    </row>
    <row r="203" spans="1:54" ht="23.1" customHeight="1" x14ac:dyDescent="0.3">
      <c r="A203" s="78">
        <v>200</v>
      </c>
      <c r="B203" s="61" t="s">
        <v>433</v>
      </c>
      <c r="C203" s="62" t="s">
        <v>434</v>
      </c>
      <c r="D203" s="61" t="s">
        <v>449</v>
      </c>
      <c r="E203" s="61" t="s">
        <v>492</v>
      </c>
      <c r="F203" s="61" t="str">
        <f>REPT(CHAR(160),10)&amp;Working!$E204</f>
        <v>          C</v>
      </c>
      <c r="G203" s="52">
        <f>IFERROR(VLOOKUP(Table1215[[#This Row],[Column2]],Table12[[Column2]:[Column54]],6,FALSE),"0")</f>
        <v>0</v>
      </c>
      <c r="H203" s="52">
        <f>IFERROR(VLOOKUP(Table1215[[#This Row],[Column2]],Table12[[Column2]:[Column54]],7,FALSE),"0")</f>
        <v>0</v>
      </c>
      <c r="I203" s="52">
        <f>IFERROR(VLOOKUP(Table1215[[#This Row],[Column2]],Table12[[Column2]:[Column54]],8,FALSE),"0")</f>
        <v>2</v>
      </c>
      <c r="J203" s="52">
        <f>IFERROR(VLOOKUP(Table1215[[#This Row],[Column2]],Table12[[Column2]:[Column54]],9,FALSE),"0")</f>
        <v>0</v>
      </c>
      <c r="K203" s="52">
        <f>IFERROR(VLOOKUP(Table1215[[#This Row],[Column2]],Table12[[Column2]:[Column54]],10,FALSE),"0")</f>
        <v>0</v>
      </c>
      <c r="L203" s="58">
        <f>Table1215[[#This Row],[Column9]]</f>
        <v>2</v>
      </c>
      <c r="M203" s="52">
        <f>IFERROR(VLOOKUP(Table1215[[#This Row],[Column2]],Table12[[Column2]:[Column54]],12,FALSE),"0")</f>
        <v>0</v>
      </c>
      <c r="N203" s="52">
        <f>IFERROR(VLOOKUP(Table1215[[#This Row],[Column2]],Table12[[Column2]:[Column54]],13,FALSE),"0")</f>
        <v>3</v>
      </c>
      <c r="O203" s="52">
        <f>IFERROR(VLOOKUP(Table1215[[#This Row],[Column2]],Table12[[Column2]:[Column54]],14,FALSE),"0")</f>
        <v>2</v>
      </c>
      <c r="P203" s="52">
        <f>IFERROR(VLOOKUP(Table1215[[#This Row],[Column2]],Table12[[Column2]:[Column54]],10,FALSE),"0")</f>
        <v>0</v>
      </c>
      <c r="Q203" s="52">
        <f>IFERROR(VLOOKUP(Table1215[[#This Row],[Column2]],Table12[[Column2]:[Column54]],16,FALSE),"0")</f>
        <v>2</v>
      </c>
      <c r="R203" s="58">
        <f>AVERAGE(Table1215[[#This Row],[Column14]],Table1215[[#This Row],[Column15]],Table1215[[#This Row],[Column17]])</f>
        <v>2.3333333333333335</v>
      </c>
      <c r="S203" s="52">
        <f>IFERROR(VLOOKUP(Table1215[[#This Row],[Column2]],Table12[[Column2]:[Column54]],18,FALSE),"0")</f>
        <v>0</v>
      </c>
      <c r="T203" s="52">
        <f>IFERROR(VLOOKUP(Table1215[[#This Row],[Column2]],Table12[[Column2]:[Column54]],19,FALSE),"0")</f>
        <v>0</v>
      </c>
      <c r="U203" s="52">
        <f>IFERROR(VLOOKUP(Table1215[[#This Row],[Column2]],Table12[[Column2]:[Column54]],20,FALSE),"0")</f>
        <v>0</v>
      </c>
      <c r="V203" s="52">
        <f>IFERROR(VLOOKUP(Table1215[[#This Row],[Column2]],Table12[[Column2]:[Column54]],21,FALSE),"0")</f>
        <v>0</v>
      </c>
      <c r="W203" s="52">
        <f>IFERROR(VLOOKUP(Table1215[[#This Row],[Column2]],Table12[[Column2]:[Column54]],22,FALSE),"0")</f>
        <v>0</v>
      </c>
      <c r="X203" s="58">
        <f>Table1215[[#This Row],[Column19]]</f>
        <v>0</v>
      </c>
      <c r="Y203" s="52">
        <f>IFERROR(VLOOKUP(Table1215[[#This Row],[Column2]],Table12[[Column2]:[Column54]],24,FALSE),"0")</f>
        <v>3</v>
      </c>
      <c r="Z203" s="52">
        <f>IFERROR(VLOOKUP(Table1215[[#This Row],[Column2]],Table12[[Column2]:[Column54]],25,FALSE),"0")</f>
        <v>0</v>
      </c>
      <c r="AA203" s="52">
        <f>IFERROR(VLOOKUP(Table1215[[#This Row],[Column2]],Table12[[Column2]:[Column54]],26,FALSE),"0")</f>
        <v>0</v>
      </c>
      <c r="AB203" s="52">
        <f>IFERROR(VLOOKUP(Table1215[[#This Row],[Column2]],Table12[[Column2]:[Column54]],27,FALSE),"0")</f>
        <v>0</v>
      </c>
      <c r="AC203" s="52">
        <f>IFERROR(VLOOKUP(Table1215[[#This Row],[Column2]],Table12[[Column2]:[Column54]],28,FALSE),"0")</f>
        <v>0</v>
      </c>
      <c r="AD203" s="58">
        <f>Table1215[[#This Row],[Column25]]</f>
        <v>3</v>
      </c>
      <c r="AE203" s="52">
        <f>IFERROR(VLOOKUP(Table1215[[#This Row],[Column2]],Table12[[Column2]:[Column54]],30,FALSE),"0")</f>
        <v>0</v>
      </c>
      <c r="AF203" s="52">
        <f>IFERROR(VLOOKUP(Table1215[[#This Row],[Column2]],Table12[[Column2]:[Column54]],31,FALSE),"0")</f>
        <v>0</v>
      </c>
      <c r="AG203" s="52">
        <f>IFERROR(VLOOKUP(Table1215[[#This Row],[Column2]],Table12[[Column2]:[Column54]],32,FALSE),"0")</f>
        <v>0</v>
      </c>
      <c r="AH203" s="52">
        <f>IFERROR(VLOOKUP(Table1215[[#This Row],[Column2]],Table12[[Column2]:[Column54]],33,FALSE),"0")</f>
        <v>0</v>
      </c>
      <c r="AI203" s="52">
        <f>IFERROR(VLOOKUP(Table1215[[#This Row],[Column2]],Table12[[Column2]:[Column54]],34,FALSE),"0")</f>
        <v>0</v>
      </c>
      <c r="AJ203" s="58">
        <f>AVERAGE(Table1215[[#This Row],[Column31]],Table1215[[#This Row],[Column32]],Table1215[[#This Row],[Column33]])</f>
        <v>0</v>
      </c>
      <c r="AK203" s="52">
        <f>IFERROR(VLOOKUP(Table1215[[#This Row],[Column2]],Table12[[Column2]:[Column54]],36,FALSE),"0")</f>
        <v>3</v>
      </c>
      <c r="AL203" s="52">
        <f>IFERROR(VLOOKUP(Table1215[[#This Row],[Column2]],Table12[[Column2]:[Column54]],37,FALSE),"0")</f>
        <v>3</v>
      </c>
      <c r="AM203" s="52">
        <f>IFERROR(VLOOKUP(Table1215[[#This Row],[Column2]],Table12[[Column2]:[Column54]],38,FALSE),"0")</f>
        <v>0</v>
      </c>
      <c r="AN203" s="52">
        <f>IFERROR(VLOOKUP(Table1215[[#This Row],[Column2]],Table12[[Column2]:[Column54]],39,FALSE),"0")</f>
        <v>3</v>
      </c>
      <c r="AO203" s="52">
        <f>IFERROR(VLOOKUP(Table1215[[#This Row],[Column2]],Table12[[Column2]:[Column54]],40,FALSE),"0")</f>
        <v>0</v>
      </c>
      <c r="AP203" s="58">
        <f>AVERAGE(Table1215[[#This Row],[Column37]],Table1215[[#This Row],[Column38]],Table1215[[#This Row],[Column40]])</f>
        <v>3</v>
      </c>
      <c r="AQ203" s="52">
        <f>IFERROR(VLOOKUP(Table1215[[#This Row],[Column2]],Table12[[Column2]:[Column54]],42,FALSE),"0")</f>
        <v>2</v>
      </c>
      <c r="AR203" s="52">
        <f>IFERROR(VLOOKUP(Table1215[[#This Row],[Column2]],Table12[[Column2]:[Column54]],43,FALSE),"0")</f>
        <v>0</v>
      </c>
      <c r="AS203" s="52">
        <f>IFERROR(VLOOKUP(Table1215[[#This Row],[Column2]],Table12[[Column2]:[Column54]],44,FALSE),"0")</f>
        <v>0</v>
      </c>
      <c r="AT203" s="52">
        <f>IFERROR(VLOOKUP(Table1215[[#This Row],[Column2]],Table12[[Column2]:[Column54]],45,FALSE),"0")</f>
        <v>0</v>
      </c>
      <c r="AU203" s="52">
        <f>IFERROR(VLOOKUP(Table1215[[#This Row],[Column2]],Table12[[Column2]:[Column54]],46,FALSE),"0")</f>
        <v>0</v>
      </c>
      <c r="AV203" s="58">
        <f>Table1215[[#This Row],[Column43]]</f>
        <v>2</v>
      </c>
      <c r="AW203" s="52">
        <f>IFERROR(VLOOKUP(Table1215[[#This Row],[Column2]],Table12[[Column2]:[Column54]],48,FALSE),"0")</f>
        <v>0</v>
      </c>
      <c r="AX203" s="52">
        <f>IFERROR(VLOOKUP(Table1215[[#This Row],[Column2]],Table12[[Column2]:[Column54]],49,FALSE),"0")</f>
        <v>0</v>
      </c>
      <c r="AY203" s="52">
        <f>IFERROR(VLOOKUP(Table1215[[#This Row],[Column2]],Table12[[Column2]:[Column54]],50,FALSE),"0")</f>
        <v>0</v>
      </c>
      <c r="AZ203" s="52">
        <f>IFERROR(VLOOKUP(Table1215[[#This Row],[Column2]],Table12[[Column2]:[Column54]],51,FALSE),"0")</f>
        <v>3</v>
      </c>
      <c r="BA203" s="52">
        <f>IFERROR(VLOOKUP(Table1215[[#This Row],[Column2]],Table12[[Column2]:[Column54]],52,FALSE),"0")</f>
        <v>3</v>
      </c>
      <c r="BB203" s="58">
        <f>AVERAGE(Table1215[[#This Row],[Column52]],Table1215[[#This Row],[Column53]])</f>
        <v>3</v>
      </c>
    </row>
    <row r="204" spans="1:54" ht="23.1" customHeight="1" x14ac:dyDescent="0.3">
      <c r="A204" s="77">
        <v>201</v>
      </c>
      <c r="B204" s="54" t="s">
        <v>435</v>
      </c>
      <c r="C204" s="55" t="s">
        <v>436</v>
      </c>
      <c r="D204" s="54" t="s">
        <v>449</v>
      </c>
      <c r="E204" s="54" t="s">
        <v>492</v>
      </c>
      <c r="F204" s="54" t="str">
        <f>REPT(CHAR(160),10)&amp;Working!$E205</f>
        <v>          C</v>
      </c>
      <c r="G204" s="56">
        <f>IFERROR(VLOOKUP(Table1215[[#This Row],[Column2]],Table12[[Column2]:[Column54]],6,FALSE),"0")</f>
        <v>0</v>
      </c>
      <c r="H204" s="56">
        <f>IFERROR(VLOOKUP(Table1215[[#This Row],[Column2]],Table12[[Column2]:[Column54]],7,FALSE),"0")</f>
        <v>0</v>
      </c>
      <c r="I204" s="56">
        <f>IFERROR(VLOOKUP(Table1215[[#This Row],[Column2]],Table12[[Column2]:[Column54]],8,FALSE),"0")</f>
        <v>3</v>
      </c>
      <c r="J204" s="56">
        <f>IFERROR(VLOOKUP(Table1215[[#This Row],[Column2]],Table12[[Column2]:[Column54]],9,FALSE),"0")</f>
        <v>0</v>
      </c>
      <c r="K204" s="56">
        <f>IFERROR(VLOOKUP(Table1215[[#This Row],[Column2]],Table12[[Column2]:[Column54]],10,FALSE),"0")</f>
        <v>0</v>
      </c>
      <c r="L204" s="58">
        <f>Table1215[[#This Row],[Column9]]</f>
        <v>3</v>
      </c>
      <c r="M204" s="56">
        <f>IFERROR(VLOOKUP(Table1215[[#This Row],[Column2]],Table12[[Column2]:[Column54]],12,FALSE),"0")</f>
        <v>0</v>
      </c>
      <c r="N204" s="56">
        <f>IFERROR(VLOOKUP(Table1215[[#This Row],[Column2]],Table12[[Column2]:[Column54]],13,FALSE),"0")</f>
        <v>3</v>
      </c>
      <c r="O204" s="56">
        <f>IFERROR(VLOOKUP(Table1215[[#This Row],[Column2]],Table12[[Column2]:[Column54]],14,FALSE),"0")</f>
        <v>3</v>
      </c>
      <c r="P204" s="56">
        <f>IFERROR(VLOOKUP(Table1215[[#This Row],[Column2]],Table12[[Column2]:[Column54]],10,FALSE),"0")</f>
        <v>0</v>
      </c>
      <c r="Q204" s="56">
        <f>IFERROR(VLOOKUP(Table1215[[#This Row],[Column2]],Table12[[Column2]:[Column54]],16,FALSE),"0")</f>
        <v>3</v>
      </c>
      <c r="R204" s="58">
        <f>AVERAGE(Table1215[[#This Row],[Column14]],Table1215[[#This Row],[Column15]],Table1215[[#This Row],[Column17]])</f>
        <v>3</v>
      </c>
      <c r="S204" s="56">
        <f>IFERROR(VLOOKUP(Table1215[[#This Row],[Column2]],Table12[[Column2]:[Column54]],18,FALSE),"0")</f>
        <v>0</v>
      </c>
      <c r="T204" s="56">
        <f>IFERROR(VLOOKUP(Table1215[[#This Row],[Column2]],Table12[[Column2]:[Column54]],19,FALSE),"0")</f>
        <v>0</v>
      </c>
      <c r="U204" s="56">
        <f>IFERROR(VLOOKUP(Table1215[[#This Row],[Column2]],Table12[[Column2]:[Column54]],20,FALSE),"0")</f>
        <v>0</v>
      </c>
      <c r="V204" s="56">
        <f>IFERROR(VLOOKUP(Table1215[[#This Row],[Column2]],Table12[[Column2]:[Column54]],21,FALSE),"0")</f>
        <v>0</v>
      </c>
      <c r="W204" s="56">
        <f>IFERROR(VLOOKUP(Table1215[[#This Row],[Column2]],Table12[[Column2]:[Column54]],22,FALSE),"0")</f>
        <v>0</v>
      </c>
      <c r="X204" s="58">
        <f>Table1215[[#This Row],[Column19]]</f>
        <v>0</v>
      </c>
      <c r="Y204" s="56">
        <f>IFERROR(VLOOKUP(Table1215[[#This Row],[Column2]],Table12[[Column2]:[Column54]],24,FALSE),"0")</f>
        <v>2</v>
      </c>
      <c r="Z204" s="56">
        <f>IFERROR(VLOOKUP(Table1215[[#This Row],[Column2]],Table12[[Column2]:[Column54]],25,FALSE),"0")</f>
        <v>0</v>
      </c>
      <c r="AA204" s="56">
        <f>IFERROR(VLOOKUP(Table1215[[#This Row],[Column2]],Table12[[Column2]:[Column54]],26,FALSE),"0")</f>
        <v>0</v>
      </c>
      <c r="AB204" s="56">
        <f>IFERROR(VLOOKUP(Table1215[[#This Row],[Column2]],Table12[[Column2]:[Column54]],27,FALSE),"0")</f>
        <v>0</v>
      </c>
      <c r="AC204" s="56">
        <f>IFERROR(VLOOKUP(Table1215[[#This Row],[Column2]],Table12[[Column2]:[Column54]],28,FALSE),"0")</f>
        <v>0</v>
      </c>
      <c r="AD204" s="58">
        <f>Table1215[[#This Row],[Column25]]</f>
        <v>2</v>
      </c>
      <c r="AE204" s="56">
        <f>IFERROR(VLOOKUP(Table1215[[#This Row],[Column2]],Table12[[Column2]:[Column54]],30,FALSE),"0")</f>
        <v>0</v>
      </c>
      <c r="AF204" s="56">
        <f>IFERROR(VLOOKUP(Table1215[[#This Row],[Column2]],Table12[[Column2]:[Column54]],31,FALSE),"0")</f>
        <v>0</v>
      </c>
      <c r="AG204" s="56">
        <f>IFERROR(VLOOKUP(Table1215[[#This Row],[Column2]],Table12[[Column2]:[Column54]],32,FALSE),"0")</f>
        <v>0</v>
      </c>
      <c r="AH204" s="56">
        <f>IFERROR(VLOOKUP(Table1215[[#This Row],[Column2]],Table12[[Column2]:[Column54]],33,FALSE),"0")</f>
        <v>0</v>
      </c>
      <c r="AI204" s="56">
        <f>IFERROR(VLOOKUP(Table1215[[#This Row],[Column2]],Table12[[Column2]:[Column54]],34,FALSE),"0")</f>
        <v>0</v>
      </c>
      <c r="AJ204" s="58">
        <f>AVERAGE(Table1215[[#This Row],[Column31]],Table1215[[#This Row],[Column32]],Table1215[[#This Row],[Column33]])</f>
        <v>0</v>
      </c>
      <c r="AK204" s="56">
        <f>IFERROR(VLOOKUP(Table1215[[#This Row],[Column2]],Table12[[Column2]:[Column54]],36,FALSE),"0")</f>
        <v>2</v>
      </c>
      <c r="AL204" s="56">
        <f>IFERROR(VLOOKUP(Table1215[[#This Row],[Column2]],Table12[[Column2]:[Column54]],37,FALSE),"0")</f>
        <v>2</v>
      </c>
      <c r="AM204" s="56">
        <f>IFERROR(VLOOKUP(Table1215[[#This Row],[Column2]],Table12[[Column2]:[Column54]],38,FALSE),"0")</f>
        <v>0</v>
      </c>
      <c r="AN204" s="56">
        <f>IFERROR(VLOOKUP(Table1215[[#This Row],[Column2]],Table12[[Column2]:[Column54]],39,FALSE),"0")</f>
        <v>2</v>
      </c>
      <c r="AO204" s="56">
        <f>IFERROR(VLOOKUP(Table1215[[#This Row],[Column2]],Table12[[Column2]:[Column54]],40,FALSE),"0")</f>
        <v>0</v>
      </c>
      <c r="AP204" s="58">
        <f>AVERAGE(Table1215[[#This Row],[Column37]],Table1215[[#This Row],[Column38]],Table1215[[#This Row],[Column40]])</f>
        <v>2</v>
      </c>
      <c r="AQ204" s="56">
        <f>IFERROR(VLOOKUP(Table1215[[#This Row],[Column2]],Table12[[Column2]:[Column54]],42,FALSE),"0")</f>
        <v>3</v>
      </c>
      <c r="AR204" s="56">
        <f>IFERROR(VLOOKUP(Table1215[[#This Row],[Column2]],Table12[[Column2]:[Column54]],43,FALSE),"0")</f>
        <v>0</v>
      </c>
      <c r="AS204" s="56">
        <f>IFERROR(VLOOKUP(Table1215[[#This Row],[Column2]],Table12[[Column2]:[Column54]],44,FALSE),"0")</f>
        <v>0</v>
      </c>
      <c r="AT204" s="56">
        <f>IFERROR(VLOOKUP(Table1215[[#This Row],[Column2]],Table12[[Column2]:[Column54]],45,FALSE),"0")</f>
        <v>0</v>
      </c>
      <c r="AU204" s="56">
        <f>IFERROR(VLOOKUP(Table1215[[#This Row],[Column2]],Table12[[Column2]:[Column54]],46,FALSE),"0")</f>
        <v>0</v>
      </c>
      <c r="AV204" s="58">
        <f>Table1215[[#This Row],[Column43]]</f>
        <v>3</v>
      </c>
      <c r="AW204" s="56">
        <f>IFERROR(VLOOKUP(Table1215[[#This Row],[Column2]],Table12[[Column2]:[Column54]],48,FALSE),"0")</f>
        <v>0</v>
      </c>
      <c r="AX204" s="56">
        <f>IFERROR(VLOOKUP(Table1215[[#This Row],[Column2]],Table12[[Column2]:[Column54]],49,FALSE),"0")</f>
        <v>0</v>
      </c>
      <c r="AY204" s="56">
        <f>IFERROR(VLOOKUP(Table1215[[#This Row],[Column2]],Table12[[Column2]:[Column54]],50,FALSE),"0")</f>
        <v>0</v>
      </c>
      <c r="AZ204" s="56">
        <f>IFERROR(VLOOKUP(Table1215[[#This Row],[Column2]],Table12[[Column2]:[Column54]],51,FALSE),"0")</f>
        <v>3</v>
      </c>
      <c r="BA204" s="56">
        <f>IFERROR(VLOOKUP(Table1215[[#This Row],[Column2]],Table12[[Column2]:[Column54]],52,FALSE),"0")</f>
        <v>2</v>
      </c>
      <c r="BB204" s="58">
        <f>AVERAGE(Table1215[[#This Row],[Column52]],Table1215[[#This Row],[Column53]])</f>
        <v>2.5</v>
      </c>
    </row>
    <row r="205" spans="1:54" ht="23.1" customHeight="1" x14ac:dyDescent="0.3">
      <c r="A205" s="78">
        <v>202</v>
      </c>
      <c r="B205" s="61" t="s">
        <v>437</v>
      </c>
      <c r="C205" s="62" t="s">
        <v>438</v>
      </c>
      <c r="D205" s="61" t="s">
        <v>449</v>
      </c>
      <c r="E205" s="61" t="s">
        <v>288</v>
      </c>
      <c r="F205" s="61" t="str">
        <f>REPT(CHAR(160),10)&amp;Working!$E206</f>
        <v>          D</v>
      </c>
      <c r="G205" s="52">
        <f>IFERROR(VLOOKUP(Table1215[[#This Row],[Column2]],Table12[[Column2]:[Column54]],6,FALSE),"0")</f>
        <v>0</v>
      </c>
      <c r="H205" s="52">
        <f>IFERROR(VLOOKUP(Table1215[[#This Row],[Column2]],Table12[[Column2]:[Column54]],7,FALSE),"0")</f>
        <v>0</v>
      </c>
      <c r="I205" s="52">
        <f>IFERROR(VLOOKUP(Table1215[[#This Row],[Column2]],Table12[[Column2]:[Column54]],8,FALSE),"0")</f>
        <v>0</v>
      </c>
      <c r="J205" s="52">
        <f>IFERROR(VLOOKUP(Table1215[[#This Row],[Column2]],Table12[[Column2]:[Column54]],9,FALSE),"0")</f>
        <v>0</v>
      </c>
      <c r="K205" s="52">
        <f>IFERROR(VLOOKUP(Table1215[[#This Row],[Column2]],Table12[[Column2]:[Column54]],10,FALSE),"0")</f>
        <v>0</v>
      </c>
      <c r="L205" s="58">
        <f>Table1215[[#This Row],[Column9]]</f>
        <v>0</v>
      </c>
      <c r="M205" s="52">
        <f>IFERROR(VLOOKUP(Table1215[[#This Row],[Column2]],Table12[[Column2]:[Column54]],12,FALSE),"0")</f>
        <v>0</v>
      </c>
      <c r="N205" s="52">
        <f>IFERROR(VLOOKUP(Table1215[[#This Row],[Column2]],Table12[[Column2]:[Column54]],13,FALSE),"0")</f>
        <v>0</v>
      </c>
      <c r="O205" s="52">
        <f>IFERROR(VLOOKUP(Table1215[[#This Row],[Column2]],Table12[[Column2]:[Column54]],14,FALSE),"0")</f>
        <v>0</v>
      </c>
      <c r="P205" s="52">
        <f>IFERROR(VLOOKUP(Table1215[[#This Row],[Column2]],Table12[[Column2]:[Column54]],10,FALSE),"0")</f>
        <v>0</v>
      </c>
      <c r="Q205" s="52">
        <f>IFERROR(VLOOKUP(Table1215[[#This Row],[Column2]],Table12[[Column2]:[Column54]],16,FALSE),"0")</f>
        <v>0</v>
      </c>
      <c r="R205" s="58">
        <f>AVERAGE(Table1215[[#This Row],[Column14]],Table1215[[#This Row],[Column15]],Table1215[[#This Row],[Column17]])</f>
        <v>0</v>
      </c>
      <c r="S205" s="52">
        <f>IFERROR(VLOOKUP(Table1215[[#This Row],[Column2]],Table12[[Column2]:[Column54]],18,FALSE),"0")</f>
        <v>0</v>
      </c>
      <c r="T205" s="52">
        <f>IFERROR(VLOOKUP(Table1215[[#This Row],[Column2]],Table12[[Column2]:[Column54]],19,FALSE),"0")</f>
        <v>0</v>
      </c>
      <c r="U205" s="52">
        <f>IFERROR(VLOOKUP(Table1215[[#This Row],[Column2]],Table12[[Column2]:[Column54]],20,FALSE),"0")</f>
        <v>0</v>
      </c>
      <c r="V205" s="52">
        <f>IFERROR(VLOOKUP(Table1215[[#This Row],[Column2]],Table12[[Column2]:[Column54]],21,FALSE),"0")</f>
        <v>0</v>
      </c>
      <c r="W205" s="52">
        <f>IFERROR(VLOOKUP(Table1215[[#This Row],[Column2]],Table12[[Column2]:[Column54]],22,FALSE),"0")</f>
        <v>0</v>
      </c>
      <c r="X205" s="58">
        <f>Table1215[[#This Row],[Column19]]</f>
        <v>0</v>
      </c>
      <c r="Y205" s="52">
        <f>IFERROR(VLOOKUP(Table1215[[#This Row],[Column2]],Table12[[Column2]:[Column54]],24,FALSE),"0")</f>
        <v>0</v>
      </c>
      <c r="Z205" s="52">
        <f>IFERROR(VLOOKUP(Table1215[[#This Row],[Column2]],Table12[[Column2]:[Column54]],25,FALSE),"0")</f>
        <v>0</v>
      </c>
      <c r="AA205" s="52">
        <f>IFERROR(VLOOKUP(Table1215[[#This Row],[Column2]],Table12[[Column2]:[Column54]],26,FALSE),"0")</f>
        <v>0</v>
      </c>
      <c r="AB205" s="52">
        <f>IFERROR(VLOOKUP(Table1215[[#This Row],[Column2]],Table12[[Column2]:[Column54]],27,FALSE),"0")</f>
        <v>0</v>
      </c>
      <c r="AC205" s="52">
        <f>IFERROR(VLOOKUP(Table1215[[#This Row],[Column2]],Table12[[Column2]:[Column54]],28,FALSE),"0")</f>
        <v>0</v>
      </c>
      <c r="AD205" s="58">
        <f>Table1215[[#This Row],[Column25]]</f>
        <v>0</v>
      </c>
      <c r="AE205" s="52">
        <f>IFERROR(VLOOKUP(Table1215[[#This Row],[Column2]],Table12[[Column2]:[Column54]],30,FALSE),"0")</f>
        <v>0</v>
      </c>
      <c r="AF205" s="52">
        <f>IFERROR(VLOOKUP(Table1215[[#This Row],[Column2]],Table12[[Column2]:[Column54]],31,FALSE),"0")</f>
        <v>0</v>
      </c>
      <c r="AG205" s="52">
        <f>IFERROR(VLOOKUP(Table1215[[#This Row],[Column2]],Table12[[Column2]:[Column54]],32,FALSE),"0")</f>
        <v>0</v>
      </c>
      <c r="AH205" s="52">
        <f>IFERROR(VLOOKUP(Table1215[[#This Row],[Column2]],Table12[[Column2]:[Column54]],33,FALSE),"0")</f>
        <v>0</v>
      </c>
      <c r="AI205" s="52">
        <f>IFERROR(VLOOKUP(Table1215[[#This Row],[Column2]],Table12[[Column2]:[Column54]],34,FALSE),"0")</f>
        <v>0</v>
      </c>
      <c r="AJ205" s="58">
        <f>AVERAGE(Table1215[[#This Row],[Column31]],Table1215[[#This Row],[Column32]],Table1215[[#This Row],[Column33]])</f>
        <v>0</v>
      </c>
      <c r="AK205" s="52">
        <f>IFERROR(VLOOKUP(Table1215[[#This Row],[Column2]],Table12[[Column2]:[Column54]],36,FALSE),"0")</f>
        <v>0</v>
      </c>
      <c r="AL205" s="52">
        <f>IFERROR(VLOOKUP(Table1215[[#This Row],[Column2]],Table12[[Column2]:[Column54]],37,FALSE),"0")</f>
        <v>0</v>
      </c>
      <c r="AM205" s="52">
        <f>IFERROR(VLOOKUP(Table1215[[#This Row],[Column2]],Table12[[Column2]:[Column54]],38,FALSE),"0")</f>
        <v>0</v>
      </c>
      <c r="AN205" s="52">
        <f>IFERROR(VLOOKUP(Table1215[[#This Row],[Column2]],Table12[[Column2]:[Column54]],39,FALSE),"0")</f>
        <v>0</v>
      </c>
      <c r="AO205" s="52">
        <f>IFERROR(VLOOKUP(Table1215[[#This Row],[Column2]],Table12[[Column2]:[Column54]],40,FALSE),"0")</f>
        <v>0</v>
      </c>
      <c r="AP205" s="58">
        <f>AVERAGE(Table1215[[#This Row],[Column37]],Table1215[[#This Row],[Column38]],Table1215[[#This Row],[Column40]])</f>
        <v>0</v>
      </c>
      <c r="AQ205" s="52">
        <f>IFERROR(VLOOKUP(Table1215[[#This Row],[Column2]],Table12[[Column2]:[Column54]],42,FALSE),"0")</f>
        <v>0</v>
      </c>
      <c r="AR205" s="52">
        <f>IFERROR(VLOOKUP(Table1215[[#This Row],[Column2]],Table12[[Column2]:[Column54]],43,FALSE),"0")</f>
        <v>0</v>
      </c>
      <c r="AS205" s="52">
        <f>IFERROR(VLOOKUP(Table1215[[#This Row],[Column2]],Table12[[Column2]:[Column54]],44,FALSE),"0")</f>
        <v>0</v>
      </c>
      <c r="AT205" s="52">
        <f>IFERROR(VLOOKUP(Table1215[[#This Row],[Column2]],Table12[[Column2]:[Column54]],45,FALSE),"0")</f>
        <v>0</v>
      </c>
      <c r="AU205" s="52">
        <f>IFERROR(VLOOKUP(Table1215[[#This Row],[Column2]],Table12[[Column2]:[Column54]],46,FALSE),"0")</f>
        <v>0</v>
      </c>
      <c r="AV205" s="58">
        <f>Table1215[[#This Row],[Column43]]</f>
        <v>0</v>
      </c>
      <c r="AW205" s="52">
        <f>IFERROR(VLOOKUP(Table1215[[#This Row],[Column2]],Table12[[Column2]:[Column54]],48,FALSE),"0")</f>
        <v>0</v>
      </c>
      <c r="AX205" s="52">
        <f>IFERROR(VLOOKUP(Table1215[[#This Row],[Column2]],Table12[[Column2]:[Column54]],49,FALSE),"0")</f>
        <v>0</v>
      </c>
      <c r="AY205" s="52">
        <f>IFERROR(VLOOKUP(Table1215[[#This Row],[Column2]],Table12[[Column2]:[Column54]],50,FALSE),"0")</f>
        <v>0</v>
      </c>
      <c r="AZ205" s="52">
        <f>IFERROR(VLOOKUP(Table1215[[#This Row],[Column2]],Table12[[Column2]:[Column54]],51,FALSE),"0")</f>
        <v>0</v>
      </c>
      <c r="BA205" s="52">
        <f>IFERROR(VLOOKUP(Table1215[[#This Row],[Column2]],Table12[[Column2]:[Column54]],52,FALSE),"0")</f>
        <v>0</v>
      </c>
      <c r="BB205" s="58">
        <f>AVERAGE(Table1215[[#This Row],[Column52]],Table1215[[#This Row],[Column53]])</f>
        <v>0</v>
      </c>
    </row>
    <row r="206" spans="1:54" ht="23.1" customHeight="1" x14ac:dyDescent="0.3">
      <c r="A206" s="77">
        <v>203</v>
      </c>
      <c r="B206" s="54" t="s">
        <v>439</v>
      </c>
      <c r="C206" s="55" t="s">
        <v>440</v>
      </c>
      <c r="D206" s="54" t="s">
        <v>449</v>
      </c>
      <c r="E206" s="54" t="s">
        <v>288</v>
      </c>
      <c r="F206" s="54" t="str">
        <f>REPT(CHAR(160),10)&amp;Working!$E207</f>
        <v>          D</v>
      </c>
      <c r="G206" s="56">
        <f>IFERROR(VLOOKUP(Table1215[[#This Row],[Column2]],Table12[[Column2]:[Column54]],6,FALSE),"0")</f>
        <v>0</v>
      </c>
      <c r="H206" s="56">
        <f>IFERROR(VLOOKUP(Table1215[[#This Row],[Column2]],Table12[[Column2]:[Column54]],7,FALSE),"0")</f>
        <v>0</v>
      </c>
      <c r="I206" s="56">
        <f>IFERROR(VLOOKUP(Table1215[[#This Row],[Column2]],Table12[[Column2]:[Column54]],8,FALSE),"0")</f>
        <v>3</v>
      </c>
      <c r="J206" s="56">
        <f>IFERROR(VLOOKUP(Table1215[[#This Row],[Column2]],Table12[[Column2]:[Column54]],9,FALSE),"0")</f>
        <v>0</v>
      </c>
      <c r="K206" s="56">
        <f>IFERROR(VLOOKUP(Table1215[[#This Row],[Column2]],Table12[[Column2]:[Column54]],10,FALSE),"0")</f>
        <v>0</v>
      </c>
      <c r="L206" s="58">
        <f>Table1215[[#This Row],[Column9]]</f>
        <v>3</v>
      </c>
      <c r="M206" s="56">
        <f>IFERROR(VLOOKUP(Table1215[[#This Row],[Column2]],Table12[[Column2]:[Column54]],12,FALSE),"0")</f>
        <v>0</v>
      </c>
      <c r="N206" s="56">
        <f>IFERROR(VLOOKUP(Table1215[[#This Row],[Column2]],Table12[[Column2]:[Column54]],13,FALSE),"0")</f>
        <v>3</v>
      </c>
      <c r="O206" s="56">
        <f>IFERROR(VLOOKUP(Table1215[[#This Row],[Column2]],Table12[[Column2]:[Column54]],14,FALSE),"0")</f>
        <v>4</v>
      </c>
      <c r="P206" s="56">
        <f>IFERROR(VLOOKUP(Table1215[[#This Row],[Column2]],Table12[[Column2]:[Column54]],10,FALSE),"0")</f>
        <v>0</v>
      </c>
      <c r="Q206" s="56">
        <f>IFERROR(VLOOKUP(Table1215[[#This Row],[Column2]],Table12[[Column2]:[Column54]],16,FALSE),"0")</f>
        <v>4</v>
      </c>
      <c r="R206" s="58">
        <f>AVERAGE(Table1215[[#This Row],[Column14]],Table1215[[#This Row],[Column15]],Table1215[[#This Row],[Column17]])</f>
        <v>3.6666666666666665</v>
      </c>
      <c r="S206" s="56">
        <f>IFERROR(VLOOKUP(Table1215[[#This Row],[Column2]],Table12[[Column2]:[Column54]],18,FALSE),"0")</f>
        <v>0</v>
      </c>
      <c r="T206" s="56">
        <f>IFERROR(VLOOKUP(Table1215[[#This Row],[Column2]],Table12[[Column2]:[Column54]],19,FALSE),"0")</f>
        <v>0</v>
      </c>
      <c r="U206" s="56">
        <f>IFERROR(VLOOKUP(Table1215[[#This Row],[Column2]],Table12[[Column2]:[Column54]],20,FALSE),"0")</f>
        <v>0</v>
      </c>
      <c r="V206" s="56">
        <f>IFERROR(VLOOKUP(Table1215[[#This Row],[Column2]],Table12[[Column2]:[Column54]],21,FALSE),"0")</f>
        <v>0</v>
      </c>
      <c r="W206" s="56">
        <f>IFERROR(VLOOKUP(Table1215[[#This Row],[Column2]],Table12[[Column2]:[Column54]],22,FALSE),"0")</f>
        <v>0</v>
      </c>
      <c r="X206" s="58">
        <f>Table1215[[#This Row],[Column19]]</f>
        <v>0</v>
      </c>
      <c r="Y206" s="56">
        <f>IFERROR(VLOOKUP(Table1215[[#This Row],[Column2]],Table12[[Column2]:[Column54]],24,FALSE),"0")</f>
        <v>4</v>
      </c>
      <c r="Z206" s="56">
        <f>IFERROR(VLOOKUP(Table1215[[#This Row],[Column2]],Table12[[Column2]:[Column54]],25,FALSE),"0")</f>
        <v>0</v>
      </c>
      <c r="AA206" s="56">
        <f>IFERROR(VLOOKUP(Table1215[[#This Row],[Column2]],Table12[[Column2]:[Column54]],26,FALSE),"0")</f>
        <v>0</v>
      </c>
      <c r="AB206" s="56">
        <f>IFERROR(VLOOKUP(Table1215[[#This Row],[Column2]],Table12[[Column2]:[Column54]],27,FALSE),"0")</f>
        <v>0</v>
      </c>
      <c r="AC206" s="56">
        <f>IFERROR(VLOOKUP(Table1215[[#This Row],[Column2]],Table12[[Column2]:[Column54]],28,FALSE),"0")</f>
        <v>0</v>
      </c>
      <c r="AD206" s="58">
        <f>Table1215[[#This Row],[Column25]]</f>
        <v>4</v>
      </c>
      <c r="AE206" s="56">
        <f>IFERROR(VLOOKUP(Table1215[[#This Row],[Column2]],Table12[[Column2]:[Column54]],30,FALSE),"0")</f>
        <v>0</v>
      </c>
      <c r="AF206" s="56">
        <f>IFERROR(VLOOKUP(Table1215[[#This Row],[Column2]],Table12[[Column2]:[Column54]],31,FALSE),"0")</f>
        <v>0</v>
      </c>
      <c r="AG206" s="56">
        <f>IFERROR(VLOOKUP(Table1215[[#This Row],[Column2]],Table12[[Column2]:[Column54]],32,FALSE),"0")</f>
        <v>0</v>
      </c>
      <c r="AH206" s="56">
        <f>IFERROR(VLOOKUP(Table1215[[#This Row],[Column2]],Table12[[Column2]:[Column54]],33,FALSE),"0")</f>
        <v>0</v>
      </c>
      <c r="AI206" s="56">
        <f>IFERROR(VLOOKUP(Table1215[[#This Row],[Column2]],Table12[[Column2]:[Column54]],34,FALSE),"0")</f>
        <v>0</v>
      </c>
      <c r="AJ206" s="58">
        <f>AVERAGE(Table1215[[#This Row],[Column31]],Table1215[[#This Row],[Column32]],Table1215[[#This Row],[Column33]])</f>
        <v>0</v>
      </c>
      <c r="AK206" s="56">
        <f>IFERROR(VLOOKUP(Table1215[[#This Row],[Column2]],Table12[[Column2]:[Column54]],36,FALSE),"0")</f>
        <v>3</v>
      </c>
      <c r="AL206" s="56">
        <f>IFERROR(VLOOKUP(Table1215[[#This Row],[Column2]],Table12[[Column2]:[Column54]],37,FALSE),"0")</f>
        <v>4</v>
      </c>
      <c r="AM206" s="56">
        <f>IFERROR(VLOOKUP(Table1215[[#This Row],[Column2]],Table12[[Column2]:[Column54]],38,FALSE),"0")</f>
        <v>0</v>
      </c>
      <c r="AN206" s="56">
        <f>IFERROR(VLOOKUP(Table1215[[#This Row],[Column2]],Table12[[Column2]:[Column54]],39,FALSE),"0")</f>
        <v>3</v>
      </c>
      <c r="AO206" s="56">
        <f>IFERROR(VLOOKUP(Table1215[[#This Row],[Column2]],Table12[[Column2]:[Column54]],40,FALSE),"0")</f>
        <v>0</v>
      </c>
      <c r="AP206" s="58">
        <f>AVERAGE(Table1215[[#This Row],[Column37]],Table1215[[#This Row],[Column38]],Table1215[[#This Row],[Column40]])</f>
        <v>3.3333333333333335</v>
      </c>
      <c r="AQ206" s="56">
        <f>IFERROR(VLOOKUP(Table1215[[#This Row],[Column2]],Table12[[Column2]:[Column54]],42,FALSE),"0")</f>
        <v>3</v>
      </c>
      <c r="AR206" s="56">
        <f>IFERROR(VLOOKUP(Table1215[[#This Row],[Column2]],Table12[[Column2]:[Column54]],43,FALSE),"0")</f>
        <v>0</v>
      </c>
      <c r="AS206" s="56">
        <f>IFERROR(VLOOKUP(Table1215[[#This Row],[Column2]],Table12[[Column2]:[Column54]],44,FALSE),"0")</f>
        <v>0</v>
      </c>
      <c r="AT206" s="56">
        <f>IFERROR(VLOOKUP(Table1215[[#This Row],[Column2]],Table12[[Column2]:[Column54]],45,FALSE),"0")</f>
        <v>0</v>
      </c>
      <c r="AU206" s="56">
        <f>IFERROR(VLOOKUP(Table1215[[#This Row],[Column2]],Table12[[Column2]:[Column54]],46,FALSE),"0")</f>
        <v>0</v>
      </c>
      <c r="AV206" s="58">
        <f>Table1215[[#This Row],[Column43]]</f>
        <v>3</v>
      </c>
      <c r="AW206" s="56">
        <f>IFERROR(VLOOKUP(Table1215[[#This Row],[Column2]],Table12[[Column2]:[Column54]],48,FALSE),"0")</f>
        <v>0</v>
      </c>
      <c r="AX206" s="56">
        <f>IFERROR(VLOOKUP(Table1215[[#This Row],[Column2]],Table12[[Column2]:[Column54]],49,FALSE),"0")</f>
        <v>0</v>
      </c>
      <c r="AY206" s="56">
        <f>IFERROR(VLOOKUP(Table1215[[#This Row],[Column2]],Table12[[Column2]:[Column54]],50,FALSE),"0")</f>
        <v>0</v>
      </c>
      <c r="AZ206" s="56">
        <f>IFERROR(VLOOKUP(Table1215[[#This Row],[Column2]],Table12[[Column2]:[Column54]],51,FALSE),"0")</f>
        <v>3</v>
      </c>
      <c r="BA206" s="56">
        <f>IFERROR(VLOOKUP(Table1215[[#This Row],[Column2]],Table12[[Column2]:[Column54]],52,FALSE),"0")</f>
        <v>3</v>
      </c>
      <c r="BB206" s="58">
        <f>AVERAGE(Table1215[[#This Row],[Column52]],Table1215[[#This Row],[Column53]])</f>
        <v>3</v>
      </c>
    </row>
    <row r="207" spans="1:54" ht="23.1" customHeight="1" x14ac:dyDescent="0.3">
      <c r="A207" s="78">
        <v>204</v>
      </c>
      <c r="B207" s="61" t="s">
        <v>441</v>
      </c>
      <c r="C207" s="62" t="s">
        <v>442</v>
      </c>
      <c r="D207" s="61" t="s">
        <v>449</v>
      </c>
      <c r="E207" s="61" t="s">
        <v>288</v>
      </c>
      <c r="F207" s="61" t="str">
        <f>REPT(CHAR(160),10)&amp;Working!$E208</f>
        <v>          D</v>
      </c>
      <c r="G207" s="52">
        <f>IFERROR(VLOOKUP(Table1215[[#This Row],[Column2]],Table12[[Column2]:[Column54]],6,FALSE),"0")</f>
        <v>0</v>
      </c>
      <c r="H207" s="52">
        <f>IFERROR(VLOOKUP(Table1215[[#This Row],[Column2]],Table12[[Column2]:[Column54]],7,FALSE),"0")</f>
        <v>0</v>
      </c>
      <c r="I207" s="52">
        <f>IFERROR(VLOOKUP(Table1215[[#This Row],[Column2]],Table12[[Column2]:[Column54]],8,FALSE),"0")</f>
        <v>2</v>
      </c>
      <c r="J207" s="52">
        <f>IFERROR(VLOOKUP(Table1215[[#This Row],[Column2]],Table12[[Column2]:[Column54]],9,FALSE),"0")</f>
        <v>0</v>
      </c>
      <c r="K207" s="52">
        <f>IFERROR(VLOOKUP(Table1215[[#This Row],[Column2]],Table12[[Column2]:[Column54]],10,FALSE),"0")</f>
        <v>0</v>
      </c>
      <c r="L207" s="58">
        <f>Table1215[[#This Row],[Column9]]</f>
        <v>2</v>
      </c>
      <c r="M207" s="52">
        <f>IFERROR(VLOOKUP(Table1215[[#This Row],[Column2]],Table12[[Column2]:[Column54]],12,FALSE),"0")</f>
        <v>0</v>
      </c>
      <c r="N207" s="52">
        <f>IFERROR(VLOOKUP(Table1215[[#This Row],[Column2]],Table12[[Column2]:[Column54]],13,FALSE),"0")</f>
        <v>2</v>
      </c>
      <c r="O207" s="52">
        <f>IFERROR(VLOOKUP(Table1215[[#This Row],[Column2]],Table12[[Column2]:[Column54]],14,FALSE),"0")</f>
        <v>3</v>
      </c>
      <c r="P207" s="52">
        <f>IFERROR(VLOOKUP(Table1215[[#This Row],[Column2]],Table12[[Column2]:[Column54]],10,FALSE),"0")</f>
        <v>0</v>
      </c>
      <c r="Q207" s="52">
        <f>IFERROR(VLOOKUP(Table1215[[#This Row],[Column2]],Table12[[Column2]:[Column54]],16,FALSE),"0")</f>
        <v>3</v>
      </c>
      <c r="R207" s="58">
        <f>AVERAGE(Table1215[[#This Row],[Column14]],Table1215[[#This Row],[Column15]],Table1215[[#This Row],[Column17]])</f>
        <v>2.6666666666666665</v>
      </c>
      <c r="S207" s="52">
        <f>IFERROR(VLOOKUP(Table1215[[#This Row],[Column2]],Table12[[Column2]:[Column54]],18,FALSE),"0")</f>
        <v>0</v>
      </c>
      <c r="T207" s="52">
        <f>IFERROR(VLOOKUP(Table1215[[#This Row],[Column2]],Table12[[Column2]:[Column54]],19,FALSE),"0")</f>
        <v>0</v>
      </c>
      <c r="U207" s="52">
        <f>IFERROR(VLOOKUP(Table1215[[#This Row],[Column2]],Table12[[Column2]:[Column54]],20,FALSE),"0")</f>
        <v>0</v>
      </c>
      <c r="V207" s="52">
        <f>IFERROR(VLOOKUP(Table1215[[#This Row],[Column2]],Table12[[Column2]:[Column54]],21,FALSE),"0")</f>
        <v>0</v>
      </c>
      <c r="W207" s="52">
        <f>IFERROR(VLOOKUP(Table1215[[#This Row],[Column2]],Table12[[Column2]:[Column54]],22,FALSE),"0")</f>
        <v>0</v>
      </c>
      <c r="X207" s="58">
        <f>Table1215[[#This Row],[Column19]]</f>
        <v>0</v>
      </c>
      <c r="Y207" s="52">
        <f>IFERROR(VLOOKUP(Table1215[[#This Row],[Column2]],Table12[[Column2]:[Column54]],24,FALSE),"0")</f>
        <v>2</v>
      </c>
      <c r="Z207" s="52">
        <f>IFERROR(VLOOKUP(Table1215[[#This Row],[Column2]],Table12[[Column2]:[Column54]],25,FALSE),"0")</f>
        <v>0</v>
      </c>
      <c r="AA207" s="52">
        <f>IFERROR(VLOOKUP(Table1215[[#This Row],[Column2]],Table12[[Column2]:[Column54]],26,FALSE),"0")</f>
        <v>0</v>
      </c>
      <c r="AB207" s="52">
        <f>IFERROR(VLOOKUP(Table1215[[#This Row],[Column2]],Table12[[Column2]:[Column54]],27,FALSE),"0")</f>
        <v>0</v>
      </c>
      <c r="AC207" s="52">
        <f>IFERROR(VLOOKUP(Table1215[[#This Row],[Column2]],Table12[[Column2]:[Column54]],28,FALSE),"0")</f>
        <v>0</v>
      </c>
      <c r="AD207" s="58">
        <f>Table1215[[#This Row],[Column25]]</f>
        <v>2</v>
      </c>
      <c r="AE207" s="52">
        <f>IFERROR(VLOOKUP(Table1215[[#This Row],[Column2]],Table12[[Column2]:[Column54]],30,FALSE),"0")</f>
        <v>0</v>
      </c>
      <c r="AF207" s="52">
        <f>IFERROR(VLOOKUP(Table1215[[#This Row],[Column2]],Table12[[Column2]:[Column54]],31,FALSE),"0")</f>
        <v>0</v>
      </c>
      <c r="AG207" s="52">
        <f>IFERROR(VLOOKUP(Table1215[[#This Row],[Column2]],Table12[[Column2]:[Column54]],32,FALSE),"0")</f>
        <v>0</v>
      </c>
      <c r="AH207" s="52">
        <f>IFERROR(VLOOKUP(Table1215[[#This Row],[Column2]],Table12[[Column2]:[Column54]],33,FALSE),"0")</f>
        <v>0</v>
      </c>
      <c r="AI207" s="52">
        <f>IFERROR(VLOOKUP(Table1215[[#This Row],[Column2]],Table12[[Column2]:[Column54]],34,FALSE),"0")</f>
        <v>0</v>
      </c>
      <c r="AJ207" s="58">
        <f>AVERAGE(Table1215[[#This Row],[Column31]],Table1215[[#This Row],[Column32]],Table1215[[#This Row],[Column33]])</f>
        <v>0</v>
      </c>
      <c r="AK207" s="52">
        <f>IFERROR(VLOOKUP(Table1215[[#This Row],[Column2]],Table12[[Column2]:[Column54]],36,FALSE),"0")</f>
        <v>2</v>
      </c>
      <c r="AL207" s="52">
        <f>IFERROR(VLOOKUP(Table1215[[#This Row],[Column2]],Table12[[Column2]:[Column54]],37,FALSE),"0")</f>
        <v>3</v>
      </c>
      <c r="AM207" s="52">
        <f>IFERROR(VLOOKUP(Table1215[[#This Row],[Column2]],Table12[[Column2]:[Column54]],38,FALSE),"0")</f>
        <v>0</v>
      </c>
      <c r="AN207" s="52">
        <f>IFERROR(VLOOKUP(Table1215[[#This Row],[Column2]],Table12[[Column2]:[Column54]],39,FALSE),"0")</f>
        <v>3</v>
      </c>
      <c r="AO207" s="52">
        <f>IFERROR(VLOOKUP(Table1215[[#This Row],[Column2]],Table12[[Column2]:[Column54]],40,FALSE),"0")</f>
        <v>0</v>
      </c>
      <c r="AP207" s="58">
        <f>AVERAGE(Table1215[[#This Row],[Column37]],Table1215[[#This Row],[Column38]],Table1215[[#This Row],[Column40]])</f>
        <v>2.6666666666666665</v>
      </c>
      <c r="AQ207" s="52">
        <f>IFERROR(VLOOKUP(Table1215[[#This Row],[Column2]],Table12[[Column2]:[Column54]],42,FALSE),"0")</f>
        <v>3</v>
      </c>
      <c r="AR207" s="52">
        <f>IFERROR(VLOOKUP(Table1215[[#This Row],[Column2]],Table12[[Column2]:[Column54]],43,FALSE),"0")</f>
        <v>0</v>
      </c>
      <c r="AS207" s="52">
        <f>IFERROR(VLOOKUP(Table1215[[#This Row],[Column2]],Table12[[Column2]:[Column54]],44,FALSE),"0")</f>
        <v>0</v>
      </c>
      <c r="AT207" s="52">
        <f>IFERROR(VLOOKUP(Table1215[[#This Row],[Column2]],Table12[[Column2]:[Column54]],45,FALSE),"0")</f>
        <v>0</v>
      </c>
      <c r="AU207" s="52">
        <f>IFERROR(VLOOKUP(Table1215[[#This Row],[Column2]],Table12[[Column2]:[Column54]],46,FALSE),"0")</f>
        <v>0</v>
      </c>
      <c r="AV207" s="58">
        <f>Table1215[[#This Row],[Column43]]</f>
        <v>3</v>
      </c>
      <c r="AW207" s="52">
        <f>IFERROR(VLOOKUP(Table1215[[#This Row],[Column2]],Table12[[Column2]:[Column54]],48,FALSE),"0")</f>
        <v>0</v>
      </c>
      <c r="AX207" s="52">
        <f>IFERROR(VLOOKUP(Table1215[[#This Row],[Column2]],Table12[[Column2]:[Column54]],49,FALSE),"0")</f>
        <v>0</v>
      </c>
      <c r="AY207" s="52">
        <f>IFERROR(VLOOKUP(Table1215[[#This Row],[Column2]],Table12[[Column2]:[Column54]],50,FALSE),"0")</f>
        <v>0</v>
      </c>
      <c r="AZ207" s="52">
        <f>IFERROR(VLOOKUP(Table1215[[#This Row],[Column2]],Table12[[Column2]:[Column54]],51,FALSE),"0")</f>
        <v>3</v>
      </c>
      <c r="BA207" s="52">
        <f>IFERROR(VLOOKUP(Table1215[[#This Row],[Column2]],Table12[[Column2]:[Column54]],52,FALSE),"0")</f>
        <v>3</v>
      </c>
      <c r="BB207" s="58">
        <f>AVERAGE(Table1215[[#This Row],[Column52]],Table1215[[#This Row],[Column53]])</f>
        <v>3</v>
      </c>
    </row>
    <row r="208" spans="1:54" ht="23.1" customHeight="1" x14ac:dyDescent="0.3">
      <c r="A208" s="77">
        <v>205</v>
      </c>
      <c r="B208" s="54" t="s">
        <v>443</v>
      </c>
      <c r="C208" s="55" t="s">
        <v>444</v>
      </c>
      <c r="D208" s="54" t="s">
        <v>449</v>
      </c>
      <c r="E208" s="54" t="s">
        <v>288</v>
      </c>
      <c r="F208" s="54" t="str">
        <f>REPT(CHAR(160),10)&amp;Working!$E209</f>
        <v>          D</v>
      </c>
      <c r="G208" s="56">
        <f>IFERROR(VLOOKUP(Table1215[[#This Row],[Column2]],Table12[[Column2]:[Column54]],6,FALSE),"0")</f>
        <v>0</v>
      </c>
      <c r="H208" s="56">
        <f>IFERROR(VLOOKUP(Table1215[[#This Row],[Column2]],Table12[[Column2]:[Column54]],7,FALSE),"0")</f>
        <v>0</v>
      </c>
      <c r="I208" s="56">
        <f>IFERROR(VLOOKUP(Table1215[[#This Row],[Column2]],Table12[[Column2]:[Column54]],8,FALSE),"0")</f>
        <v>2</v>
      </c>
      <c r="J208" s="56">
        <f>IFERROR(VLOOKUP(Table1215[[#This Row],[Column2]],Table12[[Column2]:[Column54]],9,FALSE),"0")</f>
        <v>0</v>
      </c>
      <c r="K208" s="56">
        <f>IFERROR(VLOOKUP(Table1215[[#This Row],[Column2]],Table12[[Column2]:[Column54]],10,FALSE),"0")</f>
        <v>0</v>
      </c>
      <c r="L208" s="58">
        <f>Table1215[[#This Row],[Column9]]</f>
        <v>2</v>
      </c>
      <c r="M208" s="56">
        <f>IFERROR(VLOOKUP(Table1215[[#This Row],[Column2]],Table12[[Column2]:[Column54]],12,FALSE),"0")</f>
        <v>0</v>
      </c>
      <c r="N208" s="56">
        <f>IFERROR(VLOOKUP(Table1215[[#This Row],[Column2]],Table12[[Column2]:[Column54]],13,FALSE),"0")</f>
        <v>3</v>
      </c>
      <c r="O208" s="56">
        <f>IFERROR(VLOOKUP(Table1215[[#This Row],[Column2]],Table12[[Column2]:[Column54]],14,FALSE),"0")</f>
        <v>3</v>
      </c>
      <c r="P208" s="56">
        <f>IFERROR(VLOOKUP(Table1215[[#This Row],[Column2]],Table12[[Column2]:[Column54]],10,FALSE),"0")</f>
        <v>0</v>
      </c>
      <c r="Q208" s="56">
        <f>IFERROR(VLOOKUP(Table1215[[#This Row],[Column2]],Table12[[Column2]:[Column54]],16,FALSE),"0")</f>
        <v>3</v>
      </c>
      <c r="R208" s="58">
        <f>AVERAGE(Table1215[[#This Row],[Column14]],Table1215[[#This Row],[Column15]],Table1215[[#This Row],[Column17]])</f>
        <v>3</v>
      </c>
      <c r="S208" s="56">
        <f>IFERROR(VLOOKUP(Table1215[[#This Row],[Column2]],Table12[[Column2]:[Column54]],18,FALSE),"0")</f>
        <v>0</v>
      </c>
      <c r="T208" s="56">
        <f>IFERROR(VLOOKUP(Table1215[[#This Row],[Column2]],Table12[[Column2]:[Column54]],19,FALSE),"0")</f>
        <v>0</v>
      </c>
      <c r="U208" s="56">
        <f>IFERROR(VLOOKUP(Table1215[[#This Row],[Column2]],Table12[[Column2]:[Column54]],20,FALSE),"0")</f>
        <v>0</v>
      </c>
      <c r="V208" s="56">
        <f>IFERROR(VLOOKUP(Table1215[[#This Row],[Column2]],Table12[[Column2]:[Column54]],21,FALSE),"0")</f>
        <v>0</v>
      </c>
      <c r="W208" s="56">
        <f>IFERROR(VLOOKUP(Table1215[[#This Row],[Column2]],Table12[[Column2]:[Column54]],22,FALSE),"0")</f>
        <v>0</v>
      </c>
      <c r="X208" s="58">
        <f>Table1215[[#This Row],[Column19]]</f>
        <v>0</v>
      </c>
      <c r="Y208" s="56">
        <f>IFERROR(VLOOKUP(Table1215[[#This Row],[Column2]],Table12[[Column2]:[Column54]],24,FALSE),"0")</f>
        <v>2</v>
      </c>
      <c r="Z208" s="56">
        <f>IFERROR(VLOOKUP(Table1215[[#This Row],[Column2]],Table12[[Column2]:[Column54]],25,FALSE),"0")</f>
        <v>0</v>
      </c>
      <c r="AA208" s="56">
        <f>IFERROR(VLOOKUP(Table1215[[#This Row],[Column2]],Table12[[Column2]:[Column54]],26,FALSE),"0")</f>
        <v>0</v>
      </c>
      <c r="AB208" s="56">
        <f>IFERROR(VLOOKUP(Table1215[[#This Row],[Column2]],Table12[[Column2]:[Column54]],27,FALSE),"0")</f>
        <v>0</v>
      </c>
      <c r="AC208" s="56">
        <f>IFERROR(VLOOKUP(Table1215[[#This Row],[Column2]],Table12[[Column2]:[Column54]],28,FALSE),"0")</f>
        <v>0</v>
      </c>
      <c r="AD208" s="58">
        <f>Table1215[[#This Row],[Column25]]</f>
        <v>2</v>
      </c>
      <c r="AE208" s="56">
        <f>IFERROR(VLOOKUP(Table1215[[#This Row],[Column2]],Table12[[Column2]:[Column54]],30,FALSE),"0")</f>
        <v>0</v>
      </c>
      <c r="AF208" s="56">
        <f>IFERROR(VLOOKUP(Table1215[[#This Row],[Column2]],Table12[[Column2]:[Column54]],31,FALSE),"0")</f>
        <v>0</v>
      </c>
      <c r="AG208" s="56">
        <f>IFERROR(VLOOKUP(Table1215[[#This Row],[Column2]],Table12[[Column2]:[Column54]],32,FALSE),"0")</f>
        <v>0</v>
      </c>
      <c r="AH208" s="56">
        <f>IFERROR(VLOOKUP(Table1215[[#This Row],[Column2]],Table12[[Column2]:[Column54]],33,FALSE),"0")</f>
        <v>0</v>
      </c>
      <c r="AI208" s="56">
        <f>IFERROR(VLOOKUP(Table1215[[#This Row],[Column2]],Table12[[Column2]:[Column54]],34,FALSE),"0")</f>
        <v>0</v>
      </c>
      <c r="AJ208" s="58">
        <f>AVERAGE(Table1215[[#This Row],[Column31]],Table1215[[#This Row],[Column32]],Table1215[[#This Row],[Column33]])</f>
        <v>0</v>
      </c>
      <c r="AK208" s="56">
        <f>IFERROR(VLOOKUP(Table1215[[#This Row],[Column2]],Table12[[Column2]:[Column54]],36,FALSE),"0")</f>
        <v>2</v>
      </c>
      <c r="AL208" s="56">
        <f>IFERROR(VLOOKUP(Table1215[[#This Row],[Column2]],Table12[[Column2]:[Column54]],37,FALSE),"0")</f>
        <v>2</v>
      </c>
      <c r="AM208" s="56">
        <f>IFERROR(VLOOKUP(Table1215[[#This Row],[Column2]],Table12[[Column2]:[Column54]],38,FALSE),"0")</f>
        <v>0</v>
      </c>
      <c r="AN208" s="56">
        <f>IFERROR(VLOOKUP(Table1215[[#This Row],[Column2]],Table12[[Column2]:[Column54]],39,FALSE),"0")</f>
        <v>2</v>
      </c>
      <c r="AO208" s="56">
        <f>IFERROR(VLOOKUP(Table1215[[#This Row],[Column2]],Table12[[Column2]:[Column54]],40,FALSE),"0")</f>
        <v>0</v>
      </c>
      <c r="AP208" s="58">
        <f>AVERAGE(Table1215[[#This Row],[Column37]],Table1215[[#This Row],[Column38]],Table1215[[#This Row],[Column40]])</f>
        <v>2</v>
      </c>
      <c r="AQ208" s="56">
        <f>IFERROR(VLOOKUP(Table1215[[#This Row],[Column2]],Table12[[Column2]:[Column54]],42,FALSE),"0")</f>
        <v>2</v>
      </c>
      <c r="AR208" s="56">
        <f>IFERROR(VLOOKUP(Table1215[[#This Row],[Column2]],Table12[[Column2]:[Column54]],43,FALSE),"0")</f>
        <v>0</v>
      </c>
      <c r="AS208" s="56">
        <f>IFERROR(VLOOKUP(Table1215[[#This Row],[Column2]],Table12[[Column2]:[Column54]],44,FALSE),"0")</f>
        <v>0</v>
      </c>
      <c r="AT208" s="56">
        <f>IFERROR(VLOOKUP(Table1215[[#This Row],[Column2]],Table12[[Column2]:[Column54]],45,FALSE),"0")</f>
        <v>0</v>
      </c>
      <c r="AU208" s="56">
        <f>IFERROR(VLOOKUP(Table1215[[#This Row],[Column2]],Table12[[Column2]:[Column54]],46,FALSE),"0")</f>
        <v>0</v>
      </c>
      <c r="AV208" s="58">
        <f>Table1215[[#This Row],[Column43]]</f>
        <v>2</v>
      </c>
      <c r="AW208" s="56">
        <f>IFERROR(VLOOKUP(Table1215[[#This Row],[Column2]],Table12[[Column2]:[Column54]],48,FALSE),"0")</f>
        <v>0</v>
      </c>
      <c r="AX208" s="56">
        <f>IFERROR(VLOOKUP(Table1215[[#This Row],[Column2]],Table12[[Column2]:[Column54]],49,FALSE),"0")</f>
        <v>0</v>
      </c>
      <c r="AY208" s="56">
        <f>IFERROR(VLOOKUP(Table1215[[#This Row],[Column2]],Table12[[Column2]:[Column54]],50,FALSE),"0")</f>
        <v>0</v>
      </c>
      <c r="AZ208" s="56">
        <f>IFERROR(VLOOKUP(Table1215[[#This Row],[Column2]],Table12[[Column2]:[Column54]],51,FALSE),"0")</f>
        <v>3</v>
      </c>
      <c r="BA208" s="56">
        <f>IFERROR(VLOOKUP(Table1215[[#This Row],[Column2]],Table12[[Column2]:[Column54]],52,FALSE),"0")</f>
        <v>2</v>
      </c>
      <c r="BB208" s="58">
        <f>AVERAGE(Table1215[[#This Row],[Column52]],Table1215[[#This Row],[Column53]])</f>
        <v>2.5</v>
      </c>
    </row>
    <row r="209" spans="1:54" ht="23.1" customHeight="1" x14ac:dyDescent="0.3">
      <c r="A209" s="78">
        <v>206</v>
      </c>
      <c r="B209" s="61" t="s">
        <v>445</v>
      </c>
      <c r="C209" s="62" t="s">
        <v>446</v>
      </c>
      <c r="D209" s="61" t="s">
        <v>449</v>
      </c>
      <c r="E209" s="61" t="s">
        <v>288</v>
      </c>
      <c r="F209" s="61" t="str">
        <f>REPT(CHAR(160),10)&amp;Working!$E210</f>
        <v>          D</v>
      </c>
      <c r="G209" s="52">
        <f>IFERROR(VLOOKUP(Table1215[[#This Row],[Column2]],Table12[[Column2]:[Column54]],6,FALSE),"0")</f>
        <v>0</v>
      </c>
      <c r="H209" s="52">
        <f>IFERROR(VLOOKUP(Table1215[[#This Row],[Column2]],Table12[[Column2]:[Column54]],7,FALSE),"0")</f>
        <v>0</v>
      </c>
      <c r="I209" s="52">
        <f>IFERROR(VLOOKUP(Table1215[[#This Row],[Column2]],Table12[[Column2]:[Column54]],8,FALSE),"0")</f>
        <v>2</v>
      </c>
      <c r="J209" s="52">
        <f>IFERROR(VLOOKUP(Table1215[[#This Row],[Column2]],Table12[[Column2]:[Column54]],9,FALSE),"0")</f>
        <v>0</v>
      </c>
      <c r="K209" s="52">
        <f>IFERROR(VLOOKUP(Table1215[[#This Row],[Column2]],Table12[[Column2]:[Column54]],10,FALSE),"0")</f>
        <v>0</v>
      </c>
      <c r="L209" s="58">
        <f>Table1215[[#This Row],[Column9]]</f>
        <v>2</v>
      </c>
      <c r="M209" s="52">
        <f>IFERROR(VLOOKUP(Table1215[[#This Row],[Column2]],Table12[[Column2]:[Column54]],12,FALSE),"0")</f>
        <v>0</v>
      </c>
      <c r="N209" s="52">
        <f>IFERROR(VLOOKUP(Table1215[[#This Row],[Column2]],Table12[[Column2]:[Column54]],13,FALSE),"0")</f>
        <v>3</v>
      </c>
      <c r="O209" s="52">
        <f>IFERROR(VLOOKUP(Table1215[[#This Row],[Column2]],Table12[[Column2]:[Column54]],14,FALSE),"0")</f>
        <v>3</v>
      </c>
      <c r="P209" s="52">
        <f>IFERROR(VLOOKUP(Table1215[[#This Row],[Column2]],Table12[[Column2]:[Column54]],10,FALSE),"0")</f>
        <v>0</v>
      </c>
      <c r="Q209" s="52">
        <f>IFERROR(VLOOKUP(Table1215[[#This Row],[Column2]],Table12[[Column2]:[Column54]],16,FALSE),"0")</f>
        <v>3</v>
      </c>
      <c r="R209" s="58">
        <f>AVERAGE(Table1215[[#This Row],[Column14]],Table1215[[#This Row],[Column15]],Table1215[[#This Row],[Column17]])</f>
        <v>3</v>
      </c>
      <c r="S209" s="52">
        <f>IFERROR(VLOOKUP(Table1215[[#This Row],[Column2]],Table12[[Column2]:[Column54]],18,FALSE),"0")</f>
        <v>0</v>
      </c>
      <c r="T209" s="52">
        <f>IFERROR(VLOOKUP(Table1215[[#This Row],[Column2]],Table12[[Column2]:[Column54]],19,FALSE),"0")</f>
        <v>0</v>
      </c>
      <c r="U209" s="52">
        <f>IFERROR(VLOOKUP(Table1215[[#This Row],[Column2]],Table12[[Column2]:[Column54]],20,FALSE),"0")</f>
        <v>0</v>
      </c>
      <c r="V209" s="52">
        <f>IFERROR(VLOOKUP(Table1215[[#This Row],[Column2]],Table12[[Column2]:[Column54]],21,FALSE),"0")</f>
        <v>0</v>
      </c>
      <c r="W209" s="52">
        <f>IFERROR(VLOOKUP(Table1215[[#This Row],[Column2]],Table12[[Column2]:[Column54]],22,FALSE),"0")</f>
        <v>0</v>
      </c>
      <c r="X209" s="58">
        <f>Table1215[[#This Row],[Column19]]</f>
        <v>0</v>
      </c>
      <c r="Y209" s="52">
        <f>IFERROR(VLOOKUP(Table1215[[#This Row],[Column2]],Table12[[Column2]:[Column54]],24,FALSE),"0")</f>
        <v>2</v>
      </c>
      <c r="Z209" s="52">
        <f>IFERROR(VLOOKUP(Table1215[[#This Row],[Column2]],Table12[[Column2]:[Column54]],25,FALSE),"0")</f>
        <v>0</v>
      </c>
      <c r="AA209" s="52">
        <f>IFERROR(VLOOKUP(Table1215[[#This Row],[Column2]],Table12[[Column2]:[Column54]],26,FALSE),"0")</f>
        <v>0</v>
      </c>
      <c r="AB209" s="52">
        <f>IFERROR(VLOOKUP(Table1215[[#This Row],[Column2]],Table12[[Column2]:[Column54]],27,FALSE),"0")</f>
        <v>0</v>
      </c>
      <c r="AC209" s="52">
        <f>IFERROR(VLOOKUP(Table1215[[#This Row],[Column2]],Table12[[Column2]:[Column54]],28,FALSE),"0")</f>
        <v>0</v>
      </c>
      <c r="AD209" s="58">
        <f>Table1215[[#This Row],[Column25]]</f>
        <v>2</v>
      </c>
      <c r="AE209" s="52">
        <f>IFERROR(VLOOKUP(Table1215[[#This Row],[Column2]],Table12[[Column2]:[Column54]],30,FALSE),"0")</f>
        <v>0</v>
      </c>
      <c r="AF209" s="52">
        <f>IFERROR(VLOOKUP(Table1215[[#This Row],[Column2]],Table12[[Column2]:[Column54]],31,FALSE),"0")</f>
        <v>0</v>
      </c>
      <c r="AG209" s="52">
        <f>IFERROR(VLOOKUP(Table1215[[#This Row],[Column2]],Table12[[Column2]:[Column54]],32,FALSE),"0")</f>
        <v>0</v>
      </c>
      <c r="AH209" s="52">
        <f>IFERROR(VLOOKUP(Table1215[[#This Row],[Column2]],Table12[[Column2]:[Column54]],33,FALSE),"0")</f>
        <v>0</v>
      </c>
      <c r="AI209" s="52">
        <f>IFERROR(VLOOKUP(Table1215[[#This Row],[Column2]],Table12[[Column2]:[Column54]],34,FALSE),"0")</f>
        <v>0</v>
      </c>
      <c r="AJ209" s="58">
        <f>AVERAGE(Table1215[[#This Row],[Column31]],Table1215[[#This Row],[Column32]],Table1215[[#This Row],[Column33]])</f>
        <v>0</v>
      </c>
      <c r="AK209" s="52">
        <f>IFERROR(VLOOKUP(Table1215[[#This Row],[Column2]],Table12[[Column2]:[Column54]],36,FALSE),"0")</f>
        <v>2</v>
      </c>
      <c r="AL209" s="52">
        <f>IFERROR(VLOOKUP(Table1215[[#This Row],[Column2]],Table12[[Column2]:[Column54]],37,FALSE),"0")</f>
        <v>2</v>
      </c>
      <c r="AM209" s="52">
        <f>IFERROR(VLOOKUP(Table1215[[#This Row],[Column2]],Table12[[Column2]:[Column54]],38,FALSE),"0")</f>
        <v>0</v>
      </c>
      <c r="AN209" s="52">
        <f>IFERROR(VLOOKUP(Table1215[[#This Row],[Column2]],Table12[[Column2]:[Column54]],39,FALSE),"0")</f>
        <v>3</v>
      </c>
      <c r="AO209" s="52">
        <f>IFERROR(VLOOKUP(Table1215[[#This Row],[Column2]],Table12[[Column2]:[Column54]],40,FALSE),"0")</f>
        <v>0</v>
      </c>
      <c r="AP209" s="58">
        <f>AVERAGE(Table1215[[#This Row],[Column37]],Table1215[[#This Row],[Column38]],Table1215[[#This Row],[Column40]])</f>
        <v>2.3333333333333335</v>
      </c>
      <c r="AQ209" s="52">
        <f>IFERROR(VLOOKUP(Table1215[[#This Row],[Column2]],Table12[[Column2]:[Column54]],42,FALSE),"0")</f>
        <v>2</v>
      </c>
      <c r="AR209" s="52">
        <f>IFERROR(VLOOKUP(Table1215[[#This Row],[Column2]],Table12[[Column2]:[Column54]],43,FALSE),"0")</f>
        <v>0</v>
      </c>
      <c r="AS209" s="52">
        <f>IFERROR(VLOOKUP(Table1215[[#This Row],[Column2]],Table12[[Column2]:[Column54]],44,FALSE),"0")</f>
        <v>0</v>
      </c>
      <c r="AT209" s="52">
        <f>IFERROR(VLOOKUP(Table1215[[#This Row],[Column2]],Table12[[Column2]:[Column54]],45,FALSE),"0")</f>
        <v>0</v>
      </c>
      <c r="AU209" s="52">
        <f>IFERROR(VLOOKUP(Table1215[[#This Row],[Column2]],Table12[[Column2]:[Column54]],46,FALSE),"0")</f>
        <v>0</v>
      </c>
      <c r="AV209" s="58">
        <f>Table1215[[#This Row],[Column43]]</f>
        <v>2</v>
      </c>
      <c r="AW209" s="52">
        <f>IFERROR(VLOOKUP(Table1215[[#This Row],[Column2]],Table12[[Column2]:[Column54]],48,FALSE),"0")</f>
        <v>0</v>
      </c>
      <c r="AX209" s="52">
        <f>IFERROR(VLOOKUP(Table1215[[#This Row],[Column2]],Table12[[Column2]:[Column54]],49,FALSE),"0")</f>
        <v>0</v>
      </c>
      <c r="AY209" s="52">
        <f>IFERROR(VLOOKUP(Table1215[[#This Row],[Column2]],Table12[[Column2]:[Column54]],50,FALSE),"0")</f>
        <v>0</v>
      </c>
      <c r="AZ209" s="52">
        <f>IFERROR(VLOOKUP(Table1215[[#This Row],[Column2]],Table12[[Column2]:[Column54]],51,FALSE),"0")</f>
        <v>2</v>
      </c>
      <c r="BA209" s="52">
        <f>IFERROR(VLOOKUP(Table1215[[#This Row],[Column2]],Table12[[Column2]:[Column54]],52,FALSE),"0")</f>
        <v>3</v>
      </c>
      <c r="BB209" s="58">
        <f>AVERAGE(Table1215[[#This Row],[Column52]],Table1215[[#This Row],[Column53]])</f>
        <v>2.5</v>
      </c>
    </row>
    <row r="210" spans="1:54" ht="23.1" customHeight="1" x14ac:dyDescent="0.3">
      <c r="A210" s="77">
        <v>207</v>
      </c>
      <c r="B210" s="54" t="s">
        <v>447</v>
      </c>
      <c r="C210" s="55" t="s">
        <v>448</v>
      </c>
      <c r="D210" s="54" t="s">
        <v>449</v>
      </c>
      <c r="E210" s="54" t="s">
        <v>288</v>
      </c>
      <c r="F210" s="54" t="str">
        <f>REPT(CHAR(160),10)&amp;Working!$E211</f>
        <v>          D</v>
      </c>
      <c r="G210" s="56">
        <f>IFERROR(VLOOKUP(Table1215[[#This Row],[Column2]],Table12[[Column2]:[Column54]],6,FALSE),"0")</f>
        <v>0</v>
      </c>
      <c r="H210" s="56">
        <f>IFERROR(VLOOKUP(Table1215[[#This Row],[Column2]],Table12[[Column2]:[Column54]],7,FALSE),"0")</f>
        <v>0</v>
      </c>
      <c r="I210" s="56">
        <f>IFERROR(VLOOKUP(Table1215[[#This Row],[Column2]],Table12[[Column2]:[Column54]],8,FALSE),"0")</f>
        <v>2</v>
      </c>
      <c r="J210" s="56">
        <f>IFERROR(VLOOKUP(Table1215[[#This Row],[Column2]],Table12[[Column2]:[Column54]],9,FALSE),"0")</f>
        <v>0</v>
      </c>
      <c r="K210" s="56">
        <f>IFERROR(VLOOKUP(Table1215[[#This Row],[Column2]],Table12[[Column2]:[Column54]],10,FALSE),"0")</f>
        <v>0</v>
      </c>
      <c r="L210" s="58">
        <f>Table1215[[#This Row],[Column9]]</f>
        <v>2</v>
      </c>
      <c r="M210" s="56">
        <f>IFERROR(VLOOKUP(Table1215[[#This Row],[Column2]],Table12[[Column2]:[Column54]],12,FALSE),"0")</f>
        <v>0</v>
      </c>
      <c r="N210" s="56">
        <f>IFERROR(VLOOKUP(Table1215[[#This Row],[Column2]],Table12[[Column2]:[Column54]],13,FALSE),"0")</f>
        <v>2</v>
      </c>
      <c r="O210" s="56">
        <f>IFERROR(VLOOKUP(Table1215[[#This Row],[Column2]],Table12[[Column2]:[Column54]],14,FALSE),"0")</f>
        <v>3</v>
      </c>
      <c r="P210" s="56">
        <f>IFERROR(VLOOKUP(Table1215[[#This Row],[Column2]],Table12[[Column2]:[Column54]],10,FALSE),"0")</f>
        <v>0</v>
      </c>
      <c r="Q210" s="56">
        <f>IFERROR(VLOOKUP(Table1215[[#This Row],[Column2]],Table12[[Column2]:[Column54]],16,FALSE),"0")</f>
        <v>3</v>
      </c>
      <c r="R210" s="58">
        <f>AVERAGE(Table1215[[#This Row],[Column14]],Table1215[[#This Row],[Column15]],Table1215[[#This Row],[Column17]])</f>
        <v>2.6666666666666665</v>
      </c>
      <c r="S210" s="56">
        <f>IFERROR(VLOOKUP(Table1215[[#This Row],[Column2]],Table12[[Column2]:[Column54]],18,FALSE),"0")</f>
        <v>0</v>
      </c>
      <c r="T210" s="56">
        <f>IFERROR(VLOOKUP(Table1215[[#This Row],[Column2]],Table12[[Column2]:[Column54]],19,FALSE),"0")</f>
        <v>0</v>
      </c>
      <c r="U210" s="56">
        <f>IFERROR(VLOOKUP(Table1215[[#This Row],[Column2]],Table12[[Column2]:[Column54]],20,FALSE),"0")</f>
        <v>0</v>
      </c>
      <c r="V210" s="56">
        <f>IFERROR(VLOOKUP(Table1215[[#This Row],[Column2]],Table12[[Column2]:[Column54]],21,FALSE),"0")</f>
        <v>0</v>
      </c>
      <c r="W210" s="56">
        <f>IFERROR(VLOOKUP(Table1215[[#This Row],[Column2]],Table12[[Column2]:[Column54]],22,FALSE),"0")</f>
        <v>0</v>
      </c>
      <c r="X210" s="58">
        <f>Table1215[[#This Row],[Column19]]</f>
        <v>0</v>
      </c>
      <c r="Y210" s="56">
        <f>IFERROR(VLOOKUP(Table1215[[#This Row],[Column2]],Table12[[Column2]:[Column54]],24,FALSE),"0")</f>
        <v>2</v>
      </c>
      <c r="Z210" s="56">
        <f>IFERROR(VLOOKUP(Table1215[[#This Row],[Column2]],Table12[[Column2]:[Column54]],25,FALSE),"0")</f>
        <v>0</v>
      </c>
      <c r="AA210" s="56">
        <f>IFERROR(VLOOKUP(Table1215[[#This Row],[Column2]],Table12[[Column2]:[Column54]],26,FALSE),"0")</f>
        <v>0</v>
      </c>
      <c r="AB210" s="56">
        <f>IFERROR(VLOOKUP(Table1215[[#This Row],[Column2]],Table12[[Column2]:[Column54]],27,FALSE),"0")</f>
        <v>0</v>
      </c>
      <c r="AC210" s="56">
        <f>IFERROR(VLOOKUP(Table1215[[#This Row],[Column2]],Table12[[Column2]:[Column54]],28,FALSE),"0")</f>
        <v>0</v>
      </c>
      <c r="AD210" s="58">
        <f>Table1215[[#This Row],[Column25]]</f>
        <v>2</v>
      </c>
      <c r="AE210" s="56">
        <f>IFERROR(VLOOKUP(Table1215[[#This Row],[Column2]],Table12[[Column2]:[Column54]],30,FALSE),"0")</f>
        <v>0</v>
      </c>
      <c r="AF210" s="56">
        <f>IFERROR(VLOOKUP(Table1215[[#This Row],[Column2]],Table12[[Column2]:[Column54]],31,FALSE),"0")</f>
        <v>0</v>
      </c>
      <c r="AG210" s="56">
        <f>IFERROR(VLOOKUP(Table1215[[#This Row],[Column2]],Table12[[Column2]:[Column54]],32,FALSE),"0")</f>
        <v>0</v>
      </c>
      <c r="AH210" s="56">
        <f>IFERROR(VLOOKUP(Table1215[[#This Row],[Column2]],Table12[[Column2]:[Column54]],33,FALSE),"0")</f>
        <v>0</v>
      </c>
      <c r="AI210" s="56">
        <f>IFERROR(VLOOKUP(Table1215[[#This Row],[Column2]],Table12[[Column2]:[Column54]],34,FALSE),"0")</f>
        <v>0</v>
      </c>
      <c r="AJ210" s="58">
        <f>AVERAGE(Table1215[[#This Row],[Column31]],Table1215[[#This Row],[Column32]],Table1215[[#This Row],[Column33]])</f>
        <v>0</v>
      </c>
      <c r="AK210" s="56">
        <f>IFERROR(VLOOKUP(Table1215[[#This Row],[Column2]],Table12[[Column2]:[Column54]],36,FALSE),"0")</f>
        <v>2</v>
      </c>
      <c r="AL210" s="56">
        <f>IFERROR(VLOOKUP(Table1215[[#This Row],[Column2]],Table12[[Column2]:[Column54]],37,FALSE),"0")</f>
        <v>3</v>
      </c>
      <c r="AM210" s="56">
        <f>IFERROR(VLOOKUP(Table1215[[#This Row],[Column2]],Table12[[Column2]:[Column54]],38,FALSE),"0")</f>
        <v>0</v>
      </c>
      <c r="AN210" s="56">
        <f>IFERROR(VLOOKUP(Table1215[[#This Row],[Column2]],Table12[[Column2]:[Column54]],39,FALSE),"0")</f>
        <v>3</v>
      </c>
      <c r="AO210" s="56">
        <f>IFERROR(VLOOKUP(Table1215[[#This Row],[Column2]],Table12[[Column2]:[Column54]],40,FALSE),"0")</f>
        <v>0</v>
      </c>
      <c r="AP210" s="58">
        <f>AVERAGE(Table1215[[#This Row],[Column37]],Table1215[[#This Row],[Column38]],Table1215[[#This Row],[Column40]])</f>
        <v>2.6666666666666665</v>
      </c>
      <c r="AQ210" s="56">
        <f>IFERROR(VLOOKUP(Table1215[[#This Row],[Column2]],Table12[[Column2]:[Column54]],42,FALSE),"0")</f>
        <v>3</v>
      </c>
      <c r="AR210" s="56">
        <f>IFERROR(VLOOKUP(Table1215[[#This Row],[Column2]],Table12[[Column2]:[Column54]],43,FALSE),"0")</f>
        <v>0</v>
      </c>
      <c r="AS210" s="56">
        <f>IFERROR(VLOOKUP(Table1215[[#This Row],[Column2]],Table12[[Column2]:[Column54]],44,FALSE),"0")</f>
        <v>0</v>
      </c>
      <c r="AT210" s="56">
        <f>IFERROR(VLOOKUP(Table1215[[#This Row],[Column2]],Table12[[Column2]:[Column54]],45,FALSE),"0")</f>
        <v>0</v>
      </c>
      <c r="AU210" s="56">
        <f>IFERROR(VLOOKUP(Table1215[[#This Row],[Column2]],Table12[[Column2]:[Column54]],46,FALSE),"0")</f>
        <v>0</v>
      </c>
      <c r="AV210" s="58">
        <f>Table1215[[#This Row],[Column43]]</f>
        <v>3</v>
      </c>
      <c r="AW210" s="56">
        <f>IFERROR(VLOOKUP(Table1215[[#This Row],[Column2]],Table12[[Column2]:[Column54]],48,FALSE),"0")</f>
        <v>0</v>
      </c>
      <c r="AX210" s="56">
        <f>IFERROR(VLOOKUP(Table1215[[#This Row],[Column2]],Table12[[Column2]:[Column54]],49,FALSE),"0")</f>
        <v>0</v>
      </c>
      <c r="AY210" s="56">
        <f>IFERROR(VLOOKUP(Table1215[[#This Row],[Column2]],Table12[[Column2]:[Column54]],50,FALSE),"0")</f>
        <v>0</v>
      </c>
      <c r="AZ210" s="56">
        <f>IFERROR(VLOOKUP(Table1215[[#This Row],[Column2]],Table12[[Column2]:[Column54]],51,FALSE),"0")</f>
        <v>3</v>
      </c>
      <c r="BA210" s="56">
        <f>IFERROR(VLOOKUP(Table1215[[#This Row],[Column2]],Table12[[Column2]:[Column54]],52,FALSE),"0")</f>
        <v>3</v>
      </c>
      <c r="BB210" s="58">
        <f>AVERAGE(Table1215[[#This Row],[Column52]],Table1215[[#This Row],[Column53]])</f>
        <v>3</v>
      </c>
    </row>
    <row r="211" spans="1:54" ht="23.1" customHeight="1" x14ac:dyDescent="0.3">
      <c r="A211" s="78">
        <v>208</v>
      </c>
      <c r="B211" s="61" t="s">
        <v>73</v>
      </c>
      <c r="C211" s="62" t="s">
        <v>493</v>
      </c>
      <c r="D211" s="61" t="s">
        <v>449</v>
      </c>
      <c r="E211" s="61" t="s">
        <v>288</v>
      </c>
      <c r="F211" s="61" t="str">
        <f>REPT(CHAR(160),10)&amp;Working!$E212</f>
        <v>          D</v>
      </c>
      <c r="G211" s="52">
        <f>IFERROR(VLOOKUP(Table1215[[#This Row],[Column2]],Table12[[Column2]:[Column54]],6,FALSE),"0")</f>
        <v>0</v>
      </c>
      <c r="H211" s="52">
        <f>IFERROR(VLOOKUP(Table1215[[#This Row],[Column2]],Table12[[Column2]:[Column54]],7,FALSE),"0")</f>
        <v>0</v>
      </c>
      <c r="I211" s="52">
        <f>IFERROR(VLOOKUP(Table1215[[#This Row],[Column2]],Table12[[Column2]:[Column54]],8,FALSE),"0")</f>
        <v>3</v>
      </c>
      <c r="J211" s="52">
        <f>IFERROR(VLOOKUP(Table1215[[#This Row],[Column2]],Table12[[Column2]:[Column54]],9,FALSE),"0")</f>
        <v>0</v>
      </c>
      <c r="K211" s="52">
        <f>IFERROR(VLOOKUP(Table1215[[#This Row],[Column2]],Table12[[Column2]:[Column54]],10,FALSE),"0")</f>
        <v>0</v>
      </c>
      <c r="L211" s="58">
        <f>Table1215[[#This Row],[Column9]]</f>
        <v>3</v>
      </c>
      <c r="M211" s="52">
        <f>IFERROR(VLOOKUP(Table1215[[#This Row],[Column2]],Table12[[Column2]:[Column54]],12,FALSE),"0")</f>
        <v>0</v>
      </c>
      <c r="N211" s="52">
        <f>IFERROR(VLOOKUP(Table1215[[#This Row],[Column2]],Table12[[Column2]:[Column54]],13,FALSE),"0")</f>
        <v>4</v>
      </c>
      <c r="O211" s="52">
        <f>IFERROR(VLOOKUP(Table1215[[#This Row],[Column2]],Table12[[Column2]:[Column54]],14,FALSE),"0")</f>
        <v>3</v>
      </c>
      <c r="P211" s="52">
        <f>IFERROR(VLOOKUP(Table1215[[#This Row],[Column2]],Table12[[Column2]:[Column54]],10,FALSE),"0")</f>
        <v>0</v>
      </c>
      <c r="Q211" s="52">
        <f>IFERROR(VLOOKUP(Table1215[[#This Row],[Column2]],Table12[[Column2]:[Column54]],16,FALSE),"0")</f>
        <v>3</v>
      </c>
      <c r="R211" s="58">
        <f>AVERAGE(Table1215[[#This Row],[Column14]],Table1215[[#This Row],[Column15]],Table1215[[#This Row],[Column17]])</f>
        <v>3.3333333333333335</v>
      </c>
      <c r="S211" s="52">
        <f>IFERROR(VLOOKUP(Table1215[[#This Row],[Column2]],Table12[[Column2]:[Column54]],18,FALSE),"0")</f>
        <v>0</v>
      </c>
      <c r="T211" s="52">
        <f>IFERROR(VLOOKUP(Table1215[[#This Row],[Column2]],Table12[[Column2]:[Column54]],19,FALSE),"0")</f>
        <v>0</v>
      </c>
      <c r="U211" s="52">
        <f>IFERROR(VLOOKUP(Table1215[[#This Row],[Column2]],Table12[[Column2]:[Column54]],20,FALSE),"0")</f>
        <v>0</v>
      </c>
      <c r="V211" s="52">
        <f>IFERROR(VLOOKUP(Table1215[[#This Row],[Column2]],Table12[[Column2]:[Column54]],21,FALSE),"0")</f>
        <v>0</v>
      </c>
      <c r="W211" s="52">
        <f>IFERROR(VLOOKUP(Table1215[[#This Row],[Column2]],Table12[[Column2]:[Column54]],22,FALSE),"0")</f>
        <v>0</v>
      </c>
      <c r="X211" s="58">
        <f>Table1215[[#This Row],[Column19]]</f>
        <v>0</v>
      </c>
      <c r="Y211" s="52">
        <f>IFERROR(VLOOKUP(Table1215[[#This Row],[Column2]],Table12[[Column2]:[Column54]],24,FALSE),"0")</f>
        <v>4</v>
      </c>
      <c r="Z211" s="52">
        <f>IFERROR(VLOOKUP(Table1215[[#This Row],[Column2]],Table12[[Column2]:[Column54]],25,FALSE),"0")</f>
        <v>0</v>
      </c>
      <c r="AA211" s="52">
        <f>IFERROR(VLOOKUP(Table1215[[#This Row],[Column2]],Table12[[Column2]:[Column54]],26,FALSE),"0")</f>
        <v>0</v>
      </c>
      <c r="AB211" s="52">
        <f>IFERROR(VLOOKUP(Table1215[[#This Row],[Column2]],Table12[[Column2]:[Column54]],27,FALSE),"0")</f>
        <v>0</v>
      </c>
      <c r="AC211" s="52">
        <f>IFERROR(VLOOKUP(Table1215[[#This Row],[Column2]],Table12[[Column2]:[Column54]],28,FALSE),"0")</f>
        <v>0</v>
      </c>
      <c r="AD211" s="58">
        <f>Table1215[[#This Row],[Column25]]</f>
        <v>4</v>
      </c>
      <c r="AE211" s="52">
        <f>IFERROR(VLOOKUP(Table1215[[#This Row],[Column2]],Table12[[Column2]:[Column54]],30,FALSE),"0")</f>
        <v>0</v>
      </c>
      <c r="AF211" s="52">
        <f>IFERROR(VLOOKUP(Table1215[[#This Row],[Column2]],Table12[[Column2]:[Column54]],31,FALSE),"0")</f>
        <v>0</v>
      </c>
      <c r="AG211" s="52">
        <f>IFERROR(VLOOKUP(Table1215[[#This Row],[Column2]],Table12[[Column2]:[Column54]],32,FALSE),"0")</f>
        <v>0</v>
      </c>
      <c r="AH211" s="52">
        <f>IFERROR(VLOOKUP(Table1215[[#This Row],[Column2]],Table12[[Column2]:[Column54]],33,FALSE),"0")</f>
        <v>0</v>
      </c>
      <c r="AI211" s="52">
        <f>IFERROR(VLOOKUP(Table1215[[#This Row],[Column2]],Table12[[Column2]:[Column54]],34,FALSE),"0")</f>
        <v>0</v>
      </c>
      <c r="AJ211" s="58">
        <f>AVERAGE(Table1215[[#This Row],[Column31]],Table1215[[#This Row],[Column32]],Table1215[[#This Row],[Column33]])</f>
        <v>0</v>
      </c>
      <c r="AK211" s="52">
        <f>IFERROR(VLOOKUP(Table1215[[#This Row],[Column2]],Table12[[Column2]:[Column54]],36,FALSE),"0")</f>
        <v>2</v>
      </c>
      <c r="AL211" s="52">
        <f>IFERROR(VLOOKUP(Table1215[[#This Row],[Column2]],Table12[[Column2]:[Column54]],37,FALSE),"0")</f>
        <v>3</v>
      </c>
      <c r="AM211" s="52">
        <f>IFERROR(VLOOKUP(Table1215[[#This Row],[Column2]],Table12[[Column2]:[Column54]],38,FALSE),"0")</f>
        <v>0</v>
      </c>
      <c r="AN211" s="52">
        <f>IFERROR(VLOOKUP(Table1215[[#This Row],[Column2]],Table12[[Column2]:[Column54]],39,FALSE),"0")</f>
        <v>3</v>
      </c>
      <c r="AO211" s="52">
        <f>IFERROR(VLOOKUP(Table1215[[#This Row],[Column2]],Table12[[Column2]:[Column54]],40,FALSE),"0")</f>
        <v>0</v>
      </c>
      <c r="AP211" s="58">
        <f>AVERAGE(Table1215[[#This Row],[Column37]],Table1215[[#This Row],[Column38]],Table1215[[#This Row],[Column40]])</f>
        <v>2.6666666666666665</v>
      </c>
      <c r="AQ211" s="52">
        <f>IFERROR(VLOOKUP(Table1215[[#This Row],[Column2]],Table12[[Column2]:[Column54]],42,FALSE),"0")</f>
        <v>3</v>
      </c>
      <c r="AR211" s="52">
        <f>IFERROR(VLOOKUP(Table1215[[#This Row],[Column2]],Table12[[Column2]:[Column54]],43,FALSE),"0")</f>
        <v>0</v>
      </c>
      <c r="AS211" s="52">
        <f>IFERROR(VLOOKUP(Table1215[[#This Row],[Column2]],Table12[[Column2]:[Column54]],44,FALSE),"0")</f>
        <v>0</v>
      </c>
      <c r="AT211" s="52">
        <f>IFERROR(VLOOKUP(Table1215[[#This Row],[Column2]],Table12[[Column2]:[Column54]],45,FALSE),"0")</f>
        <v>0</v>
      </c>
      <c r="AU211" s="52">
        <f>IFERROR(VLOOKUP(Table1215[[#This Row],[Column2]],Table12[[Column2]:[Column54]],46,FALSE),"0")</f>
        <v>0</v>
      </c>
      <c r="AV211" s="58">
        <f>Table1215[[#This Row],[Column43]]</f>
        <v>3</v>
      </c>
      <c r="AW211" s="52">
        <f>IFERROR(VLOOKUP(Table1215[[#This Row],[Column2]],Table12[[Column2]:[Column54]],48,FALSE),"0")</f>
        <v>0</v>
      </c>
      <c r="AX211" s="52">
        <f>IFERROR(VLOOKUP(Table1215[[#This Row],[Column2]],Table12[[Column2]:[Column54]],49,FALSE),"0")</f>
        <v>0</v>
      </c>
      <c r="AY211" s="52">
        <f>IFERROR(VLOOKUP(Table1215[[#This Row],[Column2]],Table12[[Column2]:[Column54]],50,FALSE),"0")</f>
        <v>0</v>
      </c>
      <c r="AZ211" s="52">
        <f>IFERROR(VLOOKUP(Table1215[[#This Row],[Column2]],Table12[[Column2]:[Column54]],51,FALSE),"0")</f>
        <v>3</v>
      </c>
      <c r="BA211" s="52">
        <f>IFERROR(VLOOKUP(Table1215[[#This Row],[Column2]],Table12[[Column2]:[Column54]],52,FALSE),"0")</f>
        <v>3</v>
      </c>
      <c r="BB211" s="58">
        <f>AVERAGE(Table1215[[#This Row],[Column52]],Table1215[[#This Row],[Column53]])</f>
        <v>3</v>
      </c>
    </row>
    <row r="212" spans="1:54" ht="23.1" customHeight="1" x14ac:dyDescent="0.3">
      <c r="A212" s="77">
        <v>209</v>
      </c>
      <c r="B212" s="54" t="s">
        <v>450</v>
      </c>
      <c r="C212" s="55" t="s">
        <v>451</v>
      </c>
      <c r="D212" s="54" t="s">
        <v>449</v>
      </c>
      <c r="E212" s="54" t="s">
        <v>288</v>
      </c>
      <c r="F212" s="54" t="str">
        <f>REPT(CHAR(160),10)&amp;Working!$E213</f>
        <v>          D</v>
      </c>
      <c r="G212" s="56">
        <f>IFERROR(VLOOKUP(Table1215[[#This Row],[Column2]],Table12[[Column2]:[Column54]],6,FALSE),"0")</f>
        <v>0</v>
      </c>
      <c r="H212" s="56">
        <f>IFERROR(VLOOKUP(Table1215[[#This Row],[Column2]],Table12[[Column2]:[Column54]],7,FALSE),"0")</f>
        <v>0</v>
      </c>
      <c r="I212" s="56">
        <f>IFERROR(VLOOKUP(Table1215[[#This Row],[Column2]],Table12[[Column2]:[Column54]],8,FALSE),"0")</f>
        <v>2</v>
      </c>
      <c r="J212" s="56">
        <f>IFERROR(VLOOKUP(Table1215[[#This Row],[Column2]],Table12[[Column2]:[Column54]],9,FALSE),"0")</f>
        <v>0</v>
      </c>
      <c r="K212" s="56">
        <f>IFERROR(VLOOKUP(Table1215[[#This Row],[Column2]],Table12[[Column2]:[Column54]],10,FALSE),"0")</f>
        <v>0</v>
      </c>
      <c r="L212" s="58">
        <f>Table1215[[#This Row],[Column9]]</f>
        <v>2</v>
      </c>
      <c r="M212" s="56">
        <f>IFERROR(VLOOKUP(Table1215[[#This Row],[Column2]],Table12[[Column2]:[Column54]],12,FALSE),"0")</f>
        <v>0</v>
      </c>
      <c r="N212" s="56">
        <f>IFERROR(VLOOKUP(Table1215[[#This Row],[Column2]],Table12[[Column2]:[Column54]],13,FALSE),"0")</f>
        <v>2</v>
      </c>
      <c r="O212" s="56">
        <f>IFERROR(VLOOKUP(Table1215[[#This Row],[Column2]],Table12[[Column2]:[Column54]],14,FALSE),"0")</f>
        <v>2</v>
      </c>
      <c r="P212" s="56">
        <f>IFERROR(VLOOKUP(Table1215[[#This Row],[Column2]],Table12[[Column2]:[Column54]],10,FALSE),"0")</f>
        <v>0</v>
      </c>
      <c r="Q212" s="56">
        <f>IFERROR(VLOOKUP(Table1215[[#This Row],[Column2]],Table12[[Column2]:[Column54]],16,FALSE),"0")</f>
        <v>2</v>
      </c>
      <c r="R212" s="58">
        <f>AVERAGE(Table1215[[#This Row],[Column14]],Table1215[[#This Row],[Column15]],Table1215[[#This Row],[Column17]])</f>
        <v>2</v>
      </c>
      <c r="S212" s="56">
        <f>IFERROR(VLOOKUP(Table1215[[#This Row],[Column2]],Table12[[Column2]:[Column54]],18,FALSE),"0")</f>
        <v>0</v>
      </c>
      <c r="T212" s="56">
        <f>IFERROR(VLOOKUP(Table1215[[#This Row],[Column2]],Table12[[Column2]:[Column54]],19,FALSE),"0")</f>
        <v>0</v>
      </c>
      <c r="U212" s="56">
        <f>IFERROR(VLOOKUP(Table1215[[#This Row],[Column2]],Table12[[Column2]:[Column54]],20,FALSE),"0")</f>
        <v>0</v>
      </c>
      <c r="V212" s="56">
        <f>IFERROR(VLOOKUP(Table1215[[#This Row],[Column2]],Table12[[Column2]:[Column54]],21,FALSE),"0")</f>
        <v>0</v>
      </c>
      <c r="W212" s="56">
        <f>IFERROR(VLOOKUP(Table1215[[#This Row],[Column2]],Table12[[Column2]:[Column54]],22,FALSE),"0")</f>
        <v>0</v>
      </c>
      <c r="X212" s="58">
        <f>Table1215[[#This Row],[Column19]]</f>
        <v>0</v>
      </c>
      <c r="Y212" s="56">
        <f>IFERROR(VLOOKUP(Table1215[[#This Row],[Column2]],Table12[[Column2]:[Column54]],24,FALSE),"0")</f>
        <v>2</v>
      </c>
      <c r="Z212" s="56">
        <f>IFERROR(VLOOKUP(Table1215[[#This Row],[Column2]],Table12[[Column2]:[Column54]],25,FALSE),"0")</f>
        <v>0</v>
      </c>
      <c r="AA212" s="56">
        <f>IFERROR(VLOOKUP(Table1215[[#This Row],[Column2]],Table12[[Column2]:[Column54]],26,FALSE),"0")</f>
        <v>0</v>
      </c>
      <c r="AB212" s="56">
        <f>IFERROR(VLOOKUP(Table1215[[#This Row],[Column2]],Table12[[Column2]:[Column54]],27,FALSE),"0")</f>
        <v>0</v>
      </c>
      <c r="AC212" s="56">
        <f>IFERROR(VLOOKUP(Table1215[[#This Row],[Column2]],Table12[[Column2]:[Column54]],28,FALSE),"0")</f>
        <v>0</v>
      </c>
      <c r="AD212" s="58">
        <f>Table1215[[#This Row],[Column25]]</f>
        <v>2</v>
      </c>
      <c r="AE212" s="56">
        <f>IFERROR(VLOOKUP(Table1215[[#This Row],[Column2]],Table12[[Column2]:[Column54]],30,FALSE),"0")</f>
        <v>0</v>
      </c>
      <c r="AF212" s="56">
        <f>IFERROR(VLOOKUP(Table1215[[#This Row],[Column2]],Table12[[Column2]:[Column54]],31,FALSE),"0")</f>
        <v>0</v>
      </c>
      <c r="AG212" s="56">
        <f>IFERROR(VLOOKUP(Table1215[[#This Row],[Column2]],Table12[[Column2]:[Column54]],32,FALSE),"0")</f>
        <v>0</v>
      </c>
      <c r="AH212" s="56">
        <f>IFERROR(VLOOKUP(Table1215[[#This Row],[Column2]],Table12[[Column2]:[Column54]],33,FALSE),"0")</f>
        <v>0</v>
      </c>
      <c r="AI212" s="56">
        <f>IFERROR(VLOOKUP(Table1215[[#This Row],[Column2]],Table12[[Column2]:[Column54]],34,FALSE),"0")</f>
        <v>0</v>
      </c>
      <c r="AJ212" s="58">
        <f>AVERAGE(Table1215[[#This Row],[Column31]],Table1215[[#This Row],[Column32]],Table1215[[#This Row],[Column33]])</f>
        <v>0</v>
      </c>
      <c r="AK212" s="56">
        <f>IFERROR(VLOOKUP(Table1215[[#This Row],[Column2]],Table12[[Column2]:[Column54]],36,FALSE),"0")</f>
        <v>2</v>
      </c>
      <c r="AL212" s="56">
        <f>IFERROR(VLOOKUP(Table1215[[#This Row],[Column2]],Table12[[Column2]:[Column54]],37,FALSE),"0")</f>
        <v>2</v>
      </c>
      <c r="AM212" s="56">
        <f>IFERROR(VLOOKUP(Table1215[[#This Row],[Column2]],Table12[[Column2]:[Column54]],38,FALSE),"0")</f>
        <v>0</v>
      </c>
      <c r="AN212" s="56">
        <f>IFERROR(VLOOKUP(Table1215[[#This Row],[Column2]],Table12[[Column2]:[Column54]],39,FALSE),"0")</f>
        <v>3</v>
      </c>
      <c r="AO212" s="56">
        <f>IFERROR(VLOOKUP(Table1215[[#This Row],[Column2]],Table12[[Column2]:[Column54]],40,FALSE),"0")</f>
        <v>0</v>
      </c>
      <c r="AP212" s="58">
        <f>AVERAGE(Table1215[[#This Row],[Column37]],Table1215[[#This Row],[Column38]],Table1215[[#This Row],[Column40]])</f>
        <v>2.3333333333333335</v>
      </c>
      <c r="AQ212" s="56">
        <f>IFERROR(VLOOKUP(Table1215[[#This Row],[Column2]],Table12[[Column2]:[Column54]],42,FALSE),"0")</f>
        <v>2</v>
      </c>
      <c r="AR212" s="56">
        <f>IFERROR(VLOOKUP(Table1215[[#This Row],[Column2]],Table12[[Column2]:[Column54]],43,FALSE),"0")</f>
        <v>0</v>
      </c>
      <c r="AS212" s="56">
        <f>IFERROR(VLOOKUP(Table1215[[#This Row],[Column2]],Table12[[Column2]:[Column54]],44,FALSE),"0")</f>
        <v>0</v>
      </c>
      <c r="AT212" s="56">
        <f>IFERROR(VLOOKUP(Table1215[[#This Row],[Column2]],Table12[[Column2]:[Column54]],45,FALSE),"0")</f>
        <v>0</v>
      </c>
      <c r="AU212" s="56">
        <f>IFERROR(VLOOKUP(Table1215[[#This Row],[Column2]],Table12[[Column2]:[Column54]],46,FALSE),"0")</f>
        <v>0</v>
      </c>
      <c r="AV212" s="58">
        <f>Table1215[[#This Row],[Column43]]</f>
        <v>2</v>
      </c>
      <c r="AW212" s="56">
        <f>IFERROR(VLOOKUP(Table1215[[#This Row],[Column2]],Table12[[Column2]:[Column54]],48,FALSE),"0")</f>
        <v>0</v>
      </c>
      <c r="AX212" s="56">
        <f>IFERROR(VLOOKUP(Table1215[[#This Row],[Column2]],Table12[[Column2]:[Column54]],49,FALSE),"0")</f>
        <v>0</v>
      </c>
      <c r="AY212" s="56">
        <f>IFERROR(VLOOKUP(Table1215[[#This Row],[Column2]],Table12[[Column2]:[Column54]],50,FALSE),"0")</f>
        <v>0</v>
      </c>
      <c r="AZ212" s="56">
        <f>IFERROR(VLOOKUP(Table1215[[#This Row],[Column2]],Table12[[Column2]:[Column54]],51,FALSE),"0")</f>
        <v>3</v>
      </c>
      <c r="BA212" s="56">
        <f>IFERROR(VLOOKUP(Table1215[[#This Row],[Column2]],Table12[[Column2]:[Column54]],52,FALSE),"0")</f>
        <v>3</v>
      </c>
      <c r="BB212" s="58">
        <f>AVERAGE(Table1215[[#This Row],[Column52]],Table1215[[#This Row],[Column53]])</f>
        <v>3</v>
      </c>
    </row>
    <row r="213" spans="1:54" ht="23.1" customHeight="1" x14ac:dyDescent="0.3">
      <c r="A213" s="78">
        <v>210</v>
      </c>
      <c r="B213" s="61" t="s">
        <v>452</v>
      </c>
      <c r="C213" s="62" t="s">
        <v>453</v>
      </c>
      <c r="D213" s="61" t="s">
        <v>449</v>
      </c>
      <c r="E213" s="61" t="s">
        <v>288</v>
      </c>
      <c r="F213" s="61" t="str">
        <f>REPT(CHAR(160),10)&amp;Working!$E214</f>
        <v>          D</v>
      </c>
      <c r="G213" s="52">
        <f>IFERROR(VLOOKUP(Table1215[[#This Row],[Column2]],Table12[[Column2]:[Column54]],6,FALSE),"0")</f>
        <v>0</v>
      </c>
      <c r="H213" s="52">
        <f>IFERROR(VLOOKUP(Table1215[[#This Row],[Column2]],Table12[[Column2]:[Column54]],7,FALSE),"0")</f>
        <v>0</v>
      </c>
      <c r="I213" s="52">
        <f>IFERROR(VLOOKUP(Table1215[[#This Row],[Column2]],Table12[[Column2]:[Column54]],8,FALSE),"0")</f>
        <v>2</v>
      </c>
      <c r="J213" s="52">
        <f>IFERROR(VLOOKUP(Table1215[[#This Row],[Column2]],Table12[[Column2]:[Column54]],9,FALSE),"0")</f>
        <v>0</v>
      </c>
      <c r="K213" s="52">
        <f>IFERROR(VLOOKUP(Table1215[[#This Row],[Column2]],Table12[[Column2]:[Column54]],10,FALSE),"0")</f>
        <v>0</v>
      </c>
      <c r="L213" s="58">
        <f>Table1215[[#This Row],[Column9]]</f>
        <v>2</v>
      </c>
      <c r="M213" s="52">
        <f>IFERROR(VLOOKUP(Table1215[[#This Row],[Column2]],Table12[[Column2]:[Column54]],12,FALSE),"0")</f>
        <v>0</v>
      </c>
      <c r="N213" s="52">
        <f>IFERROR(VLOOKUP(Table1215[[#This Row],[Column2]],Table12[[Column2]:[Column54]],13,FALSE),"0")</f>
        <v>2</v>
      </c>
      <c r="O213" s="52">
        <f>IFERROR(VLOOKUP(Table1215[[#This Row],[Column2]],Table12[[Column2]:[Column54]],14,FALSE),"0")</f>
        <v>2</v>
      </c>
      <c r="P213" s="52">
        <f>IFERROR(VLOOKUP(Table1215[[#This Row],[Column2]],Table12[[Column2]:[Column54]],10,FALSE),"0")</f>
        <v>0</v>
      </c>
      <c r="Q213" s="52">
        <f>IFERROR(VLOOKUP(Table1215[[#This Row],[Column2]],Table12[[Column2]:[Column54]],16,FALSE),"0")</f>
        <v>2</v>
      </c>
      <c r="R213" s="58">
        <f>AVERAGE(Table1215[[#This Row],[Column14]],Table1215[[#This Row],[Column15]],Table1215[[#This Row],[Column17]])</f>
        <v>2</v>
      </c>
      <c r="S213" s="52">
        <f>IFERROR(VLOOKUP(Table1215[[#This Row],[Column2]],Table12[[Column2]:[Column54]],18,FALSE),"0")</f>
        <v>0</v>
      </c>
      <c r="T213" s="52">
        <f>IFERROR(VLOOKUP(Table1215[[#This Row],[Column2]],Table12[[Column2]:[Column54]],19,FALSE),"0")</f>
        <v>0</v>
      </c>
      <c r="U213" s="52">
        <f>IFERROR(VLOOKUP(Table1215[[#This Row],[Column2]],Table12[[Column2]:[Column54]],20,FALSE),"0")</f>
        <v>0</v>
      </c>
      <c r="V213" s="52">
        <f>IFERROR(VLOOKUP(Table1215[[#This Row],[Column2]],Table12[[Column2]:[Column54]],21,FALSE),"0")</f>
        <v>0</v>
      </c>
      <c r="W213" s="52">
        <f>IFERROR(VLOOKUP(Table1215[[#This Row],[Column2]],Table12[[Column2]:[Column54]],22,FALSE),"0")</f>
        <v>0</v>
      </c>
      <c r="X213" s="58">
        <f>Table1215[[#This Row],[Column19]]</f>
        <v>0</v>
      </c>
      <c r="Y213" s="52">
        <f>IFERROR(VLOOKUP(Table1215[[#This Row],[Column2]],Table12[[Column2]:[Column54]],24,FALSE),"0")</f>
        <v>3</v>
      </c>
      <c r="Z213" s="52">
        <f>IFERROR(VLOOKUP(Table1215[[#This Row],[Column2]],Table12[[Column2]:[Column54]],25,FALSE),"0")</f>
        <v>0</v>
      </c>
      <c r="AA213" s="52">
        <f>IFERROR(VLOOKUP(Table1215[[#This Row],[Column2]],Table12[[Column2]:[Column54]],26,FALSE),"0")</f>
        <v>0</v>
      </c>
      <c r="AB213" s="52">
        <f>IFERROR(VLOOKUP(Table1215[[#This Row],[Column2]],Table12[[Column2]:[Column54]],27,FALSE),"0")</f>
        <v>0</v>
      </c>
      <c r="AC213" s="52">
        <f>IFERROR(VLOOKUP(Table1215[[#This Row],[Column2]],Table12[[Column2]:[Column54]],28,FALSE),"0")</f>
        <v>0</v>
      </c>
      <c r="AD213" s="58">
        <f>Table1215[[#This Row],[Column25]]</f>
        <v>3</v>
      </c>
      <c r="AE213" s="52">
        <f>IFERROR(VLOOKUP(Table1215[[#This Row],[Column2]],Table12[[Column2]:[Column54]],30,FALSE),"0")</f>
        <v>0</v>
      </c>
      <c r="AF213" s="52">
        <f>IFERROR(VLOOKUP(Table1215[[#This Row],[Column2]],Table12[[Column2]:[Column54]],31,FALSE),"0")</f>
        <v>0</v>
      </c>
      <c r="AG213" s="52">
        <f>IFERROR(VLOOKUP(Table1215[[#This Row],[Column2]],Table12[[Column2]:[Column54]],32,FALSE),"0")</f>
        <v>0</v>
      </c>
      <c r="AH213" s="52">
        <f>IFERROR(VLOOKUP(Table1215[[#This Row],[Column2]],Table12[[Column2]:[Column54]],33,FALSE),"0")</f>
        <v>0</v>
      </c>
      <c r="AI213" s="52">
        <f>IFERROR(VLOOKUP(Table1215[[#This Row],[Column2]],Table12[[Column2]:[Column54]],34,FALSE),"0")</f>
        <v>0</v>
      </c>
      <c r="AJ213" s="58">
        <f>AVERAGE(Table1215[[#This Row],[Column31]],Table1215[[#This Row],[Column32]],Table1215[[#This Row],[Column33]])</f>
        <v>0</v>
      </c>
      <c r="AK213" s="52">
        <f>IFERROR(VLOOKUP(Table1215[[#This Row],[Column2]],Table12[[Column2]:[Column54]],36,FALSE),"0")</f>
        <v>3</v>
      </c>
      <c r="AL213" s="52">
        <f>IFERROR(VLOOKUP(Table1215[[#This Row],[Column2]],Table12[[Column2]:[Column54]],37,FALSE),"0")</f>
        <v>3</v>
      </c>
      <c r="AM213" s="52">
        <f>IFERROR(VLOOKUP(Table1215[[#This Row],[Column2]],Table12[[Column2]:[Column54]],38,FALSE),"0")</f>
        <v>0</v>
      </c>
      <c r="AN213" s="52">
        <f>IFERROR(VLOOKUP(Table1215[[#This Row],[Column2]],Table12[[Column2]:[Column54]],39,FALSE),"0")</f>
        <v>3</v>
      </c>
      <c r="AO213" s="52">
        <f>IFERROR(VLOOKUP(Table1215[[#This Row],[Column2]],Table12[[Column2]:[Column54]],40,FALSE),"0")</f>
        <v>0</v>
      </c>
      <c r="AP213" s="58">
        <f>AVERAGE(Table1215[[#This Row],[Column37]],Table1215[[#This Row],[Column38]],Table1215[[#This Row],[Column40]])</f>
        <v>3</v>
      </c>
      <c r="AQ213" s="52">
        <f>IFERROR(VLOOKUP(Table1215[[#This Row],[Column2]],Table12[[Column2]:[Column54]],42,FALSE),"0")</f>
        <v>2</v>
      </c>
      <c r="AR213" s="52">
        <f>IFERROR(VLOOKUP(Table1215[[#This Row],[Column2]],Table12[[Column2]:[Column54]],43,FALSE),"0")</f>
        <v>0</v>
      </c>
      <c r="AS213" s="52">
        <f>IFERROR(VLOOKUP(Table1215[[#This Row],[Column2]],Table12[[Column2]:[Column54]],44,FALSE),"0")</f>
        <v>0</v>
      </c>
      <c r="AT213" s="52">
        <f>IFERROR(VLOOKUP(Table1215[[#This Row],[Column2]],Table12[[Column2]:[Column54]],45,FALSE),"0")</f>
        <v>0</v>
      </c>
      <c r="AU213" s="52">
        <f>IFERROR(VLOOKUP(Table1215[[#This Row],[Column2]],Table12[[Column2]:[Column54]],46,FALSE),"0")</f>
        <v>0</v>
      </c>
      <c r="AV213" s="58">
        <f>Table1215[[#This Row],[Column43]]</f>
        <v>2</v>
      </c>
      <c r="AW213" s="52">
        <f>IFERROR(VLOOKUP(Table1215[[#This Row],[Column2]],Table12[[Column2]:[Column54]],48,FALSE),"0")</f>
        <v>0</v>
      </c>
      <c r="AX213" s="52">
        <f>IFERROR(VLOOKUP(Table1215[[#This Row],[Column2]],Table12[[Column2]:[Column54]],49,FALSE),"0")</f>
        <v>0</v>
      </c>
      <c r="AY213" s="52">
        <f>IFERROR(VLOOKUP(Table1215[[#This Row],[Column2]],Table12[[Column2]:[Column54]],50,FALSE),"0")</f>
        <v>0</v>
      </c>
      <c r="AZ213" s="52">
        <f>IFERROR(VLOOKUP(Table1215[[#This Row],[Column2]],Table12[[Column2]:[Column54]],51,FALSE),"0")</f>
        <v>3</v>
      </c>
      <c r="BA213" s="52">
        <f>IFERROR(VLOOKUP(Table1215[[#This Row],[Column2]],Table12[[Column2]:[Column54]],52,FALSE),"0")</f>
        <v>2</v>
      </c>
      <c r="BB213" s="58">
        <f>AVERAGE(Table1215[[#This Row],[Column52]],Table1215[[#This Row],[Column53]])</f>
        <v>2.5</v>
      </c>
    </row>
    <row r="214" spans="1:54" ht="23.1" customHeight="1" x14ac:dyDescent="0.3">
      <c r="A214" s="77">
        <v>211</v>
      </c>
      <c r="B214" s="54" t="s">
        <v>454</v>
      </c>
      <c r="C214" s="55" t="s">
        <v>455</v>
      </c>
      <c r="D214" s="54" t="s">
        <v>541</v>
      </c>
      <c r="E214" s="54" t="s">
        <v>288</v>
      </c>
      <c r="F214" s="54" t="str">
        <f>REPT(CHAR(160),10)&amp;Working!$E215</f>
        <v>          D</v>
      </c>
      <c r="G214" s="56">
        <f>IFERROR(VLOOKUP(Table1215[[#This Row],[Column2]],Table12[[Column2]:[Column54]],6,FALSE),"0")</f>
        <v>0</v>
      </c>
      <c r="H214" s="56">
        <f>IFERROR(VLOOKUP(Table1215[[#This Row],[Column2]],Table12[[Column2]:[Column54]],7,FALSE),"0")</f>
        <v>0</v>
      </c>
      <c r="I214" s="56">
        <f>IFERROR(VLOOKUP(Table1215[[#This Row],[Column2]],Table12[[Column2]:[Column54]],8,FALSE),"0")</f>
        <v>3</v>
      </c>
      <c r="J214" s="56">
        <f>IFERROR(VLOOKUP(Table1215[[#This Row],[Column2]],Table12[[Column2]:[Column54]],9,FALSE),"0")</f>
        <v>0</v>
      </c>
      <c r="K214" s="56">
        <f>IFERROR(VLOOKUP(Table1215[[#This Row],[Column2]],Table12[[Column2]:[Column54]],10,FALSE),"0")</f>
        <v>0</v>
      </c>
      <c r="L214" s="58">
        <f>Table1215[[#This Row],[Column9]]</f>
        <v>3</v>
      </c>
      <c r="M214" s="56">
        <f>IFERROR(VLOOKUP(Table1215[[#This Row],[Column2]],Table12[[Column2]:[Column54]],12,FALSE),"0")</f>
        <v>0</v>
      </c>
      <c r="N214" s="56">
        <f>IFERROR(VLOOKUP(Table1215[[#This Row],[Column2]],Table12[[Column2]:[Column54]],13,FALSE),"0")</f>
        <v>4</v>
      </c>
      <c r="O214" s="56">
        <f>IFERROR(VLOOKUP(Table1215[[#This Row],[Column2]],Table12[[Column2]:[Column54]],14,FALSE),"0")</f>
        <v>3</v>
      </c>
      <c r="P214" s="56">
        <f>IFERROR(VLOOKUP(Table1215[[#This Row],[Column2]],Table12[[Column2]:[Column54]],10,FALSE),"0")</f>
        <v>0</v>
      </c>
      <c r="Q214" s="56">
        <f>IFERROR(VLOOKUP(Table1215[[#This Row],[Column2]],Table12[[Column2]:[Column54]],16,FALSE),"0")</f>
        <v>3</v>
      </c>
      <c r="R214" s="58">
        <f>AVERAGE(Table1215[[#This Row],[Column14]],Table1215[[#This Row],[Column15]],Table1215[[#This Row],[Column17]])</f>
        <v>3.3333333333333335</v>
      </c>
      <c r="S214" s="56">
        <f>IFERROR(VLOOKUP(Table1215[[#This Row],[Column2]],Table12[[Column2]:[Column54]],18,FALSE),"0")</f>
        <v>0</v>
      </c>
      <c r="T214" s="56">
        <f>IFERROR(VLOOKUP(Table1215[[#This Row],[Column2]],Table12[[Column2]:[Column54]],19,FALSE),"0")</f>
        <v>0</v>
      </c>
      <c r="U214" s="56">
        <f>IFERROR(VLOOKUP(Table1215[[#This Row],[Column2]],Table12[[Column2]:[Column54]],20,FALSE),"0")</f>
        <v>0</v>
      </c>
      <c r="V214" s="56">
        <f>IFERROR(VLOOKUP(Table1215[[#This Row],[Column2]],Table12[[Column2]:[Column54]],21,FALSE),"0")</f>
        <v>0</v>
      </c>
      <c r="W214" s="56">
        <f>IFERROR(VLOOKUP(Table1215[[#This Row],[Column2]],Table12[[Column2]:[Column54]],22,FALSE),"0")</f>
        <v>0</v>
      </c>
      <c r="X214" s="58">
        <f>Table1215[[#This Row],[Column19]]</f>
        <v>0</v>
      </c>
      <c r="Y214" s="56">
        <f>IFERROR(VLOOKUP(Table1215[[#This Row],[Column2]],Table12[[Column2]:[Column54]],24,FALSE),"0")</f>
        <v>3</v>
      </c>
      <c r="Z214" s="56">
        <f>IFERROR(VLOOKUP(Table1215[[#This Row],[Column2]],Table12[[Column2]:[Column54]],25,FALSE),"0")</f>
        <v>0</v>
      </c>
      <c r="AA214" s="56">
        <f>IFERROR(VLOOKUP(Table1215[[#This Row],[Column2]],Table12[[Column2]:[Column54]],26,FALSE),"0")</f>
        <v>0</v>
      </c>
      <c r="AB214" s="56">
        <f>IFERROR(VLOOKUP(Table1215[[#This Row],[Column2]],Table12[[Column2]:[Column54]],27,FALSE),"0")</f>
        <v>0</v>
      </c>
      <c r="AC214" s="56">
        <f>IFERROR(VLOOKUP(Table1215[[#This Row],[Column2]],Table12[[Column2]:[Column54]],28,FALSE),"0")</f>
        <v>0</v>
      </c>
      <c r="AD214" s="58">
        <f>Table1215[[#This Row],[Column25]]</f>
        <v>3</v>
      </c>
      <c r="AE214" s="56">
        <f>IFERROR(VLOOKUP(Table1215[[#This Row],[Column2]],Table12[[Column2]:[Column54]],30,FALSE),"0")</f>
        <v>0</v>
      </c>
      <c r="AF214" s="56">
        <f>IFERROR(VLOOKUP(Table1215[[#This Row],[Column2]],Table12[[Column2]:[Column54]],31,FALSE),"0")</f>
        <v>0</v>
      </c>
      <c r="AG214" s="56">
        <f>IFERROR(VLOOKUP(Table1215[[#This Row],[Column2]],Table12[[Column2]:[Column54]],32,FALSE),"0")</f>
        <v>0</v>
      </c>
      <c r="AH214" s="56">
        <f>IFERROR(VLOOKUP(Table1215[[#This Row],[Column2]],Table12[[Column2]:[Column54]],33,FALSE),"0")</f>
        <v>0</v>
      </c>
      <c r="AI214" s="56">
        <f>IFERROR(VLOOKUP(Table1215[[#This Row],[Column2]],Table12[[Column2]:[Column54]],34,FALSE),"0")</f>
        <v>0</v>
      </c>
      <c r="AJ214" s="58">
        <f>AVERAGE(Table1215[[#This Row],[Column31]],Table1215[[#This Row],[Column32]],Table1215[[#This Row],[Column33]])</f>
        <v>0</v>
      </c>
      <c r="AK214" s="56">
        <f>IFERROR(VLOOKUP(Table1215[[#This Row],[Column2]],Table12[[Column2]:[Column54]],36,FALSE),"0")</f>
        <v>3</v>
      </c>
      <c r="AL214" s="56">
        <f>IFERROR(VLOOKUP(Table1215[[#This Row],[Column2]],Table12[[Column2]:[Column54]],37,FALSE),"0")</f>
        <v>3</v>
      </c>
      <c r="AM214" s="56">
        <f>IFERROR(VLOOKUP(Table1215[[#This Row],[Column2]],Table12[[Column2]:[Column54]],38,FALSE),"0")</f>
        <v>0</v>
      </c>
      <c r="AN214" s="56">
        <f>IFERROR(VLOOKUP(Table1215[[#This Row],[Column2]],Table12[[Column2]:[Column54]],39,FALSE),"0")</f>
        <v>4</v>
      </c>
      <c r="AO214" s="56">
        <f>IFERROR(VLOOKUP(Table1215[[#This Row],[Column2]],Table12[[Column2]:[Column54]],40,FALSE),"0")</f>
        <v>0</v>
      </c>
      <c r="AP214" s="58">
        <f>AVERAGE(Table1215[[#This Row],[Column37]],Table1215[[#This Row],[Column38]],Table1215[[#This Row],[Column40]])</f>
        <v>3.3333333333333335</v>
      </c>
      <c r="AQ214" s="56">
        <f>IFERROR(VLOOKUP(Table1215[[#This Row],[Column2]],Table12[[Column2]:[Column54]],42,FALSE),"0")</f>
        <v>3</v>
      </c>
      <c r="AR214" s="56">
        <f>IFERROR(VLOOKUP(Table1215[[#This Row],[Column2]],Table12[[Column2]:[Column54]],43,FALSE),"0")</f>
        <v>0</v>
      </c>
      <c r="AS214" s="56">
        <f>IFERROR(VLOOKUP(Table1215[[#This Row],[Column2]],Table12[[Column2]:[Column54]],44,FALSE),"0")</f>
        <v>0</v>
      </c>
      <c r="AT214" s="56">
        <f>IFERROR(VLOOKUP(Table1215[[#This Row],[Column2]],Table12[[Column2]:[Column54]],45,FALSE),"0")</f>
        <v>0</v>
      </c>
      <c r="AU214" s="56">
        <f>IFERROR(VLOOKUP(Table1215[[#This Row],[Column2]],Table12[[Column2]:[Column54]],46,FALSE),"0")</f>
        <v>0</v>
      </c>
      <c r="AV214" s="58">
        <f>Table1215[[#This Row],[Column43]]</f>
        <v>3</v>
      </c>
      <c r="AW214" s="56">
        <f>IFERROR(VLOOKUP(Table1215[[#This Row],[Column2]],Table12[[Column2]:[Column54]],48,FALSE),"0")</f>
        <v>0</v>
      </c>
      <c r="AX214" s="56">
        <f>IFERROR(VLOOKUP(Table1215[[#This Row],[Column2]],Table12[[Column2]:[Column54]],49,FALSE),"0")</f>
        <v>0</v>
      </c>
      <c r="AY214" s="56">
        <f>IFERROR(VLOOKUP(Table1215[[#This Row],[Column2]],Table12[[Column2]:[Column54]],50,FALSE),"0")</f>
        <v>0</v>
      </c>
      <c r="AZ214" s="56">
        <f>IFERROR(VLOOKUP(Table1215[[#This Row],[Column2]],Table12[[Column2]:[Column54]],51,FALSE),"0")</f>
        <v>3</v>
      </c>
      <c r="BA214" s="56">
        <f>IFERROR(VLOOKUP(Table1215[[#This Row],[Column2]],Table12[[Column2]:[Column54]],52,FALSE),"0")</f>
        <v>3</v>
      </c>
      <c r="BB214" s="58">
        <f>AVERAGE(Table1215[[#This Row],[Column52]],Table1215[[#This Row],[Column53]])</f>
        <v>3</v>
      </c>
    </row>
    <row r="215" spans="1:54" ht="23.1" customHeight="1" x14ac:dyDescent="0.3">
      <c r="A215" s="78">
        <v>212</v>
      </c>
      <c r="B215" s="61" t="s">
        <v>456</v>
      </c>
      <c r="C215" s="62" t="s">
        <v>457</v>
      </c>
      <c r="D215" s="61" t="s">
        <v>541</v>
      </c>
      <c r="E215" s="61" t="s">
        <v>288</v>
      </c>
      <c r="F215" s="61" t="str">
        <f>REPT(CHAR(160),10)&amp;Working!$E216</f>
        <v>          D</v>
      </c>
      <c r="G215" s="52">
        <f>IFERROR(VLOOKUP(Table1215[[#This Row],[Column2]],Table12[[Column2]:[Column54]],6,FALSE),"0")</f>
        <v>0</v>
      </c>
      <c r="H215" s="52">
        <f>IFERROR(VLOOKUP(Table1215[[#This Row],[Column2]],Table12[[Column2]:[Column54]],7,FALSE),"0")</f>
        <v>0</v>
      </c>
      <c r="I215" s="52">
        <f>IFERROR(VLOOKUP(Table1215[[#This Row],[Column2]],Table12[[Column2]:[Column54]],8,FALSE),"0")</f>
        <v>4</v>
      </c>
      <c r="J215" s="52">
        <f>IFERROR(VLOOKUP(Table1215[[#This Row],[Column2]],Table12[[Column2]:[Column54]],9,FALSE),"0")</f>
        <v>0</v>
      </c>
      <c r="K215" s="52">
        <f>IFERROR(VLOOKUP(Table1215[[#This Row],[Column2]],Table12[[Column2]:[Column54]],10,FALSE),"0")</f>
        <v>0</v>
      </c>
      <c r="L215" s="58">
        <f>Table1215[[#This Row],[Column9]]</f>
        <v>4</v>
      </c>
      <c r="M215" s="52">
        <f>IFERROR(VLOOKUP(Table1215[[#This Row],[Column2]],Table12[[Column2]:[Column54]],12,FALSE),"0")</f>
        <v>0</v>
      </c>
      <c r="N215" s="52">
        <f>IFERROR(VLOOKUP(Table1215[[#This Row],[Column2]],Table12[[Column2]:[Column54]],13,FALSE),"0")</f>
        <v>5</v>
      </c>
      <c r="O215" s="52">
        <f>IFERROR(VLOOKUP(Table1215[[#This Row],[Column2]],Table12[[Column2]:[Column54]],14,FALSE),"0")</f>
        <v>5</v>
      </c>
      <c r="P215" s="52">
        <f>IFERROR(VLOOKUP(Table1215[[#This Row],[Column2]],Table12[[Column2]:[Column54]],10,FALSE),"0")</f>
        <v>0</v>
      </c>
      <c r="Q215" s="52">
        <f>IFERROR(VLOOKUP(Table1215[[#This Row],[Column2]],Table12[[Column2]:[Column54]],16,FALSE),"0")</f>
        <v>5</v>
      </c>
      <c r="R215" s="58">
        <f>AVERAGE(Table1215[[#This Row],[Column14]],Table1215[[#This Row],[Column15]],Table1215[[#This Row],[Column17]])</f>
        <v>5</v>
      </c>
      <c r="S215" s="52">
        <f>IFERROR(VLOOKUP(Table1215[[#This Row],[Column2]],Table12[[Column2]:[Column54]],18,FALSE),"0")</f>
        <v>0</v>
      </c>
      <c r="T215" s="52">
        <f>IFERROR(VLOOKUP(Table1215[[#This Row],[Column2]],Table12[[Column2]:[Column54]],19,FALSE),"0")</f>
        <v>0</v>
      </c>
      <c r="U215" s="52">
        <f>IFERROR(VLOOKUP(Table1215[[#This Row],[Column2]],Table12[[Column2]:[Column54]],20,FALSE),"0")</f>
        <v>0</v>
      </c>
      <c r="V215" s="52">
        <f>IFERROR(VLOOKUP(Table1215[[#This Row],[Column2]],Table12[[Column2]:[Column54]],21,FALSE),"0")</f>
        <v>0</v>
      </c>
      <c r="W215" s="52">
        <f>IFERROR(VLOOKUP(Table1215[[#This Row],[Column2]],Table12[[Column2]:[Column54]],22,FALSE),"0")</f>
        <v>0</v>
      </c>
      <c r="X215" s="58">
        <f>Table1215[[#This Row],[Column19]]</f>
        <v>0</v>
      </c>
      <c r="Y215" s="52">
        <f>IFERROR(VLOOKUP(Table1215[[#This Row],[Column2]],Table12[[Column2]:[Column54]],24,FALSE),"0")</f>
        <v>5</v>
      </c>
      <c r="Z215" s="52">
        <f>IFERROR(VLOOKUP(Table1215[[#This Row],[Column2]],Table12[[Column2]:[Column54]],25,FALSE),"0")</f>
        <v>0</v>
      </c>
      <c r="AA215" s="52">
        <f>IFERROR(VLOOKUP(Table1215[[#This Row],[Column2]],Table12[[Column2]:[Column54]],26,FALSE),"0")</f>
        <v>0</v>
      </c>
      <c r="AB215" s="52">
        <f>IFERROR(VLOOKUP(Table1215[[#This Row],[Column2]],Table12[[Column2]:[Column54]],27,FALSE),"0")</f>
        <v>0</v>
      </c>
      <c r="AC215" s="52">
        <f>IFERROR(VLOOKUP(Table1215[[#This Row],[Column2]],Table12[[Column2]:[Column54]],28,FALSE),"0")</f>
        <v>0</v>
      </c>
      <c r="AD215" s="58">
        <f>Table1215[[#This Row],[Column25]]</f>
        <v>5</v>
      </c>
      <c r="AE215" s="52">
        <f>IFERROR(VLOOKUP(Table1215[[#This Row],[Column2]],Table12[[Column2]:[Column54]],30,FALSE),"0")</f>
        <v>0</v>
      </c>
      <c r="AF215" s="52">
        <f>IFERROR(VLOOKUP(Table1215[[#This Row],[Column2]],Table12[[Column2]:[Column54]],31,FALSE),"0")</f>
        <v>0</v>
      </c>
      <c r="AG215" s="52">
        <f>IFERROR(VLOOKUP(Table1215[[#This Row],[Column2]],Table12[[Column2]:[Column54]],32,FALSE),"0")</f>
        <v>0</v>
      </c>
      <c r="AH215" s="52">
        <f>IFERROR(VLOOKUP(Table1215[[#This Row],[Column2]],Table12[[Column2]:[Column54]],33,FALSE),"0")</f>
        <v>0</v>
      </c>
      <c r="AI215" s="52">
        <f>IFERROR(VLOOKUP(Table1215[[#This Row],[Column2]],Table12[[Column2]:[Column54]],34,FALSE),"0")</f>
        <v>0</v>
      </c>
      <c r="AJ215" s="58">
        <f>AVERAGE(Table1215[[#This Row],[Column31]],Table1215[[#This Row],[Column32]],Table1215[[#This Row],[Column33]])</f>
        <v>0</v>
      </c>
      <c r="AK215" s="52">
        <f>IFERROR(VLOOKUP(Table1215[[#This Row],[Column2]],Table12[[Column2]:[Column54]],36,FALSE),"0")</f>
        <v>4</v>
      </c>
      <c r="AL215" s="52">
        <f>IFERROR(VLOOKUP(Table1215[[#This Row],[Column2]],Table12[[Column2]:[Column54]],37,FALSE),"0")</f>
        <v>4</v>
      </c>
      <c r="AM215" s="52">
        <f>IFERROR(VLOOKUP(Table1215[[#This Row],[Column2]],Table12[[Column2]:[Column54]],38,FALSE),"0")</f>
        <v>0</v>
      </c>
      <c r="AN215" s="52">
        <f>IFERROR(VLOOKUP(Table1215[[#This Row],[Column2]],Table12[[Column2]:[Column54]],39,FALSE),"0")</f>
        <v>4</v>
      </c>
      <c r="AO215" s="52">
        <f>IFERROR(VLOOKUP(Table1215[[#This Row],[Column2]],Table12[[Column2]:[Column54]],40,FALSE),"0")</f>
        <v>0</v>
      </c>
      <c r="AP215" s="58">
        <f>AVERAGE(Table1215[[#This Row],[Column37]],Table1215[[#This Row],[Column38]],Table1215[[#This Row],[Column40]])</f>
        <v>4</v>
      </c>
      <c r="AQ215" s="52">
        <f>IFERROR(VLOOKUP(Table1215[[#This Row],[Column2]],Table12[[Column2]:[Column54]],42,FALSE),"0")</f>
        <v>3</v>
      </c>
      <c r="AR215" s="52">
        <f>IFERROR(VLOOKUP(Table1215[[#This Row],[Column2]],Table12[[Column2]:[Column54]],43,FALSE),"0")</f>
        <v>0</v>
      </c>
      <c r="AS215" s="52">
        <f>IFERROR(VLOOKUP(Table1215[[#This Row],[Column2]],Table12[[Column2]:[Column54]],44,FALSE),"0")</f>
        <v>0</v>
      </c>
      <c r="AT215" s="52">
        <f>IFERROR(VLOOKUP(Table1215[[#This Row],[Column2]],Table12[[Column2]:[Column54]],45,FALSE),"0")</f>
        <v>0</v>
      </c>
      <c r="AU215" s="52">
        <f>IFERROR(VLOOKUP(Table1215[[#This Row],[Column2]],Table12[[Column2]:[Column54]],46,FALSE),"0")</f>
        <v>0</v>
      </c>
      <c r="AV215" s="58">
        <f>Table1215[[#This Row],[Column43]]</f>
        <v>3</v>
      </c>
      <c r="AW215" s="52">
        <f>IFERROR(VLOOKUP(Table1215[[#This Row],[Column2]],Table12[[Column2]:[Column54]],48,FALSE),"0")</f>
        <v>0</v>
      </c>
      <c r="AX215" s="52">
        <f>IFERROR(VLOOKUP(Table1215[[#This Row],[Column2]],Table12[[Column2]:[Column54]],49,FALSE),"0")</f>
        <v>0</v>
      </c>
      <c r="AY215" s="52">
        <f>IFERROR(VLOOKUP(Table1215[[#This Row],[Column2]],Table12[[Column2]:[Column54]],50,FALSE),"0")</f>
        <v>0</v>
      </c>
      <c r="AZ215" s="52">
        <f>IFERROR(VLOOKUP(Table1215[[#This Row],[Column2]],Table12[[Column2]:[Column54]],51,FALSE),"0")</f>
        <v>3</v>
      </c>
      <c r="BA215" s="52">
        <f>IFERROR(VLOOKUP(Table1215[[#This Row],[Column2]],Table12[[Column2]:[Column54]],52,FALSE),"0")</f>
        <v>4</v>
      </c>
      <c r="BB215" s="58">
        <f>AVERAGE(Table1215[[#This Row],[Column52]],Table1215[[#This Row],[Column53]])</f>
        <v>3.5</v>
      </c>
    </row>
    <row r="216" spans="1:54" ht="23.1" customHeight="1" x14ac:dyDescent="0.3">
      <c r="A216" s="77">
        <v>213</v>
      </c>
      <c r="B216" s="54" t="s">
        <v>458</v>
      </c>
      <c r="C216" s="55" t="s">
        <v>459</v>
      </c>
      <c r="D216" s="54" t="s">
        <v>541</v>
      </c>
      <c r="E216" s="54" t="s">
        <v>288</v>
      </c>
      <c r="F216" s="54" t="str">
        <f>REPT(CHAR(160),10)&amp;Working!$E217</f>
        <v>          D</v>
      </c>
      <c r="G216" s="56">
        <f>IFERROR(VLOOKUP(Table1215[[#This Row],[Column2]],Table12[[Column2]:[Column54]],6,FALSE),"0")</f>
        <v>0</v>
      </c>
      <c r="H216" s="56">
        <f>IFERROR(VLOOKUP(Table1215[[#This Row],[Column2]],Table12[[Column2]:[Column54]],7,FALSE),"0")</f>
        <v>0</v>
      </c>
      <c r="I216" s="56">
        <f>IFERROR(VLOOKUP(Table1215[[#This Row],[Column2]],Table12[[Column2]:[Column54]],8,FALSE),"0")</f>
        <v>1</v>
      </c>
      <c r="J216" s="56">
        <f>IFERROR(VLOOKUP(Table1215[[#This Row],[Column2]],Table12[[Column2]:[Column54]],9,FALSE),"0")</f>
        <v>0</v>
      </c>
      <c r="K216" s="56">
        <f>IFERROR(VLOOKUP(Table1215[[#This Row],[Column2]],Table12[[Column2]:[Column54]],10,FALSE),"0")</f>
        <v>0</v>
      </c>
      <c r="L216" s="58">
        <f>Table1215[[#This Row],[Column9]]</f>
        <v>1</v>
      </c>
      <c r="M216" s="56">
        <f>IFERROR(VLOOKUP(Table1215[[#This Row],[Column2]],Table12[[Column2]:[Column54]],12,FALSE),"0")</f>
        <v>0</v>
      </c>
      <c r="N216" s="56">
        <f>IFERROR(VLOOKUP(Table1215[[#This Row],[Column2]],Table12[[Column2]:[Column54]],13,FALSE),"0")</f>
        <v>2</v>
      </c>
      <c r="O216" s="56">
        <f>IFERROR(VLOOKUP(Table1215[[#This Row],[Column2]],Table12[[Column2]:[Column54]],14,FALSE),"0")</f>
        <v>2</v>
      </c>
      <c r="P216" s="56">
        <f>IFERROR(VLOOKUP(Table1215[[#This Row],[Column2]],Table12[[Column2]:[Column54]],10,FALSE),"0")</f>
        <v>0</v>
      </c>
      <c r="Q216" s="56">
        <f>IFERROR(VLOOKUP(Table1215[[#This Row],[Column2]],Table12[[Column2]:[Column54]],16,FALSE),"0")</f>
        <v>2</v>
      </c>
      <c r="R216" s="58">
        <f>AVERAGE(Table1215[[#This Row],[Column14]],Table1215[[#This Row],[Column15]],Table1215[[#This Row],[Column17]])</f>
        <v>2</v>
      </c>
      <c r="S216" s="56">
        <f>IFERROR(VLOOKUP(Table1215[[#This Row],[Column2]],Table12[[Column2]:[Column54]],18,FALSE),"0")</f>
        <v>0</v>
      </c>
      <c r="T216" s="56">
        <f>IFERROR(VLOOKUP(Table1215[[#This Row],[Column2]],Table12[[Column2]:[Column54]],19,FALSE),"0")</f>
        <v>0</v>
      </c>
      <c r="U216" s="56">
        <f>IFERROR(VLOOKUP(Table1215[[#This Row],[Column2]],Table12[[Column2]:[Column54]],20,FALSE),"0")</f>
        <v>0</v>
      </c>
      <c r="V216" s="56">
        <f>IFERROR(VLOOKUP(Table1215[[#This Row],[Column2]],Table12[[Column2]:[Column54]],21,FALSE),"0")</f>
        <v>0</v>
      </c>
      <c r="W216" s="56">
        <f>IFERROR(VLOOKUP(Table1215[[#This Row],[Column2]],Table12[[Column2]:[Column54]],22,FALSE),"0")</f>
        <v>0</v>
      </c>
      <c r="X216" s="58">
        <f>Table1215[[#This Row],[Column19]]</f>
        <v>0</v>
      </c>
      <c r="Y216" s="56">
        <f>IFERROR(VLOOKUP(Table1215[[#This Row],[Column2]],Table12[[Column2]:[Column54]],24,FALSE),"0")</f>
        <v>3</v>
      </c>
      <c r="Z216" s="56">
        <f>IFERROR(VLOOKUP(Table1215[[#This Row],[Column2]],Table12[[Column2]:[Column54]],25,FALSE),"0")</f>
        <v>0</v>
      </c>
      <c r="AA216" s="56">
        <f>IFERROR(VLOOKUP(Table1215[[#This Row],[Column2]],Table12[[Column2]:[Column54]],26,FALSE),"0")</f>
        <v>0</v>
      </c>
      <c r="AB216" s="56">
        <f>IFERROR(VLOOKUP(Table1215[[#This Row],[Column2]],Table12[[Column2]:[Column54]],27,FALSE),"0")</f>
        <v>0</v>
      </c>
      <c r="AC216" s="56">
        <f>IFERROR(VLOOKUP(Table1215[[#This Row],[Column2]],Table12[[Column2]:[Column54]],28,FALSE),"0")</f>
        <v>0</v>
      </c>
      <c r="AD216" s="58">
        <f>Table1215[[#This Row],[Column25]]</f>
        <v>3</v>
      </c>
      <c r="AE216" s="56">
        <f>IFERROR(VLOOKUP(Table1215[[#This Row],[Column2]],Table12[[Column2]:[Column54]],30,FALSE),"0")</f>
        <v>0</v>
      </c>
      <c r="AF216" s="56">
        <f>IFERROR(VLOOKUP(Table1215[[#This Row],[Column2]],Table12[[Column2]:[Column54]],31,FALSE),"0")</f>
        <v>0</v>
      </c>
      <c r="AG216" s="56">
        <f>IFERROR(VLOOKUP(Table1215[[#This Row],[Column2]],Table12[[Column2]:[Column54]],32,FALSE),"0")</f>
        <v>0</v>
      </c>
      <c r="AH216" s="56">
        <f>IFERROR(VLOOKUP(Table1215[[#This Row],[Column2]],Table12[[Column2]:[Column54]],33,FALSE),"0")</f>
        <v>0</v>
      </c>
      <c r="AI216" s="56">
        <f>IFERROR(VLOOKUP(Table1215[[#This Row],[Column2]],Table12[[Column2]:[Column54]],34,FALSE),"0")</f>
        <v>0</v>
      </c>
      <c r="AJ216" s="58">
        <f>AVERAGE(Table1215[[#This Row],[Column31]],Table1215[[#This Row],[Column32]],Table1215[[#This Row],[Column33]])</f>
        <v>0</v>
      </c>
      <c r="AK216" s="56">
        <f>IFERROR(VLOOKUP(Table1215[[#This Row],[Column2]],Table12[[Column2]:[Column54]],36,FALSE),"0")</f>
        <v>1</v>
      </c>
      <c r="AL216" s="56">
        <f>IFERROR(VLOOKUP(Table1215[[#This Row],[Column2]],Table12[[Column2]:[Column54]],37,FALSE),"0")</f>
        <v>1</v>
      </c>
      <c r="AM216" s="56">
        <f>IFERROR(VLOOKUP(Table1215[[#This Row],[Column2]],Table12[[Column2]:[Column54]],38,FALSE),"0")</f>
        <v>0</v>
      </c>
      <c r="AN216" s="56">
        <f>IFERROR(VLOOKUP(Table1215[[#This Row],[Column2]],Table12[[Column2]:[Column54]],39,FALSE),"0")</f>
        <v>1</v>
      </c>
      <c r="AO216" s="56">
        <f>IFERROR(VLOOKUP(Table1215[[#This Row],[Column2]],Table12[[Column2]:[Column54]],40,FALSE),"0")</f>
        <v>0</v>
      </c>
      <c r="AP216" s="58">
        <f>AVERAGE(Table1215[[#This Row],[Column37]],Table1215[[#This Row],[Column38]],Table1215[[#This Row],[Column40]])</f>
        <v>1</v>
      </c>
      <c r="AQ216" s="56">
        <f>IFERROR(VLOOKUP(Table1215[[#This Row],[Column2]],Table12[[Column2]:[Column54]],42,FALSE),"0")</f>
        <v>2</v>
      </c>
      <c r="AR216" s="56">
        <f>IFERROR(VLOOKUP(Table1215[[#This Row],[Column2]],Table12[[Column2]:[Column54]],43,FALSE),"0")</f>
        <v>0</v>
      </c>
      <c r="AS216" s="56">
        <f>IFERROR(VLOOKUP(Table1215[[#This Row],[Column2]],Table12[[Column2]:[Column54]],44,FALSE),"0")</f>
        <v>0</v>
      </c>
      <c r="AT216" s="56">
        <f>IFERROR(VLOOKUP(Table1215[[#This Row],[Column2]],Table12[[Column2]:[Column54]],45,FALSE),"0")</f>
        <v>0</v>
      </c>
      <c r="AU216" s="56">
        <f>IFERROR(VLOOKUP(Table1215[[#This Row],[Column2]],Table12[[Column2]:[Column54]],46,FALSE),"0")</f>
        <v>0</v>
      </c>
      <c r="AV216" s="58">
        <f>Table1215[[#This Row],[Column43]]</f>
        <v>2</v>
      </c>
      <c r="AW216" s="56">
        <f>IFERROR(VLOOKUP(Table1215[[#This Row],[Column2]],Table12[[Column2]:[Column54]],48,FALSE),"0")</f>
        <v>0</v>
      </c>
      <c r="AX216" s="56">
        <f>IFERROR(VLOOKUP(Table1215[[#This Row],[Column2]],Table12[[Column2]:[Column54]],49,FALSE),"0")</f>
        <v>0</v>
      </c>
      <c r="AY216" s="56">
        <f>IFERROR(VLOOKUP(Table1215[[#This Row],[Column2]],Table12[[Column2]:[Column54]],50,FALSE),"0")</f>
        <v>0</v>
      </c>
      <c r="AZ216" s="56">
        <f>IFERROR(VLOOKUP(Table1215[[#This Row],[Column2]],Table12[[Column2]:[Column54]],51,FALSE),"0")</f>
        <v>2</v>
      </c>
      <c r="BA216" s="56">
        <f>IFERROR(VLOOKUP(Table1215[[#This Row],[Column2]],Table12[[Column2]:[Column54]],52,FALSE),"0")</f>
        <v>1</v>
      </c>
      <c r="BB216" s="58">
        <f>AVERAGE(Table1215[[#This Row],[Column52]],Table1215[[#This Row],[Column53]])</f>
        <v>1.5</v>
      </c>
    </row>
    <row r="217" spans="1:54" ht="23.1" customHeight="1" x14ac:dyDescent="0.3">
      <c r="A217" s="78">
        <v>214</v>
      </c>
      <c r="B217" s="61" t="s">
        <v>460</v>
      </c>
      <c r="C217" s="62" t="s">
        <v>461</v>
      </c>
      <c r="D217" s="61" t="s">
        <v>449</v>
      </c>
      <c r="E217" s="61" t="s">
        <v>288</v>
      </c>
      <c r="F217" s="61" t="str">
        <f>REPT(CHAR(160),10)&amp;Working!$E218</f>
        <v>          D</v>
      </c>
      <c r="G217" s="52">
        <f>IFERROR(VLOOKUP(Table1215[[#This Row],[Column2]],Table12[[Column2]:[Column54]],6,FALSE),"0")</f>
        <v>0</v>
      </c>
      <c r="H217" s="52">
        <f>IFERROR(VLOOKUP(Table1215[[#This Row],[Column2]],Table12[[Column2]:[Column54]],7,FALSE),"0")</f>
        <v>0</v>
      </c>
      <c r="I217" s="52">
        <f>IFERROR(VLOOKUP(Table1215[[#This Row],[Column2]],Table12[[Column2]:[Column54]],8,FALSE),"0")</f>
        <v>3</v>
      </c>
      <c r="J217" s="52">
        <f>IFERROR(VLOOKUP(Table1215[[#This Row],[Column2]],Table12[[Column2]:[Column54]],9,FALSE),"0")</f>
        <v>0</v>
      </c>
      <c r="K217" s="52">
        <f>IFERROR(VLOOKUP(Table1215[[#This Row],[Column2]],Table12[[Column2]:[Column54]],10,FALSE),"0")</f>
        <v>0</v>
      </c>
      <c r="L217" s="58">
        <f>Table1215[[#This Row],[Column9]]</f>
        <v>3</v>
      </c>
      <c r="M217" s="52">
        <f>IFERROR(VLOOKUP(Table1215[[#This Row],[Column2]],Table12[[Column2]:[Column54]],12,FALSE),"0")</f>
        <v>0</v>
      </c>
      <c r="N217" s="52">
        <f>IFERROR(VLOOKUP(Table1215[[#This Row],[Column2]],Table12[[Column2]:[Column54]],13,FALSE),"0")</f>
        <v>2</v>
      </c>
      <c r="O217" s="52">
        <f>IFERROR(VLOOKUP(Table1215[[#This Row],[Column2]],Table12[[Column2]:[Column54]],14,FALSE),"0")</f>
        <v>4</v>
      </c>
      <c r="P217" s="52">
        <f>IFERROR(VLOOKUP(Table1215[[#This Row],[Column2]],Table12[[Column2]:[Column54]],10,FALSE),"0")</f>
        <v>0</v>
      </c>
      <c r="Q217" s="52">
        <f>IFERROR(VLOOKUP(Table1215[[#This Row],[Column2]],Table12[[Column2]:[Column54]],16,FALSE),"0")</f>
        <v>4</v>
      </c>
      <c r="R217" s="58">
        <f>AVERAGE(Table1215[[#This Row],[Column14]],Table1215[[#This Row],[Column15]],Table1215[[#This Row],[Column17]])</f>
        <v>3.3333333333333335</v>
      </c>
      <c r="S217" s="52">
        <f>IFERROR(VLOOKUP(Table1215[[#This Row],[Column2]],Table12[[Column2]:[Column54]],18,FALSE),"0")</f>
        <v>0</v>
      </c>
      <c r="T217" s="52">
        <f>IFERROR(VLOOKUP(Table1215[[#This Row],[Column2]],Table12[[Column2]:[Column54]],19,FALSE),"0")</f>
        <v>0</v>
      </c>
      <c r="U217" s="52">
        <f>IFERROR(VLOOKUP(Table1215[[#This Row],[Column2]],Table12[[Column2]:[Column54]],20,FALSE),"0")</f>
        <v>0</v>
      </c>
      <c r="V217" s="52">
        <f>IFERROR(VLOOKUP(Table1215[[#This Row],[Column2]],Table12[[Column2]:[Column54]],21,FALSE),"0")</f>
        <v>0</v>
      </c>
      <c r="W217" s="52">
        <f>IFERROR(VLOOKUP(Table1215[[#This Row],[Column2]],Table12[[Column2]:[Column54]],22,FALSE),"0")</f>
        <v>0</v>
      </c>
      <c r="X217" s="58">
        <f>Table1215[[#This Row],[Column19]]</f>
        <v>0</v>
      </c>
      <c r="Y217" s="52">
        <f>IFERROR(VLOOKUP(Table1215[[#This Row],[Column2]],Table12[[Column2]:[Column54]],24,FALSE),"0")</f>
        <v>3</v>
      </c>
      <c r="Z217" s="52">
        <f>IFERROR(VLOOKUP(Table1215[[#This Row],[Column2]],Table12[[Column2]:[Column54]],25,FALSE),"0")</f>
        <v>0</v>
      </c>
      <c r="AA217" s="52">
        <f>IFERROR(VLOOKUP(Table1215[[#This Row],[Column2]],Table12[[Column2]:[Column54]],26,FALSE),"0")</f>
        <v>0</v>
      </c>
      <c r="AB217" s="52">
        <f>IFERROR(VLOOKUP(Table1215[[#This Row],[Column2]],Table12[[Column2]:[Column54]],27,FALSE),"0")</f>
        <v>0</v>
      </c>
      <c r="AC217" s="52">
        <f>IFERROR(VLOOKUP(Table1215[[#This Row],[Column2]],Table12[[Column2]:[Column54]],28,FALSE),"0")</f>
        <v>0</v>
      </c>
      <c r="AD217" s="58">
        <f>Table1215[[#This Row],[Column25]]</f>
        <v>3</v>
      </c>
      <c r="AE217" s="52">
        <f>IFERROR(VLOOKUP(Table1215[[#This Row],[Column2]],Table12[[Column2]:[Column54]],30,FALSE),"0")</f>
        <v>0</v>
      </c>
      <c r="AF217" s="52">
        <f>IFERROR(VLOOKUP(Table1215[[#This Row],[Column2]],Table12[[Column2]:[Column54]],31,FALSE),"0")</f>
        <v>0</v>
      </c>
      <c r="AG217" s="52">
        <f>IFERROR(VLOOKUP(Table1215[[#This Row],[Column2]],Table12[[Column2]:[Column54]],32,FALSE),"0")</f>
        <v>0</v>
      </c>
      <c r="AH217" s="52">
        <f>IFERROR(VLOOKUP(Table1215[[#This Row],[Column2]],Table12[[Column2]:[Column54]],33,FALSE),"0")</f>
        <v>0</v>
      </c>
      <c r="AI217" s="52">
        <f>IFERROR(VLOOKUP(Table1215[[#This Row],[Column2]],Table12[[Column2]:[Column54]],34,FALSE),"0")</f>
        <v>0</v>
      </c>
      <c r="AJ217" s="58">
        <f>AVERAGE(Table1215[[#This Row],[Column31]],Table1215[[#This Row],[Column32]],Table1215[[#This Row],[Column33]])</f>
        <v>0</v>
      </c>
      <c r="AK217" s="52">
        <f>IFERROR(VLOOKUP(Table1215[[#This Row],[Column2]],Table12[[Column2]:[Column54]],36,FALSE),"0")</f>
        <v>3</v>
      </c>
      <c r="AL217" s="52">
        <f>IFERROR(VLOOKUP(Table1215[[#This Row],[Column2]],Table12[[Column2]:[Column54]],37,FALSE),"0")</f>
        <v>3</v>
      </c>
      <c r="AM217" s="52">
        <f>IFERROR(VLOOKUP(Table1215[[#This Row],[Column2]],Table12[[Column2]:[Column54]],38,FALSE),"0")</f>
        <v>0</v>
      </c>
      <c r="AN217" s="52">
        <f>IFERROR(VLOOKUP(Table1215[[#This Row],[Column2]],Table12[[Column2]:[Column54]],39,FALSE),"0")</f>
        <v>4</v>
      </c>
      <c r="AO217" s="52">
        <f>IFERROR(VLOOKUP(Table1215[[#This Row],[Column2]],Table12[[Column2]:[Column54]],40,FALSE),"0")</f>
        <v>0</v>
      </c>
      <c r="AP217" s="58">
        <f>AVERAGE(Table1215[[#This Row],[Column37]],Table1215[[#This Row],[Column38]],Table1215[[#This Row],[Column40]])</f>
        <v>3.3333333333333335</v>
      </c>
      <c r="AQ217" s="52">
        <f>IFERROR(VLOOKUP(Table1215[[#This Row],[Column2]],Table12[[Column2]:[Column54]],42,FALSE),"0")</f>
        <v>3</v>
      </c>
      <c r="AR217" s="52">
        <f>IFERROR(VLOOKUP(Table1215[[#This Row],[Column2]],Table12[[Column2]:[Column54]],43,FALSE),"0")</f>
        <v>0</v>
      </c>
      <c r="AS217" s="52">
        <f>IFERROR(VLOOKUP(Table1215[[#This Row],[Column2]],Table12[[Column2]:[Column54]],44,FALSE),"0")</f>
        <v>0</v>
      </c>
      <c r="AT217" s="52">
        <f>IFERROR(VLOOKUP(Table1215[[#This Row],[Column2]],Table12[[Column2]:[Column54]],45,FALSE),"0")</f>
        <v>0</v>
      </c>
      <c r="AU217" s="52">
        <f>IFERROR(VLOOKUP(Table1215[[#This Row],[Column2]],Table12[[Column2]:[Column54]],46,FALSE),"0")</f>
        <v>0</v>
      </c>
      <c r="AV217" s="58">
        <f>Table1215[[#This Row],[Column43]]</f>
        <v>3</v>
      </c>
      <c r="AW217" s="52">
        <f>IFERROR(VLOOKUP(Table1215[[#This Row],[Column2]],Table12[[Column2]:[Column54]],48,FALSE),"0")</f>
        <v>0</v>
      </c>
      <c r="AX217" s="52">
        <f>IFERROR(VLOOKUP(Table1215[[#This Row],[Column2]],Table12[[Column2]:[Column54]],49,FALSE),"0")</f>
        <v>0</v>
      </c>
      <c r="AY217" s="52">
        <f>IFERROR(VLOOKUP(Table1215[[#This Row],[Column2]],Table12[[Column2]:[Column54]],50,FALSE),"0")</f>
        <v>0</v>
      </c>
      <c r="AZ217" s="52">
        <f>IFERROR(VLOOKUP(Table1215[[#This Row],[Column2]],Table12[[Column2]:[Column54]],51,FALSE),"0")</f>
        <v>3</v>
      </c>
      <c r="BA217" s="52">
        <f>IFERROR(VLOOKUP(Table1215[[#This Row],[Column2]],Table12[[Column2]:[Column54]],52,FALSE),"0")</f>
        <v>3</v>
      </c>
      <c r="BB217" s="58">
        <f>AVERAGE(Table1215[[#This Row],[Column52]],Table1215[[#This Row],[Column53]])</f>
        <v>3</v>
      </c>
    </row>
    <row r="218" spans="1:54" ht="23.1" customHeight="1" x14ac:dyDescent="0.3">
      <c r="A218" s="77">
        <v>215</v>
      </c>
      <c r="B218" s="54" t="s">
        <v>462</v>
      </c>
      <c r="C218" s="55" t="s">
        <v>463</v>
      </c>
      <c r="D218" s="54" t="s">
        <v>449</v>
      </c>
      <c r="E218" s="54" t="s">
        <v>288</v>
      </c>
      <c r="F218" s="54" t="str">
        <f>REPT(CHAR(160),10)&amp;Working!$E219</f>
        <v>          D</v>
      </c>
      <c r="G218" s="56">
        <f>IFERROR(VLOOKUP(Table1215[[#This Row],[Column2]],Table12[[Column2]:[Column54]],6,FALSE),"0")</f>
        <v>0</v>
      </c>
      <c r="H218" s="56">
        <f>IFERROR(VLOOKUP(Table1215[[#This Row],[Column2]],Table12[[Column2]:[Column54]],7,FALSE),"0")</f>
        <v>0</v>
      </c>
      <c r="I218" s="56">
        <f>IFERROR(VLOOKUP(Table1215[[#This Row],[Column2]],Table12[[Column2]:[Column54]],8,FALSE),"0")</f>
        <v>2</v>
      </c>
      <c r="J218" s="56">
        <f>IFERROR(VLOOKUP(Table1215[[#This Row],[Column2]],Table12[[Column2]:[Column54]],9,FALSE),"0")</f>
        <v>0</v>
      </c>
      <c r="K218" s="56">
        <f>IFERROR(VLOOKUP(Table1215[[#This Row],[Column2]],Table12[[Column2]:[Column54]],10,FALSE),"0")</f>
        <v>0</v>
      </c>
      <c r="L218" s="58">
        <f>Table1215[[#This Row],[Column9]]</f>
        <v>2</v>
      </c>
      <c r="M218" s="56">
        <f>IFERROR(VLOOKUP(Table1215[[#This Row],[Column2]],Table12[[Column2]:[Column54]],12,FALSE),"0")</f>
        <v>0</v>
      </c>
      <c r="N218" s="56">
        <f>IFERROR(VLOOKUP(Table1215[[#This Row],[Column2]],Table12[[Column2]:[Column54]],13,FALSE),"0")</f>
        <v>2</v>
      </c>
      <c r="O218" s="56">
        <f>IFERROR(VLOOKUP(Table1215[[#This Row],[Column2]],Table12[[Column2]:[Column54]],14,FALSE),"0")</f>
        <v>3</v>
      </c>
      <c r="P218" s="56">
        <f>IFERROR(VLOOKUP(Table1215[[#This Row],[Column2]],Table12[[Column2]:[Column54]],10,FALSE),"0")</f>
        <v>0</v>
      </c>
      <c r="Q218" s="56">
        <f>IFERROR(VLOOKUP(Table1215[[#This Row],[Column2]],Table12[[Column2]:[Column54]],16,FALSE),"0")</f>
        <v>3</v>
      </c>
      <c r="R218" s="58">
        <f>AVERAGE(Table1215[[#This Row],[Column14]],Table1215[[#This Row],[Column15]],Table1215[[#This Row],[Column17]])</f>
        <v>2.6666666666666665</v>
      </c>
      <c r="S218" s="56">
        <f>IFERROR(VLOOKUP(Table1215[[#This Row],[Column2]],Table12[[Column2]:[Column54]],18,FALSE),"0")</f>
        <v>0</v>
      </c>
      <c r="T218" s="56">
        <f>IFERROR(VLOOKUP(Table1215[[#This Row],[Column2]],Table12[[Column2]:[Column54]],19,FALSE),"0")</f>
        <v>0</v>
      </c>
      <c r="U218" s="56">
        <f>IFERROR(VLOOKUP(Table1215[[#This Row],[Column2]],Table12[[Column2]:[Column54]],20,FALSE),"0")</f>
        <v>0</v>
      </c>
      <c r="V218" s="56">
        <f>IFERROR(VLOOKUP(Table1215[[#This Row],[Column2]],Table12[[Column2]:[Column54]],21,FALSE),"0")</f>
        <v>0</v>
      </c>
      <c r="W218" s="56">
        <f>IFERROR(VLOOKUP(Table1215[[#This Row],[Column2]],Table12[[Column2]:[Column54]],22,FALSE),"0")</f>
        <v>0</v>
      </c>
      <c r="X218" s="58">
        <f>Table1215[[#This Row],[Column19]]</f>
        <v>0</v>
      </c>
      <c r="Y218" s="56">
        <f>IFERROR(VLOOKUP(Table1215[[#This Row],[Column2]],Table12[[Column2]:[Column54]],24,FALSE),"0")</f>
        <v>2</v>
      </c>
      <c r="Z218" s="56">
        <f>IFERROR(VLOOKUP(Table1215[[#This Row],[Column2]],Table12[[Column2]:[Column54]],25,FALSE),"0")</f>
        <v>0</v>
      </c>
      <c r="AA218" s="56">
        <f>IFERROR(VLOOKUP(Table1215[[#This Row],[Column2]],Table12[[Column2]:[Column54]],26,FALSE),"0")</f>
        <v>0</v>
      </c>
      <c r="AB218" s="56">
        <f>IFERROR(VLOOKUP(Table1215[[#This Row],[Column2]],Table12[[Column2]:[Column54]],27,FALSE),"0")</f>
        <v>0</v>
      </c>
      <c r="AC218" s="56">
        <f>IFERROR(VLOOKUP(Table1215[[#This Row],[Column2]],Table12[[Column2]:[Column54]],28,FALSE),"0")</f>
        <v>0</v>
      </c>
      <c r="AD218" s="58">
        <f>Table1215[[#This Row],[Column25]]</f>
        <v>2</v>
      </c>
      <c r="AE218" s="56">
        <f>IFERROR(VLOOKUP(Table1215[[#This Row],[Column2]],Table12[[Column2]:[Column54]],30,FALSE),"0")</f>
        <v>0</v>
      </c>
      <c r="AF218" s="56">
        <f>IFERROR(VLOOKUP(Table1215[[#This Row],[Column2]],Table12[[Column2]:[Column54]],31,FALSE),"0")</f>
        <v>0</v>
      </c>
      <c r="AG218" s="56">
        <f>IFERROR(VLOOKUP(Table1215[[#This Row],[Column2]],Table12[[Column2]:[Column54]],32,FALSE),"0")</f>
        <v>0</v>
      </c>
      <c r="AH218" s="56">
        <f>IFERROR(VLOOKUP(Table1215[[#This Row],[Column2]],Table12[[Column2]:[Column54]],33,FALSE),"0")</f>
        <v>0</v>
      </c>
      <c r="AI218" s="56">
        <f>IFERROR(VLOOKUP(Table1215[[#This Row],[Column2]],Table12[[Column2]:[Column54]],34,FALSE),"0")</f>
        <v>0</v>
      </c>
      <c r="AJ218" s="58">
        <f>AVERAGE(Table1215[[#This Row],[Column31]],Table1215[[#This Row],[Column32]],Table1215[[#This Row],[Column33]])</f>
        <v>0</v>
      </c>
      <c r="AK218" s="56">
        <f>IFERROR(VLOOKUP(Table1215[[#This Row],[Column2]],Table12[[Column2]:[Column54]],36,FALSE),"0")</f>
        <v>2</v>
      </c>
      <c r="AL218" s="56">
        <f>IFERROR(VLOOKUP(Table1215[[#This Row],[Column2]],Table12[[Column2]:[Column54]],37,FALSE),"0")</f>
        <v>2</v>
      </c>
      <c r="AM218" s="56">
        <f>IFERROR(VLOOKUP(Table1215[[#This Row],[Column2]],Table12[[Column2]:[Column54]],38,FALSE),"0")</f>
        <v>0</v>
      </c>
      <c r="AN218" s="56">
        <f>IFERROR(VLOOKUP(Table1215[[#This Row],[Column2]],Table12[[Column2]:[Column54]],39,FALSE),"0")</f>
        <v>3</v>
      </c>
      <c r="AO218" s="56">
        <f>IFERROR(VLOOKUP(Table1215[[#This Row],[Column2]],Table12[[Column2]:[Column54]],40,FALSE),"0")</f>
        <v>0</v>
      </c>
      <c r="AP218" s="58">
        <f>AVERAGE(Table1215[[#This Row],[Column37]],Table1215[[#This Row],[Column38]],Table1215[[#This Row],[Column40]])</f>
        <v>2.3333333333333335</v>
      </c>
      <c r="AQ218" s="56">
        <f>IFERROR(VLOOKUP(Table1215[[#This Row],[Column2]],Table12[[Column2]:[Column54]],42,FALSE),"0")</f>
        <v>2</v>
      </c>
      <c r="AR218" s="56">
        <f>IFERROR(VLOOKUP(Table1215[[#This Row],[Column2]],Table12[[Column2]:[Column54]],43,FALSE),"0")</f>
        <v>0</v>
      </c>
      <c r="AS218" s="56">
        <f>IFERROR(VLOOKUP(Table1215[[#This Row],[Column2]],Table12[[Column2]:[Column54]],44,FALSE),"0")</f>
        <v>0</v>
      </c>
      <c r="AT218" s="56">
        <f>IFERROR(VLOOKUP(Table1215[[#This Row],[Column2]],Table12[[Column2]:[Column54]],45,FALSE),"0")</f>
        <v>0</v>
      </c>
      <c r="AU218" s="56">
        <f>IFERROR(VLOOKUP(Table1215[[#This Row],[Column2]],Table12[[Column2]:[Column54]],46,FALSE),"0")</f>
        <v>0</v>
      </c>
      <c r="AV218" s="58">
        <f>Table1215[[#This Row],[Column43]]</f>
        <v>2</v>
      </c>
      <c r="AW218" s="56">
        <f>IFERROR(VLOOKUP(Table1215[[#This Row],[Column2]],Table12[[Column2]:[Column54]],48,FALSE),"0")</f>
        <v>0</v>
      </c>
      <c r="AX218" s="56">
        <f>IFERROR(VLOOKUP(Table1215[[#This Row],[Column2]],Table12[[Column2]:[Column54]],49,FALSE),"0")</f>
        <v>0</v>
      </c>
      <c r="AY218" s="56">
        <f>IFERROR(VLOOKUP(Table1215[[#This Row],[Column2]],Table12[[Column2]:[Column54]],50,FALSE),"0")</f>
        <v>0</v>
      </c>
      <c r="AZ218" s="56">
        <f>IFERROR(VLOOKUP(Table1215[[#This Row],[Column2]],Table12[[Column2]:[Column54]],51,FALSE),"0")</f>
        <v>3</v>
      </c>
      <c r="BA218" s="56">
        <f>IFERROR(VLOOKUP(Table1215[[#This Row],[Column2]],Table12[[Column2]:[Column54]],52,FALSE),"0")</f>
        <v>3</v>
      </c>
      <c r="BB218" s="58">
        <f>AVERAGE(Table1215[[#This Row],[Column52]],Table1215[[#This Row],[Column53]])</f>
        <v>3</v>
      </c>
    </row>
    <row r="219" spans="1:54" ht="23.1" customHeight="1" x14ac:dyDescent="0.3">
      <c r="A219" s="78">
        <v>216</v>
      </c>
      <c r="B219" s="61" t="s">
        <v>464</v>
      </c>
      <c r="C219" s="62" t="s">
        <v>465</v>
      </c>
      <c r="D219" s="61" t="s">
        <v>449</v>
      </c>
      <c r="E219" s="61" t="s">
        <v>288</v>
      </c>
      <c r="F219" s="61" t="str">
        <f>REPT(CHAR(160),10)&amp;Working!$E220</f>
        <v>          D</v>
      </c>
      <c r="G219" s="52">
        <f>IFERROR(VLOOKUP(Table1215[[#This Row],[Column2]],Table12[[Column2]:[Column54]],6,FALSE),"0")</f>
        <v>0</v>
      </c>
      <c r="H219" s="52">
        <f>IFERROR(VLOOKUP(Table1215[[#This Row],[Column2]],Table12[[Column2]:[Column54]],7,FALSE),"0")</f>
        <v>0</v>
      </c>
      <c r="I219" s="52">
        <f>IFERROR(VLOOKUP(Table1215[[#This Row],[Column2]],Table12[[Column2]:[Column54]],8,FALSE),"0")</f>
        <v>2</v>
      </c>
      <c r="J219" s="52">
        <f>IFERROR(VLOOKUP(Table1215[[#This Row],[Column2]],Table12[[Column2]:[Column54]],9,FALSE),"0")</f>
        <v>0</v>
      </c>
      <c r="K219" s="52">
        <f>IFERROR(VLOOKUP(Table1215[[#This Row],[Column2]],Table12[[Column2]:[Column54]],10,FALSE),"0")</f>
        <v>0</v>
      </c>
      <c r="L219" s="58">
        <f>Table1215[[#This Row],[Column9]]</f>
        <v>2</v>
      </c>
      <c r="M219" s="52">
        <f>IFERROR(VLOOKUP(Table1215[[#This Row],[Column2]],Table12[[Column2]:[Column54]],12,FALSE),"0")</f>
        <v>0</v>
      </c>
      <c r="N219" s="52">
        <f>IFERROR(VLOOKUP(Table1215[[#This Row],[Column2]],Table12[[Column2]:[Column54]],13,FALSE),"0")</f>
        <v>2</v>
      </c>
      <c r="O219" s="52">
        <f>IFERROR(VLOOKUP(Table1215[[#This Row],[Column2]],Table12[[Column2]:[Column54]],14,FALSE),"0")</f>
        <v>3</v>
      </c>
      <c r="P219" s="52">
        <f>IFERROR(VLOOKUP(Table1215[[#This Row],[Column2]],Table12[[Column2]:[Column54]],10,FALSE),"0")</f>
        <v>0</v>
      </c>
      <c r="Q219" s="52">
        <f>IFERROR(VLOOKUP(Table1215[[#This Row],[Column2]],Table12[[Column2]:[Column54]],16,FALSE),"0")</f>
        <v>3</v>
      </c>
      <c r="R219" s="58">
        <f>AVERAGE(Table1215[[#This Row],[Column14]],Table1215[[#This Row],[Column15]],Table1215[[#This Row],[Column17]])</f>
        <v>2.6666666666666665</v>
      </c>
      <c r="S219" s="52">
        <f>IFERROR(VLOOKUP(Table1215[[#This Row],[Column2]],Table12[[Column2]:[Column54]],18,FALSE),"0")</f>
        <v>0</v>
      </c>
      <c r="T219" s="52">
        <f>IFERROR(VLOOKUP(Table1215[[#This Row],[Column2]],Table12[[Column2]:[Column54]],19,FALSE),"0")</f>
        <v>0</v>
      </c>
      <c r="U219" s="52">
        <f>IFERROR(VLOOKUP(Table1215[[#This Row],[Column2]],Table12[[Column2]:[Column54]],20,FALSE),"0")</f>
        <v>0</v>
      </c>
      <c r="V219" s="52">
        <f>IFERROR(VLOOKUP(Table1215[[#This Row],[Column2]],Table12[[Column2]:[Column54]],21,FALSE),"0")</f>
        <v>0</v>
      </c>
      <c r="W219" s="52">
        <f>IFERROR(VLOOKUP(Table1215[[#This Row],[Column2]],Table12[[Column2]:[Column54]],22,FALSE),"0")</f>
        <v>0</v>
      </c>
      <c r="X219" s="58">
        <f>Table1215[[#This Row],[Column19]]</f>
        <v>0</v>
      </c>
      <c r="Y219" s="52">
        <f>IFERROR(VLOOKUP(Table1215[[#This Row],[Column2]],Table12[[Column2]:[Column54]],24,FALSE),"0")</f>
        <v>3</v>
      </c>
      <c r="Z219" s="52">
        <f>IFERROR(VLOOKUP(Table1215[[#This Row],[Column2]],Table12[[Column2]:[Column54]],25,FALSE),"0")</f>
        <v>0</v>
      </c>
      <c r="AA219" s="52">
        <f>IFERROR(VLOOKUP(Table1215[[#This Row],[Column2]],Table12[[Column2]:[Column54]],26,FALSE),"0")</f>
        <v>0</v>
      </c>
      <c r="AB219" s="52">
        <f>IFERROR(VLOOKUP(Table1215[[#This Row],[Column2]],Table12[[Column2]:[Column54]],27,FALSE),"0")</f>
        <v>0</v>
      </c>
      <c r="AC219" s="52">
        <f>IFERROR(VLOOKUP(Table1215[[#This Row],[Column2]],Table12[[Column2]:[Column54]],28,FALSE),"0")</f>
        <v>0</v>
      </c>
      <c r="AD219" s="58">
        <f>Table1215[[#This Row],[Column25]]</f>
        <v>3</v>
      </c>
      <c r="AE219" s="52">
        <f>IFERROR(VLOOKUP(Table1215[[#This Row],[Column2]],Table12[[Column2]:[Column54]],30,FALSE),"0")</f>
        <v>0</v>
      </c>
      <c r="AF219" s="52">
        <f>IFERROR(VLOOKUP(Table1215[[#This Row],[Column2]],Table12[[Column2]:[Column54]],31,FALSE),"0")</f>
        <v>0</v>
      </c>
      <c r="AG219" s="52">
        <f>IFERROR(VLOOKUP(Table1215[[#This Row],[Column2]],Table12[[Column2]:[Column54]],32,FALSE),"0")</f>
        <v>0</v>
      </c>
      <c r="AH219" s="52">
        <f>IFERROR(VLOOKUP(Table1215[[#This Row],[Column2]],Table12[[Column2]:[Column54]],33,FALSE),"0")</f>
        <v>0</v>
      </c>
      <c r="AI219" s="52">
        <f>IFERROR(VLOOKUP(Table1215[[#This Row],[Column2]],Table12[[Column2]:[Column54]],34,FALSE),"0")</f>
        <v>0</v>
      </c>
      <c r="AJ219" s="58">
        <f>AVERAGE(Table1215[[#This Row],[Column31]],Table1215[[#This Row],[Column32]],Table1215[[#This Row],[Column33]])</f>
        <v>0</v>
      </c>
      <c r="AK219" s="52">
        <f>IFERROR(VLOOKUP(Table1215[[#This Row],[Column2]],Table12[[Column2]:[Column54]],36,FALSE),"0")</f>
        <v>2</v>
      </c>
      <c r="AL219" s="52">
        <f>IFERROR(VLOOKUP(Table1215[[#This Row],[Column2]],Table12[[Column2]:[Column54]],37,FALSE),"0")</f>
        <v>3</v>
      </c>
      <c r="AM219" s="52">
        <f>IFERROR(VLOOKUP(Table1215[[#This Row],[Column2]],Table12[[Column2]:[Column54]],38,FALSE),"0")</f>
        <v>0</v>
      </c>
      <c r="AN219" s="52">
        <f>IFERROR(VLOOKUP(Table1215[[#This Row],[Column2]],Table12[[Column2]:[Column54]],39,FALSE),"0")</f>
        <v>3</v>
      </c>
      <c r="AO219" s="52">
        <f>IFERROR(VLOOKUP(Table1215[[#This Row],[Column2]],Table12[[Column2]:[Column54]],40,FALSE),"0")</f>
        <v>0</v>
      </c>
      <c r="AP219" s="58">
        <f>AVERAGE(Table1215[[#This Row],[Column37]],Table1215[[#This Row],[Column38]],Table1215[[#This Row],[Column40]])</f>
        <v>2.6666666666666665</v>
      </c>
      <c r="AQ219" s="52">
        <f>IFERROR(VLOOKUP(Table1215[[#This Row],[Column2]],Table12[[Column2]:[Column54]],42,FALSE),"0")</f>
        <v>3</v>
      </c>
      <c r="AR219" s="52">
        <f>IFERROR(VLOOKUP(Table1215[[#This Row],[Column2]],Table12[[Column2]:[Column54]],43,FALSE),"0")</f>
        <v>0</v>
      </c>
      <c r="AS219" s="52">
        <f>IFERROR(VLOOKUP(Table1215[[#This Row],[Column2]],Table12[[Column2]:[Column54]],44,FALSE),"0")</f>
        <v>0</v>
      </c>
      <c r="AT219" s="52">
        <f>IFERROR(VLOOKUP(Table1215[[#This Row],[Column2]],Table12[[Column2]:[Column54]],45,FALSE),"0")</f>
        <v>0</v>
      </c>
      <c r="AU219" s="52">
        <f>IFERROR(VLOOKUP(Table1215[[#This Row],[Column2]],Table12[[Column2]:[Column54]],46,FALSE),"0")</f>
        <v>0</v>
      </c>
      <c r="AV219" s="58">
        <f>Table1215[[#This Row],[Column43]]</f>
        <v>3</v>
      </c>
      <c r="AW219" s="52">
        <f>IFERROR(VLOOKUP(Table1215[[#This Row],[Column2]],Table12[[Column2]:[Column54]],48,FALSE),"0")</f>
        <v>0</v>
      </c>
      <c r="AX219" s="52">
        <f>IFERROR(VLOOKUP(Table1215[[#This Row],[Column2]],Table12[[Column2]:[Column54]],49,FALSE),"0")</f>
        <v>0</v>
      </c>
      <c r="AY219" s="52">
        <f>IFERROR(VLOOKUP(Table1215[[#This Row],[Column2]],Table12[[Column2]:[Column54]],50,FALSE),"0")</f>
        <v>0</v>
      </c>
      <c r="AZ219" s="52">
        <f>IFERROR(VLOOKUP(Table1215[[#This Row],[Column2]],Table12[[Column2]:[Column54]],51,FALSE),"0")</f>
        <v>2</v>
      </c>
      <c r="BA219" s="52">
        <f>IFERROR(VLOOKUP(Table1215[[#This Row],[Column2]],Table12[[Column2]:[Column54]],52,FALSE),"0")</f>
        <v>2</v>
      </c>
      <c r="BB219" s="58">
        <f>AVERAGE(Table1215[[#This Row],[Column52]],Table1215[[#This Row],[Column53]])</f>
        <v>2</v>
      </c>
    </row>
    <row r="220" spans="1:54" ht="23.1" customHeight="1" x14ac:dyDescent="0.3">
      <c r="A220" s="77">
        <v>217</v>
      </c>
      <c r="B220" s="54" t="s">
        <v>466</v>
      </c>
      <c r="C220" s="55" t="s">
        <v>467</v>
      </c>
      <c r="D220" s="54" t="s">
        <v>541</v>
      </c>
      <c r="E220" s="54" t="s">
        <v>288</v>
      </c>
      <c r="F220" s="54" t="str">
        <f>REPT(CHAR(160),10)&amp;Working!$E221</f>
        <v>          D</v>
      </c>
      <c r="G220" s="56">
        <f>IFERROR(VLOOKUP(Table1215[[#This Row],[Column2]],Table12[[Column2]:[Column54]],6,FALSE),"0")</f>
        <v>0</v>
      </c>
      <c r="H220" s="56">
        <f>IFERROR(VLOOKUP(Table1215[[#This Row],[Column2]],Table12[[Column2]:[Column54]],7,FALSE),"0")</f>
        <v>0</v>
      </c>
      <c r="I220" s="56">
        <f>IFERROR(VLOOKUP(Table1215[[#This Row],[Column2]],Table12[[Column2]:[Column54]],8,FALSE),"0")</f>
        <v>3</v>
      </c>
      <c r="J220" s="56">
        <f>IFERROR(VLOOKUP(Table1215[[#This Row],[Column2]],Table12[[Column2]:[Column54]],9,FALSE),"0")</f>
        <v>0</v>
      </c>
      <c r="K220" s="56">
        <f>IFERROR(VLOOKUP(Table1215[[#This Row],[Column2]],Table12[[Column2]:[Column54]],10,FALSE),"0")</f>
        <v>0</v>
      </c>
      <c r="L220" s="58">
        <f>Table1215[[#This Row],[Column9]]</f>
        <v>3</v>
      </c>
      <c r="M220" s="56">
        <f>IFERROR(VLOOKUP(Table1215[[#This Row],[Column2]],Table12[[Column2]:[Column54]],12,FALSE),"0")</f>
        <v>0</v>
      </c>
      <c r="N220" s="56">
        <f>IFERROR(VLOOKUP(Table1215[[#This Row],[Column2]],Table12[[Column2]:[Column54]],13,FALSE),"0")</f>
        <v>4</v>
      </c>
      <c r="O220" s="56">
        <f>IFERROR(VLOOKUP(Table1215[[#This Row],[Column2]],Table12[[Column2]:[Column54]],14,FALSE),"0")</f>
        <v>5</v>
      </c>
      <c r="P220" s="56">
        <f>IFERROR(VLOOKUP(Table1215[[#This Row],[Column2]],Table12[[Column2]:[Column54]],10,FALSE),"0")</f>
        <v>0</v>
      </c>
      <c r="Q220" s="56">
        <f>IFERROR(VLOOKUP(Table1215[[#This Row],[Column2]],Table12[[Column2]:[Column54]],16,FALSE),"0")</f>
        <v>5</v>
      </c>
      <c r="R220" s="58">
        <f>AVERAGE(Table1215[[#This Row],[Column14]],Table1215[[#This Row],[Column15]],Table1215[[#This Row],[Column17]])</f>
        <v>4.666666666666667</v>
      </c>
      <c r="S220" s="56">
        <f>IFERROR(VLOOKUP(Table1215[[#This Row],[Column2]],Table12[[Column2]:[Column54]],18,FALSE),"0")</f>
        <v>0</v>
      </c>
      <c r="T220" s="56">
        <f>IFERROR(VLOOKUP(Table1215[[#This Row],[Column2]],Table12[[Column2]:[Column54]],19,FALSE),"0")</f>
        <v>0</v>
      </c>
      <c r="U220" s="56">
        <f>IFERROR(VLOOKUP(Table1215[[#This Row],[Column2]],Table12[[Column2]:[Column54]],20,FALSE),"0")</f>
        <v>0</v>
      </c>
      <c r="V220" s="56">
        <f>IFERROR(VLOOKUP(Table1215[[#This Row],[Column2]],Table12[[Column2]:[Column54]],21,FALSE),"0")</f>
        <v>0</v>
      </c>
      <c r="W220" s="56">
        <f>IFERROR(VLOOKUP(Table1215[[#This Row],[Column2]],Table12[[Column2]:[Column54]],22,FALSE),"0")</f>
        <v>0</v>
      </c>
      <c r="X220" s="58">
        <f>Table1215[[#This Row],[Column19]]</f>
        <v>0</v>
      </c>
      <c r="Y220" s="56">
        <f>IFERROR(VLOOKUP(Table1215[[#This Row],[Column2]],Table12[[Column2]:[Column54]],24,FALSE),"0")</f>
        <v>4</v>
      </c>
      <c r="Z220" s="56">
        <f>IFERROR(VLOOKUP(Table1215[[#This Row],[Column2]],Table12[[Column2]:[Column54]],25,FALSE),"0")</f>
        <v>0</v>
      </c>
      <c r="AA220" s="56">
        <f>IFERROR(VLOOKUP(Table1215[[#This Row],[Column2]],Table12[[Column2]:[Column54]],26,FALSE),"0")</f>
        <v>0</v>
      </c>
      <c r="AB220" s="56">
        <f>IFERROR(VLOOKUP(Table1215[[#This Row],[Column2]],Table12[[Column2]:[Column54]],27,FALSE),"0")</f>
        <v>0</v>
      </c>
      <c r="AC220" s="56">
        <f>IFERROR(VLOOKUP(Table1215[[#This Row],[Column2]],Table12[[Column2]:[Column54]],28,FALSE),"0")</f>
        <v>0</v>
      </c>
      <c r="AD220" s="58">
        <f>Table1215[[#This Row],[Column25]]</f>
        <v>4</v>
      </c>
      <c r="AE220" s="56">
        <f>IFERROR(VLOOKUP(Table1215[[#This Row],[Column2]],Table12[[Column2]:[Column54]],30,FALSE),"0")</f>
        <v>0</v>
      </c>
      <c r="AF220" s="56">
        <f>IFERROR(VLOOKUP(Table1215[[#This Row],[Column2]],Table12[[Column2]:[Column54]],31,FALSE),"0")</f>
        <v>0</v>
      </c>
      <c r="AG220" s="56">
        <f>IFERROR(VLOOKUP(Table1215[[#This Row],[Column2]],Table12[[Column2]:[Column54]],32,FALSE),"0")</f>
        <v>0</v>
      </c>
      <c r="AH220" s="56">
        <f>IFERROR(VLOOKUP(Table1215[[#This Row],[Column2]],Table12[[Column2]:[Column54]],33,FALSE),"0")</f>
        <v>0</v>
      </c>
      <c r="AI220" s="56">
        <f>IFERROR(VLOOKUP(Table1215[[#This Row],[Column2]],Table12[[Column2]:[Column54]],34,FALSE),"0")</f>
        <v>0</v>
      </c>
      <c r="AJ220" s="58">
        <f>AVERAGE(Table1215[[#This Row],[Column31]],Table1215[[#This Row],[Column32]],Table1215[[#This Row],[Column33]])</f>
        <v>0</v>
      </c>
      <c r="AK220" s="56">
        <f>IFERROR(VLOOKUP(Table1215[[#This Row],[Column2]],Table12[[Column2]:[Column54]],36,FALSE),"0")</f>
        <v>3</v>
      </c>
      <c r="AL220" s="56">
        <f>IFERROR(VLOOKUP(Table1215[[#This Row],[Column2]],Table12[[Column2]:[Column54]],37,FALSE),"0")</f>
        <v>3</v>
      </c>
      <c r="AM220" s="56">
        <f>IFERROR(VLOOKUP(Table1215[[#This Row],[Column2]],Table12[[Column2]:[Column54]],38,FALSE),"0")</f>
        <v>0</v>
      </c>
      <c r="AN220" s="56">
        <f>IFERROR(VLOOKUP(Table1215[[#This Row],[Column2]],Table12[[Column2]:[Column54]],39,FALSE),"0")</f>
        <v>4</v>
      </c>
      <c r="AO220" s="56">
        <f>IFERROR(VLOOKUP(Table1215[[#This Row],[Column2]],Table12[[Column2]:[Column54]],40,FALSE),"0")</f>
        <v>0</v>
      </c>
      <c r="AP220" s="58">
        <f>AVERAGE(Table1215[[#This Row],[Column37]],Table1215[[#This Row],[Column38]],Table1215[[#This Row],[Column40]])</f>
        <v>3.3333333333333335</v>
      </c>
      <c r="AQ220" s="56">
        <f>IFERROR(VLOOKUP(Table1215[[#This Row],[Column2]],Table12[[Column2]:[Column54]],42,FALSE),"0")</f>
        <v>4</v>
      </c>
      <c r="AR220" s="56">
        <f>IFERROR(VLOOKUP(Table1215[[#This Row],[Column2]],Table12[[Column2]:[Column54]],43,FALSE),"0")</f>
        <v>0</v>
      </c>
      <c r="AS220" s="56">
        <f>IFERROR(VLOOKUP(Table1215[[#This Row],[Column2]],Table12[[Column2]:[Column54]],44,FALSE),"0")</f>
        <v>0</v>
      </c>
      <c r="AT220" s="56">
        <f>IFERROR(VLOOKUP(Table1215[[#This Row],[Column2]],Table12[[Column2]:[Column54]],45,FALSE),"0")</f>
        <v>0</v>
      </c>
      <c r="AU220" s="56">
        <f>IFERROR(VLOOKUP(Table1215[[#This Row],[Column2]],Table12[[Column2]:[Column54]],46,FALSE),"0")</f>
        <v>0</v>
      </c>
      <c r="AV220" s="58">
        <f>Table1215[[#This Row],[Column43]]</f>
        <v>4</v>
      </c>
      <c r="AW220" s="56">
        <f>IFERROR(VLOOKUP(Table1215[[#This Row],[Column2]],Table12[[Column2]:[Column54]],48,FALSE),"0")</f>
        <v>0</v>
      </c>
      <c r="AX220" s="56">
        <f>IFERROR(VLOOKUP(Table1215[[#This Row],[Column2]],Table12[[Column2]:[Column54]],49,FALSE),"0")</f>
        <v>0</v>
      </c>
      <c r="AY220" s="56">
        <f>IFERROR(VLOOKUP(Table1215[[#This Row],[Column2]],Table12[[Column2]:[Column54]],50,FALSE),"0")</f>
        <v>0</v>
      </c>
      <c r="AZ220" s="56">
        <f>IFERROR(VLOOKUP(Table1215[[#This Row],[Column2]],Table12[[Column2]:[Column54]],51,FALSE),"0")</f>
        <v>3</v>
      </c>
      <c r="BA220" s="56">
        <f>IFERROR(VLOOKUP(Table1215[[#This Row],[Column2]],Table12[[Column2]:[Column54]],52,FALSE),"0")</f>
        <v>3</v>
      </c>
      <c r="BB220" s="58">
        <f>AVERAGE(Table1215[[#This Row],[Column52]],Table1215[[#This Row],[Column53]])</f>
        <v>3</v>
      </c>
    </row>
    <row r="221" spans="1:54" ht="23.1" customHeight="1" x14ac:dyDescent="0.3">
      <c r="A221" s="78">
        <v>218</v>
      </c>
      <c r="B221" s="61" t="s">
        <v>468</v>
      </c>
      <c r="C221" s="62" t="s">
        <v>469</v>
      </c>
      <c r="D221" s="61" t="s">
        <v>449</v>
      </c>
      <c r="E221" s="61" t="s">
        <v>288</v>
      </c>
      <c r="F221" s="61" t="str">
        <f>REPT(CHAR(160),10)&amp;Working!$E222</f>
        <v>          D</v>
      </c>
      <c r="G221" s="52">
        <f>IFERROR(VLOOKUP(Table1215[[#This Row],[Column2]],Table12[[Column2]:[Column54]],6,FALSE),"0")</f>
        <v>0</v>
      </c>
      <c r="H221" s="52">
        <f>IFERROR(VLOOKUP(Table1215[[#This Row],[Column2]],Table12[[Column2]:[Column54]],7,FALSE),"0")</f>
        <v>0</v>
      </c>
      <c r="I221" s="52">
        <f>IFERROR(VLOOKUP(Table1215[[#This Row],[Column2]],Table12[[Column2]:[Column54]],8,FALSE),"0")</f>
        <v>2</v>
      </c>
      <c r="J221" s="52">
        <f>IFERROR(VLOOKUP(Table1215[[#This Row],[Column2]],Table12[[Column2]:[Column54]],9,FALSE),"0")</f>
        <v>0</v>
      </c>
      <c r="K221" s="52">
        <f>IFERROR(VLOOKUP(Table1215[[#This Row],[Column2]],Table12[[Column2]:[Column54]],10,FALSE),"0")</f>
        <v>0</v>
      </c>
      <c r="L221" s="58">
        <f>Table1215[[#This Row],[Column9]]</f>
        <v>2</v>
      </c>
      <c r="M221" s="52">
        <f>IFERROR(VLOOKUP(Table1215[[#This Row],[Column2]],Table12[[Column2]:[Column54]],12,FALSE),"0")</f>
        <v>0</v>
      </c>
      <c r="N221" s="52">
        <f>IFERROR(VLOOKUP(Table1215[[#This Row],[Column2]],Table12[[Column2]:[Column54]],13,FALSE),"0")</f>
        <v>2</v>
      </c>
      <c r="O221" s="52">
        <f>IFERROR(VLOOKUP(Table1215[[#This Row],[Column2]],Table12[[Column2]:[Column54]],14,FALSE),"0")</f>
        <v>3</v>
      </c>
      <c r="P221" s="52">
        <f>IFERROR(VLOOKUP(Table1215[[#This Row],[Column2]],Table12[[Column2]:[Column54]],10,FALSE),"0")</f>
        <v>0</v>
      </c>
      <c r="Q221" s="52">
        <f>IFERROR(VLOOKUP(Table1215[[#This Row],[Column2]],Table12[[Column2]:[Column54]],16,FALSE),"0")</f>
        <v>3</v>
      </c>
      <c r="R221" s="58">
        <f>AVERAGE(Table1215[[#This Row],[Column14]],Table1215[[#This Row],[Column15]],Table1215[[#This Row],[Column17]])</f>
        <v>2.6666666666666665</v>
      </c>
      <c r="S221" s="52">
        <f>IFERROR(VLOOKUP(Table1215[[#This Row],[Column2]],Table12[[Column2]:[Column54]],18,FALSE),"0")</f>
        <v>0</v>
      </c>
      <c r="T221" s="52">
        <f>IFERROR(VLOOKUP(Table1215[[#This Row],[Column2]],Table12[[Column2]:[Column54]],19,FALSE),"0")</f>
        <v>0</v>
      </c>
      <c r="U221" s="52">
        <f>IFERROR(VLOOKUP(Table1215[[#This Row],[Column2]],Table12[[Column2]:[Column54]],20,FALSE),"0")</f>
        <v>0</v>
      </c>
      <c r="V221" s="52">
        <f>IFERROR(VLOOKUP(Table1215[[#This Row],[Column2]],Table12[[Column2]:[Column54]],21,FALSE),"0")</f>
        <v>0</v>
      </c>
      <c r="W221" s="52">
        <f>IFERROR(VLOOKUP(Table1215[[#This Row],[Column2]],Table12[[Column2]:[Column54]],22,FALSE),"0")</f>
        <v>0</v>
      </c>
      <c r="X221" s="58">
        <f>Table1215[[#This Row],[Column19]]</f>
        <v>0</v>
      </c>
      <c r="Y221" s="52">
        <f>IFERROR(VLOOKUP(Table1215[[#This Row],[Column2]],Table12[[Column2]:[Column54]],24,FALSE),"0")</f>
        <v>2</v>
      </c>
      <c r="Z221" s="52">
        <f>IFERROR(VLOOKUP(Table1215[[#This Row],[Column2]],Table12[[Column2]:[Column54]],25,FALSE),"0")</f>
        <v>0</v>
      </c>
      <c r="AA221" s="52">
        <f>IFERROR(VLOOKUP(Table1215[[#This Row],[Column2]],Table12[[Column2]:[Column54]],26,FALSE),"0")</f>
        <v>0</v>
      </c>
      <c r="AB221" s="52">
        <f>IFERROR(VLOOKUP(Table1215[[#This Row],[Column2]],Table12[[Column2]:[Column54]],27,FALSE),"0")</f>
        <v>0</v>
      </c>
      <c r="AC221" s="52">
        <f>IFERROR(VLOOKUP(Table1215[[#This Row],[Column2]],Table12[[Column2]:[Column54]],28,FALSE),"0")</f>
        <v>0</v>
      </c>
      <c r="AD221" s="58">
        <f>Table1215[[#This Row],[Column25]]</f>
        <v>2</v>
      </c>
      <c r="AE221" s="52">
        <f>IFERROR(VLOOKUP(Table1215[[#This Row],[Column2]],Table12[[Column2]:[Column54]],30,FALSE),"0")</f>
        <v>0</v>
      </c>
      <c r="AF221" s="52">
        <f>IFERROR(VLOOKUP(Table1215[[#This Row],[Column2]],Table12[[Column2]:[Column54]],31,FALSE),"0")</f>
        <v>0</v>
      </c>
      <c r="AG221" s="52">
        <f>IFERROR(VLOOKUP(Table1215[[#This Row],[Column2]],Table12[[Column2]:[Column54]],32,FALSE),"0")</f>
        <v>0</v>
      </c>
      <c r="AH221" s="52">
        <f>IFERROR(VLOOKUP(Table1215[[#This Row],[Column2]],Table12[[Column2]:[Column54]],33,FALSE),"0")</f>
        <v>0</v>
      </c>
      <c r="AI221" s="52">
        <f>IFERROR(VLOOKUP(Table1215[[#This Row],[Column2]],Table12[[Column2]:[Column54]],34,FALSE),"0")</f>
        <v>0</v>
      </c>
      <c r="AJ221" s="58">
        <f>AVERAGE(Table1215[[#This Row],[Column31]],Table1215[[#This Row],[Column32]],Table1215[[#This Row],[Column33]])</f>
        <v>0</v>
      </c>
      <c r="AK221" s="52">
        <f>IFERROR(VLOOKUP(Table1215[[#This Row],[Column2]],Table12[[Column2]:[Column54]],36,FALSE),"0")</f>
        <v>2</v>
      </c>
      <c r="AL221" s="52">
        <f>IFERROR(VLOOKUP(Table1215[[#This Row],[Column2]],Table12[[Column2]:[Column54]],37,FALSE),"0")</f>
        <v>2</v>
      </c>
      <c r="AM221" s="52">
        <f>IFERROR(VLOOKUP(Table1215[[#This Row],[Column2]],Table12[[Column2]:[Column54]],38,FALSE),"0")</f>
        <v>0</v>
      </c>
      <c r="AN221" s="52">
        <f>IFERROR(VLOOKUP(Table1215[[#This Row],[Column2]],Table12[[Column2]:[Column54]],39,FALSE),"0")</f>
        <v>2</v>
      </c>
      <c r="AO221" s="52">
        <f>IFERROR(VLOOKUP(Table1215[[#This Row],[Column2]],Table12[[Column2]:[Column54]],40,FALSE),"0")</f>
        <v>0</v>
      </c>
      <c r="AP221" s="58">
        <f>AVERAGE(Table1215[[#This Row],[Column37]],Table1215[[#This Row],[Column38]],Table1215[[#This Row],[Column40]])</f>
        <v>2</v>
      </c>
      <c r="AQ221" s="52">
        <f>IFERROR(VLOOKUP(Table1215[[#This Row],[Column2]],Table12[[Column2]:[Column54]],42,FALSE),"0")</f>
        <v>2</v>
      </c>
      <c r="AR221" s="52">
        <f>IFERROR(VLOOKUP(Table1215[[#This Row],[Column2]],Table12[[Column2]:[Column54]],43,FALSE),"0")</f>
        <v>0</v>
      </c>
      <c r="AS221" s="52">
        <f>IFERROR(VLOOKUP(Table1215[[#This Row],[Column2]],Table12[[Column2]:[Column54]],44,FALSE),"0")</f>
        <v>0</v>
      </c>
      <c r="AT221" s="52">
        <f>IFERROR(VLOOKUP(Table1215[[#This Row],[Column2]],Table12[[Column2]:[Column54]],45,FALSE),"0")</f>
        <v>0</v>
      </c>
      <c r="AU221" s="52">
        <f>IFERROR(VLOOKUP(Table1215[[#This Row],[Column2]],Table12[[Column2]:[Column54]],46,FALSE),"0")</f>
        <v>0</v>
      </c>
      <c r="AV221" s="58">
        <f>Table1215[[#This Row],[Column43]]</f>
        <v>2</v>
      </c>
      <c r="AW221" s="52">
        <f>IFERROR(VLOOKUP(Table1215[[#This Row],[Column2]],Table12[[Column2]:[Column54]],48,FALSE),"0")</f>
        <v>0</v>
      </c>
      <c r="AX221" s="52">
        <f>IFERROR(VLOOKUP(Table1215[[#This Row],[Column2]],Table12[[Column2]:[Column54]],49,FALSE),"0")</f>
        <v>0</v>
      </c>
      <c r="AY221" s="52">
        <f>IFERROR(VLOOKUP(Table1215[[#This Row],[Column2]],Table12[[Column2]:[Column54]],50,FALSE),"0")</f>
        <v>0</v>
      </c>
      <c r="AZ221" s="52">
        <f>IFERROR(VLOOKUP(Table1215[[#This Row],[Column2]],Table12[[Column2]:[Column54]],51,FALSE),"0")</f>
        <v>3</v>
      </c>
      <c r="BA221" s="52">
        <f>IFERROR(VLOOKUP(Table1215[[#This Row],[Column2]],Table12[[Column2]:[Column54]],52,FALSE),"0")</f>
        <v>2</v>
      </c>
      <c r="BB221" s="58">
        <f>AVERAGE(Table1215[[#This Row],[Column52]],Table1215[[#This Row],[Column53]])</f>
        <v>2.5</v>
      </c>
    </row>
    <row r="222" spans="1:54" ht="23.1" customHeight="1" x14ac:dyDescent="0.3">
      <c r="A222" s="77">
        <v>219</v>
      </c>
      <c r="B222" s="54" t="s">
        <v>470</v>
      </c>
      <c r="C222" s="55" t="s">
        <v>471</v>
      </c>
      <c r="D222" s="54" t="s">
        <v>449</v>
      </c>
      <c r="E222" s="54" t="s">
        <v>288</v>
      </c>
      <c r="F222" s="54" t="str">
        <f>REPT(CHAR(160),10)&amp;Working!$E223</f>
        <v>          D</v>
      </c>
      <c r="G222" s="56">
        <f>IFERROR(VLOOKUP(Table1215[[#This Row],[Column2]],Table12[[Column2]:[Column54]],6,FALSE),"0")</f>
        <v>0</v>
      </c>
      <c r="H222" s="56">
        <f>IFERROR(VLOOKUP(Table1215[[#This Row],[Column2]],Table12[[Column2]:[Column54]],7,FALSE),"0")</f>
        <v>0</v>
      </c>
      <c r="I222" s="56">
        <f>IFERROR(VLOOKUP(Table1215[[#This Row],[Column2]],Table12[[Column2]:[Column54]],8,FALSE),"0")</f>
        <v>3</v>
      </c>
      <c r="J222" s="56">
        <f>IFERROR(VLOOKUP(Table1215[[#This Row],[Column2]],Table12[[Column2]:[Column54]],9,FALSE),"0")</f>
        <v>0</v>
      </c>
      <c r="K222" s="56">
        <f>IFERROR(VLOOKUP(Table1215[[#This Row],[Column2]],Table12[[Column2]:[Column54]],10,FALSE),"0")</f>
        <v>0</v>
      </c>
      <c r="L222" s="58">
        <f>Table1215[[#This Row],[Column9]]</f>
        <v>3</v>
      </c>
      <c r="M222" s="56">
        <f>IFERROR(VLOOKUP(Table1215[[#This Row],[Column2]],Table12[[Column2]:[Column54]],12,FALSE),"0")</f>
        <v>0</v>
      </c>
      <c r="N222" s="56">
        <f>IFERROR(VLOOKUP(Table1215[[#This Row],[Column2]],Table12[[Column2]:[Column54]],13,FALSE),"0")</f>
        <v>3</v>
      </c>
      <c r="O222" s="56">
        <f>IFERROR(VLOOKUP(Table1215[[#This Row],[Column2]],Table12[[Column2]:[Column54]],14,FALSE),"0")</f>
        <v>3</v>
      </c>
      <c r="P222" s="56">
        <f>IFERROR(VLOOKUP(Table1215[[#This Row],[Column2]],Table12[[Column2]:[Column54]],10,FALSE),"0")</f>
        <v>0</v>
      </c>
      <c r="Q222" s="56">
        <f>IFERROR(VLOOKUP(Table1215[[#This Row],[Column2]],Table12[[Column2]:[Column54]],16,FALSE),"0")</f>
        <v>3</v>
      </c>
      <c r="R222" s="58">
        <f>AVERAGE(Table1215[[#This Row],[Column14]],Table1215[[#This Row],[Column15]],Table1215[[#This Row],[Column17]])</f>
        <v>3</v>
      </c>
      <c r="S222" s="56">
        <f>IFERROR(VLOOKUP(Table1215[[#This Row],[Column2]],Table12[[Column2]:[Column54]],18,FALSE),"0")</f>
        <v>0</v>
      </c>
      <c r="T222" s="56">
        <f>IFERROR(VLOOKUP(Table1215[[#This Row],[Column2]],Table12[[Column2]:[Column54]],19,FALSE),"0")</f>
        <v>0</v>
      </c>
      <c r="U222" s="56">
        <f>IFERROR(VLOOKUP(Table1215[[#This Row],[Column2]],Table12[[Column2]:[Column54]],20,FALSE),"0")</f>
        <v>0</v>
      </c>
      <c r="V222" s="56">
        <f>IFERROR(VLOOKUP(Table1215[[#This Row],[Column2]],Table12[[Column2]:[Column54]],21,FALSE),"0")</f>
        <v>0</v>
      </c>
      <c r="W222" s="56">
        <f>IFERROR(VLOOKUP(Table1215[[#This Row],[Column2]],Table12[[Column2]:[Column54]],22,FALSE),"0")</f>
        <v>0</v>
      </c>
      <c r="X222" s="58">
        <f>Table1215[[#This Row],[Column19]]</f>
        <v>0</v>
      </c>
      <c r="Y222" s="56">
        <f>IFERROR(VLOOKUP(Table1215[[#This Row],[Column2]],Table12[[Column2]:[Column54]],24,FALSE),"0")</f>
        <v>3</v>
      </c>
      <c r="Z222" s="56">
        <f>IFERROR(VLOOKUP(Table1215[[#This Row],[Column2]],Table12[[Column2]:[Column54]],25,FALSE),"0")</f>
        <v>0</v>
      </c>
      <c r="AA222" s="56">
        <f>IFERROR(VLOOKUP(Table1215[[#This Row],[Column2]],Table12[[Column2]:[Column54]],26,FALSE),"0")</f>
        <v>0</v>
      </c>
      <c r="AB222" s="56">
        <f>IFERROR(VLOOKUP(Table1215[[#This Row],[Column2]],Table12[[Column2]:[Column54]],27,FALSE),"0")</f>
        <v>0</v>
      </c>
      <c r="AC222" s="56">
        <f>IFERROR(VLOOKUP(Table1215[[#This Row],[Column2]],Table12[[Column2]:[Column54]],28,FALSE),"0")</f>
        <v>0</v>
      </c>
      <c r="AD222" s="58">
        <f>Table1215[[#This Row],[Column25]]</f>
        <v>3</v>
      </c>
      <c r="AE222" s="56">
        <f>IFERROR(VLOOKUP(Table1215[[#This Row],[Column2]],Table12[[Column2]:[Column54]],30,FALSE),"0")</f>
        <v>0</v>
      </c>
      <c r="AF222" s="56">
        <f>IFERROR(VLOOKUP(Table1215[[#This Row],[Column2]],Table12[[Column2]:[Column54]],31,FALSE),"0")</f>
        <v>0</v>
      </c>
      <c r="AG222" s="56">
        <f>IFERROR(VLOOKUP(Table1215[[#This Row],[Column2]],Table12[[Column2]:[Column54]],32,FALSE),"0")</f>
        <v>0</v>
      </c>
      <c r="AH222" s="56">
        <f>IFERROR(VLOOKUP(Table1215[[#This Row],[Column2]],Table12[[Column2]:[Column54]],33,FALSE),"0")</f>
        <v>0</v>
      </c>
      <c r="AI222" s="56">
        <f>IFERROR(VLOOKUP(Table1215[[#This Row],[Column2]],Table12[[Column2]:[Column54]],34,FALSE),"0")</f>
        <v>0</v>
      </c>
      <c r="AJ222" s="58">
        <f>AVERAGE(Table1215[[#This Row],[Column31]],Table1215[[#This Row],[Column32]],Table1215[[#This Row],[Column33]])</f>
        <v>0</v>
      </c>
      <c r="AK222" s="56">
        <f>IFERROR(VLOOKUP(Table1215[[#This Row],[Column2]],Table12[[Column2]:[Column54]],36,FALSE),"0")</f>
        <v>2</v>
      </c>
      <c r="AL222" s="56">
        <f>IFERROR(VLOOKUP(Table1215[[#This Row],[Column2]],Table12[[Column2]:[Column54]],37,FALSE),"0")</f>
        <v>2</v>
      </c>
      <c r="AM222" s="56">
        <f>IFERROR(VLOOKUP(Table1215[[#This Row],[Column2]],Table12[[Column2]:[Column54]],38,FALSE),"0")</f>
        <v>0</v>
      </c>
      <c r="AN222" s="56">
        <f>IFERROR(VLOOKUP(Table1215[[#This Row],[Column2]],Table12[[Column2]:[Column54]],39,FALSE),"0")</f>
        <v>3</v>
      </c>
      <c r="AO222" s="56">
        <f>IFERROR(VLOOKUP(Table1215[[#This Row],[Column2]],Table12[[Column2]:[Column54]],40,FALSE),"0")</f>
        <v>0</v>
      </c>
      <c r="AP222" s="58">
        <f>AVERAGE(Table1215[[#This Row],[Column37]],Table1215[[#This Row],[Column38]],Table1215[[#This Row],[Column40]])</f>
        <v>2.3333333333333335</v>
      </c>
      <c r="AQ222" s="56">
        <f>IFERROR(VLOOKUP(Table1215[[#This Row],[Column2]],Table12[[Column2]:[Column54]],42,FALSE),"0")</f>
        <v>3</v>
      </c>
      <c r="AR222" s="56">
        <f>IFERROR(VLOOKUP(Table1215[[#This Row],[Column2]],Table12[[Column2]:[Column54]],43,FALSE),"0")</f>
        <v>0</v>
      </c>
      <c r="AS222" s="56">
        <f>IFERROR(VLOOKUP(Table1215[[#This Row],[Column2]],Table12[[Column2]:[Column54]],44,FALSE),"0")</f>
        <v>0</v>
      </c>
      <c r="AT222" s="56">
        <f>IFERROR(VLOOKUP(Table1215[[#This Row],[Column2]],Table12[[Column2]:[Column54]],45,FALSE),"0")</f>
        <v>0</v>
      </c>
      <c r="AU222" s="56">
        <f>IFERROR(VLOOKUP(Table1215[[#This Row],[Column2]],Table12[[Column2]:[Column54]],46,FALSE),"0")</f>
        <v>0</v>
      </c>
      <c r="AV222" s="58">
        <f>Table1215[[#This Row],[Column43]]</f>
        <v>3</v>
      </c>
      <c r="AW222" s="56">
        <f>IFERROR(VLOOKUP(Table1215[[#This Row],[Column2]],Table12[[Column2]:[Column54]],48,FALSE),"0")</f>
        <v>0</v>
      </c>
      <c r="AX222" s="56">
        <f>IFERROR(VLOOKUP(Table1215[[#This Row],[Column2]],Table12[[Column2]:[Column54]],49,FALSE),"0")</f>
        <v>0</v>
      </c>
      <c r="AY222" s="56">
        <f>IFERROR(VLOOKUP(Table1215[[#This Row],[Column2]],Table12[[Column2]:[Column54]],50,FALSE),"0")</f>
        <v>0</v>
      </c>
      <c r="AZ222" s="56">
        <f>IFERROR(VLOOKUP(Table1215[[#This Row],[Column2]],Table12[[Column2]:[Column54]],51,FALSE),"0")</f>
        <v>3</v>
      </c>
      <c r="BA222" s="56">
        <f>IFERROR(VLOOKUP(Table1215[[#This Row],[Column2]],Table12[[Column2]:[Column54]],52,FALSE),"0")</f>
        <v>2</v>
      </c>
      <c r="BB222" s="58">
        <f>AVERAGE(Table1215[[#This Row],[Column52]],Table1215[[#This Row],[Column53]])</f>
        <v>2.5</v>
      </c>
    </row>
    <row r="223" spans="1:54" ht="23.1" customHeight="1" x14ac:dyDescent="0.3">
      <c r="A223" s="78">
        <v>220</v>
      </c>
      <c r="B223" s="61" t="s">
        <v>472</v>
      </c>
      <c r="C223" s="62" t="s">
        <v>473</v>
      </c>
      <c r="D223" s="61" t="s">
        <v>541</v>
      </c>
      <c r="E223" s="61" t="s">
        <v>288</v>
      </c>
      <c r="F223" s="61" t="str">
        <f>REPT(CHAR(160),10)&amp;Working!$E224</f>
        <v>          D</v>
      </c>
      <c r="G223" s="52">
        <f>IFERROR(VLOOKUP(Table1215[[#This Row],[Column2]],Table12[[Column2]:[Column54]],6,FALSE),"0")</f>
        <v>0</v>
      </c>
      <c r="H223" s="52">
        <f>IFERROR(VLOOKUP(Table1215[[#This Row],[Column2]],Table12[[Column2]:[Column54]],7,FALSE),"0")</f>
        <v>0</v>
      </c>
      <c r="I223" s="52">
        <f>IFERROR(VLOOKUP(Table1215[[#This Row],[Column2]],Table12[[Column2]:[Column54]],8,FALSE),"0")</f>
        <v>0</v>
      </c>
      <c r="J223" s="52">
        <f>IFERROR(VLOOKUP(Table1215[[#This Row],[Column2]],Table12[[Column2]:[Column54]],9,FALSE),"0")</f>
        <v>0</v>
      </c>
      <c r="K223" s="52">
        <f>IFERROR(VLOOKUP(Table1215[[#This Row],[Column2]],Table12[[Column2]:[Column54]],10,FALSE),"0")</f>
        <v>0</v>
      </c>
      <c r="L223" s="58">
        <f>Table1215[[#This Row],[Column9]]</f>
        <v>0</v>
      </c>
      <c r="M223" s="52">
        <f>IFERROR(VLOOKUP(Table1215[[#This Row],[Column2]],Table12[[Column2]:[Column54]],12,FALSE),"0")</f>
        <v>0</v>
      </c>
      <c r="N223" s="52">
        <f>IFERROR(VLOOKUP(Table1215[[#This Row],[Column2]],Table12[[Column2]:[Column54]],13,FALSE),"0")</f>
        <v>0</v>
      </c>
      <c r="O223" s="52">
        <f>IFERROR(VLOOKUP(Table1215[[#This Row],[Column2]],Table12[[Column2]:[Column54]],14,FALSE),"0")</f>
        <v>0</v>
      </c>
      <c r="P223" s="52">
        <f>IFERROR(VLOOKUP(Table1215[[#This Row],[Column2]],Table12[[Column2]:[Column54]],10,FALSE),"0")</f>
        <v>0</v>
      </c>
      <c r="Q223" s="52">
        <f>IFERROR(VLOOKUP(Table1215[[#This Row],[Column2]],Table12[[Column2]:[Column54]],16,FALSE),"0")</f>
        <v>0</v>
      </c>
      <c r="R223" s="58">
        <f>AVERAGE(Table1215[[#This Row],[Column14]],Table1215[[#This Row],[Column15]],Table1215[[#This Row],[Column17]])</f>
        <v>0</v>
      </c>
      <c r="S223" s="52">
        <f>IFERROR(VLOOKUP(Table1215[[#This Row],[Column2]],Table12[[Column2]:[Column54]],18,FALSE),"0")</f>
        <v>0</v>
      </c>
      <c r="T223" s="52">
        <f>IFERROR(VLOOKUP(Table1215[[#This Row],[Column2]],Table12[[Column2]:[Column54]],19,FALSE),"0")</f>
        <v>0</v>
      </c>
      <c r="U223" s="52">
        <f>IFERROR(VLOOKUP(Table1215[[#This Row],[Column2]],Table12[[Column2]:[Column54]],20,FALSE),"0")</f>
        <v>0</v>
      </c>
      <c r="V223" s="52">
        <f>IFERROR(VLOOKUP(Table1215[[#This Row],[Column2]],Table12[[Column2]:[Column54]],21,FALSE),"0")</f>
        <v>0</v>
      </c>
      <c r="W223" s="52">
        <f>IFERROR(VLOOKUP(Table1215[[#This Row],[Column2]],Table12[[Column2]:[Column54]],22,FALSE),"0")</f>
        <v>0</v>
      </c>
      <c r="X223" s="58">
        <f>Table1215[[#This Row],[Column19]]</f>
        <v>0</v>
      </c>
      <c r="Y223" s="52">
        <f>IFERROR(VLOOKUP(Table1215[[#This Row],[Column2]],Table12[[Column2]:[Column54]],24,FALSE),"0")</f>
        <v>0</v>
      </c>
      <c r="Z223" s="52">
        <f>IFERROR(VLOOKUP(Table1215[[#This Row],[Column2]],Table12[[Column2]:[Column54]],25,FALSE),"0")</f>
        <v>0</v>
      </c>
      <c r="AA223" s="52">
        <f>IFERROR(VLOOKUP(Table1215[[#This Row],[Column2]],Table12[[Column2]:[Column54]],26,FALSE),"0")</f>
        <v>0</v>
      </c>
      <c r="AB223" s="52">
        <f>IFERROR(VLOOKUP(Table1215[[#This Row],[Column2]],Table12[[Column2]:[Column54]],27,FALSE),"0")</f>
        <v>0</v>
      </c>
      <c r="AC223" s="52">
        <f>IFERROR(VLOOKUP(Table1215[[#This Row],[Column2]],Table12[[Column2]:[Column54]],28,FALSE),"0")</f>
        <v>0</v>
      </c>
      <c r="AD223" s="58">
        <f>Table1215[[#This Row],[Column25]]</f>
        <v>0</v>
      </c>
      <c r="AE223" s="52">
        <f>IFERROR(VLOOKUP(Table1215[[#This Row],[Column2]],Table12[[Column2]:[Column54]],30,FALSE),"0")</f>
        <v>0</v>
      </c>
      <c r="AF223" s="52">
        <f>IFERROR(VLOOKUP(Table1215[[#This Row],[Column2]],Table12[[Column2]:[Column54]],31,FALSE),"0")</f>
        <v>0</v>
      </c>
      <c r="AG223" s="52">
        <f>IFERROR(VLOOKUP(Table1215[[#This Row],[Column2]],Table12[[Column2]:[Column54]],32,FALSE),"0")</f>
        <v>0</v>
      </c>
      <c r="AH223" s="52">
        <f>IFERROR(VLOOKUP(Table1215[[#This Row],[Column2]],Table12[[Column2]:[Column54]],33,FALSE),"0")</f>
        <v>0</v>
      </c>
      <c r="AI223" s="52">
        <f>IFERROR(VLOOKUP(Table1215[[#This Row],[Column2]],Table12[[Column2]:[Column54]],34,FALSE),"0")</f>
        <v>0</v>
      </c>
      <c r="AJ223" s="58">
        <f>AVERAGE(Table1215[[#This Row],[Column31]],Table1215[[#This Row],[Column32]],Table1215[[#This Row],[Column33]])</f>
        <v>0</v>
      </c>
      <c r="AK223" s="52">
        <f>IFERROR(VLOOKUP(Table1215[[#This Row],[Column2]],Table12[[Column2]:[Column54]],36,FALSE),"0")</f>
        <v>0</v>
      </c>
      <c r="AL223" s="52">
        <f>IFERROR(VLOOKUP(Table1215[[#This Row],[Column2]],Table12[[Column2]:[Column54]],37,FALSE),"0")</f>
        <v>0</v>
      </c>
      <c r="AM223" s="52">
        <f>IFERROR(VLOOKUP(Table1215[[#This Row],[Column2]],Table12[[Column2]:[Column54]],38,FALSE),"0")</f>
        <v>0</v>
      </c>
      <c r="AN223" s="52">
        <f>IFERROR(VLOOKUP(Table1215[[#This Row],[Column2]],Table12[[Column2]:[Column54]],39,FALSE),"0")</f>
        <v>0</v>
      </c>
      <c r="AO223" s="52">
        <f>IFERROR(VLOOKUP(Table1215[[#This Row],[Column2]],Table12[[Column2]:[Column54]],40,FALSE),"0")</f>
        <v>0</v>
      </c>
      <c r="AP223" s="58">
        <f>AVERAGE(Table1215[[#This Row],[Column37]],Table1215[[#This Row],[Column38]],Table1215[[#This Row],[Column40]])</f>
        <v>0</v>
      </c>
      <c r="AQ223" s="52">
        <f>IFERROR(VLOOKUP(Table1215[[#This Row],[Column2]],Table12[[Column2]:[Column54]],42,FALSE),"0")</f>
        <v>0</v>
      </c>
      <c r="AR223" s="52">
        <f>IFERROR(VLOOKUP(Table1215[[#This Row],[Column2]],Table12[[Column2]:[Column54]],43,FALSE),"0")</f>
        <v>0</v>
      </c>
      <c r="AS223" s="52">
        <f>IFERROR(VLOOKUP(Table1215[[#This Row],[Column2]],Table12[[Column2]:[Column54]],44,FALSE),"0")</f>
        <v>0</v>
      </c>
      <c r="AT223" s="52">
        <f>IFERROR(VLOOKUP(Table1215[[#This Row],[Column2]],Table12[[Column2]:[Column54]],45,FALSE),"0")</f>
        <v>0</v>
      </c>
      <c r="AU223" s="52">
        <f>IFERROR(VLOOKUP(Table1215[[#This Row],[Column2]],Table12[[Column2]:[Column54]],46,FALSE),"0")</f>
        <v>0</v>
      </c>
      <c r="AV223" s="58">
        <f>Table1215[[#This Row],[Column43]]</f>
        <v>0</v>
      </c>
      <c r="AW223" s="52">
        <f>IFERROR(VLOOKUP(Table1215[[#This Row],[Column2]],Table12[[Column2]:[Column54]],48,FALSE),"0")</f>
        <v>0</v>
      </c>
      <c r="AX223" s="52">
        <f>IFERROR(VLOOKUP(Table1215[[#This Row],[Column2]],Table12[[Column2]:[Column54]],49,FALSE),"0")</f>
        <v>0</v>
      </c>
      <c r="AY223" s="52">
        <f>IFERROR(VLOOKUP(Table1215[[#This Row],[Column2]],Table12[[Column2]:[Column54]],50,FALSE),"0")</f>
        <v>0</v>
      </c>
      <c r="AZ223" s="52">
        <f>IFERROR(VLOOKUP(Table1215[[#This Row],[Column2]],Table12[[Column2]:[Column54]],51,FALSE),"0")</f>
        <v>0</v>
      </c>
      <c r="BA223" s="52">
        <f>IFERROR(VLOOKUP(Table1215[[#This Row],[Column2]],Table12[[Column2]:[Column54]],52,FALSE),"0")</f>
        <v>0</v>
      </c>
      <c r="BB223" s="58">
        <f>AVERAGE(Table1215[[#This Row],[Column52]],Table1215[[#This Row],[Column53]])</f>
        <v>0</v>
      </c>
    </row>
    <row r="224" spans="1:54" ht="23.1" customHeight="1" x14ac:dyDescent="0.3">
      <c r="A224" s="77">
        <v>221</v>
      </c>
      <c r="B224" s="54" t="s">
        <v>474</v>
      </c>
      <c r="C224" s="55" t="s">
        <v>475</v>
      </c>
      <c r="D224" s="54" t="s">
        <v>449</v>
      </c>
      <c r="E224" s="54" t="s">
        <v>288</v>
      </c>
      <c r="F224" s="54" t="str">
        <f>REPT(CHAR(160),10)&amp;Working!$E225</f>
        <v>          D</v>
      </c>
      <c r="G224" s="56">
        <f>IFERROR(VLOOKUP(Table1215[[#This Row],[Column2]],Table12[[Column2]:[Column54]],6,FALSE),"0")</f>
        <v>0</v>
      </c>
      <c r="H224" s="56">
        <f>IFERROR(VLOOKUP(Table1215[[#This Row],[Column2]],Table12[[Column2]:[Column54]],7,FALSE),"0")</f>
        <v>0</v>
      </c>
      <c r="I224" s="56">
        <f>IFERROR(VLOOKUP(Table1215[[#This Row],[Column2]],Table12[[Column2]:[Column54]],8,FALSE),"0")</f>
        <v>0</v>
      </c>
      <c r="J224" s="56">
        <f>IFERROR(VLOOKUP(Table1215[[#This Row],[Column2]],Table12[[Column2]:[Column54]],9,FALSE),"0")</f>
        <v>0</v>
      </c>
      <c r="K224" s="56">
        <f>IFERROR(VLOOKUP(Table1215[[#This Row],[Column2]],Table12[[Column2]:[Column54]],10,FALSE),"0")</f>
        <v>0</v>
      </c>
      <c r="L224" s="58">
        <f>Table1215[[#This Row],[Column9]]</f>
        <v>0</v>
      </c>
      <c r="M224" s="56">
        <f>IFERROR(VLOOKUP(Table1215[[#This Row],[Column2]],Table12[[Column2]:[Column54]],12,FALSE),"0")</f>
        <v>0</v>
      </c>
      <c r="N224" s="56">
        <f>IFERROR(VLOOKUP(Table1215[[#This Row],[Column2]],Table12[[Column2]:[Column54]],13,FALSE),"0")</f>
        <v>0</v>
      </c>
      <c r="O224" s="56">
        <f>IFERROR(VLOOKUP(Table1215[[#This Row],[Column2]],Table12[[Column2]:[Column54]],14,FALSE),"0")</f>
        <v>0</v>
      </c>
      <c r="P224" s="56">
        <f>IFERROR(VLOOKUP(Table1215[[#This Row],[Column2]],Table12[[Column2]:[Column54]],10,FALSE),"0")</f>
        <v>0</v>
      </c>
      <c r="Q224" s="56">
        <f>IFERROR(VLOOKUP(Table1215[[#This Row],[Column2]],Table12[[Column2]:[Column54]],16,FALSE),"0")</f>
        <v>0</v>
      </c>
      <c r="R224" s="58">
        <f>AVERAGE(Table1215[[#This Row],[Column14]],Table1215[[#This Row],[Column15]],Table1215[[#This Row],[Column17]])</f>
        <v>0</v>
      </c>
      <c r="S224" s="56">
        <f>IFERROR(VLOOKUP(Table1215[[#This Row],[Column2]],Table12[[Column2]:[Column54]],18,FALSE),"0")</f>
        <v>0</v>
      </c>
      <c r="T224" s="56">
        <f>IFERROR(VLOOKUP(Table1215[[#This Row],[Column2]],Table12[[Column2]:[Column54]],19,FALSE),"0")</f>
        <v>0</v>
      </c>
      <c r="U224" s="56">
        <f>IFERROR(VLOOKUP(Table1215[[#This Row],[Column2]],Table12[[Column2]:[Column54]],20,FALSE),"0")</f>
        <v>0</v>
      </c>
      <c r="V224" s="56">
        <f>IFERROR(VLOOKUP(Table1215[[#This Row],[Column2]],Table12[[Column2]:[Column54]],21,FALSE),"0")</f>
        <v>0</v>
      </c>
      <c r="W224" s="56">
        <f>IFERROR(VLOOKUP(Table1215[[#This Row],[Column2]],Table12[[Column2]:[Column54]],22,FALSE),"0")</f>
        <v>0</v>
      </c>
      <c r="X224" s="58">
        <f>Table1215[[#This Row],[Column19]]</f>
        <v>0</v>
      </c>
      <c r="Y224" s="56">
        <f>IFERROR(VLOOKUP(Table1215[[#This Row],[Column2]],Table12[[Column2]:[Column54]],24,FALSE),"0")</f>
        <v>0</v>
      </c>
      <c r="Z224" s="56">
        <f>IFERROR(VLOOKUP(Table1215[[#This Row],[Column2]],Table12[[Column2]:[Column54]],25,FALSE),"0")</f>
        <v>0</v>
      </c>
      <c r="AA224" s="56">
        <f>IFERROR(VLOOKUP(Table1215[[#This Row],[Column2]],Table12[[Column2]:[Column54]],26,FALSE),"0")</f>
        <v>0</v>
      </c>
      <c r="AB224" s="56">
        <f>IFERROR(VLOOKUP(Table1215[[#This Row],[Column2]],Table12[[Column2]:[Column54]],27,FALSE),"0")</f>
        <v>0</v>
      </c>
      <c r="AC224" s="56">
        <f>IFERROR(VLOOKUP(Table1215[[#This Row],[Column2]],Table12[[Column2]:[Column54]],28,FALSE),"0")</f>
        <v>0</v>
      </c>
      <c r="AD224" s="58">
        <f>Table1215[[#This Row],[Column25]]</f>
        <v>0</v>
      </c>
      <c r="AE224" s="56">
        <f>IFERROR(VLOOKUP(Table1215[[#This Row],[Column2]],Table12[[Column2]:[Column54]],30,FALSE),"0")</f>
        <v>0</v>
      </c>
      <c r="AF224" s="56">
        <f>IFERROR(VLOOKUP(Table1215[[#This Row],[Column2]],Table12[[Column2]:[Column54]],31,FALSE),"0")</f>
        <v>0</v>
      </c>
      <c r="AG224" s="56">
        <f>IFERROR(VLOOKUP(Table1215[[#This Row],[Column2]],Table12[[Column2]:[Column54]],32,FALSE),"0")</f>
        <v>0</v>
      </c>
      <c r="AH224" s="56">
        <f>IFERROR(VLOOKUP(Table1215[[#This Row],[Column2]],Table12[[Column2]:[Column54]],33,FALSE),"0")</f>
        <v>0</v>
      </c>
      <c r="AI224" s="56">
        <f>IFERROR(VLOOKUP(Table1215[[#This Row],[Column2]],Table12[[Column2]:[Column54]],34,FALSE),"0")</f>
        <v>0</v>
      </c>
      <c r="AJ224" s="58">
        <f>AVERAGE(Table1215[[#This Row],[Column31]],Table1215[[#This Row],[Column32]],Table1215[[#This Row],[Column33]])</f>
        <v>0</v>
      </c>
      <c r="AK224" s="56">
        <f>IFERROR(VLOOKUP(Table1215[[#This Row],[Column2]],Table12[[Column2]:[Column54]],36,FALSE),"0")</f>
        <v>0</v>
      </c>
      <c r="AL224" s="56">
        <f>IFERROR(VLOOKUP(Table1215[[#This Row],[Column2]],Table12[[Column2]:[Column54]],37,FALSE),"0")</f>
        <v>0</v>
      </c>
      <c r="AM224" s="56">
        <f>IFERROR(VLOOKUP(Table1215[[#This Row],[Column2]],Table12[[Column2]:[Column54]],38,FALSE),"0")</f>
        <v>0</v>
      </c>
      <c r="AN224" s="56">
        <f>IFERROR(VLOOKUP(Table1215[[#This Row],[Column2]],Table12[[Column2]:[Column54]],39,FALSE),"0")</f>
        <v>0</v>
      </c>
      <c r="AO224" s="56">
        <f>IFERROR(VLOOKUP(Table1215[[#This Row],[Column2]],Table12[[Column2]:[Column54]],40,FALSE),"0")</f>
        <v>0</v>
      </c>
      <c r="AP224" s="58">
        <f>AVERAGE(Table1215[[#This Row],[Column37]],Table1215[[#This Row],[Column38]],Table1215[[#This Row],[Column40]])</f>
        <v>0</v>
      </c>
      <c r="AQ224" s="56">
        <f>IFERROR(VLOOKUP(Table1215[[#This Row],[Column2]],Table12[[Column2]:[Column54]],42,FALSE),"0")</f>
        <v>0</v>
      </c>
      <c r="AR224" s="56">
        <f>IFERROR(VLOOKUP(Table1215[[#This Row],[Column2]],Table12[[Column2]:[Column54]],43,FALSE),"0")</f>
        <v>0</v>
      </c>
      <c r="AS224" s="56">
        <f>IFERROR(VLOOKUP(Table1215[[#This Row],[Column2]],Table12[[Column2]:[Column54]],44,FALSE),"0")</f>
        <v>0</v>
      </c>
      <c r="AT224" s="56">
        <f>IFERROR(VLOOKUP(Table1215[[#This Row],[Column2]],Table12[[Column2]:[Column54]],45,FALSE),"0")</f>
        <v>0</v>
      </c>
      <c r="AU224" s="56">
        <f>IFERROR(VLOOKUP(Table1215[[#This Row],[Column2]],Table12[[Column2]:[Column54]],46,FALSE),"0")</f>
        <v>0</v>
      </c>
      <c r="AV224" s="58">
        <f>Table1215[[#This Row],[Column43]]</f>
        <v>0</v>
      </c>
      <c r="AW224" s="56">
        <f>IFERROR(VLOOKUP(Table1215[[#This Row],[Column2]],Table12[[Column2]:[Column54]],48,FALSE),"0")</f>
        <v>0</v>
      </c>
      <c r="AX224" s="56">
        <f>IFERROR(VLOOKUP(Table1215[[#This Row],[Column2]],Table12[[Column2]:[Column54]],49,FALSE),"0")</f>
        <v>0</v>
      </c>
      <c r="AY224" s="56">
        <f>IFERROR(VLOOKUP(Table1215[[#This Row],[Column2]],Table12[[Column2]:[Column54]],50,FALSE),"0")</f>
        <v>0</v>
      </c>
      <c r="AZ224" s="56">
        <f>IFERROR(VLOOKUP(Table1215[[#This Row],[Column2]],Table12[[Column2]:[Column54]],51,FALSE),"0")</f>
        <v>0</v>
      </c>
      <c r="BA224" s="56">
        <f>IFERROR(VLOOKUP(Table1215[[#This Row],[Column2]],Table12[[Column2]:[Column54]],52,FALSE),"0")</f>
        <v>0</v>
      </c>
      <c r="BB224" s="58">
        <f>AVERAGE(Table1215[[#This Row],[Column52]],Table1215[[#This Row],[Column53]])</f>
        <v>0</v>
      </c>
    </row>
    <row r="225" spans="1:54" ht="23.1" customHeight="1" x14ac:dyDescent="0.3">
      <c r="A225" s="78">
        <v>222</v>
      </c>
      <c r="B225" s="61" t="s">
        <v>476</v>
      </c>
      <c r="C225" s="62" t="s">
        <v>477</v>
      </c>
      <c r="D225" s="61" t="s">
        <v>449</v>
      </c>
      <c r="E225" s="61" t="s">
        <v>288</v>
      </c>
      <c r="F225" s="61" t="str">
        <f>REPT(CHAR(160),10)&amp;Working!$E226</f>
        <v>          D</v>
      </c>
      <c r="G225" s="52">
        <f>IFERROR(VLOOKUP(Table1215[[#This Row],[Column2]],Table12[[Column2]:[Column54]],6,FALSE),"0")</f>
        <v>0</v>
      </c>
      <c r="H225" s="52">
        <f>IFERROR(VLOOKUP(Table1215[[#This Row],[Column2]],Table12[[Column2]:[Column54]],7,FALSE),"0")</f>
        <v>0</v>
      </c>
      <c r="I225" s="52">
        <f>IFERROR(VLOOKUP(Table1215[[#This Row],[Column2]],Table12[[Column2]:[Column54]],8,FALSE),"0")</f>
        <v>2</v>
      </c>
      <c r="J225" s="52">
        <f>IFERROR(VLOOKUP(Table1215[[#This Row],[Column2]],Table12[[Column2]:[Column54]],9,FALSE),"0")</f>
        <v>0</v>
      </c>
      <c r="K225" s="52">
        <f>IFERROR(VLOOKUP(Table1215[[#This Row],[Column2]],Table12[[Column2]:[Column54]],10,FALSE),"0")</f>
        <v>0</v>
      </c>
      <c r="L225" s="58">
        <f>Table1215[[#This Row],[Column9]]</f>
        <v>2</v>
      </c>
      <c r="M225" s="52">
        <f>IFERROR(VLOOKUP(Table1215[[#This Row],[Column2]],Table12[[Column2]:[Column54]],12,FALSE),"0")</f>
        <v>0</v>
      </c>
      <c r="N225" s="52">
        <f>IFERROR(VLOOKUP(Table1215[[#This Row],[Column2]],Table12[[Column2]:[Column54]],13,FALSE),"0")</f>
        <v>4</v>
      </c>
      <c r="O225" s="52">
        <f>IFERROR(VLOOKUP(Table1215[[#This Row],[Column2]],Table12[[Column2]:[Column54]],14,FALSE),"0")</f>
        <v>3</v>
      </c>
      <c r="P225" s="52">
        <f>IFERROR(VLOOKUP(Table1215[[#This Row],[Column2]],Table12[[Column2]:[Column54]],10,FALSE),"0")</f>
        <v>0</v>
      </c>
      <c r="Q225" s="52">
        <f>IFERROR(VLOOKUP(Table1215[[#This Row],[Column2]],Table12[[Column2]:[Column54]],16,FALSE),"0")</f>
        <v>3</v>
      </c>
      <c r="R225" s="58">
        <f>AVERAGE(Table1215[[#This Row],[Column14]],Table1215[[#This Row],[Column15]],Table1215[[#This Row],[Column17]])</f>
        <v>3.3333333333333335</v>
      </c>
      <c r="S225" s="52">
        <f>IFERROR(VLOOKUP(Table1215[[#This Row],[Column2]],Table12[[Column2]:[Column54]],18,FALSE),"0")</f>
        <v>0</v>
      </c>
      <c r="T225" s="52">
        <f>IFERROR(VLOOKUP(Table1215[[#This Row],[Column2]],Table12[[Column2]:[Column54]],19,FALSE),"0")</f>
        <v>0</v>
      </c>
      <c r="U225" s="52">
        <f>IFERROR(VLOOKUP(Table1215[[#This Row],[Column2]],Table12[[Column2]:[Column54]],20,FALSE),"0")</f>
        <v>0</v>
      </c>
      <c r="V225" s="52">
        <f>IFERROR(VLOOKUP(Table1215[[#This Row],[Column2]],Table12[[Column2]:[Column54]],21,FALSE),"0")</f>
        <v>0</v>
      </c>
      <c r="W225" s="52">
        <f>IFERROR(VLOOKUP(Table1215[[#This Row],[Column2]],Table12[[Column2]:[Column54]],22,FALSE),"0")</f>
        <v>0</v>
      </c>
      <c r="X225" s="58">
        <f>Table1215[[#This Row],[Column19]]</f>
        <v>0</v>
      </c>
      <c r="Y225" s="52">
        <f>IFERROR(VLOOKUP(Table1215[[#This Row],[Column2]],Table12[[Column2]:[Column54]],24,FALSE),"0")</f>
        <v>3</v>
      </c>
      <c r="Z225" s="52">
        <f>IFERROR(VLOOKUP(Table1215[[#This Row],[Column2]],Table12[[Column2]:[Column54]],25,FALSE),"0")</f>
        <v>0</v>
      </c>
      <c r="AA225" s="52">
        <f>IFERROR(VLOOKUP(Table1215[[#This Row],[Column2]],Table12[[Column2]:[Column54]],26,FALSE),"0")</f>
        <v>0</v>
      </c>
      <c r="AB225" s="52">
        <f>IFERROR(VLOOKUP(Table1215[[#This Row],[Column2]],Table12[[Column2]:[Column54]],27,FALSE),"0")</f>
        <v>0</v>
      </c>
      <c r="AC225" s="52">
        <f>IFERROR(VLOOKUP(Table1215[[#This Row],[Column2]],Table12[[Column2]:[Column54]],28,FALSE),"0")</f>
        <v>0</v>
      </c>
      <c r="AD225" s="58">
        <f>Table1215[[#This Row],[Column25]]</f>
        <v>3</v>
      </c>
      <c r="AE225" s="52">
        <f>IFERROR(VLOOKUP(Table1215[[#This Row],[Column2]],Table12[[Column2]:[Column54]],30,FALSE),"0")</f>
        <v>0</v>
      </c>
      <c r="AF225" s="52">
        <f>IFERROR(VLOOKUP(Table1215[[#This Row],[Column2]],Table12[[Column2]:[Column54]],31,FALSE),"0")</f>
        <v>0</v>
      </c>
      <c r="AG225" s="52">
        <f>IFERROR(VLOOKUP(Table1215[[#This Row],[Column2]],Table12[[Column2]:[Column54]],32,FALSE),"0")</f>
        <v>0</v>
      </c>
      <c r="AH225" s="52">
        <f>IFERROR(VLOOKUP(Table1215[[#This Row],[Column2]],Table12[[Column2]:[Column54]],33,FALSE),"0")</f>
        <v>0</v>
      </c>
      <c r="AI225" s="52">
        <f>IFERROR(VLOOKUP(Table1215[[#This Row],[Column2]],Table12[[Column2]:[Column54]],34,FALSE),"0")</f>
        <v>0</v>
      </c>
      <c r="AJ225" s="58">
        <f>AVERAGE(Table1215[[#This Row],[Column31]],Table1215[[#This Row],[Column32]],Table1215[[#This Row],[Column33]])</f>
        <v>0</v>
      </c>
      <c r="AK225" s="52">
        <f>IFERROR(VLOOKUP(Table1215[[#This Row],[Column2]],Table12[[Column2]:[Column54]],36,FALSE),"0")</f>
        <v>3</v>
      </c>
      <c r="AL225" s="52">
        <f>IFERROR(VLOOKUP(Table1215[[#This Row],[Column2]],Table12[[Column2]:[Column54]],37,FALSE),"0")</f>
        <v>2</v>
      </c>
      <c r="AM225" s="52">
        <f>IFERROR(VLOOKUP(Table1215[[#This Row],[Column2]],Table12[[Column2]:[Column54]],38,FALSE),"0")</f>
        <v>0</v>
      </c>
      <c r="AN225" s="52">
        <f>IFERROR(VLOOKUP(Table1215[[#This Row],[Column2]],Table12[[Column2]:[Column54]],39,FALSE),"0")</f>
        <v>2</v>
      </c>
      <c r="AO225" s="52">
        <f>IFERROR(VLOOKUP(Table1215[[#This Row],[Column2]],Table12[[Column2]:[Column54]],40,FALSE),"0")</f>
        <v>0</v>
      </c>
      <c r="AP225" s="58">
        <f>AVERAGE(Table1215[[#This Row],[Column37]],Table1215[[#This Row],[Column38]],Table1215[[#This Row],[Column40]])</f>
        <v>2.3333333333333335</v>
      </c>
      <c r="AQ225" s="52">
        <f>IFERROR(VLOOKUP(Table1215[[#This Row],[Column2]],Table12[[Column2]:[Column54]],42,FALSE),"0")</f>
        <v>3</v>
      </c>
      <c r="AR225" s="52">
        <f>IFERROR(VLOOKUP(Table1215[[#This Row],[Column2]],Table12[[Column2]:[Column54]],43,FALSE),"0")</f>
        <v>0</v>
      </c>
      <c r="AS225" s="52">
        <f>IFERROR(VLOOKUP(Table1215[[#This Row],[Column2]],Table12[[Column2]:[Column54]],44,FALSE),"0")</f>
        <v>0</v>
      </c>
      <c r="AT225" s="52">
        <f>IFERROR(VLOOKUP(Table1215[[#This Row],[Column2]],Table12[[Column2]:[Column54]],45,FALSE),"0")</f>
        <v>0</v>
      </c>
      <c r="AU225" s="52">
        <f>IFERROR(VLOOKUP(Table1215[[#This Row],[Column2]],Table12[[Column2]:[Column54]],46,FALSE),"0")</f>
        <v>0</v>
      </c>
      <c r="AV225" s="58">
        <f>Table1215[[#This Row],[Column43]]</f>
        <v>3</v>
      </c>
      <c r="AW225" s="52">
        <f>IFERROR(VLOOKUP(Table1215[[#This Row],[Column2]],Table12[[Column2]:[Column54]],48,FALSE),"0")</f>
        <v>0</v>
      </c>
      <c r="AX225" s="52">
        <f>IFERROR(VLOOKUP(Table1215[[#This Row],[Column2]],Table12[[Column2]:[Column54]],49,FALSE),"0")</f>
        <v>0</v>
      </c>
      <c r="AY225" s="52">
        <f>IFERROR(VLOOKUP(Table1215[[#This Row],[Column2]],Table12[[Column2]:[Column54]],50,FALSE),"0")</f>
        <v>0</v>
      </c>
      <c r="AZ225" s="52">
        <f>IFERROR(VLOOKUP(Table1215[[#This Row],[Column2]],Table12[[Column2]:[Column54]],51,FALSE),"0")</f>
        <v>3</v>
      </c>
      <c r="BA225" s="52">
        <f>IFERROR(VLOOKUP(Table1215[[#This Row],[Column2]],Table12[[Column2]:[Column54]],52,FALSE),"0")</f>
        <v>3</v>
      </c>
      <c r="BB225" s="58">
        <f>AVERAGE(Table1215[[#This Row],[Column52]],Table1215[[#This Row],[Column53]])</f>
        <v>3</v>
      </c>
    </row>
    <row r="226" spans="1:54" ht="23.1" customHeight="1" x14ac:dyDescent="0.3">
      <c r="A226" s="77">
        <v>223</v>
      </c>
      <c r="B226" s="54" t="s">
        <v>478</v>
      </c>
      <c r="C226" s="55" t="s">
        <v>479</v>
      </c>
      <c r="D226" s="54" t="s">
        <v>449</v>
      </c>
      <c r="E226" s="54" t="s">
        <v>288</v>
      </c>
      <c r="F226" s="54" t="str">
        <f>REPT(CHAR(160),10)&amp;Working!$E227</f>
        <v>          D</v>
      </c>
      <c r="G226" s="56">
        <f>IFERROR(VLOOKUP(Table1215[[#This Row],[Column2]],Table12[[Column2]:[Column54]],6,FALSE),"0")</f>
        <v>0</v>
      </c>
      <c r="H226" s="56">
        <f>IFERROR(VLOOKUP(Table1215[[#This Row],[Column2]],Table12[[Column2]:[Column54]],7,FALSE),"0")</f>
        <v>0</v>
      </c>
      <c r="I226" s="56">
        <f>IFERROR(VLOOKUP(Table1215[[#This Row],[Column2]],Table12[[Column2]:[Column54]],8,FALSE),"0")</f>
        <v>2</v>
      </c>
      <c r="J226" s="56">
        <f>IFERROR(VLOOKUP(Table1215[[#This Row],[Column2]],Table12[[Column2]:[Column54]],9,FALSE),"0")</f>
        <v>0</v>
      </c>
      <c r="K226" s="56">
        <f>IFERROR(VLOOKUP(Table1215[[#This Row],[Column2]],Table12[[Column2]:[Column54]],10,FALSE),"0")</f>
        <v>0</v>
      </c>
      <c r="L226" s="58">
        <f>Table1215[[#This Row],[Column9]]</f>
        <v>2</v>
      </c>
      <c r="M226" s="56">
        <f>IFERROR(VLOOKUP(Table1215[[#This Row],[Column2]],Table12[[Column2]:[Column54]],12,FALSE),"0")</f>
        <v>0</v>
      </c>
      <c r="N226" s="56">
        <f>IFERROR(VLOOKUP(Table1215[[#This Row],[Column2]],Table12[[Column2]:[Column54]],13,FALSE),"0")</f>
        <v>2</v>
      </c>
      <c r="O226" s="56">
        <f>IFERROR(VLOOKUP(Table1215[[#This Row],[Column2]],Table12[[Column2]:[Column54]],14,FALSE),"0")</f>
        <v>1</v>
      </c>
      <c r="P226" s="56">
        <f>IFERROR(VLOOKUP(Table1215[[#This Row],[Column2]],Table12[[Column2]:[Column54]],10,FALSE),"0")</f>
        <v>0</v>
      </c>
      <c r="Q226" s="56">
        <f>IFERROR(VLOOKUP(Table1215[[#This Row],[Column2]],Table12[[Column2]:[Column54]],16,FALSE),"0")</f>
        <v>1</v>
      </c>
      <c r="R226" s="58">
        <f>AVERAGE(Table1215[[#This Row],[Column14]],Table1215[[#This Row],[Column15]],Table1215[[#This Row],[Column17]])</f>
        <v>1.3333333333333333</v>
      </c>
      <c r="S226" s="56">
        <f>IFERROR(VLOOKUP(Table1215[[#This Row],[Column2]],Table12[[Column2]:[Column54]],18,FALSE),"0")</f>
        <v>0</v>
      </c>
      <c r="T226" s="56">
        <f>IFERROR(VLOOKUP(Table1215[[#This Row],[Column2]],Table12[[Column2]:[Column54]],19,FALSE),"0")</f>
        <v>0</v>
      </c>
      <c r="U226" s="56">
        <f>IFERROR(VLOOKUP(Table1215[[#This Row],[Column2]],Table12[[Column2]:[Column54]],20,FALSE),"0")</f>
        <v>0</v>
      </c>
      <c r="V226" s="56">
        <f>IFERROR(VLOOKUP(Table1215[[#This Row],[Column2]],Table12[[Column2]:[Column54]],21,FALSE),"0")</f>
        <v>0</v>
      </c>
      <c r="W226" s="56">
        <f>IFERROR(VLOOKUP(Table1215[[#This Row],[Column2]],Table12[[Column2]:[Column54]],22,FALSE),"0")</f>
        <v>0</v>
      </c>
      <c r="X226" s="58">
        <f>Table1215[[#This Row],[Column19]]</f>
        <v>0</v>
      </c>
      <c r="Y226" s="56">
        <f>IFERROR(VLOOKUP(Table1215[[#This Row],[Column2]],Table12[[Column2]:[Column54]],24,FALSE),"0")</f>
        <v>2</v>
      </c>
      <c r="Z226" s="56">
        <f>IFERROR(VLOOKUP(Table1215[[#This Row],[Column2]],Table12[[Column2]:[Column54]],25,FALSE),"0")</f>
        <v>0</v>
      </c>
      <c r="AA226" s="56">
        <f>IFERROR(VLOOKUP(Table1215[[#This Row],[Column2]],Table12[[Column2]:[Column54]],26,FALSE),"0")</f>
        <v>0</v>
      </c>
      <c r="AB226" s="56">
        <f>IFERROR(VLOOKUP(Table1215[[#This Row],[Column2]],Table12[[Column2]:[Column54]],27,FALSE),"0")</f>
        <v>0</v>
      </c>
      <c r="AC226" s="56">
        <f>IFERROR(VLOOKUP(Table1215[[#This Row],[Column2]],Table12[[Column2]:[Column54]],28,FALSE),"0")</f>
        <v>0</v>
      </c>
      <c r="AD226" s="58">
        <f>Table1215[[#This Row],[Column25]]</f>
        <v>2</v>
      </c>
      <c r="AE226" s="56">
        <f>IFERROR(VLOOKUP(Table1215[[#This Row],[Column2]],Table12[[Column2]:[Column54]],30,FALSE),"0")</f>
        <v>0</v>
      </c>
      <c r="AF226" s="56">
        <f>IFERROR(VLOOKUP(Table1215[[#This Row],[Column2]],Table12[[Column2]:[Column54]],31,FALSE),"0")</f>
        <v>0</v>
      </c>
      <c r="AG226" s="56">
        <f>IFERROR(VLOOKUP(Table1215[[#This Row],[Column2]],Table12[[Column2]:[Column54]],32,FALSE),"0")</f>
        <v>0</v>
      </c>
      <c r="AH226" s="56">
        <f>IFERROR(VLOOKUP(Table1215[[#This Row],[Column2]],Table12[[Column2]:[Column54]],33,FALSE),"0")</f>
        <v>0</v>
      </c>
      <c r="AI226" s="56">
        <f>IFERROR(VLOOKUP(Table1215[[#This Row],[Column2]],Table12[[Column2]:[Column54]],34,FALSE),"0")</f>
        <v>0</v>
      </c>
      <c r="AJ226" s="58">
        <f>AVERAGE(Table1215[[#This Row],[Column31]],Table1215[[#This Row],[Column32]],Table1215[[#This Row],[Column33]])</f>
        <v>0</v>
      </c>
      <c r="AK226" s="56">
        <f>IFERROR(VLOOKUP(Table1215[[#This Row],[Column2]],Table12[[Column2]:[Column54]],36,FALSE),"0")</f>
        <v>3</v>
      </c>
      <c r="AL226" s="56">
        <f>IFERROR(VLOOKUP(Table1215[[#This Row],[Column2]],Table12[[Column2]:[Column54]],37,FALSE),"0")</f>
        <v>2</v>
      </c>
      <c r="AM226" s="56">
        <f>IFERROR(VLOOKUP(Table1215[[#This Row],[Column2]],Table12[[Column2]:[Column54]],38,FALSE),"0")</f>
        <v>0</v>
      </c>
      <c r="AN226" s="56">
        <f>IFERROR(VLOOKUP(Table1215[[#This Row],[Column2]],Table12[[Column2]:[Column54]],39,FALSE),"0")</f>
        <v>3</v>
      </c>
      <c r="AO226" s="56">
        <f>IFERROR(VLOOKUP(Table1215[[#This Row],[Column2]],Table12[[Column2]:[Column54]],40,FALSE),"0")</f>
        <v>0</v>
      </c>
      <c r="AP226" s="58">
        <f>AVERAGE(Table1215[[#This Row],[Column37]],Table1215[[#This Row],[Column38]],Table1215[[#This Row],[Column40]])</f>
        <v>2.6666666666666665</v>
      </c>
      <c r="AQ226" s="56">
        <f>IFERROR(VLOOKUP(Table1215[[#This Row],[Column2]],Table12[[Column2]:[Column54]],42,FALSE),"0")</f>
        <v>2</v>
      </c>
      <c r="AR226" s="56">
        <f>IFERROR(VLOOKUP(Table1215[[#This Row],[Column2]],Table12[[Column2]:[Column54]],43,FALSE),"0")</f>
        <v>0</v>
      </c>
      <c r="AS226" s="56">
        <f>IFERROR(VLOOKUP(Table1215[[#This Row],[Column2]],Table12[[Column2]:[Column54]],44,FALSE),"0")</f>
        <v>0</v>
      </c>
      <c r="AT226" s="56">
        <f>IFERROR(VLOOKUP(Table1215[[#This Row],[Column2]],Table12[[Column2]:[Column54]],45,FALSE),"0")</f>
        <v>0</v>
      </c>
      <c r="AU226" s="56">
        <f>IFERROR(VLOOKUP(Table1215[[#This Row],[Column2]],Table12[[Column2]:[Column54]],46,FALSE),"0")</f>
        <v>0</v>
      </c>
      <c r="AV226" s="58">
        <f>Table1215[[#This Row],[Column43]]</f>
        <v>2</v>
      </c>
      <c r="AW226" s="56">
        <f>IFERROR(VLOOKUP(Table1215[[#This Row],[Column2]],Table12[[Column2]:[Column54]],48,FALSE),"0")</f>
        <v>0</v>
      </c>
      <c r="AX226" s="56">
        <f>IFERROR(VLOOKUP(Table1215[[#This Row],[Column2]],Table12[[Column2]:[Column54]],49,FALSE),"0")</f>
        <v>0</v>
      </c>
      <c r="AY226" s="56">
        <f>IFERROR(VLOOKUP(Table1215[[#This Row],[Column2]],Table12[[Column2]:[Column54]],50,FALSE),"0")</f>
        <v>0</v>
      </c>
      <c r="AZ226" s="56">
        <f>IFERROR(VLOOKUP(Table1215[[#This Row],[Column2]],Table12[[Column2]:[Column54]],51,FALSE),"0")</f>
        <v>2</v>
      </c>
      <c r="BA226" s="56">
        <f>IFERROR(VLOOKUP(Table1215[[#This Row],[Column2]],Table12[[Column2]:[Column54]],52,FALSE),"0")</f>
        <v>4</v>
      </c>
      <c r="BB226" s="58">
        <f>AVERAGE(Table1215[[#This Row],[Column52]],Table1215[[#This Row],[Column53]])</f>
        <v>3</v>
      </c>
    </row>
    <row r="227" spans="1:54" ht="23.1" customHeight="1" x14ac:dyDescent="0.3">
      <c r="A227" s="78">
        <v>224</v>
      </c>
      <c r="B227" s="61" t="s">
        <v>480</v>
      </c>
      <c r="C227" s="62" t="s">
        <v>481</v>
      </c>
      <c r="D227" s="61" t="s">
        <v>449</v>
      </c>
      <c r="E227" s="61" t="s">
        <v>288</v>
      </c>
      <c r="F227" s="61" t="str">
        <f>REPT(CHAR(160),10)&amp;Working!$E228</f>
        <v>          D</v>
      </c>
      <c r="G227" s="52">
        <f>IFERROR(VLOOKUP(Table1215[[#This Row],[Column2]],Table12[[Column2]:[Column54]],6,FALSE),"0")</f>
        <v>0</v>
      </c>
      <c r="H227" s="52">
        <f>IFERROR(VLOOKUP(Table1215[[#This Row],[Column2]],Table12[[Column2]:[Column54]],7,FALSE),"0")</f>
        <v>0</v>
      </c>
      <c r="I227" s="52">
        <f>IFERROR(VLOOKUP(Table1215[[#This Row],[Column2]],Table12[[Column2]:[Column54]],8,FALSE),"0")</f>
        <v>3</v>
      </c>
      <c r="J227" s="52">
        <f>IFERROR(VLOOKUP(Table1215[[#This Row],[Column2]],Table12[[Column2]:[Column54]],9,FALSE),"0")</f>
        <v>0</v>
      </c>
      <c r="K227" s="52">
        <f>IFERROR(VLOOKUP(Table1215[[#This Row],[Column2]],Table12[[Column2]:[Column54]],10,FALSE),"0")</f>
        <v>0</v>
      </c>
      <c r="L227" s="58">
        <f>Table1215[[#This Row],[Column9]]</f>
        <v>3</v>
      </c>
      <c r="M227" s="52">
        <f>IFERROR(VLOOKUP(Table1215[[#This Row],[Column2]],Table12[[Column2]:[Column54]],12,FALSE),"0")</f>
        <v>0</v>
      </c>
      <c r="N227" s="52">
        <f>IFERROR(VLOOKUP(Table1215[[#This Row],[Column2]],Table12[[Column2]:[Column54]],13,FALSE),"0")</f>
        <v>3</v>
      </c>
      <c r="O227" s="52">
        <f>IFERROR(VLOOKUP(Table1215[[#This Row],[Column2]],Table12[[Column2]:[Column54]],14,FALSE),"0")</f>
        <v>3</v>
      </c>
      <c r="P227" s="52">
        <f>IFERROR(VLOOKUP(Table1215[[#This Row],[Column2]],Table12[[Column2]:[Column54]],10,FALSE),"0")</f>
        <v>0</v>
      </c>
      <c r="Q227" s="52">
        <f>IFERROR(VLOOKUP(Table1215[[#This Row],[Column2]],Table12[[Column2]:[Column54]],16,FALSE),"0")</f>
        <v>3</v>
      </c>
      <c r="R227" s="58">
        <f>AVERAGE(Table1215[[#This Row],[Column14]],Table1215[[#This Row],[Column15]],Table1215[[#This Row],[Column17]])</f>
        <v>3</v>
      </c>
      <c r="S227" s="52">
        <f>IFERROR(VLOOKUP(Table1215[[#This Row],[Column2]],Table12[[Column2]:[Column54]],18,FALSE),"0")</f>
        <v>0</v>
      </c>
      <c r="T227" s="52">
        <f>IFERROR(VLOOKUP(Table1215[[#This Row],[Column2]],Table12[[Column2]:[Column54]],19,FALSE),"0")</f>
        <v>0</v>
      </c>
      <c r="U227" s="52">
        <f>IFERROR(VLOOKUP(Table1215[[#This Row],[Column2]],Table12[[Column2]:[Column54]],20,FALSE),"0")</f>
        <v>0</v>
      </c>
      <c r="V227" s="52">
        <f>IFERROR(VLOOKUP(Table1215[[#This Row],[Column2]],Table12[[Column2]:[Column54]],21,FALSE),"0")</f>
        <v>0</v>
      </c>
      <c r="W227" s="52">
        <f>IFERROR(VLOOKUP(Table1215[[#This Row],[Column2]],Table12[[Column2]:[Column54]],22,FALSE),"0")</f>
        <v>0</v>
      </c>
      <c r="X227" s="58">
        <f>Table1215[[#This Row],[Column19]]</f>
        <v>0</v>
      </c>
      <c r="Y227" s="52">
        <f>IFERROR(VLOOKUP(Table1215[[#This Row],[Column2]],Table12[[Column2]:[Column54]],24,FALSE),"0")</f>
        <v>3</v>
      </c>
      <c r="Z227" s="52">
        <f>IFERROR(VLOOKUP(Table1215[[#This Row],[Column2]],Table12[[Column2]:[Column54]],25,FALSE),"0")</f>
        <v>0</v>
      </c>
      <c r="AA227" s="52">
        <f>IFERROR(VLOOKUP(Table1215[[#This Row],[Column2]],Table12[[Column2]:[Column54]],26,FALSE),"0")</f>
        <v>0</v>
      </c>
      <c r="AB227" s="52">
        <f>IFERROR(VLOOKUP(Table1215[[#This Row],[Column2]],Table12[[Column2]:[Column54]],27,FALSE),"0")</f>
        <v>0</v>
      </c>
      <c r="AC227" s="52">
        <f>IFERROR(VLOOKUP(Table1215[[#This Row],[Column2]],Table12[[Column2]:[Column54]],28,FALSE),"0")</f>
        <v>0</v>
      </c>
      <c r="AD227" s="58">
        <f>Table1215[[#This Row],[Column25]]</f>
        <v>3</v>
      </c>
      <c r="AE227" s="52">
        <f>IFERROR(VLOOKUP(Table1215[[#This Row],[Column2]],Table12[[Column2]:[Column54]],30,FALSE),"0")</f>
        <v>0</v>
      </c>
      <c r="AF227" s="52">
        <f>IFERROR(VLOOKUP(Table1215[[#This Row],[Column2]],Table12[[Column2]:[Column54]],31,FALSE),"0")</f>
        <v>0</v>
      </c>
      <c r="AG227" s="52">
        <f>IFERROR(VLOOKUP(Table1215[[#This Row],[Column2]],Table12[[Column2]:[Column54]],32,FALSE),"0")</f>
        <v>0</v>
      </c>
      <c r="AH227" s="52">
        <f>IFERROR(VLOOKUP(Table1215[[#This Row],[Column2]],Table12[[Column2]:[Column54]],33,FALSE),"0")</f>
        <v>0</v>
      </c>
      <c r="AI227" s="52">
        <f>IFERROR(VLOOKUP(Table1215[[#This Row],[Column2]],Table12[[Column2]:[Column54]],34,FALSE),"0")</f>
        <v>0</v>
      </c>
      <c r="AJ227" s="58">
        <f>AVERAGE(Table1215[[#This Row],[Column31]],Table1215[[#This Row],[Column32]],Table1215[[#This Row],[Column33]])</f>
        <v>0</v>
      </c>
      <c r="AK227" s="52">
        <f>IFERROR(VLOOKUP(Table1215[[#This Row],[Column2]],Table12[[Column2]:[Column54]],36,FALSE),"0")</f>
        <v>2</v>
      </c>
      <c r="AL227" s="52">
        <f>IFERROR(VLOOKUP(Table1215[[#This Row],[Column2]],Table12[[Column2]:[Column54]],37,FALSE),"0")</f>
        <v>3</v>
      </c>
      <c r="AM227" s="52">
        <f>IFERROR(VLOOKUP(Table1215[[#This Row],[Column2]],Table12[[Column2]:[Column54]],38,FALSE),"0")</f>
        <v>0</v>
      </c>
      <c r="AN227" s="52">
        <f>IFERROR(VLOOKUP(Table1215[[#This Row],[Column2]],Table12[[Column2]:[Column54]],39,FALSE),"0")</f>
        <v>3</v>
      </c>
      <c r="AO227" s="52">
        <f>IFERROR(VLOOKUP(Table1215[[#This Row],[Column2]],Table12[[Column2]:[Column54]],40,FALSE),"0")</f>
        <v>0</v>
      </c>
      <c r="AP227" s="58">
        <f>AVERAGE(Table1215[[#This Row],[Column37]],Table1215[[#This Row],[Column38]],Table1215[[#This Row],[Column40]])</f>
        <v>2.6666666666666665</v>
      </c>
      <c r="AQ227" s="52">
        <f>IFERROR(VLOOKUP(Table1215[[#This Row],[Column2]],Table12[[Column2]:[Column54]],42,FALSE),"0")</f>
        <v>3</v>
      </c>
      <c r="AR227" s="52">
        <f>IFERROR(VLOOKUP(Table1215[[#This Row],[Column2]],Table12[[Column2]:[Column54]],43,FALSE),"0")</f>
        <v>0</v>
      </c>
      <c r="AS227" s="52">
        <f>IFERROR(VLOOKUP(Table1215[[#This Row],[Column2]],Table12[[Column2]:[Column54]],44,FALSE),"0")</f>
        <v>0</v>
      </c>
      <c r="AT227" s="52">
        <f>IFERROR(VLOOKUP(Table1215[[#This Row],[Column2]],Table12[[Column2]:[Column54]],45,FALSE),"0")</f>
        <v>0</v>
      </c>
      <c r="AU227" s="52">
        <f>IFERROR(VLOOKUP(Table1215[[#This Row],[Column2]],Table12[[Column2]:[Column54]],46,FALSE),"0")</f>
        <v>0</v>
      </c>
      <c r="AV227" s="58">
        <f>Table1215[[#This Row],[Column43]]</f>
        <v>3</v>
      </c>
      <c r="AW227" s="52">
        <f>IFERROR(VLOOKUP(Table1215[[#This Row],[Column2]],Table12[[Column2]:[Column54]],48,FALSE),"0")</f>
        <v>0</v>
      </c>
      <c r="AX227" s="52">
        <f>IFERROR(VLOOKUP(Table1215[[#This Row],[Column2]],Table12[[Column2]:[Column54]],49,FALSE),"0")</f>
        <v>0</v>
      </c>
      <c r="AY227" s="52">
        <f>IFERROR(VLOOKUP(Table1215[[#This Row],[Column2]],Table12[[Column2]:[Column54]],50,FALSE),"0")</f>
        <v>0</v>
      </c>
      <c r="AZ227" s="52">
        <f>IFERROR(VLOOKUP(Table1215[[#This Row],[Column2]],Table12[[Column2]:[Column54]],51,FALSE),"0")</f>
        <v>3</v>
      </c>
      <c r="BA227" s="52">
        <f>IFERROR(VLOOKUP(Table1215[[#This Row],[Column2]],Table12[[Column2]:[Column54]],52,FALSE),"0")</f>
        <v>2</v>
      </c>
      <c r="BB227" s="58">
        <f>AVERAGE(Table1215[[#This Row],[Column52]],Table1215[[#This Row],[Column53]])</f>
        <v>2.5</v>
      </c>
    </row>
    <row r="228" spans="1:54" ht="23.1" customHeight="1" x14ac:dyDescent="0.3">
      <c r="A228" s="77">
        <v>225</v>
      </c>
      <c r="B228" s="54" t="s">
        <v>482</v>
      </c>
      <c r="C228" s="55" t="s">
        <v>539</v>
      </c>
      <c r="D228" s="54" t="s">
        <v>449</v>
      </c>
      <c r="E228" s="54" t="s">
        <v>288</v>
      </c>
      <c r="F228" s="54" t="str">
        <f>REPT(CHAR(160),10)&amp;Working!$E229</f>
        <v>          D</v>
      </c>
      <c r="G228" s="56">
        <f>IFERROR(VLOOKUP(Table1215[[#This Row],[Column2]],Table12[[Column2]:[Column54]],6,FALSE),"0")</f>
        <v>0</v>
      </c>
      <c r="H228" s="56">
        <f>IFERROR(VLOOKUP(Table1215[[#This Row],[Column2]],Table12[[Column2]:[Column54]],7,FALSE),"0")</f>
        <v>0</v>
      </c>
      <c r="I228" s="56">
        <f>IFERROR(VLOOKUP(Table1215[[#This Row],[Column2]],Table12[[Column2]:[Column54]],8,FALSE),"0")</f>
        <v>2</v>
      </c>
      <c r="J228" s="56">
        <f>IFERROR(VLOOKUP(Table1215[[#This Row],[Column2]],Table12[[Column2]:[Column54]],9,FALSE),"0")</f>
        <v>0</v>
      </c>
      <c r="K228" s="56">
        <f>IFERROR(VLOOKUP(Table1215[[#This Row],[Column2]],Table12[[Column2]:[Column54]],10,FALSE),"0")</f>
        <v>0</v>
      </c>
      <c r="L228" s="58">
        <f>Table1215[[#This Row],[Column9]]</f>
        <v>2</v>
      </c>
      <c r="M228" s="56">
        <f>IFERROR(VLOOKUP(Table1215[[#This Row],[Column2]],Table12[[Column2]:[Column54]],12,FALSE),"0")</f>
        <v>0</v>
      </c>
      <c r="N228" s="56">
        <f>IFERROR(VLOOKUP(Table1215[[#This Row],[Column2]],Table12[[Column2]:[Column54]],13,FALSE),"0")</f>
        <v>2</v>
      </c>
      <c r="O228" s="56">
        <f>IFERROR(VLOOKUP(Table1215[[#This Row],[Column2]],Table12[[Column2]:[Column54]],14,FALSE),"0")</f>
        <v>3</v>
      </c>
      <c r="P228" s="56">
        <f>IFERROR(VLOOKUP(Table1215[[#This Row],[Column2]],Table12[[Column2]:[Column54]],10,FALSE),"0")</f>
        <v>0</v>
      </c>
      <c r="Q228" s="56">
        <f>IFERROR(VLOOKUP(Table1215[[#This Row],[Column2]],Table12[[Column2]:[Column54]],16,FALSE),"0")</f>
        <v>3</v>
      </c>
      <c r="R228" s="58">
        <f>AVERAGE(Table1215[[#This Row],[Column14]],Table1215[[#This Row],[Column15]],Table1215[[#This Row],[Column17]])</f>
        <v>2.6666666666666665</v>
      </c>
      <c r="S228" s="56">
        <f>IFERROR(VLOOKUP(Table1215[[#This Row],[Column2]],Table12[[Column2]:[Column54]],18,FALSE),"0")</f>
        <v>0</v>
      </c>
      <c r="T228" s="56">
        <f>IFERROR(VLOOKUP(Table1215[[#This Row],[Column2]],Table12[[Column2]:[Column54]],19,FALSE),"0")</f>
        <v>0</v>
      </c>
      <c r="U228" s="56">
        <f>IFERROR(VLOOKUP(Table1215[[#This Row],[Column2]],Table12[[Column2]:[Column54]],20,FALSE),"0")</f>
        <v>0</v>
      </c>
      <c r="V228" s="56">
        <f>IFERROR(VLOOKUP(Table1215[[#This Row],[Column2]],Table12[[Column2]:[Column54]],21,FALSE),"0")</f>
        <v>0</v>
      </c>
      <c r="W228" s="56">
        <f>IFERROR(VLOOKUP(Table1215[[#This Row],[Column2]],Table12[[Column2]:[Column54]],22,FALSE),"0")</f>
        <v>0</v>
      </c>
      <c r="X228" s="58">
        <f>Table1215[[#This Row],[Column19]]</f>
        <v>0</v>
      </c>
      <c r="Y228" s="56">
        <f>IFERROR(VLOOKUP(Table1215[[#This Row],[Column2]],Table12[[Column2]:[Column54]],24,FALSE),"0")</f>
        <v>2</v>
      </c>
      <c r="Z228" s="56">
        <f>IFERROR(VLOOKUP(Table1215[[#This Row],[Column2]],Table12[[Column2]:[Column54]],25,FALSE),"0")</f>
        <v>0</v>
      </c>
      <c r="AA228" s="56">
        <f>IFERROR(VLOOKUP(Table1215[[#This Row],[Column2]],Table12[[Column2]:[Column54]],26,FALSE),"0")</f>
        <v>0</v>
      </c>
      <c r="AB228" s="56">
        <f>IFERROR(VLOOKUP(Table1215[[#This Row],[Column2]],Table12[[Column2]:[Column54]],27,FALSE),"0")</f>
        <v>0</v>
      </c>
      <c r="AC228" s="56">
        <f>IFERROR(VLOOKUP(Table1215[[#This Row],[Column2]],Table12[[Column2]:[Column54]],28,FALSE),"0")</f>
        <v>0</v>
      </c>
      <c r="AD228" s="58">
        <f>Table1215[[#This Row],[Column25]]</f>
        <v>2</v>
      </c>
      <c r="AE228" s="56">
        <f>IFERROR(VLOOKUP(Table1215[[#This Row],[Column2]],Table12[[Column2]:[Column54]],30,FALSE),"0")</f>
        <v>0</v>
      </c>
      <c r="AF228" s="56">
        <f>IFERROR(VLOOKUP(Table1215[[#This Row],[Column2]],Table12[[Column2]:[Column54]],31,FALSE),"0")</f>
        <v>0</v>
      </c>
      <c r="AG228" s="56">
        <f>IFERROR(VLOOKUP(Table1215[[#This Row],[Column2]],Table12[[Column2]:[Column54]],32,FALSE),"0")</f>
        <v>0</v>
      </c>
      <c r="AH228" s="56">
        <f>IFERROR(VLOOKUP(Table1215[[#This Row],[Column2]],Table12[[Column2]:[Column54]],33,FALSE),"0")</f>
        <v>0</v>
      </c>
      <c r="AI228" s="56">
        <f>IFERROR(VLOOKUP(Table1215[[#This Row],[Column2]],Table12[[Column2]:[Column54]],34,FALSE),"0")</f>
        <v>0</v>
      </c>
      <c r="AJ228" s="58">
        <f>AVERAGE(Table1215[[#This Row],[Column31]],Table1215[[#This Row],[Column32]],Table1215[[#This Row],[Column33]])</f>
        <v>0</v>
      </c>
      <c r="AK228" s="56">
        <f>IFERROR(VLOOKUP(Table1215[[#This Row],[Column2]],Table12[[Column2]:[Column54]],36,FALSE),"0")</f>
        <v>2</v>
      </c>
      <c r="AL228" s="56">
        <f>IFERROR(VLOOKUP(Table1215[[#This Row],[Column2]],Table12[[Column2]:[Column54]],37,FALSE),"0")</f>
        <v>2</v>
      </c>
      <c r="AM228" s="56">
        <f>IFERROR(VLOOKUP(Table1215[[#This Row],[Column2]],Table12[[Column2]:[Column54]],38,FALSE),"0")</f>
        <v>0</v>
      </c>
      <c r="AN228" s="56">
        <f>IFERROR(VLOOKUP(Table1215[[#This Row],[Column2]],Table12[[Column2]:[Column54]],39,FALSE),"0")</f>
        <v>3</v>
      </c>
      <c r="AO228" s="56">
        <f>IFERROR(VLOOKUP(Table1215[[#This Row],[Column2]],Table12[[Column2]:[Column54]],40,FALSE),"0")</f>
        <v>0</v>
      </c>
      <c r="AP228" s="58">
        <f>AVERAGE(Table1215[[#This Row],[Column37]],Table1215[[#This Row],[Column38]],Table1215[[#This Row],[Column40]])</f>
        <v>2.3333333333333335</v>
      </c>
      <c r="AQ228" s="56">
        <f>IFERROR(VLOOKUP(Table1215[[#This Row],[Column2]],Table12[[Column2]:[Column54]],42,FALSE),"0")</f>
        <v>2</v>
      </c>
      <c r="AR228" s="56">
        <f>IFERROR(VLOOKUP(Table1215[[#This Row],[Column2]],Table12[[Column2]:[Column54]],43,FALSE),"0")</f>
        <v>0</v>
      </c>
      <c r="AS228" s="56">
        <f>IFERROR(VLOOKUP(Table1215[[#This Row],[Column2]],Table12[[Column2]:[Column54]],44,FALSE),"0")</f>
        <v>0</v>
      </c>
      <c r="AT228" s="56">
        <f>IFERROR(VLOOKUP(Table1215[[#This Row],[Column2]],Table12[[Column2]:[Column54]],45,FALSE),"0")</f>
        <v>0</v>
      </c>
      <c r="AU228" s="56">
        <f>IFERROR(VLOOKUP(Table1215[[#This Row],[Column2]],Table12[[Column2]:[Column54]],46,FALSE),"0")</f>
        <v>0</v>
      </c>
      <c r="AV228" s="58">
        <f>Table1215[[#This Row],[Column43]]</f>
        <v>2</v>
      </c>
      <c r="AW228" s="56">
        <f>IFERROR(VLOOKUP(Table1215[[#This Row],[Column2]],Table12[[Column2]:[Column54]],48,FALSE),"0")</f>
        <v>0</v>
      </c>
      <c r="AX228" s="56">
        <f>IFERROR(VLOOKUP(Table1215[[#This Row],[Column2]],Table12[[Column2]:[Column54]],49,FALSE),"0")</f>
        <v>0</v>
      </c>
      <c r="AY228" s="56">
        <f>IFERROR(VLOOKUP(Table1215[[#This Row],[Column2]],Table12[[Column2]:[Column54]],50,FALSE),"0")</f>
        <v>0</v>
      </c>
      <c r="AZ228" s="56">
        <f>IFERROR(VLOOKUP(Table1215[[#This Row],[Column2]],Table12[[Column2]:[Column54]],51,FALSE),"0")</f>
        <v>3</v>
      </c>
      <c r="BA228" s="56">
        <f>IFERROR(VLOOKUP(Table1215[[#This Row],[Column2]],Table12[[Column2]:[Column54]],52,FALSE),"0")</f>
        <v>2</v>
      </c>
      <c r="BB228" s="58">
        <f>AVERAGE(Table1215[[#This Row],[Column52]],Table1215[[#This Row],[Column53]])</f>
        <v>2.5</v>
      </c>
    </row>
    <row r="229" spans="1:54" ht="23.1" customHeight="1" x14ac:dyDescent="0.3">
      <c r="A229" s="78">
        <v>226</v>
      </c>
      <c r="B229" s="61" t="s">
        <v>483</v>
      </c>
      <c r="C229" s="62" t="s">
        <v>484</v>
      </c>
      <c r="D229" s="61" t="s">
        <v>449</v>
      </c>
      <c r="E229" s="61" t="s">
        <v>288</v>
      </c>
      <c r="F229" s="61" t="str">
        <f>REPT(CHAR(160),10)&amp;Working!$E230</f>
        <v>          D</v>
      </c>
      <c r="G229" s="52">
        <f>IFERROR(VLOOKUP(Table1215[[#This Row],[Column2]],Table12[[Column2]:[Column54]],6,FALSE),"0")</f>
        <v>0</v>
      </c>
      <c r="H229" s="52">
        <f>IFERROR(VLOOKUP(Table1215[[#This Row],[Column2]],Table12[[Column2]:[Column54]],7,FALSE),"0")</f>
        <v>0</v>
      </c>
      <c r="I229" s="52">
        <f>IFERROR(VLOOKUP(Table1215[[#This Row],[Column2]],Table12[[Column2]:[Column54]],8,FALSE),"0")</f>
        <v>2</v>
      </c>
      <c r="J229" s="52">
        <f>IFERROR(VLOOKUP(Table1215[[#This Row],[Column2]],Table12[[Column2]:[Column54]],9,FALSE),"0")</f>
        <v>0</v>
      </c>
      <c r="K229" s="52">
        <f>IFERROR(VLOOKUP(Table1215[[#This Row],[Column2]],Table12[[Column2]:[Column54]],10,FALSE),"0")</f>
        <v>0</v>
      </c>
      <c r="L229" s="58">
        <f>Table1215[[#This Row],[Column9]]</f>
        <v>2</v>
      </c>
      <c r="M229" s="52">
        <f>IFERROR(VLOOKUP(Table1215[[#This Row],[Column2]],Table12[[Column2]:[Column54]],12,FALSE),"0")</f>
        <v>0</v>
      </c>
      <c r="N229" s="52">
        <f>IFERROR(VLOOKUP(Table1215[[#This Row],[Column2]],Table12[[Column2]:[Column54]],13,FALSE),"0")</f>
        <v>3</v>
      </c>
      <c r="O229" s="52">
        <f>IFERROR(VLOOKUP(Table1215[[#This Row],[Column2]],Table12[[Column2]:[Column54]],14,FALSE),"0")</f>
        <v>3</v>
      </c>
      <c r="P229" s="52">
        <f>IFERROR(VLOOKUP(Table1215[[#This Row],[Column2]],Table12[[Column2]:[Column54]],10,FALSE),"0")</f>
        <v>0</v>
      </c>
      <c r="Q229" s="52">
        <f>IFERROR(VLOOKUP(Table1215[[#This Row],[Column2]],Table12[[Column2]:[Column54]],16,FALSE),"0")</f>
        <v>3</v>
      </c>
      <c r="R229" s="58">
        <f>AVERAGE(Table1215[[#This Row],[Column14]],Table1215[[#This Row],[Column15]],Table1215[[#This Row],[Column17]])</f>
        <v>3</v>
      </c>
      <c r="S229" s="52">
        <f>IFERROR(VLOOKUP(Table1215[[#This Row],[Column2]],Table12[[Column2]:[Column54]],18,FALSE),"0")</f>
        <v>0</v>
      </c>
      <c r="T229" s="52">
        <f>IFERROR(VLOOKUP(Table1215[[#This Row],[Column2]],Table12[[Column2]:[Column54]],19,FALSE),"0")</f>
        <v>0</v>
      </c>
      <c r="U229" s="52">
        <f>IFERROR(VLOOKUP(Table1215[[#This Row],[Column2]],Table12[[Column2]:[Column54]],20,FALSE),"0")</f>
        <v>0</v>
      </c>
      <c r="V229" s="52">
        <f>IFERROR(VLOOKUP(Table1215[[#This Row],[Column2]],Table12[[Column2]:[Column54]],21,FALSE),"0")</f>
        <v>0</v>
      </c>
      <c r="W229" s="52">
        <f>IFERROR(VLOOKUP(Table1215[[#This Row],[Column2]],Table12[[Column2]:[Column54]],22,FALSE),"0")</f>
        <v>0</v>
      </c>
      <c r="X229" s="58">
        <f>Table1215[[#This Row],[Column19]]</f>
        <v>0</v>
      </c>
      <c r="Y229" s="52">
        <f>IFERROR(VLOOKUP(Table1215[[#This Row],[Column2]],Table12[[Column2]:[Column54]],24,FALSE),"0")</f>
        <v>3</v>
      </c>
      <c r="Z229" s="52">
        <f>IFERROR(VLOOKUP(Table1215[[#This Row],[Column2]],Table12[[Column2]:[Column54]],25,FALSE),"0")</f>
        <v>0</v>
      </c>
      <c r="AA229" s="52">
        <f>IFERROR(VLOOKUP(Table1215[[#This Row],[Column2]],Table12[[Column2]:[Column54]],26,FALSE),"0")</f>
        <v>0</v>
      </c>
      <c r="AB229" s="52">
        <f>IFERROR(VLOOKUP(Table1215[[#This Row],[Column2]],Table12[[Column2]:[Column54]],27,FALSE),"0")</f>
        <v>0</v>
      </c>
      <c r="AC229" s="52">
        <f>IFERROR(VLOOKUP(Table1215[[#This Row],[Column2]],Table12[[Column2]:[Column54]],28,FALSE),"0")</f>
        <v>0</v>
      </c>
      <c r="AD229" s="58">
        <f>Table1215[[#This Row],[Column25]]</f>
        <v>3</v>
      </c>
      <c r="AE229" s="52">
        <f>IFERROR(VLOOKUP(Table1215[[#This Row],[Column2]],Table12[[Column2]:[Column54]],30,FALSE),"0")</f>
        <v>0</v>
      </c>
      <c r="AF229" s="52">
        <f>IFERROR(VLOOKUP(Table1215[[#This Row],[Column2]],Table12[[Column2]:[Column54]],31,FALSE),"0")</f>
        <v>0</v>
      </c>
      <c r="AG229" s="52">
        <f>IFERROR(VLOOKUP(Table1215[[#This Row],[Column2]],Table12[[Column2]:[Column54]],32,FALSE),"0")</f>
        <v>0</v>
      </c>
      <c r="AH229" s="52">
        <f>IFERROR(VLOOKUP(Table1215[[#This Row],[Column2]],Table12[[Column2]:[Column54]],33,FALSE),"0")</f>
        <v>0</v>
      </c>
      <c r="AI229" s="52">
        <f>IFERROR(VLOOKUP(Table1215[[#This Row],[Column2]],Table12[[Column2]:[Column54]],34,FALSE),"0")</f>
        <v>0</v>
      </c>
      <c r="AJ229" s="58">
        <f>AVERAGE(Table1215[[#This Row],[Column31]],Table1215[[#This Row],[Column32]],Table1215[[#This Row],[Column33]])</f>
        <v>0</v>
      </c>
      <c r="AK229" s="52">
        <f>IFERROR(VLOOKUP(Table1215[[#This Row],[Column2]],Table12[[Column2]:[Column54]],36,FALSE),"0")</f>
        <v>2</v>
      </c>
      <c r="AL229" s="52">
        <f>IFERROR(VLOOKUP(Table1215[[#This Row],[Column2]],Table12[[Column2]:[Column54]],37,FALSE),"0")</f>
        <v>2</v>
      </c>
      <c r="AM229" s="52">
        <f>IFERROR(VLOOKUP(Table1215[[#This Row],[Column2]],Table12[[Column2]:[Column54]],38,FALSE),"0")</f>
        <v>0</v>
      </c>
      <c r="AN229" s="52">
        <f>IFERROR(VLOOKUP(Table1215[[#This Row],[Column2]],Table12[[Column2]:[Column54]],39,FALSE),"0")</f>
        <v>3</v>
      </c>
      <c r="AO229" s="52">
        <f>IFERROR(VLOOKUP(Table1215[[#This Row],[Column2]],Table12[[Column2]:[Column54]],40,FALSE),"0")</f>
        <v>0</v>
      </c>
      <c r="AP229" s="58">
        <f>AVERAGE(Table1215[[#This Row],[Column37]],Table1215[[#This Row],[Column38]],Table1215[[#This Row],[Column40]])</f>
        <v>2.3333333333333335</v>
      </c>
      <c r="AQ229" s="52">
        <f>IFERROR(VLOOKUP(Table1215[[#This Row],[Column2]],Table12[[Column2]:[Column54]],42,FALSE),"0")</f>
        <v>0</v>
      </c>
      <c r="AR229" s="52">
        <f>IFERROR(VLOOKUP(Table1215[[#This Row],[Column2]],Table12[[Column2]:[Column54]],43,FALSE),"0")</f>
        <v>0</v>
      </c>
      <c r="AS229" s="52">
        <f>IFERROR(VLOOKUP(Table1215[[#This Row],[Column2]],Table12[[Column2]:[Column54]],44,FALSE),"0")</f>
        <v>0</v>
      </c>
      <c r="AT229" s="52">
        <f>IFERROR(VLOOKUP(Table1215[[#This Row],[Column2]],Table12[[Column2]:[Column54]],45,FALSE),"0")</f>
        <v>0</v>
      </c>
      <c r="AU229" s="52">
        <f>IFERROR(VLOOKUP(Table1215[[#This Row],[Column2]],Table12[[Column2]:[Column54]],46,FALSE),"0")</f>
        <v>0</v>
      </c>
      <c r="AV229" s="58">
        <f>Table1215[[#This Row],[Column43]]</f>
        <v>0</v>
      </c>
      <c r="AW229" s="52">
        <f>IFERROR(VLOOKUP(Table1215[[#This Row],[Column2]],Table12[[Column2]:[Column54]],48,FALSE),"0")</f>
        <v>0</v>
      </c>
      <c r="AX229" s="52">
        <f>IFERROR(VLOOKUP(Table1215[[#This Row],[Column2]],Table12[[Column2]:[Column54]],49,FALSE),"0")</f>
        <v>0</v>
      </c>
      <c r="AY229" s="52">
        <f>IFERROR(VLOOKUP(Table1215[[#This Row],[Column2]],Table12[[Column2]:[Column54]],50,FALSE),"0")</f>
        <v>0</v>
      </c>
      <c r="AZ229" s="52">
        <f>IFERROR(VLOOKUP(Table1215[[#This Row],[Column2]],Table12[[Column2]:[Column54]],51,FALSE),"0")</f>
        <v>3</v>
      </c>
      <c r="BA229" s="52">
        <f>IFERROR(VLOOKUP(Table1215[[#This Row],[Column2]],Table12[[Column2]:[Column54]],52,FALSE),"0")</f>
        <v>3</v>
      </c>
      <c r="BB229" s="58">
        <f>AVERAGE(Table1215[[#This Row],[Column52]],Table1215[[#This Row],[Column53]])</f>
        <v>3</v>
      </c>
    </row>
    <row r="230" spans="1:54" ht="23.1" customHeight="1" x14ac:dyDescent="0.3">
      <c r="A230" s="77">
        <v>227</v>
      </c>
      <c r="B230" s="54" t="s">
        <v>485</v>
      </c>
      <c r="C230" s="55" t="s">
        <v>486</v>
      </c>
      <c r="D230" s="54" t="s">
        <v>449</v>
      </c>
      <c r="E230" s="54" t="s">
        <v>288</v>
      </c>
      <c r="F230" s="54" t="str">
        <f>REPT(CHAR(160),10)&amp;Working!$E231</f>
        <v>          D</v>
      </c>
      <c r="G230" s="56">
        <f>IFERROR(VLOOKUP(Table1215[[#This Row],[Column2]],Table12[[Column2]:[Column54]],6,FALSE),"0")</f>
        <v>0</v>
      </c>
      <c r="H230" s="56">
        <f>IFERROR(VLOOKUP(Table1215[[#This Row],[Column2]],Table12[[Column2]:[Column54]],7,FALSE),"0")</f>
        <v>0</v>
      </c>
      <c r="I230" s="56" t="str">
        <f>IFERROR(VLOOKUP(Table1215[[#This Row],[Column2]],Table12[[Column2]:[Column54]],8,FALSE),"0")</f>
        <v>A</v>
      </c>
      <c r="J230" s="56">
        <f>IFERROR(VLOOKUP(Table1215[[#This Row],[Column2]],Table12[[Column2]:[Column54]],9,FALSE),"0")</f>
        <v>0</v>
      </c>
      <c r="K230" s="56">
        <f>IFERROR(VLOOKUP(Table1215[[#This Row],[Column2]],Table12[[Column2]:[Column54]],10,FALSE),"0")</f>
        <v>0</v>
      </c>
      <c r="L230" s="58" t="str">
        <f>Table1215[[#This Row],[Column9]]</f>
        <v>A</v>
      </c>
      <c r="M230" s="56">
        <f>IFERROR(VLOOKUP(Table1215[[#This Row],[Column2]],Table12[[Column2]:[Column54]],12,FALSE),"0")</f>
        <v>0</v>
      </c>
      <c r="N230" s="56" t="str">
        <f>IFERROR(VLOOKUP(Table1215[[#This Row],[Column2]],Table12[[Column2]:[Column54]],13,FALSE),"0")</f>
        <v>0</v>
      </c>
      <c r="O230" s="56" t="str">
        <f>IFERROR(VLOOKUP(Table1215[[#This Row],[Column2]],Table12[[Column2]:[Column54]],14,FALSE),"0")</f>
        <v>0</v>
      </c>
      <c r="P230" s="56">
        <f>IFERROR(VLOOKUP(Table1215[[#This Row],[Column2]],Table12[[Column2]:[Column54]],10,FALSE),"0")</f>
        <v>0</v>
      </c>
      <c r="Q230" s="56" t="str">
        <f>IFERROR(VLOOKUP(Table1215[[#This Row],[Column2]],Table12[[Column2]:[Column54]],16,FALSE),"0")</f>
        <v>0</v>
      </c>
      <c r="R230" s="58" t="e">
        <f>AVERAGE(Table1215[[#This Row],[Column14]],Table1215[[#This Row],[Column15]],Table1215[[#This Row],[Column17]])</f>
        <v>#DIV/0!</v>
      </c>
      <c r="S230" s="56">
        <f>IFERROR(VLOOKUP(Table1215[[#This Row],[Column2]],Table12[[Column2]:[Column54]],18,FALSE),"0")</f>
        <v>0</v>
      </c>
      <c r="T230" s="56">
        <f>IFERROR(VLOOKUP(Table1215[[#This Row],[Column2]],Table12[[Column2]:[Column54]],19,FALSE),"0")</f>
        <v>0</v>
      </c>
      <c r="U230" s="56">
        <f>IFERROR(VLOOKUP(Table1215[[#This Row],[Column2]],Table12[[Column2]:[Column54]],20,FALSE),"0")</f>
        <v>0</v>
      </c>
      <c r="V230" s="56">
        <f>IFERROR(VLOOKUP(Table1215[[#This Row],[Column2]],Table12[[Column2]:[Column54]],21,FALSE),"0")</f>
        <v>0</v>
      </c>
      <c r="W230" s="56">
        <f>IFERROR(VLOOKUP(Table1215[[#This Row],[Column2]],Table12[[Column2]:[Column54]],22,FALSE),"0")</f>
        <v>0</v>
      </c>
      <c r="X230" s="58">
        <f>Table1215[[#This Row],[Column19]]</f>
        <v>0</v>
      </c>
      <c r="Y230" s="56" t="str">
        <f>IFERROR(VLOOKUP(Table1215[[#This Row],[Column2]],Table12[[Column2]:[Column54]],24,FALSE),"0")</f>
        <v>0</v>
      </c>
      <c r="Z230" s="56">
        <f>IFERROR(VLOOKUP(Table1215[[#This Row],[Column2]],Table12[[Column2]:[Column54]],25,FALSE),"0")</f>
        <v>0</v>
      </c>
      <c r="AA230" s="56">
        <f>IFERROR(VLOOKUP(Table1215[[#This Row],[Column2]],Table12[[Column2]:[Column54]],26,FALSE),"0")</f>
        <v>0</v>
      </c>
      <c r="AB230" s="56">
        <f>IFERROR(VLOOKUP(Table1215[[#This Row],[Column2]],Table12[[Column2]:[Column54]],27,FALSE),"0")</f>
        <v>0</v>
      </c>
      <c r="AC230" s="56">
        <f>IFERROR(VLOOKUP(Table1215[[#This Row],[Column2]],Table12[[Column2]:[Column54]],28,FALSE),"0")</f>
        <v>0</v>
      </c>
      <c r="AD230" s="58" t="str">
        <f>Table1215[[#This Row],[Column25]]</f>
        <v>0</v>
      </c>
      <c r="AE230" s="56">
        <f>IFERROR(VLOOKUP(Table1215[[#This Row],[Column2]],Table12[[Column2]:[Column54]],30,FALSE),"0")</f>
        <v>0</v>
      </c>
      <c r="AF230" s="56">
        <f>IFERROR(VLOOKUP(Table1215[[#This Row],[Column2]],Table12[[Column2]:[Column54]],31,FALSE),"0")</f>
        <v>0</v>
      </c>
      <c r="AG230" s="56">
        <f>IFERROR(VLOOKUP(Table1215[[#This Row],[Column2]],Table12[[Column2]:[Column54]],32,FALSE),"0")</f>
        <v>0</v>
      </c>
      <c r="AH230" s="56">
        <f>IFERROR(VLOOKUP(Table1215[[#This Row],[Column2]],Table12[[Column2]:[Column54]],33,FALSE),"0")</f>
        <v>0</v>
      </c>
      <c r="AI230" s="56">
        <f>IFERROR(VLOOKUP(Table1215[[#This Row],[Column2]],Table12[[Column2]:[Column54]],34,FALSE),"0")</f>
        <v>0</v>
      </c>
      <c r="AJ230" s="58">
        <f>AVERAGE(Table1215[[#This Row],[Column31]],Table1215[[#This Row],[Column32]],Table1215[[#This Row],[Column33]])</f>
        <v>0</v>
      </c>
      <c r="AK230" s="56" t="str">
        <f>IFERROR(VLOOKUP(Table1215[[#This Row],[Column2]],Table12[[Column2]:[Column54]],36,FALSE),"0")</f>
        <v>0</v>
      </c>
      <c r="AL230" s="56" t="str">
        <f>IFERROR(VLOOKUP(Table1215[[#This Row],[Column2]],Table12[[Column2]:[Column54]],37,FALSE),"0")</f>
        <v>0</v>
      </c>
      <c r="AM230" s="56">
        <f>IFERROR(VLOOKUP(Table1215[[#This Row],[Column2]],Table12[[Column2]:[Column54]],38,FALSE),"0")</f>
        <v>0</v>
      </c>
      <c r="AN230" s="56" t="str">
        <f>IFERROR(VLOOKUP(Table1215[[#This Row],[Column2]],Table12[[Column2]:[Column54]],39,FALSE),"0")</f>
        <v>0</v>
      </c>
      <c r="AO230" s="56">
        <f>IFERROR(VLOOKUP(Table1215[[#This Row],[Column2]],Table12[[Column2]:[Column54]],40,FALSE),"0")</f>
        <v>0</v>
      </c>
      <c r="AP230" s="58" t="e">
        <f>AVERAGE(Table1215[[#This Row],[Column37]],Table1215[[#This Row],[Column38]],Table1215[[#This Row],[Column40]])</f>
        <v>#DIV/0!</v>
      </c>
      <c r="AQ230" s="56" t="str">
        <f>IFERROR(VLOOKUP(Table1215[[#This Row],[Column2]],Table12[[Column2]:[Column54]],42,FALSE),"0")</f>
        <v>0</v>
      </c>
      <c r="AR230" s="56">
        <f>IFERROR(VLOOKUP(Table1215[[#This Row],[Column2]],Table12[[Column2]:[Column54]],43,FALSE),"0")</f>
        <v>0</v>
      </c>
      <c r="AS230" s="56">
        <f>IFERROR(VLOOKUP(Table1215[[#This Row],[Column2]],Table12[[Column2]:[Column54]],44,FALSE),"0")</f>
        <v>0</v>
      </c>
      <c r="AT230" s="56">
        <f>IFERROR(VLOOKUP(Table1215[[#This Row],[Column2]],Table12[[Column2]:[Column54]],45,FALSE),"0")</f>
        <v>0</v>
      </c>
      <c r="AU230" s="56">
        <f>IFERROR(VLOOKUP(Table1215[[#This Row],[Column2]],Table12[[Column2]:[Column54]],46,FALSE),"0")</f>
        <v>0</v>
      </c>
      <c r="AV230" s="58" t="str">
        <f>Table1215[[#This Row],[Column43]]</f>
        <v>0</v>
      </c>
      <c r="AW230" s="56">
        <f>IFERROR(VLOOKUP(Table1215[[#This Row],[Column2]],Table12[[Column2]:[Column54]],48,FALSE),"0")</f>
        <v>0</v>
      </c>
      <c r="AX230" s="56">
        <f>IFERROR(VLOOKUP(Table1215[[#This Row],[Column2]],Table12[[Column2]:[Column54]],49,FALSE),"0")</f>
        <v>0</v>
      </c>
      <c r="AY230" s="56">
        <f>IFERROR(VLOOKUP(Table1215[[#This Row],[Column2]],Table12[[Column2]:[Column54]],50,FALSE),"0")</f>
        <v>0</v>
      </c>
      <c r="AZ230" s="56" t="str">
        <f>IFERROR(VLOOKUP(Table1215[[#This Row],[Column2]],Table12[[Column2]:[Column54]],51,FALSE),"0")</f>
        <v>0</v>
      </c>
      <c r="BA230" s="56" t="str">
        <f>IFERROR(VLOOKUP(Table1215[[#This Row],[Column2]],Table12[[Column2]:[Column54]],52,FALSE),"0")</f>
        <v>0</v>
      </c>
      <c r="BB230" s="58" t="e">
        <f>AVERAGE(Table1215[[#This Row],[Column52]],Table1215[[#This Row],[Column53]])</f>
        <v>#DIV/0!</v>
      </c>
    </row>
    <row r="231" spans="1:54" ht="23.1" customHeight="1" x14ac:dyDescent="0.3">
      <c r="A231" s="78">
        <v>228</v>
      </c>
      <c r="B231" s="61" t="s">
        <v>540</v>
      </c>
      <c r="C231" s="62" t="s">
        <v>487</v>
      </c>
      <c r="D231" s="61" t="s">
        <v>544</v>
      </c>
      <c r="E231" s="61" t="s">
        <v>288</v>
      </c>
      <c r="F231" s="61" t="str">
        <f>REPT(CHAR(160),10)&amp;Working!$E232</f>
        <v>          D</v>
      </c>
      <c r="G231" s="52">
        <f>IFERROR(VLOOKUP(Table1215[[#This Row],[Column2]],Table12[[Column2]:[Column54]],6,FALSE),"0")</f>
        <v>0</v>
      </c>
      <c r="H231" s="52">
        <f>IFERROR(VLOOKUP(Table1215[[#This Row],[Column2]],Table12[[Column2]:[Column54]],7,FALSE),"0")</f>
        <v>0</v>
      </c>
      <c r="I231" s="52" t="str">
        <f>IFERROR(VLOOKUP(Table1215[[#This Row],[Column2]],Table12[[Column2]:[Column54]],8,FALSE),"0")</f>
        <v>A</v>
      </c>
      <c r="J231" s="52">
        <f>IFERROR(VLOOKUP(Table1215[[#This Row],[Column2]],Table12[[Column2]:[Column54]],9,FALSE),"0")</f>
        <v>0</v>
      </c>
      <c r="K231" s="52">
        <f>IFERROR(VLOOKUP(Table1215[[#This Row],[Column2]],Table12[[Column2]:[Column54]],10,FALSE),"0")</f>
        <v>0</v>
      </c>
      <c r="L231" s="58" t="str">
        <f>Table1215[[#This Row],[Column9]]</f>
        <v>A</v>
      </c>
      <c r="M231" s="52">
        <f>IFERROR(VLOOKUP(Table1215[[#This Row],[Column2]],Table12[[Column2]:[Column54]],12,FALSE),"0")</f>
        <v>0</v>
      </c>
      <c r="N231" s="52" t="str">
        <f>IFERROR(VLOOKUP(Table1215[[#This Row],[Column2]],Table12[[Column2]:[Column54]],13,FALSE),"0")</f>
        <v>0</v>
      </c>
      <c r="O231" s="52" t="str">
        <f>IFERROR(VLOOKUP(Table1215[[#This Row],[Column2]],Table12[[Column2]:[Column54]],14,FALSE),"0")</f>
        <v>0</v>
      </c>
      <c r="P231" s="52">
        <f>IFERROR(VLOOKUP(Table1215[[#This Row],[Column2]],Table12[[Column2]:[Column54]],10,FALSE),"0")</f>
        <v>0</v>
      </c>
      <c r="Q231" s="52" t="str">
        <f>IFERROR(VLOOKUP(Table1215[[#This Row],[Column2]],Table12[[Column2]:[Column54]],16,FALSE),"0")</f>
        <v>0</v>
      </c>
      <c r="R231" s="58" t="e">
        <f>AVERAGE(Table1215[[#This Row],[Column14]],Table1215[[#This Row],[Column15]],Table1215[[#This Row],[Column17]])</f>
        <v>#DIV/0!</v>
      </c>
      <c r="S231" s="52">
        <f>IFERROR(VLOOKUP(Table1215[[#This Row],[Column2]],Table12[[Column2]:[Column54]],18,FALSE),"0")</f>
        <v>0</v>
      </c>
      <c r="T231" s="52">
        <f>IFERROR(VLOOKUP(Table1215[[#This Row],[Column2]],Table12[[Column2]:[Column54]],19,FALSE),"0")</f>
        <v>0</v>
      </c>
      <c r="U231" s="52">
        <f>IFERROR(VLOOKUP(Table1215[[#This Row],[Column2]],Table12[[Column2]:[Column54]],20,FALSE),"0")</f>
        <v>0</v>
      </c>
      <c r="V231" s="52">
        <f>IFERROR(VLOOKUP(Table1215[[#This Row],[Column2]],Table12[[Column2]:[Column54]],21,FALSE),"0")</f>
        <v>0</v>
      </c>
      <c r="W231" s="52">
        <f>IFERROR(VLOOKUP(Table1215[[#This Row],[Column2]],Table12[[Column2]:[Column54]],22,FALSE),"0")</f>
        <v>0</v>
      </c>
      <c r="X231" s="58">
        <f>Table1215[[#This Row],[Column19]]</f>
        <v>0</v>
      </c>
      <c r="Y231" s="52" t="str">
        <f>IFERROR(VLOOKUP(Table1215[[#This Row],[Column2]],Table12[[Column2]:[Column54]],24,FALSE),"0")</f>
        <v>0</v>
      </c>
      <c r="Z231" s="52">
        <f>IFERROR(VLOOKUP(Table1215[[#This Row],[Column2]],Table12[[Column2]:[Column54]],25,FALSE),"0")</f>
        <v>0</v>
      </c>
      <c r="AA231" s="52">
        <f>IFERROR(VLOOKUP(Table1215[[#This Row],[Column2]],Table12[[Column2]:[Column54]],26,FALSE),"0")</f>
        <v>0</v>
      </c>
      <c r="AB231" s="52">
        <f>IFERROR(VLOOKUP(Table1215[[#This Row],[Column2]],Table12[[Column2]:[Column54]],27,FALSE),"0")</f>
        <v>0</v>
      </c>
      <c r="AC231" s="52">
        <f>IFERROR(VLOOKUP(Table1215[[#This Row],[Column2]],Table12[[Column2]:[Column54]],28,FALSE),"0")</f>
        <v>0</v>
      </c>
      <c r="AD231" s="58" t="str">
        <f>Table1215[[#This Row],[Column25]]</f>
        <v>0</v>
      </c>
      <c r="AE231" s="52">
        <f>IFERROR(VLOOKUP(Table1215[[#This Row],[Column2]],Table12[[Column2]:[Column54]],30,FALSE),"0")</f>
        <v>0</v>
      </c>
      <c r="AF231" s="52">
        <f>IFERROR(VLOOKUP(Table1215[[#This Row],[Column2]],Table12[[Column2]:[Column54]],31,FALSE),"0")</f>
        <v>0</v>
      </c>
      <c r="AG231" s="52">
        <f>IFERROR(VLOOKUP(Table1215[[#This Row],[Column2]],Table12[[Column2]:[Column54]],32,FALSE),"0")</f>
        <v>0</v>
      </c>
      <c r="AH231" s="52">
        <f>IFERROR(VLOOKUP(Table1215[[#This Row],[Column2]],Table12[[Column2]:[Column54]],33,FALSE),"0")</f>
        <v>0</v>
      </c>
      <c r="AI231" s="52">
        <f>IFERROR(VLOOKUP(Table1215[[#This Row],[Column2]],Table12[[Column2]:[Column54]],34,FALSE),"0")</f>
        <v>0</v>
      </c>
      <c r="AJ231" s="58">
        <f>AVERAGE(Table1215[[#This Row],[Column31]],Table1215[[#This Row],[Column32]],Table1215[[#This Row],[Column33]])</f>
        <v>0</v>
      </c>
      <c r="AK231" s="52" t="str">
        <f>IFERROR(VLOOKUP(Table1215[[#This Row],[Column2]],Table12[[Column2]:[Column54]],36,FALSE),"0")</f>
        <v>0</v>
      </c>
      <c r="AL231" s="52" t="str">
        <f>IFERROR(VLOOKUP(Table1215[[#This Row],[Column2]],Table12[[Column2]:[Column54]],37,FALSE),"0")</f>
        <v>0</v>
      </c>
      <c r="AM231" s="52">
        <f>IFERROR(VLOOKUP(Table1215[[#This Row],[Column2]],Table12[[Column2]:[Column54]],38,FALSE),"0")</f>
        <v>0</v>
      </c>
      <c r="AN231" s="52" t="str">
        <f>IFERROR(VLOOKUP(Table1215[[#This Row],[Column2]],Table12[[Column2]:[Column54]],39,FALSE),"0")</f>
        <v>0</v>
      </c>
      <c r="AO231" s="52">
        <f>IFERROR(VLOOKUP(Table1215[[#This Row],[Column2]],Table12[[Column2]:[Column54]],40,FALSE),"0")</f>
        <v>0</v>
      </c>
      <c r="AP231" s="58" t="e">
        <f>AVERAGE(Table1215[[#This Row],[Column37]],Table1215[[#This Row],[Column38]],Table1215[[#This Row],[Column40]])</f>
        <v>#DIV/0!</v>
      </c>
      <c r="AQ231" s="52" t="str">
        <f>IFERROR(VLOOKUP(Table1215[[#This Row],[Column2]],Table12[[Column2]:[Column54]],42,FALSE),"0")</f>
        <v>0</v>
      </c>
      <c r="AR231" s="52">
        <f>IFERROR(VLOOKUP(Table1215[[#This Row],[Column2]],Table12[[Column2]:[Column54]],43,FALSE),"0")</f>
        <v>0</v>
      </c>
      <c r="AS231" s="52">
        <f>IFERROR(VLOOKUP(Table1215[[#This Row],[Column2]],Table12[[Column2]:[Column54]],44,FALSE),"0")</f>
        <v>0</v>
      </c>
      <c r="AT231" s="52">
        <f>IFERROR(VLOOKUP(Table1215[[#This Row],[Column2]],Table12[[Column2]:[Column54]],45,FALSE),"0")</f>
        <v>0</v>
      </c>
      <c r="AU231" s="52">
        <f>IFERROR(VLOOKUP(Table1215[[#This Row],[Column2]],Table12[[Column2]:[Column54]],46,FALSE),"0")</f>
        <v>0</v>
      </c>
      <c r="AV231" s="58" t="str">
        <f>Table1215[[#This Row],[Column43]]</f>
        <v>0</v>
      </c>
      <c r="AW231" s="52">
        <f>IFERROR(VLOOKUP(Table1215[[#This Row],[Column2]],Table12[[Column2]:[Column54]],48,FALSE),"0")</f>
        <v>0</v>
      </c>
      <c r="AX231" s="52">
        <f>IFERROR(VLOOKUP(Table1215[[#This Row],[Column2]],Table12[[Column2]:[Column54]],49,FALSE),"0")</f>
        <v>0</v>
      </c>
      <c r="AY231" s="52">
        <f>IFERROR(VLOOKUP(Table1215[[#This Row],[Column2]],Table12[[Column2]:[Column54]],50,FALSE),"0")</f>
        <v>0</v>
      </c>
      <c r="AZ231" s="52" t="str">
        <f>IFERROR(VLOOKUP(Table1215[[#This Row],[Column2]],Table12[[Column2]:[Column54]],51,FALSE),"0")</f>
        <v>0</v>
      </c>
      <c r="BA231" s="52" t="str">
        <f>IFERROR(VLOOKUP(Table1215[[#This Row],[Column2]],Table12[[Column2]:[Column54]],52,FALSE),"0")</f>
        <v>0</v>
      </c>
      <c r="BB231" s="58" t="e">
        <f>AVERAGE(Table1215[[#This Row],[Column52]],Table1215[[#This Row],[Column53]])</f>
        <v>#DIV/0!</v>
      </c>
    </row>
    <row r="232" spans="1:54" x14ac:dyDescent="0.3">
      <c r="R232" s="29"/>
      <c r="X232" s="29"/>
      <c r="AD232" s="29"/>
      <c r="AJ232" s="29"/>
      <c r="AK232" s="12"/>
      <c r="AP232" s="29"/>
      <c r="AS232" s="48"/>
      <c r="AV232" s="29"/>
      <c r="BB232" s="29"/>
    </row>
    <row r="233" spans="1:54" x14ac:dyDescent="0.3">
      <c r="R233" s="29"/>
      <c r="X233" s="29"/>
      <c r="AD233" s="29"/>
      <c r="AJ233" s="29"/>
      <c r="AP233" s="29"/>
      <c r="AS233" s="16"/>
      <c r="AV233" s="29"/>
      <c r="BB233" s="29"/>
    </row>
    <row r="234" spans="1:54" x14ac:dyDescent="0.3">
      <c r="R234" s="29"/>
      <c r="X234" s="29"/>
      <c r="AD234" s="29"/>
      <c r="AJ234" s="29"/>
      <c r="AP234" s="29"/>
      <c r="AV234" s="29"/>
      <c r="BB234" s="29"/>
    </row>
    <row r="235" spans="1:54" x14ac:dyDescent="0.3">
      <c r="R235" s="29"/>
      <c r="X235" s="29"/>
      <c r="AD235" s="29"/>
      <c r="AJ235" s="29"/>
      <c r="AP235" s="29"/>
      <c r="AV235" s="29"/>
      <c r="BB235" s="29"/>
    </row>
    <row r="236" spans="1:54" x14ac:dyDescent="0.3">
      <c r="R236" s="29"/>
      <c r="X236" s="29"/>
      <c r="AD236" s="29"/>
      <c r="AJ236" s="29"/>
      <c r="AP236" s="29"/>
      <c r="AV236" s="29"/>
      <c r="BB236" s="29"/>
    </row>
    <row r="237" spans="1:54" x14ac:dyDescent="0.3">
      <c r="R237" s="29"/>
      <c r="X237" s="29"/>
      <c r="AD237" s="29"/>
      <c r="AJ237" s="29"/>
      <c r="AP237" s="29"/>
      <c r="AV237" s="29"/>
      <c r="BB237" s="29"/>
    </row>
    <row r="238" spans="1:54" x14ac:dyDescent="0.3">
      <c r="R238" s="29"/>
      <c r="X238" s="29"/>
      <c r="AD238" s="29"/>
      <c r="AJ238" s="29"/>
      <c r="AP238" s="29"/>
      <c r="AV238" s="29"/>
      <c r="BB238" s="29"/>
    </row>
    <row r="239" spans="1:54" x14ac:dyDescent="0.3">
      <c r="R239" s="29"/>
      <c r="X239" s="29"/>
      <c r="AD239" s="29"/>
      <c r="AJ239" s="29"/>
      <c r="AP239" s="29"/>
      <c r="AV239" s="29"/>
      <c r="BB239" s="29"/>
    </row>
    <row r="240" spans="1:54" x14ac:dyDescent="0.3">
      <c r="R240" s="29"/>
      <c r="X240" s="29"/>
      <c r="AD240" s="29"/>
      <c r="AJ240" s="29"/>
      <c r="AP240" s="29"/>
      <c r="AV240" s="29"/>
      <c r="BB240" s="29"/>
    </row>
    <row r="241" spans="18:54" x14ac:dyDescent="0.3">
      <c r="R241" s="29"/>
      <c r="X241" s="29"/>
      <c r="AD241" s="29"/>
      <c r="AJ241" s="29"/>
      <c r="AP241" s="29"/>
      <c r="AV241" s="29"/>
      <c r="BB241" s="29"/>
    </row>
    <row r="242" spans="18:54" x14ac:dyDescent="0.3">
      <c r="R242" s="29"/>
      <c r="X242" s="29"/>
      <c r="AD242" s="29"/>
      <c r="AJ242" s="29"/>
      <c r="AP242" s="29"/>
      <c r="AV242" s="29"/>
      <c r="BB242" s="29"/>
    </row>
    <row r="243" spans="18:54" x14ac:dyDescent="0.3">
      <c r="R243" s="29"/>
      <c r="X243" s="29"/>
      <c r="AD243" s="29"/>
      <c r="AJ243" s="29"/>
      <c r="AP243" s="29"/>
      <c r="AV243" s="29"/>
      <c r="BB243" s="29"/>
    </row>
    <row r="244" spans="18:54" x14ac:dyDescent="0.3">
      <c r="R244" s="29"/>
      <c r="X244" s="29"/>
      <c r="AD244" s="29"/>
      <c r="AJ244" s="29"/>
      <c r="AP244" s="29"/>
      <c r="AV244" s="29"/>
      <c r="BB244" s="29"/>
    </row>
    <row r="245" spans="18:54" x14ac:dyDescent="0.3">
      <c r="R245" s="29"/>
      <c r="X245" s="29"/>
      <c r="AD245" s="29"/>
      <c r="AJ245" s="29"/>
      <c r="AP245" s="29"/>
      <c r="AV245" s="29"/>
      <c r="BB245" s="29"/>
    </row>
    <row r="246" spans="18:54" x14ac:dyDescent="0.3">
      <c r="R246" s="29"/>
      <c r="X246" s="29"/>
      <c r="AD246" s="29"/>
      <c r="AJ246" s="29"/>
      <c r="AP246" s="29"/>
      <c r="AV246" s="29"/>
      <c r="BB246" s="29"/>
    </row>
    <row r="247" spans="18:54" x14ac:dyDescent="0.3">
      <c r="R247" s="29"/>
      <c r="X247" s="29"/>
      <c r="AD247" s="29"/>
      <c r="AJ247" s="29"/>
      <c r="AP247" s="29"/>
      <c r="AV247" s="29"/>
      <c r="BB247" s="29"/>
    </row>
    <row r="248" spans="18:54" x14ac:dyDescent="0.3">
      <c r="R248" s="29"/>
      <c r="X248" s="29"/>
      <c r="AD248" s="29"/>
      <c r="AJ248" s="29"/>
      <c r="AP248" s="29"/>
      <c r="AV248" s="29"/>
      <c r="BB248" s="29"/>
    </row>
    <row r="249" spans="18:54" x14ac:dyDescent="0.3">
      <c r="R249" s="29"/>
      <c r="X249" s="29"/>
      <c r="AD249" s="29"/>
      <c r="AJ249" s="29"/>
      <c r="AP249" s="29"/>
      <c r="AV249" s="29"/>
      <c r="BB249" s="29"/>
    </row>
    <row r="250" spans="18:54" x14ac:dyDescent="0.3">
      <c r="R250" s="29"/>
      <c r="X250" s="29"/>
      <c r="AD250" s="29"/>
      <c r="AJ250" s="29"/>
      <c r="AP250" s="29"/>
      <c r="AV250" s="29"/>
      <c r="BB250" s="29"/>
    </row>
    <row r="251" spans="18:54" x14ac:dyDescent="0.3">
      <c r="R251" s="29"/>
      <c r="X251" s="29"/>
      <c r="AD251" s="29"/>
      <c r="AJ251" s="29"/>
      <c r="AP251" s="29"/>
      <c r="AV251" s="29"/>
      <c r="BB251" s="29"/>
    </row>
    <row r="252" spans="18:54" x14ac:dyDescent="0.3">
      <c r="R252" s="29"/>
      <c r="X252" s="29"/>
      <c r="AD252" s="29"/>
      <c r="AJ252" s="29"/>
      <c r="AP252" s="29"/>
      <c r="AV252" s="29"/>
      <c r="BB252" s="29"/>
    </row>
    <row r="253" spans="18:54" x14ac:dyDescent="0.3">
      <c r="R253" s="29"/>
      <c r="X253" s="29"/>
      <c r="AD253" s="29"/>
      <c r="AJ253" s="29"/>
      <c r="AP253" s="29"/>
      <c r="AV253" s="29"/>
      <c r="BB253" s="29"/>
    </row>
    <row r="254" spans="18:54" x14ac:dyDescent="0.3">
      <c r="R254" s="29"/>
      <c r="X254" s="29"/>
      <c r="AD254" s="29"/>
      <c r="AJ254" s="29"/>
      <c r="AP254" s="29"/>
      <c r="AV254" s="29"/>
      <c r="BB254" s="29"/>
    </row>
    <row r="255" spans="18:54" x14ac:dyDescent="0.3">
      <c r="R255" s="29"/>
      <c r="X255" s="29"/>
      <c r="AD255" s="29"/>
      <c r="AJ255" s="29"/>
      <c r="AP255" s="29"/>
      <c r="AV255" s="29"/>
      <c r="BB255" s="29"/>
    </row>
    <row r="256" spans="18:54" x14ac:dyDescent="0.3">
      <c r="R256" s="29"/>
      <c r="X256" s="29"/>
      <c r="AD256" s="29"/>
      <c r="AJ256" s="29"/>
      <c r="AP256" s="29"/>
      <c r="AV256" s="29"/>
      <c r="BB256" s="29"/>
    </row>
    <row r="257" spans="18:54" x14ac:dyDescent="0.3">
      <c r="R257" s="29"/>
      <c r="X257" s="29"/>
      <c r="AD257" s="29"/>
      <c r="AJ257" s="29"/>
      <c r="AP257" s="29"/>
      <c r="AV257" s="29"/>
      <c r="BB257" s="29"/>
    </row>
    <row r="258" spans="18:54" x14ac:dyDescent="0.3">
      <c r="R258" s="29"/>
      <c r="X258" s="29"/>
      <c r="AD258" s="29"/>
      <c r="AJ258" s="29"/>
      <c r="AP258" s="29"/>
      <c r="AV258" s="29"/>
      <c r="BB258" s="29"/>
    </row>
    <row r="259" spans="18:54" x14ac:dyDescent="0.3">
      <c r="R259" s="29"/>
      <c r="X259" s="29"/>
      <c r="AD259" s="29"/>
      <c r="AJ259" s="29"/>
      <c r="AP259" s="29"/>
      <c r="AV259" s="29"/>
      <c r="BB259" s="29"/>
    </row>
    <row r="260" spans="18:54" x14ac:dyDescent="0.3">
      <c r="R260" s="29"/>
      <c r="X260" s="29"/>
      <c r="AD260" s="29"/>
      <c r="AJ260" s="29"/>
      <c r="AP260" s="29"/>
      <c r="AV260" s="29"/>
      <c r="BB260" s="29"/>
    </row>
    <row r="261" spans="18:54" x14ac:dyDescent="0.3">
      <c r="R261" s="29"/>
      <c r="X261" s="29"/>
      <c r="AD261" s="29"/>
      <c r="AJ261" s="29"/>
      <c r="AP261" s="29"/>
      <c r="AV261" s="29"/>
      <c r="BB261" s="29"/>
    </row>
    <row r="262" spans="18:54" x14ac:dyDescent="0.3">
      <c r="R262" s="29"/>
      <c r="X262" s="29"/>
      <c r="AD262" s="29"/>
      <c r="AJ262" s="29"/>
      <c r="AP262" s="29"/>
      <c r="AV262" s="29"/>
      <c r="BB262" s="29"/>
    </row>
    <row r="263" spans="18:54" x14ac:dyDescent="0.3">
      <c r="R263" s="29"/>
      <c r="X263" s="29"/>
      <c r="AD263" s="29"/>
      <c r="AJ263" s="29"/>
      <c r="AP263" s="29"/>
      <c r="AV263" s="29"/>
      <c r="BB263" s="29"/>
    </row>
    <row r="264" spans="18:54" x14ac:dyDescent="0.3">
      <c r="R264" s="29"/>
      <c r="X264" s="29"/>
      <c r="AD264" s="29"/>
      <c r="AJ264" s="29"/>
      <c r="AP264" s="29"/>
      <c r="AV264" s="29"/>
      <c r="BB264" s="29"/>
    </row>
    <row r="265" spans="18:54" x14ac:dyDescent="0.3">
      <c r="R265" s="29"/>
      <c r="X265" s="29"/>
      <c r="AD265" s="29"/>
      <c r="AJ265" s="29"/>
      <c r="AP265" s="29"/>
      <c r="AV265" s="29"/>
      <c r="BB265" s="29"/>
    </row>
    <row r="266" spans="18:54" x14ac:dyDescent="0.3">
      <c r="R266" s="29"/>
      <c r="X266" s="29"/>
      <c r="AD266" s="29"/>
      <c r="AJ266" s="29"/>
      <c r="AP266" s="29"/>
      <c r="AV266" s="29"/>
      <c r="BB266" s="29"/>
    </row>
    <row r="267" spans="18:54" x14ac:dyDescent="0.3">
      <c r="R267" s="29"/>
      <c r="X267" s="29"/>
      <c r="AD267" s="29"/>
      <c r="AJ267" s="29"/>
      <c r="AP267" s="29"/>
      <c r="AV267" s="29"/>
      <c r="BB267" s="29"/>
    </row>
    <row r="268" spans="18:54" x14ac:dyDescent="0.3">
      <c r="R268" s="29"/>
      <c r="X268" s="29"/>
      <c r="AD268" s="29"/>
      <c r="AJ268" s="29"/>
      <c r="AP268" s="29"/>
      <c r="AV268" s="29"/>
      <c r="BB268" s="29"/>
    </row>
    <row r="269" spans="18:54" x14ac:dyDescent="0.3">
      <c r="R269" s="29"/>
      <c r="X269" s="29"/>
      <c r="AD269" s="29"/>
      <c r="AJ269" s="29"/>
      <c r="AP269" s="29"/>
      <c r="AV269" s="29"/>
      <c r="BB269" s="29"/>
    </row>
    <row r="270" spans="18:54" x14ac:dyDescent="0.3">
      <c r="R270" s="29"/>
      <c r="X270" s="29"/>
      <c r="AD270" s="29"/>
      <c r="AJ270" s="29"/>
      <c r="AP270" s="29"/>
      <c r="AV270" s="29"/>
      <c r="BB270" s="29"/>
    </row>
    <row r="271" spans="18:54" x14ac:dyDescent="0.3">
      <c r="R271" s="29"/>
      <c r="X271" s="29"/>
      <c r="AD271" s="29"/>
      <c r="AJ271" s="29"/>
      <c r="AP271" s="29"/>
      <c r="AV271" s="29"/>
      <c r="BB271" s="29"/>
    </row>
    <row r="272" spans="18:54" x14ac:dyDescent="0.3">
      <c r="R272" s="29"/>
      <c r="X272" s="29"/>
      <c r="AD272" s="29"/>
      <c r="AJ272" s="29"/>
      <c r="AP272" s="29"/>
      <c r="AV272" s="29"/>
      <c r="BB272" s="29"/>
    </row>
    <row r="273" spans="18:54" x14ac:dyDescent="0.3">
      <c r="R273" s="29"/>
      <c r="X273" s="29"/>
      <c r="AD273" s="29"/>
      <c r="AJ273" s="29"/>
      <c r="AP273" s="29"/>
      <c r="AV273" s="29"/>
      <c r="BB273" s="29"/>
    </row>
    <row r="274" spans="18:54" x14ac:dyDescent="0.3">
      <c r="R274" s="29"/>
      <c r="X274" s="29"/>
      <c r="AD274" s="29"/>
      <c r="AJ274" s="29"/>
      <c r="AP274" s="29"/>
      <c r="AV274" s="29"/>
      <c r="BB274" s="29"/>
    </row>
    <row r="275" spans="18:54" x14ac:dyDescent="0.3">
      <c r="R275" s="29"/>
      <c r="X275" s="29"/>
      <c r="AD275" s="29"/>
      <c r="AJ275" s="29"/>
      <c r="AP275" s="29"/>
      <c r="AV275" s="29"/>
      <c r="BB275" s="29"/>
    </row>
    <row r="276" spans="18:54" x14ac:dyDescent="0.3">
      <c r="R276" s="29"/>
      <c r="X276" s="29"/>
      <c r="AD276" s="29"/>
      <c r="AJ276" s="29"/>
      <c r="AP276" s="29"/>
      <c r="AV276" s="29"/>
      <c r="BB276" s="29"/>
    </row>
    <row r="277" spans="18:54" x14ac:dyDescent="0.3">
      <c r="R277" s="29"/>
      <c r="X277" s="29"/>
      <c r="AD277" s="29"/>
      <c r="AJ277" s="29"/>
      <c r="AP277" s="29"/>
      <c r="AV277" s="29"/>
      <c r="BB277" s="29"/>
    </row>
    <row r="278" spans="18:54" x14ac:dyDescent="0.3">
      <c r="R278" s="29"/>
      <c r="X278" s="29"/>
      <c r="AD278" s="29"/>
      <c r="AJ278" s="29"/>
      <c r="AP278" s="29"/>
      <c r="AV278" s="29"/>
      <c r="BB278" s="29"/>
    </row>
    <row r="279" spans="18:54" x14ac:dyDescent="0.3">
      <c r="R279" s="29"/>
      <c r="X279" s="29"/>
      <c r="AD279" s="29"/>
      <c r="AJ279" s="29"/>
      <c r="AP279" s="29"/>
      <c r="AV279" s="29"/>
      <c r="BB279" s="29"/>
    </row>
    <row r="280" spans="18:54" x14ac:dyDescent="0.3">
      <c r="R280" s="29"/>
      <c r="X280" s="29"/>
      <c r="AD280" s="29"/>
      <c r="AJ280" s="29"/>
      <c r="AP280" s="29"/>
      <c r="AV280" s="29"/>
      <c r="BB280" s="29"/>
    </row>
    <row r="281" spans="18:54" x14ac:dyDescent="0.3">
      <c r="R281" s="29"/>
      <c r="X281" s="29"/>
      <c r="AD281" s="29"/>
      <c r="AJ281" s="29"/>
      <c r="AP281" s="29"/>
      <c r="AV281" s="29"/>
      <c r="BB281" s="29"/>
    </row>
    <row r="282" spans="18:54" x14ac:dyDescent="0.3">
      <c r="R282" s="29"/>
      <c r="X282" s="29"/>
      <c r="AD282" s="29"/>
      <c r="AJ282" s="29"/>
      <c r="AP282" s="29"/>
      <c r="AV282" s="29"/>
      <c r="BB282" s="29"/>
    </row>
    <row r="283" spans="18:54" x14ac:dyDescent="0.3">
      <c r="R283" s="29"/>
      <c r="X283" s="29"/>
      <c r="AD283" s="29"/>
      <c r="AJ283" s="29"/>
      <c r="AP283" s="29"/>
      <c r="AV283" s="29"/>
      <c r="BB283" s="29"/>
    </row>
    <row r="284" spans="18:54" x14ac:dyDescent="0.3">
      <c r="R284" s="29"/>
      <c r="X284" s="29"/>
      <c r="AD284" s="29"/>
      <c r="AJ284" s="29"/>
      <c r="AP284" s="29"/>
      <c r="AV284" s="29"/>
      <c r="BB284" s="29"/>
    </row>
    <row r="285" spans="18:54" x14ac:dyDescent="0.3">
      <c r="R285" s="29"/>
      <c r="X285" s="29"/>
      <c r="AD285" s="29"/>
      <c r="AJ285" s="29"/>
      <c r="AP285" s="29"/>
      <c r="AV285" s="29"/>
      <c r="BB285" s="29"/>
    </row>
    <row r="286" spans="18:54" x14ac:dyDescent="0.3">
      <c r="R286" s="29"/>
      <c r="X286" s="29"/>
      <c r="AD286" s="29"/>
      <c r="AJ286" s="29"/>
      <c r="AP286" s="29"/>
      <c r="AV286" s="29"/>
      <c r="BB286" s="29"/>
    </row>
    <row r="287" spans="18:54" x14ac:dyDescent="0.3">
      <c r="R287" s="29"/>
      <c r="X287" s="29"/>
      <c r="AD287" s="29"/>
      <c r="AJ287" s="29"/>
      <c r="AP287" s="29"/>
      <c r="AV287" s="29"/>
      <c r="BB287" s="29"/>
    </row>
    <row r="288" spans="18:54" x14ac:dyDescent="0.3">
      <c r="R288" s="29"/>
      <c r="X288" s="29"/>
      <c r="AD288" s="29"/>
      <c r="AJ288" s="29"/>
      <c r="AP288" s="29"/>
      <c r="AV288" s="29"/>
      <c r="BB288" s="29"/>
    </row>
    <row r="289" spans="18:54" x14ac:dyDescent="0.3">
      <c r="R289" s="29"/>
      <c r="X289" s="29"/>
      <c r="AD289" s="29"/>
      <c r="AJ289" s="29"/>
      <c r="AP289" s="29"/>
      <c r="AV289" s="29"/>
      <c r="BB289" s="29"/>
    </row>
    <row r="290" spans="18:54" x14ac:dyDescent="0.3">
      <c r="R290" s="29"/>
      <c r="X290" s="29"/>
      <c r="AD290" s="29"/>
      <c r="AJ290" s="29"/>
      <c r="AP290" s="29"/>
      <c r="AV290" s="29"/>
      <c r="BB290" s="29"/>
    </row>
    <row r="291" spans="18:54" x14ac:dyDescent="0.3">
      <c r="R291" s="29"/>
      <c r="X291" s="29"/>
      <c r="AD291" s="29"/>
      <c r="AJ291" s="29"/>
      <c r="AP291" s="29"/>
      <c r="AV291" s="29"/>
      <c r="BB291" s="29"/>
    </row>
    <row r="292" spans="18:54" x14ac:dyDescent="0.3">
      <c r="R292" s="29"/>
      <c r="X292" s="29"/>
      <c r="AD292" s="29"/>
      <c r="AJ292" s="29"/>
      <c r="AP292" s="29"/>
      <c r="AV292" s="29"/>
      <c r="BB292" s="29"/>
    </row>
    <row r="293" spans="18:54" x14ac:dyDescent="0.3">
      <c r="R293" s="29"/>
      <c r="X293" s="29"/>
      <c r="AD293" s="29"/>
      <c r="AJ293" s="29"/>
      <c r="AP293" s="29"/>
      <c r="AV293" s="29"/>
      <c r="BB293" s="29"/>
    </row>
    <row r="294" spans="18:54" x14ac:dyDescent="0.3">
      <c r="R294" s="29"/>
      <c r="X294" s="29"/>
      <c r="AD294" s="29"/>
      <c r="AJ294" s="29"/>
      <c r="AP294" s="29"/>
      <c r="AV294" s="29"/>
      <c r="BB294" s="29"/>
    </row>
    <row r="295" spans="18:54" x14ac:dyDescent="0.3">
      <c r="R295" s="29"/>
      <c r="X295" s="29"/>
      <c r="AD295" s="29"/>
      <c r="AJ295" s="29"/>
      <c r="AP295" s="29"/>
      <c r="AV295" s="29"/>
      <c r="BB295" s="29"/>
    </row>
    <row r="296" spans="18:54" x14ac:dyDescent="0.3">
      <c r="R296" s="29"/>
      <c r="X296" s="29"/>
      <c r="AD296" s="29"/>
      <c r="AJ296" s="29"/>
      <c r="AP296" s="29"/>
      <c r="AV296" s="29"/>
      <c r="BB296" s="29"/>
    </row>
    <row r="297" spans="18:54" x14ac:dyDescent="0.3">
      <c r="R297" s="29"/>
      <c r="X297" s="29"/>
      <c r="AD297" s="29"/>
      <c r="AJ297" s="29"/>
      <c r="AP297" s="29"/>
      <c r="AV297" s="29"/>
      <c r="BB297" s="29"/>
    </row>
    <row r="298" spans="18:54" x14ac:dyDescent="0.3">
      <c r="R298" s="29"/>
      <c r="X298" s="29"/>
      <c r="AD298" s="29"/>
      <c r="AJ298" s="29"/>
      <c r="AP298" s="29"/>
      <c r="AV298" s="29"/>
      <c r="BB298" s="29"/>
    </row>
    <row r="299" spans="18:54" x14ac:dyDescent="0.3">
      <c r="R299" s="29"/>
      <c r="X299" s="29"/>
      <c r="AD299" s="29"/>
      <c r="AJ299" s="29"/>
      <c r="AP299" s="29"/>
      <c r="AV299" s="29"/>
      <c r="BB299" s="29"/>
    </row>
    <row r="300" spans="18:54" x14ac:dyDescent="0.3">
      <c r="R300" s="29"/>
      <c r="X300" s="29"/>
      <c r="AD300" s="29"/>
      <c r="AJ300" s="29"/>
      <c r="AP300" s="29"/>
      <c r="AV300" s="29"/>
      <c r="BB300" s="29"/>
    </row>
    <row r="301" spans="18:54" x14ac:dyDescent="0.3">
      <c r="R301" s="29"/>
      <c r="X301" s="29"/>
      <c r="AD301" s="29"/>
      <c r="AJ301" s="29"/>
      <c r="AP301" s="29"/>
      <c r="AV301" s="29"/>
      <c r="BB301" s="29"/>
    </row>
    <row r="302" spans="18:54" x14ac:dyDescent="0.3">
      <c r="R302" s="29"/>
      <c r="X302" s="29"/>
      <c r="AD302" s="29"/>
      <c r="AJ302" s="29"/>
      <c r="AP302" s="29"/>
      <c r="AV302" s="29"/>
      <c r="BB302" s="29"/>
    </row>
    <row r="303" spans="18:54" x14ac:dyDescent="0.3">
      <c r="R303" s="29"/>
      <c r="X303" s="29"/>
      <c r="AD303" s="29"/>
      <c r="AJ303" s="29"/>
      <c r="AP303" s="29"/>
      <c r="AV303" s="29"/>
      <c r="BB303" s="29"/>
    </row>
    <row r="304" spans="18:54" x14ac:dyDescent="0.3">
      <c r="R304" s="29"/>
      <c r="X304" s="29"/>
      <c r="AD304" s="29"/>
      <c r="AJ304" s="29"/>
      <c r="AP304" s="29"/>
      <c r="AV304" s="29"/>
      <c r="BB304" s="29"/>
    </row>
    <row r="305" spans="18:54" x14ac:dyDescent="0.3">
      <c r="R305" s="29"/>
      <c r="X305" s="29"/>
      <c r="AD305" s="29"/>
      <c r="AJ305" s="29"/>
      <c r="AP305" s="29"/>
      <c r="AV305" s="29"/>
      <c r="BB305" s="29"/>
    </row>
    <row r="306" spans="18:54" x14ac:dyDescent="0.3">
      <c r="R306" s="29"/>
      <c r="X306" s="29"/>
      <c r="AD306" s="29"/>
      <c r="AJ306" s="29"/>
      <c r="AP306" s="29"/>
      <c r="AV306" s="29"/>
      <c r="BB306" s="29"/>
    </row>
    <row r="307" spans="18:54" x14ac:dyDescent="0.3">
      <c r="R307" s="29"/>
      <c r="X307" s="29"/>
      <c r="AD307" s="29"/>
      <c r="AJ307" s="29"/>
      <c r="AP307" s="29"/>
      <c r="AV307" s="29"/>
      <c r="BB307" s="29"/>
    </row>
    <row r="308" spans="18:54" x14ac:dyDescent="0.3">
      <c r="R308" s="29"/>
      <c r="X308" s="29"/>
      <c r="AD308" s="29"/>
      <c r="AJ308" s="29"/>
      <c r="AP308" s="29"/>
      <c r="AV308" s="29"/>
      <c r="BB308" s="29"/>
    </row>
    <row r="309" spans="18:54" x14ac:dyDescent="0.3">
      <c r="R309" s="29"/>
      <c r="X309" s="29"/>
      <c r="AD309" s="29"/>
      <c r="AJ309" s="29"/>
      <c r="AP309" s="29"/>
      <c r="AV309" s="29"/>
      <c r="BB309" s="29"/>
    </row>
    <row r="310" spans="18:54" x14ac:dyDescent="0.3">
      <c r="R310" s="29"/>
      <c r="X310" s="29"/>
      <c r="AD310" s="29"/>
      <c r="AJ310" s="29"/>
      <c r="AP310" s="29"/>
      <c r="AV310" s="29"/>
      <c r="BB310" s="29"/>
    </row>
    <row r="311" spans="18:54" x14ac:dyDescent="0.3">
      <c r="R311" s="29"/>
      <c r="X311" s="29"/>
      <c r="AD311" s="29"/>
      <c r="AJ311" s="29"/>
      <c r="AP311" s="29"/>
      <c r="AV311" s="29"/>
      <c r="BB311" s="29"/>
    </row>
    <row r="312" spans="18:54" x14ac:dyDescent="0.3">
      <c r="R312" s="29"/>
      <c r="X312" s="29"/>
      <c r="AD312" s="29"/>
      <c r="AJ312" s="29"/>
      <c r="AP312" s="29"/>
      <c r="AV312" s="29"/>
      <c r="BB312" s="29"/>
    </row>
    <row r="313" spans="18:54" x14ac:dyDescent="0.3">
      <c r="R313" s="29"/>
      <c r="X313" s="29"/>
      <c r="AD313" s="29"/>
      <c r="AJ313" s="29"/>
      <c r="AP313" s="29"/>
      <c r="AV313" s="29"/>
      <c r="BB313" s="29"/>
    </row>
    <row r="314" spans="18:54" x14ac:dyDescent="0.3">
      <c r="R314" s="29"/>
      <c r="X314" s="29"/>
      <c r="AD314" s="29"/>
      <c r="AJ314" s="29"/>
      <c r="AP314" s="29"/>
      <c r="AV314" s="29"/>
      <c r="BB314" s="29"/>
    </row>
    <row r="315" spans="18:54" x14ac:dyDescent="0.3">
      <c r="R315" s="29"/>
      <c r="X315" s="29"/>
      <c r="AD315" s="29"/>
      <c r="AJ315" s="29"/>
      <c r="AP315" s="29"/>
      <c r="AV315" s="29"/>
      <c r="BB315" s="29"/>
    </row>
    <row r="316" spans="18:54" x14ac:dyDescent="0.3">
      <c r="R316" s="29"/>
      <c r="X316" s="29"/>
      <c r="AD316" s="29"/>
      <c r="AJ316" s="29"/>
      <c r="AP316" s="29"/>
      <c r="AV316" s="29"/>
      <c r="BB316" s="29"/>
    </row>
    <row r="317" spans="18:54" x14ac:dyDescent="0.3">
      <c r="R317" s="29"/>
      <c r="X317" s="29"/>
      <c r="AD317" s="29"/>
      <c r="AJ317" s="29"/>
      <c r="AP317" s="29"/>
      <c r="AV317" s="29"/>
      <c r="BB317" s="29"/>
    </row>
    <row r="318" spans="18:54" x14ac:dyDescent="0.3">
      <c r="R318" s="29"/>
      <c r="X318" s="29"/>
      <c r="AD318" s="29"/>
      <c r="AJ318" s="29"/>
      <c r="AP318" s="29"/>
      <c r="AV318" s="29"/>
      <c r="BB318" s="29"/>
    </row>
    <row r="319" spans="18:54" x14ac:dyDescent="0.3">
      <c r="R319" s="29"/>
      <c r="X319" s="29"/>
      <c r="AD319" s="29"/>
      <c r="AJ319" s="29"/>
      <c r="AP319" s="29"/>
      <c r="AV319" s="29"/>
      <c r="BB319" s="29"/>
    </row>
    <row r="320" spans="18:54" x14ac:dyDescent="0.3">
      <c r="R320" s="29"/>
      <c r="X320" s="29"/>
      <c r="AD320" s="29"/>
      <c r="AJ320" s="29"/>
      <c r="AP320" s="29"/>
      <c r="AV320" s="29"/>
      <c r="BB320" s="29"/>
    </row>
    <row r="321" spans="18:54" x14ac:dyDescent="0.3">
      <c r="R321" s="29"/>
      <c r="X321" s="29"/>
      <c r="AD321" s="29"/>
      <c r="AJ321" s="29"/>
      <c r="AP321" s="29"/>
      <c r="AV321" s="29"/>
      <c r="BB321" s="29"/>
    </row>
    <row r="322" spans="18:54" x14ac:dyDescent="0.3">
      <c r="R322" s="29"/>
      <c r="X322" s="29"/>
      <c r="AD322" s="29"/>
      <c r="AJ322" s="29"/>
      <c r="AP322" s="29"/>
      <c r="AV322" s="29"/>
      <c r="BB322" s="29"/>
    </row>
    <row r="323" spans="18:54" x14ac:dyDescent="0.3">
      <c r="R323" s="29"/>
      <c r="X323" s="29"/>
      <c r="AD323" s="29"/>
      <c r="AJ323" s="29"/>
      <c r="AP323" s="29"/>
      <c r="AV323" s="29"/>
      <c r="BB323" s="29"/>
    </row>
    <row r="324" spans="18:54" x14ac:dyDescent="0.3">
      <c r="R324" s="29"/>
      <c r="X324" s="29"/>
      <c r="AD324" s="29"/>
      <c r="AJ324" s="29"/>
      <c r="AP324" s="29"/>
      <c r="AV324" s="29"/>
      <c r="BB324" s="29"/>
    </row>
    <row r="325" spans="18:54" x14ac:dyDescent="0.3">
      <c r="R325" s="29"/>
      <c r="X325" s="29"/>
      <c r="AD325" s="29"/>
      <c r="AJ325" s="29"/>
      <c r="AP325" s="29"/>
      <c r="AV325" s="29"/>
      <c r="BB325" s="29"/>
    </row>
    <row r="326" spans="18:54" x14ac:dyDescent="0.3">
      <c r="R326" s="29"/>
      <c r="X326" s="29"/>
      <c r="AD326" s="29"/>
      <c r="AJ326" s="29"/>
      <c r="AP326" s="29"/>
      <c r="AV326" s="29"/>
      <c r="BB326" s="29"/>
    </row>
    <row r="327" spans="18:54" x14ac:dyDescent="0.3">
      <c r="R327" s="29"/>
      <c r="X327" s="29"/>
      <c r="AD327" s="29"/>
      <c r="AJ327" s="29"/>
      <c r="AP327" s="29"/>
      <c r="AV327" s="29"/>
      <c r="BB327" s="29"/>
    </row>
    <row r="328" spans="18:54" x14ac:dyDescent="0.3">
      <c r="R328" s="29"/>
      <c r="X328" s="29"/>
      <c r="AD328" s="29"/>
      <c r="AJ328" s="29"/>
      <c r="AP328" s="29"/>
      <c r="AV328" s="29"/>
      <c r="BB328" s="29"/>
    </row>
    <row r="329" spans="18:54" x14ac:dyDescent="0.3">
      <c r="R329" s="29"/>
      <c r="X329" s="29"/>
      <c r="AD329" s="29"/>
      <c r="AJ329" s="29"/>
      <c r="AP329" s="29"/>
      <c r="AV329" s="29"/>
      <c r="BB329" s="29"/>
    </row>
    <row r="330" spans="18:54" x14ac:dyDescent="0.3">
      <c r="R330" s="29"/>
      <c r="X330" s="29"/>
      <c r="AD330" s="29"/>
      <c r="AJ330" s="29"/>
      <c r="AP330" s="29"/>
      <c r="AV330" s="29"/>
      <c r="BB330" s="29"/>
    </row>
    <row r="331" spans="18:54" x14ac:dyDescent="0.3">
      <c r="R331" s="29"/>
      <c r="X331" s="29"/>
      <c r="AD331" s="29"/>
      <c r="AJ331" s="29"/>
      <c r="AP331" s="29"/>
      <c r="AV331" s="29"/>
      <c r="BB331" s="29"/>
    </row>
    <row r="332" spans="18:54" x14ac:dyDescent="0.3">
      <c r="R332" s="29"/>
      <c r="X332" s="29"/>
      <c r="AD332" s="29"/>
      <c r="AJ332" s="29"/>
      <c r="AP332" s="29"/>
      <c r="AV332" s="29"/>
      <c r="BB332" s="29"/>
    </row>
    <row r="333" spans="18:54" x14ac:dyDescent="0.3">
      <c r="R333" s="29"/>
      <c r="X333" s="29"/>
      <c r="AD333" s="29"/>
      <c r="AJ333" s="29"/>
      <c r="AP333" s="29"/>
      <c r="AV333" s="29"/>
      <c r="BB333" s="29"/>
    </row>
    <row r="334" spans="18:54" x14ac:dyDescent="0.3">
      <c r="R334" s="29"/>
      <c r="X334" s="29"/>
      <c r="AD334" s="29"/>
      <c r="AJ334" s="29"/>
      <c r="AP334" s="29"/>
      <c r="AV334" s="29"/>
      <c r="BB334" s="29"/>
    </row>
    <row r="335" spans="18:54" x14ac:dyDescent="0.3">
      <c r="R335" s="29"/>
      <c r="X335" s="29"/>
      <c r="AD335" s="29"/>
      <c r="AJ335" s="29"/>
      <c r="AP335" s="29"/>
      <c r="AV335" s="29"/>
      <c r="BB335" s="29"/>
    </row>
    <row r="336" spans="18:54" x14ac:dyDescent="0.3">
      <c r="R336" s="29"/>
      <c r="X336" s="29"/>
      <c r="AD336" s="29"/>
      <c r="AJ336" s="29"/>
      <c r="AP336" s="29"/>
      <c r="AV336" s="29"/>
      <c r="BB336" s="29"/>
    </row>
    <row r="337" spans="18:54" x14ac:dyDescent="0.3">
      <c r="R337" s="29"/>
      <c r="X337" s="29"/>
      <c r="AD337" s="29"/>
      <c r="AJ337" s="29"/>
      <c r="AP337" s="29"/>
      <c r="AV337" s="29"/>
      <c r="BB337" s="29"/>
    </row>
    <row r="338" spans="18:54" x14ac:dyDescent="0.3">
      <c r="R338" s="29"/>
      <c r="X338" s="29"/>
      <c r="AD338" s="29"/>
      <c r="AJ338" s="29"/>
      <c r="AP338" s="29"/>
      <c r="AV338" s="29"/>
      <c r="BB338" s="29"/>
    </row>
    <row r="339" spans="18:54" x14ac:dyDescent="0.3">
      <c r="R339" s="29"/>
      <c r="X339" s="29"/>
      <c r="AD339" s="29"/>
      <c r="AJ339" s="29"/>
      <c r="AP339" s="29"/>
      <c r="AV339" s="29"/>
      <c r="BB339" s="29"/>
    </row>
    <row r="340" spans="18:54" x14ac:dyDescent="0.3">
      <c r="R340" s="29"/>
      <c r="X340" s="29"/>
      <c r="AD340" s="29"/>
      <c r="AJ340" s="29"/>
      <c r="AP340" s="29"/>
      <c r="AV340" s="29"/>
      <c r="BB340" s="29"/>
    </row>
    <row r="341" spans="18:54" x14ac:dyDescent="0.3">
      <c r="R341" s="29"/>
      <c r="X341" s="29"/>
      <c r="AD341" s="29"/>
      <c r="AJ341" s="29"/>
      <c r="AP341" s="29"/>
      <c r="AV341" s="29"/>
      <c r="BB341" s="29"/>
    </row>
    <row r="342" spans="18:54" x14ac:dyDescent="0.3">
      <c r="R342" s="29"/>
      <c r="X342" s="29"/>
      <c r="AD342" s="29"/>
      <c r="AJ342" s="29"/>
      <c r="AP342" s="29"/>
      <c r="AV342" s="29"/>
      <c r="BB342" s="29"/>
    </row>
    <row r="343" spans="18:54" x14ac:dyDescent="0.3">
      <c r="R343" s="29"/>
      <c r="X343" s="29"/>
      <c r="AD343" s="29"/>
      <c r="AJ343" s="29"/>
      <c r="AP343" s="29"/>
      <c r="AV343" s="29"/>
      <c r="BB343" s="29"/>
    </row>
    <row r="344" spans="18:54" x14ac:dyDescent="0.3">
      <c r="R344" s="29"/>
      <c r="X344" s="29"/>
      <c r="AD344" s="29"/>
      <c r="AJ344" s="29"/>
      <c r="AP344" s="29"/>
      <c r="AV344" s="29"/>
      <c r="BB344" s="29"/>
    </row>
    <row r="345" spans="18:54" x14ac:dyDescent="0.3">
      <c r="R345" s="29"/>
      <c r="X345" s="29"/>
      <c r="AD345" s="29"/>
      <c r="AJ345" s="29"/>
      <c r="AP345" s="29"/>
      <c r="AV345" s="29"/>
      <c r="BB345" s="29"/>
    </row>
    <row r="346" spans="18:54" x14ac:dyDescent="0.3">
      <c r="R346" s="29"/>
      <c r="X346" s="29"/>
      <c r="AD346" s="29"/>
      <c r="AJ346" s="29"/>
      <c r="AP346" s="29"/>
      <c r="AV346" s="29"/>
      <c r="BB346" s="29"/>
    </row>
    <row r="347" spans="18:54" x14ac:dyDescent="0.3">
      <c r="R347" s="29"/>
      <c r="X347" s="29"/>
      <c r="AD347" s="29"/>
      <c r="AJ347" s="29"/>
      <c r="AP347" s="29"/>
      <c r="AV347" s="29"/>
      <c r="BB347" s="29"/>
    </row>
    <row r="348" spans="18:54" x14ac:dyDescent="0.3">
      <c r="R348" s="29"/>
      <c r="X348" s="29"/>
      <c r="AD348" s="29"/>
      <c r="AJ348" s="29"/>
      <c r="AP348" s="29"/>
      <c r="AV348" s="29"/>
      <c r="BB348" s="29"/>
    </row>
    <row r="349" spans="18:54" x14ac:dyDescent="0.3">
      <c r="R349" s="29"/>
      <c r="X349" s="29"/>
      <c r="AD349" s="29"/>
      <c r="AJ349" s="29"/>
      <c r="AP349" s="29"/>
      <c r="AV349" s="29"/>
      <c r="BB349" s="29"/>
    </row>
    <row r="350" spans="18:54" x14ac:dyDescent="0.3">
      <c r="R350" s="29"/>
      <c r="X350" s="29"/>
      <c r="AD350" s="29"/>
      <c r="AJ350" s="29"/>
      <c r="AP350" s="29"/>
      <c r="AV350" s="29"/>
      <c r="BB350" s="29"/>
    </row>
    <row r="351" spans="18:54" x14ac:dyDescent="0.3">
      <c r="R351" s="29"/>
      <c r="X351" s="29"/>
      <c r="AD351" s="29"/>
      <c r="AJ351" s="29"/>
      <c r="AP351" s="29"/>
      <c r="AV351" s="29"/>
      <c r="BB351" s="29"/>
    </row>
    <row r="352" spans="18:54" x14ac:dyDescent="0.3">
      <c r="R352" s="29"/>
      <c r="X352" s="29"/>
      <c r="AD352" s="29"/>
      <c r="AJ352" s="29"/>
      <c r="AP352" s="29"/>
      <c r="AV352" s="29"/>
      <c r="BB352" s="29"/>
    </row>
    <row r="353" spans="18:54" x14ac:dyDescent="0.3">
      <c r="R353" s="29"/>
      <c r="X353" s="29"/>
      <c r="AD353" s="29"/>
      <c r="AJ353" s="29"/>
      <c r="AP353" s="29"/>
      <c r="AV353" s="29"/>
      <c r="BB353" s="29"/>
    </row>
    <row r="354" spans="18:54" x14ac:dyDescent="0.3">
      <c r="R354" s="29"/>
      <c r="X354" s="29"/>
      <c r="AD354" s="29"/>
      <c r="AJ354" s="29"/>
      <c r="AP354" s="29"/>
      <c r="AV354" s="29"/>
      <c r="BB354" s="29"/>
    </row>
    <row r="355" spans="18:54" x14ac:dyDescent="0.3">
      <c r="R355" s="29"/>
      <c r="X355" s="29"/>
      <c r="AD355" s="29"/>
      <c r="AJ355" s="29"/>
      <c r="AP355" s="29"/>
      <c r="AV355" s="29"/>
      <c r="BB355" s="29"/>
    </row>
    <row r="356" spans="18:54" x14ac:dyDescent="0.3">
      <c r="R356" s="29"/>
      <c r="X356" s="29"/>
      <c r="AD356" s="29"/>
      <c r="AJ356" s="29"/>
      <c r="AP356" s="29"/>
      <c r="AV356" s="29"/>
      <c r="BB356" s="29"/>
    </row>
    <row r="357" spans="18:54" x14ac:dyDescent="0.3">
      <c r="R357" s="29"/>
      <c r="X357" s="29"/>
      <c r="AD357" s="29"/>
      <c r="AJ357" s="29"/>
      <c r="AP357" s="29"/>
      <c r="AV357" s="29"/>
      <c r="BB357" s="29"/>
    </row>
    <row r="358" spans="18:54" x14ac:dyDescent="0.3">
      <c r="R358" s="29"/>
      <c r="X358" s="29"/>
      <c r="AD358" s="29"/>
      <c r="AJ358" s="29"/>
      <c r="AP358" s="29"/>
      <c r="AV358" s="29"/>
      <c r="BB358" s="29"/>
    </row>
    <row r="359" spans="18:54" x14ac:dyDescent="0.3">
      <c r="R359" s="29"/>
      <c r="X359" s="29"/>
      <c r="AD359" s="29"/>
      <c r="AJ359" s="29"/>
      <c r="AP359" s="29"/>
      <c r="AV359" s="29"/>
      <c r="BB359" s="29"/>
    </row>
    <row r="360" spans="18:54" x14ac:dyDescent="0.3">
      <c r="R360" s="29"/>
      <c r="X360" s="29"/>
      <c r="AD360" s="29"/>
      <c r="AJ360" s="29"/>
      <c r="AP360" s="29"/>
      <c r="AV360" s="29"/>
      <c r="BB360" s="29"/>
    </row>
    <row r="361" spans="18:54" x14ac:dyDescent="0.3">
      <c r="R361" s="29"/>
      <c r="X361" s="29"/>
      <c r="AD361" s="29"/>
      <c r="AJ361" s="29"/>
      <c r="AP361" s="29"/>
      <c r="AV361" s="29"/>
      <c r="BB361" s="29"/>
    </row>
    <row r="362" spans="18:54" x14ac:dyDescent="0.3">
      <c r="R362" s="29"/>
      <c r="X362" s="29"/>
      <c r="AD362" s="29"/>
      <c r="AJ362" s="29"/>
      <c r="AP362" s="29"/>
      <c r="AV362" s="29"/>
      <c r="BB362" s="29"/>
    </row>
    <row r="363" spans="18:54" x14ac:dyDescent="0.3">
      <c r="R363" s="29"/>
      <c r="X363" s="29"/>
      <c r="AD363" s="29"/>
      <c r="AJ363" s="29"/>
      <c r="AP363" s="29"/>
      <c r="AV363" s="29"/>
      <c r="BB363" s="29"/>
    </row>
    <row r="364" spans="18:54" x14ac:dyDescent="0.3">
      <c r="R364" s="29"/>
      <c r="X364" s="29"/>
      <c r="AD364" s="29"/>
      <c r="AJ364" s="29"/>
      <c r="AP364" s="29"/>
      <c r="AV364" s="29"/>
      <c r="BB364" s="29"/>
    </row>
    <row r="365" spans="18:54" x14ac:dyDescent="0.3">
      <c r="R365" s="29"/>
      <c r="X365" s="29"/>
      <c r="AD365" s="29"/>
      <c r="AJ365" s="29"/>
      <c r="AP365" s="29"/>
      <c r="AV365" s="29"/>
      <c r="BB365" s="29"/>
    </row>
    <row r="366" spans="18:54" x14ac:dyDescent="0.3">
      <c r="R366" s="29"/>
      <c r="X366" s="29"/>
      <c r="AD366" s="29"/>
      <c r="AJ366" s="29"/>
      <c r="AP366" s="29"/>
      <c r="AV366" s="29"/>
      <c r="BB366" s="29"/>
    </row>
    <row r="367" spans="18:54" x14ac:dyDescent="0.3">
      <c r="R367" s="29"/>
      <c r="X367" s="29"/>
      <c r="AD367" s="29"/>
      <c r="AJ367" s="29"/>
      <c r="AP367" s="29"/>
      <c r="AV367" s="29"/>
      <c r="BB367" s="29"/>
    </row>
    <row r="368" spans="18:54" x14ac:dyDescent="0.3">
      <c r="R368" s="29"/>
      <c r="X368" s="29"/>
      <c r="AD368" s="29"/>
      <c r="AJ368" s="29"/>
      <c r="AP368" s="29"/>
      <c r="AV368" s="29"/>
      <c r="BB368" s="29"/>
    </row>
    <row r="369" spans="18:54" x14ac:dyDescent="0.3">
      <c r="R369" s="29"/>
      <c r="X369" s="29"/>
      <c r="AD369" s="29"/>
      <c r="AJ369" s="29"/>
      <c r="AP369" s="29"/>
      <c r="AV369" s="29"/>
      <c r="BB369" s="29"/>
    </row>
    <row r="370" spans="18:54" x14ac:dyDescent="0.3">
      <c r="R370" s="29"/>
      <c r="X370" s="29"/>
      <c r="AD370" s="29"/>
      <c r="AJ370" s="29"/>
      <c r="AP370" s="29"/>
      <c r="AV370" s="29"/>
      <c r="BB370" s="29"/>
    </row>
    <row r="371" spans="18:54" x14ac:dyDescent="0.3">
      <c r="R371" s="29"/>
      <c r="X371" s="29"/>
      <c r="AD371" s="29"/>
      <c r="AJ371" s="29"/>
      <c r="AP371" s="29"/>
      <c r="AV371" s="29"/>
      <c r="BB371" s="29"/>
    </row>
    <row r="372" spans="18:54" x14ac:dyDescent="0.3">
      <c r="R372" s="29"/>
      <c r="X372" s="29"/>
      <c r="AD372" s="29"/>
      <c r="AJ372" s="29"/>
      <c r="AP372" s="29"/>
      <c r="AV372" s="29"/>
      <c r="BB372" s="29"/>
    </row>
    <row r="373" spans="18:54" x14ac:dyDescent="0.3">
      <c r="R373" s="29"/>
      <c r="X373" s="29"/>
      <c r="AD373" s="29"/>
      <c r="AJ373" s="29"/>
      <c r="AP373" s="29"/>
      <c r="AV373" s="29"/>
      <c r="BB373" s="29"/>
    </row>
    <row r="374" spans="18:54" x14ac:dyDescent="0.3">
      <c r="R374" s="30"/>
      <c r="X374" s="30"/>
      <c r="AD374" s="30"/>
      <c r="AJ374" s="30"/>
      <c r="AP374" s="30"/>
      <c r="AV374" s="30"/>
      <c r="BB374" s="30"/>
    </row>
    <row r="375" spans="18:54" x14ac:dyDescent="0.3">
      <c r="R375" s="29"/>
      <c r="X375" s="29"/>
      <c r="AD375" s="29"/>
      <c r="AJ375" s="29"/>
      <c r="AP375" s="29"/>
      <c r="AV375" s="29"/>
      <c r="BB375" s="29"/>
    </row>
    <row r="376" spans="18:54" x14ac:dyDescent="0.3">
      <c r="R376" s="29"/>
      <c r="X376" s="29"/>
      <c r="AD376" s="29"/>
      <c r="AJ376" s="29"/>
      <c r="AP376" s="29"/>
      <c r="AV376" s="29"/>
      <c r="BB376" s="29"/>
    </row>
    <row r="377" spans="18:54" x14ac:dyDescent="0.3">
      <c r="R377" s="29"/>
      <c r="X377" s="29"/>
      <c r="AD377" s="29"/>
      <c r="AJ377" s="29"/>
      <c r="AP377" s="29"/>
      <c r="AV377" s="29"/>
      <c r="BB377" s="29"/>
    </row>
    <row r="378" spans="18:54" x14ac:dyDescent="0.3">
      <c r="R378" s="29"/>
      <c r="X378" s="29"/>
      <c r="AD378" s="29"/>
      <c r="AJ378" s="29"/>
      <c r="AP378" s="29"/>
      <c r="AV378" s="29"/>
      <c r="BB378" s="29"/>
    </row>
    <row r="379" spans="18:54" x14ac:dyDescent="0.3">
      <c r="R379" s="29"/>
      <c r="X379" s="29"/>
      <c r="AD379" s="29"/>
      <c r="AJ379" s="29"/>
      <c r="AP379" s="29"/>
      <c r="AV379" s="29"/>
      <c r="BB379" s="29"/>
    </row>
  </sheetData>
  <mergeCells count="24">
    <mergeCell ref="Y2:AC2"/>
    <mergeCell ref="A1:B1"/>
    <mergeCell ref="C1:D1"/>
    <mergeCell ref="A2:A3"/>
    <mergeCell ref="B2:B3"/>
    <mergeCell ref="C2:C3"/>
    <mergeCell ref="D2:D3"/>
    <mergeCell ref="E2:E3"/>
    <mergeCell ref="F2:F3"/>
    <mergeCell ref="G2:K2"/>
    <mergeCell ref="L2:L3"/>
    <mergeCell ref="M2:Q2"/>
    <mergeCell ref="R2:R3"/>
    <mergeCell ref="S2:W2"/>
    <mergeCell ref="X2:X3"/>
    <mergeCell ref="AV2:AV3"/>
    <mergeCell ref="AW2:BA2"/>
    <mergeCell ref="BB2:BB3"/>
    <mergeCell ref="AD2:AD3"/>
    <mergeCell ref="AE2:AI2"/>
    <mergeCell ref="AJ2:AJ3"/>
    <mergeCell ref="AK2:AO2"/>
    <mergeCell ref="AP2:AP3"/>
    <mergeCell ref="AQ2:AU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A01F-9638-41CE-BD9E-A1E023B1096E}">
  <dimension ref="A1:BG230"/>
  <sheetViews>
    <sheetView topLeftCell="AU1" zoomScale="90" zoomScaleNormal="90" workbookViewId="0">
      <selection activeCell="F3" sqref="F3:BA230"/>
    </sheetView>
  </sheetViews>
  <sheetFormatPr defaultRowHeight="15.6" x14ac:dyDescent="0.3"/>
  <cols>
    <col min="1" max="1" width="11.109375" style="8" customWidth="1"/>
    <col min="2" max="2" width="21.6640625" style="8" customWidth="1"/>
    <col min="3" max="3" width="22.77734375" style="2" customWidth="1"/>
    <col min="4" max="5" width="12.44140625" style="8" customWidth="1"/>
    <col min="6" max="8" width="11.109375" style="8" customWidth="1"/>
    <col min="9" max="10" width="12.21875" customWidth="1"/>
    <col min="11" max="11" width="12.77734375" style="103" customWidth="1"/>
    <col min="12" max="12" width="13" style="102" customWidth="1"/>
    <col min="13" max="58" width="12.21875" style="102" customWidth="1"/>
    <col min="59" max="59" width="12.21875" customWidth="1"/>
  </cols>
  <sheetData>
    <row r="1" spans="1:59" s="2" customFormat="1" ht="21.6" customHeight="1" x14ac:dyDescent="0.3">
      <c r="A1" s="107" t="s">
        <v>0</v>
      </c>
      <c r="B1" s="107" t="s">
        <v>25</v>
      </c>
      <c r="C1" s="109" t="s">
        <v>26</v>
      </c>
      <c r="D1" s="107" t="s">
        <v>488</v>
      </c>
      <c r="E1" s="107" t="s">
        <v>24</v>
      </c>
      <c r="F1" s="131" t="s">
        <v>494</v>
      </c>
      <c r="G1" s="132"/>
      <c r="H1" s="132"/>
      <c r="I1" s="132"/>
      <c r="J1" s="133"/>
      <c r="K1" s="80" t="s">
        <v>27</v>
      </c>
      <c r="L1" s="106" t="s">
        <v>495</v>
      </c>
      <c r="M1" s="106"/>
      <c r="N1" s="106"/>
      <c r="O1" s="106"/>
      <c r="P1" s="106"/>
      <c r="Q1" s="32" t="s">
        <v>27</v>
      </c>
      <c r="R1" s="106" t="s">
        <v>496</v>
      </c>
      <c r="S1" s="106"/>
      <c r="T1" s="106"/>
      <c r="U1" s="106"/>
      <c r="V1" s="106"/>
      <c r="W1" s="32" t="s">
        <v>27</v>
      </c>
      <c r="X1" s="106" t="s">
        <v>497</v>
      </c>
      <c r="Y1" s="106"/>
      <c r="Z1" s="106"/>
      <c r="AA1" s="106"/>
      <c r="AB1" s="106"/>
      <c r="AC1" s="32" t="s">
        <v>27</v>
      </c>
      <c r="AD1" s="106" t="s">
        <v>498</v>
      </c>
      <c r="AE1" s="106"/>
      <c r="AF1" s="106"/>
      <c r="AG1" s="106"/>
      <c r="AH1" s="106"/>
      <c r="AI1" s="32" t="s">
        <v>27</v>
      </c>
      <c r="AJ1" s="112" t="s">
        <v>499</v>
      </c>
      <c r="AK1" s="113"/>
      <c r="AL1" s="113"/>
      <c r="AM1" s="113"/>
      <c r="AN1" s="114"/>
      <c r="AO1" s="32" t="s">
        <v>27</v>
      </c>
      <c r="AP1" s="106" t="s">
        <v>500</v>
      </c>
      <c r="AQ1" s="106"/>
      <c r="AR1" s="106"/>
      <c r="AS1" s="106"/>
      <c r="AT1" s="106"/>
      <c r="AU1" s="32" t="s">
        <v>27</v>
      </c>
      <c r="AV1" s="106" t="s">
        <v>28</v>
      </c>
      <c r="AW1" s="106"/>
      <c r="AX1" s="106"/>
      <c r="AY1" s="106"/>
      <c r="AZ1" s="106"/>
      <c r="BA1" s="32" t="s">
        <v>27</v>
      </c>
      <c r="BB1" s="106" t="s">
        <v>630</v>
      </c>
      <c r="BC1" s="106"/>
      <c r="BD1" s="106"/>
      <c r="BE1" s="106"/>
      <c r="BF1" s="106"/>
      <c r="BG1" s="32" t="s">
        <v>27</v>
      </c>
    </row>
    <row r="2" spans="1:59" s="2" customFormat="1" ht="20.100000000000001" customHeight="1" x14ac:dyDescent="0.3">
      <c r="A2" s="108"/>
      <c r="B2" s="108"/>
      <c r="C2" s="110"/>
      <c r="D2" s="108"/>
      <c r="E2" s="108"/>
      <c r="F2" s="91" t="s">
        <v>501</v>
      </c>
      <c r="G2" s="91" t="s">
        <v>502</v>
      </c>
      <c r="H2" s="91" t="s">
        <v>503</v>
      </c>
      <c r="I2" s="91" t="s">
        <v>504</v>
      </c>
      <c r="J2" s="91" t="s">
        <v>505</v>
      </c>
      <c r="K2" s="115"/>
      <c r="L2" s="91" t="s">
        <v>506</v>
      </c>
      <c r="M2" s="91" t="s">
        <v>507</v>
      </c>
      <c r="N2" s="91" t="s">
        <v>508</v>
      </c>
      <c r="O2" s="91" t="s">
        <v>509</v>
      </c>
      <c r="P2" s="91" t="s">
        <v>510</v>
      </c>
      <c r="Q2" s="111"/>
      <c r="R2" s="91" t="s">
        <v>511</v>
      </c>
      <c r="S2" s="91" t="s">
        <v>512</v>
      </c>
      <c r="T2" s="91" t="s">
        <v>513</v>
      </c>
      <c r="U2" s="91" t="s">
        <v>514</v>
      </c>
      <c r="V2" s="91" t="s">
        <v>515</v>
      </c>
      <c r="W2" s="111"/>
      <c r="X2" s="91" t="s">
        <v>516</v>
      </c>
      <c r="Y2" s="91" t="s">
        <v>517</v>
      </c>
      <c r="Z2" s="91" t="s">
        <v>518</v>
      </c>
      <c r="AA2" s="91" t="s">
        <v>519</v>
      </c>
      <c r="AB2" s="91" t="s">
        <v>520</v>
      </c>
      <c r="AC2" s="111"/>
      <c r="AD2" s="91" t="s">
        <v>521</v>
      </c>
      <c r="AE2" s="91" t="s">
        <v>522</v>
      </c>
      <c r="AF2" s="91" t="s">
        <v>523</v>
      </c>
      <c r="AG2" s="91" t="s">
        <v>524</v>
      </c>
      <c r="AH2" s="91" t="s">
        <v>525</v>
      </c>
      <c r="AI2" s="111"/>
      <c r="AJ2" s="91" t="s">
        <v>526</v>
      </c>
      <c r="AK2" s="91" t="s">
        <v>527</v>
      </c>
      <c r="AL2" s="91" t="s">
        <v>528</v>
      </c>
      <c r="AM2" s="91" t="s">
        <v>529</v>
      </c>
      <c r="AN2" s="91" t="s">
        <v>530</v>
      </c>
      <c r="AO2" s="111"/>
      <c r="AP2" s="91" t="s">
        <v>531</v>
      </c>
      <c r="AQ2" s="91" t="s">
        <v>532</v>
      </c>
      <c r="AR2" s="91" t="s">
        <v>533</v>
      </c>
      <c r="AS2" s="91" t="s">
        <v>534</v>
      </c>
      <c r="AT2" s="91" t="s">
        <v>535</v>
      </c>
      <c r="AU2" s="111"/>
      <c r="AV2" s="91" t="s">
        <v>29</v>
      </c>
      <c r="AW2" s="91" t="s">
        <v>30</v>
      </c>
      <c r="AX2" s="91" t="s">
        <v>31</v>
      </c>
      <c r="AY2" s="91" t="s">
        <v>32</v>
      </c>
      <c r="AZ2" s="91" t="s">
        <v>33</v>
      </c>
      <c r="BA2" s="111"/>
      <c r="BB2" s="91" t="s">
        <v>623</v>
      </c>
      <c r="BC2" s="91" t="s">
        <v>631</v>
      </c>
      <c r="BD2" s="91" t="s">
        <v>632</v>
      </c>
      <c r="BE2" s="91" t="s">
        <v>633</v>
      </c>
      <c r="BF2" s="91" t="s">
        <v>634</v>
      </c>
      <c r="BG2" s="111"/>
    </row>
    <row r="3" spans="1:59" s="102" customFormat="1" ht="23.1" customHeight="1" x14ac:dyDescent="0.3">
      <c r="A3" s="143">
        <v>1</v>
      </c>
      <c r="B3" s="143" t="s">
        <v>35</v>
      </c>
      <c r="C3" s="144" t="s">
        <v>36</v>
      </c>
      <c r="D3" s="143" t="s">
        <v>541</v>
      </c>
      <c r="E3" s="143" t="s">
        <v>34</v>
      </c>
      <c r="F3" s="145">
        <v>4</v>
      </c>
      <c r="G3" s="145">
        <v>4</v>
      </c>
      <c r="H3" s="145">
        <v>4</v>
      </c>
      <c r="I3" s="145">
        <v>4</v>
      </c>
      <c r="J3" s="146"/>
      <c r="K3" s="162">
        <v>4</v>
      </c>
      <c r="L3" s="145">
        <v>3</v>
      </c>
      <c r="M3" s="145">
        <v>4</v>
      </c>
      <c r="N3" s="145">
        <v>3</v>
      </c>
      <c r="O3" s="145">
        <v>4</v>
      </c>
      <c r="P3" s="145">
        <v>3</v>
      </c>
      <c r="Q3" s="162">
        <v>3.4</v>
      </c>
      <c r="R3" s="145"/>
      <c r="S3" s="145">
        <v>3</v>
      </c>
      <c r="T3" s="146"/>
      <c r="U3" s="145"/>
      <c r="V3" s="146"/>
      <c r="W3" s="162">
        <v>3</v>
      </c>
      <c r="X3" s="145"/>
      <c r="Y3" s="145"/>
      <c r="Z3" s="146"/>
      <c r="AA3" s="146"/>
      <c r="AB3" s="146"/>
      <c r="AC3" s="162">
        <v>0</v>
      </c>
      <c r="AD3" s="145"/>
      <c r="AE3" s="145"/>
      <c r="AF3" s="145"/>
      <c r="AG3" s="146"/>
      <c r="AH3" s="146"/>
      <c r="AI3" s="162">
        <v>0</v>
      </c>
      <c r="AJ3" s="145">
        <v>3</v>
      </c>
      <c r="AK3" s="145">
        <v>4</v>
      </c>
      <c r="AL3" s="146"/>
      <c r="AM3" s="145">
        <v>3</v>
      </c>
      <c r="AN3" s="146"/>
      <c r="AO3" s="162">
        <v>3.3333333333333335</v>
      </c>
      <c r="AP3" s="145">
        <v>3</v>
      </c>
      <c r="AQ3" s="145"/>
      <c r="AR3" s="145"/>
      <c r="AS3" s="146"/>
      <c r="AT3" s="146"/>
      <c r="AU3" s="162">
        <v>3</v>
      </c>
      <c r="AV3" s="146"/>
      <c r="AW3" s="146"/>
      <c r="AX3" s="145">
        <v>3</v>
      </c>
      <c r="AY3" s="145">
        <v>3</v>
      </c>
      <c r="AZ3" s="145"/>
      <c r="BA3" s="162">
        <v>3</v>
      </c>
      <c r="BB3" s="145"/>
      <c r="BC3" s="145"/>
      <c r="BD3" s="146"/>
      <c r="BE3" s="147"/>
      <c r="BF3" s="148"/>
      <c r="BG3" s="162">
        <v>0</v>
      </c>
    </row>
    <row r="4" spans="1:59" s="102" customFormat="1" ht="23.1" customHeight="1" x14ac:dyDescent="0.3">
      <c r="A4" s="149">
        <v>2</v>
      </c>
      <c r="B4" s="149" t="s">
        <v>74</v>
      </c>
      <c r="C4" s="150" t="s">
        <v>75</v>
      </c>
      <c r="D4" s="149" t="s">
        <v>449</v>
      </c>
      <c r="E4" s="149" t="s">
        <v>34</v>
      </c>
      <c r="F4" s="145">
        <v>2</v>
      </c>
      <c r="G4" s="145">
        <v>1</v>
      </c>
      <c r="H4" s="145">
        <v>2</v>
      </c>
      <c r="I4" s="145">
        <v>3</v>
      </c>
      <c r="J4" s="152"/>
      <c r="K4" s="162">
        <v>2</v>
      </c>
      <c r="L4" s="145">
        <v>3</v>
      </c>
      <c r="M4" s="145">
        <v>2</v>
      </c>
      <c r="N4" s="145">
        <v>3</v>
      </c>
      <c r="O4" s="145">
        <v>2</v>
      </c>
      <c r="P4" s="145">
        <v>0</v>
      </c>
      <c r="Q4" s="162">
        <v>2</v>
      </c>
      <c r="R4" s="145"/>
      <c r="S4" s="145">
        <v>4</v>
      </c>
      <c r="T4" s="153"/>
      <c r="U4" s="145"/>
      <c r="V4" s="152"/>
      <c r="W4" s="162">
        <v>4</v>
      </c>
      <c r="X4" s="145"/>
      <c r="Y4" s="145"/>
      <c r="Z4" s="153"/>
      <c r="AA4" s="153"/>
      <c r="AB4" s="152"/>
      <c r="AC4" s="162">
        <v>0</v>
      </c>
      <c r="AD4" s="145"/>
      <c r="AE4" s="145"/>
      <c r="AF4" s="145"/>
      <c r="AG4" s="153"/>
      <c r="AH4" s="152"/>
      <c r="AI4" s="162">
        <v>0</v>
      </c>
      <c r="AJ4" s="145">
        <v>3</v>
      </c>
      <c r="AK4" s="145">
        <v>3</v>
      </c>
      <c r="AL4" s="153"/>
      <c r="AM4" s="145">
        <v>4</v>
      </c>
      <c r="AN4" s="152"/>
      <c r="AO4" s="162">
        <v>3.3333333333333335</v>
      </c>
      <c r="AP4" s="145">
        <v>3</v>
      </c>
      <c r="AQ4" s="145"/>
      <c r="AR4" s="145"/>
      <c r="AS4" s="153"/>
      <c r="AT4" s="152"/>
      <c r="AU4" s="162">
        <v>3</v>
      </c>
      <c r="AV4" s="153"/>
      <c r="AW4" s="153"/>
      <c r="AX4" s="145">
        <v>3</v>
      </c>
      <c r="AY4" s="145">
        <v>3</v>
      </c>
      <c r="AZ4" s="145"/>
      <c r="BA4" s="162">
        <v>3</v>
      </c>
      <c r="BB4" s="145"/>
      <c r="BC4" s="145"/>
      <c r="BD4" s="153"/>
      <c r="BE4" s="151"/>
      <c r="BF4" s="154"/>
      <c r="BG4" s="162">
        <v>0</v>
      </c>
    </row>
    <row r="5" spans="1:59" s="102" customFormat="1" ht="23.1" customHeight="1" x14ac:dyDescent="0.3">
      <c r="A5" s="143">
        <v>3</v>
      </c>
      <c r="B5" s="143" t="s">
        <v>63</v>
      </c>
      <c r="C5" s="144" t="s">
        <v>64</v>
      </c>
      <c r="D5" s="143" t="s">
        <v>541</v>
      </c>
      <c r="E5" s="143" t="s">
        <v>34</v>
      </c>
      <c r="F5" s="145">
        <v>2</v>
      </c>
      <c r="G5" s="145">
        <v>1</v>
      </c>
      <c r="H5" s="145">
        <v>3</v>
      </c>
      <c r="I5" s="145">
        <v>3</v>
      </c>
      <c r="J5" s="146"/>
      <c r="K5" s="162">
        <v>2.25</v>
      </c>
      <c r="L5" s="145">
        <v>2</v>
      </c>
      <c r="M5" s="145">
        <v>3</v>
      </c>
      <c r="N5" s="145">
        <v>3</v>
      </c>
      <c r="O5" s="145">
        <v>3</v>
      </c>
      <c r="P5" s="145">
        <v>0</v>
      </c>
      <c r="Q5" s="162">
        <v>2.2000000000000002</v>
      </c>
      <c r="R5" s="145"/>
      <c r="S5" s="145">
        <v>3</v>
      </c>
      <c r="T5" s="145"/>
      <c r="U5" s="145"/>
      <c r="V5" s="146"/>
      <c r="W5" s="162">
        <v>3</v>
      </c>
      <c r="X5" s="145"/>
      <c r="Y5" s="145"/>
      <c r="Z5" s="145"/>
      <c r="AA5" s="145"/>
      <c r="AB5" s="146"/>
      <c r="AC5" s="162">
        <v>0</v>
      </c>
      <c r="AD5" s="145"/>
      <c r="AE5" s="145"/>
      <c r="AF5" s="145"/>
      <c r="AG5" s="145"/>
      <c r="AH5" s="146"/>
      <c r="AI5" s="162">
        <v>0</v>
      </c>
      <c r="AJ5" s="145">
        <v>3</v>
      </c>
      <c r="AK5" s="145">
        <v>3</v>
      </c>
      <c r="AL5" s="145"/>
      <c r="AM5" s="145">
        <v>3</v>
      </c>
      <c r="AN5" s="146"/>
      <c r="AO5" s="162">
        <v>3</v>
      </c>
      <c r="AP5" s="145">
        <v>3</v>
      </c>
      <c r="AQ5" s="145"/>
      <c r="AR5" s="145"/>
      <c r="AS5" s="145"/>
      <c r="AT5" s="146"/>
      <c r="AU5" s="162">
        <v>3</v>
      </c>
      <c r="AV5" s="145"/>
      <c r="AW5" s="145"/>
      <c r="AX5" s="145">
        <v>3</v>
      </c>
      <c r="AY5" s="145">
        <v>4</v>
      </c>
      <c r="AZ5" s="145"/>
      <c r="BA5" s="162">
        <v>3.5</v>
      </c>
      <c r="BB5" s="145"/>
      <c r="BC5" s="145"/>
      <c r="BD5" s="145"/>
      <c r="BE5" s="147"/>
      <c r="BF5" s="148"/>
      <c r="BG5" s="162">
        <v>0</v>
      </c>
    </row>
    <row r="6" spans="1:59" s="102" customFormat="1" ht="23.1" customHeight="1" x14ac:dyDescent="0.3">
      <c r="A6" s="149">
        <v>4</v>
      </c>
      <c r="B6" s="149" t="s">
        <v>98</v>
      </c>
      <c r="C6" s="150" t="s">
        <v>99</v>
      </c>
      <c r="D6" s="149" t="s">
        <v>449</v>
      </c>
      <c r="E6" s="149" t="s">
        <v>34</v>
      </c>
      <c r="F6" s="145">
        <v>2</v>
      </c>
      <c r="G6" s="145">
        <v>4</v>
      </c>
      <c r="H6" s="145">
        <v>2</v>
      </c>
      <c r="I6" s="145">
        <v>4</v>
      </c>
      <c r="J6" s="152"/>
      <c r="K6" s="162">
        <v>3</v>
      </c>
      <c r="L6" s="145">
        <v>3</v>
      </c>
      <c r="M6" s="145">
        <v>3</v>
      </c>
      <c r="N6" s="145">
        <v>3</v>
      </c>
      <c r="O6" s="145">
        <v>2</v>
      </c>
      <c r="P6" s="145">
        <v>0</v>
      </c>
      <c r="Q6" s="162">
        <v>2.2000000000000002</v>
      </c>
      <c r="R6" s="145"/>
      <c r="S6" s="145">
        <v>4</v>
      </c>
      <c r="T6" s="153"/>
      <c r="U6" s="145"/>
      <c r="V6" s="152"/>
      <c r="W6" s="162">
        <v>4</v>
      </c>
      <c r="X6" s="145"/>
      <c r="Y6" s="145"/>
      <c r="Z6" s="153"/>
      <c r="AA6" s="153"/>
      <c r="AB6" s="152"/>
      <c r="AC6" s="162">
        <v>0</v>
      </c>
      <c r="AD6" s="145"/>
      <c r="AE6" s="145"/>
      <c r="AF6" s="145"/>
      <c r="AG6" s="153"/>
      <c r="AH6" s="152"/>
      <c r="AI6" s="162">
        <v>0</v>
      </c>
      <c r="AJ6" s="145">
        <v>3</v>
      </c>
      <c r="AK6" s="145">
        <v>3</v>
      </c>
      <c r="AL6" s="153"/>
      <c r="AM6" s="145">
        <v>3</v>
      </c>
      <c r="AN6" s="152"/>
      <c r="AO6" s="162">
        <v>3</v>
      </c>
      <c r="AP6" s="145">
        <v>3</v>
      </c>
      <c r="AQ6" s="145"/>
      <c r="AR6" s="145"/>
      <c r="AS6" s="153"/>
      <c r="AT6" s="152"/>
      <c r="AU6" s="162">
        <v>3</v>
      </c>
      <c r="AV6" s="153"/>
      <c r="AW6" s="153"/>
      <c r="AX6" s="145">
        <v>3</v>
      </c>
      <c r="AY6" s="145">
        <v>3</v>
      </c>
      <c r="AZ6" s="145"/>
      <c r="BA6" s="162">
        <v>3</v>
      </c>
      <c r="BB6" s="145"/>
      <c r="BC6" s="145"/>
      <c r="BD6" s="153"/>
      <c r="BE6" s="151"/>
      <c r="BF6" s="154"/>
      <c r="BG6" s="162">
        <v>0</v>
      </c>
    </row>
    <row r="7" spans="1:59" s="102" customFormat="1" ht="23.1" customHeight="1" x14ac:dyDescent="0.3">
      <c r="A7" s="143">
        <v>5</v>
      </c>
      <c r="B7" s="143" t="s">
        <v>289</v>
      </c>
      <c r="C7" s="144" t="s">
        <v>537</v>
      </c>
      <c r="D7" s="143" t="s">
        <v>449</v>
      </c>
      <c r="E7" s="143" t="s">
        <v>288</v>
      </c>
      <c r="F7" s="145">
        <v>1</v>
      </c>
      <c r="G7" s="145">
        <v>1</v>
      </c>
      <c r="H7" s="145">
        <v>1</v>
      </c>
      <c r="I7" s="145">
        <v>1</v>
      </c>
      <c r="J7" s="146"/>
      <c r="K7" s="162">
        <v>1</v>
      </c>
      <c r="L7" s="145">
        <v>1</v>
      </c>
      <c r="M7" s="145">
        <v>1</v>
      </c>
      <c r="N7" s="145">
        <v>1</v>
      </c>
      <c r="O7" s="145">
        <v>1</v>
      </c>
      <c r="P7" s="145">
        <v>0</v>
      </c>
      <c r="Q7" s="162">
        <v>0.8</v>
      </c>
      <c r="R7" s="145"/>
      <c r="S7" s="145">
        <v>1</v>
      </c>
      <c r="T7" s="145"/>
      <c r="U7" s="145"/>
      <c r="V7" s="146"/>
      <c r="W7" s="162">
        <v>1</v>
      </c>
      <c r="X7" s="145"/>
      <c r="Y7" s="145"/>
      <c r="Z7" s="145"/>
      <c r="AA7" s="145"/>
      <c r="AB7" s="146"/>
      <c r="AC7" s="162">
        <v>0</v>
      </c>
      <c r="AD7" s="145"/>
      <c r="AE7" s="145"/>
      <c r="AF7" s="145"/>
      <c r="AG7" s="145"/>
      <c r="AH7" s="146"/>
      <c r="AI7" s="162">
        <v>0</v>
      </c>
      <c r="AJ7" s="145">
        <v>1</v>
      </c>
      <c r="AK7" s="145">
        <v>1</v>
      </c>
      <c r="AL7" s="145"/>
      <c r="AM7" s="145">
        <v>1</v>
      </c>
      <c r="AN7" s="146"/>
      <c r="AO7" s="162">
        <v>1</v>
      </c>
      <c r="AP7" s="145">
        <v>1</v>
      </c>
      <c r="AQ7" s="145"/>
      <c r="AR7" s="145"/>
      <c r="AS7" s="145"/>
      <c r="AT7" s="146"/>
      <c r="AU7" s="162">
        <v>1</v>
      </c>
      <c r="AV7" s="145"/>
      <c r="AW7" s="145"/>
      <c r="AX7" s="145">
        <v>3</v>
      </c>
      <c r="AY7" s="145">
        <v>2</v>
      </c>
      <c r="AZ7" s="145"/>
      <c r="BA7" s="162">
        <v>2.5</v>
      </c>
      <c r="BB7" s="145"/>
      <c r="BC7" s="145"/>
      <c r="BD7" s="145"/>
      <c r="BE7" s="147"/>
      <c r="BF7" s="148"/>
      <c r="BG7" s="162">
        <v>0</v>
      </c>
    </row>
    <row r="8" spans="1:59" s="102" customFormat="1" ht="23.1" customHeight="1" x14ac:dyDescent="0.3">
      <c r="A8" s="149">
        <v>6</v>
      </c>
      <c r="B8" s="149" t="s">
        <v>100</v>
      </c>
      <c r="C8" s="150" t="s">
        <v>101</v>
      </c>
      <c r="D8" s="149" t="s">
        <v>449</v>
      </c>
      <c r="E8" s="149" t="s">
        <v>34</v>
      </c>
      <c r="F8" s="145">
        <v>3</v>
      </c>
      <c r="G8" s="145">
        <v>3</v>
      </c>
      <c r="H8" s="145">
        <v>4</v>
      </c>
      <c r="I8" s="145">
        <v>3</v>
      </c>
      <c r="J8" s="152"/>
      <c r="K8" s="162">
        <v>3.25</v>
      </c>
      <c r="L8" s="145">
        <v>2</v>
      </c>
      <c r="M8" s="145">
        <v>2</v>
      </c>
      <c r="N8" s="145">
        <v>3</v>
      </c>
      <c r="O8" s="145">
        <v>2</v>
      </c>
      <c r="P8" s="145">
        <v>0</v>
      </c>
      <c r="Q8" s="162">
        <v>1.8</v>
      </c>
      <c r="R8" s="145"/>
      <c r="S8" s="145">
        <v>2</v>
      </c>
      <c r="T8" s="153"/>
      <c r="U8" s="145"/>
      <c r="V8" s="152"/>
      <c r="W8" s="162">
        <v>2</v>
      </c>
      <c r="X8" s="145"/>
      <c r="Y8" s="145"/>
      <c r="Z8" s="153"/>
      <c r="AA8" s="153"/>
      <c r="AB8" s="152"/>
      <c r="AC8" s="162">
        <v>0</v>
      </c>
      <c r="AD8" s="145"/>
      <c r="AE8" s="145"/>
      <c r="AF8" s="145"/>
      <c r="AG8" s="153"/>
      <c r="AH8" s="152"/>
      <c r="AI8" s="162">
        <v>0</v>
      </c>
      <c r="AJ8" s="145">
        <v>3</v>
      </c>
      <c r="AK8" s="145">
        <v>4</v>
      </c>
      <c r="AL8" s="153"/>
      <c r="AM8" s="145">
        <v>3</v>
      </c>
      <c r="AN8" s="152"/>
      <c r="AO8" s="162">
        <v>3.3333333333333335</v>
      </c>
      <c r="AP8" s="145">
        <v>3</v>
      </c>
      <c r="AQ8" s="145"/>
      <c r="AR8" s="145"/>
      <c r="AS8" s="153"/>
      <c r="AT8" s="152"/>
      <c r="AU8" s="162">
        <v>3</v>
      </c>
      <c r="AV8" s="153"/>
      <c r="AW8" s="153"/>
      <c r="AX8" s="145">
        <v>2</v>
      </c>
      <c r="AY8" s="145">
        <v>3</v>
      </c>
      <c r="AZ8" s="145"/>
      <c r="BA8" s="162">
        <v>2.5</v>
      </c>
      <c r="BB8" s="145"/>
      <c r="BC8" s="145"/>
      <c r="BD8" s="153"/>
      <c r="BE8" s="151"/>
      <c r="BF8" s="154"/>
      <c r="BG8" s="162">
        <v>0</v>
      </c>
    </row>
    <row r="9" spans="1:59" s="102" customFormat="1" ht="23.1" customHeight="1" x14ac:dyDescent="0.3">
      <c r="A9" s="143">
        <v>7</v>
      </c>
      <c r="B9" s="143" t="s">
        <v>71</v>
      </c>
      <c r="C9" s="144" t="s">
        <v>72</v>
      </c>
      <c r="D9" s="143" t="s">
        <v>449</v>
      </c>
      <c r="E9" s="143" t="s">
        <v>34</v>
      </c>
      <c r="F9" s="145">
        <v>2</v>
      </c>
      <c r="G9" s="145">
        <v>2</v>
      </c>
      <c r="H9" s="145">
        <v>3</v>
      </c>
      <c r="I9" s="145">
        <v>3</v>
      </c>
      <c r="J9" s="146"/>
      <c r="K9" s="162">
        <v>2.5</v>
      </c>
      <c r="L9" s="145">
        <v>3</v>
      </c>
      <c r="M9" s="145">
        <v>2</v>
      </c>
      <c r="N9" s="145">
        <v>3</v>
      </c>
      <c r="O9" s="145">
        <v>3</v>
      </c>
      <c r="P9" s="145">
        <v>0</v>
      </c>
      <c r="Q9" s="162">
        <v>2.2000000000000002</v>
      </c>
      <c r="R9" s="145"/>
      <c r="S9" s="145">
        <v>3</v>
      </c>
      <c r="T9" s="145"/>
      <c r="U9" s="145"/>
      <c r="V9" s="146"/>
      <c r="W9" s="162">
        <v>3</v>
      </c>
      <c r="X9" s="145"/>
      <c r="Y9" s="145"/>
      <c r="Z9" s="145"/>
      <c r="AA9" s="145"/>
      <c r="AB9" s="146"/>
      <c r="AC9" s="162">
        <v>0</v>
      </c>
      <c r="AD9" s="145"/>
      <c r="AE9" s="145"/>
      <c r="AF9" s="145"/>
      <c r="AG9" s="145"/>
      <c r="AH9" s="146"/>
      <c r="AI9" s="162">
        <v>0</v>
      </c>
      <c r="AJ9" s="145">
        <v>3</v>
      </c>
      <c r="AK9" s="145">
        <v>2</v>
      </c>
      <c r="AL9" s="145"/>
      <c r="AM9" s="145">
        <v>4</v>
      </c>
      <c r="AN9" s="146"/>
      <c r="AO9" s="162">
        <v>3</v>
      </c>
      <c r="AP9" s="145">
        <v>3</v>
      </c>
      <c r="AQ9" s="145"/>
      <c r="AR9" s="145"/>
      <c r="AS9" s="145"/>
      <c r="AT9" s="146"/>
      <c r="AU9" s="162">
        <v>3</v>
      </c>
      <c r="AV9" s="145"/>
      <c r="AW9" s="145"/>
      <c r="AX9" s="145">
        <v>3</v>
      </c>
      <c r="AY9" s="145">
        <v>3</v>
      </c>
      <c r="AZ9" s="145"/>
      <c r="BA9" s="162">
        <v>3</v>
      </c>
      <c r="BB9" s="145"/>
      <c r="BC9" s="145"/>
      <c r="BD9" s="145"/>
      <c r="BE9" s="147"/>
      <c r="BF9" s="148"/>
      <c r="BG9" s="162">
        <v>0</v>
      </c>
    </row>
    <row r="10" spans="1:59" s="102" customFormat="1" ht="23.1" customHeight="1" x14ac:dyDescent="0.3">
      <c r="A10" s="149">
        <v>8</v>
      </c>
      <c r="B10" s="149" t="s">
        <v>290</v>
      </c>
      <c r="C10" s="150" t="s">
        <v>291</v>
      </c>
      <c r="D10" s="149" t="s">
        <v>449</v>
      </c>
      <c r="E10" s="149" t="s">
        <v>492</v>
      </c>
      <c r="F10" s="145">
        <v>2</v>
      </c>
      <c r="G10" s="145">
        <v>3</v>
      </c>
      <c r="H10" s="145">
        <v>2</v>
      </c>
      <c r="I10" s="145">
        <v>4</v>
      </c>
      <c r="J10" s="152"/>
      <c r="K10" s="162">
        <v>2.75</v>
      </c>
      <c r="L10" s="145">
        <v>4</v>
      </c>
      <c r="M10" s="145">
        <v>2</v>
      </c>
      <c r="N10" s="145">
        <v>3</v>
      </c>
      <c r="O10" s="145">
        <v>4</v>
      </c>
      <c r="P10" s="145">
        <v>0</v>
      </c>
      <c r="Q10" s="162">
        <v>2.6</v>
      </c>
      <c r="R10" s="145"/>
      <c r="S10" s="145">
        <v>3</v>
      </c>
      <c r="T10" s="153"/>
      <c r="U10" s="145"/>
      <c r="V10" s="152"/>
      <c r="W10" s="162">
        <v>3</v>
      </c>
      <c r="X10" s="145"/>
      <c r="Y10" s="145"/>
      <c r="Z10" s="153"/>
      <c r="AA10" s="153"/>
      <c r="AB10" s="152"/>
      <c r="AC10" s="162">
        <v>0</v>
      </c>
      <c r="AD10" s="145"/>
      <c r="AE10" s="145"/>
      <c r="AF10" s="145"/>
      <c r="AG10" s="153"/>
      <c r="AH10" s="152"/>
      <c r="AI10" s="162">
        <v>0</v>
      </c>
      <c r="AJ10" s="145">
        <v>3</v>
      </c>
      <c r="AK10" s="145">
        <v>3</v>
      </c>
      <c r="AL10" s="153"/>
      <c r="AM10" s="145">
        <v>3</v>
      </c>
      <c r="AN10" s="152"/>
      <c r="AO10" s="162">
        <v>3</v>
      </c>
      <c r="AP10" s="145">
        <v>4</v>
      </c>
      <c r="AQ10" s="145"/>
      <c r="AR10" s="145"/>
      <c r="AS10" s="153"/>
      <c r="AT10" s="152"/>
      <c r="AU10" s="162">
        <v>4</v>
      </c>
      <c r="AV10" s="153"/>
      <c r="AW10" s="153"/>
      <c r="AX10" s="145">
        <v>3</v>
      </c>
      <c r="AY10" s="145">
        <v>2</v>
      </c>
      <c r="AZ10" s="145"/>
      <c r="BA10" s="162">
        <v>2.5</v>
      </c>
      <c r="BB10" s="145"/>
      <c r="BC10" s="145"/>
      <c r="BD10" s="153"/>
      <c r="BE10" s="151"/>
      <c r="BF10" s="154"/>
      <c r="BG10" s="162">
        <v>0</v>
      </c>
    </row>
    <row r="11" spans="1:59" s="102" customFormat="1" ht="23.1" customHeight="1" x14ac:dyDescent="0.3">
      <c r="A11" s="143">
        <v>9</v>
      </c>
      <c r="B11" s="143" t="s">
        <v>102</v>
      </c>
      <c r="C11" s="144" t="s">
        <v>103</v>
      </c>
      <c r="D11" s="143" t="s">
        <v>541</v>
      </c>
      <c r="E11" s="143" t="s">
        <v>34</v>
      </c>
      <c r="F11" s="145">
        <v>3.5</v>
      </c>
      <c r="G11" s="145">
        <v>3</v>
      </c>
      <c r="H11" s="145">
        <v>3.5</v>
      </c>
      <c r="I11" s="145">
        <v>3.5</v>
      </c>
      <c r="J11" s="146"/>
      <c r="K11" s="162">
        <v>3.375</v>
      </c>
      <c r="L11" s="145">
        <v>3.5</v>
      </c>
      <c r="M11" s="145">
        <v>3.5</v>
      </c>
      <c r="N11" s="145">
        <v>3</v>
      </c>
      <c r="O11" s="145">
        <v>3.5</v>
      </c>
      <c r="P11" s="145">
        <v>0</v>
      </c>
      <c r="Q11" s="162">
        <v>2.7</v>
      </c>
      <c r="R11" s="145"/>
      <c r="S11" s="145">
        <v>3.5</v>
      </c>
      <c r="T11" s="145"/>
      <c r="U11" s="145"/>
      <c r="V11" s="146"/>
      <c r="W11" s="162">
        <v>3.5</v>
      </c>
      <c r="X11" s="145"/>
      <c r="Y11" s="145"/>
      <c r="Z11" s="145"/>
      <c r="AA11" s="145"/>
      <c r="AB11" s="146"/>
      <c r="AC11" s="162">
        <v>0</v>
      </c>
      <c r="AD11" s="145"/>
      <c r="AE11" s="145"/>
      <c r="AF11" s="145"/>
      <c r="AG11" s="145"/>
      <c r="AH11" s="146"/>
      <c r="AI11" s="162">
        <v>0</v>
      </c>
      <c r="AJ11" s="145">
        <v>3.5</v>
      </c>
      <c r="AK11" s="145">
        <v>3</v>
      </c>
      <c r="AL11" s="145"/>
      <c r="AM11" s="145">
        <v>3.5</v>
      </c>
      <c r="AN11" s="146"/>
      <c r="AO11" s="162">
        <v>3.3333333333333335</v>
      </c>
      <c r="AP11" s="145">
        <v>3.5</v>
      </c>
      <c r="AQ11" s="145"/>
      <c r="AR11" s="145"/>
      <c r="AS11" s="145"/>
      <c r="AT11" s="146"/>
      <c r="AU11" s="162">
        <v>3.5</v>
      </c>
      <c r="AV11" s="145"/>
      <c r="AW11" s="145"/>
      <c r="AX11" s="145">
        <v>3</v>
      </c>
      <c r="AY11" s="145">
        <v>3</v>
      </c>
      <c r="AZ11" s="145"/>
      <c r="BA11" s="162">
        <v>3</v>
      </c>
      <c r="BB11" s="145"/>
      <c r="BC11" s="145"/>
      <c r="BD11" s="145"/>
      <c r="BE11" s="147"/>
      <c r="BF11" s="148"/>
      <c r="BG11" s="162">
        <v>0</v>
      </c>
    </row>
    <row r="12" spans="1:59" s="102" customFormat="1" ht="23.1" customHeight="1" x14ac:dyDescent="0.3">
      <c r="A12" s="149">
        <v>10</v>
      </c>
      <c r="B12" s="149" t="s">
        <v>67</v>
      </c>
      <c r="C12" s="150" t="s">
        <v>68</v>
      </c>
      <c r="D12" s="149" t="s">
        <v>449</v>
      </c>
      <c r="E12" s="149" t="s">
        <v>34</v>
      </c>
      <c r="F12" s="145">
        <v>3</v>
      </c>
      <c r="G12" s="145">
        <v>4</v>
      </c>
      <c r="H12" s="145">
        <v>4</v>
      </c>
      <c r="I12" s="145">
        <v>3</v>
      </c>
      <c r="J12" s="152"/>
      <c r="K12" s="162">
        <v>3.5</v>
      </c>
      <c r="L12" s="145">
        <v>3</v>
      </c>
      <c r="M12" s="145">
        <v>4</v>
      </c>
      <c r="N12" s="145">
        <v>4</v>
      </c>
      <c r="O12" s="145">
        <v>5</v>
      </c>
      <c r="P12" s="145">
        <v>0</v>
      </c>
      <c r="Q12" s="162">
        <v>3.2</v>
      </c>
      <c r="R12" s="145"/>
      <c r="S12" s="145">
        <v>2</v>
      </c>
      <c r="T12" s="153"/>
      <c r="U12" s="145"/>
      <c r="V12" s="152"/>
      <c r="W12" s="162">
        <v>2</v>
      </c>
      <c r="X12" s="145"/>
      <c r="Y12" s="145"/>
      <c r="Z12" s="153"/>
      <c r="AA12" s="153"/>
      <c r="AB12" s="152"/>
      <c r="AC12" s="162">
        <v>0</v>
      </c>
      <c r="AD12" s="145"/>
      <c r="AE12" s="145"/>
      <c r="AF12" s="145"/>
      <c r="AG12" s="153"/>
      <c r="AH12" s="152"/>
      <c r="AI12" s="162">
        <v>0</v>
      </c>
      <c r="AJ12" s="145">
        <v>4</v>
      </c>
      <c r="AK12" s="145">
        <v>4</v>
      </c>
      <c r="AL12" s="153"/>
      <c r="AM12" s="145">
        <v>3</v>
      </c>
      <c r="AN12" s="152"/>
      <c r="AO12" s="162">
        <v>3.6666666666666665</v>
      </c>
      <c r="AP12" s="145">
        <v>3</v>
      </c>
      <c r="AQ12" s="145"/>
      <c r="AR12" s="145"/>
      <c r="AS12" s="153"/>
      <c r="AT12" s="152"/>
      <c r="AU12" s="162">
        <v>3</v>
      </c>
      <c r="AV12" s="153"/>
      <c r="AW12" s="153"/>
      <c r="AX12" s="145">
        <v>3</v>
      </c>
      <c r="AY12" s="145">
        <v>4</v>
      </c>
      <c r="AZ12" s="145"/>
      <c r="BA12" s="162">
        <v>3.5</v>
      </c>
      <c r="BB12" s="145"/>
      <c r="BC12" s="145"/>
      <c r="BD12" s="153"/>
      <c r="BE12" s="151"/>
      <c r="BF12" s="154"/>
      <c r="BG12" s="162">
        <v>0</v>
      </c>
    </row>
    <row r="13" spans="1:59" s="102" customFormat="1" ht="23.1" customHeight="1" x14ac:dyDescent="0.3">
      <c r="A13" s="143">
        <v>11</v>
      </c>
      <c r="B13" s="143" t="s">
        <v>161</v>
      </c>
      <c r="C13" s="144" t="s">
        <v>162</v>
      </c>
      <c r="D13" s="143" t="s">
        <v>449</v>
      </c>
      <c r="E13" s="143" t="s">
        <v>160</v>
      </c>
      <c r="F13" s="145">
        <v>2</v>
      </c>
      <c r="G13" s="145">
        <v>3</v>
      </c>
      <c r="H13" s="145">
        <v>3</v>
      </c>
      <c r="I13" s="145">
        <v>2</v>
      </c>
      <c r="J13" s="146"/>
      <c r="K13" s="162">
        <v>2.5</v>
      </c>
      <c r="L13" s="145">
        <v>3</v>
      </c>
      <c r="M13" s="145">
        <v>3</v>
      </c>
      <c r="N13" s="145">
        <v>4</v>
      </c>
      <c r="O13" s="145">
        <v>2</v>
      </c>
      <c r="P13" s="145">
        <v>0</v>
      </c>
      <c r="Q13" s="162">
        <v>2.4</v>
      </c>
      <c r="R13" s="145"/>
      <c r="S13" s="145">
        <v>2</v>
      </c>
      <c r="T13" s="145"/>
      <c r="U13" s="145"/>
      <c r="V13" s="146"/>
      <c r="W13" s="162">
        <v>2</v>
      </c>
      <c r="X13" s="145"/>
      <c r="Y13" s="145"/>
      <c r="Z13" s="145"/>
      <c r="AA13" s="145"/>
      <c r="AB13" s="146"/>
      <c r="AC13" s="162">
        <v>0</v>
      </c>
      <c r="AD13" s="145"/>
      <c r="AE13" s="145"/>
      <c r="AF13" s="145"/>
      <c r="AG13" s="145"/>
      <c r="AH13" s="146"/>
      <c r="AI13" s="162">
        <v>0</v>
      </c>
      <c r="AJ13" s="145">
        <v>2</v>
      </c>
      <c r="AK13" s="145">
        <v>3</v>
      </c>
      <c r="AL13" s="145"/>
      <c r="AM13" s="145">
        <v>2</v>
      </c>
      <c r="AN13" s="146"/>
      <c r="AO13" s="162">
        <v>2.3333333333333335</v>
      </c>
      <c r="AP13" s="145">
        <v>3</v>
      </c>
      <c r="AQ13" s="145"/>
      <c r="AR13" s="145"/>
      <c r="AS13" s="145"/>
      <c r="AT13" s="146"/>
      <c r="AU13" s="162">
        <v>3</v>
      </c>
      <c r="AV13" s="145"/>
      <c r="AW13" s="145"/>
      <c r="AX13" s="145">
        <v>3</v>
      </c>
      <c r="AY13" s="145">
        <v>3</v>
      </c>
      <c r="AZ13" s="145"/>
      <c r="BA13" s="162">
        <v>3</v>
      </c>
      <c r="BB13" s="145"/>
      <c r="BC13" s="145"/>
      <c r="BD13" s="145"/>
      <c r="BE13" s="147"/>
      <c r="BF13" s="148"/>
      <c r="BG13" s="162">
        <v>0</v>
      </c>
    </row>
    <row r="14" spans="1:59" s="102" customFormat="1" ht="23.1" customHeight="1" x14ac:dyDescent="0.3">
      <c r="A14" s="149">
        <v>12</v>
      </c>
      <c r="B14" s="149" t="s">
        <v>177</v>
      </c>
      <c r="C14" s="150" t="s">
        <v>178</v>
      </c>
      <c r="D14" s="149" t="s">
        <v>449</v>
      </c>
      <c r="E14" s="149" t="s">
        <v>160</v>
      </c>
      <c r="F14" s="145">
        <v>3</v>
      </c>
      <c r="G14" s="145">
        <v>3</v>
      </c>
      <c r="H14" s="145">
        <v>3</v>
      </c>
      <c r="I14" s="145">
        <v>2.5</v>
      </c>
      <c r="J14" s="152"/>
      <c r="K14" s="162">
        <v>2.875</v>
      </c>
      <c r="L14" s="145">
        <v>3</v>
      </c>
      <c r="M14" s="145">
        <v>2.5</v>
      </c>
      <c r="N14" s="145">
        <v>3</v>
      </c>
      <c r="O14" s="145">
        <v>3</v>
      </c>
      <c r="P14" s="145">
        <v>0</v>
      </c>
      <c r="Q14" s="162">
        <v>2.2999999999999998</v>
      </c>
      <c r="R14" s="145"/>
      <c r="S14" s="145">
        <v>2.5</v>
      </c>
      <c r="T14" s="153"/>
      <c r="U14" s="145"/>
      <c r="V14" s="152"/>
      <c r="W14" s="162">
        <v>2.5</v>
      </c>
      <c r="X14" s="145"/>
      <c r="Y14" s="145"/>
      <c r="Z14" s="153"/>
      <c r="AA14" s="153"/>
      <c r="AB14" s="152"/>
      <c r="AC14" s="162">
        <v>0</v>
      </c>
      <c r="AD14" s="145"/>
      <c r="AE14" s="145"/>
      <c r="AF14" s="145"/>
      <c r="AG14" s="153"/>
      <c r="AH14" s="152"/>
      <c r="AI14" s="162">
        <v>0</v>
      </c>
      <c r="AJ14" s="145">
        <v>3</v>
      </c>
      <c r="AK14" s="145">
        <v>3</v>
      </c>
      <c r="AL14" s="153"/>
      <c r="AM14" s="145">
        <v>3</v>
      </c>
      <c r="AN14" s="152"/>
      <c r="AO14" s="162">
        <v>3</v>
      </c>
      <c r="AP14" s="145">
        <v>3</v>
      </c>
      <c r="AQ14" s="145"/>
      <c r="AR14" s="145"/>
      <c r="AS14" s="153"/>
      <c r="AT14" s="152"/>
      <c r="AU14" s="162">
        <v>3</v>
      </c>
      <c r="AV14" s="153"/>
      <c r="AW14" s="153"/>
      <c r="AX14" s="145">
        <v>3</v>
      </c>
      <c r="AY14" s="145">
        <v>3</v>
      </c>
      <c r="AZ14" s="145"/>
      <c r="BA14" s="162">
        <v>3</v>
      </c>
      <c r="BB14" s="145"/>
      <c r="BC14" s="145"/>
      <c r="BD14" s="153"/>
      <c r="BE14" s="151"/>
      <c r="BF14" s="154"/>
      <c r="BG14" s="162">
        <v>0</v>
      </c>
    </row>
    <row r="15" spans="1:59" s="102" customFormat="1" ht="23.1" customHeight="1" x14ac:dyDescent="0.3">
      <c r="A15" s="143">
        <v>13</v>
      </c>
      <c r="B15" s="143" t="s">
        <v>86</v>
      </c>
      <c r="C15" s="144" t="s">
        <v>87</v>
      </c>
      <c r="D15" s="143" t="s">
        <v>449</v>
      </c>
      <c r="E15" s="143" t="s">
        <v>34</v>
      </c>
      <c r="F15" s="145">
        <v>3</v>
      </c>
      <c r="G15" s="145">
        <v>4</v>
      </c>
      <c r="H15" s="145">
        <v>4</v>
      </c>
      <c r="I15" s="145">
        <v>4</v>
      </c>
      <c r="J15" s="146"/>
      <c r="K15" s="162">
        <v>3.75</v>
      </c>
      <c r="L15" s="145">
        <v>4</v>
      </c>
      <c r="M15" s="145">
        <v>4</v>
      </c>
      <c r="N15" s="145">
        <v>4</v>
      </c>
      <c r="O15" s="145">
        <v>4</v>
      </c>
      <c r="P15" s="145">
        <v>0</v>
      </c>
      <c r="Q15" s="162">
        <v>3.2</v>
      </c>
      <c r="R15" s="145"/>
      <c r="S15" s="145">
        <v>4</v>
      </c>
      <c r="T15" s="145"/>
      <c r="U15" s="145"/>
      <c r="V15" s="146"/>
      <c r="W15" s="162">
        <v>4</v>
      </c>
      <c r="X15" s="145"/>
      <c r="Y15" s="145"/>
      <c r="Z15" s="145"/>
      <c r="AA15" s="145"/>
      <c r="AB15" s="146"/>
      <c r="AC15" s="162">
        <v>0</v>
      </c>
      <c r="AD15" s="145"/>
      <c r="AE15" s="145"/>
      <c r="AF15" s="145"/>
      <c r="AG15" s="145"/>
      <c r="AH15" s="146"/>
      <c r="AI15" s="162">
        <v>0</v>
      </c>
      <c r="AJ15" s="145">
        <v>3</v>
      </c>
      <c r="AK15" s="145">
        <v>3</v>
      </c>
      <c r="AL15" s="145"/>
      <c r="AM15" s="145">
        <v>4</v>
      </c>
      <c r="AN15" s="146"/>
      <c r="AO15" s="162">
        <v>3.3333333333333335</v>
      </c>
      <c r="AP15" s="145">
        <v>4</v>
      </c>
      <c r="AQ15" s="145"/>
      <c r="AR15" s="145"/>
      <c r="AS15" s="145"/>
      <c r="AT15" s="146"/>
      <c r="AU15" s="162">
        <v>4</v>
      </c>
      <c r="AV15" s="145"/>
      <c r="AW15" s="145"/>
      <c r="AX15" s="145">
        <v>3</v>
      </c>
      <c r="AY15" s="145">
        <v>4</v>
      </c>
      <c r="AZ15" s="145"/>
      <c r="BA15" s="162">
        <v>3.5</v>
      </c>
      <c r="BB15" s="145"/>
      <c r="BC15" s="145"/>
      <c r="BD15" s="145"/>
      <c r="BE15" s="147"/>
      <c r="BF15" s="148"/>
      <c r="BG15" s="162">
        <v>0</v>
      </c>
    </row>
    <row r="16" spans="1:59" s="102" customFormat="1" ht="23.1" customHeight="1" x14ac:dyDescent="0.3">
      <c r="A16" s="149">
        <v>14</v>
      </c>
      <c r="B16" s="149" t="s">
        <v>193</v>
      </c>
      <c r="C16" s="150" t="s">
        <v>194</v>
      </c>
      <c r="D16" s="149" t="s">
        <v>541</v>
      </c>
      <c r="E16" s="149" t="s">
        <v>160</v>
      </c>
      <c r="F16" s="145">
        <v>3</v>
      </c>
      <c r="G16" s="145">
        <v>3.5</v>
      </c>
      <c r="H16" s="145">
        <v>4</v>
      </c>
      <c r="I16" s="145">
        <v>3.5</v>
      </c>
      <c r="J16" s="152"/>
      <c r="K16" s="162">
        <v>3.5</v>
      </c>
      <c r="L16" s="145">
        <v>4</v>
      </c>
      <c r="M16" s="145">
        <v>3.5</v>
      </c>
      <c r="N16" s="145">
        <v>3.5</v>
      </c>
      <c r="O16" s="145">
        <v>4</v>
      </c>
      <c r="P16" s="145">
        <v>0</v>
      </c>
      <c r="Q16" s="162">
        <v>3</v>
      </c>
      <c r="R16" s="145"/>
      <c r="S16" s="145">
        <v>3.5</v>
      </c>
      <c r="T16" s="153"/>
      <c r="U16" s="145"/>
      <c r="V16" s="152"/>
      <c r="W16" s="162">
        <v>3.5</v>
      </c>
      <c r="X16" s="145"/>
      <c r="Y16" s="145"/>
      <c r="Z16" s="153"/>
      <c r="AA16" s="153"/>
      <c r="AB16" s="152"/>
      <c r="AC16" s="162">
        <v>0</v>
      </c>
      <c r="AD16" s="145"/>
      <c r="AE16" s="145"/>
      <c r="AF16" s="145"/>
      <c r="AG16" s="153"/>
      <c r="AH16" s="152"/>
      <c r="AI16" s="162">
        <v>0</v>
      </c>
      <c r="AJ16" s="145">
        <v>3</v>
      </c>
      <c r="AK16" s="145">
        <v>3.5</v>
      </c>
      <c r="AL16" s="153"/>
      <c r="AM16" s="145">
        <v>4</v>
      </c>
      <c r="AN16" s="152"/>
      <c r="AO16" s="162">
        <v>3.5</v>
      </c>
      <c r="AP16" s="145">
        <v>4</v>
      </c>
      <c r="AQ16" s="145"/>
      <c r="AR16" s="145"/>
      <c r="AS16" s="153"/>
      <c r="AT16" s="152"/>
      <c r="AU16" s="162">
        <v>4</v>
      </c>
      <c r="AV16" s="153"/>
      <c r="AW16" s="153"/>
      <c r="AX16" s="145">
        <v>3.5</v>
      </c>
      <c r="AY16" s="145">
        <v>3.5</v>
      </c>
      <c r="AZ16" s="145"/>
      <c r="BA16" s="162">
        <v>3.5</v>
      </c>
      <c r="BB16" s="145"/>
      <c r="BC16" s="145"/>
      <c r="BD16" s="153"/>
      <c r="BE16" s="151"/>
      <c r="BF16" s="154"/>
      <c r="BG16" s="162">
        <v>0</v>
      </c>
    </row>
    <row r="17" spans="1:59" s="102" customFormat="1" ht="23.1" customHeight="1" x14ac:dyDescent="0.3">
      <c r="A17" s="143">
        <v>15</v>
      </c>
      <c r="B17" s="143" t="s">
        <v>292</v>
      </c>
      <c r="C17" s="144" t="s">
        <v>293</v>
      </c>
      <c r="D17" s="143" t="s">
        <v>541</v>
      </c>
      <c r="E17" s="143" t="s">
        <v>492</v>
      </c>
      <c r="F17" s="145" t="s">
        <v>563</v>
      </c>
      <c r="G17" s="145" t="s">
        <v>563</v>
      </c>
      <c r="H17" s="145" t="s">
        <v>563</v>
      </c>
      <c r="I17" s="145" t="s">
        <v>563</v>
      </c>
      <c r="J17" s="146"/>
      <c r="K17" s="162" t="s">
        <v>563</v>
      </c>
      <c r="L17" s="145" t="s">
        <v>563</v>
      </c>
      <c r="M17" s="145" t="s">
        <v>563</v>
      </c>
      <c r="N17" s="145" t="s">
        <v>563</v>
      </c>
      <c r="O17" s="145" t="s">
        <v>563</v>
      </c>
      <c r="P17" s="145" t="s">
        <v>563</v>
      </c>
      <c r="Q17" s="162" t="s">
        <v>563</v>
      </c>
      <c r="R17" s="145"/>
      <c r="S17" s="145" t="s">
        <v>563</v>
      </c>
      <c r="T17" s="145"/>
      <c r="U17" s="145"/>
      <c r="V17" s="146"/>
      <c r="W17" s="162" t="s">
        <v>563</v>
      </c>
      <c r="X17" s="145"/>
      <c r="Y17" s="145"/>
      <c r="Z17" s="145"/>
      <c r="AA17" s="145"/>
      <c r="AB17" s="146"/>
      <c r="AC17" s="162">
        <v>0</v>
      </c>
      <c r="AD17" s="145"/>
      <c r="AE17" s="145"/>
      <c r="AF17" s="145"/>
      <c r="AG17" s="145"/>
      <c r="AH17" s="146"/>
      <c r="AI17" s="162">
        <v>0</v>
      </c>
      <c r="AJ17" s="145" t="s">
        <v>563</v>
      </c>
      <c r="AK17" s="145" t="s">
        <v>563</v>
      </c>
      <c r="AL17" s="145"/>
      <c r="AM17" s="145" t="s">
        <v>563</v>
      </c>
      <c r="AN17" s="146"/>
      <c r="AO17" s="162" t="s">
        <v>563</v>
      </c>
      <c r="AP17" s="145" t="s">
        <v>563</v>
      </c>
      <c r="AQ17" s="145"/>
      <c r="AR17" s="145"/>
      <c r="AS17" s="145"/>
      <c r="AT17" s="146"/>
      <c r="AU17" s="162" t="s">
        <v>563</v>
      </c>
      <c r="AV17" s="145"/>
      <c r="AW17" s="145"/>
      <c r="AX17" s="145" t="s">
        <v>563</v>
      </c>
      <c r="AY17" s="145" t="s">
        <v>563</v>
      </c>
      <c r="AZ17" s="145"/>
      <c r="BA17" s="162" t="s">
        <v>563</v>
      </c>
      <c r="BB17" s="145"/>
      <c r="BC17" s="145"/>
      <c r="BD17" s="145"/>
      <c r="BE17" s="147"/>
      <c r="BF17" s="148"/>
      <c r="BG17" s="162">
        <v>0</v>
      </c>
    </row>
    <row r="18" spans="1:59" s="102" customFormat="1" ht="23.1" customHeight="1" x14ac:dyDescent="0.3">
      <c r="A18" s="149">
        <v>16</v>
      </c>
      <c r="B18" s="149" t="s">
        <v>104</v>
      </c>
      <c r="C18" s="150" t="s">
        <v>105</v>
      </c>
      <c r="D18" s="149" t="s">
        <v>449</v>
      </c>
      <c r="E18" s="149" t="s">
        <v>34</v>
      </c>
      <c r="F18" s="145">
        <v>1</v>
      </c>
      <c r="G18" s="145">
        <v>1</v>
      </c>
      <c r="H18" s="145">
        <v>1</v>
      </c>
      <c r="I18" s="145">
        <v>1</v>
      </c>
      <c r="J18" s="152"/>
      <c r="K18" s="162">
        <v>1</v>
      </c>
      <c r="L18" s="145">
        <v>1</v>
      </c>
      <c r="M18" s="145">
        <v>1</v>
      </c>
      <c r="N18" s="145">
        <v>2</v>
      </c>
      <c r="O18" s="145">
        <v>1</v>
      </c>
      <c r="P18" s="145">
        <v>0</v>
      </c>
      <c r="Q18" s="162">
        <v>1</v>
      </c>
      <c r="R18" s="145"/>
      <c r="S18" s="145">
        <v>1</v>
      </c>
      <c r="T18" s="153"/>
      <c r="U18" s="145"/>
      <c r="V18" s="152"/>
      <c r="W18" s="162">
        <v>1</v>
      </c>
      <c r="X18" s="145"/>
      <c r="Y18" s="145"/>
      <c r="Z18" s="153"/>
      <c r="AA18" s="153"/>
      <c r="AB18" s="152"/>
      <c r="AC18" s="162">
        <v>0</v>
      </c>
      <c r="AD18" s="145"/>
      <c r="AE18" s="145"/>
      <c r="AF18" s="145"/>
      <c r="AG18" s="153"/>
      <c r="AH18" s="152"/>
      <c r="AI18" s="162">
        <v>0</v>
      </c>
      <c r="AJ18" s="145">
        <v>1</v>
      </c>
      <c r="AK18" s="145">
        <v>1</v>
      </c>
      <c r="AL18" s="153"/>
      <c r="AM18" s="145">
        <v>1</v>
      </c>
      <c r="AN18" s="152"/>
      <c r="AO18" s="162">
        <v>1</v>
      </c>
      <c r="AP18" s="145">
        <v>2</v>
      </c>
      <c r="AQ18" s="145"/>
      <c r="AR18" s="145"/>
      <c r="AS18" s="153"/>
      <c r="AT18" s="152"/>
      <c r="AU18" s="162">
        <v>2</v>
      </c>
      <c r="AV18" s="153"/>
      <c r="AW18" s="153"/>
      <c r="AX18" s="145">
        <v>1</v>
      </c>
      <c r="AY18" s="145">
        <v>1</v>
      </c>
      <c r="AZ18" s="145"/>
      <c r="BA18" s="162">
        <v>1</v>
      </c>
      <c r="BB18" s="145"/>
      <c r="BC18" s="145"/>
      <c r="BD18" s="153"/>
      <c r="BE18" s="151"/>
      <c r="BF18" s="154"/>
      <c r="BG18" s="162">
        <v>0</v>
      </c>
    </row>
    <row r="19" spans="1:59" s="102" customFormat="1" ht="23.1" customHeight="1" x14ac:dyDescent="0.3">
      <c r="A19" s="143">
        <v>17</v>
      </c>
      <c r="B19" s="143" t="s">
        <v>294</v>
      </c>
      <c r="C19" s="144" t="s">
        <v>295</v>
      </c>
      <c r="D19" s="143" t="s">
        <v>541</v>
      </c>
      <c r="E19" s="143" t="s">
        <v>492</v>
      </c>
      <c r="F19" s="145">
        <v>4</v>
      </c>
      <c r="G19" s="145">
        <v>4</v>
      </c>
      <c r="H19" s="145">
        <v>2</v>
      </c>
      <c r="I19" s="145">
        <v>4</v>
      </c>
      <c r="J19" s="146"/>
      <c r="K19" s="162">
        <v>3.5</v>
      </c>
      <c r="L19" s="145">
        <v>4</v>
      </c>
      <c r="M19" s="145">
        <v>4</v>
      </c>
      <c r="N19" s="145">
        <v>4</v>
      </c>
      <c r="O19" s="145">
        <v>4</v>
      </c>
      <c r="P19" s="145">
        <v>0</v>
      </c>
      <c r="Q19" s="162">
        <v>3.2</v>
      </c>
      <c r="R19" s="145"/>
      <c r="S19" s="145">
        <v>4</v>
      </c>
      <c r="T19" s="145"/>
      <c r="U19" s="145"/>
      <c r="V19" s="146"/>
      <c r="W19" s="162">
        <v>4</v>
      </c>
      <c r="X19" s="145"/>
      <c r="Y19" s="145"/>
      <c r="Z19" s="145"/>
      <c r="AA19" s="145"/>
      <c r="AB19" s="146"/>
      <c r="AC19" s="162">
        <v>0</v>
      </c>
      <c r="AD19" s="145"/>
      <c r="AE19" s="145"/>
      <c r="AF19" s="145"/>
      <c r="AG19" s="145"/>
      <c r="AH19" s="146"/>
      <c r="AI19" s="162">
        <v>0</v>
      </c>
      <c r="AJ19" s="145">
        <v>3</v>
      </c>
      <c r="AK19" s="145">
        <v>2</v>
      </c>
      <c r="AL19" s="145"/>
      <c r="AM19" s="145">
        <v>3</v>
      </c>
      <c r="AN19" s="146"/>
      <c r="AO19" s="162">
        <v>2.6666666666666665</v>
      </c>
      <c r="AP19" s="145">
        <v>3</v>
      </c>
      <c r="AQ19" s="145"/>
      <c r="AR19" s="145"/>
      <c r="AS19" s="145"/>
      <c r="AT19" s="146"/>
      <c r="AU19" s="162">
        <v>3</v>
      </c>
      <c r="AV19" s="145"/>
      <c r="AW19" s="145"/>
      <c r="AX19" s="145">
        <v>3</v>
      </c>
      <c r="AY19" s="145">
        <v>3</v>
      </c>
      <c r="AZ19" s="145"/>
      <c r="BA19" s="162">
        <v>3</v>
      </c>
      <c r="BB19" s="145"/>
      <c r="BC19" s="145"/>
      <c r="BD19" s="145"/>
      <c r="BE19" s="147"/>
      <c r="BF19" s="148"/>
      <c r="BG19" s="162">
        <v>0</v>
      </c>
    </row>
    <row r="20" spans="1:59" s="102" customFormat="1" ht="23.1" customHeight="1" x14ac:dyDescent="0.3">
      <c r="A20" s="149">
        <v>18</v>
      </c>
      <c r="B20" s="149" t="s">
        <v>106</v>
      </c>
      <c r="C20" s="150" t="s">
        <v>107</v>
      </c>
      <c r="D20" s="149" t="s">
        <v>542</v>
      </c>
      <c r="E20" s="149" t="s">
        <v>34</v>
      </c>
      <c r="F20" s="145">
        <v>2</v>
      </c>
      <c r="G20" s="145">
        <v>5</v>
      </c>
      <c r="H20" s="145">
        <v>2</v>
      </c>
      <c r="I20" s="145">
        <v>3</v>
      </c>
      <c r="J20" s="152"/>
      <c r="K20" s="162">
        <v>3</v>
      </c>
      <c r="L20" s="145">
        <v>3</v>
      </c>
      <c r="M20" s="145">
        <v>2</v>
      </c>
      <c r="N20" s="145">
        <v>2</v>
      </c>
      <c r="O20" s="145">
        <v>2</v>
      </c>
      <c r="P20" s="145">
        <v>0</v>
      </c>
      <c r="Q20" s="162">
        <v>1.8</v>
      </c>
      <c r="R20" s="145"/>
      <c r="S20" s="145">
        <v>3</v>
      </c>
      <c r="T20" s="153"/>
      <c r="U20" s="145"/>
      <c r="V20" s="152"/>
      <c r="W20" s="162">
        <v>3</v>
      </c>
      <c r="X20" s="145"/>
      <c r="Y20" s="145"/>
      <c r="Z20" s="153"/>
      <c r="AA20" s="153"/>
      <c r="AB20" s="152"/>
      <c r="AC20" s="162">
        <v>0</v>
      </c>
      <c r="AD20" s="145"/>
      <c r="AE20" s="145"/>
      <c r="AF20" s="145"/>
      <c r="AG20" s="153"/>
      <c r="AH20" s="152"/>
      <c r="AI20" s="162">
        <v>0</v>
      </c>
      <c r="AJ20" s="145">
        <v>3</v>
      </c>
      <c r="AK20" s="145">
        <v>3</v>
      </c>
      <c r="AL20" s="153"/>
      <c r="AM20" s="145">
        <v>2</v>
      </c>
      <c r="AN20" s="152"/>
      <c r="AO20" s="162">
        <v>2.6666666666666665</v>
      </c>
      <c r="AP20" s="145">
        <v>3</v>
      </c>
      <c r="AQ20" s="145"/>
      <c r="AR20" s="145"/>
      <c r="AS20" s="153"/>
      <c r="AT20" s="152"/>
      <c r="AU20" s="162">
        <v>3</v>
      </c>
      <c r="AV20" s="153"/>
      <c r="AW20" s="153"/>
      <c r="AX20" s="145">
        <v>3</v>
      </c>
      <c r="AY20" s="145">
        <v>4</v>
      </c>
      <c r="AZ20" s="145"/>
      <c r="BA20" s="162">
        <v>3.5</v>
      </c>
      <c r="BB20" s="145"/>
      <c r="BC20" s="145"/>
      <c r="BD20" s="153"/>
      <c r="BE20" s="151"/>
      <c r="BF20" s="154"/>
      <c r="BG20" s="162">
        <v>0</v>
      </c>
    </row>
    <row r="21" spans="1:59" s="102" customFormat="1" ht="23.1" customHeight="1" x14ac:dyDescent="0.3">
      <c r="A21" s="143">
        <v>19</v>
      </c>
      <c r="B21" s="143" t="s">
        <v>49</v>
      </c>
      <c r="C21" s="144" t="s">
        <v>50</v>
      </c>
      <c r="D21" s="143" t="s">
        <v>541</v>
      </c>
      <c r="E21" s="143" t="s">
        <v>34</v>
      </c>
      <c r="F21" s="145">
        <v>3.5</v>
      </c>
      <c r="G21" s="145">
        <v>3.5</v>
      </c>
      <c r="H21" s="145">
        <v>3.5</v>
      </c>
      <c r="I21" s="145">
        <v>4</v>
      </c>
      <c r="J21" s="146"/>
      <c r="K21" s="162">
        <v>3.625</v>
      </c>
      <c r="L21" s="145">
        <v>4</v>
      </c>
      <c r="M21" s="145">
        <v>3.5</v>
      </c>
      <c r="N21" s="145">
        <v>3.5</v>
      </c>
      <c r="O21" s="145">
        <v>3.5</v>
      </c>
      <c r="P21" s="145">
        <v>0</v>
      </c>
      <c r="Q21" s="162">
        <v>2.9</v>
      </c>
      <c r="R21" s="145"/>
      <c r="S21" s="145">
        <v>4</v>
      </c>
      <c r="T21" s="145"/>
      <c r="U21" s="145"/>
      <c r="V21" s="146"/>
      <c r="W21" s="162">
        <v>4</v>
      </c>
      <c r="X21" s="145"/>
      <c r="Y21" s="145"/>
      <c r="Z21" s="145"/>
      <c r="AA21" s="145"/>
      <c r="AB21" s="146"/>
      <c r="AC21" s="162">
        <v>0</v>
      </c>
      <c r="AD21" s="145"/>
      <c r="AE21" s="145"/>
      <c r="AF21" s="145"/>
      <c r="AG21" s="145"/>
      <c r="AH21" s="146"/>
      <c r="AI21" s="162">
        <v>0</v>
      </c>
      <c r="AJ21" s="145">
        <v>3.5</v>
      </c>
      <c r="AK21" s="145">
        <v>3.5</v>
      </c>
      <c r="AL21" s="145"/>
      <c r="AM21" s="145">
        <v>4</v>
      </c>
      <c r="AN21" s="146"/>
      <c r="AO21" s="162">
        <v>3.6666666666666665</v>
      </c>
      <c r="AP21" s="145">
        <v>3.5</v>
      </c>
      <c r="AQ21" s="145"/>
      <c r="AR21" s="145"/>
      <c r="AS21" s="145"/>
      <c r="AT21" s="146"/>
      <c r="AU21" s="162">
        <v>3.5</v>
      </c>
      <c r="AV21" s="145"/>
      <c r="AW21" s="145"/>
      <c r="AX21" s="145">
        <v>4</v>
      </c>
      <c r="AY21" s="145">
        <v>3.5</v>
      </c>
      <c r="AZ21" s="145"/>
      <c r="BA21" s="162">
        <v>3.75</v>
      </c>
      <c r="BB21" s="145"/>
      <c r="BC21" s="145"/>
      <c r="BD21" s="145"/>
      <c r="BE21" s="147"/>
      <c r="BF21" s="148"/>
      <c r="BG21" s="162">
        <v>0</v>
      </c>
    </row>
    <row r="22" spans="1:59" s="102" customFormat="1" ht="23.1" customHeight="1" x14ac:dyDescent="0.3">
      <c r="A22" s="149">
        <v>20</v>
      </c>
      <c r="B22" s="149" t="s">
        <v>195</v>
      </c>
      <c r="C22" s="150" t="s">
        <v>536</v>
      </c>
      <c r="D22" s="149" t="s">
        <v>449</v>
      </c>
      <c r="E22" s="149" t="s">
        <v>160</v>
      </c>
      <c r="F22" s="145">
        <v>4</v>
      </c>
      <c r="G22" s="145">
        <v>4</v>
      </c>
      <c r="H22" s="145">
        <v>3</v>
      </c>
      <c r="I22" s="145">
        <v>3</v>
      </c>
      <c r="J22" s="152"/>
      <c r="K22" s="162">
        <v>3.5</v>
      </c>
      <c r="L22" s="145">
        <v>4</v>
      </c>
      <c r="M22" s="145">
        <v>4</v>
      </c>
      <c r="N22" s="145">
        <v>4</v>
      </c>
      <c r="O22" s="145">
        <v>4</v>
      </c>
      <c r="P22" s="145">
        <v>0</v>
      </c>
      <c r="Q22" s="162">
        <v>3.2</v>
      </c>
      <c r="R22" s="145"/>
      <c r="S22" s="145">
        <v>4</v>
      </c>
      <c r="T22" s="153"/>
      <c r="U22" s="145"/>
      <c r="V22" s="152"/>
      <c r="W22" s="162">
        <v>4</v>
      </c>
      <c r="X22" s="145"/>
      <c r="Y22" s="145"/>
      <c r="Z22" s="153"/>
      <c r="AA22" s="153"/>
      <c r="AB22" s="152"/>
      <c r="AC22" s="162">
        <v>0</v>
      </c>
      <c r="AD22" s="145"/>
      <c r="AE22" s="145"/>
      <c r="AF22" s="145"/>
      <c r="AG22" s="153"/>
      <c r="AH22" s="152"/>
      <c r="AI22" s="162">
        <v>0</v>
      </c>
      <c r="AJ22" s="145">
        <v>3</v>
      </c>
      <c r="AK22" s="145">
        <v>4</v>
      </c>
      <c r="AL22" s="153"/>
      <c r="AM22" s="145">
        <v>4</v>
      </c>
      <c r="AN22" s="152"/>
      <c r="AO22" s="162">
        <v>3.6666666666666665</v>
      </c>
      <c r="AP22" s="145">
        <v>3</v>
      </c>
      <c r="AQ22" s="145"/>
      <c r="AR22" s="145"/>
      <c r="AS22" s="153"/>
      <c r="AT22" s="152"/>
      <c r="AU22" s="162">
        <v>3</v>
      </c>
      <c r="AV22" s="153"/>
      <c r="AW22" s="153"/>
      <c r="AX22" s="145">
        <v>3</v>
      </c>
      <c r="AY22" s="145">
        <v>2</v>
      </c>
      <c r="AZ22" s="145"/>
      <c r="BA22" s="162">
        <v>2.5</v>
      </c>
      <c r="BB22" s="145"/>
      <c r="BC22" s="145"/>
      <c r="BD22" s="153"/>
      <c r="BE22" s="151"/>
      <c r="BF22" s="154"/>
      <c r="BG22" s="162">
        <v>0</v>
      </c>
    </row>
    <row r="23" spans="1:59" s="102" customFormat="1" ht="23.1" customHeight="1" x14ac:dyDescent="0.3">
      <c r="A23" s="143">
        <v>21</v>
      </c>
      <c r="B23" s="143" t="s">
        <v>208</v>
      </c>
      <c r="C23" s="144" t="s">
        <v>209</v>
      </c>
      <c r="D23" s="143" t="s">
        <v>449</v>
      </c>
      <c r="E23" s="143" t="s">
        <v>160</v>
      </c>
      <c r="F23" s="145">
        <v>4</v>
      </c>
      <c r="G23" s="145">
        <v>2</v>
      </c>
      <c r="H23" s="145">
        <v>3</v>
      </c>
      <c r="I23" s="145">
        <v>2</v>
      </c>
      <c r="J23" s="146"/>
      <c r="K23" s="162">
        <v>2.75</v>
      </c>
      <c r="L23" s="145">
        <v>2</v>
      </c>
      <c r="M23" s="145">
        <v>2</v>
      </c>
      <c r="N23" s="145">
        <v>2</v>
      </c>
      <c r="O23" s="145">
        <v>3</v>
      </c>
      <c r="P23" s="145">
        <v>0</v>
      </c>
      <c r="Q23" s="162">
        <v>1.8</v>
      </c>
      <c r="R23" s="145"/>
      <c r="S23" s="145">
        <v>3</v>
      </c>
      <c r="T23" s="145"/>
      <c r="U23" s="145"/>
      <c r="V23" s="146"/>
      <c r="W23" s="162">
        <v>3</v>
      </c>
      <c r="X23" s="145"/>
      <c r="Y23" s="145"/>
      <c r="Z23" s="145"/>
      <c r="AA23" s="145"/>
      <c r="AB23" s="146"/>
      <c r="AC23" s="162">
        <v>0</v>
      </c>
      <c r="AD23" s="145"/>
      <c r="AE23" s="145"/>
      <c r="AF23" s="145"/>
      <c r="AG23" s="145"/>
      <c r="AH23" s="146"/>
      <c r="AI23" s="162">
        <v>0</v>
      </c>
      <c r="AJ23" s="145">
        <v>3</v>
      </c>
      <c r="AK23" s="145">
        <v>2</v>
      </c>
      <c r="AL23" s="145"/>
      <c r="AM23" s="145">
        <v>3</v>
      </c>
      <c r="AN23" s="146"/>
      <c r="AO23" s="162">
        <v>2.6666666666666665</v>
      </c>
      <c r="AP23" s="145">
        <v>3</v>
      </c>
      <c r="AQ23" s="145"/>
      <c r="AR23" s="145"/>
      <c r="AS23" s="145"/>
      <c r="AT23" s="146"/>
      <c r="AU23" s="162">
        <v>3</v>
      </c>
      <c r="AV23" s="145"/>
      <c r="AW23" s="145"/>
      <c r="AX23" s="145">
        <v>3</v>
      </c>
      <c r="AY23" s="145">
        <v>3</v>
      </c>
      <c r="AZ23" s="145"/>
      <c r="BA23" s="162">
        <v>3</v>
      </c>
      <c r="BB23" s="145"/>
      <c r="BC23" s="145"/>
      <c r="BD23" s="145"/>
      <c r="BE23" s="147"/>
      <c r="BF23" s="148"/>
      <c r="BG23" s="162">
        <v>0</v>
      </c>
    </row>
    <row r="24" spans="1:59" s="102" customFormat="1" ht="23.1" customHeight="1" x14ac:dyDescent="0.3">
      <c r="A24" s="149">
        <v>22</v>
      </c>
      <c r="B24" s="149" t="s">
        <v>57</v>
      </c>
      <c r="C24" s="150" t="s">
        <v>58</v>
      </c>
      <c r="D24" s="149" t="s">
        <v>449</v>
      </c>
      <c r="E24" s="149" t="s">
        <v>34</v>
      </c>
      <c r="F24" s="145">
        <v>3</v>
      </c>
      <c r="G24" s="145">
        <v>3</v>
      </c>
      <c r="H24" s="145">
        <v>3</v>
      </c>
      <c r="I24" s="145">
        <v>3</v>
      </c>
      <c r="J24" s="152"/>
      <c r="K24" s="162">
        <v>3</v>
      </c>
      <c r="L24" s="145">
        <v>3</v>
      </c>
      <c r="M24" s="145">
        <v>3</v>
      </c>
      <c r="N24" s="145">
        <v>3</v>
      </c>
      <c r="O24" s="145">
        <v>3</v>
      </c>
      <c r="P24" s="145">
        <v>0</v>
      </c>
      <c r="Q24" s="162">
        <v>2.4</v>
      </c>
      <c r="R24" s="145"/>
      <c r="S24" s="145">
        <v>3</v>
      </c>
      <c r="T24" s="153"/>
      <c r="U24" s="145"/>
      <c r="V24" s="152"/>
      <c r="W24" s="162">
        <v>3</v>
      </c>
      <c r="X24" s="145"/>
      <c r="Y24" s="145"/>
      <c r="Z24" s="153"/>
      <c r="AA24" s="153"/>
      <c r="AB24" s="152"/>
      <c r="AC24" s="162">
        <v>0</v>
      </c>
      <c r="AD24" s="145"/>
      <c r="AE24" s="145"/>
      <c r="AF24" s="145"/>
      <c r="AG24" s="153"/>
      <c r="AH24" s="152"/>
      <c r="AI24" s="162">
        <v>0</v>
      </c>
      <c r="AJ24" s="145">
        <v>3</v>
      </c>
      <c r="AK24" s="145">
        <v>3</v>
      </c>
      <c r="AL24" s="153"/>
      <c r="AM24" s="145">
        <v>3</v>
      </c>
      <c r="AN24" s="152"/>
      <c r="AO24" s="162">
        <v>3</v>
      </c>
      <c r="AP24" s="145">
        <v>4</v>
      </c>
      <c r="AQ24" s="145"/>
      <c r="AR24" s="145"/>
      <c r="AS24" s="153"/>
      <c r="AT24" s="152"/>
      <c r="AU24" s="162">
        <v>4</v>
      </c>
      <c r="AV24" s="153"/>
      <c r="AW24" s="153"/>
      <c r="AX24" s="145">
        <v>3</v>
      </c>
      <c r="AY24" s="145">
        <v>4</v>
      </c>
      <c r="AZ24" s="145"/>
      <c r="BA24" s="162">
        <v>3.5</v>
      </c>
      <c r="BB24" s="145"/>
      <c r="BC24" s="145"/>
      <c r="BD24" s="153"/>
      <c r="BE24" s="151"/>
      <c r="BF24" s="154"/>
      <c r="BG24" s="162">
        <v>0</v>
      </c>
    </row>
    <row r="25" spans="1:59" s="102" customFormat="1" ht="23.1" customHeight="1" x14ac:dyDescent="0.3">
      <c r="A25" s="143">
        <v>23</v>
      </c>
      <c r="B25" s="143" t="s">
        <v>224</v>
      </c>
      <c r="C25" s="144" t="s">
        <v>225</v>
      </c>
      <c r="D25" s="143" t="s">
        <v>449</v>
      </c>
      <c r="E25" s="143" t="s">
        <v>160</v>
      </c>
      <c r="F25" s="145">
        <v>3</v>
      </c>
      <c r="G25" s="145">
        <v>2.5</v>
      </c>
      <c r="H25" s="145">
        <v>3</v>
      </c>
      <c r="I25" s="145">
        <v>3</v>
      </c>
      <c r="J25" s="146"/>
      <c r="K25" s="162">
        <v>2.875</v>
      </c>
      <c r="L25" s="145">
        <v>3</v>
      </c>
      <c r="M25" s="145">
        <v>3</v>
      </c>
      <c r="N25" s="145">
        <v>2.5</v>
      </c>
      <c r="O25" s="145">
        <v>3</v>
      </c>
      <c r="P25" s="145">
        <v>0</v>
      </c>
      <c r="Q25" s="162">
        <v>2.2999999999999998</v>
      </c>
      <c r="R25" s="145"/>
      <c r="S25" s="145">
        <v>3</v>
      </c>
      <c r="T25" s="145"/>
      <c r="U25" s="145"/>
      <c r="V25" s="146"/>
      <c r="W25" s="162">
        <v>3</v>
      </c>
      <c r="X25" s="145"/>
      <c r="Y25" s="145"/>
      <c r="Z25" s="145"/>
      <c r="AA25" s="145"/>
      <c r="AB25" s="146"/>
      <c r="AC25" s="162">
        <v>0</v>
      </c>
      <c r="AD25" s="145"/>
      <c r="AE25" s="145"/>
      <c r="AF25" s="145"/>
      <c r="AG25" s="145"/>
      <c r="AH25" s="146"/>
      <c r="AI25" s="162">
        <v>0</v>
      </c>
      <c r="AJ25" s="145">
        <v>3</v>
      </c>
      <c r="AK25" s="145">
        <v>2.5</v>
      </c>
      <c r="AL25" s="145"/>
      <c r="AM25" s="145">
        <v>3</v>
      </c>
      <c r="AN25" s="146"/>
      <c r="AO25" s="162">
        <v>2.8333333333333335</v>
      </c>
      <c r="AP25" s="145">
        <v>3</v>
      </c>
      <c r="AQ25" s="145"/>
      <c r="AR25" s="145"/>
      <c r="AS25" s="145"/>
      <c r="AT25" s="146"/>
      <c r="AU25" s="162">
        <v>3</v>
      </c>
      <c r="AV25" s="145"/>
      <c r="AW25" s="145"/>
      <c r="AX25" s="145">
        <v>2.5</v>
      </c>
      <c r="AY25" s="145">
        <v>2.5</v>
      </c>
      <c r="AZ25" s="145"/>
      <c r="BA25" s="162">
        <v>2.5</v>
      </c>
      <c r="BB25" s="145"/>
      <c r="BC25" s="145"/>
      <c r="BD25" s="145"/>
      <c r="BE25" s="147"/>
      <c r="BF25" s="148"/>
      <c r="BG25" s="162">
        <v>0</v>
      </c>
    </row>
    <row r="26" spans="1:59" s="102" customFormat="1" ht="23.1" customHeight="1" x14ac:dyDescent="0.3">
      <c r="A26" s="149">
        <v>24</v>
      </c>
      <c r="B26" s="149" t="s">
        <v>296</v>
      </c>
      <c r="C26" s="150" t="s">
        <v>108</v>
      </c>
      <c r="D26" s="149" t="s">
        <v>449</v>
      </c>
      <c r="E26" s="149" t="s">
        <v>34</v>
      </c>
      <c r="F26" s="145">
        <v>1</v>
      </c>
      <c r="G26" s="145">
        <v>3</v>
      </c>
      <c r="H26" s="145">
        <v>2</v>
      </c>
      <c r="I26" s="145">
        <v>2</v>
      </c>
      <c r="J26" s="152"/>
      <c r="K26" s="162">
        <v>2</v>
      </c>
      <c r="L26" s="145">
        <v>2</v>
      </c>
      <c r="M26" s="145">
        <v>2</v>
      </c>
      <c r="N26" s="145">
        <v>4</v>
      </c>
      <c r="O26" s="145">
        <v>2</v>
      </c>
      <c r="P26" s="145">
        <v>0</v>
      </c>
      <c r="Q26" s="162">
        <v>2</v>
      </c>
      <c r="R26" s="145"/>
      <c r="S26" s="145">
        <v>1</v>
      </c>
      <c r="T26" s="153"/>
      <c r="U26" s="145"/>
      <c r="V26" s="152"/>
      <c r="W26" s="162">
        <v>1</v>
      </c>
      <c r="X26" s="145"/>
      <c r="Y26" s="145"/>
      <c r="Z26" s="153"/>
      <c r="AA26" s="153"/>
      <c r="AB26" s="152"/>
      <c r="AC26" s="162">
        <v>0</v>
      </c>
      <c r="AD26" s="145"/>
      <c r="AE26" s="145"/>
      <c r="AF26" s="145"/>
      <c r="AG26" s="153"/>
      <c r="AH26" s="152"/>
      <c r="AI26" s="162">
        <v>0</v>
      </c>
      <c r="AJ26" s="145">
        <v>2</v>
      </c>
      <c r="AK26" s="145">
        <v>1</v>
      </c>
      <c r="AL26" s="153"/>
      <c r="AM26" s="145">
        <v>2</v>
      </c>
      <c r="AN26" s="152"/>
      <c r="AO26" s="162">
        <v>1.6666666666666667</v>
      </c>
      <c r="AP26" s="145">
        <v>3</v>
      </c>
      <c r="AQ26" s="145"/>
      <c r="AR26" s="145"/>
      <c r="AS26" s="153"/>
      <c r="AT26" s="152"/>
      <c r="AU26" s="162">
        <v>3</v>
      </c>
      <c r="AV26" s="153"/>
      <c r="AW26" s="153"/>
      <c r="AX26" s="145">
        <v>2</v>
      </c>
      <c r="AY26" s="145">
        <v>2</v>
      </c>
      <c r="AZ26" s="145"/>
      <c r="BA26" s="162">
        <v>2</v>
      </c>
      <c r="BB26" s="145"/>
      <c r="BC26" s="145"/>
      <c r="BD26" s="153"/>
      <c r="BE26" s="151"/>
      <c r="BF26" s="154"/>
      <c r="BG26" s="162">
        <v>0</v>
      </c>
    </row>
    <row r="27" spans="1:59" s="102" customFormat="1" ht="23.1" customHeight="1" x14ac:dyDescent="0.3">
      <c r="A27" s="143">
        <v>25</v>
      </c>
      <c r="B27" s="143" t="s">
        <v>240</v>
      </c>
      <c r="C27" s="144" t="s">
        <v>241</v>
      </c>
      <c r="D27" s="143" t="s">
        <v>449</v>
      </c>
      <c r="E27" s="143" t="s">
        <v>160</v>
      </c>
      <c r="F27" s="145">
        <v>3</v>
      </c>
      <c r="G27" s="145">
        <v>3</v>
      </c>
      <c r="H27" s="145">
        <v>0</v>
      </c>
      <c r="I27" s="145">
        <v>3</v>
      </c>
      <c r="J27" s="146"/>
      <c r="K27" s="162">
        <v>2.25</v>
      </c>
      <c r="L27" s="145">
        <v>4</v>
      </c>
      <c r="M27" s="145">
        <v>4</v>
      </c>
      <c r="N27" s="145">
        <v>3</v>
      </c>
      <c r="O27" s="145">
        <v>3</v>
      </c>
      <c r="P27" s="145">
        <v>0</v>
      </c>
      <c r="Q27" s="162">
        <v>2.8</v>
      </c>
      <c r="R27" s="145"/>
      <c r="S27" s="145">
        <v>3</v>
      </c>
      <c r="T27" s="145"/>
      <c r="U27" s="145"/>
      <c r="V27" s="146"/>
      <c r="W27" s="162">
        <v>3</v>
      </c>
      <c r="X27" s="145"/>
      <c r="Y27" s="145"/>
      <c r="Z27" s="145"/>
      <c r="AA27" s="145"/>
      <c r="AB27" s="146"/>
      <c r="AC27" s="162">
        <v>0</v>
      </c>
      <c r="AD27" s="145"/>
      <c r="AE27" s="145"/>
      <c r="AF27" s="145"/>
      <c r="AG27" s="145"/>
      <c r="AH27" s="146"/>
      <c r="AI27" s="162">
        <v>0</v>
      </c>
      <c r="AJ27" s="145">
        <v>3</v>
      </c>
      <c r="AK27" s="145">
        <v>3</v>
      </c>
      <c r="AL27" s="145"/>
      <c r="AM27" s="145">
        <v>3</v>
      </c>
      <c r="AN27" s="146"/>
      <c r="AO27" s="162">
        <v>3</v>
      </c>
      <c r="AP27" s="145">
        <v>3</v>
      </c>
      <c r="AQ27" s="145"/>
      <c r="AR27" s="145"/>
      <c r="AS27" s="145"/>
      <c r="AT27" s="146"/>
      <c r="AU27" s="162">
        <v>3</v>
      </c>
      <c r="AV27" s="145"/>
      <c r="AW27" s="145"/>
      <c r="AX27" s="145">
        <v>3</v>
      </c>
      <c r="AY27" s="145">
        <v>3</v>
      </c>
      <c r="AZ27" s="145"/>
      <c r="BA27" s="162">
        <v>3</v>
      </c>
      <c r="BB27" s="145"/>
      <c r="BC27" s="145"/>
      <c r="BD27" s="145"/>
      <c r="BE27" s="147"/>
      <c r="BF27" s="148"/>
      <c r="BG27" s="162">
        <v>0</v>
      </c>
    </row>
    <row r="28" spans="1:59" s="102" customFormat="1" ht="23.1" customHeight="1" x14ac:dyDescent="0.3">
      <c r="A28" s="149">
        <v>26</v>
      </c>
      <c r="B28" s="149" t="s">
        <v>297</v>
      </c>
      <c r="C28" s="150" t="s">
        <v>298</v>
      </c>
      <c r="D28" s="149" t="s">
        <v>541</v>
      </c>
      <c r="E28" s="149" t="s">
        <v>492</v>
      </c>
      <c r="F28" s="145">
        <v>2</v>
      </c>
      <c r="G28" s="145">
        <v>2</v>
      </c>
      <c r="H28" s="145">
        <v>2</v>
      </c>
      <c r="I28" s="145">
        <v>2</v>
      </c>
      <c r="J28" s="152"/>
      <c r="K28" s="162">
        <v>2</v>
      </c>
      <c r="L28" s="145">
        <v>2</v>
      </c>
      <c r="M28" s="145">
        <v>3</v>
      </c>
      <c r="N28" s="145">
        <v>3</v>
      </c>
      <c r="O28" s="145">
        <v>2</v>
      </c>
      <c r="P28" s="145">
        <v>0</v>
      </c>
      <c r="Q28" s="162">
        <v>2</v>
      </c>
      <c r="R28" s="145"/>
      <c r="S28" s="145">
        <v>3</v>
      </c>
      <c r="T28" s="153"/>
      <c r="U28" s="145"/>
      <c r="V28" s="152"/>
      <c r="W28" s="162">
        <v>3</v>
      </c>
      <c r="X28" s="145"/>
      <c r="Y28" s="145"/>
      <c r="Z28" s="153"/>
      <c r="AA28" s="153"/>
      <c r="AB28" s="152"/>
      <c r="AC28" s="162">
        <v>0</v>
      </c>
      <c r="AD28" s="145"/>
      <c r="AE28" s="145"/>
      <c r="AF28" s="145"/>
      <c r="AG28" s="153"/>
      <c r="AH28" s="152"/>
      <c r="AI28" s="162">
        <v>0</v>
      </c>
      <c r="AJ28" s="145">
        <v>3</v>
      </c>
      <c r="AK28" s="145">
        <v>3</v>
      </c>
      <c r="AL28" s="153"/>
      <c r="AM28" s="145">
        <v>3</v>
      </c>
      <c r="AN28" s="152"/>
      <c r="AO28" s="162">
        <v>3</v>
      </c>
      <c r="AP28" s="145">
        <v>3</v>
      </c>
      <c r="AQ28" s="145"/>
      <c r="AR28" s="145"/>
      <c r="AS28" s="153"/>
      <c r="AT28" s="152"/>
      <c r="AU28" s="162">
        <v>3</v>
      </c>
      <c r="AV28" s="153"/>
      <c r="AW28" s="153"/>
      <c r="AX28" s="145">
        <v>3</v>
      </c>
      <c r="AY28" s="145">
        <v>2</v>
      </c>
      <c r="AZ28" s="145"/>
      <c r="BA28" s="162">
        <v>2.5</v>
      </c>
      <c r="BB28" s="145"/>
      <c r="BC28" s="145"/>
      <c r="BD28" s="153"/>
      <c r="BE28" s="151"/>
      <c r="BF28" s="154"/>
      <c r="BG28" s="162">
        <v>0</v>
      </c>
    </row>
    <row r="29" spans="1:59" s="102" customFormat="1" ht="23.1" customHeight="1" x14ac:dyDescent="0.3">
      <c r="A29" s="143">
        <v>27</v>
      </c>
      <c r="B29" s="143" t="s">
        <v>256</v>
      </c>
      <c r="C29" s="144" t="s">
        <v>257</v>
      </c>
      <c r="D29" s="143" t="s">
        <v>449</v>
      </c>
      <c r="E29" s="143" t="s">
        <v>160</v>
      </c>
      <c r="F29" s="145">
        <v>4</v>
      </c>
      <c r="G29" s="145">
        <v>4</v>
      </c>
      <c r="H29" s="145">
        <v>4</v>
      </c>
      <c r="I29" s="145">
        <v>3.5</v>
      </c>
      <c r="J29" s="146"/>
      <c r="K29" s="162">
        <v>3.875</v>
      </c>
      <c r="L29" s="145">
        <v>4</v>
      </c>
      <c r="M29" s="145">
        <v>3.5</v>
      </c>
      <c r="N29" s="145">
        <v>4</v>
      </c>
      <c r="O29" s="145">
        <v>4</v>
      </c>
      <c r="P29" s="145">
        <v>0</v>
      </c>
      <c r="Q29" s="162">
        <v>3.1</v>
      </c>
      <c r="R29" s="145"/>
      <c r="S29" s="145">
        <v>3.5</v>
      </c>
      <c r="T29" s="145"/>
      <c r="U29" s="145"/>
      <c r="V29" s="146"/>
      <c r="W29" s="162">
        <v>3.5</v>
      </c>
      <c r="X29" s="145"/>
      <c r="Y29" s="145"/>
      <c r="Z29" s="145"/>
      <c r="AA29" s="145"/>
      <c r="AB29" s="146"/>
      <c r="AC29" s="162">
        <v>0</v>
      </c>
      <c r="AD29" s="145"/>
      <c r="AE29" s="145"/>
      <c r="AF29" s="145"/>
      <c r="AG29" s="145"/>
      <c r="AH29" s="146"/>
      <c r="AI29" s="162">
        <v>0</v>
      </c>
      <c r="AJ29" s="145">
        <v>4</v>
      </c>
      <c r="AK29" s="145">
        <v>4</v>
      </c>
      <c r="AL29" s="145"/>
      <c r="AM29" s="145">
        <v>4</v>
      </c>
      <c r="AN29" s="146"/>
      <c r="AO29" s="162">
        <v>4</v>
      </c>
      <c r="AP29" s="145">
        <v>4</v>
      </c>
      <c r="AQ29" s="145"/>
      <c r="AR29" s="145"/>
      <c r="AS29" s="145"/>
      <c r="AT29" s="146"/>
      <c r="AU29" s="162">
        <v>4</v>
      </c>
      <c r="AV29" s="145"/>
      <c r="AW29" s="145"/>
      <c r="AX29" s="145">
        <v>4</v>
      </c>
      <c r="AY29" s="145">
        <v>4</v>
      </c>
      <c r="AZ29" s="145"/>
      <c r="BA29" s="162">
        <v>4</v>
      </c>
      <c r="BB29" s="145"/>
      <c r="BC29" s="145"/>
      <c r="BD29" s="145"/>
      <c r="BE29" s="147"/>
      <c r="BF29" s="148"/>
      <c r="BG29" s="162">
        <v>0</v>
      </c>
    </row>
    <row r="30" spans="1:59" s="102" customFormat="1" ht="23.1" customHeight="1" x14ac:dyDescent="0.3">
      <c r="A30" s="149">
        <v>28</v>
      </c>
      <c r="B30" s="149" t="s">
        <v>65</v>
      </c>
      <c r="C30" s="150" t="s">
        <v>66</v>
      </c>
      <c r="D30" s="149" t="s">
        <v>449</v>
      </c>
      <c r="E30" s="149" t="s">
        <v>34</v>
      </c>
      <c r="F30" s="145">
        <v>2</v>
      </c>
      <c r="G30" s="145">
        <v>1</v>
      </c>
      <c r="H30" s="145">
        <v>2</v>
      </c>
      <c r="I30" s="145">
        <v>3</v>
      </c>
      <c r="J30" s="152"/>
      <c r="K30" s="162">
        <v>2</v>
      </c>
      <c r="L30" s="145">
        <v>3</v>
      </c>
      <c r="M30" s="145">
        <v>2</v>
      </c>
      <c r="N30" s="145">
        <v>3</v>
      </c>
      <c r="O30" s="145">
        <v>2</v>
      </c>
      <c r="P30" s="145">
        <v>0</v>
      </c>
      <c r="Q30" s="162">
        <v>2</v>
      </c>
      <c r="R30" s="145"/>
      <c r="S30" s="145">
        <v>2</v>
      </c>
      <c r="T30" s="153"/>
      <c r="U30" s="145"/>
      <c r="V30" s="152"/>
      <c r="W30" s="162">
        <v>2</v>
      </c>
      <c r="X30" s="145"/>
      <c r="Y30" s="145"/>
      <c r="Z30" s="153"/>
      <c r="AA30" s="153"/>
      <c r="AB30" s="152"/>
      <c r="AC30" s="162">
        <v>0</v>
      </c>
      <c r="AD30" s="145"/>
      <c r="AE30" s="145"/>
      <c r="AF30" s="145"/>
      <c r="AG30" s="153"/>
      <c r="AH30" s="152"/>
      <c r="AI30" s="162">
        <v>0</v>
      </c>
      <c r="AJ30" s="145">
        <v>3</v>
      </c>
      <c r="AK30" s="145">
        <v>2</v>
      </c>
      <c r="AL30" s="153"/>
      <c r="AM30" s="145">
        <v>2</v>
      </c>
      <c r="AN30" s="152"/>
      <c r="AO30" s="162">
        <v>2.3333333333333335</v>
      </c>
      <c r="AP30" s="145">
        <v>3</v>
      </c>
      <c r="AQ30" s="145"/>
      <c r="AR30" s="145"/>
      <c r="AS30" s="153"/>
      <c r="AT30" s="152"/>
      <c r="AU30" s="162">
        <v>3</v>
      </c>
      <c r="AV30" s="153"/>
      <c r="AW30" s="153"/>
      <c r="AX30" s="145">
        <v>3</v>
      </c>
      <c r="AY30" s="145">
        <v>3</v>
      </c>
      <c r="AZ30" s="145"/>
      <c r="BA30" s="162">
        <v>3</v>
      </c>
      <c r="BB30" s="145"/>
      <c r="BC30" s="145"/>
      <c r="BD30" s="153"/>
      <c r="BE30" s="151"/>
      <c r="BF30" s="154"/>
      <c r="BG30" s="162">
        <v>0</v>
      </c>
    </row>
    <row r="31" spans="1:59" s="102" customFormat="1" ht="23.1" customHeight="1" x14ac:dyDescent="0.3">
      <c r="A31" s="143">
        <v>29</v>
      </c>
      <c r="B31" s="143" t="s">
        <v>299</v>
      </c>
      <c r="C31" s="144" t="s">
        <v>300</v>
      </c>
      <c r="D31" s="143" t="s">
        <v>449</v>
      </c>
      <c r="E31" s="143" t="s">
        <v>492</v>
      </c>
      <c r="F31" s="145">
        <v>2</v>
      </c>
      <c r="G31" s="145">
        <v>2</v>
      </c>
      <c r="H31" s="145">
        <v>2</v>
      </c>
      <c r="I31" s="145">
        <v>2</v>
      </c>
      <c r="J31" s="146"/>
      <c r="K31" s="162">
        <v>2</v>
      </c>
      <c r="L31" s="145">
        <v>2</v>
      </c>
      <c r="M31" s="145">
        <v>2</v>
      </c>
      <c r="N31" s="145">
        <v>2</v>
      </c>
      <c r="O31" s="145">
        <v>2</v>
      </c>
      <c r="P31" s="145">
        <v>0</v>
      </c>
      <c r="Q31" s="162">
        <v>1.6</v>
      </c>
      <c r="R31" s="145"/>
      <c r="S31" s="145">
        <v>2</v>
      </c>
      <c r="T31" s="145"/>
      <c r="U31" s="145"/>
      <c r="V31" s="146"/>
      <c r="W31" s="162">
        <v>2</v>
      </c>
      <c r="X31" s="145"/>
      <c r="Y31" s="145"/>
      <c r="Z31" s="145"/>
      <c r="AA31" s="145"/>
      <c r="AB31" s="146"/>
      <c r="AC31" s="162">
        <v>0</v>
      </c>
      <c r="AD31" s="145"/>
      <c r="AE31" s="145"/>
      <c r="AF31" s="145"/>
      <c r="AG31" s="145"/>
      <c r="AH31" s="146"/>
      <c r="AI31" s="162">
        <v>0</v>
      </c>
      <c r="AJ31" s="145">
        <v>2</v>
      </c>
      <c r="AK31" s="145">
        <v>2</v>
      </c>
      <c r="AL31" s="145"/>
      <c r="AM31" s="145">
        <v>2</v>
      </c>
      <c r="AN31" s="146"/>
      <c r="AO31" s="162">
        <v>2</v>
      </c>
      <c r="AP31" s="145">
        <v>2</v>
      </c>
      <c r="AQ31" s="145"/>
      <c r="AR31" s="145"/>
      <c r="AS31" s="145"/>
      <c r="AT31" s="146"/>
      <c r="AU31" s="162">
        <v>2</v>
      </c>
      <c r="AV31" s="145"/>
      <c r="AW31" s="145"/>
      <c r="AX31" s="145">
        <v>3</v>
      </c>
      <c r="AY31" s="145">
        <v>3</v>
      </c>
      <c r="AZ31" s="145"/>
      <c r="BA31" s="162">
        <v>3</v>
      </c>
      <c r="BB31" s="145"/>
      <c r="BC31" s="145"/>
      <c r="BD31" s="145"/>
      <c r="BE31" s="147"/>
      <c r="BF31" s="148"/>
      <c r="BG31" s="162">
        <v>0</v>
      </c>
    </row>
    <row r="32" spans="1:59" s="102" customFormat="1" ht="23.1" customHeight="1" x14ac:dyDescent="0.3">
      <c r="A32" s="149">
        <v>30</v>
      </c>
      <c r="B32" s="149" t="s">
        <v>39</v>
      </c>
      <c r="C32" s="150" t="s">
        <v>40</v>
      </c>
      <c r="D32" s="149" t="s">
        <v>449</v>
      </c>
      <c r="E32" s="149" t="s">
        <v>34</v>
      </c>
      <c r="F32" s="145">
        <v>3</v>
      </c>
      <c r="G32" s="145">
        <v>0</v>
      </c>
      <c r="H32" s="145">
        <v>4</v>
      </c>
      <c r="I32" s="145">
        <v>3</v>
      </c>
      <c r="J32" s="152"/>
      <c r="K32" s="162">
        <v>2.5</v>
      </c>
      <c r="L32" s="145">
        <v>4</v>
      </c>
      <c r="M32" s="145">
        <v>3</v>
      </c>
      <c r="N32" s="145">
        <v>3</v>
      </c>
      <c r="O32" s="145">
        <v>3</v>
      </c>
      <c r="P32" s="145">
        <v>0</v>
      </c>
      <c r="Q32" s="162">
        <v>2.6</v>
      </c>
      <c r="R32" s="145"/>
      <c r="S32" s="145">
        <v>2</v>
      </c>
      <c r="T32" s="153"/>
      <c r="U32" s="145"/>
      <c r="V32" s="152"/>
      <c r="W32" s="162">
        <v>2</v>
      </c>
      <c r="X32" s="145"/>
      <c r="Y32" s="145"/>
      <c r="Z32" s="153"/>
      <c r="AA32" s="153"/>
      <c r="AB32" s="152"/>
      <c r="AC32" s="162">
        <v>0</v>
      </c>
      <c r="AD32" s="145"/>
      <c r="AE32" s="145"/>
      <c r="AF32" s="145"/>
      <c r="AG32" s="153"/>
      <c r="AH32" s="152"/>
      <c r="AI32" s="162">
        <v>0</v>
      </c>
      <c r="AJ32" s="145">
        <v>3</v>
      </c>
      <c r="AK32" s="145">
        <v>3</v>
      </c>
      <c r="AL32" s="153"/>
      <c r="AM32" s="145">
        <v>2</v>
      </c>
      <c r="AN32" s="152"/>
      <c r="AO32" s="162">
        <v>2.6666666666666665</v>
      </c>
      <c r="AP32" s="145">
        <v>3</v>
      </c>
      <c r="AQ32" s="145"/>
      <c r="AR32" s="145"/>
      <c r="AS32" s="153"/>
      <c r="AT32" s="152"/>
      <c r="AU32" s="162">
        <v>3</v>
      </c>
      <c r="AV32" s="153"/>
      <c r="AW32" s="153"/>
      <c r="AX32" s="145">
        <v>3</v>
      </c>
      <c r="AY32" s="145">
        <v>2</v>
      </c>
      <c r="AZ32" s="145"/>
      <c r="BA32" s="162">
        <v>2.5</v>
      </c>
      <c r="BB32" s="145"/>
      <c r="BC32" s="145"/>
      <c r="BD32" s="153"/>
      <c r="BE32" s="151"/>
      <c r="BF32" s="154"/>
      <c r="BG32" s="162">
        <v>0</v>
      </c>
    </row>
    <row r="33" spans="1:59" s="102" customFormat="1" ht="23.1" customHeight="1" x14ac:dyDescent="0.3">
      <c r="A33" s="143">
        <v>31</v>
      </c>
      <c r="B33" s="143" t="s">
        <v>109</v>
      </c>
      <c r="C33" s="144" t="s">
        <v>110</v>
      </c>
      <c r="D33" s="143" t="s">
        <v>449</v>
      </c>
      <c r="E33" s="143" t="s">
        <v>34</v>
      </c>
      <c r="F33" s="145">
        <v>4</v>
      </c>
      <c r="G33" s="145">
        <v>3</v>
      </c>
      <c r="H33" s="145">
        <v>3</v>
      </c>
      <c r="I33" s="145">
        <v>3</v>
      </c>
      <c r="J33" s="146"/>
      <c r="K33" s="162">
        <v>3.25</v>
      </c>
      <c r="L33" s="145">
        <v>3</v>
      </c>
      <c r="M33" s="145">
        <v>4</v>
      </c>
      <c r="N33" s="145">
        <v>3</v>
      </c>
      <c r="O33" s="145">
        <v>3</v>
      </c>
      <c r="P33" s="145">
        <v>0</v>
      </c>
      <c r="Q33" s="162">
        <v>2.6</v>
      </c>
      <c r="R33" s="145"/>
      <c r="S33" s="145">
        <v>3</v>
      </c>
      <c r="T33" s="145"/>
      <c r="U33" s="145"/>
      <c r="V33" s="146"/>
      <c r="W33" s="162">
        <v>3</v>
      </c>
      <c r="X33" s="145"/>
      <c r="Y33" s="145"/>
      <c r="Z33" s="145"/>
      <c r="AA33" s="145"/>
      <c r="AB33" s="146"/>
      <c r="AC33" s="162">
        <v>0</v>
      </c>
      <c r="AD33" s="145"/>
      <c r="AE33" s="145"/>
      <c r="AF33" s="145"/>
      <c r="AG33" s="145"/>
      <c r="AH33" s="146"/>
      <c r="AI33" s="162">
        <v>0</v>
      </c>
      <c r="AJ33" s="145">
        <v>3</v>
      </c>
      <c r="AK33" s="145">
        <v>3</v>
      </c>
      <c r="AL33" s="145"/>
      <c r="AM33" s="145">
        <v>3</v>
      </c>
      <c r="AN33" s="146"/>
      <c r="AO33" s="162">
        <v>3</v>
      </c>
      <c r="AP33" s="145">
        <v>3</v>
      </c>
      <c r="AQ33" s="145"/>
      <c r="AR33" s="145"/>
      <c r="AS33" s="145"/>
      <c r="AT33" s="146"/>
      <c r="AU33" s="162">
        <v>3</v>
      </c>
      <c r="AV33" s="145"/>
      <c r="AW33" s="145"/>
      <c r="AX33" s="145">
        <v>3</v>
      </c>
      <c r="AY33" s="145">
        <v>4</v>
      </c>
      <c r="AZ33" s="145"/>
      <c r="BA33" s="162">
        <v>3.5</v>
      </c>
      <c r="BB33" s="145"/>
      <c r="BC33" s="145"/>
      <c r="BD33" s="145"/>
      <c r="BE33" s="147"/>
      <c r="BF33" s="148"/>
      <c r="BG33" s="162">
        <v>0</v>
      </c>
    </row>
    <row r="34" spans="1:59" s="102" customFormat="1" ht="23.1" customHeight="1" x14ac:dyDescent="0.3">
      <c r="A34" s="149">
        <v>32</v>
      </c>
      <c r="B34" s="149" t="s">
        <v>242</v>
      </c>
      <c r="C34" s="150" t="s">
        <v>243</v>
      </c>
      <c r="D34" s="149" t="s">
        <v>541</v>
      </c>
      <c r="E34" s="149" t="s">
        <v>160</v>
      </c>
      <c r="F34" s="145">
        <v>3</v>
      </c>
      <c r="G34" s="145">
        <v>3</v>
      </c>
      <c r="H34" s="145">
        <v>3</v>
      </c>
      <c r="I34" s="145">
        <v>3</v>
      </c>
      <c r="J34" s="152"/>
      <c r="K34" s="162">
        <v>3</v>
      </c>
      <c r="L34" s="145">
        <v>2</v>
      </c>
      <c r="M34" s="145">
        <v>3</v>
      </c>
      <c r="N34" s="145">
        <v>3</v>
      </c>
      <c r="O34" s="145">
        <v>3</v>
      </c>
      <c r="P34" s="145">
        <v>0</v>
      </c>
      <c r="Q34" s="162">
        <v>2.2000000000000002</v>
      </c>
      <c r="R34" s="145"/>
      <c r="S34" s="145">
        <v>3</v>
      </c>
      <c r="T34" s="153"/>
      <c r="U34" s="145"/>
      <c r="V34" s="152"/>
      <c r="W34" s="162">
        <v>3</v>
      </c>
      <c r="X34" s="145"/>
      <c r="Y34" s="145"/>
      <c r="Z34" s="153"/>
      <c r="AA34" s="153"/>
      <c r="AB34" s="152"/>
      <c r="AC34" s="162">
        <v>0</v>
      </c>
      <c r="AD34" s="145"/>
      <c r="AE34" s="145"/>
      <c r="AF34" s="145"/>
      <c r="AG34" s="153"/>
      <c r="AH34" s="152"/>
      <c r="AI34" s="162">
        <v>0</v>
      </c>
      <c r="AJ34" s="145">
        <v>3</v>
      </c>
      <c r="AK34" s="145">
        <v>3</v>
      </c>
      <c r="AL34" s="153"/>
      <c r="AM34" s="145">
        <v>3</v>
      </c>
      <c r="AN34" s="152"/>
      <c r="AO34" s="162">
        <v>3</v>
      </c>
      <c r="AP34" s="145">
        <v>3</v>
      </c>
      <c r="AQ34" s="145"/>
      <c r="AR34" s="145"/>
      <c r="AS34" s="153"/>
      <c r="AT34" s="152"/>
      <c r="AU34" s="162">
        <v>3</v>
      </c>
      <c r="AV34" s="153"/>
      <c r="AW34" s="153"/>
      <c r="AX34" s="145">
        <v>3</v>
      </c>
      <c r="AY34" s="145">
        <v>3</v>
      </c>
      <c r="AZ34" s="145"/>
      <c r="BA34" s="162">
        <v>3</v>
      </c>
      <c r="BB34" s="145"/>
      <c r="BC34" s="145"/>
      <c r="BD34" s="153"/>
      <c r="BE34" s="151"/>
      <c r="BF34" s="154"/>
      <c r="BG34" s="162">
        <v>0</v>
      </c>
    </row>
    <row r="35" spans="1:59" s="102" customFormat="1" ht="23.1" customHeight="1" x14ac:dyDescent="0.3">
      <c r="A35" s="143">
        <v>33</v>
      </c>
      <c r="B35" s="143" t="s">
        <v>210</v>
      </c>
      <c r="C35" s="144" t="s">
        <v>211</v>
      </c>
      <c r="D35" s="143" t="s">
        <v>541</v>
      </c>
      <c r="E35" s="143" t="s">
        <v>160</v>
      </c>
      <c r="F35" s="145">
        <v>2.5</v>
      </c>
      <c r="G35" s="145">
        <v>3</v>
      </c>
      <c r="H35" s="145">
        <v>3</v>
      </c>
      <c r="I35" s="145">
        <v>3</v>
      </c>
      <c r="J35" s="146"/>
      <c r="K35" s="162">
        <v>2.875</v>
      </c>
      <c r="L35" s="145">
        <v>3</v>
      </c>
      <c r="M35" s="145">
        <v>3</v>
      </c>
      <c r="N35" s="145">
        <v>3</v>
      </c>
      <c r="O35" s="145">
        <v>3</v>
      </c>
      <c r="P35" s="145">
        <v>0</v>
      </c>
      <c r="Q35" s="162">
        <v>2.4</v>
      </c>
      <c r="R35" s="145"/>
      <c r="S35" s="145">
        <v>3</v>
      </c>
      <c r="T35" s="145"/>
      <c r="U35" s="145"/>
      <c r="V35" s="146"/>
      <c r="W35" s="162">
        <v>3</v>
      </c>
      <c r="X35" s="145"/>
      <c r="Y35" s="145"/>
      <c r="Z35" s="145"/>
      <c r="AA35" s="145"/>
      <c r="AB35" s="146"/>
      <c r="AC35" s="162">
        <v>0</v>
      </c>
      <c r="AD35" s="145"/>
      <c r="AE35" s="145"/>
      <c r="AF35" s="145"/>
      <c r="AG35" s="145"/>
      <c r="AH35" s="146"/>
      <c r="AI35" s="162">
        <v>0</v>
      </c>
      <c r="AJ35" s="145">
        <v>2.5</v>
      </c>
      <c r="AK35" s="145">
        <v>3</v>
      </c>
      <c r="AL35" s="145"/>
      <c r="AM35" s="145">
        <v>3</v>
      </c>
      <c r="AN35" s="146"/>
      <c r="AO35" s="162">
        <v>2.8333333333333335</v>
      </c>
      <c r="AP35" s="145">
        <v>3</v>
      </c>
      <c r="AQ35" s="145"/>
      <c r="AR35" s="145"/>
      <c r="AS35" s="145"/>
      <c r="AT35" s="146"/>
      <c r="AU35" s="162">
        <v>3</v>
      </c>
      <c r="AV35" s="145"/>
      <c r="AW35" s="145"/>
      <c r="AX35" s="145">
        <v>3</v>
      </c>
      <c r="AY35" s="145">
        <v>3</v>
      </c>
      <c r="AZ35" s="145"/>
      <c r="BA35" s="162">
        <v>3</v>
      </c>
      <c r="BB35" s="145"/>
      <c r="BC35" s="145"/>
      <c r="BD35" s="145"/>
      <c r="BE35" s="147"/>
      <c r="BF35" s="148"/>
      <c r="BG35" s="162">
        <v>0</v>
      </c>
    </row>
    <row r="36" spans="1:59" s="102" customFormat="1" ht="23.1" customHeight="1" x14ac:dyDescent="0.3">
      <c r="A36" s="149">
        <v>34</v>
      </c>
      <c r="B36" s="149" t="s">
        <v>94</v>
      </c>
      <c r="C36" s="150" t="s">
        <v>95</v>
      </c>
      <c r="D36" s="149" t="s">
        <v>541</v>
      </c>
      <c r="E36" s="149" t="s">
        <v>34</v>
      </c>
      <c r="F36" s="145">
        <v>3</v>
      </c>
      <c r="G36" s="145">
        <v>3</v>
      </c>
      <c r="H36" s="145">
        <v>2</v>
      </c>
      <c r="I36" s="145">
        <v>3</v>
      </c>
      <c r="J36" s="152"/>
      <c r="K36" s="162">
        <v>2.75</v>
      </c>
      <c r="L36" s="145">
        <v>4</v>
      </c>
      <c r="M36" s="145">
        <v>4</v>
      </c>
      <c r="N36" s="145">
        <v>5</v>
      </c>
      <c r="O36" s="145">
        <v>4</v>
      </c>
      <c r="P36" s="145">
        <v>0</v>
      </c>
      <c r="Q36" s="162">
        <v>3.4</v>
      </c>
      <c r="R36" s="145"/>
      <c r="S36" s="145">
        <v>3</v>
      </c>
      <c r="T36" s="153"/>
      <c r="U36" s="145"/>
      <c r="V36" s="152"/>
      <c r="W36" s="162">
        <v>3</v>
      </c>
      <c r="X36" s="145"/>
      <c r="Y36" s="145"/>
      <c r="Z36" s="153"/>
      <c r="AA36" s="153"/>
      <c r="AB36" s="152"/>
      <c r="AC36" s="162">
        <v>0</v>
      </c>
      <c r="AD36" s="145"/>
      <c r="AE36" s="145"/>
      <c r="AF36" s="145"/>
      <c r="AG36" s="153"/>
      <c r="AH36" s="152"/>
      <c r="AI36" s="162">
        <v>0</v>
      </c>
      <c r="AJ36" s="145">
        <v>3</v>
      </c>
      <c r="AK36" s="145">
        <v>3</v>
      </c>
      <c r="AL36" s="153"/>
      <c r="AM36" s="145">
        <v>3</v>
      </c>
      <c r="AN36" s="152"/>
      <c r="AO36" s="162">
        <v>3</v>
      </c>
      <c r="AP36" s="145">
        <v>3</v>
      </c>
      <c r="AQ36" s="145"/>
      <c r="AR36" s="145"/>
      <c r="AS36" s="153"/>
      <c r="AT36" s="152"/>
      <c r="AU36" s="162">
        <v>3</v>
      </c>
      <c r="AV36" s="153"/>
      <c r="AW36" s="153"/>
      <c r="AX36" s="145">
        <v>3</v>
      </c>
      <c r="AY36" s="145">
        <v>3</v>
      </c>
      <c r="AZ36" s="145"/>
      <c r="BA36" s="162">
        <v>3</v>
      </c>
      <c r="BB36" s="145"/>
      <c r="BC36" s="145"/>
      <c r="BD36" s="153"/>
      <c r="BE36" s="151"/>
      <c r="BF36" s="154"/>
      <c r="BG36" s="162">
        <v>0</v>
      </c>
    </row>
    <row r="37" spans="1:59" s="102" customFormat="1" ht="23.1" customHeight="1" x14ac:dyDescent="0.3">
      <c r="A37" s="143">
        <v>35</v>
      </c>
      <c r="B37" s="143" t="s">
        <v>272</v>
      </c>
      <c r="C37" s="144" t="s">
        <v>273</v>
      </c>
      <c r="D37" s="143" t="s">
        <v>449</v>
      </c>
      <c r="E37" s="143" t="s">
        <v>160</v>
      </c>
      <c r="F37" s="145">
        <v>4</v>
      </c>
      <c r="G37" s="145">
        <v>4</v>
      </c>
      <c r="H37" s="145">
        <v>4</v>
      </c>
      <c r="I37" s="145">
        <v>4</v>
      </c>
      <c r="J37" s="146"/>
      <c r="K37" s="162">
        <v>4</v>
      </c>
      <c r="L37" s="145">
        <v>3</v>
      </c>
      <c r="M37" s="145">
        <v>3</v>
      </c>
      <c r="N37" s="145">
        <v>3</v>
      </c>
      <c r="O37" s="145">
        <v>2</v>
      </c>
      <c r="P37" s="145">
        <v>0</v>
      </c>
      <c r="Q37" s="162">
        <v>2.2000000000000002</v>
      </c>
      <c r="R37" s="145"/>
      <c r="S37" s="145">
        <v>3</v>
      </c>
      <c r="T37" s="145"/>
      <c r="U37" s="145"/>
      <c r="V37" s="146"/>
      <c r="W37" s="162">
        <v>3</v>
      </c>
      <c r="X37" s="145"/>
      <c r="Y37" s="145"/>
      <c r="Z37" s="145"/>
      <c r="AA37" s="145"/>
      <c r="AB37" s="146"/>
      <c r="AC37" s="162">
        <v>0</v>
      </c>
      <c r="AD37" s="145"/>
      <c r="AE37" s="145"/>
      <c r="AF37" s="145"/>
      <c r="AG37" s="145"/>
      <c r="AH37" s="146"/>
      <c r="AI37" s="162">
        <v>0</v>
      </c>
      <c r="AJ37" s="145">
        <v>3</v>
      </c>
      <c r="AK37" s="145">
        <v>4</v>
      </c>
      <c r="AL37" s="145"/>
      <c r="AM37" s="145">
        <v>4</v>
      </c>
      <c r="AN37" s="146"/>
      <c r="AO37" s="162">
        <v>3.6666666666666665</v>
      </c>
      <c r="AP37" s="145">
        <v>3</v>
      </c>
      <c r="AQ37" s="145"/>
      <c r="AR37" s="145"/>
      <c r="AS37" s="145"/>
      <c r="AT37" s="146"/>
      <c r="AU37" s="162">
        <v>3</v>
      </c>
      <c r="AV37" s="145"/>
      <c r="AW37" s="145"/>
      <c r="AX37" s="145">
        <v>3</v>
      </c>
      <c r="AY37" s="145">
        <v>3</v>
      </c>
      <c r="AZ37" s="145"/>
      <c r="BA37" s="162">
        <v>3</v>
      </c>
      <c r="BB37" s="145"/>
      <c r="BC37" s="145"/>
      <c r="BD37" s="145"/>
      <c r="BE37" s="147"/>
      <c r="BF37" s="148"/>
      <c r="BG37" s="162">
        <v>0</v>
      </c>
    </row>
    <row r="38" spans="1:59" s="102" customFormat="1" ht="23.1" customHeight="1" x14ac:dyDescent="0.3">
      <c r="A38" s="149">
        <v>36</v>
      </c>
      <c r="B38" s="149" t="s">
        <v>111</v>
      </c>
      <c r="C38" s="150" t="s">
        <v>112</v>
      </c>
      <c r="D38" s="149" t="s">
        <v>449</v>
      </c>
      <c r="E38" s="149" t="s">
        <v>34</v>
      </c>
      <c r="F38" s="145">
        <v>3</v>
      </c>
      <c r="G38" s="145">
        <v>3</v>
      </c>
      <c r="H38" s="145">
        <v>3</v>
      </c>
      <c r="I38" s="145">
        <v>3</v>
      </c>
      <c r="J38" s="152"/>
      <c r="K38" s="162">
        <v>3</v>
      </c>
      <c r="L38" s="145">
        <v>3</v>
      </c>
      <c r="M38" s="145">
        <v>3</v>
      </c>
      <c r="N38" s="145">
        <v>3</v>
      </c>
      <c r="O38" s="145">
        <v>3</v>
      </c>
      <c r="P38" s="145">
        <v>0</v>
      </c>
      <c r="Q38" s="162">
        <v>2.4</v>
      </c>
      <c r="R38" s="145"/>
      <c r="S38" s="145">
        <v>3</v>
      </c>
      <c r="T38" s="153"/>
      <c r="U38" s="145"/>
      <c r="V38" s="152"/>
      <c r="W38" s="162">
        <v>3</v>
      </c>
      <c r="X38" s="145"/>
      <c r="Y38" s="145"/>
      <c r="Z38" s="153"/>
      <c r="AA38" s="153"/>
      <c r="AB38" s="152"/>
      <c r="AC38" s="162">
        <v>0</v>
      </c>
      <c r="AD38" s="145"/>
      <c r="AE38" s="145"/>
      <c r="AF38" s="145"/>
      <c r="AG38" s="153"/>
      <c r="AH38" s="152"/>
      <c r="AI38" s="162">
        <v>0</v>
      </c>
      <c r="AJ38" s="145">
        <v>3</v>
      </c>
      <c r="AK38" s="145">
        <v>3</v>
      </c>
      <c r="AL38" s="153"/>
      <c r="AM38" s="145">
        <v>4</v>
      </c>
      <c r="AN38" s="152"/>
      <c r="AO38" s="162">
        <v>3.3333333333333335</v>
      </c>
      <c r="AP38" s="145">
        <v>3</v>
      </c>
      <c r="AQ38" s="145"/>
      <c r="AR38" s="145"/>
      <c r="AS38" s="153"/>
      <c r="AT38" s="152"/>
      <c r="AU38" s="162">
        <v>3</v>
      </c>
      <c r="AV38" s="153"/>
      <c r="AW38" s="153"/>
      <c r="AX38" s="145">
        <v>3</v>
      </c>
      <c r="AY38" s="145">
        <v>1</v>
      </c>
      <c r="AZ38" s="145"/>
      <c r="BA38" s="162">
        <v>2</v>
      </c>
      <c r="BB38" s="145"/>
      <c r="BC38" s="145"/>
      <c r="BD38" s="153"/>
      <c r="BE38" s="151"/>
      <c r="BF38" s="154"/>
      <c r="BG38" s="162">
        <v>0</v>
      </c>
    </row>
    <row r="39" spans="1:59" s="102" customFormat="1" ht="23.1" customHeight="1" x14ac:dyDescent="0.3">
      <c r="A39" s="143">
        <v>37</v>
      </c>
      <c r="B39" s="143" t="s">
        <v>301</v>
      </c>
      <c r="C39" s="144" t="s">
        <v>302</v>
      </c>
      <c r="D39" s="143" t="s">
        <v>449</v>
      </c>
      <c r="E39" s="143" t="s">
        <v>492</v>
      </c>
      <c r="F39" s="145">
        <v>3</v>
      </c>
      <c r="G39" s="145">
        <v>3</v>
      </c>
      <c r="H39" s="145">
        <v>3</v>
      </c>
      <c r="I39" s="145">
        <v>3</v>
      </c>
      <c r="J39" s="146"/>
      <c r="K39" s="162">
        <v>3</v>
      </c>
      <c r="L39" s="145">
        <v>3</v>
      </c>
      <c r="M39" s="145">
        <v>4</v>
      </c>
      <c r="N39" s="145">
        <v>2</v>
      </c>
      <c r="O39" s="145">
        <v>3</v>
      </c>
      <c r="P39" s="145">
        <v>0</v>
      </c>
      <c r="Q39" s="162">
        <v>2.4</v>
      </c>
      <c r="R39" s="145"/>
      <c r="S39" s="145">
        <v>2</v>
      </c>
      <c r="T39" s="145"/>
      <c r="U39" s="145"/>
      <c r="V39" s="146"/>
      <c r="W39" s="162">
        <v>2</v>
      </c>
      <c r="X39" s="145"/>
      <c r="Y39" s="145"/>
      <c r="Z39" s="145"/>
      <c r="AA39" s="145"/>
      <c r="AB39" s="146"/>
      <c r="AC39" s="162">
        <v>0</v>
      </c>
      <c r="AD39" s="145"/>
      <c r="AE39" s="145"/>
      <c r="AF39" s="145"/>
      <c r="AG39" s="145"/>
      <c r="AH39" s="146"/>
      <c r="AI39" s="162">
        <v>0</v>
      </c>
      <c r="AJ39" s="145">
        <v>2</v>
      </c>
      <c r="AK39" s="145">
        <v>4</v>
      </c>
      <c r="AL39" s="145"/>
      <c r="AM39" s="145">
        <v>3</v>
      </c>
      <c r="AN39" s="146"/>
      <c r="AO39" s="162">
        <v>3</v>
      </c>
      <c r="AP39" s="145">
        <v>2</v>
      </c>
      <c r="AQ39" s="145"/>
      <c r="AR39" s="145"/>
      <c r="AS39" s="145"/>
      <c r="AT39" s="146"/>
      <c r="AU39" s="162">
        <v>2</v>
      </c>
      <c r="AV39" s="145"/>
      <c r="AW39" s="145"/>
      <c r="AX39" s="145">
        <v>2</v>
      </c>
      <c r="AY39" s="145">
        <v>3</v>
      </c>
      <c r="AZ39" s="145"/>
      <c r="BA39" s="162">
        <v>2.5</v>
      </c>
      <c r="BB39" s="145"/>
      <c r="BC39" s="145"/>
      <c r="BD39" s="145"/>
      <c r="BE39" s="147"/>
      <c r="BF39" s="148"/>
      <c r="BG39" s="162">
        <v>0</v>
      </c>
    </row>
    <row r="40" spans="1:59" s="102" customFormat="1" ht="23.1" customHeight="1" x14ac:dyDescent="0.3">
      <c r="A40" s="149">
        <v>38</v>
      </c>
      <c r="B40" s="149" t="s">
        <v>226</v>
      </c>
      <c r="C40" s="150" t="s">
        <v>227</v>
      </c>
      <c r="D40" s="149" t="s">
        <v>541</v>
      </c>
      <c r="E40" s="149" t="s">
        <v>160</v>
      </c>
      <c r="F40" s="145">
        <v>3</v>
      </c>
      <c r="G40" s="145">
        <v>2.5</v>
      </c>
      <c r="H40" s="145">
        <v>3</v>
      </c>
      <c r="I40" s="145">
        <v>3.5</v>
      </c>
      <c r="J40" s="152"/>
      <c r="K40" s="162">
        <v>3</v>
      </c>
      <c r="L40" s="145">
        <v>3.5</v>
      </c>
      <c r="M40" s="145">
        <v>3</v>
      </c>
      <c r="N40" s="145">
        <v>2.5</v>
      </c>
      <c r="O40" s="145">
        <v>2.5</v>
      </c>
      <c r="P40" s="145">
        <v>0</v>
      </c>
      <c r="Q40" s="162">
        <v>2.2999999999999998</v>
      </c>
      <c r="R40" s="145"/>
      <c r="S40" s="145">
        <v>3.5</v>
      </c>
      <c r="T40" s="153"/>
      <c r="U40" s="145"/>
      <c r="V40" s="152"/>
      <c r="W40" s="162">
        <v>3.5</v>
      </c>
      <c r="X40" s="145"/>
      <c r="Y40" s="145"/>
      <c r="Z40" s="153"/>
      <c r="AA40" s="153"/>
      <c r="AB40" s="152"/>
      <c r="AC40" s="162">
        <v>0</v>
      </c>
      <c r="AD40" s="145"/>
      <c r="AE40" s="145"/>
      <c r="AF40" s="145"/>
      <c r="AG40" s="153"/>
      <c r="AH40" s="152"/>
      <c r="AI40" s="162">
        <v>0</v>
      </c>
      <c r="AJ40" s="145">
        <v>2.5</v>
      </c>
      <c r="AK40" s="145">
        <v>2.5</v>
      </c>
      <c r="AL40" s="153"/>
      <c r="AM40" s="145">
        <v>3.5</v>
      </c>
      <c r="AN40" s="152"/>
      <c r="AO40" s="162">
        <v>2.8333333333333335</v>
      </c>
      <c r="AP40" s="145">
        <v>3</v>
      </c>
      <c r="AQ40" s="145"/>
      <c r="AR40" s="145"/>
      <c r="AS40" s="153"/>
      <c r="AT40" s="152"/>
      <c r="AU40" s="162">
        <v>3</v>
      </c>
      <c r="AV40" s="153"/>
      <c r="AW40" s="153"/>
      <c r="AX40" s="145">
        <v>3.5</v>
      </c>
      <c r="AY40" s="145">
        <v>2.5</v>
      </c>
      <c r="AZ40" s="145"/>
      <c r="BA40" s="162">
        <v>3</v>
      </c>
      <c r="BB40" s="145"/>
      <c r="BC40" s="145"/>
      <c r="BD40" s="153"/>
      <c r="BE40" s="151"/>
      <c r="BF40" s="154"/>
      <c r="BG40" s="162">
        <v>0</v>
      </c>
    </row>
    <row r="41" spans="1:59" s="102" customFormat="1" ht="23.1" customHeight="1" x14ac:dyDescent="0.3">
      <c r="A41" s="143">
        <v>39</v>
      </c>
      <c r="B41" s="143" t="s">
        <v>303</v>
      </c>
      <c r="C41" s="144" t="s">
        <v>304</v>
      </c>
      <c r="D41" s="143" t="s">
        <v>541</v>
      </c>
      <c r="E41" s="143" t="s">
        <v>492</v>
      </c>
      <c r="F41" s="145">
        <v>3.5</v>
      </c>
      <c r="G41" s="145">
        <v>3</v>
      </c>
      <c r="H41" s="145">
        <v>3.5</v>
      </c>
      <c r="I41" s="145">
        <v>4</v>
      </c>
      <c r="J41" s="146"/>
      <c r="K41" s="162">
        <v>3.5</v>
      </c>
      <c r="L41" s="145">
        <v>4</v>
      </c>
      <c r="M41" s="145">
        <v>3.5</v>
      </c>
      <c r="N41" s="145">
        <v>3</v>
      </c>
      <c r="O41" s="145">
        <v>3</v>
      </c>
      <c r="P41" s="145">
        <v>0</v>
      </c>
      <c r="Q41" s="162">
        <v>2.7</v>
      </c>
      <c r="R41" s="145"/>
      <c r="S41" s="145">
        <v>4</v>
      </c>
      <c r="T41" s="145"/>
      <c r="U41" s="145"/>
      <c r="V41" s="146"/>
      <c r="W41" s="162">
        <v>4</v>
      </c>
      <c r="X41" s="145"/>
      <c r="Y41" s="145"/>
      <c r="Z41" s="145"/>
      <c r="AA41" s="145"/>
      <c r="AB41" s="146"/>
      <c r="AC41" s="162">
        <v>0</v>
      </c>
      <c r="AD41" s="145"/>
      <c r="AE41" s="145"/>
      <c r="AF41" s="145"/>
      <c r="AG41" s="145"/>
      <c r="AH41" s="146"/>
      <c r="AI41" s="162">
        <v>0</v>
      </c>
      <c r="AJ41" s="145">
        <v>3</v>
      </c>
      <c r="AK41" s="145">
        <v>3</v>
      </c>
      <c r="AL41" s="145"/>
      <c r="AM41" s="145">
        <v>4</v>
      </c>
      <c r="AN41" s="146"/>
      <c r="AO41" s="162">
        <v>3.3333333333333335</v>
      </c>
      <c r="AP41" s="145">
        <v>3.5</v>
      </c>
      <c r="AQ41" s="145"/>
      <c r="AR41" s="145"/>
      <c r="AS41" s="145"/>
      <c r="AT41" s="146"/>
      <c r="AU41" s="162">
        <v>3.5</v>
      </c>
      <c r="AV41" s="145"/>
      <c r="AW41" s="145"/>
      <c r="AX41" s="145">
        <v>4</v>
      </c>
      <c r="AY41" s="145">
        <v>3</v>
      </c>
      <c r="AZ41" s="145"/>
      <c r="BA41" s="162">
        <v>3.5</v>
      </c>
      <c r="BB41" s="145"/>
      <c r="BC41" s="145"/>
      <c r="BD41" s="145"/>
      <c r="BE41" s="147"/>
      <c r="BF41" s="148"/>
      <c r="BG41" s="162">
        <v>0</v>
      </c>
    </row>
    <row r="42" spans="1:59" s="102" customFormat="1" ht="23.1" customHeight="1" x14ac:dyDescent="0.3">
      <c r="A42" s="149">
        <v>40</v>
      </c>
      <c r="B42" s="149" t="s">
        <v>88</v>
      </c>
      <c r="C42" s="150" t="s">
        <v>89</v>
      </c>
      <c r="D42" s="149" t="s">
        <v>449</v>
      </c>
      <c r="E42" s="149" t="s">
        <v>34</v>
      </c>
      <c r="F42" s="145">
        <v>4</v>
      </c>
      <c r="G42" s="145">
        <v>4</v>
      </c>
      <c r="H42" s="145">
        <v>4</v>
      </c>
      <c r="I42" s="145">
        <v>4</v>
      </c>
      <c r="J42" s="152"/>
      <c r="K42" s="162">
        <v>4</v>
      </c>
      <c r="L42" s="145">
        <v>3</v>
      </c>
      <c r="M42" s="145">
        <v>4</v>
      </c>
      <c r="N42" s="145">
        <v>4</v>
      </c>
      <c r="O42" s="145">
        <v>3</v>
      </c>
      <c r="P42" s="145">
        <v>0</v>
      </c>
      <c r="Q42" s="162">
        <v>2.8</v>
      </c>
      <c r="R42" s="145"/>
      <c r="S42" s="145">
        <v>4</v>
      </c>
      <c r="T42" s="153"/>
      <c r="U42" s="145"/>
      <c r="V42" s="152"/>
      <c r="W42" s="162">
        <v>4</v>
      </c>
      <c r="X42" s="145"/>
      <c r="Y42" s="145"/>
      <c r="Z42" s="153"/>
      <c r="AA42" s="153"/>
      <c r="AB42" s="152"/>
      <c r="AC42" s="162">
        <v>0</v>
      </c>
      <c r="AD42" s="145"/>
      <c r="AE42" s="145"/>
      <c r="AF42" s="145"/>
      <c r="AG42" s="153"/>
      <c r="AH42" s="152"/>
      <c r="AI42" s="162">
        <v>0</v>
      </c>
      <c r="AJ42" s="145">
        <v>4</v>
      </c>
      <c r="AK42" s="145">
        <v>4</v>
      </c>
      <c r="AL42" s="153"/>
      <c r="AM42" s="145">
        <v>4</v>
      </c>
      <c r="AN42" s="152"/>
      <c r="AO42" s="162">
        <v>4</v>
      </c>
      <c r="AP42" s="145">
        <v>4</v>
      </c>
      <c r="AQ42" s="145"/>
      <c r="AR42" s="145"/>
      <c r="AS42" s="153"/>
      <c r="AT42" s="152"/>
      <c r="AU42" s="162">
        <v>4</v>
      </c>
      <c r="AV42" s="153"/>
      <c r="AW42" s="153"/>
      <c r="AX42" s="145">
        <v>3</v>
      </c>
      <c r="AY42" s="145">
        <v>3</v>
      </c>
      <c r="AZ42" s="145"/>
      <c r="BA42" s="162">
        <v>3</v>
      </c>
      <c r="BB42" s="145"/>
      <c r="BC42" s="145"/>
      <c r="BD42" s="153"/>
      <c r="BE42" s="151"/>
      <c r="BF42" s="154"/>
      <c r="BG42" s="162">
        <v>0</v>
      </c>
    </row>
    <row r="43" spans="1:59" s="102" customFormat="1" ht="23.1" customHeight="1" x14ac:dyDescent="0.3">
      <c r="A43" s="143">
        <v>41</v>
      </c>
      <c r="B43" s="143" t="s">
        <v>305</v>
      </c>
      <c r="C43" s="144" t="s">
        <v>306</v>
      </c>
      <c r="D43" s="143" t="s">
        <v>541</v>
      </c>
      <c r="E43" s="143" t="s">
        <v>492</v>
      </c>
      <c r="F43" s="145">
        <v>3</v>
      </c>
      <c r="G43" s="145">
        <v>3</v>
      </c>
      <c r="H43" s="145">
        <v>3</v>
      </c>
      <c r="I43" s="145">
        <v>3</v>
      </c>
      <c r="J43" s="146"/>
      <c r="K43" s="162">
        <v>3</v>
      </c>
      <c r="L43" s="145">
        <v>3</v>
      </c>
      <c r="M43" s="145">
        <v>3</v>
      </c>
      <c r="N43" s="145">
        <v>3</v>
      </c>
      <c r="O43" s="145">
        <v>3</v>
      </c>
      <c r="P43" s="145">
        <v>0</v>
      </c>
      <c r="Q43" s="162">
        <v>2.4</v>
      </c>
      <c r="R43" s="145"/>
      <c r="S43" s="145">
        <v>3</v>
      </c>
      <c r="T43" s="145"/>
      <c r="U43" s="145"/>
      <c r="V43" s="146"/>
      <c r="W43" s="162">
        <v>3</v>
      </c>
      <c r="X43" s="145"/>
      <c r="Y43" s="145"/>
      <c r="Z43" s="145"/>
      <c r="AA43" s="145"/>
      <c r="AB43" s="146"/>
      <c r="AC43" s="162">
        <v>0</v>
      </c>
      <c r="AD43" s="145"/>
      <c r="AE43" s="145"/>
      <c r="AF43" s="145"/>
      <c r="AG43" s="145"/>
      <c r="AH43" s="146"/>
      <c r="AI43" s="162">
        <v>0</v>
      </c>
      <c r="AJ43" s="145">
        <v>3</v>
      </c>
      <c r="AK43" s="145">
        <v>3</v>
      </c>
      <c r="AL43" s="145"/>
      <c r="AM43" s="145">
        <v>3</v>
      </c>
      <c r="AN43" s="146"/>
      <c r="AO43" s="162">
        <v>3</v>
      </c>
      <c r="AP43" s="145">
        <v>3</v>
      </c>
      <c r="AQ43" s="145"/>
      <c r="AR43" s="145"/>
      <c r="AS43" s="145"/>
      <c r="AT43" s="146"/>
      <c r="AU43" s="162">
        <v>3</v>
      </c>
      <c r="AV43" s="145"/>
      <c r="AW43" s="145"/>
      <c r="AX43" s="145">
        <v>3</v>
      </c>
      <c r="AY43" s="145">
        <v>3</v>
      </c>
      <c r="AZ43" s="145"/>
      <c r="BA43" s="162">
        <v>3</v>
      </c>
      <c r="BB43" s="145"/>
      <c r="BC43" s="145"/>
      <c r="BD43" s="145"/>
      <c r="BE43" s="147"/>
      <c r="BF43" s="148"/>
      <c r="BG43" s="162">
        <v>0</v>
      </c>
    </row>
    <row r="44" spans="1:59" s="102" customFormat="1" ht="23.1" customHeight="1" x14ac:dyDescent="0.3">
      <c r="A44" s="149">
        <v>42</v>
      </c>
      <c r="B44" s="149" t="s">
        <v>244</v>
      </c>
      <c r="C44" s="150" t="s">
        <v>245</v>
      </c>
      <c r="D44" s="149" t="s">
        <v>541</v>
      </c>
      <c r="E44" s="149" t="s">
        <v>160</v>
      </c>
      <c r="F44" s="145">
        <v>2.5</v>
      </c>
      <c r="G44" s="145">
        <v>2.5</v>
      </c>
      <c r="H44" s="145">
        <v>2.5</v>
      </c>
      <c r="I44" s="145">
        <v>3</v>
      </c>
      <c r="J44" s="152"/>
      <c r="K44" s="162">
        <v>2.625</v>
      </c>
      <c r="L44" s="145">
        <v>3</v>
      </c>
      <c r="M44" s="145">
        <v>2.5</v>
      </c>
      <c r="N44" s="145">
        <v>2.5</v>
      </c>
      <c r="O44" s="145">
        <v>2.5</v>
      </c>
      <c r="P44" s="145">
        <v>0</v>
      </c>
      <c r="Q44" s="162">
        <v>2.1</v>
      </c>
      <c r="R44" s="145"/>
      <c r="S44" s="145">
        <v>3</v>
      </c>
      <c r="T44" s="153"/>
      <c r="U44" s="145"/>
      <c r="V44" s="152"/>
      <c r="W44" s="162">
        <v>3</v>
      </c>
      <c r="X44" s="145"/>
      <c r="Y44" s="145"/>
      <c r="Z44" s="153"/>
      <c r="AA44" s="153"/>
      <c r="AB44" s="152"/>
      <c r="AC44" s="162">
        <v>0</v>
      </c>
      <c r="AD44" s="145"/>
      <c r="AE44" s="145"/>
      <c r="AF44" s="145"/>
      <c r="AG44" s="153"/>
      <c r="AH44" s="152"/>
      <c r="AI44" s="162">
        <v>0</v>
      </c>
      <c r="AJ44" s="145">
        <v>2.5</v>
      </c>
      <c r="AK44" s="145">
        <v>2.5</v>
      </c>
      <c r="AL44" s="153"/>
      <c r="AM44" s="145">
        <v>3</v>
      </c>
      <c r="AN44" s="152"/>
      <c r="AO44" s="162">
        <v>2.6666666666666665</v>
      </c>
      <c r="AP44" s="145">
        <v>2.5</v>
      </c>
      <c r="AQ44" s="145"/>
      <c r="AR44" s="145"/>
      <c r="AS44" s="153"/>
      <c r="AT44" s="152"/>
      <c r="AU44" s="162">
        <v>2.5</v>
      </c>
      <c r="AV44" s="153"/>
      <c r="AW44" s="153"/>
      <c r="AX44" s="145">
        <v>3</v>
      </c>
      <c r="AY44" s="145">
        <v>2.5</v>
      </c>
      <c r="AZ44" s="145"/>
      <c r="BA44" s="162">
        <v>2.75</v>
      </c>
      <c r="BB44" s="145"/>
      <c r="BC44" s="145"/>
      <c r="BD44" s="153"/>
      <c r="BE44" s="151"/>
      <c r="BF44" s="154"/>
      <c r="BG44" s="162">
        <v>0</v>
      </c>
    </row>
    <row r="45" spans="1:59" s="102" customFormat="1" ht="23.1" customHeight="1" x14ac:dyDescent="0.3">
      <c r="A45" s="143">
        <v>43</v>
      </c>
      <c r="B45" s="143" t="s">
        <v>113</v>
      </c>
      <c r="C45" s="144" t="s">
        <v>114</v>
      </c>
      <c r="D45" s="143" t="s">
        <v>449</v>
      </c>
      <c r="E45" s="143" t="s">
        <v>34</v>
      </c>
      <c r="F45" s="145">
        <v>4</v>
      </c>
      <c r="G45" s="145">
        <v>3</v>
      </c>
      <c r="H45" s="145">
        <v>3</v>
      </c>
      <c r="I45" s="145">
        <v>3</v>
      </c>
      <c r="J45" s="146"/>
      <c r="K45" s="162">
        <v>3.25</v>
      </c>
      <c r="L45" s="145">
        <v>4</v>
      </c>
      <c r="M45" s="145">
        <v>4</v>
      </c>
      <c r="N45" s="145">
        <v>4</v>
      </c>
      <c r="O45" s="145">
        <v>4</v>
      </c>
      <c r="P45" s="145">
        <v>0</v>
      </c>
      <c r="Q45" s="162">
        <v>3.2</v>
      </c>
      <c r="R45" s="145"/>
      <c r="S45" s="145">
        <v>4</v>
      </c>
      <c r="T45" s="145"/>
      <c r="U45" s="145"/>
      <c r="V45" s="146"/>
      <c r="W45" s="162">
        <v>4</v>
      </c>
      <c r="X45" s="145"/>
      <c r="Y45" s="145"/>
      <c r="Z45" s="145"/>
      <c r="AA45" s="145"/>
      <c r="AB45" s="146"/>
      <c r="AC45" s="162">
        <v>0</v>
      </c>
      <c r="AD45" s="145"/>
      <c r="AE45" s="145"/>
      <c r="AF45" s="145"/>
      <c r="AG45" s="145"/>
      <c r="AH45" s="146"/>
      <c r="AI45" s="162">
        <v>0</v>
      </c>
      <c r="AJ45" s="145">
        <v>3</v>
      </c>
      <c r="AK45" s="145">
        <v>3</v>
      </c>
      <c r="AL45" s="145"/>
      <c r="AM45" s="145">
        <v>4</v>
      </c>
      <c r="AN45" s="146"/>
      <c r="AO45" s="162">
        <v>3.3333333333333335</v>
      </c>
      <c r="AP45" s="145">
        <v>2</v>
      </c>
      <c r="AQ45" s="145"/>
      <c r="AR45" s="145"/>
      <c r="AS45" s="145"/>
      <c r="AT45" s="146"/>
      <c r="AU45" s="162">
        <v>2</v>
      </c>
      <c r="AV45" s="145"/>
      <c r="AW45" s="145"/>
      <c r="AX45" s="145">
        <v>3</v>
      </c>
      <c r="AY45" s="145">
        <v>3</v>
      </c>
      <c r="AZ45" s="145"/>
      <c r="BA45" s="162">
        <v>3</v>
      </c>
      <c r="BB45" s="145"/>
      <c r="BC45" s="145"/>
      <c r="BD45" s="145"/>
      <c r="BE45" s="147"/>
      <c r="BF45" s="148"/>
      <c r="BG45" s="162">
        <v>0</v>
      </c>
    </row>
    <row r="46" spans="1:59" s="102" customFormat="1" ht="23.1" customHeight="1" x14ac:dyDescent="0.3">
      <c r="A46" s="149">
        <v>44</v>
      </c>
      <c r="B46" s="149" t="s">
        <v>115</v>
      </c>
      <c r="C46" s="150" t="s">
        <v>116</v>
      </c>
      <c r="D46" s="149" t="s">
        <v>541</v>
      </c>
      <c r="E46" s="149" t="s">
        <v>34</v>
      </c>
      <c r="F46" s="145">
        <v>3</v>
      </c>
      <c r="G46" s="145">
        <v>4</v>
      </c>
      <c r="H46" s="145">
        <v>3</v>
      </c>
      <c r="I46" s="145">
        <v>4</v>
      </c>
      <c r="J46" s="152"/>
      <c r="K46" s="162">
        <v>3.5</v>
      </c>
      <c r="L46" s="145">
        <v>3</v>
      </c>
      <c r="M46" s="145">
        <v>4</v>
      </c>
      <c r="N46" s="145">
        <v>4</v>
      </c>
      <c r="O46" s="145">
        <v>3</v>
      </c>
      <c r="P46" s="145">
        <v>0</v>
      </c>
      <c r="Q46" s="162">
        <v>2.8</v>
      </c>
      <c r="R46" s="145"/>
      <c r="S46" s="145">
        <v>2</v>
      </c>
      <c r="T46" s="153"/>
      <c r="U46" s="145"/>
      <c r="V46" s="152"/>
      <c r="W46" s="162">
        <v>2</v>
      </c>
      <c r="X46" s="145"/>
      <c r="Y46" s="145"/>
      <c r="Z46" s="153"/>
      <c r="AA46" s="153"/>
      <c r="AB46" s="152"/>
      <c r="AC46" s="162">
        <v>0</v>
      </c>
      <c r="AD46" s="145"/>
      <c r="AE46" s="145"/>
      <c r="AF46" s="145"/>
      <c r="AG46" s="153"/>
      <c r="AH46" s="152"/>
      <c r="AI46" s="162">
        <v>0</v>
      </c>
      <c r="AJ46" s="145">
        <v>3</v>
      </c>
      <c r="AK46" s="145">
        <v>4</v>
      </c>
      <c r="AL46" s="153"/>
      <c r="AM46" s="145">
        <v>3</v>
      </c>
      <c r="AN46" s="152"/>
      <c r="AO46" s="162">
        <v>3.3333333333333335</v>
      </c>
      <c r="AP46" s="145">
        <v>3</v>
      </c>
      <c r="AQ46" s="145"/>
      <c r="AR46" s="145"/>
      <c r="AS46" s="153"/>
      <c r="AT46" s="152"/>
      <c r="AU46" s="162">
        <v>3</v>
      </c>
      <c r="AV46" s="153"/>
      <c r="AW46" s="153"/>
      <c r="AX46" s="145">
        <v>3</v>
      </c>
      <c r="AY46" s="145">
        <v>4</v>
      </c>
      <c r="AZ46" s="145"/>
      <c r="BA46" s="162">
        <v>3.5</v>
      </c>
      <c r="BB46" s="145"/>
      <c r="BC46" s="145"/>
      <c r="BD46" s="153"/>
      <c r="BE46" s="151"/>
      <c r="BF46" s="154"/>
      <c r="BG46" s="162">
        <v>0</v>
      </c>
    </row>
    <row r="47" spans="1:59" s="102" customFormat="1" ht="23.1" customHeight="1" x14ac:dyDescent="0.3">
      <c r="A47" s="143">
        <v>45</v>
      </c>
      <c r="B47" s="143" t="s">
        <v>179</v>
      </c>
      <c r="C47" s="144" t="s">
        <v>180</v>
      </c>
      <c r="D47" s="143" t="s">
        <v>449</v>
      </c>
      <c r="E47" s="143" t="s">
        <v>160</v>
      </c>
      <c r="F47" s="145" t="s">
        <v>563</v>
      </c>
      <c r="G47" s="145" t="s">
        <v>563</v>
      </c>
      <c r="H47" s="145" t="s">
        <v>563</v>
      </c>
      <c r="I47" s="145" t="s">
        <v>563</v>
      </c>
      <c r="J47" s="146"/>
      <c r="K47" s="162" t="s">
        <v>563</v>
      </c>
      <c r="L47" s="145" t="s">
        <v>563</v>
      </c>
      <c r="M47" s="145" t="s">
        <v>563</v>
      </c>
      <c r="N47" s="145" t="s">
        <v>563</v>
      </c>
      <c r="O47" s="145" t="s">
        <v>563</v>
      </c>
      <c r="P47" s="145" t="s">
        <v>563</v>
      </c>
      <c r="Q47" s="162" t="s">
        <v>563</v>
      </c>
      <c r="R47" s="145"/>
      <c r="S47" s="145" t="s">
        <v>563</v>
      </c>
      <c r="T47" s="145"/>
      <c r="U47" s="145"/>
      <c r="V47" s="146"/>
      <c r="W47" s="162" t="s">
        <v>563</v>
      </c>
      <c r="X47" s="145"/>
      <c r="Y47" s="145"/>
      <c r="Z47" s="145"/>
      <c r="AA47" s="145"/>
      <c r="AB47" s="146"/>
      <c r="AC47" s="162">
        <v>0</v>
      </c>
      <c r="AD47" s="145"/>
      <c r="AE47" s="145"/>
      <c r="AF47" s="145"/>
      <c r="AG47" s="145"/>
      <c r="AH47" s="146"/>
      <c r="AI47" s="162">
        <v>0</v>
      </c>
      <c r="AJ47" s="145" t="s">
        <v>563</v>
      </c>
      <c r="AK47" s="145" t="s">
        <v>563</v>
      </c>
      <c r="AL47" s="145"/>
      <c r="AM47" s="145" t="s">
        <v>563</v>
      </c>
      <c r="AN47" s="146"/>
      <c r="AO47" s="162" t="s">
        <v>563</v>
      </c>
      <c r="AP47" s="145" t="s">
        <v>563</v>
      </c>
      <c r="AQ47" s="145"/>
      <c r="AR47" s="145"/>
      <c r="AS47" s="145"/>
      <c r="AT47" s="146"/>
      <c r="AU47" s="162" t="s">
        <v>563</v>
      </c>
      <c r="AV47" s="145"/>
      <c r="AW47" s="145"/>
      <c r="AX47" s="145" t="s">
        <v>563</v>
      </c>
      <c r="AY47" s="145" t="s">
        <v>563</v>
      </c>
      <c r="AZ47" s="145"/>
      <c r="BA47" s="162" t="s">
        <v>563</v>
      </c>
      <c r="BB47" s="145"/>
      <c r="BC47" s="145"/>
      <c r="BD47" s="145"/>
      <c r="BE47" s="147"/>
      <c r="BF47" s="148"/>
      <c r="BG47" s="162">
        <v>0</v>
      </c>
    </row>
    <row r="48" spans="1:59" s="102" customFormat="1" ht="23.1" customHeight="1" x14ac:dyDescent="0.3">
      <c r="A48" s="149">
        <v>46</v>
      </c>
      <c r="B48" s="149" t="s">
        <v>307</v>
      </c>
      <c r="C48" s="150" t="s">
        <v>308</v>
      </c>
      <c r="D48" s="149" t="s">
        <v>541</v>
      </c>
      <c r="E48" s="149" t="s">
        <v>492</v>
      </c>
      <c r="F48" s="145">
        <v>1</v>
      </c>
      <c r="G48" s="145">
        <v>1</v>
      </c>
      <c r="H48" s="145">
        <v>1</v>
      </c>
      <c r="I48" s="145">
        <v>1</v>
      </c>
      <c r="J48" s="152"/>
      <c r="K48" s="162">
        <v>1</v>
      </c>
      <c r="L48" s="145">
        <v>1</v>
      </c>
      <c r="M48" s="145">
        <v>1</v>
      </c>
      <c r="N48" s="145">
        <v>4</v>
      </c>
      <c r="O48" s="145">
        <v>1</v>
      </c>
      <c r="P48" s="145">
        <v>0</v>
      </c>
      <c r="Q48" s="162">
        <v>1.4</v>
      </c>
      <c r="R48" s="145"/>
      <c r="S48" s="145">
        <v>1</v>
      </c>
      <c r="T48" s="153"/>
      <c r="U48" s="145"/>
      <c r="V48" s="152"/>
      <c r="W48" s="162">
        <v>1</v>
      </c>
      <c r="X48" s="145"/>
      <c r="Y48" s="145"/>
      <c r="Z48" s="153"/>
      <c r="AA48" s="153"/>
      <c r="AB48" s="152"/>
      <c r="AC48" s="162">
        <v>0</v>
      </c>
      <c r="AD48" s="145"/>
      <c r="AE48" s="145"/>
      <c r="AF48" s="145"/>
      <c r="AG48" s="153"/>
      <c r="AH48" s="152"/>
      <c r="AI48" s="162">
        <v>0</v>
      </c>
      <c r="AJ48" s="145">
        <v>1</v>
      </c>
      <c r="AK48" s="145">
        <v>1</v>
      </c>
      <c r="AL48" s="153"/>
      <c r="AM48" s="145">
        <v>1</v>
      </c>
      <c r="AN48" s="152"/>
      <c r="AO48" s="162">
        <v>1</v>
      </c>
      <c r="AP48" s="145">
        <v>1</v>
      </c>
      <c r="AQ48" s="145"/>
      <c r="AR48" s="145"/>
      <c r="AS48" s="153"/>
      <c r="AT48" s="152"/>
      <c r="AU48" s="162">
        <v>1</v>
      </c>
      <c r="AV48" s="153"/>
      <c r="AW48" s="153"/>
      <c r="AX48" s="145">
        <v>1</v>
      </c>
      <c r="AY48" s="145">
        <v>1</v>
      </c>
      <c r="AZ48" s="145"/>
      <c r="BA48" s="162">
        <v>1</v>
      </c>
      <c r="BB48" s="145"/>
      <c r="BC48" s="145"/>
      <c r="BD48" s="153"/>
      <c r="BE48" s="151"/>
      <c r="BF48" s="154"/>
      <c r="BG48" s="162">
        <v>0</v>
      </c>
    </row>
    <row r="49" spans="1:59" s="102" customFormat="1" ht="23.1" customHeight="1" x14ac:dyDescent="0.3">
      <c r="A49" s="143">
        <v>47</v>
      </c>
      <c r="B49" s="143" t="s">
        <v>117</v>
      </c>
      <c r="C49" s="144" t="s">
        <v>118</v>
      </c>
      <c r="D49" s="143" t="s">
        <v>449</v>
      </c>
      <c r="E49" s="143" t="s">
        <v>34</v>
      </c>
      <c r="F49" s="145">
        <v>2</v>
      </c>
      <c r="G49" s="145">
        <v>1</v>
      </c>
      <c r="H49" s="145">
        <v>2</v>
      </c>
      <c r="I49" s="145">
        <v>3</v>
      </c>
      <c r="J49" s="146"/>
      <c r="K49" s="162">
        <v>2</v>
      </c>
      <c r="L49" s="145">
        <v>2</v>
      </c>
      <c r="M49" s="145">
        <v>2</v>
      </c>
      <c r="N49" s="145">
        <v>3</v>
      </c>
      <c r="O49" s="145">
        <v>2</v>
      </c>
      <c r="P49" s="145">
        <v>0</v>
      </c>
      <c r="Q49" s="162">
        <v>1.8</v>
      </c>
      <c r="R49" s="145"/>
      <c r="S49" s="145">
        <v>2</v>
      </c>
      <c r="T49" s="145"/>
      <c r="U49" s="145"/>
      <c r="V49" s="146"/>
      <c r="W49" s="162">
        <v>2</v>
      </c>
      <c r="X49" s="145"/>
      <c r="Y49" s="145"/>
      <c r="Z49" s="145"/>
      <c r="AA49" s="145"/>
      <c r="AB49" s="146"/>
      <c r="AC49" s="162">
        <v>0</v>
      </c>
      <c r="AD49" s="145"/>
      <c r="AE49" s="145"/>
      <c r="AF49" s="145"/>
      <c r="AG49" s="145"/>
      <c r="AH49" s="146"/>
      <c r="AI49" s="162">
        <v>0</v>
      </c>
      <c r="AJ49" s="145">
        <v>3</v>
      </c>
      <c r="AK49" s="145">
        <v>2</v>
      </c>
      <c r="AL49" s="145"/>
      <c r="AM49" s="145">
        <v>2</v>
      </c>
      <c r="AN49" s="146"/>
      <c r="AO49" s="162">
        <v>2.3333333333333335</v>
      </c>
      <c r="AP49" s="145">
        <v>3</v>
      </c>
      <c r="AQ49" s="145"/>
      <c r="AR49" s="145"/>
      <c r="AS49" s="145"/>
      <c r="AT49" s="146"/>
      <c r="AU49" s="162">
        <v>3</v>
      </c>
      <c r="AV49" s="145"/>
      <c r="AW49" s="145"/>
      <c r="AX49" s="145">
        <v>3</v>
      </c>
      <c r="AY49" s="145">
        <v>2</v>
      </c>
      <c r="AZ49" s="145"/>
      <c r="BA49" s="162">
        <v>2.5</v>
      </c>
      <c r="BB49" s="145"/>
      <c r="BC49" s="145"/>
      <c r="BD49" s="145"/>
      <c r="BE49" s="147"/>
      <c r="BF49" s="148"/>
      <c r="BG49" s="162">
        <v>0</v>
      </c>
    </row>
    <row r="50" spans="1:59" s="102" customFormat="1" ht="23.1" customHeight="1" x14ac:dyDescent="0.3">
      <c r="A50" s="149">
        <v>48</v>
      </c>
      <c r="B50" s="149" t="s">
        <v>196</v>
      </c>
      <c r="C50" s="150" t="s">
        <v>197</v>
      </c>
      <c r="D50" s="149" t="s">
        <v>449</v>
      </c>
      <c r="E50" s="149" t="s">
        <v>160</v>
      </c>
      <c r="F50" s="145">
        <v>2</v>
      </c>
      <c r="G50" s="145">
        <v>2.5</v>
      </c>
      <c r="H50" s="145">
        <v>2</v>
      </c>
      <c r="I50" s="145">
        <v>2.5</v>
      </c>
      <c r="J50" s="152"/>
      <c r="K50" s="162">
        <v>2.25</v>
      </c>
      <c r="L50" s="145">
        <v>2.5</v>
      </c>
      <c r="M50" s="145">
        <v>2</v>
      </c>
      <c r="N50" s="145">
        <v>2.5</v>
      </c>
      <c r="O50" s="145">
        <v>3</v>
      </c>
      <c r="P50" s="145">
        <v>0</v>
      </c>
      <c r="Q50" s="162">
        <v>2</v>
      </c>
      <c r="R50" s="145"/>
      <c r="S50" s="145">
        <v>2.5</v>
      </c>
      <c r="T50" s="153"/>
      <c r="U50" s="145"/>
      <c r="V50" s="152"/>
      <c r="W50" s="162">
        <v>2.5</v>
      </c>
      <c r="X50" s="145"/>
      <c r="Y50" s="145"/>
      <c r="Z50" s="153"/>
      <c r="AA50" s="153"/>
      <c r="AB50" s="152"/>
      <c r="AC50" s="162">
        <v>0</v>
      </c>
      <c r="AD50" s="145"/>
      <c r="AE50" s="145"/>
      <c r="AF50" s="145"/>
      <c r="AG50" s="153"/>
      <c r="AH50" s="152"/>
      <c r="AI50" s="162">
        <v>0</v>
      </c>
      <c r="AJ50" s="145">
        <v>3</v>
      </c>
      <c r="AK50" s="145">
        <v>2.5</v>
      </c>
      <c r="AL50" s="153"/>
      <c r="AM50" s="145">
        <v>2.5</v>
      </c>
      <c r="AN50" s="152"/>
      <c r="AO50" s="162">
        <v>2.6666666666666665</v>
      </c>
      <c r="AP50" s="145">
        <v>2</v>
      </c>
      <c r="AQ50" s="145"/>
      <c r="AR50" s="145"/>
      <c r="AS50" s="153"/>
      <c r="AT50" s="152"/>
      <c r="AU50" s="162">
        <v>2</v>
      </c>
      <c r="AV50" s="153"/>
      <c r="AW50" s="153"/>
      <c r="AX50" s="145">
        <v>2.5</v>
      </c>
      <c r="AY50" s="145">
        <v>2.5</v>
      </c>
      <c r="AZ50" s="145"/>
      <c r="BA50" s="162">
        <v>2.5</v>
      </c>
      <c r="BB50" s="145"/>
      <c r="BC50" s="145"/>
      <c r="BD50" s="153"/>
      <c r="BE50" s="151"/>
      <c r="BF50" s="154"/>
      <c r="BG50" s="162">
        <v>0</v>
      </c>
    </row>
    <row r="51" spans="1:59" s="102" customFormat="1" ht="23.1" customHeight="1" x14ac:dyDescent="0.3">
      <c r="A51" s="143">
        <v>49</v>
      </c>
      <c r="B51" s="143" t="s">
        <v>309</v>
      </c>
      <c r="C51" s="144" t="s">
        <v>310</v>
      </c>
      <c r="D51" s="143" t="s">
        <v>449</v>
      </c>
      <c r="E51" s="143" t="s">
        <v>492</v>
      </c>
      <c r="F51" s="145">
        <v>4</v>
      </c>
      <c r="G51" s="145">
        <v>5</v>
      </c>
      <c r="H51" s="145">
        <v>5</v>
      </c>
      <c r="I51" s="145">
        <v>5</v>
      </c>
      <c r="J51" s="146"/>
      <c r="K51" s="162">
        <v>4.75</v>
      </c>
      <c r="L51" s="145">
        <v>4</v>
      </c>
      <c r="M51" s="145">
        <v>5</v>
      </c>
      <c r="N51" s="145">
        <v>5</v>
      </c>
      <c r="O51" s="145">
        <v>5</v>
      </c>
      <c r="P51" s="145">
        <v>0</v>
      </c>
      <c r="Q51" s="162">
        <v>3.8</v>
      </c>
      <c r="R51" s="145"/>
      <c r="S51" s="145">
        <v>5</v>
      </c>
      <c r="T51" s="145"/>
      <c r="U51" s="145"/>
      <c r="V51" s="146"/>
      <c r="W51" s="162">
        <v>5</v>
      </c>
      <c r="X51" s="145"/>
      <c r="Y51" s="145"/>
      <c r="Z51" s="145"/>
      <c r="AA51" s="145"/>
      <c r="AB51" s="146"/>
      <c r="AC51" s="162">
        <v>0</v>
      </c>
      <c r="AD51" s="145"/>
      <c r="AE51" s="145"/>
      <c r="AF51" s="145"/>
      <c r="AG51" s="145"/>
      <c r="AH51" s="146"/>
      <c r="AI51" s="162">
        <v>0</v>
      </c>
      <c r="AJ51" s="145">
        <v>5</v>
      </c>
      <c r="AK51" s="145">
        <v>5</v>
      </c>
      <c r="AL51" s="145"/>
      <c r="AM51" s="145">
        <v>4</v>
      </c>
      <c r="AN51" s="146"/>
      <c r="AO51" s="162">
        <v>4.666666666666667</v>
      </c>
      <c r="AP51" s="145">
        <v>4</v>
      </c>
      <c r="AQ51" s="145"/>
      <c r="AR51" s="145"/>
      <c r="AS51" s="145"/>
      <c r="AT51" s="146"/>
      <c r="AU51" s="162">
        <v>4</v>
      </c>
      <c r="AV51" s="145"/>
      <c r="AW51" s="145"/>
      <c r="AX51" s="145">
        <v>3</v>
      </c>
      <c r="AY51" s="145">
        <v>3</v>
      </c>
      <c r="AZ51" s="145"/>
      <c r="BA51" s="162">
        <v>3</v>
      </c>
      <c r="BB51" s="145"/>
      <c r="BC51" s="145"/>
      <c r="BD51" s="145"/>
      <c r="BE51" s="147"/>
      <c r="BF51" s="148"/>
      <c r="BG51" s="162">
        <v>0</v>
      </c>
    </row>
    <row r="52" spans="1:59" s="102" customFormat="1" ht="23.1" customHeight="1" x14ac:dyDescent="0.3">
      <c r="A52" s="149">
        <v>50</v>
      </c>
      <c r="B52" s="149" t="s">
        <v>121</v>
      </c>
      <c r="C52" s="150" t="s">
        <v>122</v>
      </c>
      <c r="D52" s="149" t="s">
        <v>449</v>
      </c>
      <c r="E52" s="149" t="s">
        <v>34</v>
      </c>
      <c r="F52" s="145">
        <v>1.5</v>
      </c>
      <c r="G52" s="145">
        <v>2</v>
      </c>
      <c r="H52" s="145">
        <v>2.5</v>
      </c>
      <c r="I52" s="145">
        <v>2</v>
      </c>
      <c r="J52" s="152"/>
      <c r="K52" s="162">
        <v>2</v>
      </c>
      <c r="L52" s="145">
        <v>2.5</v>
      </c>
      <c r="M52" s="145">
        <v>2</v>
      </c>
      <c r="N52" s="145">
        <v>2</v>
      </c>
      <c r="O52" s="145">
        <v>2.5</v>
      </c>
      <c r="P52" s="145">
        <v>0</v>
      </c>
      <c r="Q52" s="162">
        <v>1.8</v>
      </c>
      <c r="R52" s="145"/>
      <c r="S52" s="145">
        <v>2</v>
      </c>
      <c r="T52" s="153"/>
      <c r="U52" s="145"/>
      <c r="V52" s="152"/>
      <c r="W52" s="162">
        <v>2</v>
      </c>
      <c r="X52" s="145"/>
      <c r="Y52" s="145"/>
      <c r="Z52" s="153"/>
      <c r="AA52" s="153"/>
      <c r="AB52" s="152"/>
      <c r="AC52" s="162">
        <v>0</v>
      </c>
      <c r="AD52" s="145"/>
      <c r="AE52" s="145"/>
      <c r="AF52" s="145"/>
      <c r="AG52" s="153"/>
      <c r="AH52" s="152"/>
      <c r="AI52" s="162">
        <v>0</v>
      </c>
      <c r="AJ52" s="145">
        <v>1.5</v>
      </c>
      <c r="AK52" s="145">
        <v>2</v>
      </c>
      <c r="AL52" s="153"/>
      <c r="AM52" s="145">
        <v>2.5</v>
      </c>
      <c r="AN52" s="152"/>
      <c r="AO52" s="162">
        <v>2</v>
      </c>
      <c r="AP52" s="145">
        <v>2.5</v>
      </c>
      <c r="AQ52" s="145"/>
      <c r="AR52" s="145"/>
      <c r="AS52" s="153"/>
      <c r="AT52" s="152"/>
      <c r="AU52" s="162">
        <v>2.5</v>
      </c>
      <c r="AV52" s="153"/>
      <c r="AW52" s="153"/>
      <c r="AX52" s="145">
        <v>2</v>
      </c>
      <c r="AY52" s="145">
        <v>2</v>
      </c>
      <c r="AZ52" s="145"/>
      <c r="BA52" s="162">
        <v>2</v>
      </c>
      <c r="BB52" s="145"/>
      <c r="BC52" s="145"/>
      <c r="BD52" s="153"/>
      <c r="BE52" s="151"/>
      <c r="BF52" s="154"/>
      <c r="BG52" s="162">
        <v>0</v>
      </c>
    </row>
    <row r="53" spans="1:59" s="102" customFormat="1" ht="23.1" customHeight="1" x14ac:dyDescent="0.3">
      <c r="A53" s="143">
        <v>51</v>
      </c>
      <c r="B53" s="143" t="s">
        <v>258</v>
      </c>
      <c r="C53" s="144" t="s">
        <v>259</v>
      </c>
      <c r="D53" s="143" t="s">
        <v>541</v>
      </c>
      <c r="E53" s="143" t="s">
        <v>160</v>
      </c>
      <c r="F53" s="145">
        <v>3</v>
      </c>
      <c r="G53" s="145">
        <v>4</v>
      </c>
      <c r="H53" s="145">
        <v>3</v>
      </c>
      <c r="I53" s="145">
        <v>3</v>
      </c>
      <c r="J53" s="146"/>
      <c r="K53" s="162">
        <v>3.25</v>
      </c>
      <c r="L53" s="145">
        <v>2</v>
      </c>
      <c r="M53" s="145">
        <v>3</v>
      </c>
      <c r="N53" s="145">
        <v>4</v>
      </c>
      <c r="O53" s="145">
        <v>3</v>
      </c>
      <c r="P53" s="145">
        <v>0</v>
      </c>
      <c r="Q53" s="162">
        <v>2.4</v>
      </c>
      <c r="R53" s="145"/>
      <c r="S53" s="145">
        <v>3</v>
      </c>
      <c r="T53" s="145"/>
      <c r="U53" s="145"/>
      <c r="V53" s="146"/>
      <c r="W53" s="162">
        <v>3</v>
      </c>
      <c r="X53" s="145"/>
      <c r="Y53" s="145"/>
      <c r="Z53" s="145"/>
      <c r="AA53" s="145"/>
      <c r="AB53" s="146"/>
      <c r="AC53" s="162">
        <v>0</v>
      </c>
      <c r="AD53" s="145"/>
      <c r="AE53" s="145"/>
      <c r="AF53" s="145"/>
      <c r="AG53" s="145"/>
      <c r="AH53" s="146"/>
      <c r="AI53" s="162">
        <v>0</v>
      </c>
      <c r="AJ53" s="145">
        <v>3</v>
      </c>
      <c r="AK53" s="145">
        <v>4</v>
      </c>
      <c r="AL53" s="145"/>
      <c r="AM53" s="145">
        <v>3</v>
      </c>
      <c r="AN53" s="146"/>
      <c r="AO53" s="162">
        <v>3.3333333333333335</v>
      </c>
      <c r="AP53" s="145">
        <v>3</v>
      </c>
      <c r="AQ53" s="145"/>
      <c r="AR53" s="145"/>
      <c r="AS53" s="145"/>
      <c r="AT53" s="146"/>
      <c r="AU53" s="162">
        <v>3</v>
      </c>
      <c r="AV53" s="145"/>
      <c r="AW53" s="145"/>
      <c r="AX53" s="145">
        <v>4</v>
      </c>
      <c r="AY53" s="145">
        <v>4</v>
      </c>
      <c r="AZ53" s="145"/>
      <c r="BA53" s="162">
        <v>4</v>
      </c>
      <c r="BB53" s="145"/>
      <c r="BC53" s="145"/>
      <c r="BD53" s="145"/>
      <c r="BE53" s="147"/>
      <c r="BF53" s="148"/>
      <c r="BG53" s="162">
        <v>0</v>
      </c>
    </row>
    <row r="54" spans="1:59" s="102" customFormat="1" ht="23.1" customHeight="1" x14ac:dyDescent="0.3">
      <c r="A54" s="149">
        <v>52</v>
      </c>
      <c r="B54" s="149" t="s">
        <v>212</v>
      </c>
      <c r="C54" s="150" t="s">
        <v>213</v>
      </c>
      <c r="D54" s="149" t="s">
        <v>449</v>
      </c>
      <c r="E54" s="149" t="s">
        <v>160</v>
      </c>
      <c r="F54" s="145">
        <v>3</v>
      </c>
      <c r="G54" s="145">
        <v>3</v>
      </c>
      <c r="H54" s="145">
        <v>3</v>
      </c>
      <c r="I54" s="145">
        <v>3</v>
      </c>
      <c r="J54" s="152"/>
      <c r="K54" s="162">
        <v>3</v>
      </c>
      <c r="L54" s="145">
        <v>3</v>
      </c>
      <c r="M54" s="145">
        <v>4</v>
      </c>
      <c r="N54" s="145">
        <v>4</v>
      </c>
      <c r="O54" s="145">
        <v>3</v>
      </c>
      <c r="P54" s="145">
        <v>0</v>
      </c>
      <c r="Q54" s="162">
        <v>2.8</v>
      </c>
      <c r="R54" s="145"/>
      <c r="S54" s="145">
        <v>3</v>
      </c>
      <c r="T54" s="153"/>
      <c r="U54" s="145"/>
      <c r="V54" s="152"/>
      <c r="W54" s="162">
        <v>3</v>
      </c>
      <c r="X54" s="145"/>
      <c r="Y54" s="145"/>
      <c r="Z54" s="153"/>
      <c r="AA54" s="153"/>
      <c r="AB54" s="152"/>
      <c r="AC54" s="162">
        <v>0</v>
      </c>
      <c r="AD54" s="145"/>
      <c r="AE54" s="145"/>
      <c r="AF54" s="145"/>
      <c r="AG54" s="153"/>
      <c r="AH54" s="152"/>
      <c r="AI54" s="162">
        <v>0</v>
      </c>
      <c r="AJ54" s="145">
        <v>3</v>
      </c>
      <c r="AK54" s="145">
        <v>3</v>
      </c>
      <c r="AL54" s="153"/>
      <c r="AM54" s="145">
        <v>3</v>
      </c>
      <c r="AN54" s="152"/>
      <c r="AO54" s="162">
        <v>3</v>
      </c>
      <c r="AP54" s="145">
        <v>3</v>
      </c>
      <c r="AQ54" s="145"/>
      <c r="AR54" s="145"/>
      <c r="AS54" s="153"/>
      <c r="AT54" s="152"/>
      <c r="AU54" s="162">
        <v>3</v>
      </c>
      <c r="AV54" s="153"/>
      <c r="AW54" s="153"/>
      <c r="AX54" s="145">
        <v>3</v>
      </c>
      <c r="AY54" s="145">
        <v>1</v>
      </c>
      <c r="AZ54" s="145"/>
      <c r="BA54" s="162">
        <v>2</v>
      </c>
      <c r="BB54" s="145"/>
      <c r="BC54" s="145"/>
      <c r="BD54" s="153"/>
      <c r="BE54" s="151"/>
      <c r="BF54" s="154"/>
      <c r="BG54" s="162">
        <v>0</v>
      </c>
    </row>
    <row r="55" spans="1:59" s="102" customFormat="1" ht="23.1" customHeight="1" x14ac:dyDescent="0.3">
      <c r="A55" s="143">
        <v>53</v>
      </c>
      <c r="B55" s="143" t="s">
        <v>228</v>
      </c>
      <c r="C55" s="144" t="s">
        <v>229</v>
      </c>
      <c r="D55" s="143" t="s">
        <v>449</v>
      </c>
      <c r="E55" s="143" t="s">
        <v>160</v>
      </c>
      <c r="F55" s="145">
        <v>1</v>
      </c>
      <c r="G55" s="145">
        <v>2</v>
      </c>
      <c r="H55" s="145">
        <v>2</v>
      </c>
      <c r="I55" s="145">
        <v>2</v>
      </c>
      <c r="J55" s="146"/>
      <c r="K55" s="162">
        <v>1.75</v>
      </c>
      <c r="L55" s="145">
        <v>2</v>
      </c>
      <c r="M55" s="145">
        <v>2</v>
      </c>
      <c r="N55" s="145">
        <v>4</v>
      </c>
      <c r="O55" s="145">
        <v>1</v>
      </c>
      <c r="P55" s="145">
        <v>0</v>
      </c>
      <c r="Q55" s="162">
        <v>1.8</v>
      </c>
      <c r="R55" s="145"/>
      <c r="S55" s="145">
        <v>1</v>
      </c>
      <c r="T55" s="145"/>
      <c r="U55" s="145"/>
      <c r="V55" s="146"/>
      <c r="W55" s="162">
        <v>1</v>
      </c>
      <c r="X55" s="145"/>
      <c r="Y55" s="145"/>
      <c r="Z55" s="145"/>
      <c r="AA55" s="145"/>
      <c r="AB55" s="146"/>
      <c r="AC55" s="162">
        <v>0</v>
      </c>
      <c r="AD55" s="145"/>
      <c r="AE55" s="145"/>
      <c r="AF55" s="145"/>
      <c r="AG55" s="145"/>
      <c r="AH55" s="146"/>
      <c r="AI55" s="162">
        <v>0</v>
      </c>
      <c r="AJ55" s="145">
        <v>1</v>
      </c>
      <c r="AK55" s="145">
        <v>1</v>
      </c>
      <c r="AL55" s="145"/>
      <c r="AM55" s="145">
        <v>2</v>
      </c>
      <c r="AN55" s="146"/>
      <c r="AO55" s="162">
        <v>1.3333333333333333</v>
      </c>
      <c r="AP55" s="145">
        <v>3</v>
      </c>
      <c r="AQ55" s="145"/>
      <c r="AR55" s="145"/>
      <c r="AS55" s="145"/>
      <c r="AT55" s="146"/>
      <c r="AU55" s="162">
        <v>3</v>
      </c>
      <c r="AV55" s="145"/>
      <c r="AW55" s="145"/>
      <c r="AX55" s="145">
        <v>1</v>
      </c>
      <c r="AY55" s="145">
        <v>2</v>
      </c>
      <c r="AZ55" s="145"/>
      <c r="BA55" s="162">
        <v>1.5</v>
      </c>
      <c r="BB55" s="145"/>
      <c r="BC55" s="145"/>
      <c r="BD55" s="145"/>
      <c r="BE55" s="147"/>
      <c r="BF55" s="148"/>
      <c r="BG55" s="162">
        <v>0</v>
      </c>
    </row>
    <row r="56" spans="1:59" s="102" customFormat="1" ht="23.1" customHeight="1" x14ac:dyDescent="0.3">
      <c r="A56" s="149">
        <v>54</v>
      </c>
      <c r="B56" s="149" t="s">
        <v>311</v>
      </c>
      <c r="C56" s="150" t="s">
        <v>312</v>
      </c>
      <c r="D56" s="149" t="s">
        <v>449</v>
      </c>
      <c r="E56" s="149" t="s">
        <v>492</v>
      </c>
      <c r="F56" s="145">
        <v>1</v>
      </c>
      <c r="G56" s="145">
        <v>4</v>
      </c>
      <c r="H56" s="145">
        <v>2</v>
      </c>
      <c r="I56" s="145">
        <v>2</v>
      </c>
      <c r="J56" s="152"/>
      <c r="K56" s="162">
        <v>2.25</v>
      </c>
      <c r="L56" s="145">
        <v>3</v>
      </c>
      <c r="M56" s="145">
        <v>4</v>
      </c>
      <c r="N56" s="145">
        <v>2</v>
      </c>
      <c r="O56" s="145">
        <v>2</v>
      </c>
      <c r="P56" s="145">
        <v>0</v>
      </c>
      <c r="Q56" s="162">
        <v>2.2000000000000002</v>
      </c>
      <c r="R56" s="145"/>
      <c r="S56" s="145">
        <v>2</v>
      </c>
      <c r="T56" s="153"/>
      <c r="U56" s="145"/>
      <c r="V56" s="152"/>
      <c r="W56" s="162">
        <v>2</v>
      </c>
      <c r="X56" s="145"/>
      <c r="Y56" s="145"/>
      <c r="Z56" s="153"/>
      <c r="AA56" s="153"/>
      <c r="AB56" s="152"/>
      <c r="AC56" s="162">
        <v>0</v>
      </c>
      <c r="AD56" s="145"/>
      <c r="AE56" s="145"/>
      <c r="AF56" s="145"/>
      <c r="AG56" s="153"/>
      <c r="AH56" s="152"/>
      <c r="AI56" s="162">
        <v>0</v>
      </c>
      <c r="AJ56" s="145">
        <v>3</v>
      </c>
      <c r="AK56" s="145">
        <v>2</v>
      </c>
      <c r="AL56" s="153"/>
      <c r="AM56" s="145">
        <v>2</v>
      </c>
      <c r="AN56" s="152"/>
      <c r="AO56" s="162">
        <v>2.3333333333333335</v>
      </c>
      <c r="AP56" s="145">
        <v>3</v>
      </c>
      <c r="AQ56" s="145"/>
      <c r="AR56" s="145"/>
      <c r="AS56" s="153"/>
      <c r="AT56" s="152"/>
      <c r="AU56" s="162">
        <v>3</v>
      </c>
      <c r="AV56" s="153"/>
      <c r="AW56" s="153"/>
      <c r="AX56" s="145">
        <v>3</v>
      </c>
      <c r="AY56" s="145">
        <v>3</v>
      </c>
      <c r="AZ56" s="145"/>
      <c r="BA56" s="162">
        <v>3</v>
      </c>
      <c r="BB56" s="145"/>
      <c r="BC56" s="145"/>
      <c r="BD56" s="153"/>
      <c r="BE56" s="151"/>
      <c r="BF56" s="154"/>
      <c r="BG56" s="162">
        <v>0</v>
      </c>
    </row>
    <row r="57" spans="1:59" s="102" customFormat="1" ht="23.1" customHeight="1" x14ac:dyDescent="0.3">
      <c r="A57" s="143">
        <v>55</v>
      </c>
      <c r="B57" s="143" t="s">
        <v>246</v>
      </c>
      <c r="C57" s="144" t="s">
        <v>247</v>
      </c>
      <c r="D57" s="143" t="s">
        <v>449</v>
      </c>
      <c r="E57" s="143" t="s">
        <v>160</v>
      </c>
      <c r="F57" s="145">
        <v>2</v>
      </c>
      <c r="G57" s="145">
        <v>3</v>
      </c>
      <c r="H57" s="145">
        <v>2</v>
      </c>
      <c r="I57" s="145">
        <v>2</v>
      </c>
      <c r="J57" s="146"/>
      <c r="K57" s="162">
        <v>2.25</v>
      </c>
      <c r="L57" s="145">
        <v>4</v>
      </c>
      <c r="M57" s="145">
        <v>4</v>
      </c>
      <c r="N57" s="145">
        <v>4</v>
      </c>
      <c r="O57" s="145">
        <v>2</v>
      </c>
      <c r="P57" s="145">
        <v>0</v>
      </c>
      <c r="Q57" s="162">
        <v>2.8</v>
      </c>
      <c r="R57" s="145"/>
      <c r="S57" s="145">
        <v>4</v>
      </c>
      <c r="T57" s="145"/>
      <c r="U57" s="145"/>
      <c r="V57" s="146"/>
      <c r="W57" s="162">
        <v>4</v>
      </c>
      <c r="X57" s="145"/>
      <c r="Y57" s="145"/>
      <c r="Z57" s="145"/>
      <c r="AA57" s="145"/>
      <c r="AB57" s="146"/>
      <c r="AC57" s="162">
        <v>0</v>
      </c>
      <c r="AD57" s="145"/>
      <c r="AE57" s="145"/>
      <c r="AF57" s="145"/>
      <c r="AG57" s="145"/>
      <c r="AH57" s="146"/>
      <c r="AI57" s="162">
        <v>0</v>
      </c>
      <c r="AJ57" s="145">
        <v>3</v>
      </c>
      <c r="AK57" s="145">
        <v>2</v>
      </c>
      <c r="AL57" s="145"/>
      <c r="AM57" s="145">
        <v>3</v>
      </c>
      <c r="AN57" s="146"/>
      <c r="AO57" s="162">
        <v>2.6666666666666665</v>
      </c>
      <c r="AP57" s="145">
        <v>3</v>
      </c>
      <c r="AQ57" s="145"/>
      <c r="AR57" s="145"/>
      <c r="AS57" s="145"/>
      <c r="AT57" s="146"/>
      <c r="AU57" s="162">
        <v>3</v>
      </c>
      <c r="AV57" s="145"/>
      <c r="AW57" s="145"/>
      <c r="AX57" s="145">
        <v>3</v>
      </c>
      <c r="AY57" s="145">
        <v>3</v>
      </c>
      <c r="AZ57" s="145"/>
      <c r="BA57" s="162">
        <v>3</v>
      </c>
      <c r="BB57" s="145"/>
      <c r="BC57" s="145"/>
      <c r="BD57" s="145"/>
      <c r="BE57" s="147"/>
      <c r="BF57" s="148"/>
      <c r="BG57" s="162">
        <v>0</v>
      </c>
    </row>
    <row r="58" spans="1:59" s="102" customFormat="1" ht="23.1" customHeight="1" x14ac:dyDescent="0.3">
      <c r="A58" s="149">
        <v>56</v>
      </c>
      <c r="B58" s="149" t="s">
        <v>123</v>
      </c>
      <c r="C58" s="150" t="s">
        <v>124</v>
      </c>
      <c r="D58" s="149" t="s">
        <v>541</v>
      </c>
      <c r="E58" s="149" t="s">
        <v>34</v>
      </c>
      <c r="F58" s="145">
        <v>2</v>
      </c>
      <c r="G58" s="145">
        <v>4</v>
      </c>
      <c r="H58" s="145">
        <v>2</v>
      </c>
      <c r="I58" s="145">
        <v>4</v>
      </c>
      <c r="J58" s="152"/>
      <c r="K58" s="162">
        <v>3</v>
      </c>
      <c r="L58" s="145">
        <v>3</v>
      </c>
      <c r="M58" s="145">
        <v>3</v>
      </c>
      <c r="N58" s="145">
        <v>3</v>
      </c>
      <c r="O58" s="145">
        <v>2</v>
      </c>
      <c r="P58" s="145">
        <v>0</v>
      </c>
      <c r="Q58" s="162">
        <v>2.2000000000000002</v>
      </c>
      <c r="R58" s="145"/>
      <c r="S58" s="145">
        <v>4</v>
      </c>
      <c r="T58" s="153"/>
      <c r="U58" s="145"/>
      <c r="V58" s="152"/>
      <c r="W58" s="162">
        <v>4</v>
      </c>
      <c r="X58" s="145"/>
      <c r="Y58" s="145"/>
      <c r="Z58" s="153"/>
      <c r="AA58" s="153"/>
      <c r="AB58" s="152"/>
      <c r="AC58" s="162">
        <v>0</v>
      </c>
      <c r="AD58" s="145"/>
      <c r="AE58" s="145"/>
      <c r="AF58" s="145"/>
      <c r="AG58" s="153"/>
      <c r="AH58" s="152"/>
      <c r="AI58" s="162">
        <v>0</v>
      </c>
      <c r="AJ58" s="145">
        <v>3</v>
      </c>
      <c r="AK58" s="145">
        <v>3</v>
      </c>
      <c r="AL58" s="153"/>
      <c r="AM58" s="145">
        <v>3</v>
      </c>
      <c r="AN58" s="152"/>
      <c r="AO58" s="162">
        <v>3</v>
      </c>
      <c r="AP58" s="145">
        <v>3</v>
      </c>
      <c r="AQ58" s="145"/>
      <c r="AR58" s="145"/>
      <c r="AS58" s="153"/>
      <c r="AT58" s="152"/>
      <c r="AU58" s="162">
        <v>3</v>
      </c>
      <c r="AV58" s="153"/>
      <c r="AW58" s="153"/>
      <c r="AX58" s="145">
        <v>3</v>
      </c>
      <c r="AY58" s="145">
        <v>3</v>
      </c>
      <c r="AZ58" s="145"/>
      <c r="BA58" s="162">
        <v>3</v>
      </c>
      <c r="BB58" s="145"/>
      <c r="BC58" s="145"/>
      <c r="BD58" s="153"/>
      <c r="BE58" s="151"/>
      <c r="BF58" s="154"/>
      <c r="BG58" s="162">
        <v>0</v>
      </c>
    </row>
    <row r="59" spans="1:59" s="102" customFormat="1" ht="23.1" customHeight="1" x14ac:dyDescent="0.3">
      <c r="A59" s="143">
        <v>57</v>
      </c>
      <c r="B59" s="143" t="s">
        <v>313</v>
      </c>
      <c r="C59" s="144" t="s">
        <v>314</v>
      </c>
      <c r="D59" s="143" t="s">
        <v>541</v>
      </c>
      <c r="E59" s="143" t="s">
        <v>492</v>
      </c>
      <c r="F59" s="145">
        <v>2</v>
      </c>
      <c r="G59" s="145">
        <v>4</v>
      </c>
      <c r="H59" s="145">
        <v>4</v>
      </c>
      <c r="I59" s="145">
        <v>2</v>
      </c>
      <c r="J59" s="146"/>
      <c r="K59" s="162">
        <v>3</v>
      </c>
      <c r="L59" s="145">
        <v>3</v>
      </c>
      <c r="M59" s="145">
        <v>3</v>
      </c>
      <c r="N59" s="145">
        <v>2</v>
      </c>
      <c r="O59" s="145">
        <v>3</v>
      </c>
      <c r="P59" s="145">
        <v>0</v>
      </c>
      <c r="Q59" s="162">
        <v>2.2000000000000002</v>
      </c>
      <c r="R59" s="145"/>
      <c r="S59" s="145">
        <v>4</v>
      </c>
      <c r="T59" s="145"/>
      <c r="U59" s="145"/>
      <c r="V59" s="146"/>
      <c r="W59" s="162">
        <v>4</v>
      </c>
      <c r="X59" s="145"/>
      <c r="Y59" s="145"/>
      <c r="Z59" s="145"/>
      <c r="AA59" s="145"/>
      <c r="AB59" s="146"/>
      <c r="AC59" s="162">
        <v>0</v>
      </c>
      <c r="AD59" s="145"/>
      <c r="AE59" s="145"/>
      <c r="AF59" s="145"/>
      <c r="AG59" s="145"/>
      <c r="AH59" s="146"/>
      <c r="AI59" s="162">
        <v>0</v>
      </c>
      <c r="AJ59" s="145">
        <v>2</v>
      </c>
      <c r="AK59" s="145">
        <v>3</v>
      </c>
      <c r="AL59" s="145"/>
      <c r="AM59" s="145">
        <v>2</v>
      </c>
      <c r="AN59" s="146"/>
      <c r="AO59" s="162">
        <v>2.3333333333333335</v>
      </c>
      <c r="AP59" s="145">
        <v>4</v>
      </c>
      <c r="AQ59" s="145"/>
      <c r="AR59" s="145"/>
      <c r="AS59" s="145"/>
      <c r="AT59" s="146"/>
      <c r="AU59" s="162">
        <v>4</v>
      </c>
      <c r="AV59" s="145"/>
      <c r="AW59" s="145"/>
      <c r="AX59" s="145">
        <v>4</v>
      </c>
      <c r="AY59" s="145">
        <v>4</v>
      </c>
      <c r="AZ59" s="145"/>
      <c r="BA59" s="162">
        <v>4</v>
      </c>
      <c r="BB59" s="145"/>
      <c r="BC59" s="145"/>
      <c r="BD59" s="145"/>
      <c r="BE59" s="147"/>
      <c r="BF59" s="148"/>
      <c r="BG59" s="162">
        <v>0</v>
      </c>
    </row>
    <row r="60" spans="1:59" s="102" customFormat="1" ht="23.1" customHeight="1" x14ac:dyDescent="0.3">
      <c r="A60" s="149">
        <v>58</v>
      </c>
      <c r="B60" s="149" t="s">
        <v>315</v>
      </c>
      <c r="C60" s="150" t="s">
        <v>316</v>
      </c>
      <c r="D60" s="149" t="s">
        <v>449</v>
      </c>
      <c r="E60" s="149" t="s">
        <v>492</v>
      </c>
      <c r="F60" s="145">
        <v>2</v>
      </c>
      <c r="G60" s="145">
        <v>2</v>
      </c>
      <c r="H60" s="145">
        <v>2</v>
      </c>
      <c r="I60" s="145">
        <v>2</v>
      </c>
      <c r="J60" s="152"/>
      <c r="K60" s="162">
        <v>2</v>
      </c>
      <c r="L60" s="145">
        <v>2</v>
      </c>
      <c r="M60" s="145">
        <v>2</v>
      </c>
      <c r="N60" s="145">
        <v>2</v>
      </c>
      <c r="O60" s="145">
        <v>2</v>
      </c>
      <c r="P60" s="145">
        <v>0</v>
      </c>
      <c r="Q60" s="162">
        <v>1.6</v>
      </c>
      <c r="R60" s="145"/>
      <c r="S60" s="145">
        <v>2</v>
      </c>
      <c r="T60" s="153"/>
      <c r="U60" s="145"/>
      <c r="V60" s="152"/>
      <c r="W60" s="162">
        <v>2</v>
      </c>
      <c r="X60" s="145"/>
      <c r="Y60" s="145"/>
      <c r="Z60" s="153"/>
      <c r="AA60" s="153"/>
      <c r="AB60" s="152"/>
      <c r="AC60" s="162">
        <v>0</v>
      </c>
      <c r="AD60" s="145"/>
      <c r="AE60" s="145"/>
      <c r="AF60" s="145"/>
      <c r="AG60" s="153"/>
      <c r="AH60" s="152"/>
      <c r="AI60" s="162">
        <v>0</v>
      </c>
      <c r="AJ60" s="145">
        <v>2</v>
      </c>
      <c r="AK60" s="145">
        <v>2</v>
      </c>
      <c r="AL60" s="153"/>
      <c r="AM60" s="145">
        <v>3</v>
      </c>
      <c r="AN60" s="152"/>
      <c r="AO60" s="162">
        <v>2.3333333333333335</v>
      </c>
      <c r="AP60" s="145">
        <v>3</v>
      </c>
      <c r="AQ60" s="145"/>
      <c r="AR60" s="145"/>
      <c r="AS60" s="153"/>
      <c r="AT60" s="152"/>
      <c r="AU60" s="162">
        <v>3</v>
      </c>
      <c r="AV60" s="153"/>
      <c r="AW60" s="153"/>
      <c r="AX60" s="145">
        <v>3</v>
      </c>
      <c r="AY60" s="145">
        <v>2</v>
      </c>
      <c r="AZ60" s="145"/>
      <c r="BA60" s="162">
        <v>2.5</v>
      </c>
      <c r="BB60" s="145"/>
      <c r="BC60" s="145"/>
      <c r="BD60" s="153"/>
      <c r="BE60" s="151"/>
      <c r="BF60" s="154"/>
      <c r="BG60" s="162">
        <v>0</v>
      </c>
    </row>
    <row r="61" spans="1:59" s="102" customFormat="1" ht="23.1" customHeight="1" x14ac:dyDescent="0.3">
      <c r="A61" s="143">
        <v>59</v>
      </c>
      <c r="B61" s="143" t="s">
        <v>125</v>
      </c>
      <c r="C61" s="144" t="s">
        <v>126</v>
      </c>
      <c r="D61" s="143" t="s">
        <v>449</v>
      </c>
      <c r="E61" s="143" t="s">
        <v>34</v>
      </c>
      <c r="F61" s="145">
        <v>3</v>
      </c>
      <c r="G61" s="145">
        <v>1</v>
      </c>
      <c r="H61" s="145">
        <v>4</v>
      </c>
      <c r="I61" s="145">
        <v>3</v>
      </c>
      <c r="J61" s="146"/>
      <c r="K61" s="162">
        <v>2.75</v>
      </c>
      <c r="L61" s="145">
        <v>4</v>
      </c>
      <c r="M61" s="145">
        <v>3</v>
      </c>
      <c r="N61" s="145">
        <v>4</v>
      </c>
      <c r="O61" s="145">
        <v>3</v>
      </c>
      <c r="P61" s="145">
        <v>0</v>
      </c>
      <c r="Q61" s="162">
        <v>2.8</v>
      </c>
      <c r="R61" s="145"/>
      <c r="S61" s="145">
        <v>2</v>
      </c>
      <c r="T61" s="145"/>
      <c r="U61" s="145"/>
      <c r="V61" s="146"/>
      <c r="W61" s="162">
        <v>2</v>
      </c>
      <c r="X61" s="145"/>
      <c r="Y61" s="145"/>
      <c r="Z61" s="145"/>
      <c r="AA61" s="145"/>
      <c r="AB61" s="146"/>
      <c r="AC61" s="162">
        <v>0</v>
      </c>
      <c r="AD61" s="145"/>
      <c r="AE61" s="145"/>
      <c r="AF61" s="145"/>
      <c r="AG61" s="145"/>
      <c r="AH61" s="146"/>
      <c r="AI61" s="162">
        <v>0</v>
      </c>
      <c r="AJ61" s="145">
        <v>3</v>
      </c>
      <c r="AK61" s="145">
        <v>3</v>
      </c>
      <c r="AL61" s="145"/>
      <c r="AM61" s="145">
        <v>2</v>
      </c>
      <c r="AN61" s="146"/>
      <c r="AO61" s="162">
        <v>2.6666666666666665</v>
      </c>
      <c r="AP61" s="145">
        <v>4</v>
      </c>
      <c r="AQ61" s="145"/>
      <c r="AR61" s="145"/>
      <c r="AS61" s="145"/>
      <c r="AT61" s="146"/>
      <c r="AU61" s="162">
        <v>4</v>
      </c>
      <c r="AV61" s="145"/>
      <c r="AW61" s="145"/>
      <c r="AX61" s="145">
        <v>3</v>
      </c>
      <c r="AY61" s="145">
        <v>2</v>
      </c>
      <c r="AZ61" s="145"/>
      <c r="BA61" s="162">
        <v>2.5</v>
      </c>
      <c r="BB61" s="145"/>
      <c r="BC61" s="145"/>
      <c r="BD61" s="145"/>
      <c r="BE61" s="147"/>
      <c r="BF61" s="148"/>
      <c r="BG61" s="162">
        <v>0</v>
      </c>
    </row>
    <row r="62" spans="1:59" s="102" customFormat="1" ht="23.1" customHeight="1" x14ac:dyDescent="0.3">
      <c r="A62" s="149">
        <v>60</v>
      </c>
      <c r="B62" s="149" t="s">
        <v>41</v>
      </c>
      <c r="C62" s="150" t="s">
        <v>42</v>
      </c>
      <c r="D62" s="149" t="s">
        <v>449</v>
      </c>
      <c r="E62" s="149" t="s">
        <v>34</v>
      </c>
      <c r="F62" s="145">
        <v>3</v>
      </c>
      <c r="G62" s="145">
        <v>2.5</v>
      </c>
      <c r="H62" s="145">
        <v>3</v>
      </c>
      <c r="I62" s="145">
        <v>3</v>
      </c>
      <c r="J62" s="152"/>
      <c r="K62" s="162">
        <v>2.875</v>
      </c>
      <c r="L62" s="145">
        <v>3</v>
      </c>
      <c r="M62" s="145">
        <v>3</v>
      </c>
      <c r="N62" s="145">
        <v>2.5</v>
      </c>
      <c r="O62" s="145">
        <v>3</v>
      </c>
      <c r="P62" s="145">
        <v>0</v>
      </c>
      <c r="Q62" s="162">
        <v>2.2999999999999998</v>
      </c>
      <c r="R62" s="145"/>
      <c r="S62" s="145">
        <v>3</v>
      </c>
      <c r="T62" s="153"/>
      <c r="U62" s="145"/>
      <c r="V62" s="152"/>
      <c r="W62" s="162">
        <v>3</v>
      </c>
      <c r="X62" s="145"/>
      <c r="Y62" s="145"/>
      <c r="Z62" s="153"/>
      <c r="AA62" s="153"/>
      <c r="AB62" s="152"/>
      <c r="AC62" s="162">
        <v>0</v>
      </c>
      <c r="AD62" s="145"/>
      <c r="AE62" s="145"/>
      <c r="AF62" s="145"/>
      <c r="AG62" s="153"/>
      <c r="AH62" s="152"/>
      <c r="AI62" s="162">
        <v>0</v>
      </c>
      <c r="AJ62" s="145">
        <v>3</v>
      </c>
      <c r="AK62" s="145">
        <v>2.5</v>
      </c>
      <c r="AL62" s="153"/>
      <c r="AM62" s="145">
        <v>3</v>
      </c>
      <c r="AN62" s="152"/>
      <c r="AO62" s="162">
        <v>2.8333333333333335</v>
      </c>
      <c r="AP62" s="145">
        <v>3</v>
      </c>
      <c r="AQ62" s="145"/>
      <c r="AR62" s="145"/>
      <c r="AS62" s="153"/>
      <c r="AT62" s="152"/>
      <c r="AU62" s="162">
        <v>3</v>
      </c>
      <c r="AV62" s="153"/>
      <c r="AW62" s="153"/>
      <c r="AX62" s="145">
        <v>2.5</v>
      </c>
      <c r="AY62" s="145">
        <v>2.5</v>
      </c>
      <c r="AZ62" s="145"/>
      <c r="BA62" s="162">
        <v>2.5</v>
      </c>
      <c r="BB62" s="145"/>
      <c r="BC62" s="145"/>
      <c r="BD62" s="153"/>
      <c r="BE62" s="151"/>
      <c r="BF62" s="154"/>
      <c r="BG62" s="162">
        <v>0</v>
      </c>
    </row>
    <row r="63" spans="1:59" s="102" customFormat="1" ht="23.1" customHeight="1" x14ac:dyDescent="0.3">
      <c r="A63" s="143">
        <v>61</v>
      </c>
      <c r="B63" s="143" t="s">
        <v>127</v>
      </c>
      <c r="C63" s="144" t="s">
        <v>128</v>
      </c>
      <c r="D63" s="143" t="s">
        <v>449</v>
      </c>
      <c r="E63" s="143" t="s">
        <v>34</v>
      </c>
      <c r="F63" s="145">
        <v>1</v>
      </c>
      <c r="G63" s="145">
        <v>1</v>
      </c>
      <c r="H63" s="145">
        <v>1</v>
      </c>
      <c r="I63" s="145">
        <v>1</v>
      </c>
      <c r="J63" s="146"/>
      <c r="K63" s="162">
        <v>1</v>
      </c>
      <c r="L63" s="145">
        <v>1</v>
      </c>
      <c r="M63" s="145">
        <v>1</v>
      </c>
      <c r="N63" s="145">
        <v>4</v>
      </c>
      <c r="O63" s="145">
        <v>1</v>
      </c>
      <c r="P63" s="145">
        <v>0</v>
      </c>
      <c r="Q63" s="162">
        <v>1.4</v>
      </c>
      <c r="R63" s="145"/>
      <c r="S63" s="145">
        <v>1</v>
      </c>
      <c r="T63" s="145"/>
      <c r="U63" s="145"/>
      <c r="V63" s="146"/>
      <c r="W63" s="162">
        <v>1</v>
      </c>
      <c r="X63" s="145"/>
      <c r="Y63" s="145"/>
      <c r="Z63" s="145"/>
      <c r="AA63" s="145"/>
      <c r="AB63" s="146"/>
      <c r="AC63" s="162">
        <v>0</v>
      </c>
      <c r="AD63" s="145"/>
      <c r="AE63" s="145"/>
      <c r="AF63" s="145"/>
      <c r="AG63" s="145"/>
      <c r="AH63" s="146"/>
      <c r="AI63" s="162">
        <v>0</v>
      </c>
      <c r="AJ63" s="145">
        <v>1</v>
      </c>
      <c r="AK63" s="145">
        <v>1</v>
      </c>
      <c r="AL63" s="145"/>
      <c r="AM63" s="145">
        <v>1</v>
      </c>
      <c r="AN63" s="146"/>
      <c r="AO63" s="162">
        <v>1</v>
      </c>
      <c r="AP63" s="145">
        <v>1</v>
      </c>
      <c r="AQ63" s="145"/>
      <c r="AR63" s="145"/>
      <c r="AS63" s="145"/>
      <c r="AT63" s="146"/>
      <c r="AU63" s="162">
        <v>1</v>
      </c>
      <c r="AV63" s="145"/>
      <c r="AW63" s="145"/>
      <c r="AX63" s="145">
        <v>1</v>
      </c>
      <c r="AY63" s="145">
        <v>1</v>
      </c>
      <c r="AZ63" s="145"/>
      <c r="BA63" s="162">
        <v>1</v>
      </c>
      <c r="BB63" s="145"/>
      <c r="BC63" s="145"/>
      <c r="BD63" s="145"/>
      <c r="BE63" s="147"/>
      <c r="BF63" s="148"/>
      <c r="BG63" s="162">
        <v>0</v>
      </c>
    </row>
    <row r="64" spans="1:59" s="102" customFormat="1" ht="23.1" customHeight="1" x14ac:dyDescent="0.3">
      <c r="A64" s="149">
        <v>62</v>
      </c>
      <c r="B64" s="149" t="s">
        <v>274</v>
      </c>
      <c r="C64" s="150" t="s">
        <v>275</v>
      </c>
      <c r="D64" s="149" t="s">
        <v>541</v>
      </c>
      <c r="E64" s="149" t="s">
        <v>160</v>
      </c>
      <c r="F64" s="145">
        <v>1</v>
      </c>
      <c r="G64" s="145">
        <v>3</v>
      </c>
      <c r="H64" s="145">
        <v>0</v>
      </c>
      <c r="I64" s="145">
        <v>2</v>
      </c>
      <c r="J64" s="152"/>
      <c r="K64" s="162">
        <v>1.5</v>
      </c>
      <c r="L64" s="145">
        <v>4</v>
      </c>
      <c r="M64" s="145">
        <v>2</v>
      </c>
      <c r="N64" s="145">
        <v>2</v>
      </c>
      <c r="O64" s="145">
        <v>3</v>
      </c>
      <c r="P64" s="145">
        <v>0</v>
      </c>
      <c r="Q64" s="162">
        <v>2.2000000000000002</v>
      </c>
      <c r="R64" s="145"/>
      <c r="S64" s="145">
        <v>1</v>
      </c>
      <c r="T64" s="153"/>
      <c r="U64" s="145"/>
      <c r="V64" s="152"/>
      <c r="W64" s="162">
        <v>1</v>
      </c>
      <c r="X64" s="145"/>
      <c r="Y64" s="145"/>
      <c r="Z64" s="153"/>
      <c r="AA64" s="153"/>
      <c r="AB64" s="152"/>
      <c r="AC64" s="162">
        <v>0</v>
      </c>
      <c r="AD64" s="145"/>
      <c r="AE64" s="145"/>
      <c r="AF64" s="145"/>
      <c r="AG64" s="153"/>
      <c r="AH64" s="152"/>
      <c r="AI64" s="162">
        <v>0</v>
      </c>
      <c r="AJ64" s="145">
        <v>3</v>
      </c>
      <c r="AK64" s="145">
        <v>2</v>
      </c>
      <c r="AL64" s="153"/>
      <c r="AM64" s="145">
        <v>3</v>
      </c>
      <c r="AN64" s="152"/>
      <c r="AO64" s="162">
        <v>2.6666666666666665</v>
      </c>
      <c r="AP64" s="145">
        <v>3</v>
      </c>
      <c r="AQ64" s="145"/>
      <c r="AR64" s="145"/>
      <c r="AS64" s="153"/>
      <c r="AT64" s="152"/>
      <c r="AU64" s="162">
        <v>3</v>
      </c>
      <c r="AV64" s="153"/>
      <c r="AW64" s="153"/>
      <c r="AX64" s="145">
        <v>3</v>
      </c>
      <c r="AY64" s="145">
        <v>3</v>
      </c>
      <c r="AZ64" s="145"/>
      <c r="BA64" s="162">
        <v>3</v>
      </c>
      <c r="BB64" s="145"/>
      <c r="BC64" s="145"/>
      <c r="BD64" s="153"/>
      <c r="BE64" s="151"/>
      <c r="BF64" s="154"/>
      <c r="BG64" s="162">
        <v>0</v>
      </c>
    </row>
    <row r="65" spans="1:59" s="102" customFormat="1" ht="23.1" customHeight="1" x14ac:dyDescent="0.3">
      <c r="A65" s="143">
        <v>63</v>
      </c>
      <c r="B65" s="143" t="s">
        <v>59</v>
      </c>
      <c r="C65" s="144" t="s">
        <v>60</v>
      </c>
      <c r="D65" s="143" t="s">
        <v>449</v>
      </c>
      <c r="E65" s="143" t="s">
        <v>34</v>
      </c>
      <c r="F65" s="145">
        <v>3</v>
      </c>
      <c r="G65" s="145">
        <v>4</v>
      </c>
      <c r="H65" s="145">
        <v>4</v>
      </c>
      <c r="I65" s="145">
        <v>4</v>
      </c>
      <c r="J65" s="146"/>
      <c r="K65" s="162">
        <v>3.75</v>
      </c>
      <c r="L65" s="145">
        <v>4</v>
      </c>
      <c r="M65" s="145">
        <v>4</v>
      </c>
      <c r="N65" s="145">
        <v>4</v>
      </c>
      <c r="O65" s="145">
        <v>5</v>
      </c>
      <c r="P65" s="145">
        <v>0</v>
      </c>
      <c r="Q65" s="162">
        <v>3.4</v>
      </c>
      <c r="R65" s="145"/>
      <c r="S65" s="145">
        <v>4</v>
      </c>
      <c r="T65" s="145"/>
      <c r="U65" s="145"/>
      <c r="V65" s="146"/>
      <c r="W65" s="162">
        <v>4</v>
      </c>
      <c r="X65" s="145"/>
      <c r="Y65" s="145"/>
      <c r="Z65" s="145"/>
      <c r="AA65" s="145"/>
      <c r="AB65" s="146"/>
      <c r="AC65" s="162">
        <v>0</v>
      </c>
      <c r="AD65" s="145"/>
      <c r="AE65" s="145"/>
      <c r="AF65" s="145"/>
      <c r="AG65" s="145"/>
      <c r="AH65" s="146"/>
      <c r="AI65" s="162">
        <v>0</v>
      </c>
      <c r="AJ65" s="145">
        <v>3</v>
      </c>
      <c r="AK65" s="145">
        <v>4</v>
      </c>
      <c r="AL65" s="145"/>
      <c r="AM65" s="145">
        <v>3</v>
      </c>
      <c r="AN65" s="146"/>
      <c r="AO65" s="162">
        <v>3.3333333333333335</v>
      </c>
      <c r="AP65" s="145">
        <v>3</v>
      </c>
      <c r="AQ65" s="145"/>
      <c r="AR65" s="145"/>
      <c r="AS65" s="145"/>
      <c r="AT65" s="146"/>
      <c r="AU65" s="162">
        <v>3</v>
      </c>
      <c r="AV65" s="145"/>
      <c r="AW65" s="145"/>
      <c r="AX65" s="145">
        <v>5</v>
      </c>
      <c r="AY65" s="145">
        <v>5</v>
      </c>
      <c r="AZ65" s="145"/>
      <c r="BA65" s="162">
        <v>5</v>
      </c>
      <c r="BB65" s="145"/>
      <c r="BC65" s="145"/>
      <c r="BD65" s="145"/>
      <c r="BE65" s="147"/>
      <c r="BF65" s="148"/>
      <c r="BG65" s="162">
        <v>0</v>
      </c>
    </row>
    <row r="66" spans="1:59" s="102" customFormat="1" ht="23.1" customHeight="1" x14ac:dyDescent="0.3">
      <c r="A66" s="149">
        <v>64</v>
      </c>
      <c r="B66" s="149" t="s">
        <v>317</v>
      </c>
      <c r="C66" s="150" t="s">
        <v>318</v>
      </c>
      <c r="D66" s="149" t="s">
        <v>449</v>
      </c>
      <c r="E66" s="149" t="s">
        <v>492</v>
      </c>
      <c r="F66" s="145">
        <v>4</v>
      </c>
      <c r="G66" s="145">
        <v>4</v>
      </c>
      <c r="H66" s="145">
        <v>4</v>
      </c>
      <c r="I66" s="145">
        <v>4</v>
      </c>
      <c r="J66" s="152"/>
      <c r="K66" s="162">
        <v>4</v>
      </c>
      <c r="L66" s="145">
        <v>4</v>
      </c>
      <c r="M66" s="145">
        <v>4</v>
      </c>
      <c r="N66" s="145">
        <v>4</v>
      </c>
      <c r="O66" s="145">
        <v>4</v>
      </c>
      <c r="P66" s="145">
        <v>0</v>
      </c>
      <c r="Q66" s="162">
        <v>3.2</v>
      </c>
      <c r="R66" s="145"/>
      <c r="S66" s="145">
        <v>2</v>
      </c>
      <c r="T66" s="153"/>
      <c r="U66" s="145"/>
      <c r="V66" s="152"/>
      <c r="W66" s="162">
        <v>2</v>
      </c>
      <c r="X66" s="145"/>
      <c r="Y66" s="145"/>
      <c r="Z66" s="153"/>
      <c r="AA66" s="153"/>
      <c r="AB66" s="152"/>
      <c r="AC66" s="162">
        <v>0</v>
      </c>
      <c r="AD66" s="145"/>
      <c r="AE66" s="145"/>
      <c r="AF66" s="145"/>
      <c r="AG66" s="153"/>
      <c r="AH66" s="152"/>
      <c r="AI66" s="162">
        <v>0</v>
      </c>
      <c r="AJ66" s="145">
        <v>4</v>
      </c>
      <c r="AK66" s="145">
        <v>4</v>
      </c>
      <c r="AL66" s="153"/>
      <c r="AM66" s="145">
        <v>4</v>
      </c>
      <c r="AN66" s="152"/>
      <c r="AO66" s="162">
        <v>4</v>
      </c>
      <c r="AP66" s="145">
        <v>3</v>
      </c>
      <c r="AQ66" s="145"/>
      <c r="AR66" s="145"/>
      <c r="AS66" s="153"/>
      <c r="AT66" s="152"/>
      <c r="AU66" s="162">
        <v>3</v>
      </c>
      <c r="AV66" s="153"/>
      <c r="AW66" s="153"/>
      <c r="AX66" s="145">
        <v>4</v>
      </c>
      <c r="AY66" s="145">
        <v>4</v>
      </c>
      <c r="AZ66" s="145"/>
      <c r="BA66" s="162">
        <v>4</v>
      </c>
      <c r="BB66" s="145"/>
      <c r="BC66" s="145"/>
      <c r="BD66" s="153"/>
      <c r="BE66" s="151"/>
      <c r="BF66" s="154"/>
      <c r="BG66" s="162">
        <v>0</v>
      </c>
    </row>
    <row r="67" spans="1:59" s="102" customFormat="1" ht="23.1" customHeight="1" x14ac:dyDescent="0.3">
      <c r="A67" s="143">
        <v>65</v>
      </c>
      <c r="B67" s="143" t="s">
        <v>90</v>
      </c>
      <c r="C67" s="144" t="s">
        <v>91</v>
      </c>
      <c r="D67" s="143" t="s">
        <v>449</v>
      </c>
      <c r="E67" s="143" t="s">
        <v>34</v>
      </c>
      <c r="F67" s="145">
        <v>5</v>
      </c>
      <c r="G67" s="145">
        <v>0</v>
      </c>
      <c r="H67" s="145">
        <v>4</v>
      </c>
      <c r="I67" s="145">
        <v>3</v>
      </c>
      <c r="J67" s="146"/>
      <c r="K67" s="162">
        <v>3</v>
      </c>
      <c r="L67" s="145">
        <v>3</v>
      </c>
      <c r="M67" s="145">
        <v>3</v>
      </c>
      <c r="N67" s="145">
        <v>5</v>
      </c>
      <c r="O67" s="145">
        <v>4</v>
      </c>
      <c r="P67" s="145">
        <v>0</v>
      </c>
      <c r="Q67" s="162">
        <v>3</v>
      </c>
      <c r="R67" s="145"/>
      <c r="S67" s="145">
        <v>4</v>
      </c>
      <c r="T67" s="145"/>
      <c r="U67" s="145"/>
      <c r="V67" s="146"/>
      <c r="W67" s="162">
        <v>4</v>
      </c>
      <c r="X67" s="145"/>
      <c r="Y67" s="145"/>
      <c r="Z67" s="145"/>
      <c r="AA67" s="145"/>
      <c r="AB67" s="146"/>
      <c r="AC67" s="162">
        <v>0</v>
      </c>
      <c r="AD67" s="145"/>
      <c r="AE67" s="145"/>
      <c r="AF67" s="145"/>
      <c r="AG67" s="145"/>
      <c r="AH67" s="146"/>
      <c r="AI67" s="162">
        <v>0</v>
      </c>
      <c r="AJ67" s="145">
        <v>3</v>
      </c>
      <c r="AK67" s="145">
        <v>3</v>
      </c>
      <c r="AL67" s="145"/>
      <c r="AM67" s="145">
        <v>4</v>
      </c>
      <c r="AN67" s="146"/>
      <c r="AO67" s="162">
        <v>3.3333333333333335</v>
      </c>
      <c r="AP67" s="145">
        <v>4</v>
      </c>
      <c r="AQ67" s="145"/>
      <c r="AR67" s="145"/>
      <c r="AS67" s="145"/>
      <c r="AT67" s="146"/>
      <c r="AU67" s="162">
        <v>4</v>
      </c>
      <c r="AV67" s="145"/>
      <c r="AW67" s="145"/>
      <c r="AX67" s="145">
        <v>3</v>
      </c>
      <c r="AY67" s="145">
        <v>4</v>
      </c>
      <c r="AZ67" s="145"/>
      <c r="BA67" s="162">
        <v>3.5</v>
      </c>
      <c r="BB67" s="145"/>
      <c r="BC67" s="145"/>
      <c r="BD67" s="145"/>
      <c r="BE67" s="147"/>
      <c r="BF67" s="148"/>
      <c r="BG67" s="162">
        <v>0</v>
      </c>
    </row>
    <row r="68" spans="1:59" s="102" customFormat="1" ht="23.1" customHeight="1" x14ac:dyDescent="0.3">
      <c r="A68" s="149">
        <v>66</v>
      </c>
      <c r="B68" s="149" t="s">
        <v>260</v>
      </c>
      <c r="C68" s="150" t="s">
        <v>261</v>
      </c>
      <c r="D68" s="149" t="s">
        <v>449</v>
      </c>
      <c r="E68" s="149" t="s">
        <v>160</v>
      </c>
      <c r="F68" s="145" t="s">
        <v>563</v>
      </c>
      <c r="G68" s="145" t="s">
        <v>563</v>
      </c>
      <c r="H68" s="145" t="s">
        <v>563</v>
      </c>
      <c r="I68" s="145" t="s">
        <v>563</v>
      </c>
      <c r="J68" s="152"/>
      <c r="K68" s="162" t="s">
        <v>563</v>
      </c>
      <c r="L68" s="145" t="s">
        <v>563</v>
      </c>
      <c r="M68" s="145" t="s">
        <v>563</v>
      </c>
      <c r="N68" s="145" t="s">
        <v>563</v>
      </c>
      <c r="O68" s="145" t="s">
        <v>563</v>
      </c>
      <c r="P68" s="145" t="s">
        <v>563</v>
      </c>
      <c r="Q68" s="162" t="s">
        <v>563</v>
      </c>
      <c r="R68" s="145"/>
      <c r="S68" s="145" t="s">
        <v>563</v>
      </c>
      <c r="T68" s="153"/>
      <c r="U68" s="145"/>
      <c r="V68" s="152"/>
      <c r="W68" s="162" t="s">
        <v>563</v>
      </c>
      <c r="X68" s="145"/>
      <c r="Y68" s="145"/>
      <c r="Z68" s="153"/>
      <c r="AA68" s="153"/>
      <c r="AB68" s="152"/>
      <c r="AC68" s="162">
        <v>0</v>
      </c>
      <c r="AD68" s="145"/>
      <c r="AE68" s="145"/>
      <c r="AF68" s="145"/>
      <c r="AG68" s="153"/>
      <c r="AH68" s="152"/>
      <c r="AI68" s="162">
        <v>0</v>
      </c>
      <c r="AJ68" s="145" t="s">
        <v>563</v>
      </c>
      <c r="AK68" s="145" t="s">
        <v>563</v>
      </c>
      <c r="AL68" s="153"/>
      <c r="AM68" s="145" t="s">
        <v>563</v>
      </c>
      <c r="AN68" s="152"/>
      <c r="AO68" s="162" t="s">
        <v>563</v>
      </c>
      <c r="AP68" s="145" t="s">
        <v>563</v>
      </c>
      <c r="AQ68" s="145"/>
      <c r="AR68" s="145"/>
      <c r="AS68" s="153"/>
      <c r="AT68" s="152"/>
      <c r="AU68" s="162" t="s">
        <v>563</v>
      </c>
      <c r="AV68" s="153"/>
      <c r="AW68" s="153"/>
      <c r="AX68" s="145" t="s">
        <v>563</v>
      </c>
      <c r="AY68" s="145" t="s">
        <v>563</v>
      </c>
      <c r="AZ68" s="145"/>
      <c r="BA68" s="162" t="s">
        <v>563</v>
      </c>
      <c r="BB68" s="145"/>
      <c r="BC68" s="145"/>
      <c r="BD68" s="153"/>
      <c r="BE68" s="151"/>
      <c r="BF68" s="154"/>
      <c r="BG68" s="162">
        <v>0</v>
      </c>
    </row>
    <row r="69" spans="1:59" s="102" customFormat="1" ht="23.1" customHeight="1" x14ac:dyDescent="0.3">
      <c r="A69" s="143">
        <v>67</v>
      </c>
      <c r="B69" s="143" t="s">
        <v>276</v>
      </c>
      <c r="C69" s="144" t="s">
        <v>277</v>
      </c>
      <c r="D69" s="143" t="s">
        <v>449</v>
      </c>
      <c r="E69" s="143" t="s">
        <v>160</v>
      </c>
      <c r="F69" s="145">
        <v>4</v>
      </c>
      <c r="G69" s="145">
        <v>4</v>
      </c>
      <c r="H69" s="145">
        <v>4</v>
      </c>
      <c r="I69" s="145">
        <v>4</v>
      </c>
      <c r="J69" s="146"/>
      <c r="K69" s="162">
        <v>4</v>
      </c>
      <c r="L69" s="145">
        <v>3</v>
      </c>
      <c r="M69" s="145">
        <v>4</v>
      </c>
      <c r="N69" s="145">
        <v>4</v>
      </c>
      <c r="O69" s="145">
        <v>3</v>
      </c>
      <c r="P69" s="145">
        <v>0</v>
      </c>
      <c r="Q69" s="162">
        <v>2.8</v>
      </c>
      <c r="R69" s="145"/>
      <c r="S69" s="145">
        <v>2</v>
      </c>
      <c r="T69" s="145"/>
      <c r="U69" s="145"/>
      <c r="V69" s="146"/>
      <c r="W69" s="162">
        <v>2</v>
      </c>
      <c r="X69" s="145"/>
      <c r="Y69" s="145"/>
      <c r="Z69" s="145"/>
      <c r="AA69" s="145"/>
      <c r="AB69" s="146"/>
      <c r="AC69" s="162">
        <v>0</v>
      </c>
      <c r="AD69" s="145"/>
      <c r="AE69" s="145"/>
      <c r="AF69" s="145"/>
      <c r="AG69" s="145"/>
      <c r="AH69" s="146"/>
      <c r="AI69" s="162">
        <v>0</v>
      </c>
      <c r="AJ69" s="145">
        <v>3</v>
      </c>
      <c r="AK69" s="145">
        <v>4</v>
      </c>
      <c r="AL69" s="145"/>
      <c r="AM69" s="145">
        <v>4</v>
      </c>
      <c r="AN69" s="146"/>
      <c r="AO69" s="162">
        <v>3.6666666666666665</v>
      </c>
      <c r="AP69" s="145">
        <v>3</v>
      </c>
      <c r="AQ69" s="145"/>
      <c r="AR69" s="145"/>
      <c r="AS69" s="145"/>
      <c r="AT69" s="146"/>
      <c r="AU69" s="162">
        <v>3</v>
      </c>
      <c r="AV69" s="145"/>
      <c r="AW69" s="145"/>
      <c r="AX69" s="145">
        <v>4</v>
      </c>
      <c r="AY69" s="145">
        <v>4</v>
      </c>
      <c r="AZ69" s="145"/>
      <c r="BA69" s="162">
        <v>4</v>
      </c>
      <c r="BB69" s="145"/>
      <c r="BC69" s="145"/>
      <c r="BD69" s="145"/>
      <c r="BE69" s="147"/>
      <c r="BF69" s="148"/>
      <c r="BG69" s="162">
        <v>0</v>
      </c>
    </row>
    <row r="70" spans="1:59" s="102" customFormat="1" ht="23.1" customHeight="1" x14ac:dyDescent="0.3">
      <c r="A70" s="149">
        <v>68</v>
      </c>
      <c r="B70" s="149" t="s">
        <v>163</v>
      </c>
      <c r="C70" s="150" t="s">
        <v>164</v>
      </c>
      <c r="D70" s="149" t="s">
        <v>449</v>
      </c>
      <c r="E70" s="149" t="s">
        <v>160</v>
      </c>
      <c r="F70" s="145">
        <v>4</v>
      </c>
      <c r="G70" s="145">
        <v>4</v>
      </c>
      <c r="H70" s="145">
        <v>4</v>
      </c>
      <c r="I70" s="145">
        <v>4</v>
      </c>
      <c r="J70" s="152"/>
      <c r="K70" s="162">
        <v>4</v>
      </c>
      <c r="L70" s="145">
        <v>3</v>
      </c>
      <c r="M70" s="145">
        <v>4</v>
      </c>
      <c r="N70" s="145">
        <v>3</v>
      </c>
      <c r="O70" s="145">
        <v>2</v>
      </c>
      <c r="P70" s="145">
        <v>0</v>
      </c>
      <c r="Q70" s="162">
        <v>2.4</v>
      </c>
      <c r="R70" s="145"/>
      <c r="S70" s="145">
        <v>3</v>
      </c>
      <c r="T70" s="153"/>
      <c r="U70" s="145"/>
      <c r="V70" s="152"/>
      <c r="W70" s="162">
        <v>3</v>
      </c>
      <c r="X70" s="145"/>
      <c r="Y70" s="145"/>
      <c r="Z70" s="153"/>
      <c r="AA70" s="153"/>
      <c r="AB70" s="152"/>
      <c r="AC70" s="162">
        <v>0</v>
      </c>
      <c r="AD70" s="145"/>
      <c r="AE70" s="145"/>
      <c r="AF70" s="145"/>
      <c r="AG70" s="153"/>
      <c r="AH70" s="152"/>
      <c r="AI70" s="162">
        <v>0</v>
      </c>
      <c r="AJ70" s="145">
        <v>3</v>
      </c>
      <c r="AK70" s="145">
        <v>4</v>
      </c>
      <c r="AL70" s="153"/>
      <c r="AM70" s="145">
        <v>3</v>
      </c>
      <c r="AN70" s="152"/>
      <c r="AO70" s="162">
        <v>3.3333333333333335</v>
      </c>
      <c r="AP70" s="145">
        <v>3</v>
      </c>
      <c r="AQ70" s="145"/>
      <c r="AR70" s="145"/>
      <c r="AS70" s="153"/>
      <c r="AT70" s="152"/>
      <c r="AU70" s="162">
        <v>3</v>
      </c>
      <c r="AV70" s="153"/>
      <c r="AW70" s="153"/>
      <c r="AX70" s="145">
        <v>3</v>
      </c>
      <c r="AY70" s="145">
        <v>3</v>
      </c>
      <c r="AZ70" s="145"/>
      <c r="BA70" s="162">
        <v>3</v>
      </c>
      <c r="BB70" s="145"/>
      <c r="BC70" s="145"/>
      <c r="BD70" s="153"/>
      <c r="BE70" s="151"/>
      <c r="BF70" s="154"/>
      <c r="BG70" s="162">
        <v>0</v>
      </c>
    </row>
    <row r="71" spans="1:59" s="102" customFormat="1" ht="23.1" customHeight="1" x14ac:dyDescent="0.3">
      <c r="A71" s="143">
        <v>69</v>
      </c>
      <c r="B71" s="143" t="s">
        <v>129</v>
      </c>
      <c r="C71" s="144" t="s">
        <v>130</v>
      </c>
      <c r="D71" s="143" t="s">
        <v>541</v>
      </c>
      <c r="E71" s="143" t="s">
        <v>34</v>
      </c>
      <c r="F71" s="145">
        <v>2</v>
      </c>
      <c r="G71" s="145">
        <v>0</v>
      </c>
      <c r="H71" s="145">
        <v>4</v>
      </c>
      <c r="I71" s="145">
        <v>3</v>
      </c>
      <c r="J71" s="146"/>
      <c r="K71" s="162">
        <v>2.25</v>
      </c>
      <c r="L71" s="145">
        <v>3</v>
      </c>
      <c r="M71" s="145">
        <v>4</v>
      </c>
      <c r="N71" s="145">
        <v>3</v>
      </c>
      <c r="O71" s="145">
        <v>3</v>
      </c>
      <c r="P71" s="145">
        <v>0</v>
      </c>
      <c r="Q71" s="162">
        <v>2.6</v>
      </c>
      <c r="R71" s="145"/>
      <c r="S71" s="145">
        <v>3</v>
      </c>
      <c r="T71" s="145"/>
      <c r="U71" s="145"/>
      <c r="V71" s="146"/>
      <c r="W71" s="162">
        <v>3</v>
      </c>
      <c r="X71" s="145"/>
      <c r="Y71" s="145"/>
      <c r="Z71" s="145"/>
      <c r="AA71" s="145"/>
      <c r="AB71" s="146"/>
      <c r="AC71" s="162">
        <v>0</v>
      </c>
      <c r="AD71" s="145"/>
      <c r="AE71" s="145"/>
      <c r="AF71" s="145"/>
      <c r="AG71" s="145"/>
      <c r="AH71" s="146"/>
      <c r="AI71" s="162">
        <v>0</v>
      </c>
      <c r="AJ71" s="145">
        <v>3</v>
      </c>
      <c r="AK71" s="145">
        <v>3</v>
      </c>
      <c r="AL71" s="145"/>
      <c r="AM71" s="145">
        <v>3</v>
      </c>
      <c r="AN71" s="146"/>
      <c r="AO71" s="162">
        <v>3</v>
      </c>
      <c r="AP71" s="145">
        <v>2</v>
      </c>
      <c r="AQ71" s="145"/>
      <c r="AR71" s="145"/>
      <c r="AS71" s="145"/>
      <c r="AT71" s="146"/>
      <c r="AU71" s="162">
        <v>2</v>
      </c>
      <c r="AV71" s="145"/>
      <c r="AW71" s="145"/>
      <c r="AX71" s="145">
        <v>3</v>
      </c>
      <c r="AY71" s="145">
        <v>3</v>
      </c>
      <c r="AZ71" s="145"/>
      <c r="BA71" s="162">
        <v>3</v>
      </c>
      <c r="BB71" s="145"/>
      <c r="BC71" s="145"/>
      <c r="BD71" s="145"/>
      <c r="BE71" s="147"/>
      <c r="BF71" s="148"/>
      <c r="BG71" s="162">
        <v>0</v>
      </c>
    </row>
    <row r="72" spans="1:59" s="102" customFormat="1" ht="23.1" customHeight="1" x14ac:dyDescent="0.3">
      <c r="A72" s="149">
        <v>70</v>
      </c>
      <c r="B72" s="149" t="s">
        <v>319</v>
      </c>
      <c r="C72" s="150" t="s">
        <v>320</v>
      </c>
      <c r="D72" s="149" t="s">
        <v>541</v>
      </c>
      <c r="E72" s="149" t="s">
        <v>492</v>
      </c>
      <c r="F72" s="145">
        <v>3</v>
      </c>
      <c r="G72" s="145">
        <v>3</v>
      </c>
      <c r="H72" s="145">
        <v>3</v>
      </c>
      <c r="I72" s="145">
        <v>3</v>
      </c>
      <c r="J72" s="152"/>
      <c r="K72" s="162">
        <v>3</v>
      </c>
      <c r="L72" s="145">
        <v>2</v>
      </c>
      <c r="M72" s="145">
        <v>3</v>
      </c>
      <c r="N72" s="145">
        <v>4</v>
      </c>
      <c r="O72" s="145">
        <v>3</v>
      </c>
      <c r="P72" s="145">
        <v>0</v>
      </c>
      <c r="Q72" s="162">
        <v>2.4</v>
      </c>
      <c r="R72" s="145"/>
      <c r="S72" s="145">
        <v>4</v>
      </c>
      <c r="T72" s="153"/>
      <c r="U72" s="145"/>
      <c r="V72" s="152"/>
      <c r="W72" s="162">
        <v>4</v>
      </c>
      <c r="X72" s="145"/>
      <c r="Y72" s="145"/>
      <c r="Z72" s="153"/>
      <c r="AA72" s="153"/>
      <c r="AB72" s="152"/>
      <c r="AC72" s="162">
        <v>0</v>
      </c>
      <c r="AD72" s="145"/>
      <c r="AE72" s="145"/>
      <c r="AF72" s="145"/>
      <c r="AG72" s="153"/>
      <c r="AH72" s="152"/>
      <c r="AI72" s="162">
        <v>0</v>
      </c>
      <c r="AJ72" s="145">
        <v>3</v>
      </c>
      <c r="AK72" s="145">
        <v>3</v>
      </c>
      <c r="AL72" s="153"/>
      <c r="AM72" s="145">
        <v>3</v>
      </c>
      <c r="AN72" s="152"/>
      <c r="AO72" s="162">
        <v>3</v>
      </c>
      <c r="AP72" s="145">
        <v>3</v>
      </c>
      <c r="AQ72" s="145"/>
      <c r="AR72" s="145"/>
      <c r="AS72" s="153"/>
      <c r="AT72" s="152"/>
      <c r="AU72" s="162">
        <v>3</v>
      </c>
      <c r="AV72" s="153"/>
      <c r="AW72" s="153"/>
      <c r="AX72" s="145">
        <v>4</v>
      </c>
      <c r="AY72" s="145">
        <v>4</v>
      </c>
      <c r="AZ72" s="145"/>
      <c r="BA72" s="162">
        <v>4</v>
      </c>
      <c r="BB72" s="145"/>
      <c r="BC72" s="145"/>
      <c r="BD72" s="153"/>
      <c r="BE72" s="151"/>
      <c r="BF72" s="154"/>
      <c r="BG72" s="162">
        <v>0</v>
      </c>
    </row>
    <row r="73" spans="1:59" s="102" customFormat="1" ht="23.1" customHeight="1" x14ac:dyDescent="0.3">
      <c r="A73" s="143">
        <v>71</v>
      </c>
      <c r="B73" s="143" t="s">
        <v>131</v>
      </c>
      <c r="C73" s="144" t="s">
        <v>132</v>
      </c>
      <c r="D73" s="143" t="s">
        <v>541</v>
      </c>
      <c r="E73" s="143" t="s">
        <v>34</v>
      </c>
      <c r="F73" s="145">
        <v>0</v>
      </c>
      <c r="G73" s="145">
        <v>0</v>
      </c>
      <c r="H73" s="145">
        <v>0</v>
      </c>
      <c r="I73" s="145">
        <v>0</v>
      </c>
      <c r="J73" s="146"/>
      <c r="K73" s="162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62">
        <v>0</v>
      </c>
      <c r="R73" s="145"/>
      <c r="S73" s="145">
        <v>0</v>
      </c>
      <c r="T73" s="145"/>
      <c r="U73" s="145"/>
      <c r="V73" s="146"/>
      <c r="W73" s="162">
        <v>0</v>
      </c>
      <c r="X73" s="145"/>
      <c r="Y73" s="145"/>
      <c r="Z73" s="145"/>
      <c r="AA73" s="145"/>
      <c r="AB73" s="146"/>
      <c r="AC73" s="162">
        <v>0</v>
      </c>
      <c r="AD73" s="145"/>
      <c r="AE73" s="145"/>
      <c r="AF73" s="145"/>
      <c r="AG73" s="145"/>
      <c r="AH73" s="146"/>
      <c r="AI73" s="162">
        <v>0</v>
      </c>
      <c r="AJ73" s="145">
        <v>0</v>
      </c>
      <c r="AK73" s="145">
        <v>0</v>
      </c>
      <c r="AL73" s="145"/>
      <c r="AM73" s="145">
        <v>0</v>
      </c>
      <c r="AN73" s="146"/>
      <c r="AO73" s="162">
        <v>0</v>
      </c>
      <c r="AP73" s="145">
        <v>0</v>
      </c>
      <c r="AQ73" s="145"/>
      <c r="AR73" s="145"/>
      <c r="AS73" s="145"/>
      <c r="AT73" s="146"/>
      <c r="AU73" s="162">
        <v>0</v>
      </c>
      <c r="AV73" s="145"/>
      <c r="AW73" s="145"/>
      <c r="AX73" s="145">
        <v>3</v>
      </c>
      <c r="AY73" s="145">
        <v>2</v>
      </c>
      <c r="AZ73" s="145"/>
      <c r="BA73" s="162">
        <v>2.5</v>
      </c>
      <c r="BB73" s="145"/>
      <c r="BC73" s="145"/>
      <c r="BD73" s="145"/>
      <c r="BE73" s="147"/>
      <c r="BF73" s="148"/>
      <c r="BG73" s="162">
        <v>0</v>
      </c>
    </row>
    <row r="74" spans="1:59" s="102" customFormat="1" ht="23.1" customHeight="1" x14ac:dyDescent="0.3">
      <c r="A74" s="149">
        <v>72</v>
      </c>
      <c r="B74" s="149" t="s">
        <v>165</v>
      </c>
      <c r="C74" s="150" t="s">
        <v>166</v>
      </c>
      <c r="D74" s="149" t="s">
        <v>541</v>
      </c>
      <c r="E74" s="149" t="s">
        <v>160</v>
      </c>
      <c r="F74" s="145">
        <v>2</v>
      </c>
      <c r="G74" s="145">
        <v>2</v>
      </c>
      <c r="H74" s="145">
        <v>2.5</v>
      </c>
      <c r="I74" s="145">
        <v>2</v>
      </c>
      <c r="J74" s="152"/>
      <c r="K74" s="162">
        <v>2.125</v>
      </c>
      <c r="L74" s="145">
        <v>2.5</v>
      </c>
      <c r="M74" s="145">
        <v>2</v>
      </c>
      <c r="N74" s="145">
        <v>2</v>
      </c>
      <c r="O74" s="145">
        <v>2.5</v>
      </c>
      <c r="P74" s="145">
        <v>0</v>
      </c>
      <c r="Q74" s="162">
        <v>1.8</v>
      </c>
      <c r="R74" s="145"/>
      <c r="S74" s="145">
        <v>2</v>
      </c>
      <c r="T74" s="153"/>
      <c r="U74" s="145"/>
      <c r="V74" s="152"/>
      <c r="W74" s="162">
        <v>2</v>
      </c>
      <c r="X74" s="145"/>
      <c r="Y74" s="145"/>
      <c r="Z74" s="153"/>
      <c r="AA74" s="153"/>
      <c r="AB74" s="152"/>
      <c r="AC74" s="162">
        <v>0</v>
      </c>
      <c r="AD74" s="145"/>
      <c r="AE74" s="145"/>
      <c r="AF74" s="145"/>
      <c r="AG74" s="153"/>
      <c r="AH74" s="152"/>
      <c r="AI74" s="162">
        <v>0</v>
      </c>
      <c r="AJ74" s="145">
        <v>2</v>
      </c>
      <c r="AK74" s="145">
        <v>2</v>
      </c>
      <c r="AL74" s="153"/>
      <c r="AM74" s="145">
        <v>2.5</v>
      </c>
      <c r="AN74" s="152"/>
      <c r="AO74" s="162">
        <v>2.1666666666666665</v>
      </c>
      <c r="AP74" s="145">
        <v>2.5</v>
      </c>
      <c r="AQ74" s="145"/>
      <c r="AR74" s="145"/>
      <c r="AS74" s="153"/>
      <c r="AT74" s="152"/>
      <c r="AU74" s="162">
        <v>2.5</v>
      </c>
      <c r="AV74" s="153"/>
      <c r="AW74" s="153"/>
      <c r="AX74" s="145">
        <v>2</v>
      </c>
      <c r="AY74" s="145">
        <v>2</v>
      </c>
      <c r="AZ74" s="145"/>
      <c r="BA74" s="162">
        <v>2</v>
      </c>
      <c r="BB74" s="145"/>
      <c r="BC74" s="145"/>
      <c r="BD74" s="153"/>
      <c r="BE74" s="151"/>
      <c r="BF74" s="154"/>
      <c r="BG74" s="162">
        <v>0</v>
      </c>
    </row>
    <row r="75" spans="1:59" s="102" customFormat="1" ht="23.1" customHeight="1" x14ac:dyDescent="0.3">
      <c r="A75" s="143">
        <v>73</v>
      </c>
      <c r="B75" s="143" t="s">
        <v>181</v>
      </c>
      <c r="C75" s="144" t="s">
        <v>182</v>
      </c>
      <c r="D75" s="143" t="s">
        <v>449</v>
      </c>
      <c r="E75" s="143" t="s">
        <v>160</v>
      </c>
      <c r="F75" s="145">
        <v>2</v>
      </c>
      <c r="G75" s="145">
        <v>2</v>
      </c>
      <c r="H75" s="145">
        <v>5</v>
      </c>
      <c r="I75" s="145">
        <v>4</v>
      </c>
      <c r="J75" s="146"/>
      <c r="K75" s="162">
        <v>3.25</v>
      </c>
      <c r="L75" s="145">
        <v>3</v>
      </c>
      <c r="M75" s="145">
        <v>3</v>
      </c>
      <c r="N75" s="145">
        <v>3</v>
      </c>
      <c r="O75" s="145">
        <v>3</v>
      </c>
      <c r="P75" s="145">
        <v>0</v>
      </c>
      <c r="Q75" s="162">
        <v>2.4</v>
      </c>
      <c r="R75" s="145"/>
      <c r="S75" s="145">
        <v>3</v>
      </c>
      <c r="T75" s="145"/>
      <c r="U75" s="145"/>
      <c r="V75" s="146"/>
      <c r="W75" s="162">
        <v>3</v>
      </c>
      <c r="X75" s="145"/>
      <c r="Y75" s="145"/>
      <c r="Z75" s="145"/>
      <c r="AA75" s="145"/>
      <c r="AB75" s="146"/>
      <c r="AC75" s="162">
        <v>0</v>
      </c>
      <c r="AD75" s="145"/>
      <c r="AE75" s="145"/>
      <c r="AF75" s="145"/>
      <c r="AG75" s="145"/>
      <c r="AH75" s="146"/>
      <c r="AI75" s="162">
        <v>0</v>
      </c>
      <c r="AJ75" s="145">
        <v>3</v>
      </c>
      <c r="AK75" s="145">
        <v>3</v>
      </c>
      <c r="AL75" s="145"/>
      <c r="AM75" s="145">
        <v>4</v>
      </c>
      <c r="AN75" s="146"/>
      <c r="AO75" s="162">
        <v>3.3333333333333335</v>
      </c>
      <c r="AP75" s="145">
        <v>4</v>
      </c>
      <c r="AQ75" s="145"/>
      <c r="AR75" s="145"/>
      <c r="AS75" s="145"/>
      <c r="AT75" s="146"/>
      <c r="AU75" s="162">
        <v>4</v>
      </c>
      <c r="AV75" s="145"/>
      <c r="AW75" s="145"/>
      <c r="AX75" s="145">
        <v>3</v>
      </c>
      <c r="AY75" s="145">
        <v>3</v>
      </c>
      <c r="AZ75" s="145"/>
      <c r="BA75" s="162">
        <v>3</v>
      </c>
      <c r="BB75" s="145"/>
      <c r="BC75" s="145"/>
      <c r="BD75" s="145"/>
      <c r="BE75" s="147"/>
      <c r="BF75" s="148"/>
      <c r="BG75" s="162">
        <v>0</v>
      </c>
    </row>
    <row r="76" spans="1:59" s="102" customFormat="1" ht="23.1" customHeight="1" x14ac:dyDescent="0.3">
      <c r="A76" s="149">
        <v>74</v>
      </c>
      <c r="B76" s="149" t="s">
        <v>321</v>
      </c>
      <c r="C76" s="150" t="s">
        <v>322</v>
      </c>
      <c r="D76" s="149" t="s">
        <v>449</v>
      </c>
      <c r="E76" s="149" t="s">
        <v>492</v>
      </c>
      <c r="F76" s="145">
        <v>2</v>
      </c>
      <c r="G76" s="145">
        <v>2</v>
      </c>
      <c r="H76" s="145">
        <v>2</v>
      </c>
      <c r="I76" s="145">
        <v>2</v>
      </c>
      <c r="J76" s="152"/>
      <c r="K76" s="162">
        <v>2</v>
      </c>
      <c r="L76" s="145">
        <v>1</v>
      </c>
      <c r="M76" s="145">
        <v>3</v>
      </c>
      <c r="N76" s="145">
        <v>2</v>
      </c>
      <c r="O76" s="145">
        <v>2</v>
      </c>
      <c r="P76" s="145">
        <v>0</v>
      </c>
      <c r="Q76" s="162">
        <v>1.6</v>
      </c>
      <c r="R76" s="145"/>
      <c r="S76" s="145">
        <v>1</v>
      </c>
      <c r="T76" s="153"/>
      <c r="U76" s="145"/>
      <c r="V76" s="152"/>
      <c r="W76" s="162">
        <v>1</v>
      </c>
      <c r="X76" s="145"/>
      <c r="Y76" s="145"/>
      <c r="Z76" s="153"/>
      <c r="AA76" s="153"/>
      <c r="AB76" s="152"/>
      <c r="AC76" s="162">
        <v>0</v>
      </c>
      <c r="AD76" s="145"/>
      <c r="AE76" s="145"/>
      <c r="AF76" s="145"/>
      <c r="AG76" s="153"/>
      <c r="AH76" s="152"/>
      <c r="AI76" s="162">
        <v>0</v>
      </c>
      <c r="AJ76" s="145">
        <v>2</v>
      </c>
      <c r="AK76" s="145">
        <v>3</v>
      </c>
      <c r="AL76" s="153"/>
      <c r="AM76" s="145">
        <v>2</v>
      </c>
      <c r="AN76" s="152"/>
      <c r="AO76" s="162">
        <v>2.3333333333333335</v>
      </c>
      <c r="AP76" s="145">
        <v>2</v>
      </c>
      <c r="AQ76" s="145"/>
      <c r="AR76" s="145"/>
      <c r="AS76" s="153"/>
      <c r="AT76" s="152"/>
      <c r="AU76" s="162">
        <v>2</v>
      </c>
      <c r="AV76" s="153"/>
      <c r="AW76" s="153"/>
      <c r="AX76" s="145">
        <v>3</v>
      </c>
      <c r="AY76" s="145">
        <v>3</v>
      </c>
      <c r="AZ76" s="145"/>
      <c r="BA76" s="162">
        <v>3</v>
      </c>
      <c r="BB76" s="145"/>
      <c r="BC76" s="145"/>
      <c r="BD76" s="153"/>
      <c r="BE76" s="151"/>
      <c r="BF76" s="154"/>
      <c r="BG76" s="162">
        <v>0</v>
      </c>
    </row>
    <row r="77" spans="1:59" s="102" customFormat="1" ht="23.1" customHeight="1" x14ac:dyDescent="0.3">
      <c r="A77" s="143">
        <v>75</v>
      </c>
      <c r="B77" s="143" t="s">
        <v>323</v>
      </c>
      <c r="C77" s="144" t="s">
        <v>324</v>
      </c>
      <c r="D77" s="143" t="s">
        <v>449</v>
      </c>
      <c r="E77" s="143" t="s">
        <v>492</v>
      </c>
      <c r="F77" s="145">
        <v>2</v>
      </c>
      <c r="G77" s="145">
        <v>2</v>
      </c>
      <c r="H77" s="145">
        <v>2</v>
      </c>
      <c r="I77" s="145">
        <v>2.5</v>
      </c>
      <c r="J77" s="146"/>
      <c r="K77" s="162">
        <v>2.125</v>
      </c>
      <c r="L77" s="145">
        <v>2.5</v>
      </c>
      <c r="M77" s="145">
        <v>2</v>
      </c>
      <c r="N77" s="145">
        <v>2</v>
      </c>
      <c r="O77" s="145">
        <v>2</v>
      </c>
      <c r="P77" s="145">
        <v>0</v>
      </c>
      <c r="Q77" s="162">
        <v>1.7</v>
      </c>
      <c r="R77" s="145"/>
      <c r="S77" s="145">
        <v>2.5</v>
      </c>
      <c r="T77" s="145"/>
      <c r="U77" s="145"/>
      <c r="V77" s="146"/>
      <c r="W77" s="162">
        <v>2.5</v>
      </c>
      <c r="X77" s="145"/>
      <c r="Y77" s="145"/>
      <c r="Z77" s="145"/>
      <c r="AA77" s="145"/>
      <c r="AB77" s="146"/>
      <c r="AC77" s="162">
        <v>0</v>
      </c>
      <c r="AD77" s="145"/>
      <c r="AE77" s="145"/>
      <c r="AF77" s="145"/>
      <c r="AG77" s="145"/>
      <c r="AH77" s="146"/>
      <c r="AI77" s="162">
        <v>0</v>
      </c>
      <c r="AJ77" s="145">
        <v>2</v>
      </c>
      <c r="AK77" s="145">
        <v>2</v>
      </c>
      <c r="AL77" s="145"/>
      <c r="AM77" s="145">
        <v>2.5</v>
      </c>
      <c r="AN77" s="146"/>
      <c r="AO77" s="162">
        <v>2.1666666666666665</v>
      </c>
      <c r="AP77" s="145">
        <v>2</v>
      </c>
      <c r="AQ77" s="145"/>
      <c r="AR77" s="145"/>
      <c r="AS77" s="145"/>
      <c r="AT77" s="146"/>
      <c r="AU77" s="162">
        <v>2</v>
      </c>
      <c r="AV77" s="145"/>
      <c r="AW77" s="145"/>
      <c r="AX77" s="145">
        <v>2.5</v>
      </c>
      <c r="AY77" s="145">
        <v>2</v>
      </c>
      <c r="AZ77" s="145"/>
      <c r="BA77" s="162">
        <v>2.25</v>
      </c>
      <c r="BB77" s="145"/>
      <c r="BC77" s="145"/>
      <c r="BD77" s="145"/>
      <c r="BE77" s="147"/>
      <c r="BF77" s="148"/>
      <c r="BG77" s="162">
        <v>0</v>
      </c>
    </row>
    <row r="78" spans="1:59" s="102" customFormat="1" ht="23.1" customHeight="1" x14ac:dyDescent="0.3">
      <c r="A78" s="149">
        <v>76</v>
      </c>
      <c r="B78" s="149" t="s">
        <v>325</v>
      </c>
      <c r="C78" s="150" t="s">
        <v>326</v>
      </c>
      <c r="D78" s="149" t="s">
        <v>449</v>
      </c>
      <c r="E78" s="149" t="s">
        <v>492</v>
      </c>
      <c r="F78" s="145">
        <v>4</v>
      </c>
      <c r="G78" s="145">
        <v>4</v>
      </c>
      <c r="H78" s="145">
        <v>2</v>
      </c>
      <c r="I78" s="145">
        <v>4</v>
      </c>
      <c r="J78" s="152"/>
      <c r="K78" s="162">
        <v>3.5</v>
      </c>
      <c r="L78" s="145">
        <v>4</v>
      </c>
      <c r="M78" s="145">
        <v>4</v>
      </c>
      <c r="N78" s="145">
        <v>5</v>
      </c>
      <c r="O78" s="145">
        <v>4</v>
      </c>
      <c r="P78" s="145">
        <v>0</v>
      </c>
      <c r="Q78" s="162">
        <v>3.4</v>
      </c>
      <c r="R78" s="145"/>
      <c r="S78" s="145">
        <v>4</v>
      </c>
      <c r="T78" s="153"/>
      <c r="U78" s="145"/>
      <c r="V78" s="152"/>
      <c r="W78" s="162">
        <v>4</v>
      </c>
      <c r="X78" s="145"/>
      <c r="Y78" s="145"/>
      <c r="Z78" s="153"/>
      <c r="AA78" s="153"/>
      <c r="AB78" s="152"/>
      <c r="AC78" s="162">
        <v>0</v>
      </c>
      <c r="AD78" s="145"/>
      <c r="AE78" s="145"/>
      <c r="AF78" s="145"/>
      <c r="AG78" s="153"/>
      <c r="AH78" s="152"/>
      <c r="AI78" s="162">
        <v>0</v>
      </c>
      <c r="AJ78" s="145">
        <v>3</v>
      </c>
      <c r="AK78" s="145">
        <v>3</v>
      </c>
      <c r="AL78" s="153"/>
      <c r="AM78" s="145">
        <v>4</v>
      </c>
      <c r="AN78" s="152"/>
      <c r="AO78" s="162">
        <v>3.3333333333333335</v>
      </c>
      <c r="AP78" s="145">
        <v>4</v>
      </c>
      <c r="AQ78" s="145"/>
      <c r="AR78" s="145"/>
      <c r="AS78" s="153"/>
      <c r="AT78" s="152"/>
      <c r="AU78" s="162">
        <v>4</v>
      </c>
      <c r="AV78" s="153"/>
      <c r="AW78" s="153"/>
      <c r="AX78" s="145">
        <v>3</v>
      </c>
      <c r="AY78" s="145">
        <v>3</v>
      </c>
      <c r="AZ78" s="145"/>
      <c r="BA78" s="162">
        <v>3</v>
      </c>
      <c r="BB78" s="145"/>
      <c r="BC78" s="145"/>
      <c r="BD78" s="153"/>
      <c r="BE78" s="151"/>
      <c r="BF78" s="154"/>
      <c r="BG78" s="162">
        <v>0</v>
      </c>
    </row>
    <row r="79" spans="1:59" s="102" customFormat="1" ht="23.1" customHeight="1" x14ac:dyDescent="0.3">
      <c r="A79" s="143">
        <v>77</v>
      </c>
      <c r="B79" s="143" t="s">
        <v>327</v>
      </c>
      <c r="C79" s="144" t="s">
        <v>328</v>
      </c>
      <c r="D79" s="143" t="s">
        <v>449</v>
      </c>
      <c r="E79" s="143" t="s">
        <v>492</v>
      </c>
      <c r="F79" s="145">
        <v>2</v>
      </c>
      <c r="G79" s="145">
        <v>3</v>
      </c>
      <c r="H79" s="145">
        <v>3</v>
      </c>
      <c r="I79" s="145">
        <v>3</v>
      </c>
      <c r="J79" s="146"/>
      <c r="K79" s="162">
        <v>2.75</v>
      </c>
      <c r="L79" s="145">
        <v>4</v>
      </c>
      <c r="M79" s="145">
        <v>2</v>
      </c>
      <c r="N79" s="145">
        <v>3</v>
      </c>
      <c r="O79" s="145">
        <v>2</v>
      </c>
      <c r="P79" s="145">
        <v>0</v>
      </c>
      <c r="Q79" s="162">
        <v>2.2000000000000002</v>
      </c>
      <c r="R79" s="145"/>
      <c r="S79" s="145">
        <v>2</v>
      </c>
      <c r="T79" s="145"/>
      <c r="U79" s="145"/>
      <c r="V79" s="146"/>
      <c r="W79" s="162">
        <v>2</v>
      </c>
      <c r="X79" s="145"/>
      <c r="Y79" s="145"/>
      <c r="Z79" s="145"/>
      <c r="AA79" s="145"/>
      <c r="AB79" s="146"/>
      <c r="AC79" s="162">
        <v>0</v>
      </c>
      <c r="AD79" s="145"/>
      <c r="AE79" s="145"/>
      <c r="AF79" s="145"/>
      <c r="AG79" s="145"/>
      <c r="AH79" s="146"/>
      <c r="AI79" s="162">
        <v>0</v>
      </c>
      <c r="AJ79" s="145">
        <v>3</v>
      </c>
      <c r="AK79" s="145">
        <v>3</v>
      </c>
      <c r="AL79" s="145"/>
      <c r="AM79" s="145">
        <v>3</v>
      </c>
      <c r="AN79" s="146"/>
      <c r="AO79" s="162">
        <v>3</v>
      </c>
      <c r="AP79" s="145">
        <v>3</v>
      </c>
      <c r="AQ79" s="145"/>
      <c r="AR79" s="145"/>
      <c r="AS79" s="145"/>
      <c r="AT79" s="146"/>
      <c r="AU79" s="162">
        <v>3</v>
      </c>
      <c r="AV79" s="145"/>
      <c r="AW79" s="145"/>
      <c r="AX79" s="145">
        <v>3</v>
      </c>
      <c r="AY79" s="145">
        <v>3</v>
      </c>
      <c r="AZ79" s="145"/>
      <c r="BA79" s="162">
        <v>3</v>
      </c>
      <c r="BB79" s="145"/>
      <c r="BC79" s="145"/>
      <c r="BD79" s="145"/>
      <c r="BE79" s="147"/>
      <c r="BF79" s="148"/>
      <c r="BG79" s="162">
        <v>0</v>
      </c>
    </row>
    <row r="80" spans="1:59" s="102" customFormat="1" ht="23.1" customHeight="1" x14ac:dyDescent="0.3">
      <c r="A80" s="149">
        <v>78</v>
      </c>
      <c r="B80" s="149" t="s">
        <v>329</v>
      </c>
      <c r="C80" s="150" t="s">
        <v>330</v>
      </c>
      <c r="D80" s="149" t="s">
        <v>449</v>
      </c>
      <c r="E80" s="149" t="s">
        <v>492</v>
      </c>
      <c r="F80" s="145">
        <v>3</v>
      </c>
      <c r="G80" s="145">
        <v>3</v>
      </c>
      <c r="H80" s="145">
        <v>0</v>
      </c>
      <c r="I80" s="145">
        <v>3</v>
      </c>
      <c r="J80" s="152"/>
      <c r="K80" s="162">
        <v>2.25</v>
      </c>
      <c r="L80" s="145">
        <v>3</v>
      </c>
      <c r="M80" s="145">
        <v>3</v>
      </c>
      <c r="N80" s="145">
        <v>3</v>
      </c>
      <c r="O80" s="145">
        <v>3</v>
      </c>
      <c r="P80" s="145">
        <v>0</v>
      </c>
      <c r="Q80" s="162">
        <v>2.4</v>
      </c>
      <c r="R80" s="145"/>
      <c r="S80" s="145">
        <v>3</v>
      </c>
      <c r="T80" s="153"/>
      <c r="U80" s="145"/>
      <c r="V80" s="152"/>
      <c r="W80" s="162">
        <v>3</v>
      </c>
      <c r="X80" s="145"/>
      <c r="Y80" s="145"/>
      <c r="Z80" s="153"/>
      <c r="AA80" s="153"/>
      <c r="AB80" s="152"/>
      <c r="AC80" s="162">
        <v>0</v>
      </c>
      <c r="AD80" s="145"/>
      <c r="AE80" s="145"/>
      <c r="AF80" s="145"/>
      <c r="AG80" s="153"/>
      <c r="AH80" s="152"/>
      <c r="AI80" s="162">
        <v>0</v>
      </c>
      <c r="AJ80" s="145">
        <v>3</v>
      </c>
      <c r="AK80" s="145">
        <v>3</v>
      </c>
      <c r="AL80" s="153"/>
      <c r="AM80" s="145">
        <v>3</v>
      </c>
      <c r="AN80" s="152"/>
      <c r="AO80" s="162">
        <v>3</v>
      </c>
      <c r="AP80" s="145">
        <v>3</v>
      </c>
      <c r="AQ80" s="145"/>
      <c r="AR80" s="145"/>
      <c r="AS80" s="153"/>
      <c r="AT80" s="152"/>
      <c r="AU80" s="162">
        <v>3</v>
      </c>
      <c r="AV80" s="153"/>
      <c r="AW80" s="153"/>
      <c r="AX80" s="145">
        <v>2</v>
      </c>
      <c r="AY80" s="145">
        <v>1</v>
      </c>
      <c r="AZ80" s="145"/>
      <c r="BA80" s="162">
        <v>1.5</v>
      </c>
      <c r="BB80" s="145"/>
      <c r="BC80" s="145"/>
      <c r="BD80" s="153"/>
      <c r="BE80" s="151"/>
      <c r="BF80" s="154"/>
      <c r="BG80" s="162">
        <v>0</v>
      </c>
    </row>
    <row r="81" spans="1:59" s="102" customFormat="1" ht="23.1" customHeight="1" x14ac:dyDescent="0.3">
      <c r="A81" s="143">
        <v>79</v>
      </c>
      <c r="B81" s="143" t="s">
        <v>198</v>
      </c>
      <c r="C81" s="144" t="s">
        <v>199</v>
      </c>
      <c r="D81" s="143" t="s">
        <v>449</v>
      </c>
      <c r="E81" s="143" t="s">
        <v>160</v>
      </c>
      <c r="F81" s="145">
        <v>2</v>
      </c>
      <c r="G81" s="145">
        <v>2</v>
      </c>
      <c r="H81" s="145">
        <v>2</v>
      </c>
      <c r="I81" s="145">
        <v>2</v>
      </c>
      <c r="J81" s="146"/>
      <c r="K81" s="162">
        <v>2</v>
      </c>
      <c r="L81" s="145">
        <v>2</v>
      </c>
      <c r="M81" s="145">
        <v>3</v>
      </c>
      <c r="N81" s="145">
        <v>3</v>
      </c>
      <c r="O81" s="145">
        <v>1</v>
      </c>
      <c r="P81" s="145">
        <v>0</v>
      </c>
      <c r="Q81" s="162">
        <v>1.8</v>
      </c>
      <c r="R81" s="145"/>
      <c r="S81" s="145">
        <v>2</v>
      </c>
      <c r="T81" s="145"/>
      <c r="U81" s="145"/>
      <c r="V81" s="146"/>
      <c r="W81" s="162">
        <v>2</v>
      </c>
      <c r="X81" s="145"/>
      <c r="Y81" s="145"/>
      <c r="Z81" s="145"/>
      <c r="AA81" s="145"/>
      <c r="AB81" s="146"/>
      <c r="AC81" s="162">
        <v>0</v>
      </c>
      <c r="AD81" s="145"/>
      <c r="AE81" s="145"/>
      <c r="AF81" s="145"/>
      <c r="AG81" s="145"/>
      <c r="AH81" s="146"/>
      <c r="AI81" s="162">
        <v>0</v>
      </c>
      <c r="AJ81" s="145">
        <v>2</v>
      </c>
      <c r="AK81" s="145">
        <v>2</v>
      </c>
      <c r="AL81" s="145"/>
      <c r="AM81" s="145">
        <v>2</v>
      </c>
      <c r="AN81" s="146"/>
      <c r="AO81" s="162">
        <v>2</v>
      </c>
      <c r="AP81" s="145">
        <v>3</v>
      </c>
      <c r="AQ81" s="145"/>
      <c r="AR81" s="145"/>
      <c r="AS81" s="145"/>
      <c r="AT81" s="146"/>
      <c r="AU81" s="162">
        <v>3</v>
      </c>
      <c r="AV81" s="145"/>
      <c r="AW81" s="145"/>
      <c r="AX81" s="145">
        <v>2</v>
      </c>
      <c r="AY81" s="145">
        <v>3</v>
      </c>
      <c r="AZ81" s="145"/>
      <c r="BA81" s="162">
        <v>2.5</v>
      </c>
      <c r="BB81" s="145"/>
      <c r="BC81" s="145"/>
      <c r="BD81" s="145"/>
      <c r="BE81" s="147"/>
      <c r="BF81" s="148"/>
      <c r="BG81" s="162">
        <v>0</v>
      </c>
    </row>
    <row r="82" spans="1:59" s="102" customFormat="1" ht="23.1" customHeight="1" x14ac:dyDescent="0.3">
      <c r="A82" s="149">
        <v>80</v>
      </c>
      <c r="B82" s="149" t="s">
        <v>331</v>
      </c>
      <c r="C82" s="150" t="s">
        <v>332</v>
      </c>
      <c r="D82" s="149" t="s">
        <v>449</v>
      </c>
      <c r="E82" s="149" t="s">
        <v>492</v>
      </c>
      <c r="F82" s="145">
        <v>2</v>
      </c>
      <c r="G82" s="145">
        <v>3</v>
      </c>
      <c r="H82" s="145">
        <v>3</v>
      </c>
      <c r="I82" s="145">
        <v>2</v>
      </c>
      <c r="J82" s="152"/>
      <c r="K82" s="162">
        <v>2.5</v>
      </c>
      <c r="L82" s="145">
        <v>3</v>
      </c>
      <c r="M82" s="145">
        <v>4</v>
      </c>
      <c r="N82" s="145">
        <v>3</v>
      </c>
      <c r="O82" s="145">
        <v>2</v>
      </c>
      <c r="P82" s="145">
        <v>0</v>
      </c>
      <c r="Q82" s="162">
        <v>2.4</v>
      </c>
      <c r="R82" s="145"/>
      <c r="S82" s="145">
        <v>3</v>
      </c>
      <c r="T82" s="153"/>
      <c r="U82" s="145"/>
      <c r="V82" s="152"/>
      <c r="W82" s="162">
        <v>3</v>
      </c>
      <c r="X82" s="145"/>
      <c r="Y82" s="145"/>
      <c r="Z82" s="153"/>
      <c r="AA82" s="153"/>
      <c r="AB82" s="152"/>
      <c r="AC82" s="162">
        <v>0</v>
      </c>
      <c r="AD82" s="145"/>
      <c r="AE82" s="145"/>
      <c r="AF82" s="145"/>
      <c r="AG82" s="153"/>
      <c r="AH82" s="152"/>
      <c r="AI82" s="162">
        <v>0</v>
      </c>
      <c r="AJ82" s="145">
        <v>2</v>
      </c>
      <c r="AK82" s="145">
        <v>3</v>
      </c>
      <c r="AL82" s="153"/>
      <c r="AM82" s="145">
        <v>3</v>
      </c>
      <c r="AN82" s="152"/>
      <c r="AO82" s="162">
        <v>2.6666666666666665</v>
      </c>
      <c r="AP82" s="145">
        <v>4</v>
      </c>
      <c r="AQ82" s="145"/>
      <c r="AR82" s="145"/>
      <c r="AS82" s="153"/>
      <c r="AT82" s="152"/>
      <c r="AU82" s="162">
        <v>4</v>
      </c>
      <c r="AV82" s="153"/>
      <c r="AW82" s="153"/>
      <c r="AX82" s="145">
        <v>4</v>
      </c>
      <c r="AY82" s="145">
        <v>4</v>
      </c>
      <c r="AZ82" s="145"/>
      <c r="BA82" s="162">
        <v>4</v>
      </c>
      <c r="BB82" s="145"/>
      <c r="BC82" s="145"/>
      <c r="BD82" s="153"/>
      <c r="BE82" s="151"/>
      <c r="BF82" s="154"/>
      <c r="BG82" s="162">
        <v>0</v>
      </c>
    </row>
    <row r="83" spans="1:59" s="102" customFormat="1" ht="23.1" customHeight="1" x14ac:dyDescent="0.3">
      <c r="A83" s="143">
        <v>81</v>
      </c>
      <c r="B83" s="143" t="s">
        <v>333</v>
      </c>
      <c r="C83" s="144" t="s">
        <v>334</v>
      </c>
      <c r="D83" s="143" t="s">
        <v>541</v>
      </c>
      <c r="E83" s="143" t="s">
        <v>492</v>
      </c>
      <c r="F83" s="145">
        <v>2</v>
      </c>
      <c r="G83" s="145">
        <v>4</v>
      </c>
      <c r="H83" s="145">
        <v>4</v>
      </c>
      <c r="I83" s="145">
        <v>2</v>
      </c>
      <c r="J83" s="146"/>
      <c r="K83" s="162">
        <v>3</v>
      </c>
      <c r="L83" s="145">
        <v>3</v>
      </c>
      <c r="M83" s="145">
        <v>2</v>
      </c>
      <c r="N83" s="145">
        <v>2</v>
      </c>
      <c r="O83" s="145">
        <v>2</v>
      </c>
      <c r="P83" s="145">
        <v>0</v>
      </c>
      <c r="Q83" s="162">
        <v>1.8</v>
      </c>
      <c r="R83" s="145"/>
      <c r="S83" s="145">
        <v>3</v>
      </c>
      <c r="T83" s="145"/>
      <c r="U83" s="145"/>
      <c r="V83" s="146"/>
      <c r="W83" s="162">
        <v>3</v>
      </c>
      <c r="X83" s="145"/>
      <c r="Y83" s="145"/>
      <c r="Z83" s="145"/>
      <c r="AA83" s="145"/>
      <c r="AB83" s="146"/>
      <c r="AC83" s="162">
        <v>0</v>
      </c>
      <c r="AD83" s="145"/>
      <c r="AE83" s="145"/>
      <c r="AF83" s="145"/>
      <c r="AG83" s="145"/>
      <c r="AH83" s="146"/>
      <c r="AI83" s="162">
        <v>0</v>
      </c>
      <c r="AJ83" s="145">
        <v>3</v>
      </c>
      <c r="AK83" s="145">
        <v>2</v>
      </c>
      <c r="AL83" s="145"/>
      <c r="AM83" s="145">
        <v>2</v>
      </c>
      <c r="AN83" s="146"/>
      <c r="AO83" s="162">
        <v>2.3333333333333335</v>
      </c>
      <c r="AP83" s="145">
        <v>3</v>
      </c>
      <c r="AQ83" s="145"/>
      <c r="AR83" s="145"/>
      <c r="AS83" s="145"/>
      <c r="AT83" s="146"/>
      <c r="AU83" s="162">
        <v>3</v>
      </c>
      <c r="AV83" s="145"/>
      <c r="AW83" s="145"/>
      <c r="AX83" s="145">
        <v>3</v>
      </c>
      <c r="AY83" s="145">
        <v>2</v>
      </c>
      <c r="AZ83" s="145"/>
      <c r="BA83" s="162">
        <v>2.5</v>
      </c>
      <c r="BB83" s="145"/>
      <c r="BC83" s="145"/>
      <c r="BD83" s="145"/>
      <c r="BE83" s="147"/>
      <c r="BF83" s="148"/>
      <c r="BG83" s="162">
        <v>0</v>
      </c>
    </row>
    <row r="84" spans="1:59" s="102" customFormat="1" ht="23.1" customHeight="1" x14ac:dyDescent="0.3">
      <c r="A84" s="149">
        <v>82</v>
      </c>
      <c r="B84" s="149" t="s">
        <v>80</v>
      </c>
      <c r="C84" s="150" t="s">
        <v>81</v>
      </c>
      <c r="D84" s="149" t="s">
        <v>541</v>
      </c>
      <c r="E84" s="149" t="s">
        <v>34</v>
      </c>
      <c r="F84" s="145">
        <v>4</v>
      </c>
      <c r="G84" s="145">
        <v>3</v>
      </c>
      <c r="H84" s="145">
        <v>4</v>
      </c>
      <c r="I84" s="145">
        <v>4.5</v>
      </c>
      <c r="J84" s="152"/>
      <c r="K84" s="162">
        <v>3.875</v>
      </c>
      <c r="L84" s="145">
        <v>4.5</v>
      </c>
      <c r="M84" s="145">
        <v>4</v>
      </c>
      <c r="N84" s="145">
        <v>3</v>
      </c>
      <c r="O84" s="145">
        <v>2.5</v>
      </c>
      <c r="P84" s="145">
        <v>0</v>
      </c>
      <c r="Q84" s="162">
        <v>2.8</v>
      </c>
      <c r="R84" s="145"/>
      <c r="S84" s="145">
        <v>4.5</v>
      </c>
      <c r="T84" s="153"/>
      <c r="U84" s="145"/>
      <c r="V84" s="152"/>
      <c r="W84" s="162">
        <v>4.5</v>
      </c>
      <c r="X84" s="145"/>
      <c r="Y84" s="145"/>
      <c r="Z84" s="153"/>
      <c r="AA84" s="153"/>
      <c r="AB84" s="152"/>
      <c r="AC84" s="162">
        <v>0</v>
      </c>
      <c r="AD84" s="145"/>
      <c r="AE84" s="145"/>
      <c r="AF84" s="145"/>
      <c r="AG84" s="153"/>
      <c r="AH84" s="152"/>
      <c r="AI84" s="162">
        <v>0</v>
      </c>
      <c r="AJ84" s="145">
        <v>2.5</v>
      </c>
      <c r="AK84" s="145">
        <v>3</v>
      </c>
      <c r="AL84" s="153"/>
      <c r="AM84" s="145">
        <v>4.5</v>
      </c>
      <c r="AN84" s="152"/>
      <c r="AO84" s="162">
        <v>3.3333333333333335</v>
      </c>
      <c r="AP84" s="145">
        <v>4</v>
      </c>
      <c r="AQ84" s="145"/>
      <c r="AR84" s="145"/>
      <c r="AS84" s="153"/>
      <c r="AT84" s="152"/>
      <c r="AU84" s="162">
        <v>4</v>
      </c>
      <c r="AV84" s="153"/>
      <c r="AW84" s="153"/>
      <c r="AX84" s="145">
        <v>4.5</v>
      </c>
      <c r="AY84" s="145">
        <v>3</v>
      </c>
      <c r="AZ84" s="145"/>
      <c r="BA84" s="162">
        <v>3.75</v>
      </c>
      <c r="BB84" s="145"/>
      <c r="BC84" s="145"/>
      <c r="BD84" s="153"/>
      <c r="BE84" s="151"/>
      <c r="BF84" s="154"/>
      <c r="BG84" s="162">
        <v>0</v>
      </c>
    </row>
    <row r="85" spans="1:59" s="102" customFormat="1" ht="23.1" customHeight="1" x14ac:dyDescent="0.3">
      <c r="A85" s="143">
        <v>83</v>
      </c>
      <c r="B85" s="143" t="s">
        <v>69</v>
      </c>
      <c r="C85" s="144" t="s">
        <v>70</v>
      </c>
      <c r="D85" s="143" t="s">
        <v>449</v>
      </c>
      <c r="E85" s="143" t="s">
        <v>34</v>
      </c>
      <c r="F85" s="145">
        <v>2</v>
      </c>
      <c r="G85" s="145">
        <v>2</v>
      </c>
      <c r="H85" s="145">
        <v>2</v>
      </c>
      <c r="I85" s="145">
        <v>3</v>
      </c>
      <c r="J85" s="146"/>
      <c r="K85" s="162">
        <v>2.25</v>
      </c>
      <c r="L85" s="145">
        <v>3</v>
      </c>
      <c r="M85" s="145">
        <v>3</v>
      </c>
      <c r="N85" s="145">
        <v>2</v>
      </c>
      <c r="O85" s="145">
        <v>2</v>
      </c>
      <c r="P85" s="145">
        <v>0</v>
      </c>
      <c r="Q85" s="162">
        <v>2</v>
      </c>
      <c r="R85" s="145"/>
      <c r="S85" s="145">
        <v>2</v>
      </c>
      <c r="T85" s="145"/>
      <c r="U85" s="145"/>
      <c r="V85" s="146"/>
      <c r="W85" s="162">
        <v>2</v>
      </c>
      <c r="X85" s="145"/>
      <c r="Y85" s="145"/>
      <c r="Z85" s="145"/>
      <c r="AA85" s="145"/>
      <c r="AB85" s="146"/>
      <c r="AC85" s="162">
        <v>0</v>
      </c>
      <c r="AD85" s="145"/>
      <c r="AE85" s="145"/>
      <c r="AF85" s="145"/>
      <c r="AG85" s="145"/>
      <c r="AH85" s="146"/>
      <c r="AI85" s="162">
        <v>0</v>
      </c>
      <c r="AJ85" s="145">
        <v>3</v>
      </c>
      <c r="AK85" s="145">
        <v>3</v>
      </c>
      <c r="AL85" s="145"/>
      <c r="AM85" s="145">
        <v>2</v>
      </c>
      <c r="AN85" s="146"/>
      <c r="AO85" s="162">
        <v>2.6666666666666665</v>
      </c>
      <c r="AP85" s="145">
        <v>2</v>
      </c>
      <c r="AQ85" s="145"/>
      <c r="AR85" s="145"/>
      <c r="AS85" s="145"/>
      <c r="AT85" s="146"/>
      <c r="AU85" s="162">
        <v>2</v>
      </c>
      <c r="AV85" s="145"/>
      <c r="AW85" s="145"/>
      <c r="AX85" s="145">
        <v>3</v>
      </c>
      <c r="AY85" s="145">
        <v>4</v>
      </c>
      <c r="AZ85" s="145"/>
      <c r="BA85" s="162">
        <v>3.5</v>
      </c>
      <c r="BB85" s="145"/>
      <c r="BC85" s="145"/>
      <c r="BD85" s="145"/>
      <c r="BE85" s="147"/>
      <c r="BF85" s="148"/>
      <c r="BG85" s="162">
        <v>0</v>
      </c>
    </row>
    <row r="86" spans="1:59" s="102" customFormat="1" ht="23.1" customHeight="1" x14ac:dyDescent="0.3">
      <c r="A86" s="149">
        <v>84</v>
      </c>
      <c r="B86" s="149" t="s">
        <v>335</v>
      </c>
      <c r="C86" s="150" t="s">
        <v>336</v>
      </c>
      <c r="D86" s="149" t="s">
        <v>449</v>
      </c>
      <c r="E86" s="149" t="s">
        <v>492</v>
      </c>
      <c r="F86" s="145">
        <v>3</v>
      </c>
      <c r="G86" s="145">
        <v>3</v>
      </c>
      <c r="H86" s="145">
        <v>3</v>
      </c>
      <c r="I86" s="145">
        <v>3</v>
      </c>
      <c r="J86" s="152"/>
      <c r="K86" s="162">
        <v>3</v>
      </c>
      <c r="L86" s="145">
        <v>3</v>
      </c>
      <c r="M86" s="145">
        <v>3</v>
      </c>
      <c r="N86" s="145">
        <v>3</v>
      </c>
      <c r="O86" s="145">
        <v>3</v>
      </c>
      <c r="P86" s="145">
        <v>0</v>
      </c>
      <c r="Q86" s="162">
        <v>2.4</v>
      </c>
      <c r="R86" s="145"/>
      <c r="S86" s="145">
        <v>3</v>
      </c>
      <c r="T86" s="153"/>
      <c r="U86" s="145"/>
      <c r="V86" s="152"/>
      <c r="W86" s="162">
        <v>3</v>
      </c>
      <c r="X86" s="145"/>
      <c r="Y86" s="145"/>
      <c r="Z86" s="153"/>
      <c r="AA86" s="153"/>
      <c r="AB86" s="152"/>
      <c r="AC86" s="162">
        <v>0</v>
      </c>
      <c r="AD86" s="145"/>
      <c r="AE86" s="145"/>
      <c r="AF86" s="145"/>
      <c r="AG86" s="153"/>
      <c r="AH86" s="152"/>
      <c r="AI86" s="162">
        <v>0</v>
      </c>
      <c r="AJ86" s="145">
        <v>3</v>
      </c>
      <c r="AK86" s="145">
        <v>3</v>
      </c>
      <c r="AL86" s="153"/>
      <c r="AM86" s="145">
        <v>3</v>
      </c>
      <c r="AN86" s="152"/>
      <c r="AO86" s="162">
        <v>3</v>
      </c>
      <c r="AP86" s="145">
        <v>3</v>
      </c>
      <c r="AQ86" s="145"/>
      <c r="AR86" s="145"/>
      <c r="AS86" s="153"/>
      <c r="AT86" s="152"/>
      <c r="AU86" s="162">
        <v>3</v>
      </c>
      <c r="AV86" s="153"/>
      <c r="AW86" s="153"/>
      <c r="AX86" s="145">
        <v>3</v>
      </c>
      <c r="AY86" s="145">
        <v>2</v>
      </c>
      <c r="AZ86" s="145"/>
      <c r="BA86" s="162">
        <v>2.5</v>
      </c>
      <c r="BB86" s="145"/>
      <c r="BC86" s="145"/>
      <c r="BD86" s="153"/>
      <c r="BE86" s="151"/>
      <c r="BF86" s="154"/>
      <c r="BG86" s="162">
        <v>0</v>
      </c>
    </row>
    <row r="87" spans="1:59" s="102" customFormat="1" ht="23.1" customHeight="1" x14ac:dyDescent="0.3">
      <c r="A87" s="143">
        <v>85</v>
      </c>
      <c r="B87" s="143" t="s">
        <v>133</v>
      </c>
      <c r="C87" s="144" t="s">
        <v>134</v>
      </c>
      <c r="D87" s="143" t="s">
        <v>449</v>
      </c>
      <c r="E87" s="143" t="s">
        <v>34</v>
      </c>
      <c r="F87" s="145">
        <v>4</v>
      </c>
      <c r="G87" s="145">
        <v>4</v>
      </c>
      <c r="H87" s="145">
        <v>4</v>
      </c>
      <c r="I87" s="145">
        <v>4</v>
      </c>
      <c r="J87" s="146"/>
      <c r="K87" s="162">
        <v>4</v>
      </c>
      <c r="L87" s="145">
        <v>4</v>
      </c>
      <c r="M87" s="145">
        <v>4</v>
      </c>
      <c r="N87" s="145">
        <v>4</v>
      </c>
      <c r="O87" s="145">
        <v>4</v>
      </c>
      <c r="P87" s="145">
        <v>0</v>
      </c>
      <c r="Q87" s="162">
        <v>3.2</v>
      </c>
      <c r="R87" s="145"/>
      <c r="S87" s="145">
        <v>4</v>
      </c>
      <c r="T87" s="145"/>
      <c r="U87" s="145"/>
      <c r="V87" s="146"/>
      <c r="W87" s="162">
        <v>4</v>
      </c>
      <c r="X87" s="145"/>
      <c r="Y87" s="145"/>
      <c r="Z87" s="145"/>
      <c r="AA87" s="145"/>
      <c r="AB87" s="146"/>
      <c r="AC87" s="162">
        <v>0</v>
      </c>
      <c r="AD87" s="145"/>
      <c r="AE87" s="145"/>
      <c r="AF87" s="145"/>
      <c r="AG87" s="145"/>
      <c r="AH87" s="146"/>
      <c r="AI87" s="162">
        <v>0</v>
      </c>
      <c r="AJ87" s="145">
        <v>4</v>
      </c>
      <c r="AK87" s="145">
        <v>4</v>
      </c>
      <c r="AL87" s="145"/>
      <c r="AM87" s="145">
        <v>4</v>
      </c>
      <c r="AN87" s="146"/>
      <c r="AO87" s="162">
        <v>4</v>
      </c>
      <c r="AP87" s="145">
        <v>4</v>
      </c>
      <c r="AQ87" s="145"/>
      <c r="AR87" s="145"/>
      <c r="AS87" s="145"/>
      <c r="AT87" s="146"/>
      <c r="AU87" s="162">
        <v>4</v>
      </c>
      <c r="AV87" s="145"/>
      <c r="AW87" s="145"/>
      <c r="AX87" s="145">
        <v>3</v>
      </c>
      <c r="AY87" s="145">
        <v>3</v>
      </c>
      <c r="AZ87" s="145"/>
      <c r="BA87" s="162">
        <v>3</v>
      </c>
      <c r="BB87" s="145"/>
      <c r="BC87" s="145"/>
      <c r="BD87" s="145"/>
      <c r="BE87" s="147"/>
      <c r="BF87" s="148"/>
      <c r="BG87" s="162">
        <v>0</v>
      </c>
    </row>
    <row r="88" spans="1:59" s="102" customFormat="1" ht="23.1" customHeight="1" x14ac:dyDescent="0.3">
      <c r="A88" s="149">
        <v>86</v>
      </c>
      <c r="B88" s="149" t="s">
        <v>214</v>
      </c>
      <c r="C88" s="150" t="s">
        <v>215</v>
      </c>
      <c r="D88" s="149" t="s">
        <v>449</v>
      </c>
      <c r="E88" s="149" t="s">
        <v>160</v>
      </c>
      <c r="F88" s="145">
        <v>3</v>
      </c>
      <c r="G88" s="145">
        <v>4</v>
      </c>
      <c r="H88" s="145">
        <v>3</v>
      </c>
      <c r="I88" s="145">
        <v>3</v>
      </c>
      <c r="J88" s="152"/>
      <c r="K88" s="162">
        <v>3.25</v>
      </c>
      <c r="L88" s="145">
        <v>2</v>
      </c>
      <c r="M88" s="145">
        <v>4</v>
      </c>
      <c r="N88" s="145">
        <v>3</v>
      </c>
      <c r="O88" s="145">
        <v>4</v>
      </c>
      <c r="P88" s="145">
        <v>0</v>
      </c>
      <c r="Q88" s="162">
        <v>2.6</v>
      </c>
      <c r="R88" s="145"/>
      <c r="S88" s="145">
        <v>3</v>
      </c>
      <c r="T88" s="153"/>
      <c r="U88" s="145"/>
      <c r="V88" s="152"/>
      <c r="W88" s="162">
        <v>3</v>
      </c>
      <c r="X88" s="145"/>
      <c r="Y88" s="145"/>
      <c r="Z88" s="153"/>
      <c r="AA88" s="153"/>
      <c r="AB88" s="152"/>
      <c r="AC88" s="162">
        <v>0</v>
      </c>
      <c r="AD88" s="145"/>
      <c r="AE88" s="145"/>
      <c r="AF88" s="145"/>
      <c r="AG88" s="153"/>
      <c r="AH88" s="152"/>
      <c r="AI88" s="162">
        <v>0</v>
      </c>
      <c r="AJ88" s="145">
        <v>3</v>
      </c>
      <c r="AK88" s="145">
        <v>4</v>
      </c>
      <c r="AL88" s="153"/>
      <c r="AM88" s="145">
        <v>3</v>
      </c>
      <c r="AN88" s="152"/>
      <c r="AO88" s="162">
        <v>3.3333333333333335</v>
      </c>
      <c r="AP88" s="145">
        <v>4</v>
      </c>
      <c r="AQ88" s="145"/>
      <c r="AR88" s="145"/>
      <c r="AS88" s="153"/>
      <c r="AT88" s="152"/>
      <c r="AU88" s="162">
        <v>4</v>
      </c>
      <c r="AV88" s="153"/>
      <c r="AW88" s="153"/>
      <c r="AX88" s="145">
        <v>4</v>
      </c>
      <c r="AY88" s="145">
        <v>4</v>
      </c>
      <c r="AZ88" s="145"/>
      <c r="BA88" s="162">
        <v>4</v>
      </c>
      <c r="BB88" s="145"/>
      <c r="BC88" s="145"/>
      <c r="BD88" s="153"/>
      <c r="BE88" s="151"/>
      <c r="BF88" s="154"/>
      <c r="BG88" s="162">
        <v>0</v>
      </c>
    </row>
    <row r="89" spans="1:59" s="102" customFormat="1" ht="23.1" customHeight="1" x14ac:dyDescent="0.3">
      <c r="A89" s="143">
        <v>87</v>
      </c>
      <c r="B89" s="143" t="s">
        <v>337</v>
      </c>
      <c r="C89" s="144" t="s">
        <v>338</v>
      </c>
      <c r="D89" s="143" t="s">
        <v>541</v>
      </c>
      <c r="E89" s="143" t="s">
        <v>492</v>
      </c>
      <c r="F89" s="145">
        <v>3</v>
      </c>
      <c r="G89" s="145">
        <v>3</v>
      </c>
      <c r="H89" s="145">
        <v>2</v>
      </c>
      <c r="I89" s="145">
        <v>4</v>
      </c>
      <c r="J89" s="146"/>
      <c r="K89" s="162">
        <v>3</v>
      </c>
      <c r="L89" s="145">
        <v>3</v>
      </c>
      <c r="M89" s="145">
        <v>4</v>
      </c>
      <c r="N89" s="145">
        <v>4</v>
      </c>
      <c r="O89" s="145">
        <v>3</v>
      </c>
      <c r="P89" s="145">
        <v>0</v>
      </c>
      <c r="Q89" s="162">
        <v>2.8</v>
      </c>
      <c r="R89" s="145"/>
      <c r="S89" s="145">
        <v>4</v>
      </c>
      <c r="T89" s="145"/>
      <c r="U89" s="145"/>
      <c r="V89" s="146"/>
      <c r="W89" s="162">
        <v>4</v>
      </c>
      <c r="X89" s="145"/>
      <c r="Y89" s="145"/>
      <c r="Z89" s="145"/>
      <c r="AA89" s="145"/>
      <c r="AB89" s="146"/>
      <c r="AC89" s="162">
        <v>0</v>
      </c>
      <c r="AD89" s="145"/>
      <c r="AE89" s="145"/>
      <c r="AF89" s="145"/>
      <c r="AG89" s="145"/>
      <c r="AH89" s="146"/>
      <c r="AI89" s="162">
        <v>0</v>
      </c>
      <c r="AJ89" s="145">
        <v>4</v>
      </c>
      <c r="AK89" s="145">
        <v>4</v>
      </c>
      <c r="AL89" s="145"/>
      <c r="AM89" s="145">
        <v>4</v>
      </c>
      <c r="AN89" s="146"/>
      <c r="AO89" s="162">
        <v>4</v>
      </c>
      <c r="AP89" s="145">
        <v>4</v>
      </c>
      <c r="AQ89" s="145"/>
      <c r="AR89" s="145"/>
      <c r="AS89" s="145"/>
      <c r="AT89" s="146"/>
      <c r="AU89" s="162">
        <v>4</v>
      </c>
      <c r="AV89" s="145"/>
      <c r="AW89" s="145"/>
      <c r="AX89" s="145">
        <v>2</v>
      </c>
      <c r="AY89" s="145">
        <v>2</v>
      </c>
      <c r="AZ89" s="145"/>
      <c r="BA89" s="162">
        <v>2</v>
      </c>
      <c r="BB89" s="145"/>
      <c r="BC89" s="145"/>
      <c r="BD89" s="145"/>
      <c r="BE89" s="147"/>
      <c r="BF89" s="148"/>
      <c r="BG89" s="162">
        <v>0</v>
      </c>
    </row>
    <row r="90" spans="1:59" s="102" customFormat="1" ht="23.1" customHeight="1" x14ac:dyDescent="0.3">
      <c r="A90" s="149">
        <v>88</v>
      </c>
      <c r="B90" s="149" t="s">
        <v>135</v>
      </c>
      <c r="C90" s="150" t="s">
        <v>136</v>
      </c>
      <c r="D90" s="149" t="s">
        <v>541</v>
      </c>
      <c r="E90" s="149" t="s">
        <v>34</v>
      </c>
      <c r="F90" s="145">
        <v>3</v>
      </c>
      <c r="G90" s="145">
        <v>2</v>
      </c>
      <c r="H90" s="145">
        <v>3</v>
      </c>
      <c r="I90" s="145">
        <v>4</v>
      </c>
      <c r="J90" s="152"/>
      <c r="K90" s="162">
        <v>3</v>
      </c>
      <c r="L90" s="145">
        <v>4</v>
      </c>
      <c r="M90" s="145">
        <v>3</v>
      </c>
      <c r="N90" s="145">
        <v>4</v>
      </c>
      <c r="O90" s="145">
        <v>3</v>
      </c>
      <c r="P90" s="145">
        <v>0</v>
      </c>
      <c r="Q90" s="162">
        <v>2.8</v>
      </c>
      <c r="R90" s="145"/>
      <c r="S90" s="145">
        <v>3</v>
      </c>
      <c r="T90" s="153"/>
      <c r="U90" s="145"/>
      <c r="V90" s="152"/>
      <c r="W90" s="162">
        <v>3</v>
      </c>
      <c r="X90" s="145"/>
      <c r="Y90" s="145"/>
      <c r="Z90" s="153"/>
      <c r="AA90" s="153"/>
      <c r="AB90" s="152"/>
      <c r="AC90" s="162">
        <v>0</v>
      </c>
      <c r="AD90" s="145"/>
      <c r="AE90" s="145"/>
      <c r="AF90" s="145"/>
      <c r="AG90" s="153"/>
      <c r="AH90" s="152"/>
      <c r="AI90" s="162">
        <v>0</v>
      </c>
      <c r="AJ90" s="145">
        <v>3</v>
      </c>
      <c r="AK90" s="145">
        <v>3</v>
      </c>
      <c r="AL90" s="153"/>
      <c r="AM90" s="145">
        <v>4</v>
      </c>
      <c r="AN90" s="152"/>
      <c r="AO90" s="162">
        <v>3.3333333333333335</v>
      </c>
      <c r="AP90" s="145">
        <v>3</v>
      </c>
      <c r="AQ90" s="145"/>
      <c r="AR90" s="145"/>
      <c r="AS90" s="153"/>
      <c r="AT90" s="152"/>
      <c r="AU90" s="162">
        <v>3</v>
      </c>
      <c r="AV90" s="153"/>
      <c r="AW90" s="153"/>
      <c r="AX90" s="145">
        <v>3</v>
      </c>
      <c r="AY90" s="145">
        <v>4</v>
      </c>
      <c r="AZ90" s="145"/>
      <c r="BA90" s="162">
        <v>3.5</v>
      </c>
      <c r="BB90" s="145"/>
      <c r="BC90" s="145"/>
      <c r="BD90" s="153"/>
      <c r="BE90" s="151"/>
      <c r="BF90" s="154"/>
      <c r="BG90" s="162">
        <v>0</v>
      </c>
    </row>
    <row r="91" spans="1:59" s="102" customFormat="1" ht="23.1" customHeight="1" x14ac:dyDescent="0.3">
      <c r="A91" s="143">
        <v>89</v>
      </c>
      <c r="B91" s="143" t="s">
        <v>61</v>
      </c>
      <c r="C91" s="144" t="s">
        <v>62</v>
      </c>
      <c r="D91" s="143" t="s">
        <v>541</v>
      </c>
      <c r="E91" s="143" t="s">
        <v>34</v>
      </c>
      <c r="F91" s="145">
        <v>4</v>
      </c>
      <c r="G91" s="145">
        <v>4</v>
      </c>
      <c r="H91" s="145">
        <v>4</v>
      </c>
      <c r="I91" s="145">
        <v>4</v>
      </c>
      <c r="J91" s="146"/>
      <c r="K91" s="162">
        <v>4</v>
      </c>
      <c r="L91" s="145">
        <v>4</v>
      </c>
      <c r="M91" s="145">
        <v>4</v>
      </c>
      <c r="N91" s="145">
        <v>4</v>
      </c>
      <c r="O91" s="145">
        <v>4</v>
      </c>
      <c r="P91" s="145">
        <v>0</v>
      </c>
      <c r="Q91" s="162">
        <v>3.2</v>
      </c>
      <c r="R91" s="145"/>
      <c r="S91" s="145">
        <v>4</v>
      </c>
      <c r="T91" s="145"/>
      <c r="U91" s="145"/>
      <c r="V91" s="146"/>
      <c r="W91" s="162">
        <v>4</v>
      </c>
      <c r="X91" s="145"/>
      <c r="Y91" s="145"/>
      <c r="Z91" s="145"/>
      <c r="AA91" s="145"/>
      <c r="AB91" s="146"/>
      <c r="AC91" s="162">
        <v>0</v>
      </c>
      <c r="AD91" s="145"/>
      <c r="AE91" s="145"/>
      <c r="AF91" s="145"/>
      <c r="AG91" s="145"/>
      <c r="AH91" s="146"/>
      <c r="AI91" s="162">
        <v>0</v>
      </c>
      <c r="AJ91" s="145">
        <v>4</v>
      </c>
      <c r="AK91" s="145">
        <v>4</v>
      </c>
      <c r="AL91" s="145"/>
      <c r="AM91" s="145">
        <v>4</v>
      </c>
      <c r="AN91" s="146"/>
      <c r="AO91" s="162">
        <v>4</v>
      </c>
      <c r="AP91" s="145">
        <v>3</v>
      </c>
      <c r="AQ91" s="145"/>
      <c r="AR91" s="145"/>
      <c r="AS91" s="145"/>
      <c r="AT91" s="146"/>
      <c r="AU91" s="162">
        <v>3</v>
      </c>
      <c r="AV91" s="145"/>
      <c r="AW91" s="145"/>
      <c r="AX91" s="145">
        <v>3</v>
      </c>
      <c r="AY91" s="145">
        <v>3</v>
      </c>
      <c r="AZ91" s="145"/>
      <c r="BA91" s="162">
        <v>3</v>
      </c>
      <c r="BB91" s="145"/>
      <c r="BC91" s="145"/>
      <c r="BD91" s="145"/>
      <c r="BE91" s="147"/>
      <c r="BF91" s="148"/>
      <c r="BG91" s="162">
        <v>0</v>
      </c>
    </row>
    <row r="92" spans="1:59" s="102" customFormat="1" ht="23.1" customHeight="1" x14ac:dyDescent="0.3">
      <c r="A92" s="149">
        <v>90</v>
      </c>
      <c r="B92" s="149" t="s">
        <v>37</v>
      </c>
      <c r="C92" s="150" t="s">
        <v>38</v>
      </c>
      <c r="D92" s="149" t="s">
        <v>543</v>
      </c>
      <c r="E92" s="149" t="s">
        <v>34</v>
      </c>
      <c r="F92" s="145">
        <v>2</v>
      </c>
      <c r="G92" s="145">
        <v>4</v>
      </c>
      <c r="H92" s="145">
        <v>4</v>
      </c>
      <c r="I92" s="145">
        <v>3</v>
      </c>
      <c r="J92" s="152"/>
      <c r="K92" s="162">
        <v>3.25</v>
      </c>
      <c r="L92" s="145">
        <v>3</v>
      </c>
      <c r="M92" s="145">
        <v>4</v>
      </c>
      <c r="N92" s="145">
        <v>3</v>
      </c>
      <c r="O92" s="145">
        <v>4</v>
      </c>
      <c r="P92" s="145">
        <v>0</v>
      </c>
      <c r="Q92" s="162">
        <v>2.8</v>
      </c>
      <c r="R92" s="145"/>
      <c r="S92" s="145">
        <v>3</v>
      </c>
      <c r="T92" s="153"/>
      <c r="U92" s="145"/>
      <c r="V92" s="152"/>
      <c r="W92" s="162">
        <v>3</v>
      </c>
      <c r="X92" s="145"/>
      <c r="Y92" s="145"/>
      <c r="Z92" s="153"/>
      <c r="AA92" s="153"/>
      <c r="AB92" s="152"/>
      <c r="AC92" s="162">
        <v>0</v>
      </c>
      <c r="AD92" s="145"/>
      <c r="AE92" s="145"/>
      <c r="AF92" s="145"/>
      <c r="AG92" s="153"/>
      <c r="AH92" s="152"/>
      <c r="AI92" s="162">
        <v>0</v>
      </c>
      <c r="AJ92" s="145">
        <v>2</v>
      </c>
      <c r="AK92" s="145">
        <v>3</v>
      </c>
      <c r="AL92" s="153"/>
      <c r="AM92" s="145">
        <v>3</v>
      </c>
      <c r="AN92" s="152"/>
      <c r="AO92" s="162">
        <v>2.6666666666666665</v>
      </c>
      <c r="AP92" s="145">
        <v>4</v>
      </c>
      <c r="AQ92" s="145"/>
      <c r="AR92" s="145"/>
      <c r="AS92" s="153"/>
      <c r="AT92" s="152"/>
      <c r="AU92" s="162">
        <v>4</v>
      </c>
      <c r="AV92" s="153"/>
      <c r="AW92" s="153"/>
      <c r="AX92" s="145">
        <v>4</v>
      </c>
      <c r="AY92" s="145">
        <v>4</v>
      </c>
      <c r="AZ92" s="145"/>
      <c r="BA92" s="162">
        <v>4</v>
      </c>
      <c r="BB92" s="145"/>
      <c r="BC92" s="145"/>
      <c r="BD92" s="153"/>
      <c r="BE92" s="151"/>
      <c r="BF92" s="154"/>
      <c r="BG92" s="162">
        <v>0</v>
      </c>
    </row>
    <row r="93" spans="1:59" s="102" customFormat="1" ht="23.1" customHeight="1" x14ac:dyDescent="0.3">
      <c r="A93" s="143">
        <v>91</v>
      </c>
      <c r="B93" s="143" t="s">
        <v>137</v>
      </c>
      <c r="C93" s="144" t="s">
        <v>138</v>
      </c>
      <c r="D93" s="143" t="s">
        <v>449</v>
      </c>
      <c r="E93" s="143" t="s">
        <v>34</v>
      </c>
      <c r="F93" s="145">
        <v>1</v>
      </c>
      <c r="G93" s="145">
        <v>1</v>
      </c>
      <c r="H93" s="145">
        <v>1</v>
      </c>
      <c r="I93" s="145">
        <v>1</v>
      </c>
      <c r="J93" s="146"/>
      <c r="K93" s="162">
        <v>1</v>
      </c>
      <c r="L93" s="145">
        <v>1</v>
      </c>
      <c r="M93" s="145">
        <v>1</v>
      </c>
      <c r="N93" s="145">
        <v>4</v>
      </c>
      <c r="O93" s="145">
        <v>1</v>
      </c>
      <c r="P93" s="145">
        <v>0</v>
      </c>
      <c r="Q93" s="162">
        <v>1.4</v>
      </c>
      <c r="R93" s="145"/>
      <c r="S93" s="145">
        <v>1</v>
      </c>
      <c r="T93" s="145"/>
      <c r="U93" s="145"/>
      <c r="V93" s="146"/>
      <c r="W93" s="162">
        <v>1</v>
      </c>
      <c r="X93" s="145"/>
      <c r="Y93" s="145"/>
      <c r="Z93" s="145"/>
      <c r="AA93" s="145"/>
      <c r="AB93" s="146"/>
      <c r="AC93" s="162">
        <v>0</v>
      </c>
      <c r="AD93" s="145"/>
      <c r="AE93" s="145"/>
      <c r="AF93" s="145"/>
      <c r="AG93" s="145"/>
      <c r="AH93" s="146"/>
      <c r="AI93" s="162">
        <v>0</v>
      </c>
      <c r="AJ93" s="145">
        <v>1</v>
      </c>
      <c r="AK93" s="145">
        <v>1</v>
      </c>
      <c r="AL93" s="145"/>
      <c r="AM93" s="145">
        <v>1</v>
      </c>
      <c r="AN93" s="146"/>
      <c r="AO93" s="162">
        <v>1</v>
      </c>
      <c r="AP93" s="145">
        <v>1</v>
      </c>
      <c r="AQ93" s="145"/>
      <c r="AR93" s="145"/>
      <c r="AS93" s="145"/>
      <c r="AT93" s="146"/>
      <c r="AU93" s="162">
        <v>1</v>
      </c>
      <c r="AV93" s="145"/>
      <c r="AW93" s="145"/>
      <c r="AX93" s="145">
        <v>1</v>
      </c>
      <c r="AY93" s="145">
        <v>1</v>
      </c>
      <c r="AZ93" s="145"/>
      <c r="BA93" s="162">
        <v>1</v>
      </c>
      <c r="BB93" s="145"/>
      <c r="BC93" s="145"/>
      <c r="BD93" s="145"/>
      <c r="BE93" s="147"/>
      <c r="BF93" s="148"/>
      <c r="BG93" s="162">
        <v>0</v>
      </c>
    </row>
    <row r="94" spans="1:59" s="102" customFormat="1" ht="23.1" customHeight="1" x14ac:dyDescent="0.3">
      <c r="A94" s="149">
        <v>92</v>
      </c>
      <c r="B94" s="149" t="s">
        <v>230</v>
      </c>
      <c r="C94" s="150" t="s">
        <v>231</v>
      </c>
      <c r="D94" s="149" t="s">
        <v>449</v>
      </c>
      <c r="E94" s="149" t="s">
        <v>160</v>
      </c>
      <c r="F94" s="145">
        <v>3</v>
      </c>
      <c r="G94" s="145">
        <v>4</v>
      </c>
      <c r="H94" s="145">
        <v>4</v>
      </c>
      <c r="I94" s="145">
        <v>3</v>
      </c>
      <c r="J94" s="152"/>
      <c r="K94" s="162">
        <v>3.5</v>
      </c>
      <c r="L94" s="145">
        <v>3</v>
      </c>
      <c r="M94" s="145">
        <v>3</v>
      </c>
      <c r="N94" s="145">
        <v>2</v>
      </c>
      <c r="O94" s="145">
        <v>3</v>
      </c>
      <c r="P94" s="145">
        <v>0</v>
      </c>
      <c r="Q94" s="162">
        <v>2.2000000000000002</v>
      </c>
      <c r="R94" s="145"/>
      <c r="S94" s="145">
        <v>4</v>
      </c>
      <c r="T94" s="153"/>
      <c r="U94" s="145"/>
      <c r="V94" s="152"/>
      <c r="W94" s="162">
        <v>4</v>
      </c>
      <c r="X94" s="145"/>
      <c r="Y94" s="145"/>
      <c r="Z94" s="153"/>
      <c r="AA94" s="153"/>
      <c r="AB94" s="152"/>
      <c r="AC94" s="162">
        <v>0</v>
      </c>
      <c r="AD94" s="145"/>
      <c r="AE94" s="145"/>
      <c r="AF94" s="145"/>
      <c r="AG94" s="153"/>
      <c r="AH94" s="152"/>
      <c r="AI94" s="162">
        <v>0</v>
      </c>
      <c r="AJ94" s="145">
        <v>3</v>
      </c>
      <c r="AK94" s="145">
        <v>4</v>
      </c>
      <c r="AL94" s="153"/>
      <c r="AM94" s="145">
        <v>2</v>
      </c>
      <c r="AN94" s="152"/>
      <c r="AO94" s="162">
        <v>3</v>
      </c>
      <c r="AP94" s="145">
        <v>4</v>
      </c>
      <c r="AQ94" s="145"/>
      <c r="AR94" s="145"/>
      <c r="AS94" s="153"/>
      <c r="AT94" s="152"/>
      <c r="AU94" s="162">
        <v>4</v>
      </c>
      <c r="AV94" s="153"/>
      <c r="AW94" s="153"/>
      <c r="AX94" s="145">
        <v>4</v>
      </c>
      <c r="AY94" s="145">
        <v>4</v>
      </c>
      <c r="AZ94" s="145"/>
      <c r="BA94" s="162">
        <v>4</v>
      </c>
      <c r="BB94" s="145"/>
      <c r="BC94" s="145"/>
      <c r="BD94" s="153"/>
      <c r="BE94" s="151"/>
      <c r="BF94" s="154"/>
      <c r="BG94" s="162">
        <v>0</v>
      </c>
    </row>
    <row r="95" spans="1:59" s="102" customFormat="1" ht="23.1" customHeight="1" x14ac:dyDescent="0.3">
      <c r="A95" s="143">
        <v>93</v>
      </c>
      <c r="B95" s="143" t="s">
        <v>339</v>
      </c>
      <c r="C95" s="144" t="s">
        <v>340</v>
      </c>
      <c r="D95" s="143" t="s">
        <v>541</v>
      </c>
      <c r="E95" s="143" t="s">
        <v>492</v>
      </c>
      <c r="F95" s="145">
        <v>3</v>
      </c>
      <c r="G95" s="145">
        <v>2</v>
      </c>
      <c r="H95" s="145">
        <v>2</v>
      </c>
      <c r="I95" s="145">
        <v>2</v>
      </c>
      <c r="J95" s="146"/>
      <c r="K95" s="162">
        <v>2.25</v>
      </c>
      <c r="L95" s="145">
        <v>2</v>
      </c>
      <c r="M95" s="145">
        <v>2</v>
      </c>
      <c r="N95" s="145">
        <v>2</v>
      </c>
      <c r="O95" s="145">
        <v>2</v>
      </c>
      <c r="P95" s="145">
        <v>0</v>
      </c>
      <c r="Q95" s="162">
        <v>1.6</v>
      </c>
      <c r="R95" s="145"/>
      <c r="S95" s="145">
        <v>2</v>
      </c>
      <c r="T95" s="145"/>
      <c r="U95" s="145"/>
      <c r="V95" s="146"/>
      <c r="W95" s="162">
        <v>2</v>
      </c>
      <c r="X95" s="145"/>
      <c r="Y95" s="145"/>
      <c r="Z95" s="145"/>
      <c r="AA95" s="145"/>
      <c r="AB95" s="146"/>
      <c r="AC95" s="162">
        <v>0</v>
      </c>
      <c r="AD95" s="145"/>
      <c r="AE95" s="145"/>
      <c r="AF95" s="145"/>
      <c r="AG95" s="145"/>
      <c r="AH95" s="146"/>
      <c r="AI95" s="162">
        <v>0</v>
      </c>
      <c r="AJ95" s="145">
        <v>3</v>
      </c>
      <c r="AK95" s="145">
        <v>2</v>
      </c>
      <c r="AL95" s="145"/>
      <c r="AM95" s="145">
        <v>2</v>
      </c>
      <c r="AN95" s="146"/>
      <c r="AO95" s="162">
        <v>2.3333333333333335</v>
      </c>
      <c r="AP95" s="145">
        <v>2</v>
      </c>
      <c r="AQ95" s="145"/>
      <c r="AR95" s="145"/>
      <c r="AS95" s="145"/>
      <c r="AT95" s="146"/>
      <c r="AU95" s="162">
        <v>2</v>
      </c>
      <c r="AV95" s="145"/>
      <c r="AW95" s="145"/>
      <c r="AX95" s="145">
        <v>3</v>
      </c>
      <c r="AY95" s="145">
        <v>1</v>
      </c>
      <c r="AZ95" s="145"/>
      <c r="BA95" s="162">
        <v>2</v>
      </c>
      <c r="BB95" s="145"/>
      <c r="BC95" s="145"/>
      <c r="BD95" s="145"/>
      <c r="BE95" s="147"/>
      <c r="BF95" s="148"/>
      <c r="BG95" s="162">
        <v>0</v>
      </c>
    </row>
    <row r="96" spans="1:59" s="102" customFormat="1" ht="23.1" customHeight="1" x14ac:dyDescent="0.3">
      <c r="A96" s="149">
        <v>94</v>
      </c>
      <c r="B96" s="149" t="s">
        <v>96</v>
      </c>
      <c r="C96" s="150" t="s">
        <v>97</v>
      </c>
      <c r="D96" s="149" t="s">
        <v>449</v>
      </c>
      <c r="E96" s="149" t="s">
        <v>34</v>
      </c>
      <c r="F96" s="145">
        <v>3</v>
      </c>
      <c r="G96" s="145">
        <v>0</v>
      </c>
      <c r="H96" s="145">
        <v>4</v>
      </c>
      <c r="I96" s="145">
        <v>3</v>
      </c>
      <c r="J96" s="152"/>
      <c r="K96" s="162">
        <v>2.5</v>
      </c>
      <c r="L96" s="145">
        <v>4</v>
      </c>
      <c r="M96" s="145">
        <v>3</v>
      </c>
      <c r="N96" s="145">
        <v>4</v>
      </c>
      <c r="O96" s="145">
        <v>3</v>
      </c>
      <c r="P96" s="145">
        <v>0</v>
      </c>
      <c r="Q96" s="162">
        <v>2.8</v>
      </c>
      <c r="R96" s="145"/>
      <c r="S96" s="145">
        <v>2</v>
      </c>
      <c r="T96" s="153"/>
      <c r="U96" s="145"/>
      <c r="V96" s="152"/>
      <c r="W96" s="162">
        <v>2</v>
      </c>
      <c r="X96" s="145"/>
      <c r="Y96" s="145"/>
      <c r="Z96" s="153"/>
      <c r="AA96" s="153"/>
      <c r="AB96" s="152"/>
      <c r="AC96" s="162">
        <v>0</v>
      </c>
      <c r="AD96" s="145"/>
      <c r="AE96" s="145"/>
      <c r="AF96" s="145"/>
      <c r="AG96" s="153"/>
      <c r="AH96" s="152"/>
      <c r="AI96" s="162">
        <v>0</v>
      </c>
      <c r="AJ96" s="145">
        <v>3</v>
      </c>
      <c r="AK96" s="145">
        <v>3</v>
      </c>
      <c r="AL96" s="153"/>
      <c r="AM96" s="145">
        <v>2</v>
      </c>
      <c r="AN96" s="152"/>
      <c r="AO96" s="162">
        <v>2.6666666666666665</v>
      </c>
      <c r="AP96" s="145">
        <v>4</v>
      </c>
      <c r="AQ96" s="145"/>
      <c r="AR96" s="145"/>
      <c r="AS96" s="153"/>
      <c r="AT96" s="152"/>
      <c r="AU96" s="162">
        <v>4</v>
      </c>
      <c r="AV96" s="153"/>
      <c r="AW96" s="153"/>
      <c r="AX96" s="145">
        <v>3</v>
      </c>
      <c r="AY96" s="145">
        <v>5</v>
      </c>
      <c r="AZ96" s="145"/>
      <c r="BA96" s="162">
        <v>4</v>
      </c>
      <c r="BB96" s="145"/>
      <c r="BC96" s="145"/>
      <c r="BD96" s="153"/>
      <c r="BE96" s="151"/>
      <c r="BF96" s="154"/>
      <c r="BG96" s="162">
        <v>0</v>
      </c>
    </row>
    <row r="97" spans="1:59" s="102" customFormat="1" ht="23.1" customHeight="1" x14ac:dyDescent="0.3">
      <c r="A97" s="143">
        <v>95</v>
      </c>
      <c r="B97" s="143" t="s">
        <v>248</v>
      </c>
      <c r="C97" s="144" t="s">
        <v>249</v>
      </c>
      <c r="D97" s="143" t="s">
        <v>449</v>
      </c>
      <c r="E97" s="143" t="s">
        <v>160</v>
      </c>
      <c r="F97" s="145">
        <v>3</v>
      </c>
      <c r="G97" s="145">
        <v>3</v>
      </c>
      <c r="H97" s="145">
        <v>0</v>
      </c>
      <c r="I97" s="145">
        <v>3</v>
      </c>
      <c r="J97" s="146"/>
      <c r="K97" s="162">
        <v>2.25</v>
      </c>
      <c r="L97" s="145">
        <v>3</v>
      </c>
      <c r="M97" s="145">
        <v>3</v>
      </c>
      <c r="N97" s="145">
        <v>3</v>
      </c>
      <c r="O97" s="145">
        <v>3</v>
      </c>
      <c r="P97" s="145">
        <v>0</v>
      </c>
      <c r="Q97" s="162">
        <v>2.4</v>
      </c>
      <c r="R97" s="145"/>
      <c r="S97" s="145">
        <v>3</v>
      </c>
      <c r="T97" s="145"/>
      <c r="U97" s="145"/>
      <c r="V97" s="146"/>
      <c r="W97" s="162">
        <v>3</v>
      </c>
      <c r="X97" s="145"/>
      <c r="Y97" s="145"/>
      <c r="Z97" s="145"/>
      <c r="AA97" s="145"/>
      <c r="AB97" s="146"/>
      <c r="AC97" s="162">
        <v>0</v>
      </c>
      <c r="AD97" s="145"/>
      <c r="AE97" s="145"/>
      <c r="AF97" s="145"/>
      <c r="AG97" s="145"/>
      <c r="AH97" s="146"/>
      <c r="AI97" s="162">
        <v>0</v>
      </c>
      <c r="AJ97" s="145">
        <v>3</v>
      </c>
      <c r="AK97" s="145">
        <v>2</v>
      </c>
      <c r="AL97" s="145"/>
      <c r="AM97" s="145">
        <v>3</v>
      </c>
      <c r="AN97" s="146"/>
      <c r="AO97" s="162">
        <v>2.6666666666666665</v>
      </c>
      <c r="AP97" s="145">
        <v>3</v>
      </c>
      <c r="AQ97" s="145"/>
      <c r="AR97" s="145"/>
      <c r="AS97" s="145"/>
      <c r="AT97" s="146"/>
      <c r="AU97" s="162">
        <v>3</v>
      </c>
      <c r="AV97" s="145"/>
      <c r="AW97" s="145"/>
      <c r="AX97" s="145">
        <v>3</v>
      </c>
      <c r="AY97" s="145">
        <v>3</v>
      </c>
      <c r="AZ97" s="145"/>
      <c r="BA97" s="162">
        <v>3</v>
      </c>
      <c r="BB97" s="145"/>
      <c r="BC97" s="145"/>
      <c r="BD97" s="145"/>
      <c r="BE97" s="147"/>
      <c r="BF97" s="148"/>
      <c r="BG97" s="162">
        <v>0</v>
      </c>
    </row>
    <row r="98" spans="1:59" s="102" customFormat="1" ht="23.1" customHeight="1" x14ac:dyDescent="0.3">
      <c r="A98" s="149">
        <v>96</v>
      </c>
      <c r="B98" s="149" t="s">
        <v>341</v>
      </c>
      <c r="C98" s="150" t="s">
        <v>342</v>
      </c>
      <c r="D98" s="149" t="s">
        <v>449</v>
      </c>
      <c r="E98" s="149" t="s">
        <v>492</v>
      </c>
      <c r="F98" s="145">
        <v>2</v>
      </c>
      <c r="G98" s="145">
        <v>3</v>
      </c>
      <c r="H98" s="145">
        <v>2</v>
      </c>
      <c r="I98" s="145">
        <v>2</v>
      </c>
      <c r="J98" s="152"/>
      <c r="K98" s="162">
        <v>2.25</v>
      </c>
      <c r="L98" s="145">
        <v>3</v>
      </c>
      <c r="M98" s="145">
        <v>4</v>
      </c>
      <c r="N98" s="145">
        <v>3</v>
      </c>
      <c r="O98" s="145">
        <v>2</v>
      </c>
      <c r="P98" s="145">
        <v>0</v>
      </c>
      <c r="Q98" s="162">
        <v>2.4</v>
      </c>
      <c r="R98" s="145"/>
      <c r="S98" s="145">
        <v>3</v>
      </c>
      <c r="T98" s="153"/>
      <c r="U98" s="145"/>
      <c r="V98" s="152"/>
      <c r="W98" s="162">
        <v>3</v>
      </c>
      <c r="X98" s="145"/>
      <c r="Y98" s="145"/>
      <c r="Z98" s="153"/>
      <c r="AA98" s="153"/>
      <c r="AB98" s="152"/>
      <c r="AC98" s="162">
        <v>0</v>
      </c>
      <c r="AD98" s="145"/>
      <c r="AE98" s="145"/>
      <c r="AF98" s="145"/>
      <c r="AG98" s="153"/>
      <c r="AH98" s="152"/>
      <c r="AI98" s="162">
        <v>0</v>
      </c>
      <c r="AJ98" s="145">
        <v>3</v>
      </c>
      <c r="AK98" s="145">
        <v>2</v>
      </c>
      <c r="AL98" s="153"/>
      <c r="AM98" s="145">
        <v>2</v>
      </c>
      <c r="AN98" s="152"/>
      <c r="AO98" s="162">
        <v>2.3333333333333335</v>
      </c>
      <c r="AP98" s="145">
        <v>2</v>
      </c>
      <c r="AQ98" s="145"/>
      <c r="AR98" s="145"/>
      <c r="AS98" s="153"/>
      <c r="AT98" s="152"/>
      <c r="AU98" s="162">
        <v>2</v>
      </c>
      <c r="AV98" s="153"/>
      <c r="AW98" s="153"/>
      <c r="AX98" s="145">
        <v>3</v>
      </c>
      <c r="AY98" s="145">
        <v>3</v>
      </c>
      <c r="AZ98" s="145"/>
      <c r="BA98" s="162">
        <v>3</v>
      </c>
      <c r="BB98" s="145"/>
      <c r="BC98" s="145"/>
      <c r="BD98" s="153"/>
      <c r="BE98" s="151"/>
      <c r="BF98" s="154"/>
      <c r="BG98" s="162">
        <v>0</v>
      </c>
    </row>
    <row r="99" spans="1:59" s="102" customFormat="1" ht="23.1" customHeight="1" x14ac:dyDescent="0.3">
      <c r="A99" s="143">
        <v>97</v>
      </c>
      <c r="B99" s="143" t="s">
        <v>183</v>
      </c>
      <c r="C99" s="144" t="s">
        <v>184</v>
      </c>
      <c r="D99" s="143" t="s">
        <v>541</v>
      </c>
      <c r="E99" s="143" t="s">
        <v>160</v>
      </c>
      <c r="F99" s="145">
        <v>3</v>
      </c>
      <c r="G99" s="145">
        <v>3</v>
      </c>
      <c r="H99" s="145">
        <v>3</v>
      </c>
      <c r="I99" s="145">
        <v>3.5</v>
      </c>
      <c r="J99" s="146"/>
      <c r="K99" s="162">
        <v>3.125</v>
      </c>
      <c r="L99" s="145">
        <v>3.5</v>
      </c>
      <c r="M99" s="145">
        <v>3</v>
      </c>
      <c r="N99" s="145">
        <v>3</v>
      </c>
      <c r="O99" s="145">
        <v>3</v>
      </c>
      <c r="P99" s="145">
        <v>0</v>
      </c>
      <c r="Q99" s="162">
        <v>2.5</v>
      </c>
      <c r="R99" s="145"/>
      <c r="S99" s="145">
        <v>3.5</v>
      </c>
      <c r="T99" s="145"/>
      <c r="U99" s="145"/>
      <c r="V99" s="146"/>
      <c r="W99" s="162">
        <v>3.5</v>
      </c>
      <c r="X99" s="145"/>
      <c r="Y99" s="145"/>
      <c r="Z99" s="145"/>
      <c r="AA99" s="145"/>
      <c r="AB99" s="146"/>
      <c r="AC99" s="162">
        <v>0</v>
      </c>
      <c r="AD99" s="145"/>
      <c r="AE99" s="145"/>
      <c r="AF99" s="145"/>
      <c r="AG99" s="145"/>
      <c r="AH99" s="146"/>
      <c r="AI99" s="162">
        <v>0</v>
      </c>
      <c r="AJ99" s="145">
        <v>3</v>
      </c>
      <c r="AK99" s="145">
        <v>3</v>
      </c>
      <c r="AL99" s="145"/>
      <c r="AM99" s="145">
        <v>3.5</v>
      </c>
      <c r="AN99" s="146"/>
      <c r="AO99" s="162">
        <v>3.1666666666666665</v>
      </c>
      <c r="AP99" s="145">
        <v>3</v>
      </c>
      <c r="AQ99" s="145"/>
      <c r="AR99" s="145"/>
      <c r="AS99" s="145"/>
      <c r="AT99" s="146"/>
      <c r="AU99" s="162">
        <v>3</v>
      </c>
      <c r="AV99" s="145"/>
      <c r="AW99" s="145"/>
      <c r="AX99" s="145">
        <v>3.5</v>
      </c>
      <c r="AY99" s="145">
        <v>3</v>
      </c>
      <c r="AZ99" s="145"/>
      <c r="BA99" s="162">
        <v>3.25</v>
      </c>
      <c r="BB99" s="145"/>
      <c r="BC99" s="145"/>
      <c r="BD99" s="145"/>
      <c r="BE99" s="147"/>
      <c r="BF99" s="148"/>
      <c r="BG99" s="162">
        <v>0</v>
      </c>
    </row>
    <row r="100" spans="1:59" s="102" customFormat="1" ht="23.1" customHeight="1" x14ac:dyDescent="0.3">
      <c r="A100" s="149">
        <v>98</v>
      </c>
      <c r="B100" s="149" t="s">
        <v>343</v>
      </c>
      <c r="C100" s="150" t="s">
        <v>344</v>
      </c>
      <c r="D100" s="149" t="s">
        <v>541</v>
      </c>
      <c r="E100" s="149" t="s">
        <v>492</v>
      </c>
      <c r="F100" s="145">
        <v>2</v>
      </c>
      <c r="G100" s="145">
        <v>2</v>
      </c>
      <c r="H100" s="145">
        <v>2</v>
      </c>
      <c r="I100" s="145">
        <v>2</v>
      </c>
      <c r="J100" s="152"/>
      <c r="K100" s="162">
        <v>2</v>
      </c>
      <c r="L100" s="145">
        <v>3</v>
      </c>
      <c r="M100" s="145">
        <v>2</v>
      </c>
      <c r="N100" s="145">
        <v>3</v>
      </c>
      <c r="O100" s="145">
        <v>2</v>
      </c>
      <c r="P100" s="145">
        <v>0</v>
      </c>
      <c r="Q100" s="162">
        <v>2</v>
      </c>
      <c r="R100" s="145"/>
      <c r="S100" s="145">
        <v>2</v>
      </c>
      <c r="T100" s="153"/>
      <c r="U100" s="145"/>
      <c r="V100" s="152"/>
      <c r="W100" s="162">
        <v>2</v>
      </c>
      <c r="X100" s="145"/>
      <c r="Y100" s="145"/>
      <c r="Z100" s="153"/>
      <c r="AA100" s="153"/>
      <c r="AB100" s="152"/>
      <c r="AC100" s="162">
        <v>0</v>
      </c>
      <c r="AD100" s="145"/>
      <c r="AE100" s="145"/>
      <c r="AF100" s="145"/>
      <c r="AG100" s="153"/>
      <c r="AH100" s="152"/>
      <c r="AI100" s="162">
        <v>0</v>
      </c>
      <c r="AJ100" s="145">
        <v>2</v>
      </c>
      <c r="AK100" s="145">
        <v>3</v>
      </c>
      <c r="AL100" s="153"/>
      <c r="AM100" s="145">
        <v>3</v>
      </c>
      <c r="AN100" s="152"/>
      <c r="AO100" s="162">
        <v>2.6666666666666665</v>
      </c>
      <c r="AP100" s="145">
        <v>3</v>
      </c>
      <c r="AQ100" s="145"/>
      <c r="AR100" s="145"/>
      <c r="AS100" s="153"/>
      <c r="AT100" s="152"/>
      <c r="AU100" s="162">
        <v>3</v>
      </c>
      <c r="AV100" s="153"/>
      <c r="AW100" s="153"/>
      <c r="AX100" s="145">
        <v>2</v>
      </c>
      <c r="AY100" s="145">
        <v>2</v>
      </c>
      <c r="AZ100" s="145"/>
      <c r="BA100" s="162">
        <v>2</v>
      </c>
      <c r="BB100" s="145"/>
      <c r="BC100" s="145"/>
      <c r="BD100" s="153"/>
      <c r="BE100" s="151"/>
      <c r="BF100" s="154"/>
      <c r="BG100" s="162">
        <v>0</v>
      </c>
    </row>
    <row r="101" spans="1:59" s="102" customFormat="1" ht="23.1" customHeight="1" x14ac:dyDescent="0.3">
      <c r="A101" s="143">
        <v>99</v>
      </c>
      <c r="B101" s="143" t="s">
        <v>262</v>
      </c>
      <c r="C101" s="144" t="s">
        <v>263</v>
      </c>
      <c r="D101" s="143" t="s">
        <v>449</v>
      </c>
      <c r="E101" s="143" t="s">
        <v>160</v>
      </c>
      <c r="F101" s="145">
        <v>0</v>
      </c>
      <c r="G101" s="145">
        <v>0</v>
      </c>
      <c r="H101" s="145">
        <v>0</v>
      </c>
      <c r="I101" s="145">
        <v>0</v>
      </c>
      <c r="J101" s="146"/>
      <c r="K101" s="162">
        <v>0</v>
      </c>
      <c r="L101" s="145">
        <v>0</v>
      </c>
      <c r="M101" s="145">
        <v>0</v>
      </c>
      <c r="N101" s="145">
        <v>0</v>
      </c>
      <c r="O101" s="145">
        <v>0</v>
      </c>
      <c r="P101" s="145">
        <v>0</v>
      </c>
      <c r="Q101" s="162">
        <v>0</v>
      </c>
      <c r="R101" s="145"/>
      <c r="S101" s="145">
        <v>0</v>
      </c>
      <c r="T101" s="145"/>
      <c r="U101" s="145"/>
      <c r="V101" s="146"/>
      <c r="W101" s="162">
        <v>0</v>
      </c>
      <c r="X101" s="145"/>
      <c r="Y101" s="145"/>
      <c r="Z101" s="145"/>
      <c r="AA101" s="145"/>
      <c r="AB101" s="146"/>
      <c r="AC101" s="162">
        <v>0</v>
      </c>
      <c r="AD101" s="145"/>
      <c r="AE101" s="145"/>
      <c r="AF101" s="145"/>
      <c r="AG101" s="145"/>
      <c r="AH101" s="146"/>
      <c r="AI101" s="162">
        <v>0</v>
      </c>
      <c r="AJ101" s="145">
        <v>0</v>
      </c>
      <c r="AK101" s="145">
        <v>0</v>
      </c>
      <c r="AL101" s="145"/>
      <c r="AM101" s="145">
        <v>0</v>
      </c>
      <c r="AN101" s="146"/>
      <c r="AO101" s="162" t="s">
        <v>563</v>
      </c>
      <c r="AP101" s="145">
        <v>0</v>
      </c>
      <c r="AQ101" s="145"/>
      <c r="AR101" s="145"/>
      <c r="AS101" s="145"/>
      <c r="AT101" s="146"/>
      <c r="AU101" s="162">
        <v>0</v>
      </c>
      <c r="AV101" s="145"/>
      <c r="AW101" s="145"/>
      <c r="AX101" s="145">
        <v>0</v>
      </c>
      <c r="AY101" s="145">
        <v>0</v>
      </c>
      <c r="AZ101" s="145"/>
      <c r="BA101" s="162" t="s">
        <v>563</v>
      </c>
      <c r="BB101" s="145"/>
      <c r="BC101" s="145"/>
      <c r="BD101" s="145"/>
      <c r="BE101" s="147"/>
      <c r="BF101" s="148"/>
      <c r="BG101" s="162">
        <v>0</v>
      </c>
    </row>
    <row r="102" spans="1:59" s="102" customFormat="1" ht="23.1" customHeight="1" x14ac:dyDescent="0.3">
      <c r="A102" s="149">
        <v>100</v>
      </c>
      <c r="B102" s="149" t="s">
        <v>139</v>
      </c>
      <c r="C102" s="150" t="s">
        <v>140</v>
      </c>
      <c r="D102" s="149" t="s">
        <v>449</v>
      </c>
      <c r="E102" s="149" t="s">
        <v>34</v>
      </c>
      <c r="F102" s="145">
        <v>0</v>
      </c>
      <c r="G102" s="145">
        <v>0</v>
      </c>
      <c r="H102" s="145">
        <v>0</v>
      </c>
      <c r="I102" s="145">
        <v>0</v>
      </c>
      <c r="J102" s="152"/>
      <c r="K102" s="162">
        <v>0</v>
      </c>
      <c r="L102" s="145">
        <v>0</v>
      </c>
      <c r="M102" s="145">
        <v>0</v>
      </c>
      <c r="N102" s="145">
        <v>0</v>
      </c>
      <c r="O102" s="145">
        <v>0</v>
      </c>
      <c r="P102" s="145">
        <v>0</v>
      </c>
      <c r="Q102" s="162">
        <v>0</v>
      </c>
      <c r="R102" s="145"/>
      <c r="S102" s="145">
        <v>0</v>
      </c>
      <c r="T102" s="153"/>
      <c r="U102" s="145"/>
      <c r="V102" s="152"/>
      <c r="W102" s="162">
        <v>0</v>
      </c>
      <c r="X102" s="145"/>
      <c r="Y102" s="145"/>
      <c r="Z102" s="153"/>
      <c r="AA102" s="153"/>
      <c r="AB102" s="152"/>
      <c r="AC102" s="162">
        <v>0</v>
      </c>
      <c r="AD102" s="145"/>
      <c r="AE102" s="145"/>
      <c r="AF102" s="145"/>
      <c r="AG102" s="153"/>
      <c r="AH102" s="152"/>
      <c r="AI102" s="162">
        <v>0</v>
      </c>
      <c r="AJ102" s="145">
        <v>0</v>
      </c>
      <c r="AK102" s="145">
        <v>0</v>
      </c>
      <c r="AL102" s="153"/>
      <c r="AM102" s="145">
        <v>0</v>
      </c>
      <c r="AN102" s="152"/>
      <c r="AO102" s="162" t="s">
        <v>563</v>
      </c>
      <c r="AP102" s="145">
        <v>0</v>
      </c>
      <c r="AQ102" s="145"/>
      <c r="AR102" s="145"/>
      <c r="AS102" s="153"/>
      <c r="AT102" s="152"/>
      <c r="AU102" s="162">
        <v>0</v>
      </c>
      <c r="AV102" s="153"/>
      <c r="AW102" s="153"/>
      <c r="AX102" s="145">
        <v>0</v>
      </c>
      <c r="AY102" s="145">
        <v>0</v>
      </c>
      <c r="AZ102" s="145"/>
      <c r="BA102" s="162" t="s">
        <v>563</v>
      </c>
      <c r="BB102" s="145"/>
      <c r="BC102" s="145"/>
      <c r="BD102" s="153"/>
      <c r="BE102" s="151"/>
      <c r="BF102" s="154"/>
      <c r="BG102" s="162">
        <v>0</v>
      </c>
    </row>
    <row r="103" spans="1:59" s="102" customFormat="1" ht="23.1" customHeight="1" x14ac:dyDescent="0.3">
      <c r="A103" s="143">
        <v>101</v>
      </c>
      <c r="B103" s="143" t="s">
        <v>345</v>
      </c>
      <c r="C103" s="144" t="s">
        <v>346</v>
      </c>
      <c r="D103" s="143" t="s">
        <v>449</v>
      </c>
      <c r="E103" s="143" t="s">
        <v>492</v>
      </c>
      <c r="F103" s="145">
        <v>4</v>
      </c>
      <c r="G103" s="145">
        <v>4</v>
      </c>
      <c r="H103" s="145">
        <v>4</v>
      </c>
      <c r="I103" s="145">
        <v>2</v>
      </c>
      <c r="J103" s="146"/>
      <c r="K103" s="162">
        <v>3.5</v>
      </c>
      <c r="L103" s="145">
        <v>3</v>
      </c>
      <c r="M103" s="145">
        <v>4</v>
      </c>
      <c r="N103" s="145">
        <v>4</v>
      </c>
      <c r="O103" s="145">
        <v>3</v>
      </c>
      <c r="P103" s="145">
        <v>0</v>
      </c>
      <c r="Q103" s="162">
        <v>2.8</v>
      </c>
      <c r="R103" s="145"/>
      <c r="S103" s="145">
        <v>4</v>
      </c>
      <c r="T103" s="145"/>
      <c r="U103" s="145"/>
      <c r="V103" s="146"/>
      <c r="W103" s="162">
        <v>4</v>
      </c>
      <c r="X103" s="145"/>
      <c r="Y103" s="145"/>
      <c r="Z103" s="145"/>
      <c r="AA103" s="145"/>
      <c r="AB103" s="146"/>
      <c r="AC103" s="162">
        <v>0</v>
      </c>
      <c r="AD103" s="145"/>
      <c r="AE103" s="145"/>
      <c r="AF103" s="145"/>
      <c r="AG103" s="145"/>
      <c r="AH103" s="146"/>
      <c r="AI103" s="162">
        <v>0</v>
      </c>
      <c r="AJ103" s="145">
        <v>3</v>
      </c>
      <c r="AK103" s="145">
        <v>4</v>
      </c>
      <c r="AL103" s="145"/>
      <c r="AM103" s="145">
        <v>4</v>
      </c>
      <c r="AN103" s="146"/>
      <c r="AO103" s="162">
        <v>3.6666666666666665</v>
      </c>
      <c r="AP103" s="145">
        <v>4</v>
      </c>
      <c r="AQ103" s="145"/>
      <c r="AR103" s="145"/>
      <c r="AS103" s="145"/>
      <c r="AT103" s="146"/>
      <c r="AU103" s="162">
        <v>4</v>
      </c>
      <c r="AV103" s="145"/>
      <c r="AW103" s="145"/>
      <c r="AX103" s="145">
        <v>3</v>
      </c>
      <c r="AY103" s="145">
        <v>3</v>
      </c>
      <c r="AZ103" s="145"/>
      <c r="BA103" s="162">
        <v>3</v>
      </c>
      <c r="BB103" s="145"/>
      <c r="BC103" s="145"/>
      <c r="BD103" s="145"/>
      <c r="BE103" s="147"/>
      <c r="BF103" s="148"/>
      <c r="BG103" s="162">
        <v>0</v>
      </c>
    </row>
    <row r="104" spans="1:59" s="102" customFormat="1" ht="23.1" customHeight="1" x14ac:dyDescent="0.3">
      <c r="A104" s="149">
        <v>102</v>
      </c>
      <c r="B104" s="149" t="s">
        <v>347</v>
      </c>
      <c r="C104" s="150" t="s">
        <v>348</v>
      </c>
      <c r="D104" s="149" t="s">
        <v>541</v>
      </c>
      <c r="E104" s="149" t="s">
        <v>492</v>
      </c>
      <c r="F104" s="145">
        <v>2</v>
      </c>
      <c r="G104" s="145">
        <v>3</v>
      </c>
      <c r="H104" s="145">
        <v>3</v>
      </c>
      <c r="I104" s="145">
        <v>2</v>
      </c>
      <c r="J104" s="152"/>
      <c r="K104" s="162">
        <v>2.5</v>
      </c>
      <c r="L104" s="145">
        <v>3</v>
      </c>
      <c r="M104" s="145">
        <v>4</v>
      </c>
      <c r="N104" s="145">
        <v>3</v>
      </c>
      <c r="O104" s="145">
        <v>2</v>
      </c>
      <c r="P104" s="145">
        <v>0</v>
      </c>
      <c r="Q104" s="162">
        <v>2.4</v>
      </c>
      <c r="R104" s="145"/>
      <c r="S104" s="145">
        <v>2</v>
      </c>
      <c r="T104" s="153"/>
      <c r="U104" s="145"/>
      <c r="V104" s="152"/>
      <c r="W104" s="162">
        <v>2</v>
      </c>
      <c r="X104" s="145"/>
      <c r="Y104" s="145"/>
      <c r="Z104" s="153"/>
      <c r="AA104" s="153"/>
      <c r="AB104" s="152"/>
      <c r="AC104" s="162">
        <v>0</v>
      </c>
      <c r="AD104" s="145"/>
      <c r="AE104" s="145"/>
      <c r="AF104" s="145"/>
      <c r="AG104" s="153"/>
      <c r="AH104" s="152"/>
      <c r="AI104" s="162">
        <v>0</v>
      </c>
      <c r="AJ104" s="145">
        <v>2</v>
      </c>
      <c r="AK104" s="145">
        <v>4</v>
      </c>
      <c r="AL104" s="153"/>
      <c r="AM104" s="145">
        <v>3</v>
      </c>
      <c r="AN104" s="152"/>
      <c r="AO104" s="162">
        <v>3</v>
      </c>
      <c r="AP104" s="145">
        <v>3</v>
      </c>
      <c r="AQ104" s="145"/>
      <c r="AR104" s="145"/>
      <c r="AS104" s="153"/>
      <c r="AT104" s="152"/>
      <c r="AU104" s="162">
        <v>3</v>
      </c>
      <c r="AV104" s="153"/>
      <c r="AW104" s="153"/>
      <c r="AX104" s="145">
        <v>3</v>
      </c>
      <c r="AY104" s="145">
        <v>3</v>
      </c>
      <c r="AZ104" s="145"/>
      <c r="BA104" s="162">
        <v>3</v>
      </c>
      <c r="BB104" s="145"/>
      <c r="BC104" s="145"/>
      <c r="BD104" s="153"/>
      <c r="BE104" s="151"/>
      <c r="BF104" s="154"/>
      <c r="BG104" s="162">
        <v>0</v>
      </c>
    </row>
    <row r="105" spans="1:59" s="102" customFormat="1" ht="23.1" customHeight="1" x14ac:dyDescent="0.3">
      <c r="A105" s="143">
        <v>103</v>
      </c>
      <c r="B105" s="143" t="s">
        <v>141</v>
      </c>
      <c r="C105" s="144" t="s">
        <v>142</v>
      </c>
      <c r="D105" s="143" t="s">
        <v>541</v>
      </c>
      <c r="E105" s="143" t="s">
        <v>34</v>
      </c>
      <c r="F105" s="145">
        <v>2</v>
      </c>
      <c r="G105" s="145">
        <v>3</v>
      </c>
      <c r="H105" s="145">
        <v>3</v>
      </c>
      <c r="I105" s="145">
        <v>2</v>
      </c>
      <c r="J105" s="146"/>
      <c r="K105" s="162">
        <v>2.5</v>
      </c>
      <c r="L105" s="145">
        <v>3</v>
      </c>
      <c r="M105" s="145">
        <v>3</v>
      </c>
      <c r="N105" s="145">
        <v>4</v>
      </c>
      <c r="O105" s="145">
        <v>2</v>
      </c>
      <c r="P105" s="145">
        <v>0</v>
      </c>
      <c r="Q105" s="162">
        <v>2.4</v>
      </c>
      <c r="R105" s="145"/>
      <c r="S105" s="145">
        <v>2</v>
      </c>
      <c r="T105" s="145"/>
      <c r="U105" s="145"/>
      <c r="V105" s="146"/>
      <c r="W105" s="162">
        <v>2</v>
      </c>
      <c r="X105" s="145"/>
      <c r="Y105" s="145"/>
      <c r="Z105" s="145"/>
      <c r="AA105" s="145"/>
      <c r="AB105" s="146"/>
      <c r="AC105" s="162">
        <v>0</v>
      </c>
      <c r="AD105" s="145"/>
      <c r="AE105" s="145"/>
      <c r="AF105" s="145"/>
      <c r="AG105" s="145"/>
      <c r="AH105" s="146"/>
      <c r="AI105" s="162">
        <v>0</v>
      </c>
      <c r="AJ105" s="145">
        <v>2</v>
      </c>
      <c r="AK105" s="145">
        <v>3</v>
      </c>
      <c r="AL105" s="145"/>
      <c r="AM105" s="145">
        <v>2</v>
      </c>
      <c r="AN105" s="146"/>
      <c r="AO105" s="162">
        <v>2.3333333333333335</v>
      </c>
      <c r="AP105" s="145">
        <v>2</v>
      </c>
      <c r="AQ105" s="145"/>
      <c r="AR105" s="145"/>
      <c r="AS105" s="145"/>
      <c r="AT105" s="146"/>
      <c r="AU105" s="162">
        <v>2</v>
      </c>
      <c r="AV105" s="145"/>
      <c r="AW105" s="145"/>
      <c r="AX105" s="145">
        <v>3</v>
      </c>
      <c r="AY105" s="145">
        <v>3</v>
      </c>
      <c r="AZ105" s="145"/>
      <c r="BA105" s="162">
        <v>3</v>
      </c>
      <c r="BB105" s="145"/>
      <c r="BC105" s="145"/>
      <c r="BD105" s="145"/>
      <c r="BE105" s="147"/>
      <c r="BF105" s="148"/>
      <c r="BG105" s="162">
        <v>0</v>
      </c>
    </row>
    <row r="106" spans="1:59" s="102" customFormat="1" ht="23.1" customHeight="1" x14ac:dyDescent="0.3">
      <c r="A106" s="149">
        <v>104</v>
      </c>
      <c r="B106" s="149" t="s">
        <v>76</v>
      </c>
      <c r="C106" s="150" t="s">
        <v>77</v>
      </c>
      <c r="D106" s="149" t="s">
        <v>449</v>
      </c>
      <c r="E106" s="149" t="s">
        <v>34</v>
      </c>
      <c r="F106" s="145">
        <v>4</v>
      </c>
      <c r="G106" s="145">
        <v>4</v>
      </c>
      <c r="H106" s="145">
        <v>4</v>
      </c>
      <c r="I106" s="145">
        <v>3</v>
      </c>
      <c r="J106" s="152"/>
      <c r="K106" s="162">
        <v>3.75</v>
      </c>
      <c r="L106" s="145">
        <v>5</v>
      </c>
      <c r="M106" s="145">
        <v>5</v>
      </c>
      <c r="N106" s="145">
        <v>2</v>
      </c>
      <c r="O106" s="145">
        <v>5</v>
      </c>
      <c r="P106" s="145">
        <v>0</v>
      </c>
      <c r="Q106" s="162">
        <v>3.4</v>
      </c>
      <c r="R106" s="145"/>
      <c r="S106" s="145">
        <v>4</v>
      </c>
      <c r="T106" s="153"/>
      <c r="U106" s="145"/>
      <c r="V106" s="152"/>
      <c r="W106" s="162">
        <v>4</v>
      </c>
      <c r="X106" s="145"/>
      <c r="Y106" s="145"/>
      <c r="Z106" s="153"/>
      <c r="AA106" s="153"/>
      <c r="AB106" s="152"/>
      <c r="AC106" s="162">
        <v>0</v>
      </c>
      <c r="AD106" s="145"/>
      <c r="AE106" s="145"/>
      <c r="AF106" s="145"/>
      <c r="AG106" s="153"/>
      <c r="AH106" s="152"/>
      <c r="AI106" s="162">
        <v>0</v>
      </c>
      <c r="AJ106" s="145">
        <v>4</v>
      </c>
      <c r="AK106" s="145">
        <v>4</v>
      </c>
      <c r="AL106" s="153"/>
      <c r="AM106" s="145">
        <v>3</v>
      </c>
      <c r="AN106" s="152"/>
      <c r="AO106" s="162">
        <v>3.6666666666666665</v>
      </c>
      <c r="AP106" s="145">
        <v>4</v>
      </c>
      <c r="AQ106" s="145"/>
      <c r="AR106" s="145"/>
      <c r="AS106" s="153"/>
      <c r="AT106" s="152"/>
      <c r="AU106" s="162">
        <v>4</v>
      </c>
      <c r="AV106" s="153"/>
      <c r="AW106" s="153"/>
      <c r="AX106" s="145">
        <v>4</v>
      </c>
      <c r="AY106" s="145">
        <v>4</v>
      </c>
      <c r="AZ106" s="145"/>
      <c r="BA106" s="162">
        <v>4</v>
      </c>
      <c r="BB106" s="145"/>
      <c r="BC106" s="145"/>
      <c r="BD106" s="153"/>
      <c r="BE106" s="151"/>
      <c r="BF106" s="154"/>
      <c r="BG106" s="162">
        <v>0</v>
      </c>
    </row>
    <row r="107" spans="1:59" s="102" customFormat="1" ht="23.1" customHeight="1" x14ac:dyDescent="0.3">
      <c r="A107" s="143">
        <v>105</v>
      </c>
      <c r="B107" s="143" t="s">
        <v>143</v>
      </c>
      <c r="C107" s="144" t="s">
        <v>144</v>
      </c>
      <c r="D107" s="143" t="s">
        <v>541</v>
      </c>
      <c r="E107" s="143" t="s">
        <v>34</v>
      </c>
      <c r="F107" s="145">
        <v>4</v>
      </c>
      <c r="G107" s="145">
        <v>4</v>
      </c>
      <c r="H107" s="145">
        <v>2</v>
      </c>
      <c r="I107" s="145">
        <v>3</v>
      </c>
      <c r="J107" s="146"/>
      <c r="K107" s="162">
        <v>3.25</v>
      </c>
      <c r="L107" s="145">
        <v>4</v>
      </c>
      <c r="M107" s="145">
        <v>4</v>
      </c>
      <c r="N107" s="145">
        <v>5</v>
      </c>
      <c r="O107" s="145">
        <v>4</v>
      </c>
      <c r="P107" s="145">
        <v>0</v>
      </c>
      <c r="Q107" s="162">
        <v>3.4</v>
      </c>
      <c r="R107" s="145"/>
      <c r="S107" s="145">
        <v>4</v>
      </c>
      <c r="T107" s="145"/>
      <c r="U107" s="145"/>
      <c r="V107" s="146"/>
      <c r="W107" s="162">
        <v>4</v>
      </c>
      <c r="X107" s="145"/>
      <c r="Y107" s="145"/>
      <c r="Z107" s="145"/>
      <c r="AA107" s="145"/>
      <c r="AB107" s="146"/>
      <c r="AC107" s="162">
        <v>0</v>
      </c>
      <c r="AD107" s="145"/>
      <c r="AE107" s="145"/>
      <c r="AF107" s="145"/>
      <c r="AG107" s="145"/>
      <c r="AH107" s="146"/>
      <c r="AI107" s="162">
        <v>0</v>
      </c>
      <c r="AJ107" s="145">
        <v>3</v>
      </c>
      <c r="AK107" s="145">
        <v>3</v>
      </c>
      <c r="AL107" s="145"/>
      <c r="AM107" s="145">
        <v>3</v>
      </c>
      <c r="AN107" s="146"/>
      <c r="AO107" s="162">
        <v>3</v>
      </c>
      <c r="AP107" s="145">
        <v>3</v>
      </c>
      <c r="AQ107" s="145"/>
      <c r="AR107" s="145"/>
      <c r="AS107" s="145"/>
      <c r="AT107" s="146"/>
      <c r="AU107" s="162">
        <v>3</v>
      </c>
      <c r="AV107" s="145"/>
      <c r="AW107" s="145"/>
      <c r="AX107" s="145">
        <v>3</v>
      </c>
      <c r="AY107" s="145">
        <v>5</v>
      </c>
      <c r="AZ107" s="145"/>
      <c r="BA107" s="162">
        <v>4</v>
      </c>
      <c r="BB107" s="145"/>
      <c r="BC107" s="145"/>
      <c r="BD107" s="145"/>
      <c r="BE107" s="147"/>
      <c r="BF107" s="148"/>
      <c r="BG107" s="162">
        <v>0</v>
      </c>
    </row>
    <row r="108" spans="1:59" s="102" customFormat="1" ht="23.1" customHeight="1" x14ac:dyDescent="0.3">
      <c r="A108" s="149">
        <v>106</v>
      </c>
      <c r="B108" s="149" t="s">
        <v>349</v>
      </c>
      <c r="C108" s="150" t="s">
        <v>350</v>
      </c>
      <c r="D108" s="149" t="s">
        <v>449</v>
      </c>
      <c r="E108" s="149" t="s">
        <v>492</v>
      </c>
      <c r="F108" s="145">
        <v>3</v>
      </c>
      <c r="G108" s="145">
        <v>3</v>
      </c>
      <c r="H108" s="145">
        <v>0</v>
      </c>
      <c r="I108" s="145">
        <v>3</v>
      </c>
      <c r="J108" s="152"/>
      <c r="K108" s="162">
        <v>2.25</v>
      </c>
      <c r="L108" s="145">
        <v>3</v>
      </c>
      <c r="M108" s="145">
        <v>3</v>
      </c>
      <c r="N108" s="145">
        <v>3</v>
      </c>
      <c r="O108" s="145">
        <v>3</v>
      </c>
      <c r="P108" s="145">
        <v>0</v>
      </c>
      <c r="Q108" s="162">
        <v>2.4</v>
      </c>
      <c r="R108" s="145"/>
      <c r="S108" s="145">
        <v>3</v>
      </c>
      <c r="T108" s="153"/>
      <c r="U108" s="145"/>
      <c r="V108" s="152"/>
      <c r="W108" s="162">
        <v>3</v>
      </c>
      <c r="X108" s="145"/>
      <c r="Y108" s="145"/>
      <c r="Z108" s="153"/>
      <c r="AA108" s="153"/>
      <c r="AB108" s="152"/>
      <c r="AC108" s="162">
        <v>0</v>
      </c>
      <c r="AD108" s="145"/>
      <c r="AE108" s="145"/>
      <c r="AF108" s="145"/>
      <c r="AG108" s="153"/>
      <c r="AH108" s="152"/>
      <c r="AI108" s="162">
        <v>0</v>
      </c>
      <c r="AJ108" s="145">
        <v>3</v>
      </c>
      <c r="AK108" s="145">
        <v>3</v>
      </c>
      <c r="AL108" s="153"/>
      <c r="AM108" s="145">
        <v>4</v>
      </c>
      <c r="AN108" s="152"/>
      <c r="AO108" s="162">
        <v>3.3333333333333335</v>
      </c>
      <c r="AP108" s="145">
        <v>4</v>
      </c>
      <c r="AQ108" s="145"/>
      <c r="AR108" s="145"/>
      <c r="AS108" s="153"/>
      <c r="AT108" s="152"/>
      <c r="AU108" s="162">
        <v>4</v>
      </c>
      <c r="AV108" s="153"/>
      <c r="AW108" s="153"/>
      <c r="AX108" s="145">
        <v>3</v>
      </c>
      <c r="AY108" s="145">
        <v>4</v>
      </c>
      <c r="AZ108" s="145"/>
      <c r="BA108" s="162">
        <v>3.5</v>
      </c>
      <c r="BB108" s="145"/>
      <c r="BC108" s="145"/>
      <c r="BD108" s="153"/>
      <c r="BE108" s="151"/>
      <c r="BF108" s="154"/>
      <c r="BG108" s="162">
        <v>0</v>
      </c>
    </row>
    <row r="109" spans="1:59" s="102" customFormat="1" ht="23.1" customHeight="1" x14ac:dyDescent="0.3">
      <c r="A109" s="143">
        <v>107</v>
      </c>
      <c r="B109" s="143" t="s">
        <v>351</v>
      </c>
      <c r="C109" s="144" t="s">
        <v>352</v>
      </c>
      <c r="D109" s="143" t="s">
        <v>541</v>
      </c>
      <c r="E109" s="143" t="s">
        <v>492</v>
      </c>
      <c r="F109" s="145">
        <v>3</v>
      </c>
      <c r="G109" s="145">
        <v>4</v>
      </c>
      <c r="H109" s="145">
        <v>3</v>
      </c>
      <c r="I109" s="145">
        <v>3</v>
      </c>
      <c r="J109" s="146"/>
      <c r="K109" s="162">
        <v>3.25</v>
      </c>
      <c r="L109" s="145">
        <v>5</v>
      </c>
      <c r="M109" s="145">
        <v>4</v>
      </c>
      <c r="N109" s="145">
        <v>4</v>
      </c>
      <c r="O109" s="145">
        <v>5</v>
      </c>
      <c r="P109" s="145">
        <v>0</v>
      </c>
      <c r="Q109" s="162">
        <v>3.6</v>
      </c>
      <c r="R109" s="145"/>
      <c r="S109" s="145">
        <v>4</v>
      </c>
      <c r="T109" s="145"/>
      <c r="U109" s="145"/>
      <c r="V109" s="146"/>
      <c r="W109" s="162">
        <v>4</v>
      </c>
      <c r="X109" s="145"/>
      <c r="Y109" s="145"/>
      <c r="Z109" s="145"/>
      <c r="AA109" s="145"/>
      <c r="AB109" s="146"/>
      <c r="AC109" s="162">
        <v>0</v>
      </c>
      <c r="AD109" s="145"/>
      <c r="AE109" s="145"/>
      <c r="AF109" s="145"/>
      <c r="AG109" s="145"/>
      <c r="AH109" s="146"/>
      <c r="AI109" s="162">
        <v>0</v>
      </c>
      <c r="AJ109" s="145">
        <v>2</v>
      </c>
      <c r="AK109" s="145">
        <v>4</v>
      </c>
      <c r="AL109" s="145"/>
      <c r="AM109" s="145">
        <v>3</v>
      </c>
      <c r="AN109" s="146"/>
      <c r="AO109" s="162">
        <v>3</v>
      </c>
      <c r="AP109" s="145">
        <v>3</v>
      </c>
      <c r="AQ109" s="145"/>
      <c r="AR109" s="145"/>
      <c r="AS109" s="145"/>
      <c r="AT109" s="146"/>
      <c r="AU109" s="162">
        <v>3</v>
      </c>
      <c r="AV109" s="145"/>
      <c r="AW109" s="145"/>
      <c r="AX109" s="145">
        <v>4</v>
      </c>
      <c r="AY109" s="145">
        <v>4</v>
      </c>
      <c r="AZ109" s="145"/>
      <c r="BA109" s="162">
        <v>4</v>
      </c>
      <c r="BB109" s="145"/>
      <c r="BC109" s="145"/>
      <c r="BD109" s="145"/>
      <c r="BE109" s="147"/>
      <c r="BF109" s="148"/>
      <c r="BG109" s="162">
        <v>0</v>
      </c>
    </row>
    <row r="110" spans="1:59" s="102" customFormat="1" ht="23.1" customHeight="1" x14ac:dyDescent="0.3">
      <c r="A110" s="149">
        <v>108</v>
      </c>
      <c r="B110" s="149" t="s">
        <v>278</v>
      </c>
      <c r="C110" s="150" t="s">
        <v>279</v>
      </c>
      <c r="D110" s="149" t="s">
        <v>449</v>
      </c>
      <c r="E110" s="149" t="s">
        <v>160</v>
      </c>
      <c r="F110" s="145">
        <v>2</v>
      </c>
      <c r="G110" s="145">
        <v>4</v>
      </c>
      <c r="H110" s="145">
        <v>3</v>
      </c>
      <c r="I110" s="145">
        <v>3</v>
      </c>
      <c r="J110" s="152"/>
      <c r="K110" s="162">
        <v>3</v>
      </c>
      <c r="L110" s="145">
        <v>3</v>
      </c>
      <c r="M110" s="145">
        <v>2</v>
      </c>
      <c r="N110" s="145">
        <v>4</v>
      </c>
      <c r="O110" s="145">
        <v>1</v>
      </c>
      <c r="P110" s="145">
        <v>0</v>
      </c>
      <c r="Q110" s="162">
        <v>2</v>
      </c>
      <c r="R110" s="145"/>
      <c r="S110" s="145">
        <v>3</v>
      </c>
      <c r="T110" s="153"/>
      <c r="U110" s="145"/>
      <c r="V110" s="152"/>
      <c r="W110" s="162">
        <v>3</v>
      </c>
      <c r="X110" s="145"/>
      <c r="Y110" s="145"/>
      <c r="Z110" s="153"/>
      <c r="AA110" s="153"/>
      <c r="AB110" s="152"/>
      <c r="AC110" s="162">
        <v>0</v>
      </c>
      <c r="AD110" s="145"/>
      <c r="AE110" s="145"/>
      <c r="AF110" s="145"/>
      <c r="AG110" s="153"/>
      <c r="AH110" s="152"/>
      <c r="AI110" s="162">
        <v>0</v>
      </c>
      <c r="AJ110" s="145">
        <v>2</v>
      </c>
      <c r="AK110" s="145">
        <v>2</v>
      </c>
      <c r="AL110" s="153"/>
      <c r="AM110" s="145">
        <v>3</v>
      </c>
      <c r="AN110" s="152"/>
      <c r="AO110" s="162">
        <v>2.3333333333333335</v>
      </c>
      <c r="AP110" s="145">
        <v>4</v>
      </c>
      <c r="AQ110" s="145"/>
      <c r="AR110" s="145"/>
      <c r="AS110" s="153"/>
      <c r="AT110" s="152"/>
      <c r="AU110" s="162">
        <v>4</v>
      </c>
      <c r="AV110" s="153"/>
      <c r="AW110" s="153"/>
      <c r="AX110" s="145">
        <v>4</v>
      </c>
      <c r="AY110" s="145">
        <v>3</v>
      </c>
      <c r="AZ110" s="145"/>
      <c r="BA110" s="162">
        <v>3.5</v>
      </c>
      <c r="BB110" s="145"/>
      <c r="BC110" s="145"/>
      <c r="BD110" s="153"/>
      <c r="BE110" s="151"/>
      <c r="BF110" s="154"/>
      <c r="BG110" s="162">
        <v>0</v>
      </c>
    </row>
    <row r="111" spans="1:59" s="102" customFormat="1" ht="23.1" customHeight="1" x14ac:dyDescent="0.3">
      <c r="A111" s="143">
        <v>109</v>
      </c>
      <c r="B111" s="143" t="s">
        <v>167</v>
      </c>
      <c r="C111" s="144" t="s">
        <v>168</v>
      </c>
      <c r="D111" s="143" t="s">
        <v>449</v>
      </c>
      <c r="E111" s="143" t="s">
        <v>160</v>
      </c>
      <c r="F111" s="145">
        <v>2</v>
      </c>
      <c r="G111" s="145">
        <v>5</v>
      </c>
      <c r="H111" s="145">
        <v>2</v>
      </c>
      <c r="I111" s="145">
        <v>2</v>
      </c>
      <c r="J111" s="146"/>
      <c r="K111" s="162">
        <v>2.75</v>
      </c>
      <c r="L111" s="145">
        <v>3</v>
      </c>
      <c r="M111" s="145">
        <v>4</v>
      </c>
      <c r="N111" s="145">
        <v>3</v>
      </c>
      <c r="O111" s="145">
        <v>2</v>
      </c>
      <c r="P111" s="145">
        <v>0</v>
      </c>
      <c r="Q111" s="162">
        <v>2.4</v>
      </c>
      <c r="R111" s="145"/>
      <c r="S111" s="145">
        <v>4</v>
      </c>
      <c r="T111" s="145"/>
      <c r="U111" s="145"/>
      <c r="V111" s="146"/>
      <c r="W111" s="162">
        <v>4</v>
      </c>
      <c r="X111" s="145"/>
      <c r="Y111" s="145"/>
      <c r="Z111" s="145"/>
      <c r="AA111" s="145"/>
      <c r="AB111" s="146"/>
      <c r="AC111" s="162">
        <v>0</v>
      </c>
      <c r="AD111" s="145"/>
      <c r="AE111" s="145"/>
      <c r="AF111" s="145"/>
      <c r="AG111" s="145"/>
      <c r="AH111" s="146"/>
      <c r="AI111" s="162">
        <v>0</v>
      </c>
      <c r="AJ111" s="145">
        <v>3</v>
      </c>
      <c r="AK111" s="145">
        <v>2</v>
      </c>
      <c r="AL111" s="145"/>
      <c r="AM111" s="145">
        <v>3</v>
      </c>
      <c r="AN111" s="146"/>
      <c r="AO111" s="162">
        <v>2.6666666666666665</v>
      </c>
      <c r="AP111" s="145">
        <v>3</v>
      </c>
      <c r="AQ111" s="145"/>
      <c r="AR111" s="145"/>
      <c r="AS111" s="145"/>
      <c r="AT111" s="146"/>
      <c r="AU111" s="162">
        <v>3</v>
      </c>
      <c r="AV111" s="145"/>
      <c r="AW111" s="145"/>
      <c r="AX111" s="145">
        <v>3</v>
      </c>
      <c r="AY111" s="145">
        <v>2</v>
      </c>
      <c r="AZ111" s="145"/>
      <c r="BA111" s="162">
        <v>2.5</v>
      </c>
      <c r="BB111" s="145"/>
      <c r="BC111" s="145"/>
      <c r="BD111" s="145"/>
      <c r="BE111" s="147"/>
      <c r="BF111" s="148"/>
      <c r="BG111" s="162">
        <v>0</v>
      </c>
    </row>
    <row r="112" spans="1:59" s="102" customFormat="1" ht="23.1" customHeight="1" x14ac:dyDescent="0.3">
      <c r="A112" s="149">
        <v>110</v>
      </c>
      <c r="B112" s="149" t="s">
        <v>185</v>
      </c>
      <c r="C112" s="150" t="s">
        <v>186</v>
      </c>
      <c r="D112" s="149" t="s">
        <v>449</v>
      </c>
      <c r="E112" s="149" t="s">
        <v>160</v>
      </c>
      <c r="F112" s="145">
        <v>2</v>
      </c>
      <c r="G112" s="145">
        <v>3</v>
      </c>
      <c r="H112" s="145">
        <v>0</v>
      </c>
      <c r="I112" s="145">
        <v>2</v>
      </c>
      <c r="J112" s="152"/>
      <c r="K112" s="162">
        <v>1.75</v>
      </c>
      <c r="L112" s="145">
        <v>3</v>
      </c>
      <c r="M112" s="145">
        <v>2</v>
      </c>
      <c r="N112" s="145">
        <v>2</v>
      </c>
      <c r="O112" s="145">
        <v>2</v>
      </c>
      <c r="P112" s="145">
        <v>0</v>
      </c>
      <c r="Q112" s="162">
        <v>1.8</v>
      </c>
      <c r="R112" s="145"/>
      <c r="S112" s="145">
        <v>2</v>
      </c>
      <c r="T112" s="153"/>
      <c r="U112" s="145"/>
      <c r="V112" s="152"/>
      <c r="W112" s="162">
        <v>2</v>
      </c>
      <c r="X112" s="145"/>
      <c r="Y112" s="145"/>
      <c r="Z112" s="153"/>
      <c r="AA112" s="153"/>
      <c r="AB112" s="152"/>
      <c r="AC112" s="162">
        <v>0</v>
      </c>
      <c r="AD112" s="145"/>
      <c r="AE112" s="145"/>
      <c r="AF112" s="145"/>
      <c r="AG112" s="153"/>
      <c r="AH112" s="152"/>
      <c r="AI112" s="162">
        <v>0</v>
      </c>
      <c r="AJ112" s="145">
        <v>2</v>
      </c>
      <c r="AK112" s="145">
        <v>2</v>
      </c>
      <c r="AL112" s="153"/>
      <c r="AM112" s="145">
        <v>2</v>
      </c>
      <c r="AN112" s="152"/>
      <c r="AO112" s="162">
        <v>2</v>
      </c>
      <c r="AP112" s="145">
        <v>2</v>
      </c>
      <c r="AQ112" s="145"/>
      <c r="AR112" s="145"/>
      <c r="AS112" s="153"/>
      <c r="AT112" s="152"/>
      <c r="AU112" s="162">
        <v>2</v>
      </c>
      <c r="AV112" s="153"/>
      <c r="AW112" s="153"/>
      <c r="AX112" s="145">
        <v>3</v>
      </c>
      <c r="AY112" s="145">
        <v>2</v>
      </c>
      <c r="AZ112" s="145"/>
      <c r="BA112" s="162">
        <v>2.5</v>
      </c>
      <c r="BB112" s="145"/>
      <c r="BC112" s="145"/>
      <c r="BD112" s="153"/>
      <c r="BE112" s="151"/>
      <c r="BF112" s="154"/>
      <c r="BG112" s="162">
        <v>0</v>
      </c>
    </row>
    <row r="113" spans="1:59" s="102" customFormat="1" ht="23.1" customHeight="1" x14ac:dyDescent="0.3">
      <c r="A113" s="143">
        <v>111</v>
      </c>
      <c r="B113" s="143" t="s">
        <v>232</v>
      </c>
      <c r="C113" s="144" t="s">
        <v>233</v>
      </c>
      <c r="D113" s="143" t="s">
        <v>449</v>
      </c>
      <c r="E113" s="143" t="s">
        <v>160</v>
      </c>
      <c r="F113" s="145">
        <v>2</v>
      </c>
      <c r="G113" s="145">
        <v>2</v>
      </c>
      <c r="H113" s="145">
        <v>2</v>
      </c>
      <c r="I113" s="145">
        <v>3</v>
      </c>
      <c r="J113" s="146"/>
      <c r="K113" s="162">
        <v>2.25</v>
      </c>
      <c r="L113" s="145">
        <v>2</v>
      </c>
      <c r="M113" s="145">
        <v>3</v>
      </c>
      <c r="N113" s="145">
        <v>3</v>
      </c>
      <c r="O113" s="145">
        <v>2</v>
      </c>
      <c r="P113" s="145">
        <v>0</v>
      </c>
      <c r="Q113" s="162">
        <v>2</v>
      </c>
      <c r="R113" s="145"/>
      <c r="S113" s="145">
        <v>2</v>
      </c>
      <c r="T113" s="145"/>
      <c r="U113" s="145"/>
      <c r="V113" s="146"/>
      <c r="W113" s="162">
        <v>2</v>
      </c>
      <c r="X113" s="145"/>
      <c r="Y113" s="145"/>
      <c r="Z113" s="145"/>
      <c r="AA113" s="145"/>
      <c r="AB113" s="146"/>
      <c r="AC113" s="162">
        <v>0</v>
      </c>
      <c r="AD113" s="145"/>
      <c r="AE113" s="145"/>
      <c r="AF113" s="145"/>
      <c r="AG113" s="145"/>
      <c r="AH113" s="146"/>
      <c r="AI113" s="162">
        <v>0</v>
      </c>
      <c r="AJ113" s="145">
        <v>2</v>
      </c>
      <c r="AK113" s="145">
        <v>2</v>
      </c>
      <c r="AL113" s="145"/>
      <c r="AM113" s="145">
        <v>2</v>
      </c>
      <c r="AN113" s="146"/>
      <c r="AO113" s="162">
        <v>2</v>
      </c>
      <c r="AP113" s="145">
        <v>2</v>
      </c>
      <c r="AQ113" s="145"/>
      <c r="AR113" s="145"/>
      <c r="AS113" s="145"/>
      <c r="AT113" s="146"/>
      <c r="AU113" s="162">
        <v>2</v>
      </c>
      <c r="AV113" s="145"/>
      <c r="AW113" s="145"/>
      <c r="AX113" s="145">
        <v>1</v>
      </c>
      <c r="AY113" s="145">
        <v>1</v>
      </c>
      <c r="AZ113" s="145"/>
      <c r="BA113" s="162">
        <v>1</v>
      </c>
      <c r="BB113" s="145"/>
      <c r="BC113" s="145"/>
      <c r="BD113" s="145"/>
      <c r="BE113" s="147"/>
      <c r="BF113" s="148"/>
      <c r="BG113" s="162">
        <v>0</v>
      </c>
    </row>
    <row r="114" spans="1:59" s="102" customFormat="1" ht="23.1" customHeight="1" x14ac:dyDescent="0.3">
      <c r="A114" s="149">
        <v>112</v>
      </c>
      <c r="B114" s="149" t="s">
        <v>145</v>
      </c>
      <c r="C114" s="150" t="s">
        <v>146</v>
      </c>
      <c r="D114" s="149" t="s">
        <v>449</v>
      </c>
      <c r="E114" s="149" t="s">
        <v>34</v>
      </c>
      <c r="F114" s="145">
        <v>2</v>
      </c>
      <c r="G114" s="145">
        <v>2</v>
      </c>
      <c r="H114" s="145">
        <v>2</v>
      </c>
      <c r="I114" s="145">
        <v>2</v>
      </c>
      <c r="J114" s="152"/>
      <c r="K114" s="162">
        <v>2</v>
      </c>
      <c r="L114" s="145">
        <v>3</v>
      </c>
      <c r="M114" s="145">
        <v>4</v>
      </c>
      <c r="N114" s="145">
        <v>3</v>
      </c>
      <c r="O114" s="145">
        <v>2</v>
      </c>
      <c r="P114" s="145">
        <v>0</v>
      </c>
      <c r="Q114" s="162">
        <v>2.4</v>
      </c>
      <c r="R114" s="145"/>
      <c r="S114" s="145">
        <v>2</v>
      </c>
      <c r="T114" s="153"/>
      <c r="U114" s="145"/>
      <c r="V114" s="152"/>
      <c r="W114" s="162">
        <v>2</v>
      </c>
      <c r="X114" s="145"/>
      <c r="Y114" s="145"/>
      <c r="Z114" s="153"/>
      <c r="AA114" s="153"/>
      <c r="AB114" s="152"/>
      <c r="AC114" s="162">
        <v>0</v>
      </c>
      <c r="AD114" s="145"/>
      <c r="AE114" s="145"/>
      <c r="AF114" s="145"/>
      <c r="AG114" s="153"/>
      <c r="AH114" s="152"/>
      <c r="AI114" s="162">
        <v>0</v>
      </c>
      <c r="AJ114" s="145">
        <v>2</v>
      </c>
      <c r="AK114" s="145">
        <v>2</v>
      </c>
      <c r="AL114" s="153"/>
      <c r="AM114" s="145">
        <v>2</v>
      </c>
      <c r="AN114" s="152"/>
      <c r="AO114" s="162">
        <v>2</v>
      </c>
      <c r="AP114" s="145">
        <v>3</v>
      </c>
      <c r="AQ114" s="145"/>
      <c r="AR114" s="145"/>
      <c r="AS114" s="153"/>
      <c r="AT114" s="152"/>
      <c r="AU114" s="162">
        <v>3</v>
      </c>
      <c r="AV114" s="153"/>
      <c r="AW114" s="153"/>
      <c r="AX114" s="145">
        <v>2</v>
      </c>
      <c r="AY114" s="145">
        <v>2</v>
      </c>
      <c r="AZ114" s="145"/>
      <c r="BA114" s="162">
        <v>2</v>
      </c>
      <c r="BB114" s="145"/>
      <c r="BC114" s="145"/>
      <c r="BD114" s="153"/>
      <c r="BE114" s="151"/>
      <c r="BF114" s="154"/>
      <c r="BG114" s="162">
        <v>0</v>
      </c>
    </row>
    <row r="115" spans="1:59" s="102" customFormat="1" ht="23.1" customHeight="1" x14ac:dyDescent="0.3">
      <c r="A115" s="143">
        <v>113</v>
      </c>
      <c r="B115" s="143" t="s">
        <v>200</v>
      </c>
      <c r="C115" s="144" t="s">
        <v>201</v>
      </c>
      <c r="D115" s="143" t="s">
        <v>449</v>
      </c>
      <c r="E115" s="143" t="s">
        <v>160</v>
      </c>
      <c r="F115" s="145">
        <v>3</v>
      </c>
      <c r="G115" s="145">
        <v>4</v>
      </c>
      <c r="H115" s="145">
        <v>3</v>
      </c>
      <c r="I115" s="145">
        <v>3</v>
      </c>
      <c r="J115" s="146"/>
      <c r="K115" s="162">
        <v>3.25</v>
      </c>
      <c r="L115" s="145">
        <v>2</v>
      </c>
      <c r="M115" s="145">
        <v>3</v>
      </c>
      <c r="N115" s="145">
        <v>4</v>
      </c>
      <c r="O115" s="145">
        <v>3</v>
      </c>
      <c r="P115" s="145">
        <v>0</v>
      </c>
      <c r="Q115" s="162">
        <v>2.4</v>
      </c>
      <c r="R115" s="145"/>
      <c r="S115" s="145">
        <v>2</v>
      </c>
      <c r="T115" s="145"/>
      <c r="U115" s="145"/>
      <c r="V115" s="146"/>
      <c r="W115" s="162">
        <v>2</v>
      </c>
      <c r="X115" s="145"/>
      <c r="Y115" s="145"/>
      <c r="Z115" s="145"/>
      <c r="AA115" s="145"/>
      <c r="AB115" s="146"/>
      <c r="AC115" s="162">
        <v>0</v>
      </c>
      <c r="AD115" s="145"/>
      <c r="AE115" s="145"/>
      <c r="AF115" s="145"/>
      <c r="AG115" s="145"/>
      <c r="AH115" s="146"/>
      <c r="AI115" s="162">
        <v>0</v>
      </c>
      <c r="AJ115" s="145">
        <v>2</v>
      </c>
      <c r="AK115" s="145">
        <v>3</v>
      </c>
      <c r="AL115" s="145"/>
      <c r="AM115" s="145">
        <v>2</v>
      </c>
      <c r="AN115" s="146"/>
      <c r="AO115" s="162">
        <v>2.3333333333333335</v>
      </c>
      <c r="AP115" s="145">
        <v>3</v>
      </c>
      <c r="AQ115" s="145"/>
      <c r="AR115" s="145"/>
      <c r="AS115" s="145"/>
      <c r="AT115" s="146"/>
      <c r="AU115" s="162">
        <v>3</v>
      </c>
      <c r="AV115" s="145"/>
      <c r="AW115" s="145"/>
      <c r="AX115" s="145">
        <v>4</v>
      </c>
      <c r="AY115" s="145">
        <v>3</v>
      </c>
      <c r="AZ115" s="145"/>
      <c r="BA115" s="162">
        <v>3.5</v>
      </c>
      <c r="BB115" s="145"/>
      <c r="BC115" s="145"/>
      <c r="BD115" s="145"/>
      <c r="BE115" s="147"/>
      <c r="BF115" s="148"/>
      <c r="BG115" s="162">
        <v>0</v>
      </c>
    </row>
    <row r="116" spans="1:59" s="102" customFormat="1" ht="23.1" customHeight="1" x14ac:dyDescent="0.3">
      <c r="A116" s="149">
        <v>114</v>
      </c>
      <c r="B116" s="149" t="s">
        <v>216</v>
      </c>
      <c r="C116" s="150" t="s">
        <v>217</v>
      </c>
      <c r="D116" s="149" t="s">
        <v>449</v>
      </c>
      <c r="E116" s="149" t="s">
        <v>160</v>
      </c>
      <c r="F116" s="145">
        <v>2</v>
      </c>
      <c r="G116" s="145">
        <v>2</v>
      </c>
      <c r="H116" s="145">
        <v>0</v>
      </c>
      <c r="I116" s="145">
        <v>2</v>
      </c>
      <c r="J116" s="152"/>
      <c r="K116" s="162">
        <v>1.5</v>
      </c>
      <c r="L116" s="145">
        <v>2</v>
      </c>
      <c r="M116" s="145">
        <v>2</v>
      </c>
      <c r="N116" s="145">
        <v>2</v>
      </c>
      <c r="O116" s="145">
        <v>2</v>
      </c>
      <c r="P116" s="145">
        <v>0</v>
      </c>
      <c r="Q116" s="162">
        <v>1.6</v>
      </c>
      <c r="R116" s="145"/>
      <c r="S116" s="145">
        <v>2</v>
      </c>
      <c r="T116" s="153"/>
      <c r="U116" s="145"/>
      <c r="V116" s="152"/>
      <c r="W116" s="162">
        <v>2</v>
      </c>
      <c r="X116" s="145"/>
      <c r="Y116" s="145"/>
      <c r="Z116" s="153"/>
      <c r="AA116" s="153"/>
      <c r="AB116" s="152"/>
      <c r="AC116" s="162">
        <v>0</v>
      </c>
      <c r="AD116" s="145"/>
      <c r="AE116" s="145"/>
      <c r="AF116" s="145"/>
      <c r="AG116" s="153"/>
      <c r="AH116" s="152"/>
      <c r="AI116" s="162">
        <v>0</v>
      </c>
      <c r="AJ116" s="145">
        <v>2</v>
      </c>
      <c r="AK116" s="145">
        <v>2</v>
      </c>
      <c r="AL116" s="153"/>
      <c r="AM116" s="145">
        <v>2</v>
      </c>
      <c r="AN116" s="152"/>
      <c r="AO116" s="162">
        <v>2</v>
      </c>
      <c r="AP116" s="145">
        <v>2</v>
      </c>
      <c r="AQ116" s="145"/>
      <c r="AR116" s="145"/>
      <c r="AS116" s="153"/>
      <c r="AT116" s="152"/>
      <c r="AU116" s="162">
        <v>2</v>
      </c>
      <c r="AV116" s="153"/>
      <c r="AW116" s="153"/>
      <c r="AX116" s="145">
        <v>3</v>
      </c>
      <c r="AY116" s="145">
        <v>2</v>
      </c>
      <c r="AZ116" s="145"/>
      <c r="BA116" s="162">
        <v>2.5</v>
      </c>
      <c r="BB116" s="145"/>
      <c r="BC116" s="145"/>
      <c r="BD116" s="153"/>
      <c r="BE116" s="151"/>
      <c r="BF116" s="154"/>
      <c r="BG116" s="162">
        <v>0</v>
      </c>
    </row>
    <row r="117" spans="1:59" s="102" customFormat="1" ht="23.1" customHeight="1" x14ac:dyDescent="0.3">
      <c r="A117" s="143">
        <v>115</v>
      </c>
      <c r="B117" s="143" t="s">
        <v>234</v>
      </c>
      <c r="C117" s="144" t="s">
        <v>235</v>
      </c>
      <c r="D117" s="143" t="s">
        <v>449</v>
      </c>
      <c r="E117" s="143" t="s">
        <v>160</v>
      </c>
      <c r="F117" s="145">
        <v>2.5</v>
      </c>
      <c r="G117" s="145">
        <v>2.5</v>
      </c>
      <c r="H117" s="145">
        <v>2.5</v>
      </c>
      <c r="I117" s="145">
        <v>2.5</v>
      </c>
      <c r="J117" s="146"/>
      <c r="K117" s="162">
        <v>2.5</v>
      </c>
      <c r="L117" s="145">
        <v>2.5</v>
      </c>
      <c r="M117" s="145">
        <v>2.5</v>
      </c>
      <c r="N117" s="145">
        <v>2.5</v>
      </c>
      <c r="O117" s="145">
        <v>2.5</v>
      </c>
      <c r="P117" s="145">
        <v>0</v>
      </c>
      <c r="Q117" s="162">
        <v>2</v>
      </c>
      <c r="R117" s="145"/>
      <c r="S117" s="145">
        <v>2.5</v>
      </c>
      <c r="T117" s="145"/>
      <c r="U117" s="145"/>
      <c r="V117" s="146"/>
      <c r="W117" s="162">
        <v>2.5</v>
      </c>
      <c r="X117" s="145"/>
      <c r="Y117" s="145"/>
      <c r="Z117" s="145"/>
      <c r="AA117" s="145"/>
      <c r="AB117" s="146"/>
      <c r="AC117" s="162">
        <v>0</v>
      </c>
      <c r="AD117" s="145"/>
      <c r="AE117" s="145"/>
      <c r="AF117" s="145"/>
      <c r="AG117" s="145"/>
      <c r="AH117" s="146"/>
      <c r="AI117" s="162">
        <v>0</v>
      </c>
      <c r="AJ117" s="145">
        <v>2.5</v>
      </c>
      <c r="AK117" s="145">
        <v>2.5</v>
      </c>
      <c r="AL117" s="145"/>
      <c r="AM117" s="145">
        <v>2.5</v>
      </c>
      <c r="AN117" s="146"/>
      <c r="AO117" s="162">
        <v>2.5</v>
      </c>
      <c r="AP117" s="145">
        <v>2.5</v>
      </c>
      <c r="AQ117" s="145"/>
      <c r="AR117" s="145"/>
      <c r="AS117" s="145"/>
      <c r="AT117" s="146"/>
      <c r="AU117" s="162">
        <v>2.5</v>
      </c>
      <c r="AV117" s="145"/>
      <c r="AW117" s="145"/>
      <c r="AX117" s="145">
        <v>2.5</v>
      </c>
      <c r="AY117" s="145">
        <v>2.5</v>
      </c>
      <c r="AZ117" s="145"/>
      <c r="BA117" s="162">
        <v>2.5</v>
      </c>
      <c r="BB117" s="145"/>
      <c r="BC117" s="145"/>
      <c r="BD117" s="145"/>
      <c r="BE117" s="147"/>
      <c r="BF117" s="148"/>
      <c r="BG117" s="162">
        <v>0</v>
      </c>
    </row>
    <row r="118" spans="1:59" s="102" customFormat="1" ht="23.1" customHeight="1" x14ac:dyDescent="0.3">
      <c r="A118" s="149">
        <v>116</v>
      </c>
      <c r="B118" s="149" t="s">
        <v>353</v>
      </c>
      <c r="C118" s="150" t="s">
        <v>354</v>
      </c>
      <c r="D118" s="149" t="s">
        <v>543</v>
      </c>
      <c r="E118" s="149" t="s">
        <v>492</v>
      </c>
      <c r="F118" s="145">
        <v>3</v>
      </c>
      <c r="G118" s="145">
        <v>4</v>
      </c>
      <c r="H118" s="145">
        <v>5</v>
      </c>
      <c r="I118" s="145">
        <v>4</v>
      </c>
      <c r="J118" s="152"/>
      <c r="K118" s="162">
        <v>4</v>
      </c>
      <c r="L118" s="145">
        <v>4</v>
      </c>
      <c r="M118" s="145">
        <v>4</v>
      </c>
      <c r="N118" s="145">
        <v>3</v>
      </c>
      <c r="O118" s="145">
        <v>4</v>
      </c>
      <c r="P118" s="145">
        <v>0</v>
      </c>
      <c r="Q118" s="162">
        <v>3</v>
      </c>
      <c r="R118" s="145"/>
      <c r="S118" s="145">
        <v>2</v>
      </c>
      <c r="T118" s="153"/>
      <c r="U118" s="145"/>
      <c r="V118" s="152"/>
      <c r="W118" s="162">
        <v>2</v>
      </c>
      <c r="X118" s="145"/>
      <c r="Y118" s="145"/>
      <c r="Z118" s="153"/>
      <c r="AA118" s="153"/>
      <c r="AB118" s="152"/>
      <c r="AC118" s="162">
        <v>0</v>
      </c>
      <c r="AD118" s="145"/>
      <c r="AE118" s="145"/>
      <c r="AF118" s="145"/>
      <c r="AG118" s="153"/>
      <c r="AH118" s="152"/>
      <c r="AI118" s="162">
        <v>0</v>
      </c>
      <c r="AJ118" s="145">
        <v>3</v>
      </c>
      <c r="AK118" s="145">
        <v>4</v>
      </c>
      <c r="AL118" s="153"/>
      <c r="AM118" s="145">
        <v>4</v>
      </c>
      <c r="AN118" s="152"/>
      <c r="AO118" s="162">
        <v>3.6666666666666665</v>
      </c>
      <c r="AP118" s="145">
        <v>3</v>
      </c>
      <c r="AQ118" s="145"/>
      <c r="AR118" s="145"/>
      <c r="AS118" s="153"/>
      <c r="AT118" s="152"/>
      <c r="AU118" s="162">
        <v>3</v>
      </c>
      <c r="AV118" s="153"/>
      <c r="AW118" s="153"/>
      <c r="AX118" s="145">
        <v>4</v>
      </c>
      <c r="AY118" s="145">
        <v>4</v>
      </c>
      <c r="AZ118" s="145"/>
      <c r="BA118" s="162">
        <v>4</v>
      </c>
      <c r="BB118" s="145"/>
      <c r="BC118" s="145"/>
      <c r="BD118" s="153"/>
      <c r="BE118" s="151"/>
      <c r="BF118" s="154"/>
      <c r="BG118" s="162">
        <v>0</v>
      </c>
    </row>
    <row r="119" spans="1:59" s="102" customFormat="1" ht="23.1" customHeight="1" x14ac:dyDescent="0.3">
      <c r="A119" s="143">
        <v>117</v>
      </c>
      <c r="B119" s="143" t="s">
        <v>202</v>
      </c>
      <c r="C119" s="144" t="s">
        <v>203</v>
      </c>
      <c r="D119" s="143" t="s">
        <v>541</v>
      </c>
      <c r="E119" s="143" t="s">
        <v>160</v>
      </c>
      <c r="F119" s="145">
        <v>3</v>
      </c>
      <c r="G119" s="145">
        <v>4</v>
      </c>
      <c r="H119" s="145">
        <v>4</v>
      </c>
      <c r="I119" s="145">
        <v>3</v>
      </c>
      <c r="J119" s="146"/>
      <c r="K119" s="162">
        <v>3.5</v>
      </c>
      <c r="L119" s="145">
        <v>4</v>
      </c>
      <c r="M119" s="145">
        <v>4</v>
      </c>
      <c r="N119" s="145">
        <v>2</v>
      </c>
      <c r="O119" s="145">
        <v>4</v>
      </c>
      <c r="P119" s="145">
        <v>0</v>
      </c>
      <c r="Q119" s="162">
        <v>2.8</v>
      </c>
      <c r="R119" s="145"/>
      <c r="S119" s="145">
        <v>4</v>
      </c>
      <c r="T119" s="145"/>
      <c r="U119" s="145"/>
      <c r="V119" s="146"/>
      <c r="W119" s="162">
        <v>4</v>
      </c>
      <c r="X119" s="145"/>
      <c r="Y119" s="145"/>
      <c r="Z119" s="145"/>
      <c r="AA119" s="145"/>
      <c r="AB119" s="146"/>
      <c r="AC119" s="162">
        <v>0</v>
      </c>
      <c r="AD119" s="145"/>
      <c r="AE119" s="145"/>
      <c r="AF119" s="145"/>
      <c r="AG119" s="145"/>
      <c r="AH119" s="146"/>
      <c r="AI119" s="162">
        <v>0</v>
      </c>
      <c r="AJ119" s="145">
        <v>3</v>
      </c>
      <c r="AK119" s="145">
        <v>4</v>
      </c>
      <c r="AL119" s="145"/>
      <c r="AM119" s="145">
        <v>3</v>
      </c>
      <c r="AN119" s="146"/>
      <c r="AO119" s="162">
        <v>3.3333333333333335</v>
      </c>
      <c r="AP119" s="145">
        <v>4</v>
      </c>
      <c r="AQ119" s="145"/>
      <c r="AR119" s="145"/>
      <c r="AS119" s="145"/>
      <c r="AT119" s="146"/>
      <c r="AU119" s="162">
        <v>4</v>
      </c>
      <c r="AV119" s="145"/>
      <c r="AW119" s="145"/>
      <c r="AX119" s="145">
        <v>4</v>
      </c>
      <c r="AY119" s="145">
        <v>4</v>
      </c>
      <c r="AZ119" s="145"/>
      <c r="BA119" s="162">
        <v>4</v>
      </c>
      <c r="BB119" s="145"/>
      <c r="BC119" s="145"/>
      <c r="BD119" s="145"/>
      <c r="BE119" s="147"/>
      <c r="BF119" s="148"/>
      <c r="BG119" s="162">
        <v>0</v>
      </c>
    </row>
    <row r="120" spans="1:59" s="102" customFormat="1" ht="23.1" customHeight="1" x14ac:dyDescent="0.3">
      <c r="A120" s="149">
        <v>118</v>
      </c>
      <c r="B120" s="149" t="s">
        <v>355</v>
      </c>
      <c r="C120" s="150" t="s">
        <v>356</v>
      </c>
      <c r="D120" s="149" t="s">
        <v>541</v>
      </c>
      <c r="E120" s="149" t="s">
        <v>492</v>
      </c>
      <c r="F120" s="145">
        <v>2</v>
      </c>
      <c r="G120" s="145">
        <v>3</v>
      </c>
      <c r="H120" s="145">
        <v>2</v>
      </c>
      <c r="I120" s="145">
        <v>3</v>
      </c>
      <c r="J120" s="152"/>
      <c r="K120" s="162">
        <v>2.5</v>
      </c>
      <c r="L120" s="145">
        <v>3</v>
      </c>
      <c r="M120" s="145">
        <v>2</v>
      </c>
      <c r="N120" s="145">
        <v>3</v>
      </c>
      <c r="O120" s="145">
        <v>3</v>
      </c>
      <c r="P120" s="145">
        <v>0</v>
      </c>
      <c r="Q120" s="162">
        <v>2.2000000000000002</v>
      </c>
      <c r="R120" s="145"/>
      <c r="S120" s="145">
        <v>2</v>
      </c>
      <c r="T120" s="153"/>
      <c r="U120" s="145"/>
      <c r="V120" s="152"/>
      <c r="W120" s="162">
        <v>2</v>
      </c>
      <c r="X120" s="145"/>
      <c r="Y120" s="145"/>
      <c r="Z120" s="153"/>
      <c r="AA120" s="153"/>
      <c r="AB120" s="152"/>
      <c r="AC120" s="162">
        <v>0</v>
      </c>
      <c r="AD120" s="145"/>
      <c r="AE120" s="145"/>
      <c r="AF120" s="145"/>
      <c r="AG120" s="153"/>
      <c r="AH120" s="152"/>
      <c r="AI120" s="162">
        <v>0</v>
      </c>
      <c r="AJ120" s="145">
        <v>3</v>
      </c>
      <c r="AK120" s="145">
        <v>2</v>
      </c>
      <c r="AL120" s="153"/>
      <c r="AM120" s="145">
        <v>2</v>
      </c>
      <c r="AN120" s="152"/>
      <c r="AO120" s="162">
        <v>2.3333333333333335</v>
      </c>
      <c r="AP120" s="145">
        <v>2</v>
      </c>
      <c r="AQ120" s="145"/>
      <c r="AR120" s="145"/>
      <c r="AS120" s="153"/>
      <c r="AT120" s="152"/>
      <c r="AU120" s="162">
        <v>2</v>
      </c>
      <c r="AV120" s="153"/>
      <c r="AW120" s="153"/>
      <c r="AX120" s="145">
        <v>3</v>
      </c>
      <c r="AY120" s="145">
        <v>2</v>
      </c>
      <c r="AZ120" s="145"/>
      <c r="BA120" s="162">
        <v>2.5</v>
      </c>
      <c r="BB120" s="145"/>
      <c r="BC120" s="145"/>
      <c r="BD120" s="153"/>
      <c r="BE120" s="151"/>
      <c r="BF120" s="154"/>
      <c r="BG120" s="162">
        <v>0</v>
      </c>
    </row>
    <row r="121" spans="1:59" s="102" customFormat="1" ht="23.1" customHeight="1" x14ac:dyDescent="0.3">
      <c r="A121" s="143">
        <v>119</v>
      </c>
      <c r="B121" s="143" t="s">
        <v>357</v>
      </c>
      <c r="C121" s="144" t="s">
        <v>358</v>
      </c>
      <c r="D121" s="143" t="s">
        <v>541</v>
      </c>
      <c r="E121" s="143" t="s">
        <v>492</v>
      </c>
      <c r="F121" s="145">
        <v>3.5</v>
      </c>
      <c r="G121" s="145">
        <v>3.5</v>
      </c>
      <c r="H121" s="145">
        <v>3.5</v>
      </c>
      <c r="I121" s="145">
        <v>4</v>
      </c>
      <c r="J121" s="146"/>
      <c r="K121" s="162">
        <v>3.625</v>
      </c>
      <c r="L121" s="145">
        <v>4</v>
      </c>
      <c r="M121" s="145">
        <v>3.5</v>
      </c>
      <c r="N121" s="145">
        <v>3.5</v>
      </c>
      <c r="O121" s="145">
        <v>3.5</v>
      </c>
      <c r="P121" s="145">
        <v>0</v>
      </c>
      <c r="Q121" s="162">
        <v>2.9</v>
      </c>
      <c r="R121" s="145"/>
      <c r="S121" s="145">
        <v>4</v>
      </c>
      <c r="T121" s="145"/>
      <c r="U121" s="145"/>
      <c r="V121" s="146"/>
      <c r="W121" s="162">
        <v>4</v>
      </c>
      <c r="X121" s="145"/>
      <c r="Y121" s="145"/>
      <c r="Z121" s="145"/>
      <c r="AA121" s="145"/>
      <c r="AB121" s="146"/>
      <c r="AC121" s="162">
        <v>0</v>
      </c>
      <c r="AD121" s="145"/>
      <c r="AE121" s="145"/>
      <c r="AF121" s="145"/>
      <c r="AG121" s="145"/>
      <c r="AH121" s="146"/>
      <c r="AI121" s="162">
        <v>0</v>
      </c>
      <c r="AJ121" s="145">
        <v>3.5</v>
      </c>
      <c r="AK121" s="145">
        <v>3.5</v>
      </c>
      <c r="AL121" s="145"/>
      <c r="AM121" s="145">
        <v>4</v>
      </c>
      <c r="AN121" s="146"/>
      <c r="AO121" s="162">
        <v>3.6666666666666665</v>
      </c>
      <c r="AP121" s="145">
        <v>3.5</v>
      </c>
      <c r="AQ121" s="145"/>
      <c r="AR121" s="145"/>
      <c r="AS121" s="145"/>
      <c r="AT121" s="146"/>
      <c r="AU121" s="162">
        <v>3.5</v>
      </c>
      <c r="AV121" s="145"/>
      <c r="AW121" s="145"/>
      <c r="AX121" s="145">
        <v>4</v>
      </c>
      <c r="AY121" s="145">
        <v>3.5</v>
      </c>
      <c r="AZ121" s="145"/>
      <c r="BA121" s="162">
        <v>3.75</v>
      </c>
      <c r="BB121" s="145"/>
      <c r="BC121" s="145"/>
      <c r="BD121" s="145"/>
      <c r="BE121" s="147"/>
      <c r="BF121" s="148"/>
      <c r="BG121" s="162">
        <v>0</v>
      </c>
    </row>
    <row r="122" spans="1:59" s="102" customFormat="1" ht="23.1" customHeight="1" x14ac:dyDescent="0.3">
      <c r="A122" s="149">
        <v>120</v>
      </c>
      <c r="B122" s="149" t="s">
        <v>149</v>
      </c>
      <c r="C122" s="150" t="s">
        <v>150</v>
      </c>
      <c r="D122" s="149" t="s">
        <v>449</v>
      </c>
      <c r="E122" s="149" t="s">
        <v>34</v>
      </c>
      <c r="F122" s="145">
        <v>1</v>
      </c>
      <c r="G122" s="145">
        <v>1</v>
      </c>
      <c r="H122" s="145">
        <v>1</v>
      </c>
      <c r="I122" s="145">
        <v>1</v>
      </c>
      <c r="J122" s="152"/>
      <c r="K122" s="162">
        <v>1</v>
      </c>
      <c r="L122" s="145">
        <v>2</v>
      </c>
      <c r="M122" s="145">
        <v>2</v>
      </c>
      <c r="N122" s="145">
        <v>4</v>
      </c>
      <c r="O122" s="145">
        <v>2</v>
      </c>
      <c r="P122" s="145">
        <v>0</v>
      </c>
      <c r="Q122" s="162">
        <v>2</v>
      </c>
      <c r="R122" s="145"/>
      <c r="S122" s="145">
        <v>1</v>
      </c>
      <c r="T122" s="153"/>
      <c r="U122" s="145"/>
      <c r="V122" s="152"/>
      <c r="W122" s="162">
        <v>1</v>
      </c>
      <c r="X122" s="145"/>
      <c r="Y122" s="145"/>
      <c r="Z122" s="153"/>
      <c r="AA122" s="153"/>
      <c r="AB122" s="152"/>
      <c r="AC122" s="162">
        <v>0</v>
      </c>
      <c r="AD122" s="145"/>
      <c r="AE122" s="145"/>
      <c r="AF122" s="145"/>
      <c r="AG122" s="153"/>
      <c r="AH122" s="152"/>
      <c r="AI122" s="162">
        <v>0</v>
      </c>
      <c r="AJ122" s="145">
        <v>1</v>
      </c>
      <c r="AK122" s="145">
        <v>1</v>
      </c>
      <c r="AL122" s="153"/>
      <c r="AM122" s="145">
        <v>1</v>
      </c>
      <c r="AN122" s="152"/>
      <c r="AO122" s="162">
        <v>1</v>
      </c>
      <c r="AP122" s="145">
        <v>2</v>
      </c>
      <c r="AQ122" s="145"/>
      <c r="AR122" s="145"/>
      <c r="AS122" s="153"/>
      <c r="AT122" s="152"/>
      <c r="AU122" s="162">
        <v>2</v>
      </c>
      <c r="AV122" s="153"/>
      <c r="AW122" s="153"/>
      <c r="AX122" s="145">
        <v>1</v>
      </c>
      <c r="AY122" s="145">
        <v>1</v>
      </c>
      <c r="AZ122" s="145"/>
      <c r="BA122" s="162">
        <v>1</v>
      </c>
      <c r="BB122" s="145"/>
      <c r="BC122" s="145"/>
      <c r="BD122" s="153"/>
      <c r="BE122" s="151"/>
      <c r="BF122" s="154"/>
      <c r="BG122" s="162">
        <v>0</v>
      </c>
    </row>
    <row r="123" spans="1:59" s="102" customFormat="1" ht="23.1" customHeight="1" x14ac:dyDescent="0.3">
      <c r="A123" s="143">
        <v>121</v>
      </c>
      <c r="B123" s="143" t="s">
        <v>359</v>
      </c>
      <c r="C123" s="144" t="s">
        <v>360</v>
      </c>
      <c r="D123" s="143" t="s">
        <v>449</v>
      </c>
      <c r="E123" s="143" t="s">
        <v>492</v>
      </c>
      <c r="F123" s="145">
        <v>2</v>
      </c>
      <c r="G123" s="145">
        <v>1</v>
      </c>
      <c r="H123" s="145">
        <v>0</v>
      </c>
      <c r="I123" s="145">
        <v>2</v>
      </c>
      <c r="J123" s="146"/>
      <c r="K123" s="162">
        <v>1.25</v>
      </c>
      <c r="L123" s="145">
        <v>2</v>
      </c>
      <c r="M123" s="145">
        <v>1</v>
      </c>
      <c r="N123" s="145">
        <v>2</v>
      </c>
      <c r="O123" s="145">
        <v>2</v>
      </c>
      <c r="P123" s="145">
        <v>0</v>
      </c>
      <c r="Q123" s="162">
        <v>1.4</v>
      </c>
      <c r="R123" s="145"/>
      <c r="S123" s="145">
        <v>1</v>
      </c>
      <c r="T123" s="145"/>
      <c r="U123" s="145"/>
      <c r="V123" s="146"/>
      <c r="W123" s="162">
        <v>1</v>
      </c>
      <c r="X123" s="145"/>
      <c r="Y123" s="145"/>
      <c r="Z123" s="145"/>
      <c r="AA123" s="145"/>
      <c r="AB123" s="146"/>
      <c r="AC123" s="162">
        <v>0</v>
      </c>
      <c r="AD123" s="145"/>
      <c r="AE123" s="145"/>
      <c r="AF123" s="145"/>
      <c r="AG123" s="145"/>
      <c r="AH123" s="146"/>
      <c r="AI123" s="162">
        <v>0</v>
      </c>
      <c r="AJ123" s="145">
        <v>3</v>
      </c>
      <c r="AK123" s="145">
        <v>2</v>
      </c>
      <c r="AL123" s="145"/>
      <c r="AM123" s="145">
        <v>2</v>
      </c>
      <c r="AN123" s="146"/>
      <c r="AO123" s="162">
        <v>2.3333333333333335</v>
      </c>
      <c r="AP123" s="145">
        <v>2</v>
      </c>
      <c r="AQ123" s="145"/>
      <c r="AR123" s="145"/>
      <c r="AS123" s="145"/>
      <c r="AT123" s="146"/>
      <c r="AU123" s="162">
        <v>2</v>
      </c>
      <c r="AV123" s="145"/>
      <c r="AW123" s="145"/>
      <c r="AX123" s="145">
        <v>3</v>
      </c>
      <c r="AY123" s="145">
        <v>2</v>
      </c>
      <c r="AZ123" s="145"/>
      <c r="BA123" s="162">
        <v>2.5</v>
      </c>
      <c r="BB123" s="145"/>
      <c r="BC123" s="145"/>
      <c r="BD123" s="145"/>
      <c r="BE123" s="147"/>
      <c r="BF123" s="148"/>
      <c r="BG123" s="162">
        <v>0</v>
      </c>
    </row>
    <row r="124" spans="1:59" s="102" customFormat="1" ht="23.1" customHeight="1" x14ac:dyDescent="0.3">
      <c r="A124" s="149">
        <v>122</v>
      </c>
      <c r="B124" s="149" t="s">
        <v>361</v>
      </c>
      <c r="C124" s="150" t="s">
        <v>362</v>
      </c>
      <c r="D124" s="149" t="s">
        <v>449</v>
      </c>
      <c r="E124" s="149" t="s">
        <v>492</v>
      </c>
      <c r="F124" s="145">
        <v>4</v>
      </c>
      <c r="G124" s="145">
        <v>4</v>
      </c>
      <c r="H124" s="145">
        <v>3</v>
      </c>
      <c r="I124" s="145">
        <v>3</v>
      </c>
      <c r="J124" s="152"/>
      <c r="K124" s="162">
        <v>3.5</v>
      </c>
      <c r="L124" s="145">
        <v>4</v>
      </c>
      <c r="M124" s="145">
        <v>4</v>
      </c>
      <c r="N124" s="145">
        <v>4</v>
      </c>
      <c r="O124" s="145">
        <v>4</v>
      </c>
      <c r="P124" s="145">
        <v>0</v>
      </c>
      <c r="Q124" s="162">
        <v>3.2</v>
      </c>
      <c r="R124" s="145"/>
      <c r="S124" s="145">
        <v>4</v>
      </c>
      <c r="T124" s="153"/>
      <c r="U124" s="145"/>
      <c r="V124" s="152"/>
      <c r="W124" s="162">
        <v>4</v>
      </c>
      <c r="X124" s="145"/>
      <c r="Y124" s="145"/>
      <c r="Z124" s="153"/>
      <c r="AA124" s="153"/>
      <c r="AB124" s="152"/>
      <c r="AC124" s="162">
        <v>0</v>
      </c>
      <c r="AD124" s="145"/>
      <c r="AE124" s="145"/>
      <c r="AF124" s="145"/>
      <c r="AG124" s="153"/>
      <c r="AH124" s="152"/>
      <c r="AI124" s="162">
        <v>0</v>
      </c>
      <c r="AJ124" s="145">
        <v>3</v>
      </c>
      <c r="AK124" s="145">
        <v>3</v>
      </c>
      <c r="AL124" s="153"/>
      <c r="AM124" s="145">
        <v>3</v>
      </c>
      <c r="AN124" s="152"/>
      <c r="AO124" s="162">
        <v>3</v>
      </c>
      <c r="AP124" s="145">
        <v>4</v>
      </c>
      <c r="AQ124" s="145"/>
      <c r="AR124" s="145"/>
      <c r="AS124" s="153"/>
      <c r="AT124" s="152"/>
      <c r="AU124" s="162">
        <v>4</v>
      </c>
      <c r="AV124" s="153"/>
      <c r="AW124" s="153"/>
      <c r="AX124" s="145">
        <v>3</v>
      </c>
      <c r="AY124" s="145">
        <v>5</v>
      </c>
      <c r="AZ124" s="145"/>
      <c r="BA124" s="162">
        <v>4</v>
      </c>
      <c r="BB124" s="145"/>
      <c r="BC124" s="145"/>
      <c r="BD124" s="153"/>
      <c r="BE124" s="151"/>
      <c r="BF124" s="154"/>
      <c r="BG124" s="162">
        <v>0</v>
      </c>
    </row>
    <row r="125" spans="1:59" s="102" customFormat="1" ht="23.1" customHeight="1" x14ac:dyDescent="0.3">
      <c r="A125" s="143">
        <v>123</v>
      </c>
      <c r="B125" s="143" t="s">
        <v>363</v>
      </c>
      <c r="C125" s="144" t="s">
        <v>364</v>
      </c>
      <c r="D125" s="143" t="s">
        <v>449</v>
      </c>
      <c r="E125" s="143" t="s">
        <v>492</v>
      </c>
      <c r="F125" s="145">
        <v>3</v>
      </c>
      <c r="G125" s="145">
        <v>4</v>
      </c>
      <c r="H125" s="145">
        <v>3</v>
      </c>
      <c r="I125" s="145">
        <v>2</v>
      </c>
      <c r="J125" s="146"/>
      <c r="K125" s="162">
        <v>3</v>
      </c>
      <c r="L125" s="145">
        <v>3</v>
      </c>
      <c r="M125" s="145">
        <v>4</v>
      </c>
      <c r="N125" s="145">
        <v>4</v>
      </c>
      <c r="O125" s="145">
        <v>4</v>
      </c>
      <c r="P125" s="145">
        <v>0</v>
      </c>
      <c r="Q125" s="162">
        <v>3</v>
      </c>
      <c r="R125" s="145"/>
      <c r="S125" s="145">
        <v>3</v>
      </c>
      <c r="T125" s="145"/>
      <c r="U125" s="145"/>
      <c r="V125" s="146"/>
      <c r="W125" s="162">
        <v>3</v>
      </c>
      <c r="X125" s="145"/>
      <c r="Y125" s="145"/>
      <c r="Z125" s="145"/>
      <c r="AA125" s="145"/>
      <c r="AB125" s="146"/>
      <c r="AC125" s="162">
        <v>0</v>
      </c>
      <c r="AD125" s="145"/>
      <c r="AE125" s="145"/>
      <c r="AF125" s="145"/>
      <c r="AG125" s="145"/>
      <c r="AH125" s="146"/>
      <c r="AI125" s="162">
        <v>0</v>
      </c>
      <c r="AJ125" s="145">
        <v>3</v>
      </c>
      <c r="AK125" s="145">
        <v>4</v>
      </c>
      <c r="AL125" s="145"/>
      <c r="AM125" s="145">
        <v>3</v>
      </c>
      <c r="AN125" s="146"/>
      <c r="AO125" s="162">
        <v>3.3333333333333335</v>
      </c>
      <c r="AP125" s="145">
        <v>4</v>
      </c>
      <c r="AQ125" s="145"/>
      <c r="AR125" s="145"/>
      <c r="AS125" s="145"/>
      <c r="AT125" s="146"/>
      <c r="AU125" s="162">
        <v>4</v>
      </c>
      <c r="AV125" s="145"/>
      <c r="AW125" s="145"/>
      <c r="AX125" s="145">
        <v>4</v>
      </c>
      <c r="AY125" s="145">
        <v>3</v>
      </c>
      <c r="AZ125" s="145"/>
      <c r="BA125" s="162">
        <v>3.5</v>
      </c>
      <c r="BB125" s="145"/>
      <c r="BC125" s="145"/>
      <c r="BD125" s="145"/>
      <c r="BE125" s="147"/>
      <c r="BF125" s="148"/>
      <c r="BG125" s="162">
        <v>0</v>
      </c>
    </row>
    <row r="126" spans="1:59" s="102" customFormat="1" ht="23.1" customHeight="1" x14ac:dyDescent="0.3">
      <c r="A126" s="149">
        <v>124</v>
      </c>
      <c r="B126" s="149" t="s">
        <v>53</v>
      </c>
      <c r="C126" s="150" t="s">
        <v>54</v>
      </c>
      <c r="D126" s="149" t="s">
        <v>449</v>
      </c>
      <c r="E126" s="149" t="s">
        <v>34</v>
      </c>
      <c r="F126" s="145">
        <v>3</v>
      </c>
      <c r="G126" s="145">
        <v>3</v>
      </c>
      <c r="H126" s="145">
        <v>3.5</v>
      </c>
      <c r="I126" s="145">
        <v>3.5</v>
      </c>
      <c r="J126" s="152"/>
      <c r="K126" s="162">
        <v>3.25</v>
      </c>
      <c r="L126" s="145">
        <v>3.5</v>
      </c>
      <c r="M126" s="145">
        <v>3.5</v>
      </c>
      <c r="N126" s="145">
        <v>3</v>
      </c>
      <c r="O126" s="145">
        <v>3.5</v>
      </c>
      <c r="P126" s="145">
        <v>0</v>
      </c>
      <c r="Q126" s="162">
        <v>2.7</v>
      </c>
      <c r="R126" s="145"/>
      <c r="S126" s="145">
        <v>3.5</v>
      </c>
      <c r="T126" s="153"/>
      <c r="U126" s="145"/>
      <c r="V126" s="152"/>
      <c r="W126" s="162">
        <v>3.5</v>
      </c>
      <c r="X126" s="145"/>
      <c r="Y126" s="145"/>
      <c r="Z126" s="153"/>
      <c r="AA126" s="153"/>
      <c r="AB126" s="152"/>
      <c r="AC126" s="162">
        <v>0</v>
      </c>
      <c r="AD126" s="145"/>
      <c r="AE126" s="145"/>
      <c r="AF126" s="145"/>
      <c r="AG126" s="153"/>
      <c r="AH126" s="152"/>
      <c r="AI126" s="162">
        <v>0</v>
      </c>
      <c r="AJ126" s="145">
        <v>3</v>
      </c>
      <c r="AK126" s="145">
        <v>3</v>
      </c>
      <c r="AL126" s="153"/>
      <c r="AM126" s="145">
        <v>3.5</v>
      </c>
      <c r="AN126" s="152"/>
      <c r="AO126" s="162">
        <v>3.1666666666666665</v>
      </c>
      <c r="AP126" s="145">
        <v>3.5</v>
      </c>
      <c r="AQ126" s="145"/>
      <c r="AR126" s="145"/>
      <c r="AS126" s="153"/>
      <c r="AT126" s="152"/>
      <c r="AU126" s="162">
        <v>3.5</v>
      </c>
      <c r="AV126" s="153"/>
      <c r="AW126" s="153"/>
      <c r="AX126" s="145">
        <v>3</v>
      </c>
      <c r="AY126" s="145">
        <v>3</v>
      </c>
      <c r="AZ126" s="145"/>
      <c r="BA126" s="162">
        <v>3</v>
      </c>
      <c r="BB126" s="145"/>
      <c r="BC126" s="145"/>
      <c r="BD126" s="153"/>
      <c r="BE126" s="151"/>
      <c r="BF126" s="154"/>
      <c r="BG126" s="162">
        <v>0</v>
      </c>
    </row>
    <row r="127" spans="1:59" s="102" customFormat="1" ht="23.1" customHeight="1" x14ac:dyDescent="0.3">
      <c r="A127" s="143">
        <v>125</v>
      </c>
      <c r="B127" s="143" t="s">
        <v>218</v>
      </c>
      <c r="C127" s="144" t="s">
        <v>219</v>
      </c>
      <c r="D127" s="143" t="s">
        <v>541</v>
      </c>
      <c r="E127" s="143" t="s">
        <v>160</v>
      </c>
      <c r="F127" s="145">
        <v>3.5</v>
      </c>
      <c r="G127" s="145">
        <v>3</v>
      </c>
      <c r="H127" s="145">
        <v>3.5</v>
      </c>
      <c r="I127" s="145">
        <v>3.5</v>
      </c>
      <c r="J127" s="146"/>
      <c r="K127" s="162">
        <v>3.375</v>
      </c>
      <c r="L127" s="145">
        <v>3.5</v>
      </c>
      <c r="M127" s="145">
        <v>3.5</v>
      </c>
      <c r="N127" s="145">
        <v>3</v>
      </c>
      <c r="O127" s="145">
        <v>3.5</v>
      </c>
      <c r="P127" s="145">
        <v>0</v>
      </c>
      <c r="Q127" s="162">
        <v>2.7</v>
      </c>
      <c r="R127" s="145"/>
      <c r="S127" s="145">
        <v>3.5</v>
      </c>
      <c r="T127" s="145"/>
      <c r="U127" s="145"/>
      <c r="V127" s="146"/>
      <c r="W127" s="162">
        <v>3.5</v>
      </c>
      <c r="X127" s="145"/>
      <c r="Y127" s="145"/>
      <c r="Z127" s="145"/>
      <c r="AA127" s="145"/>
      <c r="AB127" s="146"/>
      <c r="AC127" s="162">
        <v>0</v>
      </c>
      <c r="AD127" s="145"/>
      <c r="AE127" s="145"/>
      <c r="AF127" s="145"/>
      <c r="AG127" s="145"/>
      <c r="AH127" s="146"/>
      <c r="AI127" s="162">
        <v>0</v>
      </c>
      <c r="AJ127" s="145">
        <v>3.5</v>
      </c>
      <c r="AK127" s="145">
        <v>3</v>
      </c>
      <c r="AL127" s="145"/>
      <c r="AM127" s="145">
        <v>3.5</v>
      </c>
      <c r="AN127" s="146"/>
      <c r="AO127" s="162">
        <v>3.3333333333333335</v>
      </c>
      <c r="AP127" s="145">
        <v>3.5</v>
      </c>
      <c r="AQ127" s="145"/>
      <c r="AR127" s="145"/>
      <c r="AS127" s="145"/>
      <c r="AT127" s="146"/>
      <c r="AU127" s="162">
        <v>3.5</v>
      </c>
      <c r="AV127" s="145"/>
      <c r="AW127" s="145"/>
      <c r="AX127" s="145">
        <v>3.5</v>
      </c>
      <c r="AY127" s="145">
        <v>3</v>
      </c>
      <c r="AZ127" s="145"/>
      <c r="BA127" s="162">
        <v>3.25</v>
      </c>
      <c r="BB127" s="145"/>
      <c r="BC127" s="145"/>
      <c r="BD127" s="145"/>
      <c r="BE127" s="147"/>
      <c r="BF127" s="148"/>
      <c r="BG127" s="162">
        <v>0</v>
      </c>
    </row>
    <row r="128" spans="1:59" s="102" customFormat="1" ht="23.1" customHeight="1" x14ac:dyDescent="0.3">
      <c r="A128" s="149">
        <v>126</v>
      </c>
      <c r="B128" s="149" t="s">
        <v>236</v>
      </c>
      <c r="C128" s="150" t="s">
        <v>237</v>
      </c>
      <c r="D128" s="149" t="s">
        <v>541</v>
      </c>
      <c r="E128" s="149" t="s">
        <v>160</v>
      </c>
      <c r="F128" s="145">
        <v>2</v>
      </c>
      <c r="G128" s="145">
        <v>2</v>
      </c>
      <c r="H128" s="145">
        <v>2</v>
      </c>
      <c r="I128" s="145">
        <v>2</v>
      </c>
      <c r="J128" s="152"/>
      <c r="K128" s="162">
        <v>2</v>
      </c>
      <c r="L128" s="145">
        <v>2</v>
      </c>
      <c r="M128" s="145">
        <v>2</v>
      </c>
      <c r="N128" s="145">
        <v>2</v>
      </c>
      <c r="O128" s="145">
        <v>2</v>
      </c>
      <c r="P128" s="145">
        <v>0</v>
      </c>
      <c r="Q128" s="162">
        <v>1.6</v>
      </c>
      <c r="R128" s="145"/>
      <c r="S128" s="145">
        <v>2</v>
      </c>
      <c r="T128" s="153"/>
      <c r="U128" s="145"/>
      <c r="V128" s="152"/>
      <c r="W128" s="162">
        <v>2</v>
      </c>
      <c r="X128" s="145"/>
      <c r="Y128" s="145"/>
      <c r="Z128" s="153"/>
      <c r="AA128" s="153"/>
      <c r="AB128" s="152"/>
      <c r="AC128" s="162">
        <v>0</v>
      </c>
      <c r="AD128" s="145"/>
      <c r="AE128" s="145"/>
      <c r="AF128" s="145"/>
      <c r="AG128" s="153"/>
      <c r="AH128" s="152"/>
      <c r="AI128" s="162">
        <v>0</v>
      </c>
      <c r="AJ128" s="145">
        <v>2</v>
      </c>
      <c r="AK128" s="145">
        <v>2</v>
      </c>
      <c r="AL128" s="153"/>
      <c r="AM128" s="145">
        <v>2</v>
      </c>
      <c r="AN128" s="152"/>
      <c r="AO128" s="162">
        <v>2</v>
      </c>
      <c r="AP128" s="145">
        <v>2</v>
      </c>
      <c r="AQ128" s="145"/>
      <c r="AR128" s="145"/>
      <c r="AS128" s="153"/>
      <c r="AT128" s="152"/>
      <c r="AU128" s="162">
        <v>2</v>
      </c>
      <c r="AV128" s="153"/>
      <c r="AW128" s="153"/>
      <c r="AX128" s="145">
        <v>3</v>
      </c>
      <c r="AY128" s="145">
        <v>3</v>
      </c>
      <c r="AZ128" s="145"/>
      <c r="BA128" s="162">
        <v>3</v>
      </c>
      <c r="BB128" s="145"/>
      <c r="BC128" s="145"/>
      <c r="BD128" s="153"/>
      <c r="BE128" s="151"/>
      <c r="BF128" s="154"/>
      <c r="BG128" s="162">
        <v>0</v>
      </c>
    </row>
    <row r="129" spans="1:59" s="102" customFormat="1" ht="23.1" customHeight="1" x14ac:dyDescent="0.3">
      <c r="A129" s="143">
        <v>127</v>
      </c>
      <c r="B129" s="143" t="s">
        <v>365</v>
      </c>
      <c r="C129" s="144" t="s">
        <v>366</v>
      </c>
      <c r="D129" s="143" t="s">
        <v>541</v>
      </c>
      <c r="E129" s="143" t="s">
        <v>492</v>
      </c>
      <c r="F129" s="145">
        <v>2.5</v>
      </c>
      <c r="G129" s="145">
        <v>2.5</v>
      </c>
      <c r="H129" s="145">
        <v>2</v>
      </c>
      <c r="I129" s="145">
        <v>2</v>
      </c>
      <c r="J129" s="146"/>
      <c r="K129" s="162">
        <v>2.25</v>
      </c>
      <c r="L129" s="145">
        <v>2</v>
      </c>
      <c r="M129" s="145">
        <v>2</v>
      </c>
      <c r="N129" s="145">
        <v>2.5</v>
      </c>
      <c r="O129" s="145">
        <v>2</v>
      </c>
      <c r="P129" s="145">
        <v>0</v>
      </c>
      <c r="Q129" s="162">
        <v>1.7</v>
      </c>
      <c r="R129" s="145"/>
      <c r="S129" s="145">
        <v>2</v>
      </c>
      <c r="T129" s="145"/>
      <c r="U129" s="145"/>
      <c r="V129" s="146"/>
      <c r="W129" s="162">
        <v>2</v>
      </c>
      <c r="X129" s="145"/>
      <c r="Y129" s="145"/>
      <c r="Z129" s="145"/>
      <c r="AA129" s="145"/>
      <c r="AB129" s="146"/>
      <c r="AC129" s="162">
        <v>0</v>
      </c>
      <c r="AD129" s="145"/>
      <c r="AE129" s="145"/>
      <c r="AF129" s="145"/>
      <c r="AG129" s="145"/>
      <c r="AH129" s="146"/>
      <c r="AI129" s="162">
        <v>0</v>
      </c>
      <c r="AJ129" s="145">
        <v>2.5</v>
      </c>
      <c r="AK129" s="145">
        <v>2.5</v>
      </c>
      <c r="AL129" s="145"/>
      <c r="AM129" s="145">
        <v>2</v>
      </c>
      <c r="AN129" s="146"/>
      <c r="AO129" s="162">
        <v>2.3333333333333335</v>
      </c>
      <c r="AP129" s="145">
        <v>2</v>
      </c>
      <c r="AQ129" s="145"/>
      <c r="AR129" s="145"/>
      <c r="AS129" s="145"/>
      <c r="AT129" s="146"/>
      <c r="AU129" s="162">
        <v>2</v>
      </c>
      <c r="AV129" s="145"/>
      <c r="AW129" s="145"/>
      <c r="AX129" s="145">
        <v>2.5</v>
      </c>
      <c r="AY129" s="145">
        <v>2.5</v>
      </c>
      <c r="AZ129" s="145"/>
      <c r="BA129" s="162">
        <v>2.5</v>
      </c>
      <c r="BB129" s="145"/>
      <c r="BC129" s="145"/>
      <c r="BD129" s="145"/>
      <c r="BE129" s="147"/>
      <c r="BF129" s="148"/>
      <c r="BG129" s="162">
        <v>0</v>
      </c>
    </row>
    <row r="130" spans="1:59" s="102" customFormat="1" ht="23.1" customHeight="1" x14ac:dyDescent="0.3">
      <c r="A130" s="149">
        <v>128</v>
      </c>
      <c r="B130" s="149" t="s">
        <v>367</v>
      </c>
      <c r="C130" s="150" t="s">
        <v>368</v>
      </c>
      <c r="D130" s="149" t="s">
        <v>449</v>
      </c>
      <c r="E130" s="149" t="s">
        <v>492</v>
      </c>
      <c r="F130" s="145">
        <v>3</v>
      </c>
      <c r="G130" s="145">
        <v>3</v>
      </c>
      <c r="H130" s="145">
        <v>2</v>
      </c>
      <c r="I130" s="145">
        <v>2</v>
      </c>
      <c r="J130" s="152"/>
      <c r="K130" s="162">
        <v>2.5</v>
      </c>
      <c r="L130" s="145">
        <v>3</v>
      </c>
      <c r="M130" s="145">
        <v>4</v>
      </c>
      <c r="N130" s="145">
        <v>3</v>
      </c>
      <c r="O130" s="145">
        <v>3</v>
      </c>
      <c r="P130" s="145">
        <v>0</v>
      </c>
      <c r="Q130" s="162">
        <v>2.6</v>
      </c>
      <c r="R130" s="145"/>
      <c r="S130" s="145">
        <v>3</v>
      </c>
      <c r="T130" s="153"/>
      <c r="U130" s="145"/>
      <c r="V130" s="152"/>
      <c r="W130" s="162">
        <v>3</v>
      </c>
      <c r="X130" s="145"/>
      <c r="Y130" s="145"/>
      <c r="Z130" s="153"/>
      <c r="AA130" s="153"/>
      <c r="AB130" s="152"/>
      <c r="AC130" s="162">
        <v>0</v>
      </c>
      <c r="AD130" s="145"/>
      <c r="AE130" s="145"/>
      <c r="AF130" s="145"/>
      <c r="AG130" s="153"/>
      <c r="AH130" s="152"/>
      <c r="AI130" s="162">
        <v>0</v>
      </c>
      <c r="AJ130" s="145">
        <v>2</v>
      </c>
      <c r="AK130" s="145">
        <v>3</v>
      </c>
      <c r="AL130" s="153"/>
      <c r="AM130" s="145">
        <v>3</v>
      </c>
      <c r="AN130" s="152"/>
      <c r="AO130" s="162">
        <v>2.6666666666666665</v>
      </c>
      <c r="AP130" s="145">
        <v>3</v>
      </c>
      <c r="AQ130" s="145"/>
      <c r="AR130" s="145"/>
      <c r="AS130" s="153"/>
      <c r="AT130" s="152"/>
      <c r="AU130" s="162">
        <v>3</v>
      </c>
      <c r="AV130" s="153"/>
      <c r="AW130" s="153"/>
      <c r="AX130" s="145">
        <v>3</v>
      </c>
      <c r="AY130" s="145">
        <v>3</v>
      </c>
      <c r="AZ130" s="145"/>
      <c r="BA130" s="162">
        <v>3</v>
      </c>
      <c r="BB130" s="145"/>
      <c r="BC130" s="145"/>
      <c r="BD130" s="153"/>
      <c r="BE130" s="151"/>
      <c r="BF130" s="154"/>
      <c r="BG130" s="162">
        <v>0</v>
      </c>
    </row>
    <row r="131" spans="1:59" s="102" customFormat="1" ht="23.1" customHeight="1" x14ac:dyDescent="0.3">
      <c r="A131" s="143">
        <v>129</v>
      </c>
      <c r="B131" s="143" t="s">
        <v>250</v>
      </c>
      <c r="C131" s="144" t="s">
        <v>251</v>
      </c>
      <c r="D131" s="143" t="s">
        <v>541</v>
      </c>
      <c r="E131" s="143" t="s">
        <v>160</v>
      </c>
      <c r="F131" s="145">
        <v>3</v>
      </c>
      <c r="G131" s="145">
        <v>4</v>
      </c>
      <c r="H131" s="145">
        <v>3</v>
      </c>
      <c r="I131" s="145">
        <v>3</v>
      </c>
      <c r="J131" s="146"/>
      <c r="K131" s="162">
        <v>3.25</v>
      </c>
      <c r="L131" s="145">
        <v>3</v>
      </c>
      <c r="M131" s="145">
        <v>3</v>
      </c>
      <c r="N131" s="145">
        <v>4</v>
      </c>
      <c r="O131" s="145">
        <v>3</v>
      </c>
      <c r="P131" s="145">
        <v>0</v>
      </c>
      <c r="Q131" s="162">
        <v>2.6</v>
      </c>
      <c r="R131" s="145"/>
      <c r="S131" s="145">
        <v>4</v>
      </c>
      <c r="T131" s="145"/>
      <c r="U131" s="145"/>
      <c r="V131" s="146"/>
      <c r="W131" s="162">
        <v>4</v>
      </c>
      <c r="X131" s="145"/>
      <c r="Y131" s="145"/>
      <c r="Z131" s="145"/>
      <c r="AA131" s="145"/>
      <c r="AB131" s="146"/>
      <c r="AC131" s="162">
        <v>0</v>
      </c>
      <c r="AD131" s="145"/>
      <c r="AE131" s="145"/>
      <c r="AF131" s="145"/>
      <c r="AG131" s="145"/>
      <c r="AH131" s="146"/>
      <c r="AI131" s="162">
        <v>0</v>
      </c>
      <c r="AJ131" s="145">
        <v>2</v>
      </c>
      <c r="AK131" s="145">
        <v>3</v>
      </c>
      <c r="AL131" s="145"/>
      <c r="AM131" s="145">
        <v>3</v>
      </c>
      <c r="AN131" s="146"/>
      <c r="AO131" s="162">
        <v>2.6666666666666665</v>
      </c>
      <c r="AP131" s="145">
        <v>3</v>
      </c>
      <c r="AQ131" s="145"/>
      <c r="AR131" s="145"/>
      <c r="AS131" s="145"/>
      <c r="AT131" s="146"/>
      <c r="AU131" s="162">
        <v>3</v>
      </c>
      <c r="AV131" s="145"/>
      <c r="AW131" s="145"/>
      <c r="AX131" s="145">
        <v>4</v>
      </c>
      <c r="AY131" s="145">
        <v>4</v>
      </c>
      <c r="AZ131" s="145"/>
      <c r="BA131" s="162">
        <v>4</v>
      </c>
      <c r="BB131" s="145"/>
      <c r="BC131" s="145"/>
      <c r="BD131" s="145"/>
      <c r="BE131" s="147"/>
      <c r="BF131" s="148"/>
      <c r="BG131" s="162">
        <v>0</v>
      </c>
    </row>
    <row r="132" spans="1:59" s="102" customFormat="1" ht="23.1" customHeight="1" x14ac:dyDescent="0.3">
      <c r="A132" s="149">
        <v>130</v>
      </c>
      <c r="B132" s="149" t="s">
        <v>55</v>
      </c>
      <c r="C132" s="150" t="s">
        <v>56</v>
      </c>
      <c r="D132" s="149" t="s">
        <v>449</v>
      </c>
      <c r="E132" s="149" t="s">
        <v>34</v>
      </c>
      <c r="F132" s="145">
        <v>3</v>
      </c>
      <c r="G132" s="145">
        <v>3.5</v>
      </c>
      <c r="H132" s="145">
        <v>3.5</v>
      </c>
      <c r="I132" s="145">
        <v>3.5</v>
      </c>
      <c r="J132" s="152"/>
      <c r="K132" s="162">
        <v>3.375</v>
      </c>
      <c r="L132" s="145">
        <v>3.5</v>
      </c>
      <c r="M132" s="145">
        <v>3.5</v>
      </c>
      <c r="N132" s="145">
        <v>3.5</v>
      </c>
      <c r="O132" s="145">
        <v>3.5</v>
      </c>
      <c r="P132" s="145">
        <v>0</v>
      </c>
      <c r="Q132" s="162">
        <v>2.8</v>
      </c>
      <c r="R132" s="145"/>
      <c r="S132" s="145">
        <v>3.5</v>
      </c>
      <c r="T132" s="153"/>
      <c r="U132" s="145"/>
      <c r="V132" s="152"/>
      <c r="W132" s="162">
        <v>3.5</v>
      </c>
      <c r="X132" s="145"/>
      <c r="Y132" s="145"/>
      <c r="Z132" s="153"/>
      <c r="AA132" s="153"/>
      <c r="AB132" s="152"/>
      <c r="AC132" s="162">
        <v>0</v>
      </c>
      <c r="AD132" s="145"/>
      <c r="AE132" s="145"/>
      <c r="AF132" s="145"/>
      <c r="AG132" s="153"/>
      <c r="AH132" s="152"/>
      <c r="AI132" s="162">
        <v>0</v>
      </c>
      <c r="AJ132" s="145">
        <v>3</v>
      </c>
      <c r="AK132" s="145">
        <v>3.5</v>
      </c>
      <c r="AL132" s="153"/>
      <c r="AM132" s="145">
        <v>3.5</v>
      </c>
      <c r="AN132" s="152"/>
      <c r="AO132" s="162">
        <v>3.3333333333333335</v>
      </c>
      <c r="AP132" s="145">
        <v>3.5</v>
      </c>
      <c r="AQ132" s="145"/>
      <c r="AR132" s="145"/>
      <c r="AS132" s="153"/>
      <c r="AT132" s="152"/>
      <c r="AU132" s="162">
        <v>3.5</v>
      </c>
      <c r="AV132" s="153"/>
      <c r="AW132" s="153"/>
      <c r="AX132" s="145">
        <v>3.5</v>
      </c>
      <c r="AY132" s="145">
        <v>3.5</v>
      </c>
      <c r="AZ132" s="145"/>
      <c r="BA132" s="162">
        <v>3.5</v>
      </c>
      <c r="BB132" s="145"/>
      <c r="BC132" s="145"/>
      <c r="BD132" s="153"/>
      <c r="BE132" s="151"/>
      <c r="BF132" s="154"/>
      <c r="BG132" s="162">
        <v>0</v>
      </c>
    </row>
    <row r="133" spans="1:59" s="102" customFormat="1" ht="23.1" customHeight="1" x14ac:dyDescent="0.3">
      <c r="A133" s="143">
        <v>131</v>
      </c>
      <c r="B133" s="143" t="s">
        <v>264</v>
      </c>
      <c r="C133" s="144" t="s">
        <v>265</v>
      </c>
      <c r="D133" s="143" t="s">
        <v>541</v>
      </c>
      <c r="E133" s="143" t="s">
        <v>160</v>
      </c>
      <c r="F133" s="145">
        <v>4</v>
      </c>
      <c r="G133" s="145">
        <v>4</v>
      </c>
      <c r="H133" s="145">
        <v>0</v>
      </c>
      <c r="I133" s="145">
        <v>4</v>
      </c>
      <c r="J133" s="146"/>
      <c r="K133" s="162">
        <v>3</v>
      </c>
      <c r="L133" s="145">
        <v>4</v>
      </c>
      <c r="M133" s="145">
        <v>4</v>
      </c>
      <c r="N133" s="145">
        <v>4</v>
      </c>
      <c r="O133" s="145">
        <v>4</v>
      </c>
      <c r="P133" s="145">
        <v>0</v>
      </c>
      <c r="Q133" s="162">
        <v>3.2</v>
      </c>
      <c r="R133" s="145"/>
      <c r="S133" s="145">
        <v>4</v>
      </c>
      <c r="T133" s="145"/>
      <c r="U133" s="145"/>
      <c r="V133" s="146"/>
      <c r="W133" s="162">
        <v>4</v>
      </c>
      <c r="X133" s="145"/>
      <c r="Y133" s="145"/>
      <c r="Z133" s="145"/>
      <c r="AA133" s="145"/>
      <c r="AB133" s="146"/>
      <c r="AC133" s="162">
        <v>0</v>
      </c>
      <c r="AD133" s="145"/>
      <c r="AE133" s="145"/>
      <c r="AF133" s="145"/>
      <c r="AG133" s="145"/>
      <c r="AH133" s="146"/>
      <c r="AI133" s="162">
        <v>0</v>
      </c>
      <c r="AJ133" s="145">
        <v>4</v>
      </c>
      <c r="AK133" s="145">
        <v>4</v>
      </c>
      <c r="AL133" s="145"/>
      <c r="AM133" s="145">
        <v>4</v>
      </c>
      <c r="AN133" s="146"/>
      <c r="AO133" s="162">
        <v>4</v>
      </c>
      <c r="AP133" s="145">
        <v>4</v>
      </c>
      <c r="AQ133" s="145"/>
      <c r="AR133" s="145"/>
      <c r="AS133" s="145"/>
      <c r="AT133" s="146"/>
      <c r="AU133" s="162">
        <v>4</v>
      </c>
      <c r="AV133" s="145"/>
      <c r="AW133" s="145"/>
      <c r="AX133" s="145">
        <v>2</v>
      </c>
      <c r="AY133" s="145">
        <v>2</v>
      </c>
      <c r="AZ133" s="145"/>
      <c r="BA133" s="162">
        <v>2</v>
      </c>
      <c r="BB133" s="145"/>
      <c r="BC133" s="145"/>
      <c r="BD133" s="145"/>
      <c r="BE133" s="147"/>
      <c r="BF133" s="148"/>
      <c r="BG133" s="162">
        <v>0</v>
      </c>
    </row>
    <row r="134" spans="1:59" s="102" customFormat="1" ht="23.1" customHeight="1" x14ac:dyDescent="0.3">
      <c r="A134" s="149">
        <v>132</v>
      </c>
      <c r="B134" s="149" t="s">
        <v>78</v>
      </c>
      <c r="C134" s="150" t="s">
        <v>79</v>
      </c>
      <c r="D134" s="149" t="s">
        <v>541</v>
      </c>
      <c r="E134" s="149" t="s">
        <v>34</v>
      </c>
      <c r="F134" s="145">
        <v>2</v>
      </c>
      <c r="G134" s="145">
        <v>3</v>
      </c>
      <c r="H134" s="145">
        <v>3</v>
      </c>
      <c r="I134" s="145">
        <v>3</v>
      </c>
      <c r="J134" s="152"/>
      <c r="K134" s="162">
        <v>2.75</v>
      </c>
      <c r="L134" s="145">
        <v>3</v>
      </c>
      <c r="M134" s="145">
        <v>3</v>
      </c>
      <c r="N134" s="145">
        <v>4</v>
      </c>
      <c r="O134" s="145">
        <v>4</v>
      </c>
      <c r="P134" s="145">
        <v>0</v>
      </c>
      <c r="Q134" s="162">
        <v>2.8</v>
      </c>
      <c r="R134" s="145"/>
      <c r="S134" s="145">
        <v>3</v>
      </c>
      <c r="T134" s="153"/>
      <c r="U134" s="145"/>
      <c r="V134" s="152"/>
      <c r="W134" s="162">
        <v>3</v>
      </c>
      <c r="X134" s="145"/>
      <c r="Y134" s="145"/>
      <c r="Z134" s="153"/>
      <c r="AA134" s="153"/>
      <c r="AB134" s="152"/>
      <c r="AC134" s="162">
        <v>0</v>
      </c>
      <c r="AD134" s="145"/>
      <c r="AE134" s="145"/>
      <c r="AF134" s="145"/>
      <c r="AG134" s="153"/>
      <c r="AH134" s="152"/>
      <c r="AI134" s="162">
        <v>0</v>
      </c>
      <c r="AJ134" s="145">
        <v>2</v>
      </c>
      <c r="AK134" s="145">
        <v>3</v>
      </c>
      <c r="AL134" s="153"/>
      <c r="AM134" s="145">
        <v>3</v>
      </c>
      <c r="AN134" s="152"/>
      <c r="AO134" s="162">
        <v>2.6666666666666665</v>
      </c>
      <c r="AP134" s="145">
        <v>2</v>
      </c>
      <c r="AQ134" s="145"/>
      <c r="AR134" s="145"/>
      <c r="AS134" s="153"/>
      <c r="AT134" s="152"/>
      <c r="AU134" s="162">
        <v>2</v>
      </c>
      <c r="AV134" s="153"/>
      <c r="AW134" s="153"/>
      <c r="AX134" s="145">
        <v>4</v>
      </c>
      <c r="AY134" s="145">
        <v>4</v>
      </c>
      <c r="AZ134" s="145"/>
      <c r="BA134" s="162">
        <v>4</v>
      </c>
      <c r="BB134" s="145"/>
      <c r="BC134" s="145"/>
      <c r="BD134" s="153"/>
      <c r="BE134" s="151"/>
      <c r="BF134" s="154"/>
      <c r="BG134" s="162">
        <v>0</v>
      </c>
    </row>
    <row r="135" spans="1:59" s="102" customFormat="1" ht="23.1" customHeight="1" x14ac:dyDescent="0.3">
      <c r="A135" s="143">
        <v>133</v>
      </c>
      <c r="B135" s="143" t="s">
        <v>84</v>
      </c>
      <c r="C135" s="144" t="s">
        <v>85</v>
      </c>
      <c r="D135" s="143" t="s">
        <v>449</v>
      </c>
      <c r="E135" s="143" t="s">
        <v>34</v>
      </c>
      <c r="F135" s="145">
        <v>0</v>
      </c>
      <c r="G135" s="145">
        <v>0</v>
      </c>
      <c r="H135" s="145">
        <v>0</v>
      </c>
      <c r="I135" s="145">
        <v>0</v>
      </c>
      <c r="J135" s="146"/>
      <c r="K135" s="162">
        <v>0</v>
      </c>
      <c r="L135" s="145">
        <v>0</v>
      </c>
      <c r="M135" s="145">
        <v>0</v>
      </c>
      <c r="N135" s="145">
        <v>0</v>
      </c>
      <c r="O135" s="145">
        <v>0</v>
      </c>
      <c r="P135" s="145">
        <v>0</v>
      </c>
      <c r="Q135" s="162">
        <v>0</v>
      </c>
      <c r="R135" s="145"/>
      <c r="S135" s="145">
        <v>0</v>
      </c>
      <c r="T135" s="145"/>
      <c r="U135" s="145"/>
      <c r="V135" s="146"/>
      <c r="W135" s="162">
        <v>0</v>
      </c>
      <c r="X135" s="145"/>
      <c r="Y135" s="145"/>
      <c r="Z135" s="145"/>
      <c r="AA135" s="145"/>
      <c r="AB135" s="146"/>
      <c r="AC135" s="162">
        <v>0</v>
      </c>
      <c r="AD135" s="145"/>
      <c r="AE135" s="145"/>
      <c r="AF135" s="145"/>
      <c r="AG135" s="145"/>
      <c r="AH135" s="146"/>
      <c r="AI135" s="162">
        <v>0</v>
      </c>
      <c r="AJ135" s="145">
        <v>0</v>
      </c>
      <c r="AK135" s="145">
        <v>0</v>
      </c>
      <c r="AL135" s="145"/>
      <c r="AM135" s="145">
        <v>0</v>
      </c>
      <c r="AN135" s="146"/>
      <c r="AO135" s="162">
        <v>0</v>
      </c>
      <c r="AP135" s="145">
        <v>0</v>
      </c>
      <c r="AQ135" s="145"/>
      <c r="AR135" s="145"/>
      <c r="AS135" s="145"/>
      <c r="AT135" s="146"/>
      <c r="AU135" s="162">
        <v>0</v>
      </c>
      <c r="AV135" s="145"/>
      <c r="AW135" s="145"/>
      <c r="AX135" s="145">
        <v>0</v>
      </c>
      <c r="AY135" s="145">
        <v>0</v>
      </c>
      <c r="AZ135" s="145"/>
      <c r="BA135" s="162">
        <v>0</v>
      </c>
      <c r="BB135" s="145"/>
      <c r="BC135" s="145"/>
      <c r="BD135" s="145"/>
      <c r="BE135" s="147"/>
      <c r="BF135" s="148"/>
      <c r="BG135" s="162">
        <v>0</v>
      </c>
    </row>
    <row r="136" spans="1:59" s="102" customFormat="1" ht="23.1" customHeight="1" x14ac:dyDescent="0.3">
      <c r="A136" s="149">
        <v>134</v>
      </c>
      <c r="B136" s="149" t="s">
        <v>252</v>
      </c>
      <c r="C136" s="150" t="s">
        <v>253</v>
      </c>
      <c r="D136" s="149" t="s">
        <v>449</v>
      </c>
      <c r="E136" s="149" t="s">
        <v>160</v>
      </c>
      <c r="F136" s="145">
        <v>3</v>
      </c>
      <c r="G136" s="145">
        <v>1</v>
      </c>
      <c r="H136" s="145">
        <v>2</v>
      </c>
      <c r="I136" s="145">
        <v>2</v>
      </c>
      <c r="J136" s="152"/>
      <c r="K136" s="162">
        <v>2</v>
      </c>
      <c r="L136" s="145">
        <v>2</v>
      </c>
      <c r="M136" s="145">
        <v>2</v>
      </c>
      <c r="N136" s="145">
        <v>3</v>
      </c>
      <c r="O136" s="145">
        <v>3</v>
      </c>
      <c r="P136" s="145">
        <v>0</v>
      </c>
      <c r="Q136" s="162">
        <v>2</v>
      </c>
      <c r="R136" s="145"/>
      <c r="S136" s="145">
        <v>3</v>
      </c>
      <c r="T136" s="153"/>
      <c r="U136" s="145"/>
      <c r="V136" s="152"/>
      <c r="W136" s="162">
        <v>3</v>
      </c>
      <c r="X136" s="145"/>
      <c r="Y136" s="145"/>
      <c r="Z136" s="153"/>
      <c r="AA136" s="153"/>
      <c r="AB136" s="152"/>
      <c r="AC136" s="162">
        <v>0</v>
      </c>
      <c r="AD136" s="145"/>
      <c r="AE136" s="145"/>
      <c r="AF136" s="145"/>
      <c r="AG136" s="153"/>
      <c r="AH136" s="152"/>
      <c r="AI136" s="162">
        <v>0</v>
      </c>
      <c r="AJ136" s="145">
        <v>3</v>
      </c>
      <c r="AK136" s="145">
        <v>2</v>
      </c>
      <c r="AL136" s="153"/>
      <c r="AM136" s="145">
        <v>3</v>
      </c>
      <c r="AN136" s="152"/>
      <c r="AO136" s="162">
        <v>2.6666666666666665</v>
      </c>
      <c r="AP136" s="145">
        <v>3</v>
      </c>
      <c r="AQ136" s="145"/>
      <c r="AR136" s="145"/>
      <c r="AS136" s="153"/>
      <c r="AT136" s="152"/>
      <c r="AU136" s="162">
        <v>3</v>
      </c>
      <c r="AV136" s="153"/>
      <c r="AW136" s="153"/>
      <c r="AX136" s="145">
        <v>1</v>
      </c>
      <c r="AY136" s="145">
        <v>1</v>
      </c>
      <c r="AZ136" s="145"/>
      <c r="BA136" s="162">
        <v>1</v>
      </c>
      <c r="BB136" s="145"/>
      <c r="BC136" s="145"/>
      <c r="BD136" s="153"/>
      <c r="BE136" s="151"/>
      <c r="BF136" s="154"/>
      <c r="BG136" s="162">
        <v>0</v>
      </c>
    </row>
    <row r="137" spans="1:59" s="102" customFormat="1" ht="23.1" customHeight="1" x14ac:dyDescent="0.3">
      <c r="A137" s="143">
        <v>135</v>
      </c>
      <c r="B137" s="143" t="s">
        <v>369</v>
      </c>
      <c r="C137" s="144" t="s">
        <v>370</v>
      </c>
      <c r="D137" s="143" t="s">
        <v>449</v>
      </c>
      <c r="E137" s="143" t="s">
        <v>492</v>
      </c>
      <c r="F137" s="145">
        <v>2</v>
      </c>
      <c r="G137" s="145">
        <v>1</v>
      </c>
      <c r="H137" s="145">
        <v>0</v>
      </c>
      <c r="I137" s="145">
        <v>2</v>
      </c>
      <c r="J137" s="146"/>
      <c r="K137" s="162">
        <v>1.25</v>
      </c>
      <c r="L137" s="145">
        <v>3</v>
      </c>
      <c r="M137" s="145">
        <v>2</v>
      </c>
      <c r="N137" s="145">
        <v>3</v>
      </c>
      <c r="O137" s="145">
        <v>3</v>
      </c>
      <c r="P137" s="145">
        <v>0</v>
      </c>
      <c r="Q137" s="162">
        <v>2.2000000000000002</v>
      </c>
      <c r="R137" s="145"/>
      <c r="S137" s="145">
        <v>2</v>
      </c>
      <c r="T137" s="145"/>
      <c r="U137" s="145"/>
      <c r="V137" s="146"/>
      <c r="W137" s="162">
        <v>2</v>
      </c>
      <c r="X137" s="145"/>
      <c r="Y137" s="145"/>
      <c r="Z137" s="145"/>
      <c r="AA137" s="145"/>
      <c r="AB137" s="146"/>
      <c r="AC137" s="162">
        <v>0</v>
      </c>
      <c r="AD137" s="145"/>
      <c r="AE137" s="145"/>
      <c r="AF137" s="145"/>
      <c r="AG137" s="145"/>
      <c r="AH137" s="146"/>
      <c r="AI137" s="162">
        <v>0</v>
      </c>
      <c r="AJ137" s="145">
        <v>3</v>
      </c>
      <c r="AK137" s="145">
        <v>2</v>
      </c>
      <c r="AL137" s="145"/>
      <c r="AM137" s="145">
        <v>2</v>
      </c>
      <c r="AN137" s="146"/>
      <c r="AO137" s="162">
        <v>2.3333333333333335</v>
      </c>
      <c r="AP137" s="145">
        <v>2</v>
      </c>
      <c r="AQ137" s="145"/>
      <c r="AR137" s="145"/>
      <c r="AS137" s="145"/>
      <c r="AT137" s="146"/>
      <c r="AU137" s="162">
        <v>2</v>
      </c>
      <c r="AV137" s="145"/>
      <c r="AW137" s="145"/>
      <c r="AX137" s="145">
        <v>3</v>
      </c>
      <c r="AY137" s="145">
        <v>2</v>
      </c>
      <c r="AZ137" s="145"/>
      <c r="BA137" s="162">
        <v>2.5</v>
      </c>
      <c r="BB137" s="145"/>
      <c r="BC137" s="145"/>
      <c r="BD137" s="145"/>
      <c r="BE137" s="147"/>
      <c r="BF137" s="148"/>
      <c r="BG137" s="162">
        <v>0</v>
      </c>
    </row>
    <row r="138" spans="1:59" s="102" customFormat="1" ht="23.1" customHeight="1" x14ac:dyDescent="0.3">
      <c r="A138" s="149">
        <v>136</v>
      </c>
      <c r="B138" s="149" t="s">
        <v>371</v>
      </c>
      <c r="C138" s="150" t="s">
        <v>372</v>
      </c>
      <c r="D138" s="149" t="s">
        <v>541</v>
      </c>
      <c r="E138" s="149" t="s">
        <v>492</v>
      </c>
      <c r="F138" s="145">
        <v>2</v>
      </c>
      <c r="G138" s="145">
        <v>3</v>
      </c>
      <c r="H138" s="145">
        <v>2</v>
      </c>
      <c r="I138" s="145">
        <v>2</v>
      </c>
      <c r="J138" s="152"/>
      <c r="K138" s="162">
        <v>2.25</v>
      </c>
      <c r="L138" s="145">
        <v>3</v>
      </c>
      <c r="M138" s="145">
        <v>2</v>
      </c>
      <c r="N138" s="145">
        <v>4</v>
      </c>
      <c r="O138" s="145">
        <v>2</v>
      </c>
      <c r="P138" s="145">
        <v>0</v>
      </c>
      <c r="Q138" s="162">
        <v>2.2000000000000002</v>
      </c>
      <c r="R138" s="145"/>
      <c r="S138" s="145">
        <v>2</v>
      </c>
      <c r="T138" s="153"/>
      <c r="U138" s="145"/>
      <c r="V138" s="152"/>
      <c r="W138" s="162">
        <v>2</v>
      </c>
      <c r="X138" s="145"/>
      <c r="Y138" s="145"/>
      <c r="Z138" s="153"/>
      <c r="AA138" s="153"/>
      <c r="AB138" s="152"/>
      <c r="AC138" s="162">
        <v>0</v>
      </c>
      <c r="AD138" s="145"/>
      <c r="AE138" s="145"/>
      <c r="AF138" s="145"/>
      <c r="AG138" s="153"/>
      <c r="AH138" s="152"/>
      <c r="AI138" s="162">
        <v>0</v>
      </c>
      <c r="AJ138" s="145">
        <v>2</v>
      </c>
      <c r="AK138" s="145">
        <v>2</v>
      </c>
      <c r="AL138" s="153"/>
      <c r="AM138" s="145">
        <v>2</v>
      </c>
      <c r="AN138" s="152"/>
      <c r="AO138" s="162">
        <v>2</v>
      </c>
      <c r="AP138" s="145">
        <v>3</v>
      </c>
      <c r="AQ138" s="145"/>
      <c r="AR138" s="145"/>
      <c r="AS138" s="153"/>
      <c r="AT138" s="152"/>
      <c r="AU138" s="162">
        <v>3</v>
      </c>
      <c r="AV138" s="153"/>
      <c r="AW138" s="153"/>
      <c r="AX138" s="145">
        <v>3</v>
      </c>
      <c r="AY138" s="145">
        <v>3</v>
      </c>
      <c r="AZ138" s="145"/>
      <c r="BA138" s="162">
        <v>3</v>
      </c>
      <c r="BB138" s="145"/>
      <c r="BC138" s="145"/>
      <c r="BD138" s="153"/>
      <c r="BE138" s="151"/>
      <c r="BF138" s="154"/>
      <c r="BG138" s="162">
        <v>0</v>
      </c>
    </row>
    <row r="139" spans="1:59" s="102" customFormat="1" ht="23.1" customHeight="1" x14ac:dyDescent="0.3">
      <c r="A139" s="143">
        <v>137</v>
      </c>
      <c r="B139" s="143" t="s">
        <v>266</v>
      </c>
      <c r="C139" s="144" t="s">
        <v>267</v>
      </c>
      <c r="D139" s="143" t="s">
        <v>541</v>
      </c>
      <c r="E139" s="143" t="s">
        <v>160</v>
      </c>
      <c r="F139" s="145">
        <v>1</v>
      </c>
      <c r="G139" s="145">
        <v>3</v>
      </c>
      <c r="H139" s="145">
        <v>2</v>
      </c>
      <c r="I139" s="145">
        <v>2</v>
      </c>
      <c r="J139" s="146"/>
      <c r="K139" s="162">
        <v>2</v>
      </c>
      <c r="L139" s="145">
        <v>3</v>
      </c>
      <c r="M139" s="145">
        <v>2</v>
      </c>
      <c r="N139" s="145">
        <v>4</v>
      </c>
      <c r="O139" s="145">
        <v>2</v>
      </c>
      <c r="P139" s="145">
        <v>0</v>
      </c>
      <c r="Q139" s="162">
        <v>2.2000000000000002</v>
      </c>
      <c r="R139" s="145"/>
      <c r="S139" s="145">
        <v>2</v>
      </c>
      <c r="T139" s="145"/>
      <c r="U139" s="145"/>
      <c r="V139" s="146"/>
      <c r="W139" s="162">
        <v>2</v>
      </c>
      <c r="X139" s="145"/>
      <c r="Y139" s="145"/>
      <c r="Z139" s="145"/>
      <c r="AA139" s="145"/>
      <c r="AB139" s="146"/>
      <c r="AC139" s="162">
        <v>0</v>
      </c>
      <c r="AD139" s="145"/>
      <c r="AE139" s="145"/>
      <c r="AF139" s="145"/>
      <c r="AG139" s="145"/>
      <c r="AH139" s="146"/>
      <c r="AI139" s="162">
        <v>0</v>
      </c>
      <c r="AJ139" s="145">
        <v>2</v>
      </c>
      <c r="AK139" s="145">
        <v>2</v>
      </c>
      <c r="AL139" s="145"/>
      <c r="AM139" s="145">
        <v>1</v>
      </c>
      <c r="AN139" s="146"/>
      <c r="AO139" s="162">
        <v>1.6666666666666667</v>
      </c>
      <c r="AP139" s="145">
        <v>4</v>
      </c>
      <c r="AQ139" s="145"/>
      <c r="AR139" s="145"/>
      <c r="AS139" s="145"/>
      <c r="AT139" s="146"/>
      <c r="AU139" s="162">
        <v>4</v>
      </c>
      <c r="AV139" s="145"/>
      <c r="AW139" s="145"/>
      <c r="AX139" s="145">
        <v>2</v>
      </c>
      <c r="AY139" s="145">
        <v>2</v>
      </c>
      <c r="AZ139" s="145"/>
      <c r="BA139" s="162">
        <v>2</v>
      </c>
      <c r="BB139" s="145"/>
      <c r="BC139" s="145"/>
      <c r="BD139" s="145"/>
      <c r="BE139" s="147"/>
      <c r="BF139" s="148"/>
      <c r="BG139" s="162">
        <v>0</v>
      </c>
    </row>
    <row r="140" spans="1:59" s="102" customFormat="1" ht="23.1" customHeight="1" x14ac:dyDescent="0.3">
      <c r="A140" s="149">
        <v>138</v>
      </c>
      <c r="B140" s="149" t="s">
        <v>280</v>
      </c>
      <c r="C140" s="150" t="s">
        <v>281</v>
      </c>
      <c r="D140" s="149" t="s">
        <v>541</v>
      </c>
      <c r="E140" s="149" t="s">
        <v>160</v>
      </c>
      <c r="F140" s="145">
        <v>4</v>
      </c>
      <c r="G140" s="145">
        <v>3</v>
      </c>
      <c r="H140" s="145">
        <v>3</v>
      </c>
      <c r="I140" s="145">
        <v>3</v>
      </c>
      <c r="J140" s="152"/>
      <c r="K140" s="162">
        <v>3.25</v>
      </c>
      <c r="L140" s="145">
        <v>2</v>
      </c>
      <c r="M140" s="145">
        <v>3</v>
      </c>
      <c r="N140" s="145">
        <v>4</v>
      </c>
      <c r="O140" s="145">
        <v>4</v>
      </c>
      <c r="P140" s="145">
        <v>0</v>
      </c>
      <c r="Q140" s="162">
        <v>2.6</v>
      </c>
      <c r="R140" s="145"/>
      <c r="S140" s="145">
        <v>3</v>
      </c>
      <c r="T140" s="153"/>
      <c r="U140" s="145"/>
      <c r="V140" s="152"/>
      <c r="W140" s="162">
        <v>3</v>
      </c>
      <c r="X140" s="145"/>
      <c r="Y140" s="145"/>
      <c r="Z140" s="153"/>
      <c r="AA140" s="153"/>
      <c r="AB140" s="152"/>
      <c r="AC140" s="162">
        <v>0</v>
      </c>
      <c r="AD140" s="145"/>
      <c r="AE140" s="145"/>
      <c r="AF140" s="145"/>
      <c r="AG140" s="153"/>
      <c r="AH140" s="152"/>
      <c r="AI140" s="162">
        <v>0</v>
      </c>
      <c r="AJ140" s="145">
        <v>2</v>
      </c>
      <c r="AK140" s="145">
        <v>3</v>
      </c>
      <c r="AL140" s="153"/>
      <c r="AM140" s="145">
        <v>4</v>
      </c>
      <c r="AN140" s="152"/>
      <c r="AO140" s="162">
        <v>3</v>
      </c>
      <c r="AP140" s="145">
        <v>4</v>
      </c>
      <c r="AQ140" s="145"/>
      <c r="AR140" s="145"/>
      <c r="AS140" s="153"/>
      <c r="AT140" s="152"/>
      <c r="AU140" s="162">
        <v>4</v>
      </c>
      <c r="AV140" s="153"/>
      <c r="AW140" s="153"/>
      <c r="AX140" s="145">
        <v>4</v>
      </c>
      <c r="AY140" s="145">
        <v>3</v>
      </c>
      <c r="AZ140" s="145"/>
      <c r="BA140" s="162">
        <v>3.5</v>
      </c>
      <c r="BB140" s="145"/>
      <c r="BC140" s="145"/>
      <c r="BD140" s="153"/>
      <c r="BE140" s="151"/>
      <c r="BF140" s="154"/>
      <c r="BG140" s="162">
        <v>0</v>
      </c>
    </row>
    <row r="141" spans="1:59" s="102" customFormat="1" ht="23.1" customHeight="1" x14ac:dyDescent="0.3">
      <c r="A141" s="143">
        <v>139</v>
      </c>
      <c r="B141" s="143" t="s">
        <v>151</v>
      </c>
      <c r="C141" s="144" t="s">
        <v>152</v>
      </c>
      <c r="D141" s="143" t="s">
        <v>449</v>
      </c>
      <c r="E141" s="143" t="s">
        <v>34</v>
      </c>
      <c r="F141" s="145">
        <v>3</v>
      </c>
      <c r="G141" s="145">
        <v>2</v>
      </c>
      <c r="H141" s="145">
        <v>3</v>
      </c>
      <c r="I141" s="145">
        <v>2</v>
      </c>
      <c r="J141" s="146"/>
      <c r="K141" s="162">
        <v>2.5</v>
      </c>
      <c r="L141" s="145">
        <v>3</v>
      </c>
      <c r="M141" s="145">
        <v>2</v>
      </c>
      <c r="N141" s="145">
        <v>3</v>
      </c>
      <c r="O141" s="145">
        <v>3</v>
      </c>
      <c r="P141" s="145">
        <v>0</v>
      </c>
      <c r="Q141" s="162">
        <v>2.2000000000000002</v>
      </c>
      <c r="R141" s="145"/>
      <c r="S141" s="145">
        <v>2</v>
      </c>
      <c r="T141" s="145"/>
      <c r="U141" s="145"/>
      <c r="V141" s="146"/>
      <c r="W141" s="162">
        <v>2</v>
      </c>
      <c r="X141" s="145"/>
      <c r="Y141" s="145"/>
      <c r="Z141" s="145"/>
      <c r="AA141" s="145"/>
      <c r="AB141" s="146"/>
      <c r="AC141" s="162">
        <v>0</v>
      </c>
      <c r="AD141" s="145"/>
      <c r="AE141" s="145"/>
      <c r="AF141" s="145"/>
      <c r="AG141" s="145"/>
      <c r="AH141" s="146"/>
      <c r="AI141" s="162">
        <v>0</v>
      </c>
      <c r="AJ141" s="145">
        <v>3</v>
      </c>
      <c r="AK141" s="145">
        <v>2</v>
      </c>
      <c r="AL141" s="145"/>
      <c r="AM141" s="145">
        <v>3</v>
      </c>
      <c r="AN141" s="146"/>
      <c r="AO141" s="162">
        <v>2.6666666666666665</v>
      </c>
      <c r="AP141" s="145">
        <v>3</v>
      </c>
      <c r="AQ141" s="145"/>
      <c r="AR141" s="145"/>
      <c r="AS141" s="145"/>
      <c r="AT141" s="146"/>
      <c r="AU141" s="162">
        <v>3</v>
      </c>
      <c r="AV141" s="145"/>
      <c r="AW141" s="145"/>
      <c r="AX141" s="145">
        <v>3</v>
      </c>
      <c r="AY141" s="145">
        <v>4</v>
      </c>
      <c r="AZ141" s="145"/>
      <c r="BA141" s="162">
        <v>3.5</v>
      </c>
      <c r="BB141" s="145"/>
      <c r="BC141" s="145"/>
      <c r="BD141" s="145"/>
      <c r="BE141" s="147"/>
      <c r="BF141" s="148"/>
      <c r="BG141" s="162">
        <v>0</v>
      </c>
    </row>
    <row r="142" spans="1:59" s="102" customFormat="1" ht="23.1" customHeight="1" x14ac:dyDescent="0.3">
      <c r="A142" s="149">
        <v>140</v>
      </c>
      <c r="B142" s="149" t="s">
        <v>373</v>
      </c>
      <c r="C142" s="150" t="s">
        <v>374</v>
      </c>
      <c r="D142" s="149" t="s">
        <v>449</v>
      </c>
      <c r="E142" s="149" t="s">
        <v>492</v>
      </c>
      <c r="F142" s="145">
        <v>1</v>
      </c>
      <c r="G142" s="145">
        <v>2</v>
      </c>
      <c r="H142" s="145">
        <v>1</v>
      </c>
      <c r="I142" s="145">
        <v>1</v>
      </c>
      <c r="J142" s="152"/>
      <c r="K142" s="162">
        <v>1.25</v>
      </c>
      <c r="L142" s="145">
        <v>2</v>
      </c>
      <c r="M142" s="145">
        <v>1</v>
      </c>
      <c r="N142" s="145">
        <v>3</v>
      </c>
      <c r="O142" s="145">
        <v>1</v>
      </c>
      <c r="P142" s="145">
        <v>0</v>
      </c>
      <c r="Q142" s="162">
        <v>1.4</v>
      </c>
      <c r="R142" s="145"/>
      <c r="S142" s="145">
        <v>1</v>
      </c>
      <c r="T142" s="153"/>
      <c r="U142" s="145"/>
      <c r="V142" s="152"/>
      <c r="W142" s="162">
        <v>1</v>
      </c>
      <c r="X142" s="145"/>
      <c r="Y142" s="145"/>
      <c r="Z142" s="153"/>
      <c r="AA142" s="153"/>
      <c r="AB142" s="152"/>
      <c r="AC142" s="162">
        <v>0</v>
      </c>
      <c r="AD142" s="145"/>
      <c r="AE142" s="145"/>
      <c r="AF142" s="145"/>
      <c r="AG142" s="153"/>
      <c r="AH142" s="152"/>
      <c r="AI142" s="162">
        <v>0</v>
      </c>
      <c r="AJ142" s="145">
        <v>1</v>
      </c>
      <c r="AK142" s="145">
        <v>1</v>
      </c>
      <c r="AL142" s="153"/>
      <c r="AM142" s="145">
        <v>1</v>
      </c>
      <c r="AN142" s="152"/>
      <c r="AO142" s="162">
        <v>1</v>
      </c>
      <c r="AP142" s="145">
        <v>3</v>
      </c>
      <c r="AQ142" s="145"/>
      <c r="AR142" s="145"/>
      <c r="AS142" s="153"/>
      <c r="AT142" s="152"/>
      <c r="AU142" s="162">
        <v>3</v>
      </c>
      <c r="AV142" s="153"/>
      <c r="AW142" s="153"/>
      <c r="AX142" s="145">
        <v>2</v>
      </c>
      <c r="AY142" s="145">
        <v>2</v>
      </c>
      <c r="AZ142" s="145"/>
      <c r="BA142" s="162">
        <v>2</v>
      </c>
      <c r="BB142" s="145"/>
      <c r="BC142" s="145"/>
      <c r="BD142" s="153"/>
      <c r="BE142" s="151"/>
      <c r="BF142" s="154"/>
      <c r="BG142" s="162">
        <v>0</v>
      </c>
    </row>
    <row r="143" spans="1:59" s="102" customFormat="1" ht="23.1" customHeight="1" x14ac:dyDescent="0.3">
      <c r="A143" s="143">
        <v>141</v>
      </c>
      <c r="B143" s="143" t="s">
        <v>268</v>
      </c>
      <c r="C143" s="144" t="s">
        <v>269</v>
      </c>
      <c r="D143" s="143" t="s">
        <v>449</v>
      </c>
      <c r="E143" s="143" t="s">
        <v>160</v>
      </c>
      <c r="F143" s="145">
        <v>3</v>
      </c>
      <c r="G143" s="145">
        <v>2.5</v>
      </c>
      <c r="H143" s="145">
        <v>3</v>
      </c>
      <c r="I143" s="145">
        <v>3.5</v>
      </c>
      <c r="J143" s="146"/>
      <c r="K143" s="162">
        <v>3</v>
      </c>
      <c r="L143" s="145">
        <v>3.5</v>
      </c>
      <c r="M143" s="145">
        <v>3</v>
      </c>
      <c r="N143" s="145">
        <v>2.5</v>
      </c>
      <c r="O143" s="145">
        <v>2.5</v>
      </c>
      <c r="P143" s="145">
        <v>0</v>
      </c>
      <c r="Q143" s="162">
        <v>2.2999999999999998</v>
      </c>
      <c r="R143" s="145"/>
      <c r="S143" s="145">
        <v>3.5</v>
      </c>
      <c r="T143" s="145"/>
      <c r="U143" s="145"/>
      <c r="V143" s="146"/>
      <c r="W143" s="162">
        <v>3.5</v>
      </c>
      <c r="X143" s="145"/>
      <c r="Y143" s="145"/>
      <c r="Z143" s="145"/>
      <c r="AA143" s="145"/>
      <c r="AB143" s="146"/>
      <c r="AC143" s="162">
        <v>0</v>
      </c>
      <c r="AD143" s="145"/>
      <c r="AE143" s="145"/>
      <c r="AF143" s="145"/>
      <c r="AG143" s="145"/>
      <c r="AH143" s="146"/>
      <c r="AI143" s="162">
        <v>0</v>
      </c>
      <c r="AJ143" s="145">
        <v>2.5</v>
      </c>
      <c r="AK143" s="145">
        <v>2.5</v>
      </c>
      <c r="AL143" s="145"/>
      <c r="AM143" s="145">
        <v>3.5</v>
      </c>
      <c r="AN143" s="146"/>
      <c r="AO143" s="162">
        <v>2.8333333333333335</v>
      </c>
      <c r="AP143" s="145">
        <v>3</v>
      </c>
      <c r="AQ143" s="145"/>
      <c r="AR143" s="145"/>
      <c r="AS143" s="145"/>
      <c r="AT143" s="146"/>
      <c r="AU143" s="162">
        <v>3</v>
      </c>
      <c r="AV143" s="145"/>
      <c r="AW143" s="145"/>
      <c r="AX143" s="145">
        <v>3.5</v>
      </c>
      <c r="AY143" s="145">
        <v>2.5</v>
      </c>
      <c r="AZ143" s="145"/>
      <c r="BA143" s="162">
        <v>3</v>
      </c>
      <c r="BB143" s="145"/>
      <c r="BC143" s="145"/>
      <c r="BD143" s="145"/>
      <c r="BE143" s="147"/>
      <c r="BF143" s="148"/>
      <c r="BG143" s="162">
        <v>0</v>
      </c>
    </row>
    <row r="144" spans="1:59" s="102" customFormat="1" ht="23.1" customHeight="1" x14ac:dyDescent="0.3">
      <c r="A144" s="149">
        <v>142</v>
      </c>
      <c r="B144" s="149" t="s">
        <v>169</v>
      </c>
      <c r="C144" s="150" t="s">
        <v>170</v>
      </c>
      <c r="D144" s="149" t="s">
        <v>541</v>
      </c>
      <c r="E144" s="149" t="s">
        <v>160</v>
      </c>
      <c r="F144" s="145">
        <v>3</v>
      </c>
      <c r="G144" s="145">
        <v>4</v>
      </c>
      <c r="H144" s="145">
        <v>4</v>
      </c>
      <c r="I144" s="145">
        <v>3</v>
      </c>
      <c r="J144" s="152"/>
      <c r="K144" s="162">
        <v>3.5</v>
      </c>
      <c r="L144" s="145">
        <v>3</v>
      </c>
      <c r="M144" s="145">
        <v>3</v>
      </c>
      <c r="N144" s="145">
        <v>3</v>
      </c>
      <c r="O144" s="145">
        <v>3</v>
      </c>
      <c r="P144" s="145">
        <v>0</v>
      </c>
      <c r="Q144" s="162">
        <v>2.4</v>
      </c>
      <c r="R144" s="145"/>
      <c r="S144" s="145">
        <v>3</v>
      </c>
      <c r="T144" s="153"/>
      <c r="U144" s="145"/>
      <c r="V144" s="152"/>
      <c r="W144" s="162">
        <v>3</v>
      </c>
      <c r="X144" s="145"/>
      <c r="Y144" s="145"/>
      <c r="Z144" s="153"/>
      <c r="AA144" s="153"/>
      <c r="AB144" s="152"/>
      <c r="AC144" s="162">
        <v>0</v>
      </c>
      <c r="AD144" s="145"/>
      <c r="AE144" s="145"/>
      <c r="AF144" s="145"/>
      <c r="AG144" s="153"/>
      <c r="AH144" s="152"/>
      <c r="AI144" s="162">
        <v>0</v>
      </c>
      <c r="AJ144" s="145">
        <v>3</v>
      </c>
      <c r="AK144" s="145">
        <v>3</v>
      </c>
      <c r="AL144" s="153"/>
      <c r="AM144" s="145">
        <v>3</v>
      </c>
      <c r="AN144" s="152"/>
      <c r="AO144" s="162">
        <v>3</v>
      </c>
      <c r="AP144" s="145">
        <v>3</v>
      </c>
      <c r="AQ144" s="145"/>
      <c r="AR144" s="145"/>
      <c r="AS144" s="153"/>
      <c r="AT144" s="152"/>
      <c r="AU144" s="162">
        <v>3</v>
      </c>
      <c r="AV144" s="153"/>
      <c r="AW144" s="153"/>
      <c r="AX144" s="145">
        <v>3</v>
      </c>
      <c r="AY144" s="145">
        <v>4</v>
      </c>
      <c r="AZ144" s="145"/>
      <c r="BA144" s="162">
        <v>3.5</v>
      </c>
      <c r="BB144" s="145"/>
      <c r="BC144" s="145"/>
      <c r="BD144" s="153"/>
      <c r="BE144" s="151"/>
      <c r="BF144" s="154"/>
      <c r="BG144" s="162">
        <v>0</v>
      </c>
    </row>
    <row r="145" spans="1:59" s="102" customFormat="1" ht="23.1" customHeight="1" x14ac:dyDescent="0.3">
      <c r="A145" s="143">
        <v>143</v>
      </c>
      <c r="B145" s="143" t="s">
        <v>282</v>
      </c>
      <c r="C145" s="144" t="s">
        <v>283</v>
      </c>
      <c r="D145" s="143" t="s">
        <v>449</v>
      </c>
      <c r="E145" s="143" t="s">
        <v>160</v>
      </c>
      <c r="F145" s="145">
        <v>3</v>
      </c>
      <c r="G145" s="145">
        <v>4</v>
      </c>
      <c r="H145" s="145">
        <v>0</v>
      </c>
      <c r="I145" s="145">
        <v>3</v>
      </c>
      <c r="J145" s="146"/>
      <c r="K145" s="162">
        <v>2.5</v>
      </c>
      <c r="L145" s="145">
        <v>3</v>
      </c>
      <c r="M145" s="145">
        <v>3</v>
      </c>
      <c r="N145" s="145">
        <v>3</v>
      </c>
      <c r="O145" s="145">
        <v>3</v>
      </c>
      <c r="P145" s="145">
        <v>0</v>
      </c>
      <c r="Q145" s="162">
        <v>2.4</v>
      </c>
      <c r="R145" s="145"/>
      <c r="S145" s="145">
        <v>3</v>
      </c>
      <c r="T145" s="145"/>
      <c r="U145" s="145"/>
      <c r="V145" s="146"/>
      <c r="W145" s="162">
        <v>3</v>
      </c>
      <c r="X145" s="145"/>
      <c r="Y145" s="145"/>
      <c r="Z145" s="145"/>
      <c r="AA145" s="145"/>
      <c r="AB145" s="146"/>
      <c r="AC145" s="162">
        <v>0</v>
      </c>
      <c r="AD145" s="145"/>
      <c r="AE145" s="145"/>
      <c r="AF145" s="145"/>
      <c r="AG145" s="145"/>
      <c r="AH145" s="146"/>
      <c r="AI145" s="162">
        <v>0</v>
      </c>
      <c r="AJ145" s="145">
        <v>3</v>
      </c>
      <c r="AK145" s="145">
        <v>3</v>
      </c>
      <c r="AL145" s="145"/>
      <c r="AM145" s="145">
        <v>3</v>
      </c>
      <c r="AN145" s="146"/>
      <c r="AO145" s="162">
        <v>3</v>
      </c>
      <c r="AP145" s="145">
        <v>3</v>
      </c>
      <c r="AQ145" s="145"/>
      <c r="AR145" s="145"/>
      <c r="AS145" s="145"/>
      <c r="AT145" s="146"/>
      <c r="AU145" s="162">
        <v>3</v>
      </c>
      <c r="AV145" s="145"/>
      <c r="AW145" s="145"/>
      <c r="AX145" s="145">
        <v>3</v>
      </c>
      <c r="AY145" s="145">
        <v>3</v>
      </c>
      <c r="AZ145" s="145"/>
      <c r="BA145" s="162">
        <v>3</v>
      </c>
      <c r="BB145" s="145"/>
      <c r="BC145" s="145"/>
      <c r="BD145" s="145"/>
      <c r="BE145" s="147"/>
      <c r="BF145" s="148"/>
      <c r="BG145" s="162">
        <v>0</v>
      </c>
    </row>
    <row r="146" spans="1:59" s="102" customFormat="1" ht="23.1" customHeight="1" x14ac:dyDescent="0.3">
      <c r="A146" s="149">
        <v>144</v>
      </c>
      <c r="B146" s="149" t="s">
        <v>171</v>
      </c>
      <c r="C146" s="150" t="s">
        <v>172</v>
      </c>
      <c r="D146" s="149" t="s">
        <v>449</v>
      </c>
      <c r="E146" s="149" t="s">
        <v>160</v>
      </c>
      <c r="F146" s="145">
        <v>3</v>
      </c>
      <c r="G146" s="145">
        <v>3</v>
      </c>
      <c r="H146" s="145">
        <v>3</v>
      </c>
      <c r="I146" s="145">
        <v>3</v>
      </c>
      <c r="J146" s="152"/>
      <c r="K146" s="162">
        <v>3</v>
      </c>
      <c r="L146" s="145">
        <v>4</v>
      </c>
      <c r="M146" s="145">
        <v>3</v>
      </c>
      <c r="N146" s="145">
        <v>3</v>
      </c>
      <c r="O146" s="145">
        <v>4</v>
      </c>
      <c r="P146" s="145">
        <v>0</v>
      </c>
      <c r="Q146" s="162">
        <v>2.8</v>
      </c>
      <c r="R146" s="145"/>
      <c r="S146" s="145">
        <v>3</v>
      </c>
      <c r="T146" s="153"/>
      <c r="U146" s="145"/>
      <c r="V146" s="152"/>
      <c r="W146" s="162">
        <v>3</v>
      </c>
      <c r="X146" s="145"/>
      <c r="Y146" s="145"/>
      <c r="Z146" s="153"/>
      <c r="AA146" s="153"/>
      <c r="AB146" s="152"/>
      <c r="AC146" s="162">
        <v>0</v>
      </c>
      <c r="AD146" s="145"/>
      <c r="AE146" s="145"/>
      <c r="AF146" s="145"/>
      <c r="AG146" s="153"/>
      <c r="AH146" s="152"/>
      <c r="AI146" s="162">
        <v>0</v>
      </c>
      <c r="AJ146" s="145">
        <v>3</v>
      </c>
      <c r="AK146" s="145">
        <v>3</v>
      </c>
      <c r="AL146" s="153"/>
      <c r="AM146" s="145">
        <v>3</v>
      </c>
      <c r="AN146" s="152"/>
      <c r="AO146" s="162">
        <v>3</v>
      </c>
      <c r="AP146" s="145">
        <v>3</v>
      </c>
      <c r="AQ146" s="145"/>
      <c r="AR146" s="145"/>
      <c r="AS146" s="153"/>
      <c r="AT146" s="152"/>
      <c r="AU146" s="162">
        <v>3</v>
      </c>
      <c r="AV146" s="153"/>
      <c r="AW146" s="153"/>
      <c r="AX146" s="145">
        <v>3</v>
      </c>
      <c r="AY146" s="145">
        <v>4</v>
      </c>
      <c r="AZ146" s="145"/>
      <c r="BA146" s="162">
        <v>3.5</v>
      </c>
      <c r="BB146" s="145"/>
      <c r="BC146" s="145"/>
      <c r="BD146" s="153"/>
      <c r="BE146" s="151"/>
      <c r="BF146" s="154"/>
      <c r="BG146" s="162">
        <v>0</v>
      </c>
    </row>
    <row r="147" spans="1:59" s="102" customFormat="1" ht="23.1" customHeight="1" x14ac:dyDescent="0.3">
      <c r="A147" s="143">
        <v>145</v>
      </c>
      <c r="B147" s="143" t="s">
        <v>375</v>
      </c>
      <c r="C147" s="144" t="s">
        <v>376</v>
      </c>
      <c r="D147" s="143" t="s">
        <v>541</v>
      </c>
      <c r="E147" s="143" t="s">
        <v>492</v>
      </c>
      <c r="F147" s="145">
        <v>2.5</v>
      </c>
      <c r="G147" s="145">
        <v>3</v>
      </c>
      <c r="H147" s="145">
        <v>3</v>
      </c>
      <c r="I147" s="145">
        <v>2.5</v>
      </c>
      <c r="J147" s="146"/>
      <c r="K147" s="162">
        <v>2.75</v>
      </c>
      <c r="L147" s="145">
        <v>3</v>
      </c>
      <c r="M147" s="145">
        <v>2.5</v>
      </c>
      <c r="N147" s="145">
        <v>3</v>
      </c>
      <c r="O147" s="145">
        <v>3</v>
      </c>
      <c r="P147" s="145">
        <v>0</v>
      </c>
      <c r="Q147" s="162">
        <v>2.2999999999999998</v>
      </c>
      <c r="R147" s="145"/>
      <c r="S147" s="145">
        <v>2.5</v>
      </c>
      <c r="T147" s="145"/>
      <c r="U147" s="145"/>
      <c r="V147" s="146"/>
      <c r="W147" s="162">
        <v>2.5</v>
      </c>
      <c r="X147" s="145"/>
      <c r="Y147" s="145"/>
      <c r="Z147" s="145"/>
      <c r="AA147" s="145"/>
      <c r="AB147" s="146"/>
      <c r="AC147" s="162">
        <v>0</v>
      </c>
      <c r="AD147" s="145"/>
      <c r="AE147" s="145"/>
      <c r="AF147" s="145"/>
      <c r="AG147" s="145"/>
      <c r="AH147" s="146"/>
      <c r="AI147" s="162">
        <v>0</v>
      </c>
      <c r="AJ147" s="145">
        <v>2.5</v>
      </c>
      <c r="AK147" s="145">
        <v>3</v>
      </c>
      <c r="AL147" s="145"/>
      <c r="AM147" s="145">
        <v>3</v>
      </c>
      <c r="AN147" s="146"/>
      <c r="AO147" s="162">
        <v>2.8333333333333335</v>
      </c>
      <c r="AP147" s="145">
        <v>3</v>
      </c>
      <c r="AQ147" s="145"/>
      <c r="AR147" s="145"/>
      <c r="AS147" s="145"/>
      <c r="AT147" s="146"/>
      <c r="AU147" s="162">
        <v>3</v>
      </c>
      <c r="AV147" s="145"/>
      <c r="AW147" s="145"/>
      <c r="AX147" s="145">
        <v>3</v>
      </c>
      <c r="AY147" s="145">
        <v>3</v>
      </c>
      <c r="AZ147" s="145"/>
      <c r="BA147" s="162">
        <v>3</v>
      </c>
      <c r="BB147" s="145"/>
      <c r="BC147" s="145"/>
      <c r="BD147" s="145"/>
      <c r="BE147" s="147"/>
      <c r="BF147" s="148"/>
      <c r="BG147" s="162">
        <v>0</v>
      </c>
    </row>
    <row r="148" spans="1:59" s="102" customFormat="1" ht="23.1" customHeight="1" x14ac:dyDescent="0.3">
      <c r="A148" s="149">
        <v>146</v>
      </c>
      <c r="B148" s="149" t="s">
        <v>377</v>
      </c>
      <c r="C148" s="150" t="s">
        <v>378</v>
      </c>
      <c r="D148" s="149" t="s">
        <v>541</v>
      </c>
      <c r="E148" s="149" t="s">
        <v>492</v>
      </c>
      <c r="F148" s="145">
        <v>4</v>
      </c>
      <c r="G148" s="145">
        <v>5</v>
      </c>
      <c r="H148" s="145">
        <v>4</v>
      </c>
      <c r="I148" s="145">
        <v>3</v>
      </c>
      <c r="J148" s="152"/>
      <c r="K148" s="162">
        <v>4</v>
      </c>
      <c r="L148" s="145">
        <v>4</v>
      </c>
      <c r="M148" s="145">
        <v>5</v>
      </c>
      <c r="N148" s="145">
        <v>4</v>
      </c>
      <c r="O148" s="145">
        <v>5</v>
      </c>
      <c r="P148" s="145">
        <v>0</v>
      </c>
      <c r="Q148" s="162">
        <v>3.6</v>
      </c>
      <c r="R148" s="145"/>
      <c r="S148" s="145">
        <v>4</v>
      </c>
      <c r="T148" s="153"/>
      <c r="U148" s="145"/>
      <c r="V148" s="152"/>
      <c r="W148" s="162">
        <v>4</v>
      </c>
      <c r="X148" s="145"/>
      <c r="Y148" s="145"/>
      <c r="Z148" s="153"/>
      <c r="AA148" s="153"/>
      <c r="AB148" s="152"/>
      <c r="AC148" s="162">
        <v>0</v>
      </c>
      <c r="AD148" s="145"/>
      <c r="AE148" s="145"/>
      <c r="AF148" s="145"/>
      <c r="AG148" s="153"/>
      <c r="AH148" s="152"/>
      <c r="AI148" s="162">
        <v>0</v>
      </c>
      <c r="AJ148" s="145">
        <v>4</v>
      </c>
      <c r="AK148" s="145">
        <v>5</v>
      </c>
      <c r="AL148" s="153"/>
      <c r="AM148" s="145">
        <v>3</v>
      </c>
      <c r="AN148" s="152"/>
      <c r="AO148" s="162">
        <v>4</v>
      </c>
      <c r="AP148" s="145">
        <v>2</v>
      </c>
      <c r="AQ148" s="145"/>
      <c r="AR148" s="145"/>
      <c r="AS148" s="153"/>
      <c r="AT148" s="152"/>
      <c r="AU148" s="162">
        <v>2</v>
      </c>
      <c r="AV148" s="153"/>
      <c r="AW148" s="153"/>
      <c r="AX148" s="145">
        <v>4</v>
      </c>
      <c r="AY148" s="145">
        <v>4</v>
      </c>
      <c r="AZ148" s="145"/>
      <c r="BA148" s="162">
        <v>4</v>
      </c>
      <c r="BB148" s="145"/>
      <c r="BC148" s="145"/>
      <c r="BD148" s="153"/>
      <c r="BE148" s="151"/>
      <c r="BF148" s="154"/>
      <c r="BG148" s="162">
        <v>0</v>
      </c>
    </row>
    <row r="149" spans="1:59" s="102" customFormat="1" ht="23.1" customHeight="1" x14ac:dyDescent="0.3">
      <c r="A149" s="143">
        <v>147</v>
      </c>
      <c r="B149" s="143" t="s">
        <v>153</v>
      </c>
      <c r="C149" s="144" t="s">
        <v>154</v>
      </c>
      <c r="D149" s="143" t="s">
        <v>449</v>
      </c>
      <c r="E149" s="143" t="s">
        <v>34</v>
      </c>
      <c r="F149" s="145">
        <v>3</v>
      </c>
      <c r="G149" s="145">
        <v>3</v>
      </c>
      <c r="H149" s="145">
        <v>3</v>
      </c>
      <c r="I149" s="145">
        <v>2</v>
      </c>
      <c r="J149" s="146"/>
      <c r="K149" s="162">
        <v>2.75</v>
      </c>
      <c r="L149" s="145">
        <v>4</v>
      </c>
      <c r="M149" s="145">
        <v>3</v>
      </c>
      <c r="N149" s="145">
        <v>4</v>
      </c>
      <c r="O149" s="145">
        <v>2</v>
      </c>
      <c r="P149" s="145">
        <v>0</v>
      </c>
      <c r="Q149" s="162">
        <v>2.6</v>
      </c>
      <c r="R149" s="145"/>
      <c r="S149" s="145">
        <v>3</v>
      </c>
      <c r="T149" s="145"/>
      <c r="U149" s="145"/>
      <c r="V149" s="146"/>
      <c r="W149" s="162">
        <v>3</v>
      </c>
      <c r="X149" s="145"/>
      <c r="Y149" s="145"/>
      <c r="Z149" s="145"/>
      <c r="AA149" s="145"/>
      <c r="AB149" s="146"/>
      <c r="AC149" s="162">
        <v>0</v>
      </c>
      <c r="AD149" s="145"/>
      <c r="AE149" s="145"/>
      <c r="AF149" s="145"/>
      <c r="AG149" s="145"/>
      <c r="AH149" s="146"/>
      <c r="AI149" s="162">
        <v>0</v>
      </c>
      <c r="AJ149" s="145">
        <v>2</v>
      </c>
      <c r="AK149" s="145">
        <v>3</v>
      </c>
      <c r="AL149" s="145"/>
      <c r="AM149" s="145">
        <v>3</v>
      </c>
      <c r="AN149" s="146"/>
      <c r="AO149" s="162">
        <v>2.6666666666666665</v>
      </c>
      <c r="AP149" s="145">
        <v>2</v>
      </c>
      <c r="AQ149" s="145"/>
      <c r="AR149" s="145"/>
      <c r="AS149" s="145"/>
      <c r="AT149" s="146"/>
      <c r="AU149" s="162">
        <v>2</v>
      </c>
      <c r="AV149" s="145"/>
      <c r="AW149" s="145"/>
      <c r="AX149" s="145">
        <v>3</v>
      </c>
      <c r="AY149" s="145">
        <v>2</v>
      </c>
      <c r="AZ149" s="145"/>
      <c r="BA149" s="162">
        <v>2.5</v>
      </c>
      <c r="BB149" s="145"/>
      <c r="BC149" s="145"/>
      <c r="BD149" s="145"/>
      <c r="BE149" s="147"/>
      <c r="BF149" s="148"/>
      <c r="BG149" s="162">
        <v>0</v>
      </c>
    </row>
    <row r="150" spans="1:59" s="102" customFormat="1" ht="23.1" customHeight="1" x14ac:dyDescent="0.3">
      <c r="A150" s="149">
        <v>148</v>
      </c>
      <c r="B150" s="149" t="s">
        <v>379</v>
      </c>
      <c r="C150" s="150" t="s">
        <v>380</v>
      </c>
      <c r="D150" s="149" t="s">
        <v>449</v>
      </c>
      <c r="E150" s="149" t="s">
        <v>492</v>
      </c>
      <c r="F150" s="145">
        <v>2</v>
      </c>
      <c r="G150" s="145">
        <v>4</v>
      </c>
      <c r="H150" s="145">
        <v>2</v>
      </c>
      <c r="I150" s="145">
        <v>2</v>
      </c>
      <c r="J150" s="152"/>
      <c r="K150" s="162">
        <v>2.5</v>
      </c>
      <c r="L150" s="145">
        <v>3</v>
      </c>
      <c r="M150" s="145">
        <v>3</v>
      </c>
      <c r="N150" s="145">
        <v>3</v>
      </c>
      <c r="O150" s="145">
        <v>3</v>
      </c>
      <c r="P150" s="145">
        <v>0</v>
      </c>
      <c r="Q150" s="162">
        <v>2.4</v>
      </c>
      <c r="R150" s="145"/>
      <c r="S150" s="145">
        <v>3</v>
      </c>
      <c r="T150" s="153"/>
      <c r="U150" s="145"/>
      <c r="V150" s="152"/>
      <c r="W150" s="162">
        <v>3</v>
      </c>
      <c r="X150" s="145"/>
      <c r="Y150" s="145"/>
      <c r="Z150" s="153"/>
      <c r="AA150" s="153"/>
      <c r="AB150" s="152"/>
      <c r="AC150" s="162">
        <v>0</v>
      </c>
      <c r="AD150" s="145"/>
      <c r="AE150" s="145"/>
      <c r="AF150" s="145"/>
      <c r="AG150" s="153"/>
      <c r="AH150" s="152"/>
      <c r="AI150" s="162">
        <v>0</v>
      </c>
      <c r="AJ150" s="145">
        <v>2</v>
      </c>
      <c r="AK150" s="145">
        <v>2</v>
      </c>
      <c r="AL150" s="153"/>
      <c r="AM150" s="145">
        <v>2</v>
      </c>
      <c r="AN150" s="152"/>
      <c r="AO150" s="162">
        <v>2</v>
      </c>
      <c r="AP150" s="145">
        <v>3</v>
      </c>
      <c r="AQ150" s="145"/>
      <c r="AR150" s="145"/>
      <c r="AS150" s="153"/>
      <c r="AT150" s="152"/>
      <c r="AU150" s="162">
        <v>3</v>
      </c>
      <c r="AV150" s="153"/>
      <c r="AW150" s="153"/>
      <c r="AX150" s="145">
        <v>3</v>
      </c>
      <c r="AY150" s="145">
        <v>3</v>
      </c>
      <c r="AZ150" s="145"/>
      <c r="BA150" s="162">
        <v>3</v>
      </c>
      <c r="BB150" s="145"/>
      <c r="BC150" s="145"/>
      <c r="BD150" s="153"/>
      <c r="BE150" s="151"/>
      <c r="BF150" s="154"/>
      <c r="BG150" s="162">
        <v>0</v>
      </c>
    </row>
    <row r="151" spans="1:59" s="102" customFormat="1" ht="23.1" customHeight="1" x14ac:dyDescent="0.3">
      <c r="A151" s="143">
        <v>149</v>
      </c>
      <c r="B151" s="143" t="s">
        <v>155</v>
      </c>
      <c r="C151" s="144" t="s">
        <v>381</v>
      </c>
      <c r="D151" s="143" t="s">
        <v>449</v>
      </c>
      <c r="E151" s="143" t="s">
        <v>34</v>
      </c>
      <c r="F151" s="145">
        <v>3</v>
      </c>
      <c r="G151" s="145">
        <v>3</v>
      </c>
      <c r="H151" s="145">
        <v>3</v>
      </c>
      <c r="I151" s="145">
        <v>3</v>
      </c>
      <c r="J151" s="146"/>
      <c r="K151" s="162">
        <v>3</v>
      </c>
      <c r="L151" s="145">
        <v>2</v>
      </c>
      <c r="M151" s="145">
        <v>3</v>
      </c>
      <c r="N151" s="145">
        <v>2</v>
      </c>
      <c r="O151" s="145">
        <v>2</v>
      </c>
      <c r="P151" s="145">
        <v>0</v>
      </c>
      <c r="Q151" s="162">
        <v>1.8</v>
      </c>
      <c r="R151" s="145"/>
      <c r="S151" s="145">
        <v>2</v>
      </c>
      <c r="T151" s="145"/>
      <c r="U151" s="145"/>
      <c r="V151" s="146"/>
      <c r="W151" s="162">
        <v>2</v>
      </c>
      <c r="X151" s="145"/>
      <c r="Y151" s="145"/>
      <c r="Z151" s="145"/>
      <c r="AA151" s="145"/>
      <c r="AB151" s="146"/>
      <c r="AC151" s="162">
        <v>0</v>
      </c>
      <c r="AD151" s="145"/>
      <c r="AE151" s="145"/>
      <c r="AF151" s="145"/>
      <c r="AG151" s="145"/>
      <c r="AH151" s="146"/>
      <c r="AI151" s="162">
        <v>0</v>
      </c>
      <c r="AJ151" s="145">
        <v>3</v>
      </c>
      <c r="AK151" s="145">
        <v>3</v>
      </c>
      <c r="AL151" s="145"/>
      <c r="AM151" s="145">
        <v>3</v>
      </c>
      <c r="AN151" s="146"/>
      <c r="AO151" s="162">
        <v>3</v>
      </c>
      <c r="AP151" s="145">
        <v>3</v>
      </c>
      <c r="AQ151" s="145"/>
      <c r="AR151" s="145"/>
      <c r="AS151" s="145"/>
      <c r="AT151" s="146"/>
      <c r="AU151" s="162">
        <v>3</v>
      </c>
      <c r="AV151" s="145"/>
      <c r="AW151" s="145"/>
      <c r="AX151" s="145">
        <v>3</v>
      </c>
      <c r="AY151" s="145">
        <v>2</v>
      </c>
      <c r="AZ151" s="145"/>
      <c r="BA151" s="162">
        <v>2.5</v>
      </c>
      <c r="BB151" s="145"/>
      <c r="BC151" s="145"/>
      <c r="BD151" s="145"/>
      <c r="BE151" s="147"/>
      <c r="BF151" s="148"/>
      <c r="BG151" s="162">
        <v>0</v>
      </c>
    </row>
    <row r="152" spans="1:59" s="102" customFormat="1" ht="23.1" customHeight="1" x14ac:dyDescent="0.3">
      <c r="A152" s="149">
        <v>150</v>
      </c>
      <c r="B152" s="149" t="s">
        <v>382</v>
      </c>
      <c r="C152" s="150" t="s">
        <v>383</v>
      </c>
      <c r="D152" s="149" t="s">
        <v>541</v>
      </c>
      <c r="E152" s="149" t="s">
        <v>492</v>
      </c>
      <c r="F152" s="145">
        <v>2</v>
      </c>
      <c r="G152" s="145">
        <v>4</v>
      </c>
      <c r="H152" s="145">
        <v>3</v>
      </c>
      <c r="I152" s="145">
        <v>4</v>
      </c>
      <c r="J152" s="152"/>
      <c r="K152" s="162">
        <v>3.25</v>
      </c>
      <c r="L152" s="145">
        <v>2</v>
      </c>
      <c r="M152" s="145">
        <v>4</v>
      </c>
      <c r="N152" s="145">
        <v>3</v>
      </c>
      <c r="O152" s="145">
        <v>2</v>
      </c>
      <c r="P152" s="145">
        <v>0</v>
      </c>
      <c r="Q152" s="162">
        <v>2.2000000000000002</v>
      </c>
      <c r="R152" s="145"/>
      <c r="S152" s="145">
        <v>2</v>
      </c>
      <c r="T152" s="153"/>
      <c r="U152" s="145"/>
      <c r="V152" s="152"/>
      <c r="W152" s="162">
        <v>2</v>
      </c>
      <c r="X152" s="145"/>
      <c r="Y152" s="145"/>
      <c r="Z152" s="153"/>
      <c r="AA152" s="153"/>
      <c r="AB152" s="152"/>
      <c r="AC152" s="162">
        <v>0</v>
      </c>
      <c r="AD152" s="145"/>
      <c r="AE152" s="145"/>
      <c r="AF152" s="145"/>
      <c r="AG152" s="153"/>
      <c r="AH152" s="152"/>
      <c r="AI152" s="162">
        <v>0</v>
      </c>
      <c r="AJ152" s="145">
        <v>3</v>
      </c>
      <c r="AK152" s="145">
        <v>3</v>
      </c>
      <c r="AL152" s="153"/>
      <c r="AM152" s="145">
        <v>4</v>
      </c>
      <c r="AN152" s="152"/>
      <c r="AO152" s="162">
        <v>3.3333333333333335</v>
      </c>
      <c r="AP152" s="145">
        <v>3</v>
      </c>
      <c r="AQ152" s="145"/>
      <c r="AR152" s="145"/>
      <c r="AS152" s="153"/>
      <c r="AT152" s="152"/>
      <c r="AU152" s="162">
        <v>3</v>
      </c>
      <c r="AV152" s="153"/>
      <c r="AW152" s="153"/>
      <c r="AX152" s="145">
        <v>4</v>
      </c>
      <c r="AY152" s="145">
        <v>4</v>
      </c>
      <c r="AZ152" s="145"/>
      <c r="BA152" s="162">
        <v>4</v>
      </c>
      <c r="BB152" s="145"/>
      <c r="BC152" s="145"/>
      <c r="BD152" s="153"/>
      <c r="BE152" s="151"/>
      <c r="BF152" s="154"/>
      <c r="BG152" s="162">
        <v>0</v>
      </c>
    </row>
    <row r="153" spans="1:59" s="102" customFormat="1" ht="23.1" customHeight="1" x14ac:dyDescent="0.3">
      <c r="A153" s="143">
        <v>151</v>
      </c>
      <c r="B153" s="143" t="s">
        <v>45</v>
      </c>
      <c r="C153" s="144" t="s">
        <v>46</v>
      </c>
      <c r="D153" s="143" t="s">
        <v>449</v>
      </c>
      <c r="E153" s="143" t="s">
        <v>34</v>
      </c>
      <c r="F153" s="145">
        <v>3</v>
      </c>
      <c r="G153" s="145">
        <v>3</v>
      </c>
      <c r="H153" s="145">
        <v>4</v>
      </c>
      <c r="I153" s="145">
        <v>3</v>
      </c>
      <c r="J153" s="146"/>
      <c r="K153" s="162">
        <v>3.25</v>
      </c>
      <c r="L153" s="145">
        <v>4</v>
      </c>
      <c r="M153" s="145">
        <v>3</v>
      </c>
      <c r="N153" s="145">
        <v>3</v>
      </c>
      <c r="O153" s="145">
        <v>3</v>
      </c>
      <c r="P153" s="145">
        <v>0</v>
      </c>
      <c r="Q153" s="162">
        <v>2.6</v>
      </c>
      <c r="R153" s="145"/>
      <c r="S153" s="145">
        <v>3</v>
      </c>
      <c r="T153" s="145"/>
      <c r="U153" s="145"/>
      <c r="V153" s="146"/>
      <c r="W153" s="162">
        <v>3</v>
      </c>
      <c r="X153" s="145"/>
      <c r="Y153" s="145"/>
      <c r="Z153" s="145"/>
      <c r="AA153" s="145"/>
      <c r="AB153" s="146"/>
      <c r="AC153" s="162">
        <v>0</v>
      </c>
      <c r="AD153" s="145"/>
      <c r="AE153" s="145"/>
      <c r="AF153" s="145"/>
      <c r="AG153" s="145"/>
      <c r="AH153" s="146"/>
      <c r="AI153" s="162">
        <v>0</v>
      </c>
      <c r="AJ153" s="145">
        <v>3</v>
      </c>
      <c r="AK153" s="145">
        <v>3</v>
      </c>
      <c r="AL153" s="145"/>
      <c r="AM153" s="145">
        <v>3</v>
      </c>
      <c r="AN153" s="146"/>
      <c r="AO153" s="162">
        <v>3</v>
      </c>
      <c r="AP153" s="145">
        <v>3</v>
      </c>
      <c r="AQ153" s="145"/>
      <c r="AR153" s="145"/>
      <c r="AS153" s="145"/>
      <c r="AT153" s="146"/>
      <c r="AU153" s="162">
        <v>3</v>
      </c>
      <c r="AV153" s="145"/>
      <c r="AW153" s="145"/>
      <c r="AX153" s="145">
        <v>3</v>
      </c>
      <c r="AY153" s="145">
        <v>2</v>
      </c>
      <c r="AZ153" s="145"/>
      <c r="BA153" s="162">
        <v>2.5</v>
      </c>
      <c r="BB153" s="145"/>
      <c r="BC153" s="145"/>
      <c r="BD153" s="145"/>
      <c r="BE153" s="147"/>
      <c r="BF153" s="148"/>
      <c r="BG153" s="162">
        <v>0</v>
      </c>
    </row>
    <row r="154" spans="1:59" s="102" customFormat="1" ht="23.1" customHeight="1" x14ac:dyDescent="0.3">
      <c r="A154" s="149">
        <v>152</v>
      </c>
      <c r="B154" s="149" t="s">
        <v>82</v>
      </c>
      <c r="C154" s="150" t="s">
        <v>83</v>
      </c>
      <c r="D154" s="149" t="s">
        <v>449</v>
      </c>
      <c r="E154" s="149" t="s">
        <v>34</v>
      </c>
      <c r="F154" s="145">
        <v>3</v>
      </c>
      <c r="G154" s="145">
        <v>3</v>
      </c>
      <c r="H154" s="145">
        <v>4</v>
      </c>
      <c r="I154" s="145">
        <v>4</v>
      </c>
      <c r="J154" s="152"/>
      <c r="K154" s="162">
        <v>3.5</v>
      </c>
      <c r="L154" s="145">
        <v>3</v>
      </c>
      <c r="M154" s="145">
        <v>4</v>
      </c>
      <c r="N154" s="145">
        <v>3</v>
      </c>
      <c r="O154" s="145">
        <v>4</v>
      </c>
      <c r="P154" s="145">
        <v>0</v>
      </c>
      <c r="Q154" s="162">
        <v>2.8</v>
      </c>
      <c r="R154" s="145"/>
      <c r="S154" s="145">
        <v>4</v>
      </c>
      <c r="T154" s="153"/>
      <c r="U154" s="145"/>
      <c r="V154" s="152"/>
      <c r="W154" s="162">
        <v>4</v>
      </c>
      <c r="X154" s="145"/>
      <c r="Y154" s="145"/>
      <c r="Z154" s="153"/>
      <c r="AA154" s="153"/>
      <c r="AB154" s="152"/>
      <c r="AC154" s="162">
        <v>0</v>
      </c>
      <c r="AD154" s="145"/>
      <c r="AE154" s="145"/>
      <c r="AF154" s="145"/>
      <c r="AG154" s="153"/>
      <c r="AH154" s="152"/>
      <c r="AI154" s="162">
        <v>0</v>
      </c>
      <c r="AJ154" s="145">
        <v>3</v>
      </c>
      <c r="AK154" s="145">
        <v>4</v>
      </c>
      <c r="AL154" s="153"/>
      <c r="AM154" s="145">
        <v>3</v>
      </c>
      <c r="AN154" s="152"/>
      <c r="AO154" s="162">
        <v>3.3333333333333335</v>
      </c>
      <c r="AP154" s="145">
        <v>3</v>
      </c>
      <c r="AQ154" s="145"/>
      <c r="AR154" s="145"/>
      <c r="AS154" s="153"/>
      <c r="AT154" s="152"/>
      <c r="AU154" s="162">
        <v>3</v>
      </c>
      <c r="AV154" s="153"/>
      <c r="AW154" s="153"/>
      <c r="AX154" s="145">
        <v>3</v>
      </c>
      <c r="AY154" s="145">
        <v>3</v>
      </c>
      <c r="AZ154" s="145"/>
      <c r="BA154" s="162">
        <v>3</v>
      </c>
      <c r="BB154" s="145"/>
      <c r="BC154" s="145"/>
      <c r="BD154" s="153"/>
      <c r="BE154" s="151"/>
      <c r="BF154" s="154"/>
      <c r="BG154" s="162">
        <v>0</v>
      </c>
    </row>
    <row r="155" spans="1:59" s="102" customFormat="1" ht="23.1" customHeight="1" x14ac:dyDescent="0.3">
      <c r="A155" s="143">
        <v>153</v>
      </c>
      <c r="B155" s="143" t="s">
        <v>384</v>
      </c>
      <c r="C155" s="144" t="s">
        <v>385</v>
      </c>
      <c r="D155" s="143" t="s">
        <v>449</v>
      </c>
      <c r="E155" s="143" t="s">
        <v>492</v>
      </c>
      <c r="F155" s="145">
        <v>2</v>
      </c>
      <c r="G155" s="145">
        <v>2</v>
      </c>
      <c r="H155" s="145">
        <v>3</v>
      </c>
      <c r="I155" s="145">
        <v>2</v>
      </c>
      <c r="J155" s="146"/>
      <c r="K155" s="162">
        <v>2.25</v>
      </c>
      <c r="L155" s="145">
        <v>3</v>
      </c>
      <c r="M155" s="145">
        <v>3</v>
      </c>
      <c r="N155" s="145">
        <v>3</v>
      </c>
      <c r="O155" s="145">
        <v>2</v>
      </c>
      <c r="P155" s="145">
        <v>0</v>
      </c>
      <c r="Q155" s="162">
        <v>2.2000000000000002</v>
      </c>
      <c r="R155" s="145"/>
      <c r="S155" s="145">
        <v>2</v>
      </c>
      <c r="T155" s="145"/>
      <c r="U155" s="145"/>
      <c r="V155" s="146"/>
      <c r="W155" s="162">
        <v>2</v>
      </c>
      <c r="X155" s="145"/>
      <c r="Y155" s="145"/>
      <c r="Z155" s="145"/>
      <c r="AA155" s="145"/>
      <c r="AB155" s="146"/>
      <c r="AC155" s="162">
        <v>0</v>
      </c>
      <c r="AD155" s="145"/>
      <c r="AE155" s="145"/>
      <c r="AF155" s="145"/>
      <c r="AG155" s="145"/>
      <c r="AH155" s="146"/>
      <c r="AI155" s="162">
        <v>0</v>
      </c>
      <c r="AJ155" s="145">
        <v>2</v>
      </c>
      <c r="AK155" s="145">
        <v>2</v>
      </c>
      <c r="AL155" s="145"/>
      <c r="AM155" s="145">
        <v>3</v>
      </c>
      <c r="AN155" s="146"/>
      <c r="AO155" s="162">
        <v>2.3333333333333335</v>
      </c>
      <c r="AP155" s="145">
        <v>3</v>
      </c>
      <c r="AQ155" s="145"/>
      <c r="AR155" s="145"/>
      <c r="AS155" s="145"/>
      <c r="AT155" s="146"/>
      <c r="AU155" s="162">
        <v>3</v>
      </c>
      <c r="AV155" s="145"/>
      <c r="AW155" s="145"/>
      <c r="AX155" s="145">
        <v>3</v>
      </c>
      <c r="AY155" s="145">
        <v>2</v>
      </c>
      <c r="AZ155" s="145"/>
      <c r="BA155" s="162">
        <v>2.5</v>
      </c>
      <c r="BB155" s="145"/>
      <c r="BC155" s="145"/>
      <c r="BD155" s="145"/>
      <c r="BE155" s="147"/>
      <c r="BF155" s="148"/>
      <c r="BG155" s="162">
        <v>0</v>
      </c>
    </row>
    <row r="156" spans="1:59" s="102" customFormat="1" ht="23.1" customHeight="1" x14ac:dyDescent="0.3">
      <c r="A156" s="149">
        <v>154</v>
      </c>
      <c r="B156" s="149" t="s">
        <v>92</v>
      </c>
      <c r="C156" s="150" t="s">
        <v>93</v>
      </c>
      <c r="D156" s="149" t="s">
        <v>541</v>
      </c>
      <c r="E156" s="149" t="s">
        <v>34</v>
      </c>
      <c r="F156" s="145">
        <v>2</v>
      </c>
      <c r="G156" s="145">
        <v>1</v>
      </c>
      <c r="H156" s="145">
        <v>2</v>
      </c>
      <c r="I156" s="145">
        <v>3</v>
      </c>
      <c r="J156" s="152"/>
      <c r="K156" s="162">
        <v>2</v>
      </c>
      <c r="L156" s="145">
        <v>3</v>
      </c>
      <c r="M156" s="145">
        <v>2</v>
      </c>
      <c r="N156" s="145">
        <v>3</v>
      </c>
      <c r="O156" s="145">
        <v>2</v>
      </c>
      <c r="P156" s="145">
        <v>0</v>
      </c>
      <c r="Q156" s="162">
        <v>2</v>
      </c>
      <c r="R156" s="145"/>
      <c r="S156" s="145">
        <v>4</v>
      </c>
      <c r="T156" s="153"/>
      <c r="U156" s="145"/>
      <c r="V156" s="152"/>
      <c r="W156" s="162">
        <v>4</v>
      </c>
      <c r="X156" s="145"/>
      <c r="Y156" s="145"/>
      <c r="Z156" s="153"/>
      <c r="AA156" s="153"/>
      <c r="AB156" s="152"/>
      <c r="AC156" s="162">
        <v>0</v>
      </c>
      <c r="AD156" s="145"/>
      <c r="AE156" s="145"/>
      <c r="AF156" s="145"/>
      <c r="AG156" s="153"/>
      <c r="AH156" s="152"/>
      <c r="AI156" s="162">
        <v>0</v>
      </c>
      <c r="AJ156" s="145">
        <v>3</v>
      </c>
      <c r="AK156" s="145">
        <v>3</v>
      </c>
      <c r="AL156" s="153"/>
      <c r="AM156" s="145">
        <v>3</v>
      </c>
      <c r="AN156" s="152"/>
      <c r="AO156" s="162">
        <v>3</v>
      </c>
      <c r="AP156" s="145">
        <v>3</v>
      </c>
      <c r="AQ156" s="145"/>
      <c r="AR156" s="145"/>
      <c r="AS156" s="153"/>
      <c r="AT156" s="152"/>
      <c r="AU156" s="162">
        <v>3</v>
      </c>
      <c r="AV156" s="153"/>
      <c r="AW156" s="153"/>
      <c r="AX156" s="145">
        <v>3</v>
      </c>
      <c r="AY156" s="145">
        <v>3</v>
      </c>
      <c r="AZ156" s="145"/>
      <c r="BA156" s="162">
        <v>3</v>
      </c>
      <c r="BB156" s="145"/>
      <c r="BC156" s="145"/>
      <c r="BD156" s="153"/>
      <c r="BE156" s="151"/>
      <c r="BF156" s="154"/>
      <c r="BG156" s="162">
        <v>0</v>
      </c>
    </row>
    <row r="157" spans="1:59" s="102" customFormat="1" ht="23.1" customHeight="1" x14ac:dyDescent="0.3">
      <c r="A157" s="143">
        <v>155</v>
      </c>
      <c r="B157" s="143" t="s">
        <v>187</v>
      </c>
      <c r="C157" s="144" t="s">
        <v>188</v>
      </c>
      <c r="D157" s="143" t="s">
        <v>541</v>
      </c>
      <c r="E157" s="143" t="s">
        <v>160</v>
      </c>
      <c r="F157" s="145">
        <v>3</v>
      </c>
      <c r="G157" s="145">
        <v>3</v>
      </c>
      <c r="H157" s="145">
        <v>2</v>
      </c>
      <c r="I157" s="145">
        <v>3</v>
      </c>
      <c r="J157" s="146"/>
      <c r="K157" s="162">
        <v>2.75</v>
      </c>
      <c r="L157" s="145">
        <v>2</v>
      </c>
      <c r="M157" s="145">
        <v>3</v>
      </c>
      <c r="N157" s="145">
        <v>2</v>
      </c>
      <c r="O157" s="145">
        <v>3</v>
      </c>
      <c r="P157" s="145">
        <v>0</v>
      </c>
      <c r="Q157" s="162">
        <v>2</v>
      </c>
      <c r="R157" s="145"/>
      <c r="S157" s="145">
        <v>3</v>
      </c>
      <c r="T157" s="145"/>
      <c r="U157" s="145"/>
      <c r="V157" s="146"/>
      <c r="W157" s="162">
        <v>3</v>
      </c>
      <c r="X157" s="145"/>
      <c r="Y157" s="145"/>
      <c r="Z157" s="145"/>
      <c r="AA157" s="145"/>
      <c r="AB157" s="146"/>
      <c r="AC157" s="162">
        <v>0</v>
      </c>
      <c r="AD157" s="145"/>
      <c r="AE157" s="145"/>
      <c r="AF157" s="145"/>
      <c r="AG157" s="145"/>
      <c r="AH157" s="146"/>
      <c r="AI157" s="162">
        <v>0</v>
      </c>
      <c r="AJ157" s="145">
        <v>3</v>
      </c>
      <c r="AK157" s="145">
        <v>3</v>
      </c>
      <c r="AL157" s="145"/>
      <c r="AM157" s="145">
        <v>3</v>
      </c>
      <c r="AN157" s="146"/>
      <c r="AO157" s="162">
        <v>3</v>
      </c>
      <c r="AP157" s="145">
        <v>3</v>
      </c>
      <c r="AQ157" s="145"/>
      <c r="AR157" s="145"/>
      <c r="AS157" s="145"/>
      <c r="AT157" s="146"/>
      <c r="AU157" s="162">
        <v>3</v>
      </c>
      <c r="AV157" s="145"/>
      <c r="AW157" s="145"/>
      <c r="AX157" s="145">
        <v>1</v>
      </c>
      <c r="AY157" s="145">
        <v>1</v>
      </c>
      <c r="AZ157" s="145"/>
      <c r="BA157" s="162">
        <v>1</v>
      </c>
      <c r="BB157" s="145"/>
      <c r="BC157" s="145"/>
      <c r="BD157" s="145"/>
      <c r="BE157" s="147"/>
      <c r="BF157" s="148"/>
      <c r="BG157" s="162">
        <v>0</v>
      </c>
    </row>
    <row r="158" spans="1:59" s="102" customFormat="1" ht="23.1" customHeight="1" x14ac:dyDescent="0.3">
      <c r="A158" s="149">
        <v>156</v>
      </c>
      <c r="B158" s="149" t="s">
        <v>173</v>
      </c>
      <c r="C158" s="150" t="s">
        <v>174</v>
      </c>
      <c r="D158" s="149" t="s">
        <v>449</v>
      </c>
      <c r="E158" s="149" t="s">
        <v>160</v>
      </c>
      <c r="F158" s="145">
        <v>4</v>
      </c>
      <c r="G158" s="145">
        <v>3</v>
      </c>
      <c r="H158" s="145">
        <v>3</v>
      </c>
      <c r="I158" s="145">
        <v>4</v>
      </c>
      <c r="J158" s="152"/>
      <c r="K158" s="162">
        <v>3.5</v>
      </c>
      <c r="L158" s="145">
        <v>4</v>
      </c>
      <c r="M158" s="145">
        <v>4</v>
      </c>
      <c r="N158" s="145">
        <v>4</v>
      </c>
      <c r="O158" s="145">
        <v>4</v>
      </c>
      <c r="P158" s="145">
        <v>0</v>
      </c>
      <c r="Q158" s="162">
        <v>3.2</v>
      </c>
      <c r="R158" s="145"/>
      <c r="S158" s="145">
        <v>4</v>
      </c>
      <c r="T158" s="153"/>
      <c r="U158" s="145"/>
      <c r="V158" s="152"/>
      <c r="W158" s="162">
        <v>4</v>
      </c>
      <c r="X158" s="145"/>
      <c r="Y158" s="145"/>
      <c r="Z158" s="153"/>
      <c r="AA158" s="153"/>
      <c r="AB158" s="152"/>
      <c r="AC158" s="162">
        <v>0</v>
      </c>
      <c r="AD158" s="145"/>
      <c r="AE158" s="145"/>
      <c r="AF158" s="145"/>
      <c r="AG158" s="153"/>
      <c r="AH158" s="152"/>
      <c r="AI158" s="162">
        <v>0</v>
      </c>
      <c r="AJ158" s="145">
        <v>3</v>
      </c>
      <c r="AK158" s="145">
        <v>4</v>
      </c>
      <c r="AL158" s="153"/>
      <c r="AM158" s="145">
        <v>4</v>
      </c>
      <c r="AN158" s="152"/>
      <c r="AO158" s="162">
        <v>3.6666666666666665</v>
      </c>
      <c r="AP158" s="145">
        <v>4</v>
      </c>
      <c r="AQ158" s="145"/>
      <c r="AR158" s="145"/>
      <c r="AS158" s="153"/>
      <c r="AT158" s="152"/>
      <c r="AU158" s="162">
        <v>4</v>
      </c>
      <c r="AV158" s="153"/>
      <c r="AW158" s="153"/>
      <c r="AX158" s="145">
        <v>3</v>
      </c>
      <c r="AY158" s="145">
        <v>4</v>
      </c>
      <c r="AZ158" s="145"/>
      <c r="BA158" s="162">
        <v>3.5</v>
      </c>
      <c r="BB158" s="145"/>
      <c r="BC158" s="145"/>
      <c r="BD158" s="153"/>
      <c r="BE158" s="151"/>
      <c r="BF158" s="154"/>
      <c r="BG158" s="162">
        <v>0</v>
      </c>
    </row>
    <row r="159" spans="1:59" s="102" customFormat="1" ht="23.1" customHeight="1" x14ac:dyDescent="0.3">
      <c r="A159" s="143">
        <v>157</v>
      </c>
      <c r="B159" s="143" t="s">
        <v>204</v>
      </c>
      <c r="C159" s="144" t="s">
        <v>205</v>
      </c>
      <c r="D159" s="143" t="s">
        <v>449</v>
      </c>
      <c r="E159" s="143" t="s">
        <v>160</v>
      </c>
      <c r="F159" s="145">
        <v>2</v>
      </c>
      <c r="G159" s="145">
        <v>2</v>
      </c>
      <c r="H159" s="145">
        <v>2</v>
      </c>
      <c r="I159" s="145">
        <v>2</v>
      </c>
      <c r="J159" s="146"/>
      <c r="K159" s="162">
        <v>2</v>
      </c>
      <c r="L159" s="145">
        <v>1</v>
      </c>
      <c r="M159" s="145">
        <v>2</v>
      </c>
      <c r="N159" s="145">
        <v>3</v>
      </c>
      <c r="O159" s="145">
        <v>2</v>
      </c>
      <c r="P159" s="145">
        <v>0</v>
      </c>
      <c r="Q159" s="162">
        <v>1.6</v>
      </c>
      <c r="R159" s="145"/>
      <c r="S159" s="145">
        <v>2</v>
      </c>
      <c r="T159" s="145"/>
      <c r="U159" s="145"/>
      <c r="V159" s="146"/>
      <c r="W159" s="162">
        <v>2</v>
      </c>
      <c r="X159" s="145"/>
      <c r="Y159" s="145"/>
      <c r="Z159" s="145"/>
      <c r="AA159" s="145"/>
      <c r="AB159" s="146"/>
      <c r="AC159" s="162">
        <v>0</v>
      </c>
      <c r="AD159" s="145"/>
      <c r="AE159" s="145"/>
      <c r="AF159" s="145"/>
      <c r="AG159" s="145"/>
      <c r="AH159" s="146"/>
      <c r="AI159" s="162">
        <v>0</v>
      </c>
      <c r="AJ159" s="145">
        <v>2</v>
      </c>
      <c r="AK159" s="145">
        <v>2</v>
      </c>
      <c r="AL159" s="145"/>
      <c r="AM159" s="145">
        <v>2</v>
      </c>
      <c r="AN159" s="146"/>
      <c r="AO159" s="162">
        <v>2</v>
      </c>
      <c r="AP159" s="145">
        <v>4</v>
      </c>
      <c r="AQ159" s="145"/>
      <c r="AR159" s="145"/>
      <c r="AS159" s="145"/>
      <c r="AT159" s="146"/>
      <c r="AU159" s="162">
        <v>4</v>
      </c>
      <c r="AV159" s="145"/>
      <c r="AW159" s="145"/>
      <c r="AX159" s="145">
        <v>4</v>
      </c>
      <c r="AY159" s="145">
        <v>3</v>
      </c>
      <c r="AZ159" s="145"/>
      <c r="BA159" s="162">
        <v>3.5</v>
      </c>
      <c r="BB159" s="145"/>
      <c r="BC159" s="145"/>
      <c r="BD159" s="145"/>
      <c r="BE159" s="147"/>
      <c r="BF159" s="148"/>
      <c r="BG159" s="162">
        <v>0</v>
      </c>
    </row>
    <row r="160" spans="1:59" s="102" customFormat="1" ht="23.1" customHeight="1" x14ac:dyDescent="0.3">
      <c r="A160" s="149">
        <v>158</v>
      </c>
      <c r="B160" s="149" t="s">
        <v>386</v>
      </c>
      <c r="C160" s="150" t="s">
        <v>387</v>
      </c>
      <c r="D160" s="149" t="s">
        <v>449</v>
      </c>
      <c r="E160" s="149" t="s">
        <v>492</v>
      </c>
      <c r="F160" s="145">
        <v>0</v>
      </c>
      <c r="G160" s="145">
        <v>0</v>
      </c>
      <c r="H160" s="145">
        <v>0</v>
      </c>
      <c r="I160" s="145">
        <v>0</v>
      </c>
      <c r="J160" s="152"/>
      <c r="K160" s="162">
        <v>0</v>
      </c>
      <c r="L160" s="145">
        <v>0</v>
      </c>
      <c r="M160" s="145">
        <v>0</v>
      </c>
      <c r="N160" s="145">
        <v>0</v>
      </c>
      <c r="O160" s="145">
        <v>0</v>
      </c>
      <c r="P160" s="145">
        <v>0</v>
      </c>
      <c r="Q160" s="162">
        <v>0</v>
      </c>
      <c r="R160" s="145"/>
      <c r="S160" s="145">
        <v>0</v>
      </c>
      <c r="T160" s="153"/>
      <c r="U160" s="145"/>
      <c r="V160" s="152"/>
      <c r="W160" s="162">
        <v>0</v>
      </c>
      <c r="X160" s="145"/>
      <c r="Y160" s="145"/>
      <c r="Z160" s="153"/>
      <c r="AA160" s="153"/>
      <c r="AB160" s="152"/>
      <c r="AC160" s="162">
        <v>0</v>
      </c>
      <c r="AD160" s="145"/>
      <c r="AE160" s="145"/>
      <c r="AF160" s="145"/>
      <c r="AG160" s="153"/>
      <c r="AH160" s="152"/>
      <c r="AI160" s="162">
        <v>0</v>
      </c>
      <c r="AJ160" s="145">
        <v>0</v>
      </c>
      <c r="AK160" s="145">
        <v>0</v>
      </c>
      <c r="AL160" s="153"/>
      <c r="AM160" s="145">
        <v>0</v>
      </c>
      <c r="AN160" s="152"/>
      <c r="AO160" s="162" t="s">
        <v>563</v>
      </c>
      <c r="AP160" s="145">
        <v>0</v>
      </c>
      <c r="AQ160" s="145"/>
      <c r="AR160" s="145"/>
      <c r="AS160" s="153"/>
      <c r="AT160" s="152"/>
      <c r="AU160" s="162">
        <v>0</v>
      </c>
      <c r="AV160" s="153"/>
      <c r="AW160" s="153"/>
      <c r="AX160" s="145">
        <v>0</v>
      </c>
      <c r="AY160" s="145">
        <v>0</v>
      </c>
      <c r="AZ160" s="145"/>
      <c r="BA160" s="162" t="s">
        <v>563</v>
      </c>
      <c r="BB160" s="145"/>
      <c r="BC160" s="145"/>
      <c r="BD160" s="153"/>
      <c r="BE160" s="151"/>
      <c r="BF160" s="154"/>
      <c r="BG160" s="162">
        <v>0</v>
      </c>
    </row>
    <row r="161" spans="1:59" s="102" customFormat="1" ht="23.1" customHeight="1" x14ac:dyDescent="0.3">
      <c r="A161" s="143">
        <v>159</v>
      </c>
      <c r="B161" s="143" t="s">
        <v>189</v>
      </c>
      <c r="C161" s="144" t="s">
        <v>190</v>
      </c>
      <c r="D161" s="143" t="s">
        <v>449</v>
      </c>
      <c r="E161" s="143" t="s">
        <v>160</v>
      </c>
      <c r="F161" s="145">
        <v>3</v>
      </c>
      <c r="G161" s="145">
        <v>3</v>
      </c>
      <c r="H161" s="145">
        <v>3</v>
      </c>
      <c r="I161" s="145">
        <v>3</v>
      </c>
      <c r="J161" s="146"/>
      <c r="K161" s="162">
        <v>3</v>
      </c>
      <c r="L161" s="145">
        <v>3</v>
      </c>
      <c r="M161" s="145">
        <v>3</v>
      </c>
      <c r="N161" s="145">
        <v>3</v>
      </c>
      <c r="O161" s="145">
        <v>3</v>
      </c>
      <c r="P161" s="145">
        <v>0</v>
      </c>
      <c r="Q161" s="162">
        <v>2.4</v>
      </c>
      <c r="R161" s="145"/>
      <c r="S161" s="145">
        <v>3</v>
      </c>
      <c r="T161" s="145"/>
      <c r="U161" s="145"/>
      <c r="V161" s="146"/>
      <c r="W161" s="162">
        <v>3</v>
      </c>
      <c r="X161" s="145"/>
      <c r="Y161" s="145"/>
      <c r="Z161" s="145"/>
      <c r="AA161" s="145"/>
      <c r="AB161" s="146"/>
      <c r="AC161" s="162">
        <v>0</v>
      </c>
      <c r="AD161" s="145"/>
      <c r="AE161" s="145"/>
      <c r="AF161" s="145"/>
      <c r="AG161" s="145"/>
      <c r="AH161" s="146"/>
      <c r="AI161" s="162">
        <v>0</v>
      </c>
      <c r="AJ161" s="145">
        <v>3</v>
      </c>
      <c r="AK161" s="145">
        <v>3</v>
      </c>
      <c r="AL161" s="145"/>
      <c r="AM161" s="145">
        <v>3</v>
      </c>
      <c r="AN161" s="146"/>
      <c r="AO161" s="162">
        <v>3</v>
      </c>
      <c r="AP161" s="145">
        <v>3</v>
      </c>
      <c r="AQ161" s="145"/>
      <c r="AR161" s="145"/>
      <c r="AS161" s="145"/>
      <c r="AT161" s="146"/>
      <c r="AU161" s="162">
        <v>3</v>
      </c>
      <c r="AV161" s="145"/>
      <c r="AW161" s="145"/>
      <c r="AX161" s="145">
        <v>1</v>
      </c>
      <c r="AY161" s="145">
        <v>1</v>
      </c>
      <c r="AZ161" s="145"/>
      <c r="BA161" s="162">
        <v>1</v>
      </c>
      <c r="BB161" s="145"/>
      <c r="BC161" s="145"/>
      <c r="BD161" s="145"/>
      <c r="BE161" s="147"/>
      <c r="BF161" s="148"/>
      <c r="BG161" s="162">
        <v>0</v>
      </c>
    </row>
    <row r="162" spans="1:59" s="102" customFormat="1" ht="23.1" customHeight="1" x14ac:dyDescent="0.3">
      <c r="A162" s="149">
        <v>160</v>
      </c>
      <c r="B162" s="149" t="s">
        <v>156</v>
      </c>
      <c r="C162" s="150" t="s">
        <v>157</v>
      </c>
      <c r="D162" s="149" t="s">
        <v>541</v>
      </c>
      <c r="E162" s="149" t="s">
        <v>34</v>
      </c>
      <c r="F162" s="145">
        <v>2.5</v>
      </c>
      <c r="G162" s="145">
        <v>2.5</v>
      </c>
      <c r="H162" s="145">
        <v>2.5</v>
      </c>
      <c r="I162" s="145">
        <v>2.5</v>
      </c>
      <c r="J162" s="152"/>
      <c r="K162" s="162">
        <v>2.5</v>
      </c>
      <c r="L162" s="145">
        <v>2.5</v>
      </c>
      <c r="M162" s="145">
        <v>2.5</v>
      </c>
      <c r="N162" s="145">
        <v>2.5</v>
      </c>
      <c r="O162" s="145">
        <v>3</v>
      </c>
      <c r="P162" s="145">
        <v>0</v>
      </c>
      <c r="Q162" s="162">
        <v>2.1</v>
      </c>
      <c r="R162" s="145"/>
      <c r="S162" s="145">
        <v>2.5</v>
      </c>
      <c r="T162" s="153"/>
      <c r="U162" s="145"/>
      <c r="V162" s="152"/>
      <c r="W162" s="162">
        <v>2.5</v>
      </c>
      <c r="X162" s="145"/>
      <c r="Y162" s="145"/>
      <c r="Z162" s="153"/>
      <c r="AA162" s="153"/>
      <c r="AB162" s="152"/>
      <c r="AC162" s="162">
        <v>0</v>
      </c>
      <c r="AD162" s="145"/>
      <c r="AE162" s="145"/>
      <c r="AF162" s="145"/>
      <c r="AG162" s="153"/>
      <c r="AH162" s="152"/>
      <c r="AI162" s="162">
        <v>0</v>
      </c>
      <c r="AJ162" s="145">
        <v>3</v>
      </c>
      <c r="AK162" s="145">
        <v>2.5</v>
      </c>
      <c r="AL162" s="153"/>
      <c r="AM162" s="145">
        <v>2.5</v>
      </c>
      <c r="AN162" s="152"/>
      <c r="AO162" s="162">
        <v>2.6666666666666665</v>
      </c>
      <c r="AP162" s="145">
        <v>2.5</v>
      </c>
      <c r="AQ162" s="145"/>
      <c r="AR162" s="145"/>
      <c r="AS162" s="153"/>
      <c r="AT162" s="152"/>
      <c r="AU162" s="162">
        <v>2.5</v>
      </c>
      <c r="AV162" s="153"/>
      <c r="AW162" s="153"/>
      <c r="AX162" s="145">
        <v>2.5</v>
      </c>
      <c r="AY162" s="145">
        <v>2.5</v>
      </c>
      <c r="AZ162" s="145"/>
      <c r="BA162" s="162">
        <v>2.5</v>
      </c>
      <c r="BB162" s="145"/>
      <c r="BC162" s="145"/>
      <c r="BD162" s="153"/>
      <c r="BE162" s="151"/>
      <c r="BF162" s="154"/>
      <c r="BG162" s="162">
        <v>0</v>
      </c>
    </row>
    <row r="163" spans="1:59" s="102" customFormat="1" ht="23.1" customHeight="1" x14ac:dyDescent="0.3">
      <c r="A163" s="143">
        <v>161</v>
      </c>
      <c r="B163" s="143" t="s">
        <v>388</v>
      </c>
      <c r="C163" s="144" t="s">
        <v>389</v>
      </c>
      <c r="D163" s="143" t="s">
        <v>449</v>
      </c>
      <c r="E163" s="143" t="s">
        <v>492</v>
      </c>
      <c r="F163" s="145">
        <v>2</v>
      </c>
      <c r="G163" s="145">
        <v>3</v>
      </c>
      <c r="H163" s="145">
        <v>4</v>
      </c>
      <c r="I163" s="145">
        <v>3</v>
      </c>
      <c r="J163" s="146"/>
      <c r="K163" s="162">
        <v>3</v>
      </c>
      <c r="L163" s="145">
        <v>4</v>
      </c>
      <c r="M163" s="145">
        <v>3</v>
      </c>
      <c r="N163" s="145">
        <v>4</v>
      </c>
      <c r="O163" s="145">
        <v>3</v>
      </c>
      <c r="P163" s="145">
        <v>0</v>
      </c>
      <c r="Q163" s="162">
        <v>2.8</v>
      </c>
      <c r="R163" s="145"/>
      <c r="S163" s="145">
        <v>3</v>
      </c>
      <c r="T163" s="145"/>
      <c r="U163" s="145"/>
      <c r="V163" s="146"/>
      <c r="W163" s="162">
        <v>3</v>
      </c>
      <c r="X163" s="145"/>
      <c r="Y163" s="145"/>
      <c r="Z163" s="145"/>
      <c r="AA163" s="145"/>
      <c r="AB163" s="146"/>
      <c r="AC163" s="162">
        <v>0</v>
      </c>
      <c r="AD163" s="145"/>
      <c r="AE163" s="145"/>
      <c r="AF163" s="145"/>
      <c r="AG163" s="145"/>
      <c r="AH163" s="146"/>
      <c r="AI163" s="162">
        <v>0</v>
      </c>
      <c r="AJ163" s="145">
        <v>3</v>
      </c>
      <c r="AK163" s="145">
        <v>3</v>
      </c>
      <c r="AL163" s="145"/>
      <c r="AM163" s="145">
        <v>4</v>
      </c>
      <c r="AN163" s="146"/>
      <c r="AO163" s="162">
        <v>3.3333333333333335</v>
      </c>
      <c r="AP163" s="145">
        <v>3</v>
      </c>
      <c r="AQ163" s="145"/>
      <c r="AR163" s="145"/>
      <c r="AS163" s="145"/>
      <c r="AT163" s="146"/>
      <c r="AU163" s="162">
        <v>3</v>
      </c>
      <c r="AV163" s="145"/>
      <c r="AW163" s="145"/>
      <c r="AX163" s="145">
        <v>3</v>
      </c>
      <c r="AY163" s="145">
        <v>4</v>
      </c>
      <c r="AZ163" s="145"/>
      <c r="BA163" s="162">
        <v>3.5</v>
      </c>
      <c r="BB163" s="145"/>
      <c r="BC163" s="145"/>
      <c r="BD163" s="145"/>
      <c r="BE163" s="147"/>
      <c r="BF163" s="148"/>
      <c r="BG163" s="162">
        <v>0</v>
      </c>
    </row>
    <row r="164" spans="1:59" s="102" customFormat="1" ht="23.1" customHeight="1" x14ac:dyDescent="0.3">
      <c r="A164" s="149">
        <v>162</v>
      </c>
      <c r="B164" s="149" t="s">
        <v>390</v>
      </c>
      <c r="C164" s="150" t="s">
        <v>391</v>
      </c>
      <c r="D164" s="149" t="s">
        <v>449</v>
      </c>
      <c r="E164" s="149" t="s">
        <v>492</v>
      </c>
      <c r="F164" s="145">
        <v>1</v>
      </c>
      <c r="G164" s="145">
        <v>1</v>
      </c>
      <c r="H164" s="145">
        <v>1</v>
      </c>
      <c r="I164" s="145">
        <v>1</v>
      </c>
      <c r="J164" s="152"/>
      <c r="K164" s="162">
        <v>1</v>
      </c>
      <c r="L164" s="145">
        <v>1</v>
      </c>
      <c r="M164" s="145">
        <v>1</v>
      </c>
      <c r="N164" s="145">
        <v>4</v>
      </c>
      <c r="O164" s="145">
        <v>1</v>
      </c>
      <c r="P164" s="145">
        <v>0</v>
      </c>
      <c r="Q164" s="162">
        <v>1.4</v>
      </c>
      <c r="R164" s="145"/>
      <c r="S164" s="145">
        <v>1</v>
      </c>
      <c r="T164" s="153"/>
      <c r="U164" s="145"/>
      <c r="V164" s="152"/>
      <c r="W164" s="162">
        <v>1</v>
      </c>
      <c r="X164" s="145"/>
      <c r="Y164" s="145"/>
      <c r="Z164" s="153"/>
      <c r="AA164" s="153"/>
      <c r="AB164" s="152"/>
      <c r="AC164" s="162">
        <v>0</v>
      </c>
      <c r="AD164" s="145"/>
      <c r="AE164" s="145"/>
      <c r="AF164" s="145"/>
      <c r="AG164" s="153"/>
      <c r="AH164" s="152"/>
      <c r="AI164" s="162">
        <v>0</v>
      </c>
      <c r="AJ164" s="145">
        <v>1</v>
      </c>
      <c r="AK164" s="145">
        <v>1</v>
      </c>
      <c r="AL164" s="153"/>
      <c r="AM164" s="145">
        <v>1</v>
      </c>
      <c r="AN164" s="152"/>
      <c r="AO164" s="162">
        <v>1</v>
      </c>
      <c r="AP164" s="145">
        <v>1</v>
      </c>
      <c r="AQ164" s="145"/>
      <c r="AR164" s="145"/>
      <c r="AS164" s="153"/>
      <c r="AT164" s="152"/>
      <c r="AU164" s="162">
        <v>1</v>
      </c>
      <c r="AV164" s="153"/>
      <c r="AW164" s="153"/>
      <c r="AX164" s="145">
        <v>1</v>
      </c>
      <c r="AY164" s="145">
        <v>1</v>
      </c>
      <c r="AZ164" s="145"/>
      <c r="BA164" s="162">
        <v>1</v>
      </c>
      <c r="BB164" s="145"/>
      <c r="BC164" s="145"/>
      <c r="BD164" s="153"/>
      <c r="BE164" s="151"/>
      <c r="BF164" s="154"/>
      <c r="BG164" s="162">
        <v>0</v>
      </c>
    </row>
    <row r="165" spans="1:59" s="102" customFormat="1" ht="23.1" customHeight="1" x14ac:dyDescent="0.3">
      <c r="A165" s="143">
        <v>163</v>
      </c>
      <c r="B165" s="143" t="s">
        <v>220</v>
      </c>
      <c r="C165" s="144" t="s">
        <v>221</v>
      </c>
      <c r="D165" s="143" t="s">
        <v>449</v>
      </c>
      <c r="E165" s="143" t="s">
        <v>160</v>
      </c>
      <c r="F165" s="145">
        <v>3</v>
      </c>
      <c r="G165" s="145">
        <v>3</v>
      </c>
      <c r="H165" s="145">
        <v>3</v>
      </c>
      <c r="I165" s="145">
        <v>3</v>
      </c>
      <c r="J165" s="146"/>
      <c r="K165" s="162">
        <v>3</v>
      </c>
      <c r="L165" s="145">
        <v>3</v>
      </c>
      <c r="M165" s="145">
        <v>3</v>
      </c>
      <c r="N165" s="145">
        <v>3</v>
      </c>
      <c r="O165" s="145">
        <v>3</v>
      </c>
      <c r="P165" s="145">
        <v>0</v>
      </c>
      <c r="Q165" s="162">
        <v>2.4</v>
      </c>
      <c r="R165" s="145"/>
      <c r="S165" s="145">
        <v>3</v>
      </c>
      <c r="T165" s="145"/>
      <c r="U165" s="145"/>
      <c r="V165" s="146"/>
      <c r="W165" s="162">
        <v>3</v>
      </c>
      <c r="X165" s="145"/>
      <c r="Y165" s="145"/>
      <c r="Z165" s="145"/>
      <c r="AA165" s="145"/>
      <c r="AB165" s="146"/>
      <c r="AC165" s="162">
        <v>0</v>
      </c>
      <c r="AD165" s="145"/>
      <c r="AE165" s="145"/>
      <c r="AF165" s="145"/>
      <c r="AG165" s="145"/>
      <c r="AH165" s="146"/>
      <c r="AI165" s="162">
        <v>0</v>
      </c>
      <c r="AJ165" s="145">
        <v>3</v>
      </c>
      <c r="AK165" s="145">
        <v>3</v>
      </c>
      <c r="AL165" s="145"/>
      <c r="AM165" s="145">
        <v>3</v>
      </c>
      <c r="AN165" s="146"/>
      <c r="AO165" s="162">
        <v>3</v>
      </c>
      <c r="AP165" s="145">
        <v>3</v>
      </c>
      <c r="AQ165" s="145"/>
      <c r="AR165" s="145"/>
      <c r="AS165" s="145"/>
      <c r="AT165" s="146"/>
      <c r="AU165" s="162">
        <v>3</v>
      </c>
      <c r="AV165" s="145"/>
      <c r="AW165" s="145"/>
      <c r="AX165" s="145">
        <v>3</v>
      </c>
      <c r="AY165" s="145">
        <v>2</v>
      </c>
      <c r="AZ165" s="145"/>
      <c r="BA165" s="162">
        <v>2.5</v>
      </c>
      <c r="BB165" s="145"/>
      <c r="BC165" s="145"/>
      <c r="BD165" s="145"/>
      <c r="BE165" s="147"/>
      <c r="BF165" s="148"/>
      <c r="BG165" s="162">
        <v>0</v>
      </c>
    </row>
    <row r="166" spans="1:59" s="102" customFormat="1" ht="23.1" customHeight="1" x14ac:dyDescent="0.3">
      <c r="A166" s="149">
        <v>164</v>
      </c>
      <c r="B166" s="149" t="s">
        <v>206</v>
      </c>
      <c r="C166" s="150" t="s">
        <v>207</v>
      </c>
      <c r="D166" s="149" t="s">
        <v>541</v>
      </c>
      <c r="E166" s="149" t="s">
        <v>160</v>
      </c>
      <c r="F166" s="145">
        <v>3</v>
      </c>
      <c r="G166" s="145">
        <v>4</v>
      </c>
      <c r="H166" s="145">
        <v>3</v>
      </c>
      <c r="I166" s="145">
        <v>3</v>
      </c>
      <c r="J166" s="152"/>
      <c r="K166" s="162">
        <v>3.25</v>
      </c>
      <c r="L166" s="145">
        <v>3</v>
      </c>
      <c r="M166" s="145">
        <v>3</v>
      </c>
      <c r="N166" s="145">
        <v>3</v>
      </c>
      <c r="O166" s="145">
        <v>4</v>
      </c>
      <c r="P166" s="145">
        <v>0</v>
      </c>
      <c r="Q166" s="162">
        <v>2.6</v>
      </c>
      <c r="R166" s="145"/>
      <c r="S166" s="145">
        <v>3</v>
      </c>
      <c r="T166" s="153"/>
      <c r="U166" s="145"/>
      <c r="V166" s="152"/>
      <c r="W166" s="162">
        <v>3</v>
      </c>
      <c r="X166" s="145"/>
      <c r="Y166" s="145"/>
      <c r="Z166" s="153"/>
      <c r="AA166" s="153"/>
      <c r="AB166" s="152"/>
      <c r="AC166" s="162">
        <v>0</v>
      </c>
      <c r="AD166" s="145"/>
      <c r="AE166" s="145"/>
      <c r="AF166" s="145"/>
      <c r="AG166" s="153"/>
      <c r="AH166" s="152"/>
      <c r="AI166" s="162">
        <v>0</v>
      </c>
      <c r="AJ166" s="145">
        <v>3</v>
      </c>
      <c r="AK166" s="145">
        <v>3</v>
      </c>
      <c r="AL166" s="153"/>
      <c r="AM166" s="145">
        <v>3</v>
      </c>
      <c r="AN166" s="152"/>
      <c r="AO166" s="162">
        <v>3</v>
      </c>
      <c r="AP166" s="145">
        <v>3</v>
      </c>
      <c r="AQ166" s="145"/>
      <c r="AR166" s="145"/>
      <c r="AS166" s="153"/>
      <c r="AT166" s="152"/>
      <c r="AU166" s="162">
        <v>3</v>
      </c>
      <c r="AV166" s="153"/>
      <c r="AW166" s="153"/>
      <c r="AX166" s="145">
        <v>3</v>
      </c>
      <c r="AY166" s="145">
        <v>2</v>
      </c>
      <c r="AZ166" s="145"/>
      <c r="BA166" s="162">
        <v>2.5</v>
      </c>
      <c r="BB166" s="145"/>
      <c r="BC166" s="145"/>
      <c r="BD166" s="153"/>
      <c r="BE166" s="151"/>
      <c r="BF166" s="154"/>
      <c r="BG166" s="162">
        <v>0</v>
      </c>
    </row>
    <row r="167" spans="1:59" s="102" customFormat="1" ht="23.1" customHeight="1" x14ac:dyDescent="0.3">
      <c r="A167" s="143">
        <v>165</v>
      </c>
      <c r="B167" s="143" t="s">
        <v>47</v>
      </c>
      <c r="C167" s="144" t="s">
        <v>48</v>
      </c>
      <c r="D167" s="143" t="s">
        <v>449</v>
      </c>
      <c r="E167" s="143" t="s">
        <v>34</v>
      </c>
      <c r="F167" s="145">
        <v>2.5</v>
      </c>
      <c r="G167" s="145">
        <v>3</v>
      </c>
      <c r="H167" s="145">
        <v>2.5</v>
      </c>
      <c r="I167" s="145">
        <v>2.5</v>
      </c>
      <c r="J167" s="146"/>
      <c r="K167" s="162">
        <v>2.625</v>
      </c>
      <c r="L167" s="145">
        <v>2.5</v>
      </c>
      <c r="M167" s="145">
        <v>2.5</v>
      </c>
      <c r="N167" s="145">
        <v>3</v>
      </c>
      <c r="O167" s="145">
        <v>2.5</v>
      </c>
      <c r="P167" s="145">
        <v>0</v>
      </c>
      <c r="Q167" s="162">
        <v>2.1</v>
      </c>
      <c r="R167" s="145"/>
      <c r="S167" s="145">
        <v>2.5</v>
      </c>
      <c r="T167" s="145"/>
      <c r="U167" s="145"/>
      <c r="V167" s="146"/>
      <c r="W167" s="162">
        <v>2.5</v>
      </c>
      <c r="X167" s="145"/>
      <c r="Y167" s="145"/>
      <c r="Z167" s="145"/>
      <c r="AA167" s="145"/>
      <c r="AB167" s="146"/>
      <c r="AC167" s="162">
        <v>0</v>
      </c>
      <c r="AD167" s="145"/>
      <c r="AE167" s="145"/>
      <c r="AF167" s="145"/>
      <c r="AG167" s="145"/>
      <c r="AH167" s="146"/>
      <c r="AI167" s="162">
        <v>0</v>
      </c>
      <c r="AJ167" s="145">
        <v>2.5</v>
      </c>
      <c r="AK167" s="145">
        <v>3</v>
      </c>
      <c r="AL167" s="145"/>
      <c r="AM167" s="145">
        <v>2.5</v>
      </c>
      <c r="AN167" s="146"/>
      <c r="AO167" s="162">
        <v>2.6666666666666665</v>
      </c>
      <c r="AP167" s="145">
        <v>2.5</v>
      </c>
      <c r="AQ167" s="145"/>
      <c r="AR167" s="145"/>
      <c r="AS167" s="145"/>
      <c r="AT167" s="146"/>
      <c r="AU167" s="162">
        <v>2.5</v>
      </c>
      <c r="AV167" s="145"/>
      <c r="AW167" s="145"/>
      <c r="AX167" s="145">
        <v>3</v>
      </c>
      <c r="AY167" s="145">
        <v>3</v>
      </c>
      <c r="AZ167" s="145"/>
      <c r="BA167" s="162">
        <v>3</v>
      </c>
      <c r="BB167" s="145"/>
      <c r="BC167" s="145"/>
      <c r="BD167" s="145"/>
      <c r="BE167" s="147"/>
      <c r="BF167" s="148"/>
      <c r="BG167" s="162">
        <v>0</v>
      </c>
    </row>
    <row r="168" spans="1:59" s="102" customFormat="1" ht="23.1" customHeight="1" x14ac:dyDescent="0.3">
      <c r="A168" s="149">
        <v>166</v>
      </c>
      <c r="B168" s="149" t="s">
        <v>158</v>
      </c>
      <c r="C168" s="150" t="s">
        <v>159</v>
      </c>
      <c r="D168" s="149" t="s">
        <v>449</v>
      </c>
      <c r="E168" s="149" t="s">
        <v>34</v>
      </c>
      <c r="F168" s="145">
        <v>3</v>
      </c>
      <c r="G168" s="145">
        <v>2</v>
      </c>
      <c r="H168" s="145">
        <v>2</v>
      </c>
      <c r="I168" s="145">
        <v>2</v>
      </c>
      <c r="J168" s="152"/>
      <c r="K168" s="162">
        <v>2.25</v>
      </c>
      <c r="L168" s="145">
        <v>2</v>
      </c>
      <c r="M168" s="145">
        <v>3</v>
      </c>
      <c r="N168" s="145">
        <v>3</v>
      </c>
      <c r="O168" s="145">
        <v>3</v>
      </c>
      <c r="P168" s="145">
        <v>0</v>
      </c>
      <c r="Q168" s="162">
        <v>2.2000000000000002</v>
      </c>
      <c r="R168" s="145"/>
      <c r="S168" s="145">
        <v>3</v>
      </c>
      <c r="T168" s="153"/>
      <c r="U168" s="145"/>
      <c r="V168" s="152"/>
      <c r="W168" s="162">
        <v>3</v>
      </c>
      <c r="X168" s="145"/>
      <c r="Y168" s="145"/>
      <c r="Z168" s="153"/>
      <c r="AA168" s="153"/>
      <c r="AB168" s="152"/>
      <c r="AC168" s="162">
        <v>0</v>
      </c>
      <c r="AD168" s="145"/>
      <c r="AE168" s="145"/>
      <c r="AF168" s="145"/>
      <c r="AG168" s="153"/>
      <c r="AH168" s="152"/>
      <c r="AI168" s="162">
        <v>0</v>
      </c>
      <c r="AJ168" s="145">
        <v>2</v>
      </c>
      <c r="AK168" s="145">
        <v>2</v>
      </c>
      <c r="AL168" s="153"/>
      <c r="AM168" s="145">
        <v>2</v>
      </c>
      <c r="AN168" s="152"/>
      <c r="AO168" s="162">
        <v>2</v>
      </c>
      <c r="AP168" s="145">
        <v>2</v>
      </c>
      <c r="AQ168" s="145"/>
      <c r="AR168" s="145"/>
      <c r="AS168" s="153"/>
      <c r="AT168" s="152"/>
      <c r="AU168" s="162">
        <v>2</v>
      </c>
      <c r="AV168" s="153"/>
      <c r="AW168" s="153"/>
      <c r="AX168" s="145">
        <v>3</v>
      </c>
      <c r="AY168" s="145">
        <v>5</v>
      </c>
      <c r="AZ168" s="145"/>
      <c r="BA168" s="162">
        <v>4</v>
      </c>
      <c r="BB168" s="145"/>
      <c r="BC168" s="145"/>
      <c r="BD168" s="153"/>
      <c r="BE168" s="151"/>
      <c r="BF168" s="154"/>
      <c r="BG168" s="162">
        <v>0</v>
      </c>
    </row>
    <row r="169" spans="1:59" s="102" customFormat="1" ht="23.1" customHeight="1" x14ac:dyDescent="0.3">
      <c r="A169" s="143">
        <v>167</v>
      </c>
      <c r="B169" s="143" t="s">
        <v>191</v>
      </c>
      <c r="C169" s="144" t="s">
        <v>192</v>
      </c>
      <c r="D169" s="143" t="s">
        <v>449</v>
      </c>
      <c r="E169" s="143" t="s">
        <v>160</v>
      </c>
      <c r="F169" s="145">
        <v>2</v>
      </c>
      <c r="G169" s="145">
        <v>3</v>
      </c>
      <c r="H169" s="145">
        <v>3</v>
      </c>
      <c r="I169" s="145">
        <v>2</v>
      </c>
      <c r="J169" s="146"/>
      <c r="K169" s="162">
        <v>2.5</v>
      </c>
      <c r="L169" s="145">
        <v>3</v>
      </c>
      <c r="M169" s="145">
        <v>3</v>
      </c>
      <c r="N169" s="145">
        <v>3</v>
      </c>
      <c r="O169" s="145">
        <v>2</v>
      </c>
      <c r="P169" s="145">
        <v>0</v>
      </c>
      <c r="Q169" s="162">
        <v>2.2000000000000002</v>
      </c>
      <c r="R169" s="145"/>
      <c r="S169" s="145">
        <v>2</v>
      </c>
      <c r="T169" s="145"/>
      <c r="U169" s="145"/>
      <c r="V169" s="146"/>
      <c r="W169" s="162">
        <v>2</v>
      </c>
      <c r="X169" s="145"/>
      <c r="Y169" s="145"/>
      <c r="Z169" s="145"/>
      <c r="AA169" s="145"/>
      <c r="AB169" s="146"/>
      <c r="AC169" s="162">
        <v>0</v>
      </c>
      <c r="AD169" s="145"/>
      <c r="AE169" s="145"/>
      <c r="AF169" s="145"/>
      <c r="AG169" s="145"/>
      <c r="AH169" s="146"/>
      <c r="AI169" s="162">
        <v>0</v>
      </c>
      <c r="AJ169" s="145">
        <v>2</v>
      </c>
      <c r="AK169" s="145">
        <v>2</v>
      </c>
      <c r="AL169" s="145"/>
      <c r="AM169" s="145">
        <v>3</v>
      </c>
      <c r="AN169" s="146"/>
      <c r="AO169" s="162">
        <v>2.3333333333333335</v>
      </c>
      <c r="AP169" s="145">
        <v>3</v>
      </c>
      <c r="AQ169" s="145"/>
      <c r="AR169" s="145"/>
      <c r="AS169" s="145"/>
      <c r="AT169" s="146"/>
      <c r="AU169" s="162">
        <v>3</v>
      </c>
      <c r="AV169" s="145"/>
      <c r="AW169" s="145"/>
      <c r="AX169" s="145">
        <v>2</v>
      </c>
      <c r="AY169" s="145">
        <v>3</v>
      </c>
      <c r="AZ169" s="145"/>
      <c r="BA169" s="162">
        <v>2.5</v>
      </c>
      <c r="BB169" s="145"/>
      <c r="BC169" s="145"/>
      <c r="BD169" s="145"/>
      <c r="BE169" s="147"/>
      <c r="BF169" s="148"/>
      <c r="BG169" s="162">
        <v>0</v>
      </c>
    </row>
    <row r="170" spans="1:59" s="102" customFormat="1" ht="23.1" customHeight="1" x14ac:dyDescent="0.3">
      <c r="A170" s="149">
        <v>168</v>
      </c>
      <c r="B170" s="149" t="s">
        <v>222</v>
      </c>
      <c r="C170" s="150" t="s">
        <v>223</v>
      </c>
      <c r="D170" s="149" t="s">
        <v>541</v>
      </c>
      <c r="E170" s="149" t="s">
        <v>160</v>
      </c>
      <c r="F170" s="145">
        <v>3</v>
      </c>
      <c r="G170" s="145">
        <v>3</v>
      </c>
      <c r="H170" s="145">
        <v>3</v>
      </c>
      <c r="I170" s="145">
        <v>3</v>
      </c>
      <c r="J170" s="152"/>
      <c r="K170" s="162">
        <v>3</v>
      </c>
      <c r="L170" s="145">
        <v>3</v>
      </c>
      <c r="M170" s="145">
        <v>3</v>
      </c>
      <c r="N170" s="145">
        <v>3</v>
      </c>
      <c r="O170" s="145">
        <v>3</v>
      </c>
      <c r="P170" s="145">
        <v>0</v>
      </c>
      <c r="Q170" s="162">
        <v>2.4</v>
      </c>
      <c r="R170" s="145"/>
      <c r="S170" s="145">
        <v>3</v>
      </c>
      <c r="T170" s="153"/>
      <c r="U170" s="145"/>
      <c r="V170" s="152"/>
      <c r="W170" s="162">
        <v>3</v>
      </c>
      <c r="X170" s="145"/>
      <c r="Y170" s="145"/>
      <c r="Z170" s="153"/>
      <c r="AA170" s="153"/>
      <c r="AB170" s="152"/>
      <c r="AC170" s="162">
        <v>0</v>
      </c>
      <c r="AD170" s="145"/>
      <c r="AE170" s="145"/>
      <c r="AF170" s="145"/>
      <c r="AG170" s="153"/>
      <c r="AH170" s="152"/>
      <c r="AI170" s="162">
        <v>0</v>
      </c>
      <c r="AJ170" s="145">
        <v>3</v>
      </c>
      <c r="AK170" s="145">
        <v>3</v>
      </c>
      <c r="AL170" s="153"/>
      <c r="AM170" s="145">
        <v>3</v>
      </c>
      <c r="AN170" s="152"/>
      <c r="AO170" s="162">
        <v>3</v>
      </c>
      <c r="AP170" s="145">
        <v>3</v>
      </c>
      <c r="AQ170" s="145"/>
      <c r="AR170" s="145"/>
      <c r="AS170" s="153"/>
      <c r="AT170" s="152"/>
      <c r="AU170" s="162">
        <v>3</v>
      </c>
      <c r="AV170" s="153"/>
      <c r="AW170" s="153"/>
      <c r="AX170" s="145">
        <v>3</v>
      </c>
      <c r="AY170" s="145">
        <v>3</v>
      </c>
      <c r="AZ170" s="145"/>
      <c r="BA170" s="162">
        <v>3</v>
      </c>
      <c r="BB170" s="145"/>
      <c r="BC170" s="145"/>
      <c r="BD170" s="153"/>
      <c r="BE170" s="151"/>
      <c r="BF170" s="154"/>
      <c r="BG170" s="162">
        <v>0</v>
      </c>
    </row>
    <row r="171" spans="1:59" s="102" customFormat="1" ht="23.1" customHeight="1" x14ac:dyDescent="0.3">
      <c r="A171" s="143">
        <v>169</v>
      </c>
      <c r="B171" s="143" t="s">
        <v>392</v>
      </c>
      <c r="C171" s="144" t="s">
        <v>393</v>
      </c>
      <c r="D171" s="143" t="s">
        <v>449</v>
      </c>
      <c r="E171" s="143" t="s">
        <v>492</v>
      </c>
      <c r="F171" s="145">
        <v>1</v>
      </c>
      <c r="G171" s="145">
        <v>2</v>
      </c>
      <c r="H171" s="145">
        <v>2</v>
      </c>
      <c r="I171" s="145">
        <v>2</v>
      </c>
      <c r="J171" s="146"/>
      <c r="K171" s="162">
        <v>1.75</v>
      </c>
      <c r="L171" s="145">
        <v>2</v>
      </c>
      <c r="M171" s="145">
        <v>2</v>
      </c>
      <c r="N171" s="145">
        <v>4</v>
      </c>
      <c r="O171" s="145">
        <v>2</v>
      </c>
      <c r="P171" s="145">
        <v>0</v>
      </c>
      <c r="Q171" s="162">
        <v>2</v>
      </c>
      <c r="R171" s="145"/>
      <c r="S171" s="145">
        <v>2</v>
      </c>
      <c r="T171" s="145"/>
      <c r="U171" s="145"/>
      <c r="V171" s="146"/>
      <c r="W171" s="162">
        <v>2</v>
      </c>
      <c r="X171" s="145"/>
      <c r="Y171" s="145"/>
      <c r="Z171" s="145"/>
      <c r="AA171" s="145"/>
      <c r="AB171" s="146"/>
      <c r="AC171" s="162">
        <v>0</v>
      </c>
      <c r="AD171" s="145"/>
      <c r="AE171" s="145"/>
      <c r="AF171" s="145"/>
      <c r="AG171" s="145"/>
      <c r="AH171" s="146"/>
      <c r="AI171" s="162">
        <v>0</v>
      </c>
      <c r="AJ171" s="145">
        <v>3</v>
      </c>
      <c r="AK171" s="145">
        <v>2</v>
      </c>
      <c r="AL171" s="145"/>
      <c r="AM171" s="145">
        <v>2</v>
      </c>
      <c r="AN171" s="146"/>
      <c r="AO171" s="162">
        <v>2.3333333333333335</v>
      </c>
      <c r="AP171" s="145">
        <v>3</v>
      </c>
      <c r="AQ171" s="145"/>
      <c r="AR171" s="145"/>
      <c r="AS171" s="145"/>
      <c r="AT171" s="146"/>
      <c r="AU171" s="162">
        <v>3</v>
      </c>
      <c r="AV171" s="145"/>
      <c r="AW171" s="145"/>
      <c r="AX171" s="145">
        <v>3</v>
      </c>
      <c r="AY171" s="145">
        <v>2</v>
      </c>
      <c r="AZ171" s="145"/>
      <c r="BA171" s="162">
        <v>2.5</v>
      </c>
      <c r="BB171" s="145"/>
      <c r="BC171" s="145"/>
      <c r="BD171" s="145"/>
      <c r="BE171" s="147"/>
      <c r="BF171" s="148"/>
      <c r="BG171" s="162">
        <v>0</v>
      </c>
    </row>
    <row r="172" spans="1:59" s="102" customFormat="1" ht="23.1" customHeight="1" x14ac:dyDescent="0.3">
      <c r="A172" s="149">
        <v>170</v>
      </c>
      <c r="B172" s="149" t="s">
        <v>394</v>
      </c>
      <c r="C172" s="150" t="s">
        <v>395</v>
      </c>
      <c r="D172" s="149" t="s">
        <v>541</v>
      </c>
      <c r="E172" s="149" t="s">
        <v>492</v>
      </c>
      <c r="F172" s="145">
        <v>3</v>
      </c>
      <c r="G172" s="145">
        <v>3</v>
      </c>
      <c r="H172" s="145">
        <v>3</v>
      </c>
      <c r="I172" s="145">
        <v>2</v>
      </c>
      <c r="J172" s="152"/>
      <c r="K172" s="162">
        <v>2.75</v>
      </c>
      <c r="L172" s="145">
        <v>3</v>
      </c>
      <c r="M172" s="145">
        <v>3</v>
      </c>
      <c r="N172" s="145">
        <v>3</v>
      </c>
      <c r="O172" s="145">
        <v>3</v>
      </c>
      <c r="P172" s="145">
        <v>0</v>
      </c>
      <c r="Q172" s="162">
        <v>2.4</v>
      </c>
      <c r="R172" s="145"/>
      <c r="S172" s="145">
        <v>3</v>
      </c>
      <c r="T172" s="153"/>
      <c r="U172" s="145"/>
      <c r="V172" s="152"/>
      <c r="W172" s="162">
        <v>3</v>
      </c>
      <c r="X172" s="145"/>
      <c r="Y172" s="145"/>
      <c r="Z172" s="153"/>
      <c r="AA172" s="153"/>
      <c r="AB172" s="152"/>
      <c r="AC172" s="162">
        <v>0</v>
      </c>
      <c r="AD172" s="145"/>
      <c r="AE172" s="145"/>
      <c r="AF172" s="145"/>
      <c r="AG172" s="153"/>
      <c r="AH172" s="152"/>
      <c r="AI172" s="162">
        <v>0</v>
      </c>
      <c r="AJ172" s="145">
        <v>3</v>
      </c>
      <c r="AK172" s="145">
        <v>3</v>
      </c>
      <c r="AL172" s="153"/>
      <c r="AM172" s="145">
        <v>3</v>
      </c>
      <c r="AN172" s="152"/>
      <c r="AO172" s="162">
        <v>3</v>
      </c>
      <c r="AP172" s="145">
        <v>3</v>
      </c>
      <c r="AQ172" s="145"/>
      <c r="AR172" s="145"/>
      <c r="AS172" s="153"/>
      <c r="AT172" s="152"/>
      <c r="AU172" s="162">
        <v>3</v>
      </c>
      <c r="AV172" s="153"/>
      <c r="AW172" s="153"/>
      <c r="AX172" s="145">
        <v>3</v>
      </c>
      <c r="AY172" s="145">
        <v>2</v>
      </c>
      <c r="AZ172" s="145"/>
      <c r="BA172" s="162">
        <v>2.5</v>
      </c>
      <c r="BB172" s="145"/>
      <c r="BC172" s="145"/>
      <c r="BD172" s="153"/>
      <c r="BE172" s="151"/>
      <c r="BF172" s="154"/>
      <c r="BG172" s="162">
        <v>0</v>
      </c>
    </row>
    <row r="173" spans="1:59" s="102" customFormat="1" ht="23.1" customHeight="1" x14ac:dyDescent="0.3">
      <c r="A173" s="143">
        <v>171</v>
      </c>
      <c r="B173" s="143" t="s">
        <v>284</v>
      </c>
      <c r="C173" s="144" t="s">
        <v>285</v>
      </c>
      <c r="D173" s="143" t="s">
        <v>541</v>
      </c>
      <c r="E173" s="143" t="s">
        <v>160</v>
      </c>
      <c r="F173" s="145">
        <v>4</v>
      </c>
      <c r="G173" s="145">
        <v>4</v>
      </c>
      <c r="H173" s="145">
        <v>4</v>
      </c>
      <c r="I173" s="145">
        <v>3</v>
      </c>
      <c r="J173" s="146"/>
      <c r="K173" s="162">
        <v>3.75</v>
      </c>
      <c r="L173" s="145">
        <v>3</v>
      </c>
      <c r="M173" s="145">
        <v>3</v>
      </c>
      <c r="N173" s="145">
        <v>2</v>
      </c>
      <c r="O173" s="145">
        <v>3</v>
      </c>
      <c r="P173" s="145">
        <v>0</v>
      </c>
      <c r="Q173" s="162">
        <v>2.2000000000000002</v>
      </c>
      <c r="R173" s="145"/>
      <c r="S173" s="145">
        <v>3</v>
      </c>
      <c r="T173" s="145"/>
      <c r="U173" s="145"/>
      <c r="V173" s="146"/>
      <c r="W173" s="162">
        <v>3</v>
      </c>
      <c r="X173" s="145"/>
      <c r="Y173" s="145"/>
      <c r="Z173" s="145"/>
      <c r="AA173" s="145"/>
      <c r="AB173" s="146"/>
      <c r="AC173" s="162">
        <v>0</v>
      </c>
      <c r="AD173" s="145"/>
      <c r="AE173" s="145"/>
      <c r="AF173" s="145"/>
      <c r="AG173" s="145"/>
      <c r="AH173" s="146"/>
      <c r="AI173" s="162">
        <v>0</v>
      </c>
      <c r="AJ173" s="145">
        <v>3</v>
      </c>
      <c r="AK173" s="145">
        <v>3</v>
      </c>
      <c r="AL173" s="145"/>
      <c r="AM173" s="145">
        <v>3</v>
      </c>
      <c r="AN173" s="146"/>
      <c r="AO173" s="162">
        <v>3</v>
      </c>
      <c r="AP173" s="145">
        <v>2</v>
      </c>
      <c r="AQ173" s="145"/>
      <c r="AR173" s="145"/>
      <c r="AS173" s="145"/>
      <c r="AT173" s="146"/>
      <c r="AU173" s="162">
        <v>2</v>
      </c>
      <c r="AV173" s="145"/>
      <c r="AW173" s="145"/>
      <c r="AX173" s="145">
        <v>4</v>
      </c>
      <c r="AY173" s="145">
        <v>3</v>
      </c>
      <c r="AZ173" s="145"/>
      <c r="BA173" s="162">
        <v>3.5</v>
      </c>
      <c r="BB173" s="145"/>
      <c r="BC173" s="145"/>
      <c r="BD173" s="145"/>
      <c r="BE173" s="147"/>
      <c r="BF173" s="148"/>
      <c r="BG173" s="162">
        <v>0</v>
      </c>
    </row>
    <row r="174" spans="1:59" s="102" customFormat="1" ht="23.1" customHeight="1" x14ac:dyDescent="0.3">
      <c r="A174" s="149">
        <v>172</v>
      </c>
      <c r="B174" s="149" t="s">
        <v>396</v>
      </c>
      <c r="C174" s="150" t="s">
        <v>538</v>
      </c>
      <c r="D174" s="149" t="s">
        <v>541</v>
      </c>
      <c r="E174" s="149" t="s">
        <v>288</v>
      </c>
      <c r="F174" s="145">
        <v>2</v>
      </c>
      <c r="G174" s="145">
        <v>2</v>
      </c>
      <c r="H174" s="145">
        <v>2</v>
      </c>
      <c r="I174" s="145">
        <v>2</v>
      </c>
      <c r="J174" s="152"/>
      <c r="K174" s="162">
        <v>2</v>
      </c>
      <c r="L174" s="145">
        <v>2</v>
      </c>
      <c r="M174" s="145">
        <v>2</v>
      </c>
      <c r="N174" s="145">
        <v>2</v>
      </c>
      <c r="O174" s="145">
        <v>2</v>
      </c>
      <c r="P174" s="145">
        <v>0</v>
      </c>
      <c r="Q174" s="162">
        <v>1.6</v>
      </c>
      <c r="R174" s="145"/>
      <c r="S174" s="145">
        <v>2</v>
      </c>
      <c r="T174" s="153"/>
      <c r="U174" s="145"/>
      <c r="V174" s="152"/>
      <c r="W174" s="162">
        <v>2</v>
      </c>
      <c r="X174" s="145"/>
      <c r="Y174" s="145"/>
      <c r="Z174" s="153"/>
      <c r="AA174" s="153"/>
      <c r="AB174" s="152"/>
      <c r="AC174" s="162">
        <v>0</v>
      </c>
      <c r="AD174" s="145"/>
      <c r="AE174" s="145"/>
      <c r="AF174" s="145"/>
      <c r="AG174" s="153"/>
      <c r="AH174" s="152"/>
      <c r="AI174" s="162">
        <v>0</v>
      </c>
      <c r="AJ174" s="145">
        <v>2</v>
      </c>
      <c r="AK174" s="145">
        <v>2</v>
      </c>
      <c r="AL174" s="153"/>
      <c r="AM174" s="145">
        <v>2</v>
      </c>
      <c r="AN174" s="152"/>
      <c r="AO174" s="162">
        <v>2</v>
      </c>
      <c r="AP174" s="145">
        <v>2</v>
      </c>
      <c r="AQ174" s="145"/>
      <c r="AR174" s="145"/>
      <c r="AS174" s="153"/>
      <c r="AT174" s="152"/>
      <c r="AU174" s="162">
        <v>2</v>
      </c>
      <c r="AV174" s="153"/>
      <c r="AW174" s="153"/>
      <c r="AX174" s="145">
        <v>3</v>
      </c>
      <c r="AY174" s="145">
        <v>3</v>
      </c>
      <c r="AZ174" s="145"/>
      <c r="BA174" s="162">
        <v>3</v>
      </c>
      <c r="BB174" s="145"/>
      <c r="BC174" s="145"/>
      <c r="BD174" s="153"/>
      <c r="BE174" s="151"/>
      <c r="BF174" s="154"/>
      <c r="BG174" s="162">
        <v>0</v>
      </c>
    </row>
    <row r="175" spans="1:59" s="102" customFormat="1" ht="23.1" customHeight="1" x14ac:dyDescent="0.3">
      <c r="A175" s="143">
        <v>173</v>
      </c>
      <c r="B175" s="143" t="s">
        <v>397</v>
      </c>
      <c r="C175" s="144" t="s">
        <v>398</v>
      </c>
      <c r="D175" s="143" t="s">
        <v>541</v>
      </c>
      <c r="E175" s="143" t="s">
        <v>492</v>
      </c>
      <c r="F175" s="145">
        <v>3</v>
      </c>
      <c r="G175" s="145">
        <v>2</v>
      </c>
      <c r="H175" s="145">
        <v>2</v>
      </c>
      <c r="I175" s="145">
        <v>2</v>
      </c>
      <c r="J175" s="146"/>
      <c r="K175" s="162">
        <v>2.25</v>
      </c>
      <c r="L175" s="145">
        <v>4</v>
      </c>
      <c r="M175" s="145">
        <v>3</v>
      </c>
      <c r="N175" s="145">
        <v>4</v>
      </c>
      <c r="O175" s="145">
        <v>4</v>
      </c>
      <c r="P175" s="145">
        <v>0</v>
      </c>
      <c r="Q175" s="162">
        <v>3</v>
      </c>
      <c r="R175" s="145"/>
      <c r="S175" s="145">
        <v>3</v>
      </c>
      <c r="T175" s="145"/>
      <c r="U175" s="145"/>
      <c r="V175" s="146"/>
      <c r="W175" s="162">
        <v>3</v>
      </c>
      <c r="X175" s="145"/>
      <c r="Y175" s="145"/>
      <c r="Z175" s="145"/>
      <c r="AA175" s="145"/>
      <c r="AB175" s="146"/>
      <c r="AC175" s="162">
        <v>0</v>
      </c>
      <c r="AD175" s="145"/>
      <c r="AE175" s="145"/>
      <c r="AF175" s="145"/>
      <c r="AG175" s="145"/>
      <c r="AH175" s="146"/>
      <c r="AI175" s="162">
        <v>0</v>
      </c>
      <c r="AJ175" s="145">
        <v>3</v>
      </c>
      <c r="AK175" s="145">
        <v>2</v>
      </c>
      <c r="AL175" s="145"/>
      <c r="AM175" s="145">
        <v>2</v>
      </c>
      <c r="AN175" s="146"/>
      <c r="AO175" s="162">
        <v>2.3333333333333335</v>
      </c>
      <c r="AP175" s="145">
        <v>3</v>
      </c>
      <c r="AQ175" s="145"/>
      <c r="AR175" s="145"/>
      <c r="AS175" s="145"/>
      <c r="AT175" s="146"/>
      <c r="AU175" s="162">
        <v>3</v>
      </c>
      <c r="AV175" s="145"/>
      <c r="AW175" s="145"/>
      <c r="AX175" s="145">
        <v>3</v>
      </c>
      <c r="AY175" s="145">
        <v>3</v>
      </c>
      <c r="AZ175" s="145"/>
      <c r="BA175" s="162">
        <v>3</v>
      </c>
      <c r="BB175" s="145"/>
      <c r="BC175" s="145"/>
      <c r="BD175" s="145"/>
      <c r="BE175" s="147"/>
      <c r="BF175" s="148"/>
      <c r="BG175" s="162">
        <v>0</v>
      </c>
    </row>
    <row r="176" spans="1:59" s="102" customFormat="1" ht="23.1" customHeight="1" x14ac:dyDescent="0.3">
      <c r="A176" s="149">
        <v>174</v>
      </c>
      <c r="B176" s="149" t="s">
        <v>399</v>
      </c>
      <c r="C176" s="150" t="s">
        <v>400</v>
      </c>
      <c r="D176" s="149" t="s">
        <v>541</v>
      </c>
      <c r="E176" s="149" t="s">
        <v>492</v>
      </c>
      <c r="F176" s="145">
        <v>2</v>
      </c>
      <c r="G176" s="145">
        <v>3</v>
      </c>
      <c r="H176" s="145">
        <v>2</v>
      </c>
      <c r="I176" s="145">
        <v>3</v>
      </c>
      <c r="J176" s="152"/>
      <c r="K176" s="162">
        <v>2.5</v>
      </c>
      <c r="L176" s="145">
        <v>2</v>
      </c>
      <c r="M176" s="145">
        <v>2</v>
      </c>
      <c r="N176" s="145">
        <v>2</v>
      </c>
      <c r="O176" s="145">
        <v>3</v>
      </c>
      <c r="P176" s="145">
        <v>0</v>
      </c>
      <c r="Q176" s="162">
        <v>1.8</v>
      </c>
      <c r="R176" s="145"/>
      <c r="S176" s="145">
        <v>3</v>
      </c>
      <c r="T176" s="153"/>
      <c r="U176" s="145"/>
      <c r="V176" s="152"/>
      <c r="W176" s="162">
        <v>3</v>
      </c>
      <c r="X176" s="145"/>
      <c r="Y176" s="145"/>
      <c r="Z176" s="153"/>
      <c r="AA176" s="153"/>
      <c r="AB176" s="152"/>
      <c r="AC176" s="162">
        <v>0</v>
      </c>
      <c r="AD176" s="145"/>
      <c r="AE176" s="145"/>
      <c r="AF176" s="145"/>
      <c r="AG176" s="153"/>
      <c r="AH176" s="152"/>
      <c r="AI176" s="162">
        <v>0</v>
      </c>
      <c r="AJ176" s="145">
        <v>3</v>
      </c>
      <c r="AK176" s="145">
        <v>3</v>
      </c>
      <c r="AL176" s="153"/>
      <c r="AM176" s="145">
        <v>3</v>
      </c>
      <c r="AN176" s="152"/>
      <c r="AO176" s="162">
        <v>3</v>
      </c>
      <c r="AP176" s="145">
        <v>3</v>
      </c>
      <c r="AQ176" s="145"/>
      <c r="AR176" s="145"/>
      <c r="AS176" s="153"/>
      <c r="AT176" s="152"/>
      <c r="AU176" s="162">
        <v>3</v>
      </c>
      <c r="AV176" s="153"/>
      <c r="AW176" s="153"/>
      <c r="AX176" s="145">
        <v>3</v>
      </c>
      <c r="AY176" s="145">
        <v>3</v>
      </c>
      <c r="AZ176" s="145"/>
      <c r="BA176" s="162">
        <v>3</v>
      </c>
      <c r="BB176" s="145"/>
      <c r="BC176" s="145"/>
      <c r="BD176" s="153"/>
      <c r="BE176" s="151"/>
      <c r="BF176" s="154"/>
      <c r="BG176" s="162">
        <v>0</v>
      </c>
    </row>
    <row r="177" spans="1:59" s="102" customFormat="1" ht="23.1" customHeight="1" x14ac:dyDescent="0.3">
      <c r="A177" s="143">
        <v>175</v>
      </c>
      <c r="B177" s="143" t="s">
        <v>119</v>
      </c>
      <c r="C177" s="144" t="s">
        <v>120</v>
      </c>
      <c r="D177" s="143" t="s">
        <v>449</v>
      </c>
      <c r="E177" s="143" t="s">
        <v>34</v>
      </c>
      <c r="F177" s="145">
        <v>1</v>
      </c>
      <c r="G177" s="145">
        <v>3</v>
      </c>
      <c r="H177" s="145">
        <v>1</v>
      </c>
      <c r="I177" s="145">
        <v>2</v>
      </c>
      <c r="J177" s="146"/>
      <c r="K177" s="162">
        <v>1.75</v>
      </c>
      <c r="L177" s="145">
        <v>1</v>
      </c>
      <c r="M177" s="145">
        <v>3</v>
      </c>
      <c r="N177" s="145">
        <v>3</v>
      </c>
      <c r="O177" s="145">
        <v>1</v>
      </c>
      <c r="P177" s="145">
        <v>0</v>
      </c>
      <c r="Q177" s="162">
        <v>1.6</v>
      </c>
      <c r="R177" s="145"/>
      <c r="S177" s="145">
        <v>2</v>
      </c>
      <c r="T177" s="145"/>
      <c r="U177" s="145"/>
      <c r="V177" s="146"/>
      <c r="W177" s="162">
        <v>2</v>
      </c>
      <c r="X177" s="145"/>
      <c r="Y177" s="145"/>
      <c r="Z177" s="145"/>
      <c r="AA177" s="145"/>
      <c r="AB177" s="146"/>
      <c r="AC177" s="162">
        <v>0</v>
      </c>
      <c r="AD177" s="145"/>
      <c r="AE177" s="145"/>
      <c r="AF177" s="145"/>
      <c r="AG177" s="145"/>
      <c r="AH177" s="146"/>
      <c r="AI177" s="162">
        <v>0</v>
      </c>
      <c r="AJ177" s="145">
        <v>2</v>
      </c>
      <c r="AK177" s="145">
        <v>2</v>
      </c>
      <c r="AL177" s="145"/>
      <c r="AM177" s="145">
        <v>2</v>
      </c>
      <c r="AN177" s="146"/>
      <c r="AO177" s="162">
        <v>2</v>
      </c>
      <c r="AP177" s="145">
        <v>3</v>
      </c>
      <c r="AQ177" s="145"/>
      <c r="AR177" s="145"/>
      <c r="AS177" s="145"/>
      <c r="AT177" s="146"/>
      <c r="AU177" s="162">
        <v>3</v>
      </c>
      <c r="AV177" s="145"/>
      <c r="AW177" s="145"/>
      <c r="AX177" s="145">
        <v>3</v>
      </c>
      <c r="AY177" s="145">
        <v>2</v>
      </c>
      <c r="AZ177" s="145"/>
      <c r="BA177" s="162">
        <v>2.5</v>
      </c>
      <c r="BB177" s="145"/>
      <c r="BC177" s="145"/>
      <c r="BD177" s="145"/>
      <c r="BE177" s="147"/>
      <c r="BF177" s="148"/>
      <c r="BG177" s="162">
        <v>0</v>
      </c>
    </row>
    <row r="178" spans="1:59" s="102" customFormat="1" ht="23.1" customHeight="1" x14ac:dyDescent="0.3">
      <c r="A178" s="149">
        <v>176</v>
      </c>
      <c r="B178" s="149" t="s">
        <v>401</v>
      </c>
      <c r="C178" s="150" t="s">
        <v>402</v>
      </c>
      <c r="D178" s="149" t="s">
        <v>449</v>
      </c>
      <c r="E178" s="149" t="s">
        <v>492</v>
      </c>
      <c r="F178" s="145">
        <v>2</v>
      </c>
      <c r="G178" s="145">
        <v>2</v>
      </c>
      <c r="H178" s="145">
        <v>2</v>
      </c>
      <c r="I178" s="145">
        <v>2.5</v>
      </c>
      <c r="J178" s="152"/>
      <c r="K178" s="162">
        <v>2.125</v>
      </c>
      <c r="L178" s="145">
        <v>2</v>
      </c>
      <c r="M178" s="145">
        <v>2.5</v>
      </c>
      <c r="N178" s="145">
        <v>2</v>
      </c>
      <c r="O178" s="145">
        <v>2</v>
      </c>
      <c r="P178" s="145">
        <v>0</v>
      </c>
      <c r="Q178" s="162">
        <v>1.7</v>
      </c>
      <c r="R178" s="145"/>
      <c r="S178" s="145">
        <v>2.5</v>
      </c>
      <c r="T178" s="153"/>
      <c r="U178" s="145"/>
      <c r="V178" s="152"/>
      <c r="W178" s="162">
        <v>2.5</v>
      </c>
      <c r="X178" s="145"/>
      <c r="Y178" s="145"/>
      <c r="Z178" s="153"/>
      <c r="AA178" s="153"/>
      <c r="AB178" s="152"/>
      <c r="AC178" s="162">
        <v>0</v>
      </c>
      <c r="AD178" s="145"/>
      <c r="AE178" s="145"/>
      <c r="AF178" s="145"/>
      <c r="AG178" s="153"/>
      <c r="AH178" s="152"/>
      <c r="AI178" s="162">
        <v>0</v>
      </c>
      <c r="AJ178" s="145">
        <v>2</v>
      </c>
      <c r="AK178" s="145">
        <v>2</v>
      </c>
      <c r="AL178" s="153"/>
      <c r="AM178" s="145">
        <v>2</v>
      </c>
      <c r="AN178" s="152"/>
      <c r="AO178" s="162">
        <v>2</v>
      </c>
      <c r="AP178" s="145">
        <v>2</v>
      </c>
      <c r="AQ178" s="145"/>
      <c r="AR178" s="145"/>
      <c r="AS178" s="153"/>
      <c r="AT178" s="152"/>
      <c r="AU178" s="162">
        <v>2</v>
      </c>
      <c r="AV178" s="153"/>
      <c r="AW178" s="153"/>
      <c r="AX178" s="145">
        <v>2</v>
      </c>
      <c r="AY178" s="145">
        <v>2</v>
      </c>
      <c r="AZ178" s="145"/>
      <c r="BA178" s="162">
        <v>2</v>
      </c>
      <c r="BB178" s="145"/>
      <c r="BC178" s="145"/>
      <c r="BD178" s="153"/>
      <c r="BE178" s="151"/>
      <c r="BF178" s="154"/>
      <c r="BG178" s="162">
        <v>0</v>
      </c>
    </row>
    <row r="179" spans="1:59" s="102" customFormat="1" ht="23.1" customHeight="1" x14ac:dyDescent="0.3">
      <c r="A179" s="143">
        <v>177</v>
      </c>
      <c r="B179" s="143" t="s">
        <v>270</v>
      </c>
      <c r="C179" s="144" t="s">
        <v>271</v>
      </c>
      <c r="D179" s="143" t="s">
        <v>449</v>
      </c>
      <c r="E179" s="143" t="s">
        <v>160</v>
      </c>
      <c r="F179" s="145">
        <v>3</v>
      </c>
      <c r="G179" s="145">
        <v>3</v>
      </c>
      <c r="H179" s="145">
        <v>0</v>
      </c>
      <c r="I179" s="145">
        <v>3</v>
      </c>
      <c r="J179" s="146"/>
      <c r="K179" s="162">
        <v>2.25</v>
      </c>
      <c r="L179" s="145">
        <v>3</v>
      </c>
      <c r="M179" s="145">
        <v>3</v>
      </c>
      <c r="N179" s="145">
        <v>3</v>
      </c>
      <c r="O179" s="145">
        <v>3</v>
      </c>
      <c r="P179" s="145">
        <v>0</v>
      </c>
      <c r="Q179" s="162">
        <v>2.4</v>
      </c>
      <c r="R179" s="145"/>
      <c r="S179" s="145">
        <v>3</v>
      </c>
      <c r="T179" s="145"/>
      <c r="U179" s="145"/>
      <c r="V179" s="146"/>
      <c r="W179" s="162">
        <v>3</v>
      </c>
      <c r="X179" s="145"/>
      <c r="Y179" s="145"/>
      <c r="Z179" s="145"/>
      <c r="AA179" s="145"/>
      <c r="AB179" s="146"/>
      <c r="AC179" s="162">
        <v>0</v>
      </c>
      <c r="AD179" s="145"/>
      <c r="AE179" s="145"/>
      <c r="AF179" s="145"/>
      <c r="AG179" s="145"/>
      <c r="AH179" s="146"/>
      <c r="AI179" s="162">
        <v>0</v>
      </c>
      <c r="AJ179" s="145">
        <v>3</v>
      </c>
      <c r="AK179" s="145">
        <v>3</v>
      </c>
      <c r="AL179" s="145"/>
      <c r="AM179" s="145">
        <v>3</v>
      </c>
      <c r="AN179" s="146"/>
      <c r="AO179" s="162">
        <v>3</v>
      </c>
      <c r="AP179" s="145">
        <v>3</v>
      </c>
      <c r="AQ179" s="145"/>
      <c r="AR179" s="145"/>
      <c r="AS179" s="145"/>
      <c r="AT179" s="146"/>
      <c r="AU179" s="162">
        <v>3</v>
      </c>
      <c r="AV179" s="145"/>
      <c r="AW179" s="145"/>
      <c r="AX179" s="145">
        <v>3</v>
      </c>
      <c r="AY179" s="145">
        <v>2</v>
      </c>
      <c r="AZ179" s="145"/>
      <c r="BA179" s="162">
        <v>2.5</v>
      </c>
      <c r="BB179" s="145"/>
      <c r="BC179" s="145"/>
      <c r="BD179" s="145"/>
      <c r="BE179" s="147"/>
      <c r="BF179" s="148"/>
      <c r="BG179" s="162">
        <v>0</v>
      </c>
    </row>
    <row r="180" spans="1:59" s="102" customFormat="1" ht="23.1" customHeight="1" x14ac:dyDescent="0.3">
      <c r="A180" s="149">
        <v>178</v>
      </c>
      <c r="B180" s="149" t="s">
        <v>51</v>
      </c>
      <c r="C180" s="150" t="s">
        <v>52</v>
      </c>
      <c r="D180" s="149" t="s">
        <v>541</v>
      </c>
      <c r="E180" s="149" t="s">
        <v>34</v>
      </c>
      <c r="F180" s="145">
        <v>4</v>
      </c>
      <c r="G180" s="145">
        <v>0</v>
      </c>
      <c r="H180" s="145">
        <v>4</v>
      </c>
      <c r="I180" s="145">
        <v>3</v>
      </c>
      <c r="J180" s="152"/>
      <c r="K180" s="162">
        <v>2.75</v>
      </c>
      <c r="L180" s="145">
        <v>3</v>
      </c>
      <c r="M180" s="145">
        <v>4</v>
      </c>
      <c r="N180" s="145">
        <v>4</v>
      </c>
      <c r="O180" s="145">
        <v>4</v>
      </c>
      <c r="P180" s="145">
        <v>0</v>
      </c>
      <c r="Q180" s="162">
        <v>3</v>
      </c>
      <c r="R180" s="145"/>
      <c r="S180" s="145">
        <v>3</v>
      </c>
      <c r="T180" s="153"/>
      <c r="U180" s="145"/>
      <c r="V180" s="152"/>
      <c r="W180" s="162">
        <v>3</v>
      </c>
      <c r="X180" s="145"/>
      <c r="Y180" s="145"/>
      <c r="Z180" s="153"/>
      <c r="AA180" s="153"/>
      <c r="AB180" s="152"/>
      <c r="AC180" s="162">
        <v>0</v>
      </c>
      <c r="AD180" s="145"/>
      <c r="AE180" s="145"/>
      <c r="AF180" s="145"/>
      <c r="AG180" s="153"/>
      <c r="AH180" s="152"/>
      <c r="AI180" s="162">
        <v>0</v>
      </c>
      <c r="AJ180" s="145">
        <v>3</v>
      </c>
      <c r="AK180" s="145">
        <v>3</v>
      </c>
      <c r="AL180" s="153"/>
      <c r="AM180" s="145">
        <v>3</v>
      </c>
      <c r="AN180" s="152"/>
      <c r="AO180" s="162">
        <v>3</v>
      </c>
      <c r="AP180" s="145">
        <v>2</v>
      </c>
      <c r="AQ180" s="145"/>
      <c r="AR180" s="145"/>
      <c r="AS180" s="153"/>
      <c r="AT180" s="152"/>
      <c r="AU180" s="162">
        <v>2</v>
      </c>
      <c r="AV180" s="153"/>
      <c r="AW180" s="153"/>
      <c r="AX180" s="145">
        <v>3</v>
      </c>
      <c r="AY180" s="145">
        <v>3</v>
      </c>
      <c r="AZ180" s="145"/>
      <c r="BA180" s="162">
        <v>3</v>
      </c>
      <c r="BB180" s="145"/>
      <c r="BC180" s="145"/>
      <c r="BD180" s="153"/>
      <c r="BE180" s="151"/>
      <c r="BF180" s="154"/>
      <c r="BG180" s="162">
        <v>0</v>
      </c>
    </row>
    <row r="181" spans="1:59" s="102" customFormat="1" ht="23.1" customHeight="1" x14ac:dyDescent="0.3">
      <c r="A181" s="143">
        <v>179</v>
      </c>
      <c r="B181" s="143" t="s">
        <v>238</v>
      </c>
      <c r="C181" s="144" t="s">
        <v>239</v>
      </c>
      <c r="D181" s="143" t="s">
        <v>541</v>
      </c>
      <c r="E181" s="143" t="s">
        <v>160</v>
      </c>
      <c r="F181" s="145">
        <v>3</v>
      </c>
      <c r="G181" s="145">
        <v>3</v>
      </c>
      <c r="H181" s="145">
        <v>3</v>
      </c>
      <c r="I181" s="145">
        <v>3</v>
      </c>
      <c r="J181" s="146"/>
      <c r="K181" s="162">
        <v>3</v>
      </c>
      <c r="L181" s="145">
        <v>3</v>
      </c>
      <c r="M181" s="145">
        <v>3</v>
      </c>
      <c r="N181" s="145">
        <v>3</v>
      </c>
      <c r="O181" s="145">
        <v>3</v>
      </c>
      <c r="P181" s="145">
        <v>0</v>
      </c>
      <c r="Q181" s="162">
        <v>2.4</v>
      </c>
      <c r="R181" s="145"/>
      <c r="S181" s="145">
        <v>3</v>
      </c>
      <c r="T181" s="145"/>
      <c r="U181" s="145"/>
      <c r="V181" s="146"/>
      <c r="W181" s="162">
        <v>3</v>
      </c>
      <c r="X181" s="145"/>
      <c r="Y181" s="145"/>
      <c r="Z181" s="145"/>
      <c r="AA181" s="145"/>
      <c r="AB181" s="146"/>
      <c r="AC181" s="162">
        <v>0</v>
      </c>
      <c r="AD181" s="145"/>
      <c r="AE181" s="145"/>
      <c r="AF181" s="145"/>
      <c r="AG181" s="145"/>
      <c r="AH181" s="146"/>
      <c r="AI181" s="162">
        <v>0</v>
      </c>
      <c r="AJ181" s="145">
        <v>3</v>
      </c>
      <c r="AK181" s="145">
        <v>3</v>
      </c>
      <c r="AL181" s="145"/>
      <c r="AM181" s="145">
        <v>3</v>
      </c>
      <c r="AN181" s="146"/>
      <c r="AO181" s="162">
        <v>3</v>
      </c>
      <c r="AP181" s="145">
        <v>3</v>
      </c>
      <c r="AQ181" s="145"/>
      <c r="AR181" s="145"/>
      <c r="AS181" s="145"/>
      <c r="AT181" s="146"/>
      <c r="AU181" s="162">
        <v>3</v>
      </c>
      <c r="AV181" s="145"/>
      <c r="AW181" s="145"/>
      <c r="AX181" s="145">
        <v>3</v>
      </c>
      <c r="AY181" s="145">
        <v>3</v>
      </c>
      <c r="AZ181" s="145"/>
      <c r="BA181" s="162">
        <v>3</v>
      </c>
      <c r="BB181" s="145"/>
      <c r="BC181" s="145"/>
      <c r="BD181" s="145"/>
      <c r="BE181" s="147"/>
      <c r="BF181" s="148"/>
      <c r="BG181" s="162">
        <v>0</v>
      </c>
    </row>
    <row r="182" spans="1:59" s="102" customFormat="1" ht="23.1" customHeight="1" x14ac:dyDescent="0.3">
      <c r="A182" s="149">
        <v>180</v>
      </c>
      <c r="B182" s="149" t="s">
        <v>254</v>
      </c>
      <c r="C182" s="150" t="s">
        <v>255</v>
      </c>
      <c r="D182" s="149" t="s">
        <v>449</v>
      </c>
      <c r="E182" s="149" t="s">
        <v>160</v>
      </c>
      <c r="F182" s="145">
        <v>0</v>
      </c>
      <c r="G182" s="145">
        <v>0</v>
      </c>
      <c r="H182" s="145">
        <v>0</v>
      </c>
      <c r="I182" s="145">
        <v>0</v>
      </c>
      <c r="J182" s="152"/>
      <c r="K182" s="162">
        <v>0</v>
      </c>
      <c r="L182" s="145">
        <v>0</v>
      </c>
      <c r="M182" s="145">
        <v>0</v>
      </c>
      <c r="N182" s="145">
        <v>0</v>
      </c>
      <c r="O182" s="145">
        <v>0</v>
      </c>
      <c r="P182" s="145">
        <v>0</v>
      </c>
      <c r="Q182" s="162">
        <v>0</v>
      </c>
      <c r="R182" s="145"/>
      <c r="S182" s="145">
        <v>0</v>
      </c>
      <c r="T182" s="153"/>
      <c r="U182" s="145"/>
      <c r="V182" s="152"/>
      <c r="W182" s="162">
        <v>0</v>
      </c>
      <c r="X182" s="145"/>
      <c r="Y182" s="145"/>
      <c r="Z182" s="153"/>
      <c r="AA182" s="153"/>
      <c r="AB182" s="152"/>
      <c r="AC182" s="162">
        <v>0</v>
      </c>
      <c r="AD182" s="145"/>
      <c r="AE182" s="145"/>
      <c r="AF182" s="145"/>
      <c r="AG182" s="153"/>
      <c r="AH182" s="152"/>
      <c r="AI182" s="162">
        <v>0</v>
      </c>
      <c r="AJ182" s="145">
        <v>0</v>
      </c>
      <c r="AK182" s="145">
        <v>0</v>
      </c>
      <c r="AL182" s="153"/>
      <c r="AM182" s="145">
        <v>0</v>
      </c>
      <c r="AN182" s="152"/>
      <c r="AO182" s="162" t="s">
        <v>563</v>
      </c>
      <c r="AP182" s="145">
        <v>0</v>
      </c>
      <c r="AQ182" s="145"/>
      <c r="AR182" s="145"/>
      <c r="AS182" s="153"/>
      <c r="AT182" s="152"/>
      <c r="AU182" s="162">
        <v>0</v>
      </c>
      <c r="AV182" s="153"/>
      <c r="AW182" s="153"/>
      <c r="AX182" s="145">
        <v>0</v>
      </c>
      <c r="AY182" s="145">
        <v>0</v>
      </c>
      <c r="AZ182" s="145"/>
      <c r="BA182" s="162" t="s">
        <v>563</v>
      </c>
      <c r="BB182" s="145"/>
      <c r="BC182" s="145"/>
      <c r="BD182" s="153"/>
      <c r="BE182" s="151"/>
      <c r="BF182" s="154"/>
      <c r="BG182" s="162">
        <v>0</v>
      </c>
    </row>
    <row r="183" spans="1:59" s="102" customFormat="1" ht="23.1" customHeight="1" x14ac:dyDescent="0.3">
      <c r="A183" s="143">
        <v>181</v>
      </c>
      <c r="B183" s="143" t="s">
        <v>403</v>
      </c>
      <c r="C183" s="144" t="s">
        <v>404</v>
      </c>
      <c r="D183" s="143" t="s">
        <v>449</v>
      </c>
      <c r="E183" s="143" t="s">
        <v>492</v>
      </c>
      <c r="F183" s="145">
        <v>2</v>
      </c>
      <c r="G183" s="145">
        <v>3</v>
      </c>
      <c r="H183" s="145">
        <v>2</v>
      </c>
      <c r="I183" s="145">
        <v>2</v>
      </c>
      <c r="J183" s="146"/>
      <c r="K183" s="162">
        <v>2.25</v>
      </c>
      <c r="L183" s="145">
        <v>2</v>
      </c>
      <c r="M183" s="145">
        <v>3</v>
      </c>
      <c r="N183" s="145">
        <v>3</v>
      </c>
      <c r="O183" s="145">
        <v>3</v>
      </c>
      <c r="P183" s="145">
        <v>0</v>
      </c>
      <c r="Q183" s="162">
        <v>2.2000000000000002</v>
      </c>
      <c r="R183" s="145"/>
      <c r="S183" s="145">
        <v>3</v>
      </c>
      <c r="T183" s="145"/>
      <c r="U183" s="145"/>
      <c r="V183" s="146"/>
      <c r="W183" s="162">
        <v>3</v>
      </c>
      <c r="X183" s="145"/>
      <c r="Y183" s="145"/>
      <c r="Z183" s="145"/>
      <c r="AA183" s="145"/>
      <c r="AB183" s="146"/>
      <c r="AC183" s="162">
        <v>0</v>
      </c>
      <c r="AD183" s="145"/>
      <c r="AE183" s="145"/>
      <c r="AF183" s="145"/>
      <c r="AG183" s="145"/>
      <c r="AH183" s="146"/>
      <c r="AI183" s="162">
        <v>0</v>
      </c>
      <c r="AJ183" s="145">
        <v>3</v>
      </c>
      <c r="AK183" s="145">
        <v>2</v>
      </c>
      <c r="AL183" s="145"/>
      <c r="AM183" s="145">
        <v>3</v>
      </c>
      <c r="AN183" s="146"/>
      <c r="AO183" s="162">
        <v>2.6666666666666665</v>
      </c>
      <c r="AP183" s="145">
        <v>3</v>
      </c>
      <c r="AQ183" s="145"/>
      <c r="AR183" s="145"/>
      <c r="AS183" s="145"/>
      <c r="AT183" s="146"/>
      <c r="AU183" s="162">
        <v>3</v>
      </c>
      <c r="AV183" s="145"/>
      <c r="AW183" s="145"/>
      <c r="AX183" s="145">
        <v>3</v>
      </c>
      <c r="AY183" s="145">
        <v>4</v>
      </c>
      <c r="AZ183" s="145"/>
      <c r="BA183" s="162">
        <v>3.5</v>
      </c>
      <c r="BB183" s="145"/>
      <c r="BC183" s="145"/>
      <c r="BD183" s="145"/>
      <c r="BE183" s="147"/>
      <c r="BF183" s="148"/>
      <c r="BG183" s="162">
        <v>0</v>
      </c>
    </row>
    <row r="184" spans="1:59" s="102" customFormat="1" ht="23.1" customHeight="1" x14ac:dyDescent="0.3">
      <c r="A184" s="149">
        <v>182</v>
      </c>
      <c r="B184" s="149" t="s">
        <v>43</v>
      </c>
      <c r="C184" s="150" t="s">
        <v>44</v>
      </c>
      <c r="D184" s="149" t="s">
        <v>449</v>
      </c>
      <c r="E184" s="149" t="s">
        <v>34</v>
      </c>
      <c r="F184" s="145">
        <v>4</v>
      </c>
      <c r="G184" s="145">
        <v>4</v>
      </c>
      <c r="H184" s="145">
        <v>4</v>
      </c>
      <c r="I184" s="145">
        <v>4</v>
      </c>
      <c r="J184" s="152"/>
      <c r="K184" s="162">
        <v>4</v>
      </c>
      <c r="L184" s="145">
        <v>4</v>
      </c>
      <c r="M184" s="145">
        <v>4</v>
      </c>
      <c r="N184" s="145">
        <v>4</v>
      </c>
      <c r="O184" s="145">
        <v>4</v>
      </c>
      <c r="P184" s="145">
        <v>0</v>
      </c>
      <c r="Q184" s="162">
        <v>3.2</v>
      </c>
      <c r="R184" s="145"/>
      <c r="S184" s="145">
        <v>4</v>
      </c>
      <c r="T184" s="153"/>
      <c r="U184" s="145"/>
      <c r="V184" s="152"/>
      <c r="W184" s="162">
        <v>4</v>
      </c>
      <c r="X184" s="145"/>
      <c r="Y184" s="145"/>
      <c r="Z184" s="153"/>
      <c r="AA184" s="153"/>
      <c r="AB184" s="152"/>
      <c r="AC184" s="162">
        <v>0</v>
      </c>
      <c r="AD184" s="145"/>
      <c r="AE184" s="145"/>
      <c r="AF184" s="145"/>
      <c r="AG184" s="153"/>
      <c r="AH184" s="152"/>
      <c r="AI184" s="162">
        <v>0</v>
      </c>
      <c r="AJ184" s="145">
        <v>3</v>
      </c>
      <c r="AK184" s="145">
        <v>4</v>
      </c>
      <c r="AL184" s="153"/>
      <c r="AM184" s="145">
        <v>4</v>
      </c>
      <c r="AN184" s="152"/>
      <c r="AO184" s="162">
        <v>3.6666666666666665</v>
      </c>
      <c r="AP184" s="145">
        <v>2</v>
      </c>
      <c r="AQ184" s="145"/>
      <c r="AR184" s="145"/>
      <c r="AS184" s="153"/>
      <c r="AT184" s="152"/>
      <c r="AU184" s="162">
        <v>2</v>
      </c>
      <c r="AV184" s="153"/>
      <c r="AW184" s="153"/>
      <c r="AX184" s="145">
        <v>3</v>
      </c>
      <c r="AY184" s="145">
        <v>4</v>
      </c>
      <c r="AZ184" s="145"/>
      <c r="BA184" s="162">
        <v>3.5</v>
      </c>
      <c r="BB184" s="145"/>
      <c r="BC184" s="145"/>
      <c r="BD184" s="153"/>
      <c r="BE184" s="151"/>
      <c r="BF184" s="154"/>
      <c r="BG184" s="162">
        <v>0</v>
      </c>
    </row>
    <row r="185" spans="1:59" s="102" customFormat="1" ht="23.1" customHeight="1" x14ac:dyDescent="0.3">
      <c r="A185" s="143">
        <v>183</v>
      </c>
      <c r="B185" s="143" t="s">
        <v>405</v>
      </c>
      <c r="C185" s="144" t="s">
        <v>406</v>
      </c>
      <c r="D185" s="143" t="s">
        <v>449</v>
      </c>
      <c r="E185" s="143" t="s">
        <v>492</v>
      </c>
      <c r="F185" s="145">
        <v>2</v>
      </c>
      <c r="G185" s="145">
        <v>2</v>
      </c>
      <c r="H185" s="145">
        <v>2</v>
      </c>
      <c r="I185" s="145">
        <v>2</v>
      </c>
      <c r="J185" s="146"/>
      <c r="K185" s="162">
        <v>2</v>
      </c>
      <c r="L185" s="145">
        <v>1</v>
      </c>
      <c r="M185" s="145">
        <v>4</v>
      </c>
      <c r="N185" s="145">
        <v>2</v>
      </c>
      <c r="O185" s="145">
        <v>3</v>
      </c>
      <c r="P185" s="145">
        <v>0</v>
      </c>
      <c r="Q185" s="162">
        <v>2</v>
      </c>
      <c r="R185" s="145"/>
      <c r="S185" s="145">
        <v>2</v>
      </c>
      <c r="T185" s="145"/>
      <c r="U185" s="145"/>
      <c r="V185" s="146"/>
      <c r="W185" s="162">
        <v>2</v>
      </c>
      <c r="X185" s="145"/>
      <c r="Y185" s="145"/>
      <c r="Z185" s="145"/>
      <c r="AA185" s="145"/>
      <c r="AB185" s="146"/>
      <c r="AC185" s="162">
        <v>0</v>
      </c>
      <c r="AD185" s="145"/>
      <c r="AE185" s="145"/>
      <c r="AF185" s="145"/>
      <c r="AG185" s="145"/>
      <c r="AH185" s="146"/>
      <c r="AI185" s="162">
        <v>0</v>
      </c>
      <c r="AJ185" s="145">
        <v>2</v>
      </c>
      <c r="AK185" s="145">
        <v>3</v>
      </c>
      <c r="AL185" s="145"/>
      <c r="AM185" s="145">
        <v>2</v>
      </c>
      <c r="AN185" s="146"/>
      <c r="AO185" s="162">
        <v>2.3333333333333335</v>
      </c>
      <c r="AP185" s="145">
        <v>2</v>
      </c>
      <c r="AQ185" s="145"/>
      <c r="AR185" s="145"/>
      <c r="AS185" s="145"/>
      <c r="AT185" s="146"/>
      <c r="AU185" s="162">
        <v>2</v>
      </c>
      <c r="AV185" s="145"/>
      <c r="AW185" s="145"/>
      <c r="AX185" s="145">
        <v>2</v>
      </c>
      <c r="AY185" s="145">
        <v>3</v>
      </c>
      <c r="AZ185" s="145"/>
      <c r="BA185" s="162">
        <v>2.5</v>
      </c>
      <c r="BB185" s="145"/>
      <c r="BC185" s="145"/>
      <c r="BD185" s="145"/>
      <c r="BE185" s="147"/>
      <c r="BF185" s="148"/>
      <c r="BG185" s="162">
        <v>0</v>
      </c>
    </row>
    <row r="186" spans="1:59" s="102" customFormat="1" ht="23.1" customHeight="1" x14ac:dyDescent="0.3">
      <c r="A186" s="149">
        <v>184</v>
      </c>
      <c r="B186" s="149" t="s">
        <v>286</v>
      </c>
      <c r="C186" s="150" t="s">
        <v>287</v>
      </c>
      <c r="D186" s="149" t="s">
        <v>449</v>
      </c>
      <c r="E186" s="149" t="s">
        <v>160</v>
      </c>
      <c r="F186" s="145">
        <v>3</v>
      </c>
      <c r="G186" s="145">
        <v>4</v>
      </c>
      <c r="H186" s="145">
        <v>4</v>
      </c>
      <c r="I186" s="145">
        <v>3</v>
      </c>
      <c r="J186" s="152"/>
      <c r="K186" s="162">
        <v>3.5</v>
      </c>
      <c r="L186" s="145">
        <v>3</v>
      </c>
      <c r="M186" s="145">
        <v>3</v>
      </c>
      <c r="N186" s="145">
        <v>3</v>
      </c>
      <c r="O186" s="145">
        <v>3</v>
      </c>
      <c r="P186" s="145">
        <v>0</v>
      </c>
      <c r="Q186" s="162">
        <v>2.4</v>
      </c>
      <c r="R186" s="145"/>
      <c r="S186" s="145">
        <v>4</v>
      </c>
      <c r="T186" s="153"/>
      <c r="U186" s="145"/>
      <c r="V186" s="152"/>
      <c r="W186" s="162">
        <v>4</v>
      </c>
      <c r="X186" s="145"/>
      <c r="Y186" s="145"/>
      <c r="Z186" s="153"/>
      <c r="AA186" s="153"/>
      <c r="AB186" s="152"/>
      <c r="AC186" s="162">
        <v>0</v>
      </c>
      <c r="AD186" s="145"/>
      <c r="AE186" s="145"/>
      <c r="AF186" s="145"/>
      <c r="AG186" s="153"/>
      <c r="AH186" s="152"/>
      <c r="AI186" s="162">
        <v>0</v>
      </c>
      <c r="AJ186" s="145">
        <v>3</v>
      </c>
      <c r="AK186" s="145">
        <v>2</v>
      </c>
      <c r="AL186" s="153"/>
      <c r="AM186" s="145">
        <v>3</v>
      </c>
      <c r="AN186" s="152"/>
      <c r="AO186" s="162">
        <v>2.6666666666666665</v>
      </c>
      <c r="AP186" s="145">
        <v>3</v>
      </c>
      <c r="AQ186" s="145"/>
      <c r="AR186" s="145"/>
      <c r="AS186" s="153"/>
      <c r="AT186" s="152"/>
      <c r="AU186" s="162">
        <v>3</v>
      </c>
      <c r="AV186" s="153"/>
      <c r="AW186" s="153"/>
      <c r="AX186" s="145">
        <v>3</v>
      </c>
      <c r="AY186" s="145">
        <v>3</v>
      </c>
      <c r="AZ186" s="145"/>
      <c r="BA186" s="162">
        <v>3</v>
      </c>
      <c r="BB186" s="145"/>
      <c r="BC186" s="145"/>
      <c r="BD186" s="153"/>
      <c r="BE186" s="151"/>
      <c r="BF186" s="154"/>
      <c r="BG186" s="162">
        <v>0</v>
      </c>
    </row>
    <row r="187" spans="1:59" s="102" customFormat="1" ht="23.1" customHeight="1" x14ac:dyDescent="0.3">
      <c r="A187" s="143">
        <v>185</v>
      </c>
      <c r="B187" s="143" t="s">
        <v>407</v>
      </c>
      <c r="C187" s="144" t="s">
        <v>408</v>
      </c>
      <c r="D187" s="143" t="s">
        <v>449</v>
      </c>
      <c r="E187" s="143" t="s">
        <v>492</v>
      </c>
      <c r="F187" s="145">
        <v>3</v>
      </c>
      <c r="G187" s="145">
        <v>1</v>
      </c>
      <c r="H187" s="145">
        <v>2</v>
      </c>
      <c r="I187" s="145">
        <v>3</v>
      </c>
      <c r="J187" s="146"/>
      <c r="K187" s="162">
        <v>2.25</v>
      </c>
      <c r="L187" s="145">
        <v>3</v>
      </c>
      <c r="M187" s="145">
        <v>3</v>
      </c>
      <c r="N187" s="145">
        <v>2</v>
      </c>
      <c r="O187" s="145">
        <v>3</v>
      </c>
      <c r="P187" s="145">
        <v>0</v>
      </c>
      <c r="Q187" s="162">
        <v>2.2000000000000002</v>
      </c>
      <c r="R187" s="145"/>
      <c r="S187" s="145">
        <v>2</v>
      </c>
      <c r="T187" s="145"/>
      <c r="U187" s="145"/>
      <c r="V187" s="146"/>
      <c r="W187" s="162">
        <v>2</v>
      </c>
      <c r="X187" s="145"/>
      <c r="Y187" s="145"/>
      <c r="Z187" s="145"/>
      <c r="AA187" s="145"/>
      <c r="AB187" s="146"/>
      <c r="AC187" s="162">
        <v>0</v>
      </c>
      <c r="AD187" s="145"/>
      <c r="AE187" s="145"/>
      <c r="AF187" s="145"/>
      <c r="AG187" s="145"/>
      <c r="AH187" s="146"/>
      <c r="AI187" s="162">
        <v>0</v>
      </c>
      <c r="AJ187" s="145">
        <v>3</v>
      </c>
      <c r="AK187" s="145">
        <v>3</v>
      </c>
      <c r="AL187" s="145"/>
      <c r="AM187" s="145">
        <v>3</v>
      </c>
      <c r="AN187" s="146"/>
      <c r="AO187" s="162">
        <v>3</v>
      </c>
      <c r="AP187" s="145">
        <v>3</v>
      </c>
      <c r="AQ187" s="145"/>
      <c r="AR187" s="145"/>
      <c r="AS187" s="145"/>
      <c r="AT187" s="146"/>
      <c r="AU187" s="162">
        <v>3</v>
      </c>
      <c r="AV187" s="145"/>
      <c r="AW187" s="145"/>
      <c r="AX187" s="145">
        <v>3</v>
      </c>
      <c r="AY187" s="145">
        <v>2</v>
      </c>
      <c r="AZ187" s="145"/>
      <c r="BA187" s="162">
        <v>2.5</v>
      </c>
      <c r="BB187" s="145"/>
      <c r="BC187" s="145"/>
      <c r="BD187" s="145"/>
      <c r="BE187" s="147"/>
      <c r="BF187" s="148"/>
      <c r="BG187" s="162">
        <v>0</v>
      </c>
    </row>
    <row r="188" spans="1:59" s="102" customFormat="1" ht="23.1" customHeight="1" x14ac:dyDescent="0.3">
      <c r="A188" s="149">
        <v>186</v>
      </c>
      <c r="B188" s="149" t="s">
        <v>409</v>
      </c>
      <c r="C188" s="150" t="s">
        <v>410</v>
      </c>
      <c r="D188" s="149" t="s">
        <v>449</v>
      </c>
      <c r="E188" s="149" t="s">
        <v>492</v>
      </c>
      <c r="F188" s="145">
        <v>2</v>
      </c>
      <c r="G188" s="145">
        <v>3</v>
      </c>
      <c r="H188" s="145">
        <v>2</v>
      </c>
      <c r="I188" s="145">
        <v>2</v>
      </c>
      <c r="J188" s="152"/>
      <c r="K188" s="162">
        <v>2.25</v>
      </c>
      <c r="L188" s="145">
        <v>2</v>
      </c>
      <c r="M188" s="145">
        <v>4</v>
      </c>
      <c r="N188" s="145">
        <v>4</v>
      </c>
      <c r="O188" s="145">
        <v>3</v>
      </c>
      <c r="P188" s="145">
        <v>0</v>
      </c>
      <c r="Q188" s="162">
        <v>2.6</v>
      </c>
      <c r="R188" s="145"/>
      <c r="S188" s="145">
        <v>2</v>
      </c>
      <c r="T188" s="153"/>
      <c r="U188" s="145"/>
      <c r="V188" s="152"/>
      <c r="W188" s="162">
        <v>2</v>
      </c>
      <c r="X188" s="145"/>
      <c r="Y188" s="145"/>
      <c r="Z188" s="153"/>
      <c r="AA188" s="153"/>
      <c r="AB188" s="152"/>
      <c r="AC188" s="162">
        <v>0</v>
      </c>
      <c r="AD188" s="145"/>
      <c r="AE188" s="145"/>
      <c r="AF188" s="145"/>
      <c r="AG188" s="153"/>
      <c r="AH188" s="152"/>
      <c r="AI188" s="162">
        <v>0</v>
      </c>
      <c r="AJ188" s="145">
        <v>3</v>
      </c>
      <c r="AK188" s="145">
        <v>3</v>
      </c>
      <c r="AL188" s="153"/>
      <c r="AM188" s="145">
        <v>2</v>
      </c>
      <c r="AN188" s="152"/>
      <c r="AO188" s="162">
        <v>2.6666666666666665</v>
      </c>
      <c r="AP188" s="145">
        <v>2</v>
      </c>
      <c r="AQ188" s="145"/>
      <c r="AR188" s="145"/>
      <c r="AS188" s="153"/>
      <c r="AT188" s="152"/>
      <c r="AU188" s="162">
        <v>2</v>
      </c>
      <c r="AV188" s="153"/>
      <c r="AW188" s="153"/>
      <c r="AX188" s="145">
        <v>3</v>
      </c>
      <c r="AY188" s="145">
        <v>3</v>
      </c>
      <c r="AZ188" s="145"/>
      <c r="BA188" s="162">
        <v>3</v>
      </c>
      <c r="BB188" s="145"/>
      <c r="BC188" s="145"/>
      <c r="BD188" s="153"/>
      <c r="BE188" s="151"/>
      <c r="BF188" s="154"/>
      <c r="BG188" s="162">
        <v>0</v>
      </c>
    </row>
    <row r="189" spans="1:59" s="102" customFormat="1" ht="23.1" customHeight="1" x14ac:dyDescent="0.3">
      <c r="A189" s="143">
        <v>187</v>
      </c>
      <c r="B189" s="143" t="s">
        <v>411</v>
      </c>
      <c r="C189" s="144" t="s">
        <v>412</v>
      </c>
      <c r="D189" s="143" t="s">
        <v>541</v>
      </c>
      <c r="E189" s="143" t="s">
        <v>492</v>
      </c>
      <c r="F189" s="145">
        <v>3</v>
      </c>
      <c r="G189" s="145">
        <v>3</v>
      </c>
      <c r="H189" s="145">
        <v>3</v>
      </c>
      <c r="I189" s="145">
        <v>3</v>
      </c>
      <c r="J189" s="146"/>
      <c r="K189" s="162">
        <v>3</v>
      </c>
      <c r="L189" s="145">
        <v>3</v>
      </c>
      <c r="M189" s="145">
        <v>3</v>
      </c>
      <c r="N189" s="145">
        <v>3</v>
      </c>
      <c r="O189" s="145">
        <v>4</v>
      </c>
      <c r="P189" s="145">
        <v>0</v>
      </c>
      <c r="Q189" s="162">
        <v>2.6</v>
      </c>
      <c r="R189" s="145"/>
      <c r="S189" s="145">
        <v>3</v>
      </c>
      <c r="T189" s="145"/>
      <c r="U189" s="145"/>
      <c r="V189" s="146"/>
      <c r="W189" s="162">
        <v>3</v>
      </c>
      <c r="X189" s="145"/>
      <c r="Y189" s="145"/>
      <c r="Z189" s="145"/>
      <c r="AA189" s="145"/>
      <c r="AB189" s="146"/>
      <c r="AC189" s="162">
        <v>0</v>
      </c>
      <c r="AD189" s="145"/>
      <c r="AE189" s="145"/>
      <c r="AF189" s="145"/>
      <c r="AG189" s="145"/>
      <c r="AH189" s="146"/>
      <c r="AI189" s="162">
        <v>0</v>
      </c>
      <c r="AJ189" s="145">
        <v>3</v>
      </c>
      <c r="AK189" s="145">
        <v>3</v>
      </c>
      <c r="AL189" s="145"/>
      <c r="AM189" s="145">
        <v>3</v>
      </c>
      <c r="AN189" s="146"/>
      <c r="AO189" s="162">
        <v>3</v>
      </c>
      <c r="AP189" s="145">
        <v>3</v>
      </c>
      <c r="AQ189" s="145"/>
      <c r="AR189" s="145"/>
      <c r="AS189" s="145"/>
      <c r="AT189" s="146"/>
      <c r="AU189" s="162">
        <v>3</v>
      </c>
      <c r="AV189" s="145"/>
      <c r="AW189" s="145"/>
      <c r="AX189" s="145">
        <v>3</v>
      </c>
      <c r="AY189" s="145">
        <v>1</v>
      </c>
      <c r="AZ189" s="145"/>
      <c r="BA189" s="162">
        <v>2</v>
      </c>
      <c r="BB189" s="145"/>
      <c r="BC189" s="145"/>
      <c r="BD189" s="145"/>
      <c r="BE189" s="147"/>
      <c r="BF189" s="148"/>
      <c r="BG189" s="162">
        <v>0</v>
      </c>
    </row>
    <row r="190" spans="1:59" s="102" customFormat="1" ht="23.1" customHeight="1" x14ac:dyDescent="0.3">
      <c r="A190" s="149">
        <v>188</v>
      </c>
      <c r="B190" s="149" t="s">
        <v>147</v>
      </c>
      <c r="C190" s="150" t="s">
        <v>148</v>
      </c>
      <c r="D190" s="149" t="s">
        <v>541</v>
      </c>
      <c r="E190" s="149" t="s">
        <v>34</v>
      </c>
      <c r="F190" s="145">
        <v>2</v>
      </c>
      <c r="G190" s="145">
        <v>3</v>
      </c>
      <c r="H190" s="145">
        <v>2</v>
      </c>
      <c r="I190" s="145">
        <v>2</v>
      </c>
      <c r="J190" s="152"/>
      <c r="K190" s="162">
        <v>2.25</v>
      </c>
      <c r="L190" s="145">
        <v>3</v>
      </c>
      <c r="M190" s="145">
        <v>2</v>
      </c>
      <c r="N190" s="145">
        <v>4</v>
      </c>
      <c r="O190" s="145">
        <v>2</v>
      </c>
      <c r="P190" s="145">
        <v>0</v>
      </c>
      <c r="Q190" s="162">
        <v>2.2000000000000002</v>
      </c>
      <c r="R190" s="145"/>
      <c r="S190" s="145">
        <v>2</v>
      </c>
      <c r="T190" s="153"/>
      <c r="U190" s="145"/>
      <c r="V190" s="152"/>
      <c r="W190" s="162">
        <v>2</v>
      </c>
      <c r="X190" s="145"/>
      <c r="Y190" s="145"/>
      <c r="Z190" s="153"/>
      <c r="AA190" s="153"/>
      <c r="AB190" s="152"/>
      <c r="AC190" s="162">
        <v>0</v>
      </c>
      <c r="AD190" s="145"/>
      <c r="AE190" s="145"/>
      <c r="AF190" s="145"/>
      <c r="AG190" s="153"/>
      <c r="AH190" s="152"/>
      <c r="AI190" s="162">
        <v>0</v>
      </c>
      <c r="AJ190" s="145">
        <v>2</v>
      </c>
      <c r="AK190" s="145">
        <v>3</v>
      </c>
      <c r="AL190" s="153"/>
      <c r="AM190" s="145">
        <v>2</v>
      </c>
      <c r="AN190" s="152"/>
      <c r="AO190" s="162">
        <v>2.3333333333333335</v>
      </c>
      <c r="AP190" s="145">
        <v>3</v>
      </c>
      <c r="AQ190" s="145"/>
      <c r="AR190" s="145"/>
      <c r="AS190" s="153"/>
      <c r="AT190" s="152"/>
      <c r="AU190" s="162">
        <v>3</v>
      </c>
      <c r="AV190" s="153"/>
      <c r="AW190" s="153"/>
      <c r="AX190" s="145">
        <v>3</v>
      </c>
      <c r="AY190" s="145">
        <v>2</v>
      </c>
      <c r="AZ190" s="145"/>
      <c r="BA190" s="162">
        <v>2.5</v>
      </c>
      <c r="BB190" s="145"/>
      <c r="BC190" s="145"/>
      <c r="BD190" s="153"/>
      <c r="BE190" s="151"/>
      <c r="BF190" s="154"/>
      <c r="BG190" s="162">
        <v>0</v>
      </c>
    </row>
    <row r="191" spans="1:59" s="102" customFormat="1" ht="23.1" customHeight="1" x14ac:dyDescent="0.3">
      <c r="A191" s="143">
        <v>189</v>
      </c>
      <c r="B191" s="143" t="s">
        <v>413</v>
      </c>
      <c r="C191" s="144" t="s">
        <v>414</v>
      </c>
      <c r="D191" s="143" t="s">
        <v>449</v>
      </c>
      <c r="E191" s="143" t="s">
        <v>492</v>
      </c>
      <c r="F191" s="145">
        <v>2</v>
      </c>
      <c r="G191" s="145">
        <v>3</v>
      </c>
      <c r="H191" s="145">
        <v>3</v>
      </c>
      <c r="I191" s="145">
        <v>2</v>
      </c>
      <c r="J191" s="146"/>
      <c r="K191" s="162">
        <v>2.5</v>
      </c>
      <c r="L191" s="145">
        <v>2</v>
      </c>
      <c r="M191" s="145">
        <v>2</v>
      </c>
      <c r="N191" s="145">
        <v>4</v>
      </c>
      <c r="O191" s="145">
        <v>3</v>
      </c>
      <c r="P191" s="145">
        <v>0</v>
      </c>
      <c r="Q191" s="162">
        <v>2.2000000000000002</v>
      </c>
      <c r="R191" s="145"/>
      <c r="S191" s="145">
        <v>3</v>
      </c>
      <c r="T191" s="145"/>
      <c r="U191" s="145"/>
      <c r="V191" s="146"/>
      <c r="W191" s="162">
        <v>3</v>
      </c>
      <c r="X191" s="145"/>
      <c r="Y191" s="145"/>
      <c r="Z191" s="145"/>
      <c r="AA191" s="145"/>
      <c r="AB191" s="146"/>
      <c r="AC191" s="162">
        <v>0</v>
      </c>
      <c r="AD191" s="145"/>
      <c r="AE191" s="145"/>
      <c r="AF191" s="145"/>
      <c r="AG191" s="145"/>
      <c r="AH191" s="146"/>
      <c r="AI191" s="162">
        <v>0</v>
      </c>
      <c r="AJ191" s="145">
        <v>2</v>
      </c>
      <c r="AK191" s="145">
        <v>3</v>
      </c>
      <c r="AL191" s="145"/>
      <c r="AM191" s="145">
        <v>2</v>
      </c>
      <c r="AN191" s="146"/>
      <c r="AO191" s="162">
        <v>2.3333333333333335</v>
      </c>
      <c r="AP191" s="145">
        <v>4</v>
      </c>
      <c r="AQ191" s="145"/>
      <c r="AR191" s="145"/>
      <c r="AS191" s="145"/>
      <c r="AT191" s="146"/>
      <c r="AU191" s="162">
        <v>4</v>
      </c>
      <c r="AV191" s="145"/>
      <c r="AW191" s="145"/>
      <c r="AX191" s="145">
        <v>3</v>
      </c>
      <c r="AY191" s="145">
        <v>3</v>
      </c>
      <c r="AZ191" s="145"/>
      <c r="BA191" s="162">
        <v>3</v>
      </c>
      <c r="BB191" s="145"/>
      <c r="BC191" s="145"/>
      <c r="BD191" s="145"/>
      <c r="BE191" s="147"/>
      <c r="BF191" s="148"/>
      <c r="BG191" s="162">
        <v>0</v>
      </c>
    </row>
    <row r="192" spans="1:59" s="102" customFormat="1" ht="23.1" customHeight="1" x14ac:dyDescent="0.3">
      <c r="A192" s="149">
        <v>190</v>
      </c>
      <c r="B192" s="149" t="s">
        <v>415</v>
      </c>
      <c r="C192" s="150" t="s">
        <v>416</v>
      </c>
      <c r="D192" s="149" t="s">
        <v>541</v>
      </c>
      <c r="E192" s="149" t="s">
        <v>288</v>
      </c>
      <c r="F192" s="145">
        <v>2</v>
      </c>
      <c r="G192" s="145">
        <v>2</v>
      </c>
      <c r="H192" s="145">
        <v>2.5</v>
      </c>
      <c r="I192" s="145">
        <v>2</v>
      </c>
      <c r="J192" s="152"/>
      <c r="K192" s="162">
        <v>2.125</v>
      </c>
      <c r="L192" s="145">
        <v>2.5</v>
      </c>
      <c r="M192" s="145">
        <v>2</v>
      </c>
      <c r="N192" s="145">
        <v>2</v>
      </c>
      <c r="O192" s="145">
        <v>2.5</v>
      </c>
      <c r="P192" s="145">
        <v>0</v>
      </c>
      <c r="Q192" s="162">
        <v>1.8</v>
      </c>
      <c r="R192" s="145"/>
      <c r="S192" s="145">
        <v>2</v>
      </c>
      <c r="T192" s="153"/>
      <c r="U192" s="145"/>
      <c r="V192" s="152"/>
      <c r="W192" s="162">
        <v>2</v>
      </c>
      <c r="X192" s="145"/>
      <c r="Y192" s="145"/>
      <c r="Z192" s="153"/>
      <c r="AA192" s="153"/>
      <c r="AB192" s="152"/>
      <c r="AC192" s="162">
        <v>0</v>
      </c>
      <c r="AD192" s="145"/>
      <c r="AE192" s="145"/>
      <c r="AF192" s="145"/>
      <c r="AG192" s="153"/>
      <c r="AH192" s="152"/>
      <c r="AI192" s="162">
        <v>0</v>
      </c>
      <c r="AJ192" s="145">
        <v>2</v>
      </c>
      <c r="AK192" s="145">
        <v>2</v>
      </c>
      <c r="AL192" s="153"/>
      <c r="AM192" s="145">
        <v>2.5</v>
      </c>
      <c r="AN192" s="152"/>
      <c r="AO192" s="162">
        <v>2.1666666666666665</v>
      </c>
      <c r="AP192" s="145">
        <v>2.5</v>
      </c>
      <c r="AQ192" s="145"/>
      <c r="AR192" s="145"/>
      <c r="AS192" s="153"/>
      <c r="AT192" s="152"/>
      <c r="AU192" s="162">
        <v>2.5</v>
      </c>
      <c r="AV192" s="153"/>
      <c r="AW192" s="153"/>
      <c r="AX192" s="145">
        <v>2</v>
      </c>
      <c r="AY192" s="145">
        <v>2</v>
      </c>
      <c r="AZ192" s="145"/>
      <c r="BA192" s="162">
        <v>2</v>
      </c>
      <c r="BB192" s="145"/>
      <c r="BC192" s="145"/>
      <c r="BD192" s="153"/>
      <c r="BE192" s="151"/>
      <c r="BF192" s="154"/>
      <c r="BG192" s="162">
        <v>0</v>
      </c>
    </row>
    <row r="193" spans="1:59" s="102" customFormat="1" ht="23.1" customHeight="1" x14ac:dyDescent="0.3">
      <c r="A193" s="143">
        <v>191</v>
      </c>
      <c r="B193" s="143" t="s">
        <v>417</v>
      </c>
      <c r="C193" s="144" t="s">
        <v>418</v>
      </c>
      <c r="D193" s="143" t="s">
        <v>449</v>
      </c>
      <c r="E193" s="143" t="s">
        <v>492</v>
      </c>
      <c r="F193" s="145">
        <v>2</v>
      </c>
      <c r="G193" s="145">
        <v>4</v>
      </c>
      <c r="H193" s="145">
        <v>2</v>
      </c>
      <c r="I193" s="145">
        <v>2</v>
      </c>
      <c r="J193" s="146"/>
      <c r="K193" s="162">
        <v>2.5</v>
      </c>
      <c r="L193" s="145">
        <v>2</v>
      </c>
      <c r="M193" s="145">
        <v>3</v>
      </c>
      <c r="N193" s="145">
        <v>4</v>
      </c>
      <c r="O193" s="145">
        <v>3</v>
      </c>
      <c r="P193" s="145">
        <v>0</v>
      </c>
      <c r="Q193" s="162">
        <v>2.4</v>
      </c>
      <c r="R193" s="145"/>
      <c r="S193" s="145">
        <v>2</v>
      </c>
      <c r="T193" s="145"/>
      <c r="U193" s="145"/>
      <c r="V193" s="146"/>
      <c r="W193" s="162">
        <v>2</v>
      </c>
      <c r="X193" s="145"/>
      <c r="Y193" s="145"/>
      <c r="Z193" s="145"/>
      <c r="AA193" s="145"/>
      <c r="AB193" s="146"/>
      <c r="AC193" s="162">
        <v>0</v>
      </c>
      <c r="AD193" s="145"/>
      <c r="AE193" s="145"/>
      <c r="AF193" s="145"/>
      <c r="AG193" s="145"/>
      <c r="AH193" s="146"/>
      <c r="AI193" s="162">
        <v>0</v>
      </c>
      <c r="AJ193" s="145">
        <v>2</v>
      </c>
      <c r="AK193" s="145">
        <v>3</v>
      </c>
      <c r="AL193" s="145"/>
      <c r="AM193" s="145">
        <v>2</v>
      </c>
      <c r="AN193" s="146"/>
      <c r="AO193" s="162">
        <v>2.3333333333333335</v>
      </c>
      <c r="AP193" s="145">
        <v>2</v>
      </c>
      <c r="AQ193" s="145"/>
      <c r="AR193" s="145"/>
      <c r="AS193" s="145"/>
      <c r="AT193" s="146"/>
      <c r="AU193" s="162">
        <v>2</v>
      </c>
      <c r="AV193" s="145"/>
      <c r="AW193" s="145"/>
      <c r="AX193" s="145">
        <v>4</v>
      </c>
      <c r="AY193" s="145">
        <v>3</v>
      </c>
      <c r="AZ193" s="145"/>
      <c r="BA193" s="162">
        <v>3.5</v>
      </c>
      <c r="BB193" s="145"/>
      <c r="BC193" s="145"/>
      <c r="BD193" s="145"/>
      <c r="BE193" s="147"/>
      <c r="BF193" s="148"/>
      <c r="BG193" s="162">
        <v>0</v>
      </c>
    </row>
    <row r="194" spans="1:59" s="102" customFormat="1" ht="23.1" customHeight="1" x14ac:dyDescent="0.3">
      <c r="A194" s="149">
        <v>192</v>
      </c>
      <c r="B194" s="149" t="s">
        <v>419</v>
      </c>
      <c r="C194" s="150" t="s">
        <v>420</v>
      </c>
      <c r="D194" s="149" t="s">
        <v>449</v>
      </c>
      <c r="E194" s="149" t="s">
        <v>492</v>
      </c>
      <c r="F194" s="145">
        <v>2</v>
      </c>
      <c r="G194" s="145">
        <v>2</v>
      </c>
      <c r="H194" s="145">
        <v>2.5</v>
      </c>
      <c r="I194" s="145">
        <v>2</v>
      </c>
      <c r="J194" s="152"/>
      <c r="K194" s="162">
        <v>2.125</v>
      </c>
      <c r="L194" s="145">
        <v>2.5</v>
      </c>
      <c r="M194" s="145">
        <v>2</v>
      </c>
      <c r="N194" s="145">
        <v>2</v>
      </c>
      <c r="O194" s="145">
        <v>2.5</v>
      </c>
      <c r="P194" s="145">
        <v>0</v>
      </c>
      <c r="Q194" s="162">
        <v>1.8</v>
      </c>
      <c r="R194" s="145"/>
      <c r="S194" s="145">
        <v>2</v>
      </c>
      <c r="T194" s="153"/>
      <c r="U194" s="145"/>
      <c r="V194" s="152"/>
      <c r="W194" s="162">
        <v>2</v>
      </c>
      <c r="X194" s="145"/>
      <c r="Y194" s="145"/>
      <c r="Z194" s="153"/>
      <c r="AA194" s="153"/>
      <c r="AB194" s="152"/>
      <c r="AC194" s="162">
        <v>0</v>
      </c>
      <c r="AD194" s="145"/>
      <c r="AE194" s="145"/>
      <c r="AF194" s="145"/>
      <c r="AG194" s="153"/>
      <c r="AH194" s="152"/>
      <c r="AI194" s="162">
        <v>0</v>
      </c>
      <c r="AJ194" s="145">
        <v>2</v>
      </c>
      <c r="AK194" s="145">
        <v>2</v>
      </c>
      <c r="AL194" s="153"/>
      <c r="AM194" s="145">
        <v>2.5</v>
      </c>
      <c r="AN194" s="152"/>
      <c r="AO194" s="162">
        <v>2.1666666666666665</v>
      </c>
      <c r="AP194" s="145">
        <v>2.5</v>
      </c>
      <c r="AQ194" s="145"/>
      <c r="AR194" s="145"/>
      <c r="AS194" s="153"/>
      <c r="AT194" s="152"/>
      <c r="AU194" s="162">
        <v>2.5</v>
      </c>
      <c r="AV194" s="153"/>
      <c r="AW194" s="153"/>
      <c r="AX194" s="145">
        <v>2</v>
      </c>
      <c r="AY194" s="145">
        <v>2</v>
      </c>
      <c r="AZ194" s="145"/>
      <c r="BA194" s="162">
        <v>2</v>
      </c>
      <c r="BB194" s="145"/>
      <c r="BC194" s="145"/>
      <c r="BD194" s="153"/>
      <c r="BE194" s="151"/>
      <c r="BF194" s="154"/>
      <c r="BG194" s="162">
        <v>0</v>
      </c>
    </row>
    <row r="195" spans="1:59" s="102" customFormat="1" ht="23.1" customHeight="1" x14ac:dyDescent="0.3">
      <c r="A195" s="143">
        <v>193</v>
      </c>
      <c r="B195" s="143" t="s">
        <v>421</v>
      </c>
      <c r="C195" s="144" t="s">
        <v>422</v>
      </c>
      <c r="D195" s="143" t="s">
        <v>449</v>
      </c>
      <c r="E195" s="143" t="s">
        <v>492</v>
      </c>
      <c r="F195" s="145">
        <v>3</v>
      </c>
      <c r="G195" s="145">
        <v>3</v>
      </c>
      <c r="H195" s="145">
        <v>3</v>
      </c>
      <c r="I195" s="145">
        <v>3</v>
      </c>
      <c r="J195" s="146"/>
      <c r="K195" s="162">
        <v>3</v>
      </c>
      <c r="L195" s="145">
        <v>3</v>
      </c>
      <c r="M195" s="145">
        <v>2</v>
      </c>
      <c r="N195" s="145">
        <v>3</v>
      </c>
      <c r="O195" s="145">
        <v>3</v>
      </c>
      <c r="P195" s="145">
        <v>0</v>
      </c>
      <c r="Q195" s="162">
        <v>2.2000000000000002</v>
      </c>
      <c r="R195" s="145"/>
      <c r="S195" s="145">
        <v>3</v>
      </c>
      <c r="T195" s="145"/>
      <c r="U195" s="145"/>
      <c r="V195" s="146"/>
      <c r="W195" s="162">
        <v>3</v>
      </c>
      <c r="X195" s="145"/>
      <c r="Y195" s="145"/>
      <c r="Z195" s="145"/>
      <c r="AA195" s="145"/>
      <c r="AB195" s="146"/>
      <c r="AC195" s="162">
        <v>0</v>
      </c>
      <c r="AD195" s="145"/>
      <c r="AE195" s="145"/>
      <c r="AF195" s="145"/>
      <c r="AG195" s="145"/>
      <c r="AH195" s="146"/>
      <c r="AI195" s="162">
        <v>0</v>
      </c>
      <c r="AJ195" s="145">
        <v>3</v>
      </c>
      <c r="AK195" s="145">
        <v>3</v>
      </c>
      <c r="AL195" s="145"/>
      <c r="AM195" s="145">
        <v>3</v>
      </c>
      <c r="AN195" s="146"/>
      <c r="AO195" s="162">
        <v>3</v>
      </c>
      <c r="AP195" s="145">
        <v>3</v>
      </c>
      <c r="AQ195" s="145"/>
      <c r="AR195" s="145"/>
      <c r="AS195" s="145"/>
      <c r="AT195" s="146"/>
      <c r="AU195" s="162">
        <v>3</v>
      </c>
      <c r="AV195" s="145"/>
      <c r="AW195" s="145"/>
      <c r="AX195" s="145">
        <v>3</v>
      </c>
      <c r="AY195" s="145">
        <v>3</v>
      </c>
      <c r="AZ195" s="145"/>
      <c r="BA195" s="162">
        <v>3</v>
      </c>
      <c r="BB195" s="145"/>
      <c r="BC195" s="145"/>
      <c r="BD195" s="145"/>
      <c r="BE195" s="147"/>
      <c r="BF195" s="148"/>
      <c r="BG195" s="162">
        <v>0</v>
      </c>
    </row>
    <row r="196" spans="1:59" s="102" customFormat="1" ht="23.1" customHeight="1" x14ac:dyDescent="0.3">
      <c r="A196" s="149">
        <v>194</v>
      </c>
      <c r="B196" s="149" t="s">
        <v>423</v>
      </c>
      <c r="C196" s="150" t="s">
        <v>424</v>
      </c>
      <c r="D196" s="149" t="s">
        <v>449</v>
      </c>
      <c r="E196" s="149" t="s">
        <v>492</v>
      </c>
      <c r="F196" s="145">
        <v>2</v>
      </c>
      <c r="G196" s="145">
        <v>2</v>
      </c>
      <c r="H196" s="145">
        <v>2</v>
      </c>
      <c r="I196" s="145">
        <v>2</v>
      </c>
      <c r="J196" s="152"/>
      <c r="K196" s="162">
        <v>2</v>
      </c>
      <c r="L196" s="145">
        <v>2</v>
      </c>
      <c r="M196" s="145">
        <v>2</v>
      </c>
      <c r="N196" s="145">
        <v>4</v>
      </c>
      <c r="O196" s="145">
        <v>2</v>
      </c>
      <c r="P196" s="145">
        <v>0</v>
      </c>
      <c r="Q196" s="162">
        <v>2</v>
      </c>
      <c r="R196" s="145"/>
      <c r="S196" s="145">
        <v>2</v>
      </c>
      <c r="T196" s="153"/>
      <c r="U196" s="145"/>
      <c r="V196" s="152"/>
      <c r="W196" s="162">
        <v>2</v>
      </c>
      <c r="X196" s="145"/>
      <c r="Y196" s="145"/>
      <c r="Z196" s="153"/>
      <c r="AA196" s="153"/>
      <c r="AB196" s="152"/>
      <c r="AC196" s="162">
        <v>0</v>
      </c>
      <c r="AD196" s="145"/>
      <c r="AE196" s="145"/>
      <c r="AF196" s="145"/>
      <c r="AG196" s="153"/>
      <c r="AH196" s="152"/>
      <c r="AI196" s="162">
        <v>0</v>
      </c>
      <c r="AJ196" s="145">
        <v>2</v>
      </c>
      <c r="AK196" s="145">
        <v>2</v>
      </c>
      <c r="AL196" s="153"/>
      <c r="AM196" s="145">
        <v>2</v>
      </c>
      <c r="AN196" s="152"/>
      <c r="AO196" s="162">
        <v>2</v>
      </c>
      <c r="AP196" s="145">
        <v>2</v>
      </c>
      <c r="AQ196" s="145"/>
      <c r="AR196" s="145"/>
      <c r="AS196" s="153"/>
      <c r="AT196" s="152"/>
      <c r="AU196" s="162">
        <v>2</v>
      </c>
      <c r="AV196" s="153"/>
      <c r="AW196" s="153"/>
      <c r="AX196" s="145">
        <v>1</v>
      </c>
      <c r="AY196" s="145">
        <v>1</v>
      </c>
      <c r="AZ196" s="145"/>
      <c r="BA196" s="162">
        <v>1</v>
      </c>
      <c r="BB196" s="145"/>
      <c r="BC196" s="145"/>
      <c r="BD196" s="153"/>
      <c r="BE196" s="151"/>
      <c r="BF196" s="154"/>
      <c r="BG196" s="162">
        <v>0</v>
      </c>
    </row>
    <row r="197" spans="1:59" s="102" customFormat="1" ht="23.1" customHeight="1" x14ac:dyDescent="0.3">
      <c r="A197" s="143">
        <v>195</v>
      </c>
      <c r="B197" s="143" t="s">
        <v>425</v>
      </c>
      <c r="C197" s="144" t="s">
        <v>426</v>
      </c>
      <c r="D197" s="143" t="s">
        <v>449</v>
      </c>
      <c r="E197" s="143" t="s">
        <v>288</v>
      </c>
      <c r="F197" s="145">
        <v>2</v>
      </c>
      <c r="G197" s="145">
        <v>3</v>
      </c>
      <c r="H197" s="145">
        <v>2</v>
      </c>
      <c r="I197" s="145">
        <v>2</v>
      </c>
      <c r="J197" s="146"/>
      <c r="K197" s="162">
        <v>2.25</v>
      </c>
      <c r="L197" s="145">
        <v>2</v>
      </c>
      <c r="M197" s="145">
        <v>2</v>
      </c>
      <c r="N197" s="145">
        <v>4</v>
      </c>
      <c r="O197" s="145">
        <v>2</v>
      </c>
      <c r="P197" s="145">
        <v>0</v>
      </c>
      <c r="Q197" s="162">
        <v>2</v>
      </c>
      <c r="R197" s="145"/>
      <c r="S197" s="145">
        <v>2</v>
      </c>
      <c r="T197" s="145"/>
      <c r="U197" s="145"/>
      <c r="V197" s="146"/>
      <c r="W197" s="162">
        <v>2</v>
      </c>
      <c r="X197" s="145"/>
      <c r="Y197" s="145"/>
      <c r="Z197" s="145"/>
      <c r="AA197" s="145"/>
      <c r="AB197" s="146"/>
      <c r="AC197" s="162">
        <v>0</v>
      </c>
      <c r="AD197" s="145"/>
      <c r="AE197" s="145"/>
      <c r="AF197" s="145"/>
      <c r="AG197" s="145"/>
      <c r="AH197" s="146"/>
      <c r="AI197" s="162">
        <v>0</v>
      </c>
      <c r="AJ197" s="145">
        <v>2</v>
      </c>
      <c r="AK197" s="145">
        <v>2</v>
      </c>
      <c r="AL197" s="145"/>
      <c r="AM197" s="145">
        <v>2</v>
      </c>
      <c r="AN197" s="146"/>
      <c r="AO197" s="162">
        <v>2</v>
      </c>
      <c r="AP197" s="145">
        <v>3</v>
      </c>
      <c r="AQ197" s="145"/>
      <c r="AR197" s="145"/>
      <c r="AS197" s="145"/>
      <c r="AT197" s="146"/>
      <c r="AU197" s="162">
        <v>3</v>
      </c>
      <c r="AV197" s="145"/>
      <c r="AW197" s="145"/>
      <c r="AX197" s="145">
        <v>3</v>
      </c>
      <c r="AY197" s="145">
        <v>3</v>
      </c>
      <c r="AZ197" s="145"/>
      <c r="BA197" s="162">
        <v>3</v>
      </c>
      <c r="BB197" s="145"/>
      <c r="BC197" s="145"/>
      <c r="BD197" s="145"/>
      <c r="BE197" s="147"/>
      <c r="BF197" s="148"/>
      <c r="BG197" s="162">
        <v>0</v>
      </c>
    </row>
    <row r="198" spans="1:59" s="102" customFormat="1" ht="23.1" customHeight="1" x14ac:dyDescent="0.3">
      <c r="A198" s="149">
        <v>196</v>
      </c>
      <c r="B198" s="149" t="s">
        <v>427</v>
      </c>
      <c r="C198" s="150" t="s">
        <v>428</v>
      </c>
      <c r="D198" s="149" t="s">
        <v>449</v>
      </c>
      <c r="E198" s="149" t="s">
        <v>492</v>
      </c>
      <c r="F198" s="145">
        <v>2</v>
      </c>
      <c r="G198" s="145">
        <v>2</v>
      </c>
      <c r="H198" s="145">
        <v>2</v>
      </c>
      <c r="I198" s="145">
        <v>2</v>
      </c>
      <c r="J198" s="152"/>
      <c r="K198" s="162">
        <v>2</v>
      </c>
      <c r="L198" s="145">
        <v>3</v>
      </c>
      <c r="M198" s="145">
        <v>3</v>
      </c>
      <c r="N198" s="145">
        <v>3</v>
      </c>
      <c r="O198" s="145">
        <v>2</v>
      </c>
      <c r="P198" s="145">
        <v>0</v>
      </c>
      <c r="Q198" s="162">
        <v>2.2000000000000002</v>
      </c>
      <c r="R198" s="145"/>
      <c r="S198" s="145">
        <v>2</v>
      </c>
      <c r="T198" s="153"/>
      <c r="U198" s="145"/>
      <c r="V198" s="152"/>
      <c r="W198" s="162">
        <v>2</v>
      </c>
      <c r="X198" s="145"/>
      <c r="Y198" s="145"/>
      <c r="Z198" s="153"/>
      <c r="AA198" s="153"/>
      <c r="AB198" s="152"/>
      <c r="AC198" s="162">
        <v>0</v>
      </c>
      <c r="AD198" s="145"/>
      <c r="AE198" s="145"/>
      <c r="AF198" s="145"/>
      <c r="AG198" s="153"/>
      <c r="AH198" s="152"/>
      <c r="AI198" s="162">
        <v>0</v>
      </c>
      <c r="AJ198" s="145">
        <v>2</v>
      </c>
      <c r="AK198" s="145">
        <v>2</v>
      </c>
      <c r="AL198" s="153"/>
      <c r="AM198" s="145">
        <v>2</v>
      </c>
      <c r="AN198" s="152"/>
      <c r="AO198" s="162">
        <v>2</v>
      </c>
      <c r="AP198" s="145">
        <v>3</v>
      </c>
      <c r="AQ198" s="145"/>
      <c r="AR198" s="145"/>
      <c r="AS198" s="153"/>
      <c r="AT198" s="152"/>
      <c r="AU198" s="162">
        <v>3</v>
      </c>
      <c r="AV198" s="153"/>
      <c r="AW198" s="153"/>
      <c r="AX198" s="145">
        <v>2</v>
      </c>
      <c r="AY198" s="145">
        <v>3</v>
      </c>
      <c r="AZ198" s="145"/>
      <c r="BA198" s="162">
        <v>2.5</v>
      </c>
      <c r="BB198" s="145"/>
      <c r="BC198" s="145"/>
      <c r="BD198" s="153"/>
      <c r="BE198" s="151"/>
      <c r="BF198" s="154"/>
      <c r="BG198" s="162">
        <v>0</v>
      </c>
    </row>
    <row r="199" spans="1:59" s="102" customFormat="1" ht="23.1" customHeight="1" x14ac:dyDescent="0.3">
      <c r="A199" s="143">
        <v>197</v>
      </c>
      <c r="B199" s="143" t="s">
        <v>429</v>
      </c>
      <c r="C199" s="144" t="s">
        <v>430</v>
      </c>
      <c r="D199" s="143" t="s">
        <v>541</v>
      </c>
      <c r="E199" s="143" t="s">
        <v>492</v>
      </c>
      <c r="F199" s="145">
        <v>2</v>
      </c>
      <c r="G199" s="145">
        <v>3</v>
      </c>
      <c r="H199" s="145">
        <v>2</v>
      </c>
      <c r="I199" s="145">
        <v>3</v>
      </c>
      <c r="J199" s="146"/>
      <c r="K199" s="162">
        <v>2.5</v>
      </c>
      <c r="L199" s="145">
        <v>3</v>
      </c>
      <c r="M199" s="145">
        <v>4</v>
      </c>
      <c r="N199" s="145">
        <v>4</v>
      </c>
      <c r="O199" s="145">
        <v>3</v>
      </c>
      <c r="P199" s="145">
        <v>0</v>
      </c>
      <c r="Q199" s="162">
        <v>2.8</v>
      </c>
      <c r="R199" s="145"/>
      <c r="S199" s="145">
        <v>2</v>
      </c>
      <c r="T199" s="145"/>
      <c r="U199" s="145"/>
      <c r="V199" s="146"/>
      <c r="W199" s="162">
        <v>2</v>
      </c>
      <c r="X199" s="145"/>
      <c r="Y199" s="145"/>
      <c r="Z199" s="145"/>
      <c r="AA199" s="145"/>
      <c r="AB199" s="146"/>
      <c r="AC199" s="162">
        <v>0</v>
      </c>
      <c r="AD199" s="145"/>
      <c r="AE199" s="145"/>
      <c r="AF199" s="145"/>
      <c r="AG199" s="145"/>
      <c r="AH199" s="146"/>
      <c r="AI199" s="162">
        <v>0</v>
      </c>
      <c r="AJ199" s="145">
        <v>2</v>
      </c>
      <c r="AK199" s="145">
        <v>3</v>
      </c>
      <c r="AL199" s="145"/>
      <c r="AM199" s="145">
        <v>3</v>
      </c>
      <c r="AN199" s="146"/>
      <c r="AO199" s="162">
        <v>2.6666666666666665</v>
      </c>
      <c r="AP199" s="145">
        <v>3</v>
      </c>
      <c r="AQ199" s="145"/>
      <c r="AR199" s="145"/>
      <c r="AS199" s="145"/>
      <c r="AT199" s="146"/>
      <c r="AU199" s="162">
        <v>3</v>
      </c>
      <c r="AV199" s="145"/>
      <c r="AW199" s="145"/>
      <c r="AX199" s="145">
        <v>3</v>
      </c>
      <c r="AY199" s="145">
        <v>3</v>
      </c>
      <c r="AZ199" s="145"/>
      <c r="BA199" s="162">
        <v>3</v>
      </c>
      <c r="BB199" s="145"/>
      <c r="BC199" s="145"/>
      <c r="BD199" s="145"/>
      <c r="BE199" s="147"/>
      <c r="BF199" s="148"/>
      <c r="BG199" s="162">
        <v>0</v>
      </c>
    </row>
    <row r="200" spans="1:59" s="102" customFormat="1" ht="23.1" customHeight="1" x14ac:dyDescent="0.3">
      <c r="A200" s="149">
        <v>198</v>
      </c>
      <c r="B200" s="149" t="s">
        <v>175</v>
      </c>
      <c r="C200" s="150" t="s">
        <v>176</v>
      </c>
      <c r="D200" s="149" t="s">
        <v>541</v>
      </c>
      <c r="E200" s="149" t="s">
        <v>160</v>
      </c>
      <c r="F200" s="145">
        <v>3</v>
      </c>
      <c r="G200" s="145">
        <v>3</v>
      </c>
      <c r="H200" s="145">
        <v>3</v>
      </c>
      <c r="I200" s="145">
        <v>3</v>
      </c>
      <c r="J200" s="152"/>
      <c r="K200" s="162">
        <v>3</v>
      </c>
      <c r="L200" s="145">
        <v>3</v>
      </c>
      <c r="M200" s="145">
        <v>3</v>
      </c>
      <c r="N200" s="145">
        <v>3</v>
      </c>
      <c r="O200" s="145">
        <v>3</v>
      </c>
      <c r="P200" s="145">
        <v>0</v>
      </c>
      <c r="Q200" s="162">
        <v>2.4</v>
      </c>
      <c r="R200" s="145"/>
      <c r="S200" s="145">
        <v>3</v>
      </c>
      <c r="T200" s="153"/>
      <c r="U200" s="145"/>
      <c r="V200" s="152"/>
      <c r="W200" s="162">
        <v>3</v>
      </c>
      <c r="X200" s="145"/>
      <c r="Y200" s="145"/>
      <c r="Z200" s="153"/>
      <c r="AA200" s="153"/>
      <c r="AB200" s="152"/>
      <c r="AC200" s="162">
        <v>0</v>
      </c>
      <c r="AD200" s="145"/>
      <c r="AE200" s="145"/>
      <c r="AF200" s="145"/>
      <c r="AG200" s="153"/>
      <c r="AH200" s="152"/>
      <c r="AI200" s="162">
        <v>0</v>
      </c>
      <c r="AJ200" s="145">
        <v>3</v>
      </c>
      <c r="AK200" s="145">
        <v>3</v>
      </c>
      <c r="AL200" s="153"/>
      <c r="AM200" s="145">
        <v>3</v>
      </c>
      <c r="AN200" s="152"/>
      <c r="AO200" s="162">
        <v>3</v>
      </c>
      <c r="AP200" s="145">
        <v>3</v>
      </c>
      <c r="AQ200" s="145"/>
      <c r="AR200" s="145"/>
      <c r="AS200" s="153"/>
      <c r="AT200" s="152"/>
      <c r="AU200" s="162">
        <v>3</v>
      </c>
      <c r="AV200" s="153"/>
      <c r="AW200" s="153"/>
      <c r="AX200" s="145">
        <v>3</v>
      </c>
      <c r="AY200" s="145">
        <v>2</v>
      </c>
      <c r="AZ200" s="145"/>
      <c r="BA200" s="162">
        <v>2.5</v>
      </c>
      <c r="BB200" s="145"/>
      <c r="BC200" s="145"/>
      <c r="BD200" s="153"/>
      <c r="BE200" s="151"/>
      <c r="BF200" s="154"/>
      <c r="BG200" s="162">
        <v>0</v>
      </c>
    </row>
    <row r="201" spans="1:59" s="102" customFormat="1" ht="23.1" customHeight="1" x14ac:dyDescent="0.3">
      <c r="A201" s="143">
        <v>199</v>
      </c>
      <c r="B201" s="143" t="s">
        <v>431</v>
      </c>
      <c r="C201" s="144" t="s">
        <v>432</v>
      </c>
      <c r="D201" s="143" t="s">
        <v>541</v>
      </c>
      <c r="E201" s="143" t="s">
        <v>288</v>
      </c>
      <c r="F201" s="145">
        <v>0</v>
      </c>
      <c r="G201" s="145">
        <v>0</v>
      </c>
      <c r="H201" s="145">
        <v>0</v>
      </c>
      <c r="I201" s="145">
        <v>0</v>
      </c>
      <c r="J201" s="146"/>
      <c r="K201" s="162">
        <v>0</v>
      </c>
      <c r="L201" s="145">
        <v>0</v>
      </c>
      <c r="M201" s="145">
        <v>0</v>
      </c>
      <c r="N201" s="145">
        <v>0</v>
      </c>
      <c r="O201" s="145">
        <v>0</v>
      </c>
      <c r="P201" s="145">
        <v>0</v>
      </c>
      <c r="Q201" s="162">
        <v>0</v>
      </c>
      <c r="R201" s="145"/>
      <c r="S201" s="145">
        <v>0</v>
      </c>
      <c r="T201" s="145"/>
      <c r="U201" s="145"/>
      <c r="V201" s="146"/>
      <c r="W201" s="162">
        <v>0</v>
      </c>
      <c r="X201" s="145"/>
      <c r="Y201" s="145"/>
      <c r="Z201" s="145"/>
      <c r="AA201" s="145"/>
      <c r="AB201" s="146"/>
      <c r="AC201" s="162">
        <v>0</v>
      </c>
      <c r="AD201" s="145"/>
      <c r="AE201" s="145"/>
      <c r="AF201" s="145"/>
      <c r="AG201" s="145"/>
      <c r="AH201" s="146"/>
      <c r="AI201" s="162">
        <v>0</v>
      </c>
      <c r="AJ201" s="145">
        <v>0</v>
      </c>
      <c r="AK201" s="145">
        <v>0</v>
      </c>
      <c r="AL201" s="145"/>
      <c r="AM201" s="145">
        <v>0</v>
      </c>
      <c r="AN201" s="146"/>
      <c r="AO201" s="162" t="s">
        <v>563</v>
      </c>
      <c r="AP201" s="145">
        <v>0</v>
      </c>
      <c r="AQ201" s="145"/>
      <c r="AR201" s="145"/>
      <c r="AS201" s="145"/>
      <c r="AT201" s="146"/>
      <c r="AU201" s="162">
        <v>0</v>
      </c>
      <c r="AV201" s="145"/>
      <c r="AW201" s="145"/>
      <c r="AX201" s="145">
        <v>0</v>
      </c>
      <c r="AY201" s="145">
        <v>0</v>
      </c>
      <c r="AZ201" s="145"/>
      <c r="BA201" s="162" t="s">
        <v>563</v>
      </c>
      <c r="BB201" s="145"/>
      <c r="BC201" s="145"/>
      <c r="BD201" s="145"/>
      <c r="BE201" s="147"/>
      <c r="BF201" s="148"/>
      <c r="BG201" s="162">
        <v>0</v>
      </c>
    </row>
    <row r="202" spans="1:59" s="102" customFormat="1" ht="23.1" customHeight="1" x14ac:dyDescent="0.3">
      <c r="A202" s="149">
        <v>200</v>
      </c>
      <c r="B202" s="149" t="s">
        <v>433</v>
      </c>
      <c r="C202" s="150" t="s">
        <v>434</v>
      </c>
      <c r="D202" s="149" t="s">
        <v>449</v>
      </c>
      <c r="E202" s="149" t="s">
        <v>492</v>
      </c>
      <c r="F202" s="145">
        <v>2</v>
      </c>
      <c r="G202" s="145">
        <v>4</v>
      </c>
      <c r="H202" s="145">
        <v>3</v>
      </c>
      <c r="I202" s="145">
        <v>3</v>
      </c>
      <c r="J202" s="152"/>
      <c r="K202" s="162">
        <v>3</v>
      </c>
      <c r="L202" s="145">
        <v>2</v>
      </c>
      <c r="M202" s="145">
        <v>3</v>
      </c>
      <c r="N202" s="145">
        <v>4</v>
      </c>
      <c r="O202" s="145">
        <v>2</v>
      </c>
      <c r="P202" s="145">
        <v>0</v>
      </c>
      <c r="Q202" s="162">
        <v>2.2000000000000002</v>
      </c>
      <c r="R202" s="145"/>
      <c r="S202" s="145">
        <v>2</v>
      </c>
      <c r="T202" s="153"/>
      <c r="U202" s="145"/>
      <c r="V202" s="152"/>
      <c r="W202" s="162">
        <v>2</v>
      </c>
      <c r="X202" s="145"/>
      <c r="Y202" s="145"/>
      <c r="Z202" s="153"/>
      <c r="AA202" s="153"/>
      <c r="AB202" s="152"/>
      <c r="AC202" s="162">
        <v>0</v>
      </c>
      <c r="AD202" s="145"/>
      <c r="AE202" s="145"/>
      <c r="AF202" s="145"/>
      <c r="AG202" s="153"/>
      <c r="AH202" s="152"/>
      <c r="AI202" s="162">
        <v>0</v>
      </c>
      <c r="AJ202" s="145">
        <v>2</v>
      </c>
      <c r="AK202" s="145">
        <v>3</v>
      </c>
      <c r="AL202" s="153"/>
      <c r="AM202" s="145">
        <v>2</v>
      </c>
      <c r="AN202" s="152"/>
      <c r="AO202" s="162">
        <v>2.3333333333333335</v>
      </c>
      <c r="AP202" s="145">
        <v>3</v>
      </c>
      <c r="AQ202" s="145"/>
      <c r="AR202" s="145"/>
      <c r="AS202" s="153"/>
      <c r="AT202" s="152"/>
      <c r="AU202" s="162">
        <v>3</v>
      </c>
      <c r="AV202" s="153"/>
      <c r="AW202" s="153"/>
      <c r="AX202" s="145">
        <v>4</v>
      </c>
      <c r="AY202" s="145">
        <v>3</v>
      </c>
      <c r="AZ202" s="145"/>
      <c r="BA202" s="162">
        <v>3.5</v>
      </c>
      <c r="BB202" s="145"/>
      <c r="BC202" s="145"/>
      <c r="BD202" s="153"/>
      <c r="BE202" s="151"/>
      <c r="BF202" s="154"/>
      <c r="BG202" s="162">
        <v>0</v>
      </c>
    </row>
    <row r="203" spans="1:59" s="102" customFormat="1" ht="23.1" customHeight="1" x14ac:dyDescent="0.3">
      <c r="A203" s="143">
        <v>201</v>
      </c>
      <c r="B203" s="143" t="s">
        <v>435</v>
      </c>
      <c r="C203" s="144" t="s">
        <v>436</v>
      </c>
      <c r="D203" s="143" t="s">
        <v>449</v>
      </c>
      <c r="E203" s="143" t="s">
        <v>492</v>
      </c>
      <c r="F203" s="145">
        <v>2.5</v>
      </c>
      <c r="G203" s="145">
        <v>2</v>
      </c>
      <c r="H203" s="145">
        <v>2.5</v>
      </c>
      <c r="I203" s="145">
        <v>2</v>
      </c>
      <c r="J203" s="146"/>
      <c r="K203" s="162">
        <v>2.25</v>
      </c>
      <c r="L203" s="145">
        <v>2</v>
      </c>
      <c r="M203" s="145">
        <v>2.5</v>
      </c>
      <c r="N203" s="145">
        <v>2</v>
      </c>
      <c r="O203" s="145">
        <v>2</v>
      </c>
      <c r="P203" s="145">
        <v>0</v>
      </c>
      <c r="Q203" s="162">
        <v>1.7</v>
      </c>
      <c r="R203" s="145"/>
      <c r="S203" s="145">
        <v>2</v>
      </c>
      <c r="T203" s="145"/>
      <c r="U203" s="145"/>
      <c r="V203" s="146"/>
      <c r="W203" s="162">
        <v>2</v>
      </c>
      <c r="X203" s="145"/>
      <c r="Y203" s="145"/>
      <c r="Z203" s="145"/>
      <c r="AA203" s="145"/>
      <c r="AB203" s="146"/>
      <c r="AC203" s="162">
        <v>0</v>
      </c>
      <c r="AD203" s="145"/>
      <c r="AE203" s="145"/>
      <c r="AF203" s="145"/>
      <c r="AG203" s="145"/>
      <c r="AH203" s="146"/>
      <c r="AI203" s="162">
        <v>0</v>
      </c>
      <c r="AJ203" s="145">
        <v>2</v>
      </c>
      <c r="AK203" s="145">
        <v>2</v>
      </c>
      <c r="AL203" s="145"/>
      <c r="AM203" s="145">
        <v>2</v>
      </c>
      <c r="AN203" s="146"/>
      <c r="AO203" s="162">
        <v>2</v>
      </c>
      <c r="AP203" s="145">
        <v>2.5</v>
      </c>
      <c r="AQ203" s="145"/>
      <c r="AR203" s="145"/>
      <c r="AS203" s="145"/>
      <c r="AT203" s="146"/>
      <c r="AU203" s="162">
        <v>2.5</v>
      </c>
      <c r="AV203" s="145"/>
      <c r="AW203" s="145"/>
      <c r="AX203" s="145">
        <v>2</v>
      </c>
      <c r="AY203" s="145">
        <v>2</v>
      </c>
      <c r="AZ203" s="145"/>
      <c r="BA203" s="162">
        <v>2</v>
      </c>
      <c r="BB203" s="145"/>
      <c r="BC203" s="145"/>
      <c r="BD203" s="145"/>
      <c r="BE203" s="147"/>
      <c r="BF203" s="148"/>
      <c r="BG203" s="162">
        <v>0</v>
      </c>
    </row>
    <row r="204" spans="1:59" s="102" customFormat="1" ht="23.1" customHeight="1" x14ac:dyDescent="0.3">
      <c r="A204" s="149">
        <v>202</v>
      </c>
      <c r="B204" s="149" t="s">
        <v>437</v>
      </c>
      <c r="C204" s="150" t="s">
        <v>438</v>
      </c>
      <c r="D204" s="149" t="s">
        <v>449</v>
      </c>
      <c r="E204" s="149" t="s">
        <v>288</v>
      </c>
      <c r="F204" s="145">
        <v>2</v>
      </c>
      <c r="G204" s="145">
        <v>2</v>
      </c>
      <c r="H204" s="145">
        <v>2</v>
      </c>
      <c r="I204" s="145">
        <v>2</v>
      </c>
      <c r="J204" s="152"/>
      <c r="K204" s="162">
        <v>2</v>
      </c>
      <c r="L204" s="145">
        <v>1</v>
      </c>
      <c r="M204" s="145">
        <v>1</v>
      </c>
      <c r="N204" s="145">
        <v>1</v>
      </c>
      <c r="O204" s="145">
        <v>1</v>
      </c>
      <c r="P204" s="145">
        <v>0</v>
      </c>
      <c r="Q204" s="162">
        <v>0.8</v>
      </c>
      <c r="R204" s="145"/>
      <c r="S204" s="145">
        <v>1</v>
      </c>
      <c r="T204" s="153"/>
      <c r="U204" s="145"/>
      <c r="V204" s="152"/>
      <c r="W204" s="162">
        <v>1</v>
      </c>
      <c r="X204" s="145"/>
      <c r="Y204" s="145"/>
      <c r="Z204" s="153"/>
      <c r="AA204" s="153"/>
      <c r="AB204" s="152"/>
      <c r="AC204" s="162">
        <v>0</v>
      </c>
      <c r="AD204" s="145"/>
      <c r="AE204" s="145"/>
      <c r="AF204" s="145"/>
      <c r="AG204" s="153"/>
      <c r="AH204" s="152"/>
      <c r="AI204" s="162">
        <v>0</v>
      </c>
      <c r="AJ204" s="145">
        <v>2</v>
      </c>
      <c r="AK204" s="145">
        <v>1</v>
      </c>
      <c r="AL204" s="153"/>
      <c r="AM204" s="145">
        <v>1</v>
      </c>
      <c r="AN204" s="152"/>
      <c r="AO204" s="162">
        <v>1.3333333333333333</v>
      </c>
      <c r="AP204" s="145">
        <v>1</v>
      </c>
      <c r="AQ204" s="145"/>
      <c r="AR204" s="145"/>
      <c r="AS204" s="153"/>
      <c r="AT204" s="152"/>
      <c r="AU204" s="162">
        <v>1</v>
      </c>
      <c r="AV204" s="153"/>
      <c r="AW204" s="153"/>
      <c r="AX204" s="145">
        <v>3</v>
      </c>
      <c r="AY204" s="145">
        <v>3</v>
      </c>
      <c r="AZ204" s="145"/>
      <c r="BA204" s="162">
        <v>3</v>
      </c>
      <c r="BB204" s="145"/>
      <c r="BC204" s="145"/>
      <c r="BD204" s="153"/>
      <c r="BE204" s="151"/>
      <c r="BF204" s="154"/>
      <c r="BG204" s="162">
        <v>0</v>
      </c>
    </row>
    <row r="205" spans="1:59" s="102" customFormat="1" ht="23.1" customHeight="1" x14ac:dyDescent="0.3">
      <c r="A205" s="143">
        <v>203</v>
      </c>
      <c r="B205" s="143" t="s">
        <v>439</v>
      </c>
      <c r="C205" s="144" t="s">
        <v>440</v>
      </c>
      <c r="D205" s="143" t="s">
        <v>449</v>
      </c>
      <c r="E205" s="143" t="s">
        <v>288</v>
      </c>
      <c r="F205" s="145">
        <v>4</v>
      </c>
      <c r="G205" s="145">
        <v>4</v>
      </c>
      <c r="H205" s="145">
        <v>4</v>
      </c>
      <c r="I205" s="145">
        <v>4</v>
      </c>
      <c r="J205" s="146"/>
      <c r="K205" s="162">
        <v>4</v>
      </c>
      <c r="L205" s="145">
        <v>4</v>
      </c>
      <c r="M205" s="145">
        <v>3</v>
      </c>
      <c r="N205" s="145">
        <v>4</v>
      </c>
      <c r="O205" s="145">
        <v>2</v>
      </c>
      <c r="P205" s="145">
        <v>0</v>
      </c>
      <c r="Q205" s="162">
        <v>2.6</v>
      </c>
      <c r="R205" s="145"/>
      <c r="S205" s="145">
        <v>2</v>
      </c>
      <c r="T205" s="145"/>
      <c r="U205" s="145"/>
      <c r="V205" s="146"/>
      <c r="W205" s="162">
        <v>2</v>
      </c>
      <c r="X205" s="145"/>
      <c r="Y205" s="145"/>
      <c r="Z205" s="145"/>
      <c r="AA205" s="145"/>
      <c r="AB205" s="146"/>
      <c r="AC205" s="162">
        <v>0</v>
      </c>
      <c r="AD205" s="145"/>
      <c r="AE205" s="145"/>
      <c r="AF205" s="145"/>
      <c r="AG205" s="145"/>
      <c r="AH205" s="146"/>
      <c r="AI205" s="162">
        <v>0</v>
      </c>
      <c r="AJ205" s="145">
        <v>4</v>
      </c>
      <c r="AK205" s="145">
        <v>4</v>
      </c>
      <c r="AL205" s="145"/>
      <c r="AM205" s="145">
        <v>4</v>
      </c>
      <c r="AN205" s="146"/>
      <c r="AO205" s="162">
        <v>4</v>
      </c>
      <c r="AP205" s="145">
        <v>3</v>
      </c>
      <c r="AQ205" s="145"/>
      <c r="AR205" s="145"/>
      <c r="AS205" s="145"/>
      <c r="AT205" s="146"/>
      <c r="AU205" s="162">
        <v>3</v>
      </c>
      <c r="AV205" s="145"/>
      <c r="AW205" s="145"/>
      <c r="AX205" s="145">
        <v>4</v>
      </c>
      <c r="AY205" s="145">
        <v>4</v>
      </c>
      <c r="AZ205" s="145"/>
      <c r="BA205" s="162">
        <v>4</v>
      </c>
      <c r="BB205" s="145"/>
      <c r="BC205" s="145"/>
      <c r="BD205" s="145"/>
      <c r="BE205" s="147"/>
      <c r="BF205" s="148"/>
      <c r="BG205" s="162">
        <v>0</v>
      </c>
    </row>
    <row r="206" spans="1:59" s="102" customFormat="1" ht="23.1" customHeight="1" x14ac:dyDescent="0.3">
      <c r="A206" s="149">
        <v>204</v>
      </c>
      <c r="B206" s="149" t="s">
        <v>441</v>
      </c>
      <c r="C206" s="150" t="s">
        <v>442</v>
      </c>
      <c r="D206" s="149" t="s">
        <v>449</v>
      </c>
      <c r="E206" s="149" t="s">
        <v>288</v>
      </c>
      <c r="F206" s="145">
        <v>3</v>
      </c>
      <c r="G206" s="145">
        <v>3</v>
      </c>
      <c r="H206" s="145">
        <v>2</v>
      </c>
      <c r="I206" s="145">
        <v>2</v>
      </c>
      <c r="J206" s="152"/>
      <c r="K206" s="162">
        <v>2.5</v>
      </c>
      <c r="L206" s="145">
        <v>3</v>
      </c>
      <c r="M206" s="145">
        <v>3</v>
      </c>
      <c r="N206" s="145">
        <v>4</v>
      </c>
      <c r="O206" s="145">
        <v>3</v>
      </c>
      <c r="P206" s="145">
        <v>0</v>
      </c>
      <c r="Q206" s="162">
        <v>2.6</v>
      </c>
      <c r="R206" s="145"/>
      <c r="S206" s="145">
        <v>4</v>
      </c>
      <c r="T206" s="153"/>
      <c r="U206" s="145"/>
      <c r="V206" s="152"/>
      <c r="W206" s="162">
        <v>4</v>
      </c>
      <c r="X206" s="145"/>
      <c r="Y206" s="145"/>
      <c r="Z206" s="153"/>
      <c r="AA206" s="153"/>
      <c r="AB206" s="152"/>
      <c r="AC206" s="162">
        <v>0</v>
      </c>
      <c r="AD206" s="145"/>
      <c r="AE206" s="145"/>
      <c r="AF206" s="145"/>
      <c r="AG206" s="153"/>
      <c r="AH206" s="152"/>
      <c r="AI206" s="162">
        <v>0</v>
      </c>
      <c r="AJ206" s="145">
        <v>2</v>
      </c>
      <c r="AK206" s="145">
        <v>3</v>
      </c>
      <c r="AL206" s="153"/>
      <c r="AM206" s="145">
        <v>3</v>
      </c>
      <c r="AN206" s="152"/>
      <c r="AO206" s="162">
        <v>2.6666666666666665</v>
      </c>
      <c r="AP206" s="145">
        <v>3</v>
      </c>
      <c r="AQ206" s="145"/>
      <c r="AR206" s="145"/>
      <c r="AS206" s="153"/>
      <c r="AT206" s="152"/>
      <c r="AU206" s="162">
        <v>3</v>
      </c>
      <c r="AV206" s="153"/>
      <c r="AW206" s="153"/>
      <c r="AX206" s="145">
        <v>3</v>
      </c>
      <c r="AY206" s="145">
        <v>3</v>
      </c>
      <c r="AZ206" s="145"/>
      <c r="BA206" s="162">
        <v>3</v>
      </c>
      <c r="BB206" s="145"/>
      <c r="BC206" s="145"/>
      <c r="BD206" s="153"/>
      <c r="BE206" s="151"/>
      <c r="BF206" s="154"/>
      <c r="BG206" s="162">
        <v>0</v>
      </c>
    </row>
    <row r="207" spans="1:59" s="102" customFormat="1" ht="23.1" customHeight="1" x14ac:dyDescent="0.3">
      <c r="A207" s="143">
        <v>205</v>
      </c>
      <c r="B207" s="143" t="s">
        <v>443</v>
      </c>
      <c r="C207" s="144" t="s">
        <v>444</v>
      </c>
      <c r="D207" s="143" t="s">
        <v>449</v>
      </c>
      <c r="E207" s="143" t="s">
        <v>288</v>
      </c>
      <c r="F207" s="145">
        <v>4</v>
      </c>
      <c r="G207" s="145">
        <v>4</v>
      </c>
      <c r="H207" s="145">
        <v>4</v>
      </c>
      <c r="I207" s="145">
        <v>3</v>
      </c>
      <c r="J207" s="146"/>
      <c r="K207" s="162">
        <v>3.75</v>
      </c>
      <c r="L207" s="145">
        <v>3</v>
      </c>
      <c r="M207" s="145">
        <v>4</v>
      </c>
      <c r="N207" s="145">
        <v>4</v>
      </c>
      <c r="O207" s="145">
        <v>2</v>
      </c>
      <c r="P207" s="145">
        <v>0</v>
      </c>
      <c r="Q207" s="162">
        <v>2.6</v>
      </c>
      <c r="R207" s="145"/>
      <c r="S207" s="145">
        <v>2</v>
      </c>
      <c r="T207" s="145"/>
      <c r="U207" s="145"/>
      <c r="V207" s="146"/>
      <c r="W207" s="162">
        <v>2</v>
      </c>
      <c r="X207" s="145"/>
      <c r="Y207" s="145"/>
      <c r="Z207" s="145"/>
      <c r="AA207" s="145"/>
      <c r="AB207" s="146"/>
      <c r="AC207" s="162">
        <v>0</v>
      </c>
      <c r="AD207" s="145"/>
      <c r="AE207" s="145"/>
      <c r="AF207" s="145"/>
      <c r="AG207" s="145"/>
      <c r="AH207" s="146"/>
      <c r="AI207" s="162">
        <v>0</v>
      </c>
      <c r="AJ207" s="145">
        <v>3</v>
      </c>
      <c r="AK207" s="145">
        <v>3</v>
      </c>
      <c r="AL207" s="145"/>
      <c r="AM207" s="145">
        <v>3</v>
      </c>
      <c r="AN207" s="146"/>
      <c r="AO207" s="162">
        <v>3</v>
      </c>
      <c r="AP207" s="145">
        <v>3</v>
      </c>
      <c r="AQ207" s="145"/>
      <c r="AR207" s="145"/>
      <c r="AS207" s="145"/>
      <c r="AT207" s="146"/>
      <c r="AU207" s="162">
        <v>3</v>
      </c>
      <c r="AV207" s="145"/>
      <c r="AW207" s="145"/>
      <c r="AX207" s="145">
        <v>4</v>
      </c>
      <c r="AY207" s="145">
        <v>3</v>
      </c>
      <c r="AZ207" s="145"/>
      <c r="BA207" s="162">
        <v>3.5</v>
      </c>
      <c r="BB207" s="145"/>
      <c r="BC207" s="145"/>
      <c r="BD207" s="145"/>
      <c r="BE207" s="147"/>
      <c r="BF207" s="148"/>
      <c r="BG207" s="162">
        <v>0</v>
      </c>
    </row>
    <row r="208" spans="1:59" s="102" customFormat="1" ht="23.1" customHeight="1" x14ac:dyDescent="0.3">
      <c r="A208" s="149">
        <v>206</v>
      </c>
      <c r="B208" s="149" t="s">
        <v>445</v>
      </c>
      <c r="C208" s="150" t="s">
        <v>446</v>
      </c>
      <c r="D208" s="149" t="s">
        <v>449</v>
      </c>
      <c r="E208" s="149" t="s">
        <v>288</v>
      </c>
      <c r="F208" s="145">
        <v>0</v>
      </c>
      <c r="G208" s="145">
        <v>0</v>
      </c>
      <c r="H208" s="145">
        <v>0</v>
      </c>
      <c r="I208" s="145">
        <v>0</v>
      </c>
      <c r="J208" s="152"/>
      <c r="K208" s="162">
        <v>0</v>
      </c>
      <c r="L208" s="145">
        <v>0</v>
      </c>
      <c r="M208" s="145">
        <v>0</v>
      </c>
      <c r="N208" s="145">
        <v>2</v>
      </c>
      <c r="O208" s="145">
        <v>0</v>
      </c>
      <c r="P208" s="145">
        <v>0</v>
      </c>
      <c r="Q208" s="162">
        <v>0.4</v>
      </c>
      <c r="R208" s="145"/>
      <c r="S208" s="145">
        <v>0</v>
      </c>
      <c r="T208" s="153"/>
      <c r="U208" s="145"/>
      <c r="V208" s="152"/>
      <c r="W208" s="162">
        <v>0</v>
      </c>
      <c r="X208" s="145"/>
      <c r="Y208" s="145"/>
      <c r="Z208" s="153"/>
      <c r="AA208" s="153"/>
      <c r="AB208" s="152"/>
      <c r="AC208" s="162">
        <v>0</v>
      </c>
      <c r="AD208" s="145"/>
      <c r="AE208" s="145"/>
      <c r="AF208" s="145"/>
      <c r="AG208" s="153"/>
      <c r="AH208" s="152"/>
      <c r="AI208" s="162">
        <v>0</v>
      </c>
      <c r="AJ208" s="145">
        <v>0</v>
      </c>
      <c r="AK208" s="145">
        <v>0</v>
      </c>
      <c r="AL208" s="153"/>
      <c r="AM208" s="145">
        <v>0</v>
      </c>
      <c r="AN208" s="152"/>
      <c r="AO208" s="162">
        <v>0</v>
      </c>
      <c r="AP208" s="145">
        <v>0</v>
      </c>
      <c r="AQ208" s="145"/>
      <c r="AR208" s="145"/>
      <c r="AS208" s="153"/>
      <c r="AT208" s="152"/>
      <c r="AU208" s="162">
        <v>0</v>
      </c>
      <c r="AV208" s="153"/>
      <c r="AW208" s="153"/>
      <c r="AX208" s="145">
        <v>0</v>
      </c>
      <c r="AY208" s="145">
        <v>0</v>
      </c>
      <c r="AZ208" s="145"/>
      <c r="BA208" s="162">
        <v>0</v>
      </c>
      <c r="BB208" s="145"/>
      <c r="BC208" s="145"/>
      <c r="BD208" s="153"/>
      <c r="BE208" s="151"/>
      <c r="BF208" s="154"/>
      <c r="BG208" s="162">
        <v>0</v>
      </c>
    </row>
    <row r="209" spans="1:59" s="102" customFormat="1" ht="23.1" customHeight="1" x14ac:dyDescent="0.3">
      <c r="A209" s="143">
        <v>207</v>
      </c>
      <c r="B209" s="143" t="s">
        <v>447</v>
      </c>
      <c r="C209" s="144" t="s">
        <v>448</v>
      </c>
      <c r="D209" s="143" t="s">
        <v>449</v>
      </c>
      <c r="E209" s="143" t="s">
        <v>288</v>
      </c>
      <c r="F209" s="145">
        <v>2</v>
      </c>
      <c r="G209" s="145">
        <v>2</v>
      </c>
      <c r="H209" s="145">
        <v>3</v>
      </c>
      <c r="I209" s="145">
        <v>3</v>
      </c>
      <c r="J209" s="146"/>
      <c r="K209" s="162">
        <v>2.5</v>
      </c>
      <c r="L209" s="145">
        <v>3</v>
      </c>
      <c r="M209" s="145">
        <v>2</v>
      </c>
      <c r="N209" s="145">
        <v>3</v>
      </c>
      <c r="O209" s="145">
        <v>3</v>
      </c>
      <c r="P209" s="145">
        <v>0</v>
      </c>
      <c r="Q209" s="162">
        <v>2.2000000000000002</v>
      </c>
      <c r="R209" s="145"/>
      <c r="S209" s="145">
        <v>3</v>
      </c>
      <c r="T209" s="145"/>
      <c r="U209" s="145"/>
      <c r="V209" s="146"/>
      <c r="W209" s="162">
        <v>3</v>
      </c>
      <c r="X209" s="145"/>
      <c r="Y209" s="145"/>
      <c r="Z209" s="145"/>
      <c r="AA209" s="145"/>
      <c r="AB209" s="146"/>
      <c r="AC209" s="162">
        <v>0</v>
      </c>
      <c r="AD209" s="145"/>
      <c r="AE209" s="145"/>
      <c r="AF209" s="145"/>
      <c r="AG209" s="145"/>
      <c r="AH209" s="146"/>
      <c r="AI209" s="162">
        <v>0</v>
      </c>
      <c r="AJ209" s="145">
        <v>3</v>
      </c>
      <c r="AK209" s="145">
        <v>2</v>
      </c>
      <c r="AL209" s="145"/>
      <c r="AM209" s="145">
        <v>4</v>
      </c>
      <c r="AN209" s="146"/>
      <c r="AO209" s="162">
        <v>3</v>
      </c>
      <c r="AP209" s="145">
        <v>3</v>
      </c>
      <c r="AQ209" s="145"/>
      <c r="AR209" s="145"/>
      <c r="AS209" s="145"/>
      <c r="AT209" s="146"/>
      <c r="AU209" s="162">
        <v>3</v>
      </c>
      <c r="AV209" s="145"/>
      <c r="AW209" s="145"/>
      <c r="AX209" s="145">
        <v>3</v>
      </c>
      <c r="AY209" s="145">
        <v>2</v>
      </c>
      <c r="AZ209" s="145"/>
      <c r="BA209" s="162">
        <v>2.5</v>
      </c>
      <c r="BB209" s="145"/>
      <c r="BC209" s="145"/>
      <c r="BD209" s="145"/>
      <c r="BE209" s="147"/>
      <c r="BF209" s="148"/>
      <c r="BG209" s="162">
        <v>0</v>
      </c>
    </row>
    <row r="210" spans="1:59" s="102" customFormat="1" ht="23.1" customHeight="1" x14ac:dyDescent="0.3">
      <c r="A210" s="149">
        <v>208</v>
      </c>
      <c r="B210" s="149" t="s">
        <v>73</v>
      </c>
      <c r="C210" s="150" t="s">
        <v>493</v>
      </c>
      <c r="D210" s="149" t="s">
        <v>449</v>
      </c>
      <c r="E210" s="149" t="s">
        <v>288</v>
      </c>
      <c r="F210" s="145">
        <v>4</v>
      </c>
      <c r="G210" s="145">
        <v>4</v>
      </c>
      <c r="H210" s="145">
        <v>2</v>
      </c>
      <c r="I210" s="145">
        <v>3</v>
      </c>
      <c r="J210" s="152"/>
      <c r="K210" s="162">
        <v>3.25</v>
      </c>
      <c r="L210" s="145">
        <v>4</v>
      </c>
      <c r="M210" s="145">
        <v>4</v>
      </c>
      <c r="N210" s="145">
        <v>5</v>
      </c>
      <c r="O210" s="145">
        <v>4</v>
      </c>
      <c r="P210" s="145">
        <v>0</v>
      </c>
      <c r="Q210" s="162">
        <v>3.4</v>
      </c>
      <c r="R210" s="145"/>
      <c r="S210" s="145">
        <v>4</v>
      </c>
      <c r="T210" s="153"/>
      <c r="U210" s="145"/>
      <c r="V210" s="152"/>
      <c r="W210" s="162">
        <v>4</v>
      </c>
      <c r="X210" s="145"/>
      <c r="Y210" s="145"/>
      <c r="Z210" s="153"/>
      <c r="AA210" s="153"/>
      <c r="AB210" s="152"/>
      <c r="AC210" s="162">
        <v>0</v>
      </c>
      <c r="AD210" s="145"/>
      <c r="AE210" s="145"/>
      <c r="AF210" s="145"/>
      <c r="AG210" s="153"/>
      <c r="AH210" s="152"/>
      <c r="AI210" s="162">
        <v>0</v>
      </c>
      <c r="AJ210" s="145">
        <v>3</v>
      </c>
      <c r="AK210" s="145">
        <v>3</v>
      </c>
      <c r="AL210" s="153"/>
      <c r="AM210" s="145">
        <v>3</v>
      </c>
      <c r="AN210" s="152"/>
      <c r="AO210" s="162">
        <v>3</v>
      </c>
      <c r="AP210" s="145">
        <v>3</v>
      </c>
      <c r="AQ210" s="145"/>
      <c r="AR210" s="145"/>
      <c r="AS210" s="153"/>
      <c r="AT210" s="152"/>
      <c r="AU210" s="162">
        <v>3</v>
      </c>
      <c r="AV210" s="153"/>
      <c r="AW210" s="153"/>
      <c r="AX210" s="145">
        <v>3</v>
      </c>
      <c r="AY210" s="145">
        <v>3</v>
      </c>
      <c r="AZ210" s="145"/>
      <c r="BA210" s="162">
        <v>3</v>
      </c>
      <c r="BB210" s="145"/>
      <c r="BC210" s="145"/>
      <c r="BD210" s="153"/>
      <c r="BE210" s="151"/>
      <c r="BF210" s="154"/>
      <c r="BG210" s="162">
        <v>0</v>
      </c>
    </row>
    <row r="211" spans="1:59" s="102" customFormat="1" ht="23.1" customHeight="1" x14ac:dyDescent="0.3">
      <c r="A211" s="143">
        <v>209</v>
      </c>
      <c r="B211" s="143" t="s">
        <v>450</v>
      </c>
      <c r="C211" s="144" t="s">
        <v>451</v>
      </c>
      <c r="D211" s="143" t="s">
        <v>449</v>
      </c>
      <c r="E211" s="143" t="s">
        <v>288</v>
      </c>
      <c r="F211" s="145">
        <v>2</v>
      </c>
      <c r="G211" s="145">
        <v>2</v>
      </c>
      <c r="H211" s="145">
        <v>2</v>
      </c>
      <c r="I211" s="145">
        <v>2</v>
      </c>
      <c r="J211" s="146"/>
      <c r="K211" s="162">
        <v>2</v>
      </c>
      <c r="L211" s="145">
        <v>2</v>
      </c>
      <c r="M211" s="145">
        <v>2</v>
      </c>
      <c r="N211" s="145">
        <v>2</v>
      </c>
      <c r="O211" s="145">
        <v>2</v>
      </c>
      <c r="P211" s="145">
        <v>0</v>
      </c>
      <c r="Q211" s="162">
        <v>1.6</v>
      </c>
      <c r="R211" s="145"/>
      <c r="S211" s="145">
        <v>2</v>
      </c>
      <c r="T211" s="145"/>
      <c r="U211" s="145"/>
      <c r="V211" s="146"/>
      <c r="W211" s="162">
        <v>2</v>
      </c>
      <c r="X211" s="145"/>
      <c r="Y211" s="145"/>
      <c r="Z211" s="145"/>
      <c r="AA211" s="145"/>
      <c r="AB211" s="146"/>
      <c r="AC211" s="162">
        <v>0</v>
      </c>
      <c r="AD211" s="145"/>
      <c r="AE211" s="145"/>
      <c r="AF211" s="145"/>
      <c r="AG211" s="145"/>
      <c r="AH211" s="146"/>
      <c r="AI211" s="162">
        <v>0</v>
      </c>
      <c r="AJ211" s="145">
        <v>2</v>
      </c>
      <c r="AK211" s="145">
        <v>2</v>
      </c>
      <c r="AL211" s="145"/>
      <c r="AM211" s="145">
        <v>2</v>
      </c>
      <c r="AN211" s="146"/>
      <c r="AO211" s="162">
        <v>2</v>
      </c>
      <c r="AP211" s="145">
        <v>2</v>
      </c>
      <c r="AQ211" s="145"/>
      <c r="AR211" s="145"/>
      <c r="AS211" s="145"/>
      <c r="AT211" s="146"/>
      <c r="AU211" s="162">
        <v>2</v>
      </c>
      <c r="AV211" s="145"/>
      <c r="AW211" s="145"/>
      <c r="AX211" s="145">
        <v>3</v>
      </c>
      <c r="AY211" s="145">
        <v>2</v>
      </c>
      <c r="AZ211" s="145"/>
      <c r="BA211" s="162">
        <v>2.5</v>
      </c>
      <c r="BB211" s="145"/>
      <c r="BC211" s="145"/>
      <c r="BD211" s="145"/>
      <c r="BE211" s="147"/>
      <c r="BF211" s="148"/>
      <c r="BG211" s="162">
        <v>0</v>
      </c>
    </row>
    <row r="212" spans="1:59" s="102" customFormat="1" ht="23.1" customHeight="1" x14ac:dyDescent="0.3">
      <c r="A212" s="149">
        <v>210</v>
      </c>
      <c r="B212" s="149" t="s">
        <v>452</v>
      </c>
      <c r="C212" s="150" t="s">
        <v>453</v>
      </c>
      <c r="D212" s="149" t="s">
        <v>449</v>
      </c>
      <c r="E212" s="149" t="s">
        <v>288</v>
      </c>
      <c r="F212" s="145">
        <v>3</v>
      </c>
      <c r="G212" s="145">
        <v>4</v>
      </c>
      <c r="H212" s="145">
        <v>3</v>
      </c>
      <c r="I212" s="145">
        <v>3</v>
      </c>
      <c r="J212" s="152"/>
      <c r="K212" s="162">
        <v>3.25</v>
      </c>
      <c r="L212" s="145">
        <v>3</v>
      </c>
      <c r="M212" s="145">
        <v>3</v>
      </c>
      <c r="N212" s="145">
        <v>3</v>
      </c>
      <c r="O212" s="145">
        <v>3</v>
      </c>
      <c r="P212" s="145">
        <v>0</v>
      </c>
      <c r="Q212" s="162">
        <v>2.4</v>
      </c>
      <c r="R212" s="145"/>
      <c r="S212" s="145">
        <v>3</v>
      </c>
      <c r="T212" s="153"/>
      <c r="U212" s="145"/>
      <c r="V212" s="152"/>
      <c r="W212" s="162">
        <v>3</v>
      </c>
      <c r="X212" s="145"/>
      <c r="Y212" s="145"/>
      <c r="Z212" s="153"/>
      <c r="AA212" s="153"/>
      <c r="AB212" s="152"/>
      <c r="AC212" s="162">
        <v>0</v>
      </c>
      <c r="AD212" s="145"/>
      <c r="AE212" s="145"/>
      <c r="AF212" s="145"/>
      <c r="AG212" s="153"/>
      <c r="AH212" s="152"/>
      <c r="AI212" s="162">
        <v>0</v>
      </c>
      <c r="AJ212" s="145">
        <v>3</v>
      </c>
      <c r="AK212" s="145">
        <v>2</v>
      </c>
      <c r="AL212" s="153"/>
      <c r="AM212" s="145">
        <v>3</v>
      </c>
      <c r="AN212" s="152"/>
      <c r="AO212" s="162">
        <v>2.6666666666666665</v>
      </c>
      <c r="AP212" s="145">
        <v>3</v>
      </c>
      <c r="AQ212" s="145"/>
      <c r="AR212" s="145"/>
      <c r="AS212" s="153"/>
      <c r="AT212" s="152"/>
      <c r="AU212" s="162">
        <v>3</v>
      </c>
      <c r="AV212" s="153"/>
      <c r="AW212" s="153"/>
      <c r="AX212" s="145">
        <v>3</v>
      </c>
      <c r="AY212" s="145">
        <v>4</v>
      </c>
      <c r="AZ212" s="145"/>
      <c r="BA212" s="162">
        <v>3.5</v>
      </c>
      <c r="BB212" s="145"/>
      <c r="BC212" s="145"/>
      <c r="BD212" s="153"/>
      <c r="BE212" s="151"/>
      <c r="BF212" s="154"/>
      <c r="BG212" s="162">
        <v>0</v>
      </c>
    </row>
    <row r="213" spans="1:59" s="102" customFormat="1" ht="23.1" customHeight="1" x14ac:dyDescent="0.3">
      <c r="A213" s="143">
        <v>211</v>
      </c>
      <c r="B213" s="143" t="s">
        <v>454</v>
      </c>
      <c r="C213" s="144" t="s">
        <v>455</v>
      </c>
      <c r="D213" s="143" t="s">
        <v>541</v>
      </c>
      <c r="E213" s="143" t="s">
        <v>288</v>
      </c>
      <c r="F213" s="145">
        <v>2</v>
      </c>
      <c r="G213" s="145">
        <v>4</v>
      </c>
      <c r="H213" s="145">
        <v>3</v>
      </c>
      <c r="I213" s="145">
        <v>2</v>
      </c>
      <c r="J213" s="146"/>
      <c r="K213" s="162">
        <v>2.75</v>
      </c>
      <c r="L213" s="145">
        <v>3</v>
      </c>
      <c r="M213" s="145">
        <v>4</v>
      </c>
      <c r="N213" s="145">
        <v>4</v>
      </c>
      <c r="O213" s="145">
        <v>3</v>
      </c>
      <c r="P213" s="145">
        <v>0</v>
      </c>
      <c r="Q213" s="162">
        <v>2.8</v>
      </c>
      <c r="R213" s="145"/>
      <c r="S213" s="145">
        <v>2</v>
      </c>
      <c r="T213" s="145"/>
      <c r="U213" s="145"/>
      <c r="V213" s="146"/>
      <c r="W213" s="162">
        <v>2</v>
      </c>
      <c r="X213" s="145"/>
      <c r="Y213" s="145"/>
      <c r="Z213" s="145"/>
      <c r="AA213" s="145"/>
      <c r="AB213" s="146"/>
      <c r="AC213" s="162">
        <v>0</v>
      </c>
      <c r="AD213" s="145"/>
      <c r="AE213" s="145"/>
      <c r="AF213" s="145"/>
      <c r="AG213" s="145"/>
      <c r="AH213" s="146"/>
      <c r="AI213" s="162">
        <v>0</v>
      </c>
      <c r="AJ213" s="145">
        <v>2</v>
      </c>
      <c r="AK213" s="145">
        <v>3</v>
      </c>
      <c r="AL213" s="145"/>
      <c r="AM213" s="145">
        <v>3</v>
      </c>
      <c r="AN213" s="146"/>
      <c r="AO213" s="162">
        <v>2.6666666666666665</v>
      </c>
      <c r="AP213" s="145">
        <v>2</v>
      </c>
      <c r="AQ213" s="145"/>
      <c r="AR213" s="145"/>
      <c r="AS213" s="145"/>
      <c r="AT213" s="146"/>
      <c r="AU213" s="162">
        <v>2</v>
      </c>
      <c r="AV213" s="145"/>
      <c r="AW213" s="145"/>
      <c r="AX213" s="145">
        <v>4</v>
      </c>
      <c r="AY213" s="145">
        <v>4</v>
      </c>
      <c r="AZ213" s="145"/>
      <c r="BA213" s="162">
        <v>4</v>
      </c>
      <c r="BB213" s="145"/>
      <c r="BC213" s="145"/>
      <c r="BD213" s="145"/>
      <c r="BE213" s="147"/>
      <c r="BF213" s="148"/>
      <c r="BG213" s="162">
        <v>0</v>
      </c>
    </row>
    <row r="214" spans="1:59" s="102" customFormat="1" ht="23.1" customHeight="1" x14ac:dyDescent="0.3">
      <c r="A214" s="149">
        <v>212</v>
      </c>
      <c r="B214" s="149" t="s">
        <v>456</v>
      </c>
      <c r="C214" s="150" t="s">
        <v>457</v>
      </c>
      <c r="D214" s="149" t="s">
        <v>541</v>
      </c>
      <c r="E214" s="149" t="s">
        <v>288</v>
      </c>
      <c r="F214" s="145">
        <v>3</v>
      </c>
      <c r="G214" s="145">
        <v>3</v>
      </c>
      <c r="H214" s="145">
        <v>2</v>
      </c>
      <c r="I214" s="145">
        <v>2</v>
      </c>
      <c r="J214" s="152"/>
      <c r="K214" s="162">
        <v>2.5</v>
      </c>
      <c r="L214" s="145">
        <v>4</v>
      </c>
      <c r="M214" s="145">
        <v>4</v>
      </c>
      <c r="N214" s="145">
        <v>4</v>
      </c>
      <c r="O214" s="145">
        <v>5</v>
      </c>
      <c r="P214" s="145">
        <v>0</v>
      </c>
      <c r="Q214" s="162">
        <v>3.4</v>
      </c>
      <c r="R214" s="145"/>
      <c r="S214" s="145">
        <v>3</v>
      </c>
      <c r="T214" s="153"/>
      <c r="U214" s="145"/>
      <c r="V214" s="152"/>
      <c r="W214" s="162">
        <v>3</v>
      </c>
      <c r="X214" s="145"/>
      <c r="Y214" s="145"/>
      <c r="Z214" s="153"/>
      <c r="AA214" s="153"/>
      <c r="AB214" s="152"/>
      <c r="AC214" s="162">
        <v>0</v>
      </c>
      <c r="AD214" s="145"/>
      <c r="AE214" s="145"/>
      <c r="AF214" s="145"/>
      <c r="AG214" s="153"/>
      <c r="AH214" s="152"/>
      <c r="AI214" s="162">
        <v>0</v>
      </c>
      <c r="AJ214" s="145">
        <v>3</v>
      </c>
      <c r="AK214" s="145">
        <v>3</v>
      </c>
      <c r="AL214" s="153"/>
      <c r="AM214" s="145">
        <v>2</v>
      </c>
      <c r="AN214" s="152"/>
      <c r="AO214" s="162">
        <v>2.6666666666666665</v>
      </c>
      <c r="AP214" s="145">
        <v>2</v>
      </c>
      <c r="AQ214" s="145"/>
      <c r="AR214" s="145"/>
      <c r="AS214" s="153"/>
      <c r="AT214" s="152"/>
      <c r="AU214" s="162">
        <v>2</v>
      </c>
      <c r="AV214" s="153"/>
      <c r="AW214" s="153"/>
      <c r="AX214" s="145">
        <v>3</v>
      </c>
      <c r="AY214" s="145">
        <v>4</v>
      </c>
      <c r="AZ214" s="145"/>
      <c r="BA214" s="162">
        <v>3.5</v>
      </c>
      <c r="BB214" s="145"/>
      <c r="BC214" s="145"/>
      <c r="BD214" s="153"/>
      <c r="BE214" s="151"/>
      <c r="BF214" s="154"/>
      <c r="BG214" s="162">
        <v>0</v>
      </c>
    </row>
    <row r="215" spans="1:59" s="102" customFormat="1" ht="23.1" customHeight="1" x14ac:dyDescent="0.3">
      <c r="A215" s="143">
        <v>213</v>
      </c>
      <c r="B215" s="143" t="s">
        <v>458</v>
      </c>
      <c r="C215" s="144" t="s">
        <v>459</v>
      </c>
      <c r="D215" s="143" t="s">
        <v>541</v>
      </c>
      <c r="E215" s="143" t="s">
        <v>288</v>
      </c>
      <c r="F215" s="145">
        <v>3.5</v>
      </c>
      <c r="G215" s="145">
        <v>3.5</v>
      </c>
      <c r="H215" s="145">
        <v>3.5</v>
      </c>
      <c r="I215" s="145">
        <v>4</v>
      </c>
      <c r="J215" s="146"/>
      <c r="K215" s="162">
        <v>3.625</v>
      </c>
      <c r="L215" s="145">
        <v>4</v>
      </c>
      <c r="M215" s="145">
        <v>3.5</v>
      </c>
      <c r="N215" s="145">
        <v>3.5</v>
      </c>
      <c r="O215" s="145">
        <v>3.5</v>
      </c>
      <c r="P215" s="145">
        <v>0</v>
      </c>
      <c r="Q215" s="162">
        <v>2.9</v>
      </c>
      <c r="R215" s="145"/>
      <c r="S215" s="145">
        <v>4</v>
      </c>
      <c r="T215" s="145"/>
      <c r="U215" s="145"/>
      <c r="V215" s="146"/>
      <c r="W215" s="162">
        <v>4</v>
      </c>
      <c r="X215" s="145"/>
      <c r="Y215" s="145"/>
      <c r="Z215" s="145"/>
      <c r="AA215" s="145"/>
      <c r="AB215" s="146"/>
      <c r="AC215" s="162">
        <v>0</v>
      </c>
      <c r="AD215" s="145"/>
      <c r="AE215" s="145"/>
      <c r="AF215" s="145"/>
      <c r="AG215" s="145"/>
      <c r="AH215" s="146"/>
      <c r="AI215" s="162">
        <v>0</v>
      </c>
      <c r="AJ215" s="145">
        <v>3.5</v>
      </c>
      <c r="AK215" s="145">
        <v>3.5</v>
      </c>
      <c r="AL215" s="145"/>
      <c r="AM215" s="145">
        <v>4</v>
      </c>
      <c r="AN215" s="146"/>
      <c r="AO215" s="162">
        <v>3.6666666666666665</v>
      </c>
      <c r="AP215" s="145">
        <v>3.5</v>
      </c>
      <c r="AQ215" s="145"/>
      <c r="AR215" s="145"/>
      <c r="AS215" s="145"/>
      <c r="AT215" s="146"/>
      <c r="AU215" s="162">
        <v>3.5</v>
      </c>
      <c r="AV215" s="145"/>
      <c r="AW215" s="145"/>
      <c r="AX215" s="145">
        <v>4</v>
      </c>
      <c r="AY215" s="145">
        <v>3.5</v>
      </c>
      <c r="AZ215" s="145"/>
      <c r="BA215" s="162">
        <v>3.75</v>
      </c>
      <c r="BB215" s="145"/>
      <c r="BC215" s="145"/>
      <c r="BD215" s="145"/>
      <c r="BE215" s="147"/>
      <c r="BF215" s="148"/>
      <c r="BG215" s="162">
        <v>0</v>
      </c>
    </row>
    <row r="216" spans="1:59" s="102" customFormat="1" ht="23.1" customHeight="1" x14ac:dyDescent="0.3">
      <c r="A216" s="149">
        <v>214</v>
      </c>
      <c r="B216" s="149" t="s">
        <v>460</v>
      </c>
      <c r="C216" s="150" t="s">
        <v>461</v>
      </c>
      <c r="D216" s="149" t="s">
        <v>449</v>
      </c>
      <c r="E216" s="149" t="s">
        <v>288</v>
      </c>
      <c r="F216" s="145">
        <v>2.5</v>
      </c>
      <c r="G216" s="145">
        <v>2.5</v>
      </c>
      <c r="H216" s="145">
        <v>3</v>
      </c>
      <c r="I216" s="145">
        <v>2.5</v>
      </c>
      <c r="J216" s="152"/>
      <c r="K216" s="162">
        <v>2.625</v>
      </c>
      <c r="L216" s="145">
        <v>3</v>
      </c>
      <c r="M216" s="145">
        <v>2.5</v>
      </c>
      <c r="N216" s="145">
        <v>2.5</v>
      </c>
      <c r="O216" s="145">
        <v>3</v>
      </c>
      <c r="P216" s="145">
        <v>0</v>
      </c>
      <c r="Q216" s="162">
        <v>2.2000000000000002</v>
      </c>
      <c r="R216" s="145"/>
      <c r="S216" s="145">
        <v>2.5</v>
      </c>
      <c r="T216" s="153"/>
      <c r="U216" s="145"/>
      <c r="V216" s="152"/>
      <c r="W216" s="162">
        <v>2.5</v>
      </c>
      <c r="X216" s="145"/>
      <c r="Y216" s="145"/>
      <c r="Z216" s="153"/>
      <c r="AA216" s="153"/>
      <c r="AB216" s="152"/>
      <c r="AC216" s="162">
        <v>0</v>
      </c>
      <c r="AD216" s="145"/>
      <c r="AE216" s="145"/>
      <c r="AF216" s="145"/>
      <c r="AG216" s="153"/>
      <c r="AH216" s="152"/>
      <c r="AI216" s="162">
        <v>0</v>
      </c>
      <c r="AJ216" s="145">
        <v>2.5</v>
      </c>
      <c r="AK216" s="145">
        <v>2.5</v>
      </c>
      <c r="AL216" s="153"/>
      <c r="AM216" s="145">
        <v>3</v>
      </c>
      <c r="AN216" s="152"/>
      <c r="AO216" s="162">
        <v>2.6666666666666665</v>
      </c>
      <c r="AP216" s="145">
        <v>3</v>
      </c>
      <c r="AQ216" s="145"/>
      <c r="AR216" s="145"/>
      <c r="AS216" s="153"/>
      <c r="AT216" s="152"/>
      <c r="AU216" s="162">
        <v>3</v>
      </c>
      <c r="AV216" s="153"/>
      <c r="AW216" s="153"/>
      <c r="AX216" s="145">
        <v>2.5</v>
      </c>
      <c r="AY216" s="145">
        <v>2.5</v>
      </c>
      <c r="AZ216" s="145"/>
      <c r="BA216" s="162">
        <v>2.5</v>
      </c>
      <c r="BB216" s="145"/>
      <c r="BC216" s="145"/>
      <c r="BD216" s="153"/>
      <c r="BE216" s="151"/>
      <c r="BF216" s="154"/>
      <c r="BG216" s="162">
        <v>0</v>
      </c>
    </row>
    <row r="217" spans="1:59" s="102" customFormat="1" ht="23.1" customHeight="1" x14ac:dyDescent="0.3">
      <c r="A217" s="143">
        <v>215</v>
      </c>
      <c r="B217" s="143" t="s">
        <v>462</v>
      </c>
      <c r="C217" s="144" t="s">
        <v>463</v>
      </c>
      <c r="D217" s="143" t="s">
        <v>449</v>
      </c>
      <c r="E217" s="143" t="s">
        <v>288</v>
      </c>
      <c r="F217" s="145">
        <v>2</v>
      </c>
      <c r="G217" s="145">
        <v>3</v>
      </c>
      <c r="H217" s="145">
        <v>3</v>
      </c>
      <c r="I217" s="145">
        <v>2</v>
      </c>
      <c r="J217" s="146"/>
      <c r="K217" s="162">
        <v>2.5</v>
      </c>
      <c r="L217" s="145">
        <v>3</v>
      </c>
      <c r="M217" s="145">
        <v>3</v>
      </c>
      <c r="N217" s="145">
        <v>3</v>
      </c>
      <c r="O217" s="145">
        <v>2</v>
      </c>
      <c r="P217" s="145">
        <v>0</v>
      </c>
      <c r="Q217" s="162">
        <v>2.2000000000000002</v>
      </c>
      <c r="R217" s="145"/>
      <c r="S217" s="145">
        <v>2</v>
      </c>
      <c r="T217" s="145"/>
      <c r="U217" s="145"/>
      <c r="V217" s="146"/>
      <c r="W217" s="162">
        <v>2</v>
      </c>
      <c r="X217" s="145"/>
      <c r="Y217" s="145"/>
      <c r="Z217" s="145"/>
      <c r="AA217" s="145"/>
      <c r="AB217" s="146"/>
      <c r="AC217" s="162">
        <v>0</v>
      </c>
      <c r="AD217" s="145"/>
      <c r="AE217" s="145"/>
      <c r="AF217" s="145"/>
      <c r="AG217" s="145"/>
      <c r="AH217" s="146"/>
      <c r="AI217" s="162">
        <v>0</v>
      </c>
      <c r="AJ217" s="145">
        <v>2</v>
      </c>
      <c r="AK217" s="145">
        <v>3</v>
      </c>
      <c r="AL217" s="145"/>
      <c r="AM217" s="145">
        <v>3</v>
      </c>
      <c r="AN217" s="146"/>
      <c r="AO217" s="162">
        <v>2.6666666666666665</v>
      </c>
      <c r="AP217" s="145">
        <v>4</v>
      </c>
      <c r="AQ217" s="145"/>
      <c r="AR217" s="145"/>
      <c r="AS217" s="145"/>
      <c r="AT217" s="146"/>
      <c r="AU217" s="162">
        <v>4</v>
      </c>
      <c r="AV217" s="145"/>
      <c r="AW217" s="145"/>
      <c r="AX217" s="145">
        <v>3</v>
      </c>
      <c r="AY217" s="145">
        <v>3</v>
      </c>
      <c r="AZ217" s="145"/>
      <c r="BA217" s="162">
        <v>3</v>
      </c>
      <c r="BB217" s="145"/>
      <c r="BC217" s="145"/>
      <c r="BD217" s="145"/>
      <c r="BE217" s="147"/>
      <c r="BF217" s="148"/>
      <c r="BG217" s="162">
        <v>0</v>
      </c>
    </row>
    <row r="218" spans="1:59" s="102" customFormat="1" ht="23.1" customHeight="1" x14ac:dyDescent="0.3">
      <c r="A218" s="149">
        <v>216</v>
      </c>
      <c r="B218" s="149" t="s">
        <v>464</v>
      </c>
      <c r="C218" s="150" t="s">
        <v>465</v>
      </c>
      <c r="D218" s="149" t="s">
        <v>449</v>
      </c>
      <c r="E218" s="149" t="s">
        <v>288</v>
      </c>
      <c r="F218" s="145">
        <v>1</v>
      </c>
      <c r="G218" s="145">
        <v>3</v>
      </c>
      <c r="H218" s="145">
        <v>0</v>
      </c>
      <c r="I218" s="145">
        <v>1</v>
      </c>
      <c r="J218" s="152"/>
      <c r="K218" s="162">
        <v>1.25</v>
      </c>
      <c r="L218" s="145">
        <v>1</v>
      </c>
      <c r="M218" s="145">
        <v>1</v>
      </c>
      <c r="N218" s="145">
        <v>1</v>
      </c>
      <c r="O218" s="145">
        <v>1</v>
      </c>
      <c r="P218" s="145">
        <v>0</v>
      </c>
      <c r="Q218" s="162">
        <v>0.8</v>
      </c>
      <c r="R218" s="145"/>
      <c r="S218" s="145">
        <v>1</v>
      </c>
      <c r="T218" s="153"/>
      <c r="U218" s="145"/>
      <c r="V218" s="152"/>
      <c r="W218" s="162">
        <v>1</v>
      </c>
      <c r="X218" s="145"/>
      <c r="Y218" s="145"/>
      <c r="Z218" s="153"/>
      <c r="AA218" s="153"/>
      <c r="AB218" s="152"/>
      <c r="AC218" s="162">
        <v>0</v>
      </c>
      <c r="AD218" s="145"/>
      <c r="AE218" s="145"/>
      <c r="AF218" s="145"/>
      <c r="AG218" s="153"/>
      <c r="AH218" s="152"/>
      <c r="AI218" s="162">
        <v>0</v>
      </c>
      <c r="AJ218" s="145">
        <v>3</v>
      </c>
      <c r="AK218" s="145">
        <v>1</v>
      </c>
      <c r="AL218" s="153"/>
      <c r="AM218" s="145">
        <v>1</v>
      </c>
      <c r="AN218" s="152"/>
      <c r="AO218" s="162">
        <v>1.6666666666666667</v>
      </c>
      <c r="AP218" s="145">
        <v>1</v>
      </c>
      <c r="AQ218" s="145"/>
      <c r="AR218" s="145"/>
      <c r="AS218" s="153"/>
      <c r="AT218" s="152"/>
      <c r="AU218" s="162">
        <v>1</v>
      </c>
      <c r="AV218" s="153"/>
      <c r="AW218" s="153"/>
      <c r="AX218" s="145">
        <v>2</v>
      </c>
      <c r="AY218" s="145">
        <v>2</v>
      </c>
      <c r="AZ218" s="145"/>
      <c r="BA218" s="162">
        <v>2</v>
      </c>
      <c r="BB218" s="145"/>
      <c r="BC218" s="145"/>
      <c r="BD218" s="153"/>
      <c r="BE218" s="151"/>
      <c r="BF218" s="154"/>
      <c r="BG218" s="162">
        <v>0</v>
      </c>
    </row>
    <row r="219" spans="1:59" s="102" customFormat="1" ht="23.1" customHeight="1" x14ac:dyDescent="0.3">
      <c r="A219" s="143">
        <v>217</v>
      </c>
      <c r="B219" s="143" t="s">
        <v>466</v>
      </c>
      <c r="C219" s="144" t="s">
        <v>467</v>
      </c>
      <c r="D219" s="143" t="s">
        <v>541</v>
      </c>
      <c r="E219" s="143" t="s">
        <v>288</v>
      </c>
      <c r="F219" s="145">
        <v>4</v>
      </c>
      <c r="G219" s="145">
        <v>4</v>
      </c>
      <c r="H219" s="145">
        <v>4</v>
      </c>
      <c r="I219" s="145">
        <v>4</v>
      </c>
      <c r="J219" s="146"/>
      <c r="K219" s="162">
        <v>4</v>
      </c>
      <c r="L219" s="145">
        <v>5</v>
      </c>
      <c r="M219" s="145">
        <v>4</v>
      </c>
      <c r="N219" s="145">
        <v>4</v>
      </c>
      <c r="O219" s="145">
        <v>3</v>
      </c>
      <c r="P219" s="145">
        <v>0</v>
      </c>
      <c r="Q219" s="162">
        <v>3.2</v>
      </c>
      <c r="R219" s="145"/>
      <c r="S219" s="145">
        <v>3</v>
      </c>
      <c r="T219" s="145"/>
      <c r="U219" s="145"/>
      <c r="V219" s="146"/>
      <c r="W219" s="162">
        <v>3</v>
      </c>
      <c r="X219" s="145"/>
      <c r="Y219" s="145"/>
      <c r="Z219" s="145"/>
      <c r="AA219" s="145"/>
      <c r="AB219" s="146"/>
      <c r="AC219" s="162">
        <v>0</v>
      </c>
      <c r="AD219" s="145"/>
      <c r="AE219" s="145"/>
      <c r="AF219" s="145"/>
      <c r="AG219" s="145"/>
      <c r="AH219" s="146"/>
      <c r="AI219" s="162">
        <v>0</v>
      </c>
      <c r="AJ219" s="145">
        <v>4</v>
      </c>
      <c r="AK219" s="145">
        <v>4</v>
      </c>
      <c r="AL219" s="145"/>
      <c r="AM219" s="145">
        <v>4</v>
      </c>
      <c r="AN219" s="146"/>
      <c r="AO219" s="162">
        <v>4</v>
      </c>
      <c r="AP219" s="145">
        <v>3</v>
      </c>
      <c r="AQ219" s="145"/>
      <c r="AR219" s="145"/>
      <c r="AS219" s="145"/>
      <c r="AT219" s="146"/>
      <c r="AU219" s="162">
        <v>3</v>
      </c>
      <c r="AV219" s="145"/>
      <c r="AW219" s="145"/>
      <c r="AX219" s="145">
        <v>4</v>
      </c>
      <c r="AY219" s="145">
        <v>4</v>
      </c>
      <c r="AZ219" s="145"/>
      <c r="BA219" s="162">
        <v>4</v>
      </c>
      <c r="BB219" s="145"/>
      <c r="BC219" s="145"/>
      <c r="BD219" s="145"/>
      <c r="BE219" s="147"/>
      <c r="BF219" s="148"/>
      <c r="BG219" s="162">
        <v>0</v>
      </c>
    </row>
    <row r="220" spans="1:59" s="102" customFormat="1" ht="23.1" customHeight="1" x14ac:dyDescent="0.3">
      <c r="A220" s="149">
        <v>218</v>
      </c>
      <c r="B220" s="149" t="s">
        <v>468</v>
      </c>
      <c r="C220" s="150" t="s">
        <v>469</v>
      </c>
      <c r="D220" s="149" t="s">
        <v>449</v>
      </c>
      <c r="E220" s="149" t="s">
        <v>288</v>
      </c>
      <c r="F220" s="145">
        <v>2</v>
      </c>
      <c r="G220" s="145">
        <v>2</v>
      </c>
      <c r="H220" s="145">
        <v>2</v>
      </c>
      <c r="I220" s="145">
        <v>3</v>
      </c>
      <c r="J220" s="152"/>
      <c r="K220" s="162">
        <v>2.25</v>
      </c>
      <c r="L220" s="145">
        <v>3</v>
      </c>
      <c r="M220" s="145">
        <v>2</v>
      </c>
      <c r="N220" s="145">
        <v>2</v>
      </c>
      <c r="O220" s="145">
        <v>2</v>
      </c>
      <c r="P220" s="145">
        <v>0</v>
      </c>
      <c r="Q220" s="162">
        <v>1.8</v>
      </c>
      <c r="R220" s="145"/>
      <c r="S220" s="145">
        <v>3</v>
      </c>
      <c r="T220" s="153"/>
      <c r="U220" s="145"/>
      <c r="V220" s="152"/>
      <c r="W220" s="162">
        <v>3</v>
      </c>
      <c r="X220" s="145"/>
      <c r="Y220" s="145"/>
      <c r="Z220" s="153"/>
      <c r="AA220" s="153"/>
      <c r="AB220" s="152"/>
      <c r="AC220" s="162">
        <v>0</v>
      </c>
      <c r="AD220" s="145"/>
      <c r="AE220" s="145"/>
      <c r="AF220" s="145"/>
      <c r="AG220" s="153"/>
      <c r="AH220" s="152"/>
      <c r="AI220" s="162">
        <v>0</v>
      </c>
      <c r="AJ220" s="145">
        <v>3</v>
      </c>
      <c r="AK220" s="145">
        <v>3</v>
      </c>
      <c r="AL220" s="153"/>
      <c r="AM220" s="145">
        <v>2</v>
      </c>
      <c r="AN220" s="152"/>
      <c r="AO220" s="162">
        <v>2.6666666666666665</v>
      </c>
      <c r="AP220" s="145">
        <v>3</v>
      </c>
      <c r="AQ220" s="145"/>
      <c r="AR220" s="145"/>
      <c r="AS220" s="153"/>
      <c r="AT220" s="152"/>
      <c r="AU220" s="162">
        <v>3</v>
      </c>
      <c r="AV220" s="153"/>
      <c r="AW220" s="153"/>
      <c r="AX220" s="145">
        <v>3</v>
      </c>
      <c r="AY220" s="145">
        <v>2</v>
      </c>
      <c r="AZ220" s="145"/>
      <c r="BA220" s="162">
        <v>2.5</v>
      </c>
      <c r="BB220" s="145"/>
      <c r="BC220" s="145"/>
      <c r="BD220" s="153"/>
      <c r="BE220" s="151"/>
      <c r="BF220" s="154"/>
      <c r="BG220" s="162">
        <v>0</v>
      </c>
    </row>
    <row r="221" spans="1:59" s="102" customFormat="1" ht="23.1" customHeight="1" x14ac:dyDescent="0.3">
      <c r="A221" s="143">
        <v>219</v>
      </c>
      <c r="B221" s="143" t="s">
        <v>470</v>
      </c>
      <c r="C221" s="144" t="s">
        <v>471</v>
      </c>
      <c r="D221" s="143" t="s">
        <v>449</v>
      </c>
      <c r="E221" s="143" t="s">
        <v>288</v>
      </c>
      <c r="F221" s="145">
        <v>3</v>
      </c>
      <c r="G221" s="145">
        <v>2.5</v>
      </c>
      <c r="H221" s="145">
        <v>3</v>
      </c>
      <c r="I221" s="145">
        <v>3.5</v>
      </c>
      <c r="J221" s="146"/>
      <c r="K221" s="162">
        <v>3</v>
      </c>
      <c r="L221" s="145">
        <v>3.5</v>
      </c>
      <c r="M221" s="145">
        <v>3</v>
      </c>
      <c r="N221" s="145">
        <v>2.5</v>
      </c>
      <c r="O221" s="145">
        <v>2.5</v>
      </c>
      <c r="P221" s="145">
        <v>0</v>
      </c>
      <c r="Q221" s="162">
        <v>2.2999999999999998</v>
      </c>
      <c r="R221" s="145"/>
      <c r="S221" s="145">
        <v>3.5</v>
      </c>
      <c r="T221" s="145"/>
      <c r="U221" s="145"/>
      <c r="V221" s="146"/>
      <c r="W221" s="162">
        <v>3.5</v>
      </c>
      <c r="X221" s="145"/>
      <c r="Y221" s="145"/>
      <c r="Z221" s="145"/>
      <c r="AA221" s="145"/>
      <c r="AB221" s="146"/>
      <c r="AC221" s="162">
        <v>0</v>
      </c>
      <c r="AD221" s="145"/>
      <c r="AE221" s="145"/>
      <c r="AF221" s="145"/>
      <c r="AG221" s="145"/>
      <c r="AH221" s="146"/>
      <c r="AI221" s="162">
        <v>0</v>
      </c>
      <c r="AJ221" s="145">
        <v>2.5</v>
      </c>
      <c r="AK221" s="145">
        <v>2.5</v>
      </c>
      <c r="AL221" s="145"/>
      <c r="AM221" s="145">
        <v>3.5</v>
      </c>
      <c r="AN221" s="146"/>
      <c r="AO221" s="162">
        <v>2.8333333333333335</v>
      </c>
      <c r="AP221" s="145">
        <v>3</v>
      </c>
      <c r="AQ221" s="145"/>
      <c r="AR221" s="145"/>
      <c r="AS221" s="145"/>
      <c r="AT221" s="146"/>
      <c r="AU221" s="162">
        <v>3</v>
      </c>
      <c r="AV221" s="145"/>
      <c r="AW221" s="145"/>
      <c r="AX221" s="145">
        <v>3.5</v>
      </c>
      <c r="AY221" s="145">
        <v>2.5</v>
      </c>
      <c r="AZ221" s="145"/>
      <c r="BA221" s="162">
        <v>3</v>
      </c>
      <c r="BB221" s="145"/>
      <c r="BC221" s="145"/>
      <c r="BD221" s="145"/>
      <c r="BE221" s="147"/>
      <c r="BF221" s="148"/>
      <c r="BG221" s="162">
        <v>0</v>
      </c>
    </row>
    <row r="222" spans="1:59" s="102" customFormat="1" ht="23.1" customHeight="1" x14ac:dyDescent="0.3">
      <c r="A222" s="149">
        <v>220</v>
      </c>
      <c r="B222" s="149" t="s">
        <v>472</v>
      </c>
      <c r="C222" s="150" t="s">
        <v>473</v>
      </c>
      <c r="D222" s="149" t="s">
        <v>541</v>
      </c>
      <c r="E222" s="149" t="s">
        <v>288</v>
      </c>
      <c r="F222" s="145">
        <v>2</v>
      </c>
      <c r="G222" s="145">
        <v>3</v>
      </c>
      <c r="H222" s="145">
        <v>2</v>
      </c>
      <c r="I222" s="145">
        <v>3</v>
      </c>
      <c r="J222" s="152"/>
      <c r="K222" s="162">
        <v>2.5</v>
      </c>
      <c r="L222" s="145">
        <v>2</v>
      </c>
      <c r="M222" s="145">
        <v>3</v>
      </c>
      <c r="N222" s="145">
        <v>2</v>
      </c>
      <c r="O222" s="145">
        <v>2</v>
      </c>
      <c r="P222" s="145">
        <v>0</v>
      </c>
      <c r="Q222" s="162">
        <v>1.8</v>
      </c>
      <c r="R222" s="145"/>
      <c r="S222" s="145">
        <v>2</v>
      </c>
      <c r="T222" s="153"/>
      <c r="U222" s="145"/>
      <c r="V222" s="152"/>
      <c r="W222" s="162">
        <v>2</v>
      </c>
      <c r="X222" s="145"/>
      <c r="Y222" s="145"/>
      <c r="Z222" s="153"/>
      <c r="AA222" s="153"/>
      <c r="AB222" s="152"/>
      <c r="AC222" s="162">
        <v>0</v>
      </c>
      <c r="AD222" s="145"/>
      <c r="AE222" s="145"/>
      <c r="AF222" s="145"/>
      <c r="AG222" s="153"/>
      <c r="AH222" s="152"/>
      <c r="AI222" s="162">
        <v>0</v>
      </c>
      <c r="AJ222" s="145">
        <v>2</v>
      </c>
      <c r="AK222" s="145">
        <v>2</v>
      </c>
      <c r="AL222" s="153"/>
      <c r="AM222" s="145">
        <v>2</v>
      </c>
      <c r="AN222" s="152"/>
      <c r="AO222" s="162">
        <v>2</v>
      </c>
      <c r="AP222" s="145">
        <v>3</v>
      </c>
      <c r="AQ222" s="145"/>
      <c r="AR222" s="145"/>
      <c r="AS222" s="153"/>
      <c r="AT222" s="152"/>
      <c r="AU222" s="162">
        <v>3</v>
      </c>
      <c r="AV222" s="153"/>
      <c r="AW222" s="153"/>
      <c r="AX222" s="145">
        <v>3</v>
      </c>
      <c r="AY222" s="145">
        <v>3</v>
      </c>
      <c r="AZ222" s="145"/>
      <c r="BA222" s="162">
        <v>3</v>
      </c>
      <c r="BB222" s="145"/>
      <c r="BC222" s="145"/>
      <c r="BD222" s="153"/>
      <c r="BE222" s="151"/>
      <c r="BF222" s="154"/>
      <c r="BG222" s="162">
        <v>0</v>
      </c>
    </row>
    <row r="223" spans="1:59" s="102" customFormat="1" ht="23.1" customHeight="1" x14ac:dyDescent="0.3">
      <c r="A223" s="143">
        <v>221</v>
      </c>
      <c r="B223" s="143" t="s">
        <v>474</v>
      </c>
      <c r="C223" s="144" t="s">
        <v>475</v>
      </c>
      <c r="D223" s="143" t="s">
        <v>449</v>
      </c>
      <c r="E223" s="143" t="s">
        <v>288</v>
      </c>
      <c r="F223" s="145">
        <v>2</v>
      </c>
      <c r="G223" s="145">
        <v>2</v>
      </c>
      <c r="H223" s="145">
        <v>3</v>
      </c>
      <c r="I223" s="145">
        <v>3</v>
      </c>
      <c r="J223" s="146"/>
      <c r="K223" s="162">
        <v>2.5</v>
      </c>
      <c r="L223" s="145">
        <v>2</v>
      </c>
      <c r="M223" s="145">
        <v>2</v>
      </c>
      <c r="N223" s="145">
        <v>3</v>
      </c>
      <c r="O223" s="145">
        <v>2</v>
      </c>
      <c r="P223" s="145">
        <v>0</v>
      </c>
      <c r="Q223" s="162">
        <v>1.8</v>
      </c>
      <c r="R223" s="145"/>
      <c r="S223" s="145">
        <v>2</v>
      </c>
      <c r="T223" s="145"/>
      <c r="U223" s="145"/>
      <c r="V223" s="146"/>
      <c r="W223" s="162">
        <v>2</v>
      </c>
      <c r="X223" s="145"/>
      <c r="Y223" s="145"/>
      <c r="Z223" s="145"/>
      <c r="AA223" s="145"/>
      <c r="AB223" s="146"/>
      <c r="AC223" s="162">
        <v>0</v>
      </c>
      <c r="AD223" s="145"/>
      <c r="AE223" s="145"/>
      <c r="AF223" s="145"/>
      <c r="AG223" s="145"/>
      <c r="AH223" s="146"/>
      <c r="AI223" s="162">
        <v>0</v>
      </c>
      <c r="AJ223" s="145">
        <v>3</v>
      </c>
      <c r="AK223" s="145">
        <v>3</v>
      </c>
      <c r="AL223" s="145"/>
      <c r="AM223" s="145">
        <v>2</v>
      </c>
      <c r="AN223" s="146"/>
      <c r="AO223" s="162">
        <v>2.6666666666666665</v>
      </c>
      <c r="AP223" s="145">
        <v>2</v>
      </c>
      <c r="AQ223" s="145"/>
      <c r="AR223" s="145"/>
      <c r="AS223" s="145"/>
      <c r="AT223" s="146"/>
      <c r="AU223" s="162">
        <v>2</v>
      </c>
      <c r="AV223" s="145"/>
      <c r="AW223" s="145"/>
      <c r="AX223" s="145">
        <v>2</v>
      </c>
      <c r="AY223" s="145">
        <v>2</v>
      </c>
      <c r="AZ223" s="145"/>
      <c r="BA223" s="162">
        <v>2</v>
      </c>
      <c r="BB223" s="145"/>
      <c r="BC223" s="145"/>
      <c r="BD223" s="145"/>
      <c r="BE223" s="147"/>
      <c r="BF223" s="148"/>
      <c r="BG223" s="162">
        <v>0</v>
      </c>
    </row>
    <row r="224" spans="1:59" s="102" customFormat="1" ht="23.1" customHeight="1" x14ac:dyDescent="0.3">
      <c r="A224" s="149">
        <v>222</v>
      </c>
      <c r="B224" s="149" t="s">
        <v>476</v>
      </c>
      <c r="C224" s="150" t="s">
        <v>477</v>
      </c>
      <c r="D224" s="149" t="s">
        <v>449</v>
      </c>
      <c r="E224" s="149" t="s">
        <v>288</v>
      </c>
      <c r="F224" s="145">
        <v>3</v>
      </c>
      <c r="G224" s="145">
        <v>3</v>
      </c>
      <c r="H224" s="145">
        <v>3</v>
      </c>
      <c r="I224" s="145">
        <v>2</v>
      </c>
      <c r="J224" s="152"/>
      <c r="K224" s="162">
        <v>2.75</v>
      </c>
      <c r="L224" s="145">
        <v>2</v>
      </c>
      <c r="M224" s="145">
        <v>3</v>
      </c>
      <c r="N224" s="145">
        <v>4</v>
      </c>
      <c r="O224" s="145">
        <v>2</v>
      </c>
      <c r="P224" s="145">
        <v>0</v>
      </c>
      <c r="Q224" s="162">
        <v>2.2000000000000002</v>
      </c>
      <c r="R224" s="145"/>
      <c r="S224" s="145">
        <v>4</v>
      </c>
      <c r="T224" s="153"/>
      <c r="U224" s="145"/>
      <c r="V224" s="152"/>
      <c r="W224" s="162">
        <v>4</v>
      </c>
      <c r="X224" s="145"/>
      <c r="Y224" s="145"/>
      <c r="Z224" s="153"/>
      <c r="AA224" s="153"/>
      <c r="AB224" s="152"/>
      <c r="AC224" s="162">
        <v>0</v>
      </c>
      <c r="AD224" s="145"/>
      <c r="AE224" s="145"/>
      <c r="AF224" s="145"/>
      <c r="AG224" s="153"/>
      <c r="AH224" s="152"/>
      <c r="AI224" s="162">
        <v>0</v>
      </c>
      <c r="AJ224" s="145">
        <v>3</v>
      </c>
      <c r="AK224" s="145">
        <v>2</v>
      </c>
      <c r="AL224" s="153"/>
      <c r="AM224" s="145">
        <v>2</v>
      </c>
      <c r="AN224" s="152"/>
      <c r="AO224" s="162">
        <v>2.3333333333333335</v>
      </c>
      <c r="AP224" s="145">
        <v>3</v>
      </c>
      <c r="AQ224" s="145"/>
      <c r="AR224" s="145"/>
      <c r="AS224" s="153"/>
      <c r="AT224" s="152"/>
      <c r="AU224" s="162">
        <v>3</v>
      </c>
      <c r="AV224" s="153"/>
      <c r="AW224" s="153"/>
      <c r="AX224" s="145">
        <v>3</v>
      </c>
      <c r="AY224" s="145">
        <v>3</v>
      </c>
      <c r="AZ224" s="145"/>
      <c r="BA224" s="162">
        <v>3</v>
      </c>
      <c r="BB224" s="145"/>
      <c r="BC224" s="145"/>
      <c r="BD224" s="153"/>
      <c r="BE224" s="151"/>
      <c r="BF224" s="154"/>
      <c r="BG224" s="162">
        <v>0</v>
      </c>
    </row>
    <row r="225" spans="1:59" s="102" customFormat="1" ht="23.1" customHeight="1" x14ac:dyDescent="0.3">
      <c r="A225" s="143">
        <v>223</v>
      </c>
      <c r="B225" s="143" t="s">
        <v>478</v>
      </c>
      <c r="C225" s="144" t="s">
        <v>479</v>
      </c>
      <c r="D225" s="143" t="s">
        <v>449</v>
      </c>
      <c r="E225" s="143" t="s">
        <v>288</v>
      </c>
      <c r="F225" s="145">
        <v>1</v>
      </c>
      <c r="G225" s="145">
        <v>2</v>
      </c>
      <c r="H225" s="145">
        <v>1</v>
      </c>
      <c r="I225" s="145">
        <v>1</v>
      </c>
      <c r="J225" s="146"/>
      <c r="K225" s="162">
        <v>1.25</v>
      </c>
      <c r="L225" s="145">
        <v>1</v>
      </c>
      <c r="M225" s="145">
        <v>1</v>
      </c>
      <c r="N225" s="145">
        <v>3</v>
      </c>
      <c r="O225" s="145">
        <v>2</v>
      </c>
      <c r="P225" s="145">
        <v>0</v>
      </c>
      <c r="Q225" s="162">
        <v>1.4</v>
      </c>
      <c r="R225" s="145"/>
      <c r="S225" s="145">
        <v>1</v>
      </c>
      <c r="T225" s="145"/>
      <c r="U225" s="145"/>
      <c r="V225" s="146"/>
      <c r="W225" s="162">
        <v>1</v>
      </c>
      <c r="X225" s="145"/>
      <c r="Y225" s="145"/>
      <c r="Z225" s="145"/>
      <c r="AA225" s="145"/>
      <c r="AB225" s="146"/>
      <c r="AC225" s="162">
        <v>0</v>
      </c>
      <c r="AD225" s="145"/>
      <c r="AE225" s="145"/>
      <c r="AF225" s="145"/>
      <c r="AG225" s="145"/>
      <c r="AH225" s="146"/>
      <c r="AI225" s="162">
        <v>0</v>
      </c>
      <c r="AJ225" s="145">
        <v>1</v>
      </c>
      <c r="AK225" s="145">
        <v>2</v>
      </c>
      <c r="AL225" s="145"/>
      <c r="AM225" s="145">
        <v>1</v>
      </c>
      <c r="AN225" s="146"/>
      <c r="AO225" s="162">
        <v>1.3333333333333333</v>
      </c>
      <c r="AP225" s="145">
        <v>4</v>
      </c>
      <c r="AQ225" s="145"/>
      <c r="AR225" s="145"/>
      <c r="AS225" s="145"/>
      <c r="AT225" s="146"/>
      <c r="AU225" s="162">
        <v>4</v>
      </c>
      <c r="AV225" s="145"/>
      <c r="AW225" s="145"/>
      <c r="AX225" s="145">
        <v>1</v>
      </c>
      <c r="AY225" s="145">
        <v>1</v>
      </c>
      <c r="AZ225" s="145"/>
      <c r="BA225" s="162">
        <v>1</v>
      </c>
      <c r="BB225" s="145"/>
      <c r="BC225" s="145"/>
      <c r="BD225" s="145"/>
      <c r="BE225" s="147"/>
      <c r="BF225" s="148"/>
      <c r="BG225" s="162">
        <v>0</v>
      </c>
    </row>
    <row r="226" spans="1:59" s="102" customFormat="1" ht="23.1" customHeight="1" x14ac:dyDescent="0.3">
      <c r="A226" s="149">
        <v>224</v>
      </c>
      <c r="B226" s="149" t="s">
        <v>480</v>
      </c>
      <c r="C226" s="150" t="s">
        <v>481</v>
      </c>
      <c r="D226" s="149" t="s">
        <v>449</v>
      </c>
      <c r="E226" s="149" t="s">
        <v>288</v>
      </c>
      <c r="F226" s="145">
        <v>2</v>
      </c>
      <c r="G226" s="145">
        <v>3</v>
      </c>
      <c r="H226" s="145">
        <v>0</v>
      </c>
      <c r="I226" s="145">
        <v>3</v>
      </c>
      <c r="J226" s="152"/>
      <c r="K226" s="162">
        <v>2</v>
      </c>
      <c r="L226" s="145">
        <v>4</v>
      </c>
      <c r="M226" s="145">
        <v>2</v>
      </c>
      <c r="N226" s="145">
        <v>2</v>
      </c>
      <c r="O226" s="145">
        <v>2</v>
      </c>
      <c r="P226" s="145">
        <v>0</v>
      </c>
      <c r="Q226" s="162">
        <v>2</v>
      </c>
      <c r="R226" s="145"/>
      <c r="S226" s="145">
        <v>2</v>
      </c>
      <c r="T226" s="153"/>
      <c r="U226" s="145"/>
      <c r="V226" s="152"/>
      <c r="W226" s="162">
        <v>2</v>
      </c>
      <c r="X226" s="145"/>
      <c r="Y226" s="145"/>
      <c r="Z226" s="153"/>
      <c r="AA226" s="153"/>
      <c r="AB226" s="152"/>
      <c r="AC226" s="162">
        <v>0</v>
      </c>
      <c r="AD226" s="145"/>
      <c r="AE226" s="145"/>
      <c r="AF226" s="145"/>
      <c r="AG226" s="153"/>
      <c r="AH226" s="152"/>
      <c r="AI226" s="162">
        <v>0</v>
      </c>
      <c r="AJ226" s="145">
        <v>3</v>
      </c>
      <c r="AK226" s="145">
        <v>2</v>
      </c>
      <c r="AL226" s="153"/>
      <c r="AM226" s="145">
        <v>2</v>
      </c>
      <c r="AN226" s="152"/>
      <c r="AO226" s="162">
        <v>2.3333333333333335</v>
      </c>
      <c r="AP226" s="145">
        <v>2</v>
      </c>
      <c r="AQ226" s="145"/>
      <c r="AR226" s="145"/>
      <c r="AS226" s="153"/>
      <c r="AT226" s="152"/>
      <c r="AU226" s="162">
        <v>2</v>
      </c>
      <c r="AV226" s="153"/>
      <c r="AW226" s="153"/>
      <c r="AX226" s="145">
        <v>3</v>
      </c>
      <c r="AY226" s="145">
        <v>3</v>
      </c>
      <c r="AZ226" s="145"/>
      <c r="BA226" s="162">
        <v>3</v>
      </c>
      <c r="BB226" s="145"/>
      <c r="BC226" s="145"/>
      <c r="BD226" s="153"/>
      <c r="BE226" s="151"/>
      <c r="BF226" s="154"/>
      <c r="BG226" s="162">
        <v>0</v>
      </c>
    </row>
    <row r="227" spans="1:59" s="102" customFormat="1" ht="23.1" customHeight="1" x14ac:dyDescent="0.3">
      <c r="A227" s="143">
        <v>225</v>
      </c>
      <c r="B227" s="143" t="s">
        <v>482</v>
      </c>
      <c r="C227" s="144" t="s">
        <v>539</v>
      </c>
      <c r="D227" s="143" t="s">
        <v>449</v>
      </c>
      <c r="E227" s="143" t="s">
        <v>288</v>
      </c>
      <c r="F227" s="145">
        <v>2</v>
      </c>
      <c r="G227" s="145">
        <v>4</v>
      </c>
      <c r="H227" s="145">
        <v>4</v>
      </c>
      <c r="I227" s="145">
        <v>3</v>
      </c>
      <c r="J227" s="146"/>
      <c r="K227" s="162">
        <v>3.25</v>
      </c>
      <c r="L227" s="145">
        <v>3</v>
      </c>
      <c r="M227" s="145">
        <v>4</v>
      </c>
      <c r="N227" s="145">
        <v>4</v>
      </c>
      <c r="O227" s="145">
        <v>2</v>
      </c>
      <c r="P227" s="145">
        <v>0</v>
      </c>
      <c r="Q227" s="162">
        <v>2.6</v>
      </c>
      <c r="R227" s="145"/>
      <c r="S227" s="145">
        <v>2</v>
      </c>
      <c r="T227" s="145"/>
      <c r="U227" s="145"/>
      <c r="V227" s="146"/>
      <c r="W227" s="162">
        <v>2</v>
      </c>
      <c r="X227" s="145"/>
      <c r="Y227" s="145"/>
      <c r="Z227" s="145"/>
      <c r="AA227" s="145"/>
      <c r="AB227" s="146"/>
      <c r="AC227" s="162">
        <v>0</v>
      </c>
      <c r="AD227" s="145"/>
      <c r="AE227" s="145"/>
      <c r="AF227" s="145"/>
      <c r="AG227" s="145"/>
      <c r="AH227" s="146"/>
      <c r="AI227" s="162">
        <v>0</v>
      </c>
      <c r="AJ227" s="145">
        <v>2</v>
      </c>
      <c r="AK227" s="145">
        <v>3</v>
      </c>
      <c r="AL227" s="145"/>
      <c r="AM227" s="145">
        <v>3</v>
      </c>
      <c r="AN227" s="146"/>
      <c r="AO227" s="162">
        <v>2.6666666666666665</v>
      </c>
      <c r="AP227" s="145">
        <v>3</v>
      </c>
      <c r="AQ227" s="145"/>
      <c r="AR227" s="145"/>
      <c r="AS227" s="145"/>
      <c r="AT227" s="146"/>
      <c r="AU227" s="162">
        <v>3</v>
      </c>
      <c r="AV227" s="145"/>
      <c r="AW227" s="145"/>
      <c r="AX227" s="145">
        <v>4</v>
      </c>
      <c r="AY227" s="145">
        <v>3</v>
      </c>
      <c r="AZ227" s="145"/>
      <c r="BA227" s="162">
        <v>3.5</v>
      </c>
      <c r="BB227" s="145"/>
      <c r="BC227" s="145"/>
      <c r="BD227" s="145"/>
      <c r="BE227" s="147"/>
      <c r="BF227" s="148"/>
      <c r="BG227" s="162">
        <v>0</v>
      </c>
    </row>
    <row r="228" spans="1:59" s="102" customFormat="1" ht="23.1" customHeight="1" x14ac:dyDescent="0.3">
      <c r="A228" s="149">
        <v>226</v>
      </c>
      <c r="B228" s="149" t="s">
        <v>483</v>
      </c>
      <c r="C228" s="150" t="s">
        <v>484</v>
      </c>
      <c r="D228" s="149" t="s">
        <v>449</v>
      </c>
      <c r="E228" s="149" t="s">
        <v>288</v>
      </c>
      <c r="F228" s="145">
        <v>2</v>
      </c>
      <c r="G228" s="145">
        <v>3</v>
      </c>
      <c r="H228" s="145">
        <v>2</v>
      </c>
      <c r="I228" s="145">
        <v>2</v>
      </c>
      <c r="J228" s="152"/>
      <c r="K228" s="162">
        <v>2.25</v>
      </c>
      <c r="L228" s="145">
        <v>3</v>
      </c>
      <c r="M228" s="145">
        <v>3</v>
      </c>
      <c r="N228" s="145">
        <v>4</v>
      </c>
      <c r="O228" s="145">
        <v>2</v>
      </c>
      <c r="P228" s="145">
        <v>0</v>
      </c>
      <c r="Q228" s="162">
        <v>2.4</v>
      </c>
      <c r="R228" s="145"/>
      <c r="S228" s="145">
        <v>2</v>
      </c>
      <c r="T228" s="153"/>
      <c r="U228" s="145"/>
      <c r="V228" s="152"/>
      <c r="W228" s="162">
        <v>2</v>
      </c>
      <c r="X228" s="145"/>
      <c r="Y228" s="145"/>
      <c r="Z228" s="153"/>
      <c r="AA228" s="153"/>
      <c r="AB228" s="152"/>
      <c r="AC228" s="162">
        <v>0</v>
      </c>
      <c r="AD228" s="145"/>
      <c r="AE228" s="145"/>
      <c r="AF228" s="145"/>
      <c r="AG228" s="153"/>
      <c r="AH228" s="152"/>
      <c r="AI228" s="162">
        <v>0</v>
      </c>
      <c r="AJ228" s="145">
        <v>2</v>
      </c>
      <c r="AK228" s="145">
        <v>2</v>
      </c>
      <c r="AL228" s="153"/>
      <c r="AM228" s="145">
        <v>2</v>
      </c>
      <c r="AN228" s="152"/>
      <c r="AO228" s="162">
        <v>2</v>
      </c>
      <c r="AP228" s="145">
        <v>2</v>
      </c>
      <c r="AQ228" s="145"/>
      <c r="AR228" s="145"/>
      <c r="AS228" s="153"/>
      <c r="AT228" s="152"/>
      <c r="AU228" s="162">
        <v>2</v>
      </c>
      <c r="AV228" s="153"/>
      <c r="AW228" s="153"/>
      <c r="AX228" s="145">
        <v>3</v>
      </c>
      <c r="AY228" s="145">
        <v>2</v>
      </c>
      <c r="AZ228" s="145"/>
      <c r="BA228" s="162">
        <v>2.5</v>
      </c>
      <c r="BB228" s="145"/>
      <c r="BC228" s="145"/>
      <c r="BD228" s="153"/>
      <c r="BE228" s="151"/>
      <c r="BF228" s="154"/>
      <c r="BG228" s="162">
        <v>0</v>
      </c>
    </row>
    <row r="229" spans="1:59" s="102" customFormat="1" ht="23.1" customHeight="1" x14ac:dyDescent="0.3">
      <c r="A229" s="143">
        <v>227</v>
      </c>
      <c r="B229" s="143" t="s">
        <v>485</v>
      </c>
      <c r="C229" s="144" t="s">
        <v>486</v>
      </c>
      <c r="D229" s="143" t="s">
        <v>449</v>
      </c>
      <c r="E229" s="143" t="s">
        <v>288</v>
      </c>
      <c r="F229" s="145">
        <v>0</v>
      </c>
      <c r="G229" s="145">
        <v>0</v>
      </c>
      <c r="H229" s="145">
        <v>0</v>
      </c>
      <c r="I229" s="145">
        <v>0</v>
      </c>
      <c r="J229" s="146"/>
      <c r="K229" s="162">
        <v>0</v>
      </c>
      <c r="L229" s="145">
        <v>0</v>
      </c>
      <c r="M229" s="145">
        <v>0</v>
      </c>
      <c r="N229" s="145">
        <v>0</v>
      </c>
      <c r="O229" s="145">
        <v>0</v>
      </c>
      <c r="P229" s="145">
        <v>0</v>
      </c>
      <c r="Q229" s="162">
        <v>0</v>
      </c>
      <c r="R229" s="145"/>
      <c r="S229" s="145">
        <v>0</v>
      </c>
      <c r="T229" s="145"/>
      <c r="U229" s="145"/>
      <c r="V229" s="146"/>
      <c r="W229" s="162">
        <v>0</v>
      </c>
      <c r="X229" s="145"/>
      <c r="Y229" s="145"/>
      <c r="Z229" s="145"/>
      <c r="AA229" s="145"/>
      <c r="AB229" s="146"/>
      <c r="AC229" s="162">
        <v>0</v>
      </c>
      <c r="AD229" s="145"/>
      <c r="AE229" s="145"/>
      <c r="AF229" s="145"/>
      <c r="AG229" s="145"/>
      <c r="AH229" s="146"/>
      <c r="AI229" s="162">
        <v>0</v>
      </c>
      <c r="AJ229" s="145">
        <v>0</v>
      </c>
      <c r="AK229" s="145">
        <v>0</v>
      </c>
      <c r="AL229" s="145"/>
      <c r="AM229" s="145">
        <v>0</v>
      </c>
      <c r="AN229" s="146"/>
      <c r="AO229" s="162" t="s">
        <v>563</v>
      </c>
      <c r="AP229" s="145">
        <v>0</v>
      </c>
      <c r="AQ229" s="145"/>
      <c r="AR229" s="145"/>
      <c r="AS229" s="145"/>
      <c r="AT229" s="146"/>
      <c r="AU229" s="162">
        <v>0</v>
      </c>
      <c r="AV229" s="145"/>
      <c r="AW229" s="145"/>
      <c r="AX229" s="145">
        <v>0</v>
      </c>
      <c r="AY229" s="145">
        <v>0</v>
      </c>
      <c r="AZ229" s="145"/>
      <c r="BA229" s="162" t="s">
        <v>563</v>
      </c>
      <c r="BB229" s="145"/>
      <c r="BC229" s="145"/>
      <c r="BD229" s="145"/>
      <c r="BE229" s="147"/>
      <c r="BF229" s="148"/>
      <c r="BG229" s="162">
        <v>0</v>
      </c>
    </row>
    <row r="230" spans="1:59" s="102" customFormat="1" ht="23.1" customHeight="1" x14ac:dyDescent="0.3">
      <c r="A230" s="155">
        <v>228</v>
      </c>
      <c r="B230" s="155" t="s">
        <v>540</v>
      </c>
      <c r="C230" s="156" t="s">
        <v>487</v>
      </c>
      <c r="D230" s="155" t="s">
        <v>544</v>
      </c>
      <c r="E230" s="155" t="s">
        <v>288</v>
      </c>
      <c r="F230" s="145" t="s">
        <v>563</v>
      </c>
      <c r="G230" s="145" t="s">
        <v>563</v>
      </c>
      <c r="H230" s="145" t="s">
        <v>563</v>
      </c>
      <c r="I230" s="145" t="s">
        <v>563</v>
      </c>
      <c r="J230" s="158"/>
      <c r="K230" s="162" t="s">
        <v>563</v>
      </c>
      <c r="L230" s="145" t="s">
        <v>563</v>
      </c>
      <c r="M230" s="145" t="s">
        <v>563</v>
      </c>
      <c r="N230" s="145" t="s">
        <v>563</v>
      </c>
      <c r="O230" s="145" t="s">
        <v>563</v>
      </c>
      <c r="P230" s="145" t="s">
        <v>563</v>
      </c>
      <c r="Q230" s="162" t="s">
        <v>563</v>
      </c>
      <c r="R230" s="159"/>
      <c r="S230" s="145" t="s">
        <v>563</v>
      </c>
      <c r="T230" s="160"/>
      <c r="U230" s="159"/>
      <c r="V230" s="158"/>
      <c r="W230" s="162" t="s">
        <v>563</v>
      </c>
      <c r="X230" s="159"/>
      <c r="Y230" s="159"/>
      <c r="Z230" s="160"/>
      <c r="AA230" s="160"/>
      <c r="AB230" s="158"/>
      <c r="AC230" s="162">
        <v>0</v>
      </c>
      <c r="AD230" s="159"/>
      <c r="AE230" s="159"/>
      <c r="AF230" s="159"/>
      <c r="AG230" s="160"/>
      <c r="AH230" s="158"/>
      <c r="AI230" s="162">
        <v>0</v>
      </c>
      <c r="AJ230" s="145" t="s">
        <v>563</v>
      </c>
      <c r="AK230" s="145" t="s">
        <v>563</v>
      </c>
      <c r="AL230" s="160"/>
      <c r="AM230" s="145" t="s">
        <v>563</v>
      </c>
      <c r="AN230" s="158"/>
      <c r="AO230" s="162" t="s">
        <v>563</v>
      </c>
      <c r="AP230" s="145" t="s">
        <v>563</v>
      </c>
      <c r="AQ230" s="159"/>
      <c r="AR230" s="159"/>
      <c r="AS230" s="160"/>
      <c r="AT230" s="158"/>
      <c r="AU230" s="162" t="s">
        <v>563</v>
      </c>
      <c r="AV230" s="160"/>
      <c r="AW230" s="160"/>
      <c r="AX230" s="145" t="s">
        <v>563</v>
      </c>
      <c r="AY230" s="145" t="s">
        <v>563</v>
      </c>
      <c r="AZ230" s="159"/>
      <c r="BA230" s="162" t="s">
        <v>563</v>
      </c>
      <c r="BB230" s="159"/>
      <c r="BC230" s="159"/>
      <c r="BD230" s="160"/>
      <c r="BE230" s="157"/>
      <c r="BF230" s="161"/>
      <c r="BG230" s="162">
        <v>0</v>
      </c>
    </row>
  </sheetData>
  <mergeCells count="1">
    <mergeCell ref="F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A074-E156-431D-B03F-DF885CC9BBA9}">
  <dimension ref="A1:BG230"/>
  <sheetViews>
    <sheetView topLeftCell="N1" workbookViewId="0">
      <selection activeCell="AC3" sqref="AC3:AC230"/>
    </sheetView>
  </sheetViews>
  <sheetFormatPr defaultRowHeight="15.6" x14ac:dyDescent="0.3"/>
  <cols>
    <col min="1" max="1" width="11.109375" style="8" customWidth="1"/>
    <col min="2" max="2" width="21.6640625" style="8" customWidth="1"/>
    <col min="3" max="3" width="22.77734375" style="2" customWidth="1"/>
    <col min="4" max="5" width="12.44140625" style="8" customWidth="1"/>
    <col min="6" max="8" width="11.109375" style="8" customWidth="1"/>
    <col min="9" max="10" width="12.21875" customWidth="1"/>
    <col min="11" max="11" width="12.77734375" style="103" customWidth="1"/>
    <col min="12" max="12" width="13" style="102" customWidth="1"/>
    <col min="13" max="58" width="12.21875" style="102" customWidth="1"/>
    <col min="59" max="59" width="12.21875" customWidth="1"/>
  </cols>
  <sheetData>
    <row r="1" spans="1:59" s="2" customFormat="1" ht="21.6" customHeight="1" x14ac:dyDescent="0.3">
      <c r="A1" s="127" t="s">
        <v>0</v>
      </c>
      <c r="B1" s="127" t="s">
        <v>25</v>
      </c>
      <c r="C1" s="129" t="s">
        <v>26</v>
      </c>
      <c r="D1" s="127" t="s">
        <v>488</v>
      </c>
      <c r="E1" s="127" t="s">
        <v>24</v>
      </c>
      <c r="F1" s="131" t="s">
        <v>494</v>
      </c>
      <c r="G1" s="132"/>
      <c r="H1" s="132"/>
      <c r="I1" s="132"/>
      <c r="J1" s="133"/>
      <c r="K1" s="123" t="s">
        <v>27</v>
      </c>
      <c r="L1" s="121" t="s">
        <v>495</v>
      </c>
      <c r="M1" s="121"/>
      <c r="N1" s="121"/>
      <c r="O1" s="121"/>
      <c r="P1" s="121"/>
      <c r="Q1" s="119" t="s">
        <v>27</v>
      </c>
      <c r="R1" s="121" t="s">
        <v>496</v>
      </c>
      <c r="S1" s="121"/>
      <c r="T1" s="121"/>
      <c r="U1" s="121"/>
      <c r="V1" s="121"/>
      <c r="W1" s="119" t="s">
        <v>27</v>
      </c>
      <c r="X1" s="121" t="s">
        <v>497</v>
      </c>
      <c r="Y1" s="121"/>
      <c r="Z1" s="121"/>
      <c r="AA1" s="121"/>
      <c r="AB1" s="121"/>
      <c r="AC1" s="119" t="s">
        <v>27</v>
      </c>
      <c r="AD1" s="121" t="s">
        <v>498</v>
      </c>
      <c r="AE1" s="121"/>
      <c r="AF1" s="121"/>
      <c r="AG1" s="121"/>
      <c r="AH1" s="121"/>
      <c r="AI1" s="119" t="s">
        <v>27</v>
      </c>
      <c r="AJ1" s="131" t="s">
        <v>499</v>
      </c>
      <c r="AK1" s="132"/>
      <c r="AL1" s="132"/>
      <c r="AM1" s="132"/>
      <c r="AN1" s="133"/>
      <c r="AO1" s="119" t="s">
        <v>27</v>
      </c>
      <c r="AP1" s="121" t="s">
        <v>500</v>
      </c>
      <c r="AQ1" s="121"/>
      <c r="AR1" s="121"/>
      <c r="AS1" s="121"/>
      <c r="AT1" s="121"/>
      <c r="AU1" s="119" t="s">
        <v>27</v>
      </c>
      <c r="AV1" s="121" t="s">
        <v>28</v>
      </c>
      <c r="AW1" s="121"/>
      <c r="AX1" s="121"/>
      <c r="AY1" s="121"/>
      <c r="AZ1" s="121"/>
      <c r="BA1" s="119" t="s">
        <v>27</v>
      </c>
      <c r="BB1" s="121" t="s">
        <v>630</v>
      </c>
      <c r="BC1" s="121"/>
      <c r="BD1" s="121"/>
      <c r="BE1" s="121"/>
      <c r="BF1" s="121"/>
      <c r="BG1" s="119" t="s">
        <v>27</v>
      </c>
    </row>
    <row r="2" spans="1:59" s="2" customFormat="1" ht="20.100000000000001" customHeight="1" x14ac:dyDescent="0.3">
      <c r="A2" s="128"/>
      <c r="B2" s="128"/>
      <c r="C2" s="130"/>
      <c r="D2" s="128"/>
      <c r="E2" s="128"/>
      <c r="F2" s="91" t="s">
        <v>501</v>
      </c>
      <c r="G2" s="91" t="s">
        <v>502</v>
      </c>
      <c r="H2" s="91" t="s">
        <v>503</v>
      </c>
      <c r="I2" s="91" t="s">
        <v>504</v>
      </c>
      <c r="J2" s="91" t="s">
        <v>505</v>
      </c>
      <c r="K2" s="134"/>
      <c r="L2" s="91" t="s">
        <v>506</v>
      </c>
      <c r="M2" s="91" t="s">
        <v>507</v>
      </c>
      <c r="N2" s="91" t="s">
        <v>508</v>
      </c>
      <c r="O2" s="91" t="s">
        <v>509</v>
      </c>
      <c r="P2" s="91" t="s">
        <v>510</v>
      </c>
      <c r="Q2" s="120"/>
      <c r="R2" s="91" t="s">
        <v>511</v>
      </c>
      <c r="S2" s="91" t="s">
        <v>512</v>
      </c>
      <c r="T2" s="91" t="s">
        <v>513</v>
      </c>
      <c r="U2" s="91" t="s">
        <v>514</v>
      </c>
      <c r="V2" s="91" t="s">
        <v>515</v>
      </c>
      <c r="W2" s="120"/>
      <c r="X2" s="91" t="s">
        <v>516</v>
      </c>
      <c r="Y2" s="91" t="s">
        <v>517</v>
      </c>
      <c r="Z2" s="91" t="s">
        <v>518</v>
      </c>
      <c r="AA2" s="91" t="s">
        <v>519</v>
      </c>
      <c r="AB2" s="91" t="s">
        <v>520</v>
      </c>
      <c r="AC2" s="120"/>
      <c r="AD2" s="91" t="s">
        <v>521</v>
      </c>
      <c r="AE2" s="91" t="s">
        <v>522</v>
      </c>
      <c r="AF2" s="91" t="s">
        <v>523</v>
      </c>
      <c r="AG2" s="91" t="s">
        <v>524</v>
      </c>
      <c r="AH2" s="91" t="s">
        <v>525</v>
      </c>
      <c r="AI2" s="120"/>
      <c r="AJ2" s="91" t="s">
        <v>526</v>
      </c>
      <c r="AK2" s="91" t="s">
        <v>527</v>
      </c>
      <c r="AL2" s="91" t="s">
        <v>528</v>
      </c>
      <c r="AM2" s="91" t="s">
        <v>529</v>
      </c>
      <c r="AN2" s="91" t="s">
        <v>530</v>
      </c>
      <c r="AO2" s="120"/>
      <c r="AP2" s="91" t="s">
        <v>531</v>
      </c>
      <c r="AQ2" s="91" t="s">
        <v>532</v>
      </c>
      <c r="AR2" s="91" t="s">
        <v>533</v>
      </c>
      <c r="AS2" s="91" t="s">
        <v>534</v>
      </c>
      <c r="AT2" s="91" t="s">
        <v>535</v>
      </c>
      <c r="AU2" s="120"/>
      <c r="AV2" s="91" t="s">
        <v>29</v>
      </c>
      <c r="AW2" s="91" t="s">
        <v>30</v>
      </c>
      <c r="AX2" s="91" t="s">
        <v>31</v>
      </c>
      <c r="AY2" s="91" t="s">
        <v>32</v>
      </c>
      <c r="AZ2" s="91" t="s">
        <v>33</v>
      </c>
      <c r="BA2" s="120"/>
      <c r="BB2" s="91" t="s">
        <v>623</v>
      </c>
      <c r="BC2" s="91" t="s">
        <v>631</v>
      </c>
      <c r="BD2" s="91" t="s">
        <v>632</v>
      </c>
      <c r="BE2" s="91" t="s">
        <v>633</v>
      </c>
      <c r="BF2" s="91" t="s">
        <v>634</v>
      </c>
      <c r="BG2" s="120"/>
    </row>
    <row r="3" spans="1:59" s="102" customFormat="1" ht="23.1" customHeight="1" x14ac:dyDescent="0.3">
      <c r="A3" s="143">
        <v>1</v>
      </c>
      <c r="B3" s="143" t="s">
        <v>35</v>
      </c>
      <c r="C3" s="144" t="s">
        <v>36</v>
      </c>
      <c r="D3" s="143" t="s">
        <v>541</v>
      </c>
      <c r="E3" s="143" t="s">
        <v>34</v>
      </c>
      <c r="F3" s="145"/>
      <c r="G3" s="145"/>
      <c r="H3" s="145">
        <v>3</v>
      </c>
      <c r="I3" s="145"/>
      <c r="J3" s="146"/>
      <c r="K3" s="162">
        <v>3</v>
      </c>
      <c r="L3" s="145">
        <v>3</v>
      </c>
      <c r="M3" s="145">
        <v>4</v>
      </c>
      <c r="N3" s="145">
        <v>3</v>
      </c>
      <c r="O3" s="145">
        <v>3.5</v>
      </c>
      <c r="P3" s="145">
        <v>4</v>
      </c>
      <c r="Q3" s="162">
        <v>3.5</v>
      </c>
      <c r="R3" s="145"/>
      <c r="S3" s="145"/>
      <c r="T3" s="146"/>
      <c r="U3" s="145"/>
      <c r="V3" s="146"/>
      <c r="W3" s="162">
        <v>0</v>
      </c>
      <c r="X3" s="145">
        <v>3</v>
      </c>
      <c r="Y3" s="145"/>
      <c r="Z3" s="146"/>
      <c r="AA3" s="146"/>
      <c r="AB3" s="146"/>
      <c r="AC3" s="162">
        <f>X3</f>
        <v>3</v>
      </c>
      <c r="AD3" s="145"/>
      <c r="AE3" s="145"/>
      <c r="AF3" s="145"/>
      <c r="AG3" s="146"/>
      <c r="AH3" s="146"/>
      <c r="AI3" s="162">
        <v>0</v>
      </c>
      <c r="AJ3" s="145">
        <v>4</v>
      </c>
      <c r="AK3" s="145">
        <v>3</v>
      </c>
      <c r="AL3" s="146"/>
      <c r="AM3" s="145">
        <v>4</v>
      </c>
      <c r="AN3" s="146"/>
      <c r="AO3" s="162">
        <v>3.6666666666666665</v>
      </c>
      <c r="AP3" s="145">
        <v>3</v>
      </c>
      <c r="AQ3" s="145"/>
      <c r="AR3" s="145"/>
      <c r="AS3" s="146"/>
      <c r="AT3" s="146"/>
      <c r="AU3" s="162">
        <v>3</v>
      </c>
      <c r="AV3" s="146"/>
      <c r="AW3" s="146"/>
      <c r="AX3" s="145"/>
      <c r="AY3" s="145">
        <v>3</v>
      </c>
      <c r="AZ3" s="145">
        <v>4</v>
      </c>
      <c r="BA3" s="162">
        <v>3.5</v>
      </c>
      <c r="BB3" s="145"/>
      <c r="BC3" s="145"/>
      <c r="BD3" s="146"/>
      <c r="BE3" s="147"/>
      <c r="BF3" s="148"/>
      <c r="BG3" s="162">
        <v>0</v>
      </c>
    </row>
    <row r="4" spans="1:59" s="102" customFormat="1" ht="23.1" customHeight="1" x14ac:dyDescent="0.3">
      <c r="A4" s="149">
        <v>2</v>
      </c>
      <c r="B4" s="149" t="s">
        <v>74</v>
      </c>
      <c r="C4" s="150" t="s">
        <v>75</v>
      </c>
      <c r="D4" s="149" t="s">
        <v>449</v>
      </c>
      <c r="E4" s="149" t="s">
        <v>34</v>
      </c>
      <c r="F4" s="145"/>
      <c r="G4" s="145"/>
      <c r="H4" s="145">
        <v>3</v>
      </c>
      <c r="I4" s="145"/>
      <c r="J4" s="152"/>
      <c r="K4" s="162">
        <v>3</v>
      </c>
      <c r="L4" s="145">
        <v>3</v>
      </c>
      <c r="M4" s="145">
        <v>2</v>
      </c>
      <c r="N4" s="145">
        <v>4</v>
      </c>
      <c r="O4" s="145">
        <v>3</v>
      </c>
      <c r="P4" s="145">
        <v>2</v>
      </c>
      <c r="Q4" s="162">
        <v>2.8</v>
      </c>
      <c r="R4" s="145"/>
      <c r="S4" s="145"/>
      <c r="T4" s="153"/>
      <c r="U4" s="145"/>
      <c r="V4" s="152"/>
      <c r="W4" s="162">
        <v>0</v>
      </c>
      <c r="X4" s="145">
        <v>3</v>
      </c>
      <c r="Y4" s="145"/>
      <c r="Z4" s="153"/>
      <c r="AA4" s="153"/>
      <c r="AB4" s="152"/>
      <c r="AC4" s="162">
        <f t="shared" ref="AC4:AC67" si="0">X4</f>
        <v>3</v>
      </c>
      <c r="AD4" s="145"/>
      <c r="AE4" s="145"/>
      <c r="AF4" s="145"/>
      <c r="AG4" s="153"/>
      <c r="AH4" s="152"/>
      <c r="AI4" s="162">
        <v>0</v>
      </c>
      <c r="AJ4" s="145">
        <v>3</v>
      </c>
      <c r="AK4" s="145">
        <v>2</v>
      </c>
      <c r="AL4" s="153"/>
      <c r="AM4" s="145">
        <v>3</v>
      </c>
      <c r="AN4" s="152"/>
      <c r="AO4" s="162">
        <v>2.6666666666666665</v>
      </c>
      <c r="AP4" s="145">
        <v>3</v>
      </c>
      <c r="AQ4" s="145"/>
      <c r="AR4" s="145"/>
      <c r="AS4" s="153"/>
      <c r="AT4" s="152"/>
      <c r="AU4" s="162">
        <v>3</v>
      </c>
      <c r="AV4" s="153"/>
      <c r="AW4" s="153"/>
      <c r="AX4" s="145"/>
      <c r="AY4" s="145">
        <v>4</v>
      </c>
      <c r="AZ4" s="145">
        <v>3</v>
      </c>
      <c r="BA4" s="162">
        <v>3.5</v>
      </c>
      <c r="BB4" s="145"/>
      <c r="BC4" s="145"/>
      <c r="BD4" s="153"/>
      <c r="BE4" s="151"/>
      <c r="BF4" s="154"/>
      <c r="BG4" s="162">
        <v>0</v>
      </c>
    </row>
    <row r="5" spans="1:59" s="102" customFormat="1" ht="23.1" customHeight="1" x14ac:dyDescent="0.3">
      <c r="A5" s="143">
        <v>3</v>
      </c>
      <c r="B5" s="143" t="s">
        <v>63</v>
      </c>
      <c r="C5" s="144" t="s">
        <v>64</v>
      </c>
      <c r="D5" s="143" t="s">
        <v>541</v>
      </c>
      <c r="E5" s="143" t="s">
        <v>34</v>
      </c>
      <c r="F5" s="145"/>
      <c r="G5" s="145"/>
      <c r="H5" s="145">
        <v>3</v>
      </c>
      <c r="I5" s="145"/>
      <c r="J5" s="146"/>
      <c r="K5" s="162">
        <v>3</v>
      </c>
      <c r="L5" s="145">
        <v>3</v>
      </c>
      <c r="M5" s="145">
        <v>3</v>
      </c>
      <c r="N5" s="145">
        <v>3</v>
      </c>
      <c r="O5" s="145">
        <v>3</v>
      </c>
      <c r="P5" s="145">
        <v>2</v>
      </c>
      <c r="Q5" s="162">
        <v>2.8</v>
      </c>
      <c r="R5" s="145"/>
      <c r="S5" s="145"/>
      <c r="T5" s="145"/>
      <c r="U5" s="145"/>
      <c r="V5" s="146"/>
      <c r="W5" s="162">
        <v>0</v>
      </c>
      <c r="X5" s="145">
        <v>3</v>
      </c>
      <c r="Y5" s="145"/>
      <c r="Z5" s="145"/>
      <c r="AA5" s="145"/>
      <c r="AB5" s="146"/>
      <c r="AC5" s="162">
        <f t="shared" si="0"/>
        <v>3</v>
      </c>
      <c r="AD5" s="145"/>
      <c r="AE5" s="145"/>
      <c r="AF5" s="145"/>
      <c r="AG5" s="145"/>
      <c r="AH5" s="146"/>
      <c r="AI5" s="162">
        <v>0</v>
      </c>
      <c r="AJ5" s="145">
        <v>2</v>
      </c>
      <c r="AK5" s="145">
        <v>3</v>
      </c>
      <c r="AL5" s="145"/>
      <c r="AM5" s="145">
        <v>3</v>
      </c>
      <c r="AN5" s="146"/>
      <c r="AO5" s="162">
        <v>2.6666666666666665</v>
      </c>
      <c r="AP5" s="145">
        <v>3</v>
      </c>
      <c r="AQ5" s="145"/>
      <c r="AR5" s="145"/>
      <c r="AS5" s="145"/>
      <c r="AT5" s="146"/>
      <c r="AU5" s="162">
        <v>3</v>
      </c>
      <c r="AV5" s="145"/>
      <c r="AW5" s="145"/>
      <c r="AX5" s="145"/>
      <c r="AY5" s="145">
        <v>3</v>
      </c>
      <c r="AZ5" s="145">
        <v>3</v>
      </c>
      <c r="BA5" s="162">
        <v>3</v>
      </c>
      <c r="BB5" s="145"/>
      <c r="BC5" s="145"/>
      <c r="BD5" s="145"/>
      <c r="BE5" s="147"/>
      <c r="BF5" s="148"/>
      <c r="BG5" s="162">
        <v>0</v>
      </c>
    </row>
    <row r="6" spans="1:59" s="102" customFormat="1" ht="23.1" customHeight="1" x14ac:dyDescent="0.3">
      <c r="A6" s="149">
        <v>4</v>
      </c>
      <c r="B6" s="149" t="s">
        <v>98</v>
      </c>
      <c r="C6" s="150" t="s">
        <v>99</v>
      </c>
      <c r="D6" s="149" t="s">
        <v>449</v>
      </c>
      <c r="E6" s="149" t="s">
        <v>34</v>
      </c>
      <c r="F6" s="145"/>
      <c r="G6" s="145"/>
      <c r="H6" s="145">
        <v>3</v>
      </c>
      <c r="I6" s="145"/>
      <c r="J6" s="152"/>
      <c r="K6" s="162">
        <v>3</v>
      </c>
      <c r="L6" s="145">
        <v>3</v>
      </c>
      <c r="M6" s="145">
        <v>2</v>
      </c>
      <c r="N6" s="145">
        <v>4</v>
      </c>
      <c r="O6" s="145">
        <v>3</v>
      </c>
      <c r="P6" s="145">
        <v>2</v>
      </c>
      <c r="Q6" s="162">
        <v>2.8</v>
      </c>
      <c r="R6" s="145"/>
      <c r="S6" s="145"/>
      <c r="T6" s="153"/>
      <c r="U6" s="145"/>
      <c r="V6" s="152"/>
      <c r="W6" s="162">
        <v>0</v>
      </c>
      <c r="X6" s="145">
        <v>4</v>
      </c>
      <c r="Y6" s="145"/>
      <c r="Z6" s="153"/>
      <c r="AA6" s="153"/>
      <c r="AB6" s="152"/>
      <c r="AC6" s="162">
        <f t="shared" si="0"/>
        <v>4</v>
      </c>
      <c r="AD6" s="145"/>
      <c r="AE6" s="145"/>
      <c r="AF6" s="145"/>
      <c r="AG6" s="153"/>
      <c r="AH6" s="152"/>
      <c r="AI6" s="162">
        <v>0</v>
      </c>
      <c r="AJ6" s="145">
        <v>3</v>
      </c>
      <c r="AK6" s="145">
        <v>3</v>
      </c>
      <c r="AL6" s="153"/>
      <c r="AM6" s="145">
        <v>4</v>
      </c>
      <c r="AN6" s="152"/>
      <c r="AO6" s="162">
        <v>3.3333333333333335</v>
      </c>
      <c r="AP6" s="145">
        <v>3</v>
      </c>
      <c r="AQ6" s="145"/>
      <c r="AR6" s="145"/>
      <c r="AS6" s="153"/>
      <c r="AT6" s="152"/>
      <c r="AU6" s="162">
        <v>3</v>
      </c>
      <c r="AV6" s="153"/>
      <c r="AW6" s="153"/>
      <c r="AX6" s="145"/>
      <c r="AY6" s="145">
        <v>3</v>
      </c>
      <c r="AZ6" s="145">
        <v>3</v>
      </c>
      <c r="BA6" s="162">
        <v>3</v>
      </c>
      <c r="BB6" s="145"/>
      <c r="BC6" s="145"/>
      <c r="BD6" s="153"/>
      <c r="BE6" s="151"/>
      <c r="BF6" s="154"/>
      <c r="BG6" s="162">
        <v>0</v>
      </c>
    </row>
    <row r="7" spans="1:59" s="102" customFormat="1" ht="23.1" customHeight="1" x14ac:dyDescent="0.3">
      <c r="A7" s="143">
        <v>5</v>
      </c>
      <c r="B7" s="143" t="s">
        <v>289</v>
      </c>
      <c r="C7" s="144" t="s">
        <v>537</v>
      </c>
      <c r="D7" s="143" t="s">
        <v>449</v>
      </c>
      <c r="E7" s="143" t="s">
        <v>288</v>
      </c>
      <c r="F7" s="145"/>
      <c r="G7" s="145"/>
      <c r="H7" s="145">
        <v>1</v>
      </c>
      <c r="I7" s="145"/>
      <c r="J7" s="146"/>
      <c r="K7" s="162">
        <v>1</v>
      </c>
      <c r="L7" s="145">
        <v>1</v>
      </c>
      <c r="M7" s="145">
        <v>1</v>
      </c>
      <c r="N7" s="145">
        <v>1</v>
      </c>
      <c r="O7" s="145">
        <v>1</v>
      </c>
      <c r="P7" s="145">
        <v>1</v>
      </c>
      <c r="Q7" s="162">
        <v>1</v>
      </c>
      <c r="R7" s="145"/>
      <c r="S7" s="145"/>
      <c r="T7" s="145"/>
      <c r="U7" s="145"/>
      <c r="V7" s="146"/>
      <c r="W7" s="162">
        <v>0</v>
      </c>
      <c r="X7" s="145">
        <v>1</v>
      </c>
      <c r="Y7" s="145"/>
      <c r="Z7" s="145"/>
      <c r="AA7" s="145"/>
      <c r="AB7" s="146"/>
      <c r="AC7" s="162">
        <f t="shared" si="0"/>
        <v>1</v>
      </c>
      <c r="AD7" s="145"/>
      <c r="AE7" s="145"/>
      <c r="AF7" s="145"/>
      <c r="AG7" s="145"/>
      <c r="AH7" s="146"/>
      <c r="AI7" s="162">
        <v>0</v>
      </c>
      <c r="AJ7" s="145">
        <v>1</v>
      </c>
      <c r="AK7" s="145">
        <v>1</v>
      </c>
      <c r="AL7" s="145"/>
      <c r="AM7" s="145">
        <v>1</v>
      </c>
      <c r="AN7" s="146"/>
      <c r="AO7" s="162">
        <v>1</v>
      </c>
      <c r="AP7" s="145">
        <v>1</v>
      </c>
      <c r="AQ7" s="145"/>
      <c r="AR7" s="145"/>
      <c r="AS7" s="145"/>
      <c r="AT7" s="146"/>
      <c r="AU7" s="162">
        <v>1</v>
      </c>
      <c r="AV7" s="145"/>
      <c r="AW7" s="145"/>
      <c r="AX7" s="145"/>
      <c r="AY7" s="145">
        <v>1</v>
      </c>
      <c r="AZ7" s="145">
        <v>1</v>
      </c>
      <c r="BA7" s="162">
        <v>1</v>
      </c>
      <c r="BB7" s="145"/>
      <c r="BC7" s="145"/>
      <c r="BD7" s="145"/>
      <c r="BE7" s="147"/>
      <c r="BF7" s="148"/>
      <c r="BG7" s="162">
        <v>0</v>
      </c>
    </row>
    <row r="8" spans="1:59" s="102" customFormat="1" ht="23.1" customHeight="1" x14ac:dyDescent="0.3">
      <c r="A8" s="149">
        <v>6</v>
      </c>
      <c r="B8" s="149" t="s">
        <v>100</v>
      </c>
      <c r="C8" s="150" t="s">
        <v>101</v>
      </c>
      <c r="D8" s="149" t="s">
        <v>449</v>
      </c>
      <c r="E8" s="149" t="s">
        <v>34</v>
      </c>
      <c r="F8" s="145"/>
      <c r="G8" s="145"/>
      <c r="H8" s="145">
        <v>3</v>
      </c>
      <c r="I8" s="145"/>
      <c r="J8" s="152"/>
      <c r="K8" s="162">
        <v>3</v>
      </c>
      <c r="L8" s="145">
        <v>2</v>
      </c>
      <c r="M8" s="145">
        <v>3</v>
      </c>
      <c r="N8" s="145">
        <v>3</v>
      </c>
      <c r="O8" s="145">
        <v>3</v>
      </c>
      <c r="P8" s="145">
        <v>4</v>
      </c>
      <c r="Q8" s="162">
        <v>3</v>
      </c>
      <c r="R8" s="145"/>
      <c r="S8" s="145"/>
      <c r="T8" s="153"/>
      <c r="U8" s="145"/>
      <c r="V8" s="152"/>
      <c r="W8" s="162">
        <v>0</v>
      </c>
      <c r="X8" s="145">
        <v>3</v>
      </c>
      <c r="Y8" s="145"/>
      <c r="Z8" s="153"/>
      <c r="AA8" s="153"/>
      <c r="AB8" s="152"/>
      <c r="AC8" s="162">
        <f t="shared" si="0"/>
        <v>3</v>
      </c>
      <c r="AD8" s="145"/>
      <c r="AE8" s="145"/>
      <c r="AF8" s="145"/>
      <c r="AG8" s="153"/>
      <c r="AH8" s="152"/>
      <c r="AI8" s="162">
        <v>0</v>
      </c>
      <c r="AJ8" s="145">
        <v>4</v>
      </c>
      <c r="AK8" s="145">
        <v>3</v>
      </c>
      <c r="AL8" s="153"/>
      <c r="AM8" s="145">
        <v>3</v>
      </c>
      <c r="AN8" s="152"/>
      <c r="AO8" s="162">
        <v>3.3333333333333335</v>
      </c>
      <c r="AP8" s="145">
        <v>3</v>
      </c>
      <c r="AQ8" s="145"/>
      <c r="AR8" s="145"/>
      <c r="AS8" s="153"/>
      <c r="AT8" s="152"/>
      <c r="AU8" s="162">
        <v>3</v>
      </c>
      <c r="AV8" s="153"/>
      <c r="AW8" s="153"/>
      <c r="AX8" s="145"/>
      <c r="AY8" s="145">
        <v>4</v>
      </c>
      <c r="AZ8" s="145">
        <v>4</v>
      </c>
      <c r="BA8" s="162">
        <v>4</v>
      </c>
      <c r="BB8" s="145"/>
      <c r="BC8" s="145"/>
      <c r="BD8" s="153"/>
      <c r="BE8" s="151"/>
      <c r="BF8" s="154"/>
      <c r="BG8" s="162">
        <v>0</v>
      </c>
    </row>
    <row r="9" spans="1:59" s="102" customFormat="1" ht="23.1" customHeight="1" x14ac:dyDescent="0.3">
      <c r="A9" s="143">
        <v>7</v>
      </c>
      <c r="B9" s="143" t="s">
        <v>71</v>
      </c>
      <c r="C9" s="144" t="s">
        <v>72</v>
      </c>
      <c r="D9" s="143" t="s">
        <v>449</v>
      </c>
      <c r="E9" s="143" t="s">
        <v>34</v>
      </c>
      <c r="F9" s="145"/>
      <c r="G9" s="145"/>
      <c r="H9" s="145">
        <v>2</v>
      </c>
      <c r="I9" s="145"/>
      <c r="J9" s="146"/>
      <c r="K9" s="162">
        <v>2</v>
      </c>
      <c r="L9" s="145">
        <v>3</v>
      </c>
      <c r="M9" s="145">
        <v>3</v>
      </c>
      <c r="N9" s="145">
        <v>3</v>
      </c>
      <c r="O9" s="145">
        <v>3</v>
      </c>
      <c r="P9" s="145">
        <v>2</v>
      </c>
      <c r="Q9" s="162">
        <v>2.8</v>
      </c>
      <c r="R9" s="145"/>
      <c r="S9" s="145"/>
      <c r="T9" s="145"/>
      <c r="U9" s="145"/>
      <c r="V9" s="146"/>
      <c r="W9" s="162">
        <v>0</v>
      </c>
      <c r="X9" s="145">
        <v>3</v>
      </c>
      <c r="Y9" s="145"/>
      <c r="Z9" s="145"/>
      <c r="AA9" s="145"/>
      <c r="AB9" s="146"/>
      <c r="AC9" s="162">
        <f t="shared" si="0"/>
        <v>3</v>
      </c>
      <c r="AD9" s="145"/>
      <c r="AE9" s="145"/>
      <c r="AF9" s="145"/>
      <c r="AG9" s="145"/>
      <c r="AH9" s="146"/>
      <c r="AI9" s="162">
        <v>0</v>
      </c>
      <c r="AJ9" s="145">
        <v>3</v>
      </c>
      <c r="AK9" s="145">
        <v>2</v>
      </c>
      <c r="AL9" s="145"/>
      <c r="AM9" s="145">
        <v>2</v>
      </c>
      <c r="AN9" s="146"/>
      <c r="AO9" s="162">
        <v>2.3333333333333335</v>
      </c>
      <c r="AP9" s="145">
        <v>3</v>
      </c>
      <c r="AQ9" s="145"/>
      <c r="AR9" s="145"/>
      <c r="AS9" s="145"/>
      <c r="AT9" s="146"/>
      <c r="AU9" s="162">
        <v>3</v>
      </c>
      <c r="AV9" s="145"/>
      <c r="AW9" s="145"/>
      <c r="AX9" s="145"/>
      <c r="AY9" s="145">
        <v>4</v>
      </c>
      <c r="AZ9" s="145">
        <v>3</v>
      </c>
      <c r="BA9" s="162">
        <v>3.5</v>
      </c>
      <c r="BB9" s="145"/>
      <c r="BC9" s="145"/>
      <c r="BD9" s="145"/>
      <c r="BE9" s="147"/>
      <c r="BF9" s="148"/>
      <c r="BG9" s="162">
        <v>0</v>
      </c>
    </row>
    <row r="10" spans="1:59" s="102" customFormat="1" ht="23.1" customHeight="1" x14ac:dyDescent="0.3">
      <c r="A10" s="149">
        <v>8</v>
      </c>
      <c r="B10" s="149" t="s">
        <v>290</v>
      </c>
      <c r="C10" s="150" t="s">
        <v>291</v>
      </c>
      <c r="D10" s="149" t="s">
        <v>449</v>
      </c>
      <c r="E10" s="149" t="s">
        <v>492</v>
      </c>
      <c r="F10" s="145"/>
      <c r="G10" s="145"/>
      <c r="H10" s="145">
        <v>3</v>
      </c>
      <c r="I10" s="145"/>
      <c r="J10" s="152"/>
      <c r="K10" s="162">
        <v>3</v>
      </c>
      <c r="L10" s="145">
        <v>3</v>
      </c>
      <c r="M10" s="145">
        <v>4</v>
      </c>
      <c r="N10" s="145">
        <v>3</v>
      </c>
      <c r="O10" s="145">
        <v>3.5</v>
      </c>
      <c r="P10" s="145">
        <v>2</v>
      </c>
      <c r="Q10" s="162">
        <v>3.1</v>
      </c>
      <c r="R10" s="145"/>
      <c r="S10" s="145"/>
      <c r="T10" s="153"/>
      <c r="U10" s="145"/>
      <c r="V10" s="152"/>
      <c r="W10" s="162">
        <v>0</v>
      </c>
      <c r="X10" s="145">
        <v>4</v>
      </c>
      <c r="Y10" s="145"/>
      <c r="Z10" s="153"/>
      <c r="AA10" s="153"/>
      <c r="AB10" s="152"/>
      <c r="AC10" s="162">
        <f t="shared" si="0"/>
        <v>4</v>
      </c>
      <c r="AD10" s="145"/>
      <c r="AE10" s="145"/>
      <c r="AF10" s="145"/>
      <c r="AG10" s="153"/>
      <c r="AH10" s="152"/>
      <c r="AI10" s="162">
        <v>0</v>
      </c>
      <c r="AJ10" s="145">
        <v>4</v>
      </c>
      <c r="AK10" s="145">
        <v>2</v>
      </c>
      <c r="AL10" s="153"/>
      <c r="AM10" s="145">
        <v>3</v>
      </c>
      <c r="AN10" s="152"/>
      <c r="AO10" s="162">
        <v>3</v>
      </c>
      <c r="AP10" s="145">
        <v>3</v>
      </c>
      <c r="AQ10" s="145"/>
      <c r="AR10" s="145"/>
      <c r="AS10" s="153"/>
      <c r="AT10" s="152"/>
      <c r="AU10" s="162">
        <v>3</v>
      </c>
      <c r="AV10" s="153"/>
      <c r="AW10" s="153"/>
      <c r="AX10" s="145"/>
      <c r="AY10" s="145">
        <v>3</v>
      </c>
      <c r="AZ10" s="145">
        <v>4</v>
      </c>
      <c r="BA10" s="162">
        <v>3.5</v>
      </c>
      <c r="BB10" s="145"/>
      <c r="BC10" s="145"/>
      <c r="BD10" s="153"/>
      <c r="BE10" s="151"/>
      <c r="BF10" s="154"/>
      <c r="BG10" s="162">
        <v>0</v>
      </c>
    </row>
    <row r="11" spans="1:59" s="102" customFormat="1" ht="23.1" customHeight="1" x14ac:dyDescent="0.3">
      <c r="A11" s="143">
        <v>9</v>
      </c>
      <c r="B11" s="143" t="s">
        <v>102</v>
      </c>
      <c r="C11" s="144" t="s">
        <v>103</v>
      </c>
      <c r="D11" s="143" t="s">
        <v>541</v>
      </c>
      <c r="E11" s="143" t="s">
        <v>34</v>
      </c>
      <c r="F11" s="145"/>
      <c r="G11" s="145"/>
      <c r="H11" s="145">
        <v>3</v>
      </c>
      <c r="I11" s="145"/>
      <c r="J11" s="146"/>
      <c r="K11" s="162">
        <v>3</v>
      </c>
      <c r="L11" s="145">
        <v>3</v>
      </c>
      <c r="M11" s="145">
        <v>3.5</v>
      </c>
      <c r="N11" s="145">
        <v>3.5</v>
      </c>
      <c r="O11" s="145">
        <v>3.5</v>
      </c>
      <c r="P11" s="145">
        <v>3</v>
      </c>
      <c r="Q11" s="162">
        <v>3.3</v>
      </c>
      <c r="R11" s="145"/>
      <c r="S11" s="145"/>
      <c r="T11" s="145"/>
      <c r="U11" s="145"/>
      <c r="V11" s="146"/>
      <c r="W11" s="162">
        <v>0</v>
      </c>
      <c r="X11" s="145">
        <v>3.5</v>
      </c>
      <c r="Y11" s="145"/>
      <c r="Z11" s="145"/>
      <c r="AA11" s="145"/>
      <c r="AB11" s="146"/>
      <c r="AC11" s="162">
        <f t="shared" si="0"/>
        <v>3.5</v>
      </c>
      <c r="AD11" s="145"/>
      <c r="AE11" s="145"/>
      <c r="AF11" s="145"/>
      <c r="AG11" s="145"/>
      <c r="AH11" s="146"/>
      <c r="AI11" s="162">
        <v>0</v>
      </c>
      <c r="AJ11" s="145">
        <v>3.5</v>
      </c>
      <c r="AK11" s="145">
        <v>3.5</v>
      </c>
      <c r="AL11" s="145"/>
      <c r="AM11" s="145">
        <v>3.5</v>
      </c>
      <c r="AN11" s="146"/>
      <c r="AO11" s="162">
        <v>3.5</v>
      </c>
      <c r="AP11" s="145">
        <v>3.5</v>
      </c>
      <c r="AQ11" s="145"/>
      <c r="AR11" s="145"/>
      <c r="AS11" s="145"/>
      <c r="AT11" s="146"/>
      <c r="AU11" s="162">
        <v>3.5</v>
      </c>
      <c r="AV11" s="145"/>
      <c r="AW11" s="145"/>
      <c r="AX11" s="145"/>
      <c r="AY11" s="145">
        <v>3.5</v>
      </c>
      <c r="AZ11" s="145">
        <v>3.5</v>
      </c>
      <c r="BA11" s="162">
        <v>3.5</v>
      </c>
      <c r="BB11" s="145"/>
      <c r="BC11" s="145"/>
      <c r="BD11" s="145"/>
      <c r="BE11" s="147"/>
      <c r="BF11" s="148"/>
      <c r="BG11" s="162">
        <v>0</v>
      </c>
    </row>
    <row r="12" spans="1:59" s="102" customFormat="1" ht="23.1" customHeight="1" x14ac:dyDescent="0.3">
      <c r="A12" s="149">
        <v>10</v>
      </c>
      <c r="B12" s="149" t="s">
        <v>67</v>
      </c>
      <c r="C12" s="150" t="s">
        <v>68</v>
      </c>
      <c r="D12" s="149" t="s">
        <v>449</v>
      </c>
      <c r="E12" s="149" t="s">
        <v>34</v>
      </c>
      <c r="F12" s="145"/>
      <c r="G12" s="145"/>
      <c r="H12" s="145">
        <v>3</v>
      </c>
      <c r="I12" s="145"/>
      <c r="J12" s="152"/>
      <c r="K12" s="162">
        <v>3</v>
      </c>
      <c r="L12" s="145">
        <v>3</v>
      </c>
      <c r="M12" s="145">
        <v>4</v>
      </c>
      <c r="N12" s="145">
        <v>3</v>
      </c>
      <c r="O12" s="145">
        <v>3.5</v>
      </c>
      <c r="P12" s="145">
        <v>4</v>
      </c>
      <c r="Q12" s="162">
        <v>3.5</v>
      </c>
      <c r="R12" s="145"/>
      <c r="S12" s="145"/>
      <c r="T12" s="153"/>
      <c r="U12" s="145"/>
      <c r="V12" s="152"/>
      <c r="W12" s="162">
        <v>0</v>
      </c>
      <c r="X12" s="145">
        <v>4</v>
      </c>
      <c r="Y12" s="145"/>
      <c r="Z12" s="153"/>
      <c r="AA12" s="153"/>
      <c r="AB12" s="152"/>
      <c r="AC12" s="162">
        <f t="shared" si="0"/>
        <v>4</v>
      </c>
      <c r="AD12" s="145"/>
      <c r="AE12" s="145"/>
      <c r="AF12" s="145"/>
      <c r="AG12" s="153"/>
      <c r="AH12" s="152"/>
      <c r="AI12" s="162">
        <v>0</v>
      </c>
      <c r="AJ12" s="145">
        <v>4</v>
      </c>
      <c r="AK12" s="145">
        <v>3</v>
      </c>
      <c r="AL12" s="153"/>
      <c r="AM12" s="145">
        <v>3</v>
      </c>
      <c r="AN12" s="152"/>
      <c r="AO12" s="162">
        <v>3.3333333333333335</v>
      </c>
      <c r="AP12" s="145">
        <v>3</v>
      </c>
      <c r="AQ12" s="145"/>
      <c r="AR12" s="145"/>
      <c r="AS12" s="153"/>
      <c r="AT12" s="152"/>
      <c r="AU12" s="162">
        <v>3</v>
      </c>
      <c r="AV12" s="153"/>
      <c r="AW12" s="153"/>
      <c r="AX12" s="145"/>
      <c r="AY12" s="145">
        <v>4</v>
      </c>
      <c r="AZ12" s="145">
        <v>4</v>
      </c>
      <c r="BA12" s="162">
        <v>4</v>
      </c>
      <c r="BB12" s="145"/>
      <c r="BC12" s="145"/>
      <c r="BD12" s="153"/>
      <c r="BE12" s="151"/>
      <c r="BF12" s="154"/>
      <c r="BG12" s="162">
        <v>0</v>
      </c>
    </row>
    <row r="13" spans="1:59" s="102" customFormat="1" ht="23.1" customHeight="1" x14ac:dyDescent="0.3">
      <c r="A13" s="143">
        <v>11</v>
      </c>
      <c r="B13" s="143" t="s">
        <v>161</v>
      </c>
      <c r="C13" s="144" t="s">
        <v>162</v>
      </c>
      <c r="D13" s="143" t="s">
        <v>449</v>
      </c>
      <c r="E13" s="143" t="s">
        <v>160</v>
      </c>
      <c r="F13" s="145"/>
      <c r="G13" s="145"/>
      <c r="H13" s="145">
        <v>3</v>
      </c>
      <c r="I13" s="145"/>
      <c r="J13" s="146"/>
      <c r="K13" s="162">
        <v>3</v>
      </c>
      <c r="L13" s="145">
        <v>3</v>
      </c>
      <c r="M13" s="145">
        <v>4</v>
      </c>
      <c r="N13" s="145">
        <v>2</v>
      </c>
      <c r="O13" s="145">
        <v>3</v>
      </c>
      <c r="P13" s="145">
        <v>2</v>
      </c>
      <c r="Q13" s="162">
        <v>2.8</v>
      </c>
      <c r="R13" s="145"/>
      <c r="S13" s="145"/>
      <c r="T13" s="145"/>
      <c r="U13" s="145"/>
      <c r="V13" s="146"/>
      <c r="W13" s="162">
        <v>0</v>
      </c>
      <c r="X13" s="145">
        <v>3</v>
      </c>
      <c r="Y13" s="145"/>
      <c r="Z13" s="145"/>
      <c r="AA13" s="145"/>
      <c r="AB13" s="146"/>
      <c r="AC13" s="162">
        <f t="shared" si="0"/>
        <v>3</v>
      </c>
      <c r="AD13" s="145"/>
      <c r="AE13" s="145"/>
      <c r="AF13" s="145"/>
      <c r="AG13" s="145"/>
      <c r="AH13" s="146"/>
      <c r="AI13" s="162">
        <v>0</v>
      </c>
      <c r="AJ13" s="145">
        <v>3</v>
      </c>
      <c r="AK13" s="145">
        <v>3</v>
      </c>
      <c r="AL13" s="145"/>
      <c r="AM13" s="145">
        <v>2</v>
      </c>
      <c r="AN13" s="146"/>
      <c r="AO13" s="162">
        <v>2.6666666666666665</v>
      </c>
      <c r="AP13" s="145">
        <v>3</v>
      </c>
      <c r="AQ13" s="145"/>
      <c r="AR13" s="145"/>
      <c r="AS13" s="145"/>
      <c r="AT13" s="146"/>
      <c r="AU13" s="162">
        <v>3</v>
      </c>
      <c r="AV13" s="145"/>
      <c r="AW13" s="145"/>
      <c r="AX13" s="145"/>
      <c r="AY13" s="145">
        <v>3</v>
      </c>
      <c r="AZ13" s="145">
        <v>3</v>
      </c>
      <c r="BA13" s="162">
        <v>3</v>
      </c>
      <c r="BB13" s="145"/>
      <c r="BC13" s="145"/>
      <c r="BD13" s="145"/>
      <c r="BE13" s="147"/>
      <c r="BF13" s="148"/>
      <c r="BG13" s="162">
        <v>0</v>
      </c>
    </row>
    <row r="14" spans="1:59" s="102" customFormat="1" ht="23.1" customHeight="1" x14ac:dyDescent="0.3">
      <c r="A14" s="149">
        <v>12</v>
      </c>
      <c r="B14" s="149" t="s">
        <v>177</v>
      </c>
      <c r="C14" s="150" t="s">
        <v>178</v>
      </c>
      <c r="D14" s="149" t="s">
        <v>449</v>
      </c>
      <c r="E14" s="149" t="s">
        <v>160</v>
      </c>
      <c r="F14" s="145"/>
      <c r="G14" s="145"/>
      <c r="H14" s="145">
        <v>3</v>
      </c>
      <c r="I14" s="145"/>
      <c r="J14" s="152"/>
      <c r="K14" s="162">
        <v>3</v>
      </c>
      <c r="L14" s="145">
        <v>3</v>
      </c>
      <c r="M14" s="145">
        <v>3</v>
      </c>
      <c r="N14" s="145">
        <v>3</v>
      </c>
      <c r="O14" s="145">
        <v>3</v>
      </c>
      <c r="P14" s="145">
        <v>3</v>
      </c>
      <c r="Q14" s="162">
        <v>3</v>
      </c>
      <c r="R14" s="145"/>
      <c r="S14" s="145"/>
      <c r="T14" s="153"/>
      <c r="U14" s="145"/>
      <c r="V14" s="152"/>
      <c r="W14" s="162">
        <v>0</v>
      </c>
      <c r="X14" s="145">
        <v>3</v>
      </c>
      <c r="Y14" s="145"/>
      <c r="Z14" s="153"/>
      <c r="AA14" s="153"/>
      <c r="AB14" s="152"/>
      <c r="AC14" s="162">
        <f t="shared" si="0"/>
        <v>3</v>
      </c>
      <c r="AD14" s="145"/>
      <c r="AE14" s="145"/>
      <c r="AF14" s="145"/>
      <c r="AG14" s="153"/>
      <c r="AH14" s="152"/>
      <c r="AI14" s="162">
        <v>0</v>
      </c>
      <c r="AJ14" s="145">
        <v>3</v>
      </c>
      <c r="AK14" s="145">
        <v>2.5</v>
      </c>
      <c r="AL14" s="153"/>
      <c r="AM14" s="145">
        <v>3</v>
      </c>
      <c r="AN14" s="152"/>
      <c r="AO14" s="162">
        <v>2.8333333333333335</v>
      </c>
      <c r="AP14" s="145">
        <v>3</v>
      </c>
      <c r="AQ14" s="145"/>
      <c r="AR14" s="145"/>
      <c r="AS14" s="153"/>
      <c r="AT14" s="152"/>
      <c r="AU14" s="162">
        <v>3</v>
      </c>
      <c r="AV14" s="153"/>
      <c r="AW14" s="153"/>
      <c r="AX14" s="145"/>
      <c r="AY14" s="145">
        <v>3</v>
      </c>
      <c r="AZ14" s="145">
        <v>3</v>
      </c>
      <c r="BA14" s="162">
        <v>3</v>
      </c>
      <c r="BB14" s="145"/>
      <c r="BC14" s="145"/>
      <c r="BD14" s="153"/>
      <c r="BE14" s="151"/>
      <c r="BF14" s="154"/>
      <c r="BG14" s="162">
        <v>0</v>
      </c>
    </row>
    <row r="15" spans="1:59" s="102" customFormat="1" ht="23.1" customHeight="1" x14ac:dyDescent="0.3">
      <c r="A15" s="143">
        <v>13</v>
      </c>
      <c r="B15" s="143" t="s">
        <v>86</v>
      </c>
      <c r="C15" s="144" t="s">
        <v>87</v>
      </c>
      <c r="D15" s="143" t="s">
        <v>449</v>
      </c>
      <c r="E15" s="143" t="s">
        <v>34</v>
      </c>
      <c r="F15" s="145"/>
      <c r="G15" s="145"/>
      <c r="H15" s="145">
        <v>3</v>
      </c>
      <c r="I15" s="145"/>
      <c r="J15" s="146"/>
      <c r="K15" s="162">
        <v>3</v>
      </c>
      <c r="L15" s="145">
        <v>4</v>
      </c>
      <c r="M15" s="145">
        <v>4</v>
      </c>
      <c r="N15" s="145">
        <v>4</v>
      </c>
      <c r="O15" s="145">
        <v>4</v>
      </c>
      <c r="P15" s="145">
        <v>3</v>
      </c>
      <c r="Q15" s="162">
        <v>3.8</v>
      </c>
      <c r="R15" s="145"/>
      <c r="S15" s="145"/>
      <c r="T15" s="145"/>
      <c r="U15" s="145"/>
      <c r="V15" s="146"/>
      <c r="W15" s="162">
        <v>0</v>
      </c>
      <c r="X15" s="145">
        <v>4</v>
      </c>
      <c r="Y15" s="145"/>
      <c r="Z15" s="145"/>
      <c r="AA15" s="145"/>
      <c r="AB15" s="146"/>
      <c r="AC15" s="162">
        <f t="shared" si="0"/>
        <v>4</v>
      </c>
      <c r="AD15" s="145"/>
      <c r="AE15" s="145"/>
      <c r="AF15" s="145"/>
      <c r="AG15" s="145"/>
      <c r="AH15" s="146"/>
      <c r="AI15" s="162">
        <v>0</v>
      </c>
      <c r="AJ15" s="145">
        <v>4</v>
      </c>
      <c r="AK15" s="145">
        <v>4</v>
      </c>
      <c r="AL15" s="145"/>
      <c r="AM15" s="145">
        <v>3</v>
      </c>
      <c r="AN15" s="146"/>
      <c r="AO15" s="162">
        <v>3.6666666666666665</v>
      </c>
      <c r="AP15" s="145">
        <v>3</v>
      </c>
      <c r="AQ15" s="145"/>
      <c r="AR15" s="145"/>
      <c r="AS15" s="145"/>
      <c r="AT15" s="146"/>
      <c r="AU15" s="162">
        <v>3</v>
      </c>
      <c r="AV15" s="145"/>
      <c r="AW15" s="145"/>
      <c r="AX15" s="145"/>
      <c r="AY15" s="145">
        <v>4</v>
      </c>
      <c r="AZ15" s="145">
        <v>4</v>
      </c>
      <c r="BA15" s="162">
        <v>4</v>
      </c>
      <c r="BB15" s="145"/>
      <c r="BC15" s="145"/>
      <c r="BD15" s="145"/>
      <c r="BE15" s="147"/>
      <c r="BF15" s="148"/>
      <c r="BG15" s="162">
        <v>0</v>
      </c>
    </row>
    <row r="16" spans="1:59" s="102" customFormat="1" ht="23.1" customHeight="1" x14ac:dyDescent="0.3">
      <c r="A16" s="149">
        <v>14</v>
      </c>
      <c r="B16" s="149" t="s">
        <v>193</v>
      </c>
      <c r="C16" s="150" t="s">
        <v>194</v>
      </c>
      <c r="D16" s="149" t="s">
        <v>541</v>
      </c>
      <c r="E16" s="149" t="s">
        <v>160</v>
      </c>
      <c r="F16" s="145"/>
      <c r="G16" s="145"/>
      <c r="H16" s="145">
        <v>3.5</v>
      </c>
      <c r="I16" s="145"/>
      <c r="J16" s="152"/>
      <c r="K16" s="162">
        <v>3.5</v>
      </c>
      <c r="L16" s="145">
        <v>3.5</v>
      </c>
      <c r="M16" s="145">
        <v>4</v>
      </c>
      <c r="N16" s="145">
        <v>3</v>
      </c>
      <c r="O16" s="145">
        <v>3.5</v>
      </c>
      <c r="P16" s="145">
        <v>3.5</v>
      </c>
      <c r="Q16" s="162">
        <v>3.5</v>
      </c>
      <c r="R16" s="145"/>
      <c r="S16" s="145"/>
      <c r="T16" s="153"/>
      <c r="U16" s="145"/>
      <c r="V16" s="152"/>
      <c r="W16" s="162">
        <v>0</v>
      </c>
      <c r="X16" s="145">
        <v>4</v>
      </c>
      <c r="Y16" s="145"/>
      <c r="Z16" s="153"/>
      <c r="AA16" s="153"/>
      <c r="AB16" s="152"/>
      <c r="AC16" s="162">
        <f t="shared" si="0"/>
        <v>4</v>
      </c>
      <c r="AD16" s="145"/>
      <c r="AE16" s="145"/>
      <c r="AF16" s="145"/>
      <c r="AG16" s="153"/>
      <c r="AH16" s="152"/>
      <c r="AI16" s="162">
        <v>0</v>
      </c>
      <c r="AJ16" s="145">
        <v>4</v>
      </c>
      <c r="AK16" s="145">
        <v>3.5</v>
      </c>
      <c r="AL16" s="153"/>
      <c r="AM16" s="145">
        <v>3</v>
      </c>
      <c r="AN16" s="152"/>
      <c r="AO16" s="162">
        <v>3.5</v>
      </c>
      <c r="AP16" s="145">
        <v>4</v>
      </c>
      <c r="AQ16" s="145"/>
      <c r="AR16" s="145"/>
      <c r="AS16" s="153"/>
      <c r="AT16" s="152"/>
      <c r="AU16" s="162">
        <v>4</v>
      </c>
      <c r="AV16" s="153"/>
      <c r="AW16" s="153"/>
      <c r="AX16" s="145"/>
      <c r="AY16" s="145">
        <v>4</v>
      </c>
      <c r="AZ16" s="145">
        <v>4</v>
      </c>
      <c r="BA16" s="162">
        <v>4</v>
      </c>
      <c r="BB16" s="145"/>
      <c r="BC16" s="145"/>
      <c r="BD16" s="153"/>
      <c r="BE16" s="151"/>
      <c r="BF16" s="154"/>
      <c r="BG16" s="162">
        <v>0</v>
      </c>
    </row>
    <row r="17" spans="1:59" s="102" customFormat="1" ht="23.1" customHeight="1" x14ac:dyDescent="0.3">
      <c r="A17" s="143">
        <v>15</v>
      </c>
      <c r="B17" s="143" t="s">
        <v>292</v>
      </c>
      <c r="C17" s="144" t="s">
        <v>293</v>
      </c>
      <c r="D17" s="143" t="s">
        <v>541</v>
      </c>
      <c r="E17" s="143" t="s">
        <v>492</v>
      </c>
      <c r="F17" s="145"/>
      <c r="G17" s="145"/>
      <c r="H17" s="145" t="s">
        <v>563</v>
      </c>
      <c r="I17" s="145"/>
      <c r="J17" s="146"/>
      <c r="K17" s="162" t="s">
        <v>563</v>
      </c>
      <c r="L17" s="145" t="s">
        <v>563</v>
      </c>
      <c r="M17" s="145" t="s">
        <v>563</v>
      </c>
      <c r="N17" s="145" t="s">
        <v>563</v>
      </c>
      <c r="O17" s="145" t="s">
        <v>563</v>
      </c>
      <c r="P17" s="145" t="s">
        <v>563</v>
      </c>
      <c r="Q17" s="162" t="s">
        <v>563</v>
      </c>
      <c r="R17" s="145"/>
      <c r="S17" s="145"/>
      <c r="T17" s="145"/>
      <c r="U17" s="145"/>
      <c r="V17" s="146"/>
      <c r="W17" s="162">
        <v>0</v>
      </c>
      <c r="X17" s="145" t="s">
        <v>563</v>
      </c>
      <c r="Y17" s="145"/>
      <c r="Z17" s="145"/>
      <c r="AA17" s="145"/>
      <c r="AB17" s="146"/>
      <c r="AC17" s="162" t="str">
        <f t="shared" si="0"/>
        <v>0</v>
      </c>
      <c r="AD17" s="145"/>
      <c r="AE17" s="145"/>
      <c r="AF17" s="145"/>
      <c r="AG17" s="145"/>
      <c r="AH17" s="146"/>
      <c r="AI17" s="162">
        <v>0</v>
      </c>
      <c r="AJ17" s="145" t="s">
        <v>563</v>
      </c>
      <c r="AK17" s="145" t="s">
        <v>563</v>
      </c>
      <c r="AL17" s="145"/>
      <c r="AM17" s="145" t="s">
        <v>563</v>
      </c>
      <c r="AN17" s="146"/>
      <c r="AO17" s="162" t="s">
        <v>563</v>
      </c>
      <c r="AP17" s="145" t="s">
        <v>563</v>
      </c>
      <c r="AQ17" s="145"/>
      <c r="AR17" s="145"/>
      <c r="AS17" s="145"/>
      <c r="AT17" s="146"/>
      <c r="AU17" s="162" t="s">
        <v>563</v>
      </c>
      <c r="AV17" s="145"/>
      <c r="AW17" s="145"/>
      <c r="AX17" s="145"/>
      <c r="AY17" s="145" t="s">
        <v>563</v>
      </c>
      <c r="AZ17" s="145" t="s">
        <v>563</v>
      </c>
      <c r="BA17" s="162" t="s">
        <v>563</v>
      </c>
      <c r="BB17" s="145"/>
      <c r="BC17" s="145"/>
      <c r="BD17" s="145"/>
      <c r="BE17" s="147"/>
      <c r="BF17" s="148"/>
      <c r="BG17" s="162">
        <v>0</v>
      </c>
    </row>
    <row r="18" spans="1:59" s="102" customFormat="1" ht="23.1" customHeight="1" x14ac:dyDescent="0.3">
      <c r="A18" s="149">
        <v>16</v>
      </c>
      <c r="B18" s="149" t="s">
        <v>104</v>
      </c>
      <c r="C18" s="150" t="s">
        <v>105</v>
      </c>
      <c r="D18" s="149" t="s">
        <v>449</v>
      </c>
      <c r="E18" s="149" t="s">
        <v>34</v>
      </c>
      <c r="F18" s="145"/>
      <c r="G18" s="145"/>
      <c r="H18" s="145">
        <v>0</v>
      </c>
      <c r="I18" s="145"/>
      <c r="J18" s="152"/>
      <c r="K18" s="162">
        <v>0</v>
      </c>
      <c r="L18" s="145">
        <v>3</v>
      </c>
      <c r="M18" s="145">
        <v>0</v>
      </c>
      <c r="N18" s="145">
        <v>0</v>
      </c>
      <c r="O18" s="145">
        <v>0</v>
      </c>
      <c r="P18" s="145">
        <v>0</v>
      </c>
      <c r="Q18" s="162">
        <v>0.6</v>
      </c>
      <c r="R18" s="145"/>
      <c r="S18" s="145"/>
      <c r="T18" s="153"/>
      <c r="U18" s="145"/>
      <c r="V18" s="152"/>
      <c r="W18" s="162">
        <v>0</v>
      </c>
      <c r="X18" s="145">
        <v>0</v>
      </c>
      <c r="Y18" s="145"/>
      <c r="Z18" s="153"/>
      <c r="AA18" s="153"/>
      <c r="AB18" s="152"/>
      <c r="AC18" s="162">
        <f t="shared" si="0"/>
        <v>0</v>
      </c>
      <c r="AD18" s="145"/>
      <c r="AE18" s="145"/>
      <c r="AF18" s="145"/>
      <c r="AG18" s="153"/>
      <c r="AH18" s="152"/>
      <c r="AI18" s="162">
        <v>0</v>
      </c>
      <c r="AJ18" s="145">
        <v>0</v>
      </c>
      <c r="AK18" s="145">
        <v>0</v>
      </c>
      <c r="AL18" s="153"/>
      <c r="AM18" s="145">
        <v>0</v>
      </c>
      <c r="AN18" s="152"/>
      <c r="AO18" s="162">
        <v>0</v>
      </c>
      <c r="AP18" s="145">
        <v>0</v>
      </c>
      <c r="AQ18" s="145"/>
      <c r="AR18" s="145"/>
      <c r="AS18" s="153"/>
      <c r="AT18" s="152"/>
      <c r="AU18" s="162">
        <v>0</v>
      </c>
      <c r="AV18" s="153"/>
      <c r="AW18" s="153"/>
      <c r="AX18" s="145"/>
      <c r="AY18" s="145">
        <v>0</v>
      </c>
      <c r="AZ18" s="145">
        <v>0</v>
      </c>
      <c r="BA18" s="162">
        <v>0</v>
      </c>
      <c r="BB18" s="145"/>
      <c r="BC18" s="145"/>
      <c r="BD18" s="153"/>
      <c r="BE18" s="151"/>
      <c r="BF18" s="154"/>
      <c r="BG18" s="162">
        <v>0</v>
      </c>
    </row>
    <row r="19" spans="1:59" s="102" customFormat="1" ht="23.1" customHeight="1" x14ac:dyDescent="0.3">
      <c r="A19" s="143">
        <v>17</v>
      </c>
      <c r="B19" s="143" t="s">
        <v>294</v>
      </c>
      <c r="C19" s="144" t="s">
        <v>295</v>
      </c>
      <c r="D19" s="143" t="s">
        <v>541</v>
      </c>
      <c r="E19" s="143" t="s">
        <v>492</v>
      </c>
      <c r="F19" s="145"/>
      <c r="G19" s="145"/>
      <c r="H19" s="145">
        <v>2</v>
      </c>
      <c r="I19" s="145"/>
      <c r="J19" s="146"/>
      <c r="K19" s="162">
        <v>2</v>
      </c>
      <c r="L19" s="145">
        <v>4</v>
      </c>
      <c r="M19" s="145">
        <v>4</v>
      </c>
      <c r="N19" s="145">
        <v>4</v>
      </c>
      <c r="O19" s="145">
        <v>4</v>
      </c>
      <c r="P19" s="145">
        <v>4</v>
      </c>
      <c r="Q19" s="162">
        <v>4</v>
      </c>
      <c r="R19" s="145"/>
      <c r="S19" s="145"/>
      <c r="T19" s="145"/>
      <c r="U19" s="145"/>
      <c r="V19" s="146"/>
      <c r="W19" s="162">
        <v>0</v>
      </c>
      <c r="X19" s="145">
        <v>4</v>
      </c>
      <c r="Y19" s="145"/>
      <c r="Z19" s="145"/>
      <c r="AA19" s="145"/>
      <c r="AB19" s="146"/>
      <c r="AC19" s="162">
        <f t="shared" si="0"/>
        <v>4</v>
      </c>
      <c r="AD19" s="145"/>
      <c r="AE19" s="145"/>
      <c r="AF19" s="145"/>
      <c r="AG19" s="145"/>
      <c r="AH19" s="146"/>
      <c r="AI19" s="162">
        <v>0</v>
      </c>
      <c r="AJ19" s="145">
        <v>4</v>
      </c>
      <c r="AK19" s="145">
        <v>4</v>
      </c>
      <c r="AL19" s="145"/>
      <c r="AM19" s="145">
        <v>4</v>
      </c>
      <c r="AN19" s="146"/>
      <c r="AO19" s="162">
        <v>4</v>
      </c>
      <c r="AP19" s="145">
        <v>3</v>
      </c>
      <c r="AQ19" s="145"/>
      <c r="AR19" s="145"/>
      <c r="AS19" s="145"/>
      <c r="AT19" s="146"/>
      <c r="AU19" s="162">
        <v>3</v>
      </c>
      <c r="AV19" s="145"/>
      <c r="AW19" s="145"/>
      <c r="AX19" s="145"/>
      <c r="AY19" s="145">
        <v>3</v>
      </c>
      <c r="AZ19" s="145">
        <v>3</v>
      </c>
      <c r="BA19" s="162">
        <v>3</v>
      </c>
      <c r="BB19" s="145"/>
      <c r="BC19" s="145"/>
      <c r="BD19" s="145"/>
      <c r="BE19" s="147"/>
      <c r="BF19" s="148"/>
      <c r="BG19" s="162">
        <v>0</v>
      </c>
    </row>
    <row r="20" spans="1:59" s="102" customFormat="1" ht="23.1" customHeight="1" x14ac:dyDescent="0.3">
      <c r="A20" s="149">
        <v>18</v>
      </c>
      <c r="B20" s="149" t="s">
        <v>106</v>
      </c>
      <c r="C20" s="150" t="s">
        <v>107</v>
      </c>
      <c r="D20" s="149" t="s">
        <v>542</v>
      </c>
      <c r="E20" s="149" t="s">
        <v>34</v>
      </c>
      <c r="F20" s="145"/>
      <c r="G20" s="145"/>
      <c r="H20" s="145">
        <v>3</v>
      </c>
      <c r="I20" s="145"/>
      <c r="J20" s="152"/>
      <c r="K20" s="162">
        <v>3</v>
      </c>
      <c r="L20" s="145">
        <v>2</v>
      </c>
      <c r="M20" s="145">
        <v>2</v>
      </c>
      <c r="N20" s="145">
        <v>3</v>
      </c>
      <c r="O20" s="145">
        <v>2.5</v>
      </c>
      <c r="P20" s="145">
        <v>2</v>
      </c>
      <c r="Q20" s="162">
        <v>2.2999999999999998</v>
      </c>
      <c r="R20" s="145"/>
      <c r="S20" s="145"/>
      <c r="T20" s="153"/>
      <c r="U20" s="145"/>
      <c r="V20" s="152"/>
      <c r="W20" s="162">
        <v>0</v>
      </c>
      <c r="X20" s="145">
        <v>3</v>
      </c>
      <c r="Y20" s="145"/>
      <c r="Z20" s="153"/>
      <c r="AA20" s="153"/>
      <c r="AB20" s="152"/>
      <c r="AC20" s="162">
        <f t="shared" si="0"/>
        <v>3</v>
      </c>
      <c r="AD20" s="145"/>
      <c r="AE20" s="145"/>
      <c r="AF20" s="145"/>
      <c r="AG20" s="153"/>
      <c r="AH20" s="152"/>
      <c r="AI20" s="162">
        <v>0</v>
      </c>
      <c r="AJ20" s="145">
        <v>3</v>
      </c>
      <c r="AK20" s="145">
        <v>2</v>
      </c>
      <c r="AL20" s="153"/>
      <c r="AM20" s="145">
        <v>4</v>
      </c>
      <c r="AN20" s="152"/>
      <c r="AO20" s="162">
        <v>3</v>
      </c>
      <c r="AP20" s="145">
        <v>3</v>
      </c>
      <c r="AQ20" s="145"/>
      <c r="AR20" s="145"/>
      <c r="AS20" s="153"/>
      <c r="AT20" s="152"/>
      <c r="AU20" s="162">
        <v>3</v>
      </c>
      <c r="AV20" s="153"/>
      <c r="AW20" s="153"/>
      <c r="AX20" s="145"/>
      <c r="AY20" s="145">
        <v>2</v>
      </c>
      <c r="AZ20" s="145">
        <v>3</v>
      </c>
      <c r="BA20" s="162">
        <v>2.5</v>
      </c>
      <c r="BB20" s="145"/>
      <c r="BC20" s="145"/>
      <c r="BD20" s="153"/>
      <c r="BE20" s="151"/>
      <c r="BF20" s="154"/>
      <c r="BG20" s="162">
        <v>0</v>
      </c>
    </row>
    <row r="21" spans="1:59" s="102" customFormat="1" ht="23.1" customHeight="1" x14ac:dyDescent="0.3">
      <c r="A21" s="143">
        <v>19</v>
      </c>
      <c r="B21" s="143" t="s">
        <v>49</v>
      </c>
      <c r="C21" s="144" t="s">
        <v>50</v>
      </c>
      <c r="D21" s="143" t="s">
        <v>541</v>
      </c>
      <c r="E21" s="143" t="s">
        <v>34</v>
      </c>
      <c r="F21" s="145"/>
      <c r="G21" s="145"/>
      <c r="H21" s="145">
        <v>4</v>
      </c>
      <c r="I21" s="145"/>
      <c r="J21" s="146"/>
      <c r="K21" s="162">
        <v>4</v>
      </c>
      <c r="L21" s="145">
        <v>3.5</v>
      </c>
      <c r="M21" s="145">
        <v>4</v>
      </c>
      <c r="N21" s="145">
        <v>4</v>
      </c>
      <c r="O21" s="145">
        <v>4</v>
      </c>
      <c r="P21" s="145">
        <v>3.5</v>
      </c>
      <c r="Q21" s="162">
        <v>3.8</v>
      </c>
      <c r="R21" s="145"/>
      <c r="S21" s="145"/>
      <c r="T21" s="145"/>
      <c r="U21" s="145"/>
      <c r="V21" s="146"/>
      <c r="W21" s="162">
        <v>0</v>
      </c>
      <c r="X21" s="145">
        <v>3.5</v>
      </c>
      <c r="Y21" s="145"/>
      <c r="Z21" s="145"/>
      <c r="AA21" s="145"/>
      <c r="AB21" s="146"/>
      <c r="AC21" s="162">
        <f t="shared" si="0"/>
        <v>3.5</v>
      </c>
      <c r="AD21" s="145"/>
      <c r="AE21" s="145"/>
      <c r="AF21" s="145"/>
      <c r="AG21" s="145"/>
      <c r="AH21" s="146"/>
      <c r="AI21" s="162">
        <v>0</v>
      </c>
      <c r="AJ21" s="145">
        <v>3.5</v>
      </c>
      <c r="AK21" s="145">
        <v>4</v>
      </c>
      <c r="AL21" s="145"/>
      <c r="AM21" s="145">
        <v>3.5</v>
      </c>
      <c r="AN21" s="146"/>
      <c r="AO21" s="162">
        <v>3.6666666666666665</v>
      </c>
      <c r="AP21" s="145">
        <v>3.5</v>
      </c>
      <c r="AQ21" s="145"/>
      <c r="AR21" s="145"/>
      <c r="AS21" s="145"/>
      <c r="AT21" s="146"/>
      <c r="AU21" s="162">
        <v>3.5</v>
      </c>
      <c r="AV21" s="145"/>
      <c r="AW21" s="145"/>
      <c r="AX21" s="145"/>
      <c r="AY21" s="145">
        <v>4</v>
      </c>
      <c r="AZ21" s="145">
        <v>4</v>
      </c>
      <c r="BA21" s="162">
        <v>4</v>
      </c>
      <c r="BB21" s="145"/>
      <c r="BC21" s="145"/>
      <c r="BD21" s="145"/>
      <c r="BE21" s="147"/>
      <c r="BF21" s="148"/>
      <c r="BG21" s="162">
        <v>0</v>
      </c>
    </row>
    <row r="22" spans="1:59" s="102" customFormat="1" ht="23.1" customHeight="1" x14ac:dyDescent="0.3">
      <c r="A22" s="149">
        <v>20</v>
      </c>
      <c r="B22" s="149" t="s">
        <v>195</v>
      </c>
      <c r="C22" s="150" t="s">
        <v>536</v>
      </c>
      <c r="D22" s="149" t="s">
        <v>449</v>
      </c>
      <c r="E22" s="149" t="s">
        <v>160</v>
      </c>
      <c r="F22" s="145"/>
      <c r="G22" s="145"/>
      <c r="H22" s="145">
        <v>4</v>
      </c>
      <c r="I22" s="145"/>
      <c r="J22" s="152"/>
      <c r="K22" s="162">
        <v>4</v>
      </c>
      <c r="L22" s="145">
        <v>4</v>
      </c>
      <c r="M22" s="145">
        <v>4</v>
      </c>
      <c r="N22" s="145">
        <v>4</v>
      </c>
      <c r="O22" s="145">
        <v>4</v>
      </c>
      <c r="P22" s="145">
        <v>4</v>
      </c>
      <c r="Q22" s="162">
        <v>4</v>
      </c>
      <c r="R22" s="145"/>
      <c r="S22" s="145"/>
      <c r="T22" s="153"/>
      <c r="U22" s="145"/>
      <c r="V22" s="152"/>
      <c r="W22" s="162">
        <v>0</v>
      </c>
      <c r="X22" s="145">
        <v>3</v>
      </c>
      <c r="Y22" s="145"/>
      <c r="Z22" s="153"/>
      <c r="AA22" s="153"/>
      <c r="AB22" s="152"/>
      <c r="AC22" s="162">
        <f t="shared" si="0"/>
        <v>3</v>
      </c>
      <c r="AD22" s="145"/>
      <c r="AE22" s="145"/>
      <c r="AF22" s="145"/>
      <c r="AG22" s="153"/>
      <c r="AH22" s="152"/>
      <c r="AI22" s="162">
        <v>0</v>
      </c>
      <c r="AJ22" s="145">
        <v>4</v>
      </c>
      <c r="AK22" s="145">
        <v>4</v>
      </c>
      <c r="AL22" s="153"/>
      <c r="AM22" s="145">
        <v>4</v>
      </c>
      <c r="AN22" s="152"/>
      <c r="AO22" s="162">
        <v>4</v>
      </c>
      <c r="AP22" s="145">
        <v>3</v>
      </c>
      <c r="AQ22" s="145"/>
      <c r="AR22" s="145"/>
      <c r="AS22" s="153"/>
      <c r="AT22" s="152"/>
      <c r="AU22" s="162">
        <v>3</v>
      </c>
      <c r="AV22" s="153"/>
      <c r="AW22" s="153"/>
      <c r="AX22" s="145"/>
      <c r="AY22" s="145">
        <v>4</v>
      </c>
      <c r="AZ22" s="145">
        <v>3</v>
      </c>
      <c r="BA22" s="162">
        <v>3.5</v>
      </c>
      <c r="BB22" s="145"/>
      <c r="BC22" s="145"/>
      <c r="BD22" s="153"/>
      <c r="BE22" s="151"/>
      <c r="BF22" s="154"/>
      <c r="BG22" s="162">
        <v>0</v>
      </c>
    </row>
    <row r="23" spans="1:59" s="102" customFormat="1" ht="23.1" customHeight="1" x14ac:dyDescent="0.3">
      <c r="A23" s="143">
        <v>21</v>
      </c>
      <c r="B23" s="143" t="s">
        <v>208</v>
      </c>
      <c r="C23" s="144" t="s">
        <v>209</v>
      </c>
      <c r="D23" s="143" t="s">
        <v>449</v>
      </c>
      <c r="E23" s="143" t="s">
        <v>160</v>
      </c>
      <c r="F23" s="145"/>
      <c r="G23" s="145"/>
      <c r="H23" s="145">
        <v>2</v>
      </c>
      <c r="I23" s="145"/>
      <c r="J23" s="146"/>
      <c r="K23" s="162">
        <v>2</v>
      </c>
      <c r="L23" s="145">
        <v>2</v>
      </c>
      <c r="M23" s="145">
        <v>3</v>
      </c>
      <c r="N23" s="145">
        <v>3</v>
      </c>
      <c r="O23" s="145">
        <v>3</v>
      </c>
      <c r="P23" s="145">
        <v>4</v>
      </c>
      <c r="Q23" s="162">
        <v>3</v>
      </c>
      <c r="R23" s="145"/>
      <c r="S23" s="145"/>
      <c r="T23" s="145"/>
      <c r="U23" s="145"/>
      <c r="V23" s="146"/>
      <c r="W23" s="162">
        <v>0</v>
      </c>
      <c r="X23" s="145">
        <v>2</v>
      </c>
      <c r="Y23" s="145"/>
      <c r="Z23" s="145"/>
      <c r="AA23" s="145"/>
      <c r="AB23" s="146"/>
      <c r="AC23" s="162">
        <f t="shared" si="0"/>
        <v>2</v>
      </c>
      <c r="AD23" s="145"/>
      <c r="AE23" s="145"/>
      <c r="AF23" s="145"/>
      <c r="AG23" s="145"/>
      <c r="AH23" s="146"/>
      <c r="AI23" s="162">
        <v>0</v>
      </c>
      <c r="AJ23" s="145">
        <v>2</v>
      </c>
      <c r="AK23" s="145">
        <v>2</v>
      </c>
      <c r="AL23" s="145"/>
      <c r="AM23" s="145">
        <v>2</v>
      </c>
      <c r="AN23" s="146"/>
      <c r="AO23" s="162">
        <v>2</v>
      </c>
      <c r="AP23" s="145">
        <v>3</v>
      </c>
      <c r="AQ23" s="145"/>
      <c r="AR23" s="145"/>
      <c r="AS23" s="145"/>
      <c r="AT23" s="146"/>
      <c r="AU23" s="162">
        <v>3</v>
      </c>
      <c r="AV23" s="145"/>
      <c r="AW23" s="145"/>
      <c r="AX23" s="145"/>
      <c r="AY23" s="145">
        <v>3</v>
      </c>
      <c r="AZ23" s="145">
        <v>3</v>
      </c>
      <c r="BA23" s="162">
        <v>3</v>
      </c>
      <c r="BB23" s="145"/>
      <c r="BC23" s="145"/>
      <c r="BD23" s="145"/>
      <c r="BE23" s="147"/>
      <c r="BF23" s="148"/>
      <c r="BG23" s="162">
        <v>0</v>
      </c>
    </row>
    <row r="24" spans="1:59" s="102" customFormat="1" ht="23.1" customHeight="1" x14ac:dyDescent="0.3">
      <c r="A24" s="149">
        <v>22</v>
      </c>
      <c r="B24" s="149" t="s">
        <v>57</v>
      </c>
      <c r="C24" s="150" t="s">
        <v>58</v>
      </c>
      <c r="D24" s="149" t="s">
        <v>449</v>
      </c>
      <c r="E24" s="149" t="s">
        <v>34</v>
      </c>
      <c r="F24" s="145"/>
      <c r="G24" s="145"/>
      <c r="H24" s="145">
        <v>3</v>
      </c>
      <c r="I24" s="145"/>
      <c r="J24" s="152"/>
      <c r="K24" s="162">
        <v>3</v>
      </c>
      <c r="L24" s="145">
        <v>3</v>
      </c>
      <c r="M24" s="145">
        <v>3</v>
      </c>
      <c r="N24" s="145">
        <v>3</v>
      </c>
      <c r="O24" s="145">
        <v>3</v>
      </c>
      <c r="P24" s="145">
        <v>3</v>
      </c>
      <c r="Q24" s="162">
        <v>3</v>
      </c>
      <c r="R24" s="145"/>
      <c r="S24" s="145"/>
      <c r="T24" s="153"/>
      <c r="U24" s="145"/>
      <c r="V24" s="152"/>
      <c r="W24" s="162">
        <v>0</v>
      </c>
      <c r="X24" s="145">
        <v>3</v>
      </c>
      <c r="Y24" s="145"/>
      <c r="Z24" s="153"/>
      <c r="AA24" s="153"/>
      <c r="AB24" s="152"/>
      <c r="AC24" s="162">
        <f t="shared" si="0"/>
        <v>3</v>
      </c>
      <c r="AD24" s="145"/>
      <c r="AE24" s="145"/>
      <c r="AF24" s="145"/>
      <c r="AG24" s="153"/>
      <c r="AH24" s="152"/>
      <c r="AI24" s="162">
        <v>0</v>
      </c>
      <c r="AJ24" s="145">
        <v>3</v>
      </c>
      <c r="AK24" s="145">
        <v>3</v>
      </c>
      <c r="AL24" s="153"/>
      <c r="AM24" s="145">
        <v>3</v>
      </c>
      <c r="AN24" s="152"/>
      <c r="AO24" s="162">
        <v>3</v>
      </c>
      <c r="AP24" s="145">
        <v>3</v>
      </c>
      <c r="AQ24" s="145"/>
      <c r="AR24" s="145"/>
      <c r="AS24" s="153"/>
      <c r="AT24" s="152"/>
      <c r="AU24" s="162">
        <v>3</v>
      </c>
      <c r="AV24" s="153"/>
      <c r="AW24" s="153"/>
      <c r="AX24" s="145"/>
      <c r="AY24" s="145">
        <v>3</v>
      </c>
      <c r="AZ24" s="145">
        <v>4</v>
      </c>
      <c r="BA24" s="162">
        <v>3.5</v>
      </c>
      <c r="BB24" s="145"/>
      <c r="BC24" s="145"/>
      <c r="BD24" s="153"/>
      <c r="BE24" s="151"/>
      <c r="BF24" s="154"/>
      <c r="BG24" s="162">
        <v>0</v>
      </c>
    </row>
    <row r="25" spans="1:59" s="102" customFormat="1" ht="23.1" customHeight="1" x14ac:dyDescent="0.3">
      <c r="A25" s="143">
        <v>23</v>
      </c>
      <c r="B25" s="143" t="s">
        <v>224</v>
      </c>
      <c r="C25" s="144" t="s">
        <v>225</v>
      </c>
      <c r="D25" s="143" t="s">
        <v>449</v>
      </c>
      <c r="E25" s="143" t="s">
        <v>160</v>
      </c>
      <c r="F25" s="145"/>
      <c r="G25" s="145"/>
      <c r="H25" s="145">
        <v>2.5</v>
      </c>
      <c r="I25" s="145"/>
      <c r="J25" s="146"/>
      <c r="K25" s="162">
        <v>2.5</v>
      </c>
      <c r="L25" s="145">
        <v>2.5</v>
      </c>
      <c r="M25" s="145">
        <v>3</v>
      </c>
      <c r="N25" s="145">
        <v>3</v>
      </c>
      <c r="O25" s="145">
        <v>3</v>
      </c>
      <c r="P25" s="145">
        <v>2.5</v>
      </c>
      <c r="Q25" s="162">
        <v>2.8</v>
      </c>
      <c r="R25" s="145"/>
      <c r="S25" s="145"/>
      <c r="T25" s="145"/>
      <c r="U25" s="145"/>
      <c r="V25" s="146"/>
      <c r="W25" s="162">
        <v>0</v>
      </c>
      <c r="X25" s="145">
        <v>3</v>
      </c>
      <c r="Y25" s="145"/>
      <c r="Z25" s="145"/>
      <c r="AA25" s="145"/>
      <c r="AB25" s="146"/>
      <c r="AC25" s="162">
        <f t="shared" si="0"/>
        <v>3</v>
      </c>
      <c r="AD25" s="145"/>
      <c r="AE25" s="145"/>
      <c r="AF25" s="145"/>
      <c r="AG25" s="145"/>
      <c r="AH25" s="146"/>
      <c r="AI25" s="162">
        <v>0</v>
      </c>
      <c r="AJ25" s="145">
        <v>3</v>
      </c>
      <c r="AK25" s="145">
        <v>3</v>
      </c>
      <c r="AL25" s="145"/>
      <c r="AM25" s="145">
        <v>3</v>
      </c>
      <c r="AN25" s="146"/>
      <c r="AO25" s="162">
        <v>3</v>
      </c>
      <c r="AP25" s="145">
        <v>3</v>
      </c>
      <c r="AQ25" s="145"/>
      <c r="AR25" s="145"/>
      <c r="AS25" s="145"/>
      <c r="AT25" s="146"/>
      <c r="AU25" s="162">
        <v>3</v>
      </c>
      <c r="AV25" s="145"/>
      <c r="AW25" s="145"/>
      <c r="AX25" s="145"/>
      <c r="AY25" s="145">
        <v>3</v>
      </c>
      <c r="AZ25" s="145">
        <v>3</v>
      </c>
      <c r="BA25" s="162">
        <v>3</v>
      </c>
      <c r="BB25" s="145"/>
      <c r="BC25" s="145"/>
      <c r="BD25" s="145"/>
      <c r="BE25" s="147"/>
      <c r="BF25" s="148"/>
      <c r="BG25" s="162">
        <v>0</v>
      </c>
    </row>
    <row r="26" spans="1:59" s="102" customFormat="1" ht="23.1" customHeight="1" x14ac:dyDescent="0.3">
      <c r="A26" s="149">
        <v>24</v>
      </c>
      <c r="B26" s="149" t="s">
        <v>296</v>
      </c>
      <c r="C26" s="150" t="s">
        <v>108</v>
      </c>
      <c r="D26" s="149" t="s">
        <v>449</v>
      </c>
      <c r="E26" s="149" t="s">
        <v>34</v>
      </c>
      <c r="F26" s="145"/>
      <c r="G26" s="145"/>
      <c r="H26" s="145">
        <v>1</v>
      </c>
      <c r="I26" s="145"/>
      <c r="J26" s="152"/>
      <c r="K26" s="162">
        <v>1</v>
      </c>
      <c r="L26" s="145">
        <v>3</v>
      </c>
      <c r="M26" s="145">
        <v>2</v>
      </c>
      <c r="N26" s="145">
        <v>2</v>
      </c>
      <c r="O26" s="145">
        <v>2</v>
      </c>
      <c r="P26" s="145">
        <v>1</v>
      </c>
      <c r="Q26" s="162">
        <v>2</v>
      </c>
      <c r="R26" s="145"/>
      <c r="S26" s="145"/>
      <c r="T26" s="153"/>
      <c r="U26" s="145"/>
      <c r="V26" s="152"/>
      <c r="W26" s="162">
        <v>0</v>
      </c>
      <c r="X26" s="145">
        <v>2</v>
      </c>
      <c r="Y26" s="145"/>
      <c r="Z26" s="153"/>
      <c r="AA26" s="153"/>
      <c r="AB26" s="152"/>
      <c r="AC26" s="162">
        <f t="shared" si="0"/>
        <v>2</v>
      </c>
      <c r="AD26" s="145"/>
      <c r="AE26" s="145"/>
      <c r="AF26" s="145"/>
      <c r="AG26" s="153"/>
      <c r="AH26" s="152"/>
      <c r="AI26" s="162">
        <v>0</v>
      </c>
      <c r="AJ26" s="145">
        <v>2</v>
      </c>
      <c r="AK26" s="145">
        <v>2</v>
      </c>
      <c r="AL26" s="153"/>
      <c r="AM26" s="145">
        <v>2</v>
      </c>
      <c r="AN26" s="152"/>
      <c r="AO26" s="162">
        <v>2</v>
      </c>
      <c r="AP26" s="145">
        <v>3</v>
      </c>
      <c r="AQ26" s="145"/>
      <c r="AR26" s="145"/>
      <c r="AS26" s="153"/>
      <c r="AT26" s="152"/>
      <c r="AU26" s="162">
        <v>3</v>
      </c>
      <c r="AV26" s="153"/>
      <c r="AW26" s="153"/>
      <c r="AX26" s="145"/>
      <c r="AY26" s="145">
        <v>1</v>
      </c>
      <c r="AZ26" s="145">
        <v>2</v>
      </c>
      <c r="BA26" s="162">
        <v>1.5</v>
      </c>
      <c r="BB26" s="145"/>
      <c r="BC26" s="145"/>
      <c r="BD26" s="153"/>
      <c r="BE26" s="151"/>
      <c r="BF26" s="154"/>
      <c r="BG26" s="162">
        <v>0</v>
      </c>
    </row>
    <row r="27" spans="1:59" s="102" customFormat="1" ht="23.1" customHeight="1" x14ac:dyDescent="0.3">
      <c r="A27" s="143">
        <v>25</v>
      </c>
      <c r="B27" s="143" t="s">
        <v>240</v>
      </c>
      <c r="C27" s="144" t="s">
        <v>241</v>
      </c>
      <c r="D27" s="143" t="s">
        <v>449</v>
      </c>
      <c r="E27" s="143" t="s">
        <v>160</v>
      </c>
      <c r="F27" s="145"/>
      <c r="G27" s="145"/>
      <c r="H27" s="145">
        <v>3</v>
      </c>
      <c r="I27" s="145"/>
      <c r="J27" s="146"/>
      <c r="K27" s="162">
        <v>3</v>
      </c>
      <c r="L27" s="145">
        <v>3</v>
      </c>
      <c r="M27" s="145">
        <v>3</v>
      </c>
      <c r="N27" s="145">
        <v>3</v>
      </c>
      <c r="O27" s="145">
        <v>3</v>
      </c>
      <c r="P27" s="145">
        <v>3</v>
      </c>
      <c r="Q27" s="162">
        <v>3</v>
      </c>
      <c r="R27" s="145"/>
      <c r="S27" s="145"/>
      <c r="T27" s="145"/>
      <c r="U27" s="145"/>
      <c r="V27" s="146"/>
      <c r="W27" s="162">
        <v>0</v>
      </c>
      <c r="X27" s="145">
        <v>3</v>
      </c>
      <c r="Y27" s="145"/>
      <c r="Z27" s="145"/>
      <c r="AA27" s="145"/>
      <c r="AB27" s="146"/>
      <c r="AC27" s="162">
        <f t="shared" si="0"/>
        <v>3</v>
      </c>
      <c r="AD27" s="145"/>
      <c r="AE27" s="145"/>
      <c r="AF27" s="145"/>
      <c r="AG27" s="145"/>
      <c r="AH27" s="146"/>
      <c r="AI27" s="162">
        <v>0</v>
      </c>
      <c r="AJ27" s="145">
        <v>4</v>
      </c>
      <c r="AK27" s="145">
        <v>4</v>
      </c>
      <c r="AL27" s="145"/>
      <c r="AM27" s="145">
        <v>4</v>
      </c>
      <c r="AN27" s="146"/>
      <c r="AO27" s="162">
        <v>4</v>
      </c>
      <c r="AP27" s="145">
        <v>3</v>
      </c>
      <c r="AQ27" s="145"/>
      <c r="AR27" s="145"/>
      <c r="AS27" s="145"/>
      <c r="AT27" s="146"/>
      <c r="AU27" s="162">
        <v>3</v>
      </c>
      <c r="AV27" s="145"/>
      <c r="AW27" s="145"/>
      <c r="AX27" s="145"/>
      <c r="AY27" s="145">
        <v>3</v>
      </c>
      <c r="AZ27" s="145">
        <v>3</v>
      </c>
      <c r="BA27" s="162">
        <v>3</v>
      </c>
      <c r="BB27" s="145"/>
      <c r="BC27" s="145"/>
      <c r="BD27" s="145"/>
      <c r="BE27" s="147"/>
      <c r="BF27" s="148"/>
      <c r="BG27" s="162">
        <v>0</v>
      </c>
    </row>
    <row r="28" spans="1:59" s="102" customFormat="1" ht="23.1" customHeight="1" x14ac:dyDescent="0.3">
      <c r="A28" s="149">
        <v>26</v>
      </c>
      <c r="B28" s="149" t="s">
        <v>297</v>
      </c>
      <c r="C28" s="150" t="s">
        <v>298</v>
      </c>
      <c r="D28" s="149" t="s">
        <v>541</v>
      </c>
      <c r="E28" s="149" t="s">
        <v>492</v>
      </c>
      <c r="F28" s="145"/>
      <c r="G28" s="145"/>
      <c r="H28" s="145">
        <v>3</v>
      </c>
      <c r="I28" s="145"/>
      <c r="J28" s="152"/>
      <c r="K28" s="162">
        <v>3</v>
      </c>
      <c r="L28" s="145">
        <v>3</v>
      </c>
      <c r="M28" s="145">
        <v>2</v>
      </c>
      <c r="N28" s="145">
        <v>3</v>
      </c>
      <c r="O28" s="145">
        <v>2.5</v>
      </c>
      <c r="P28" s="145">
        <v>2</v>
      </c>
      <c r="Q28" s="162">
        <v>2.5</v>
      </c>
      <c r="R28" s="145"/>
      <c r="S28" s="145"/>
      <c r="T28" s="153"/>
      <c r="U28" s="145"/>
      <c r="V28" s="152"/>
      <c r="W28" s="162">
        <v>0</v>
      </c>
      <c r="X28" s="145">
        <v>2</v>
      </c>
      <c r="Y28" s="145"/>
      <c r="Z28" s="153"/>
      <c r="AA28" s="153"/>
      <c r="AB28" s="152"/>
      <c r="AC28" s="162">
        <f t="shared" si="0"/>
        <v>2</v>
      </c>
      <c r="AD28" s="145"/>
      <c r="AE28" s="145"/>
      <c r="AF28" s="145"/>
      <c r="AG28" s="153"/>
      <c r="AH28" s="152"/>
      <c r="AI28" s="162">
        <v>0</v>
      </c>
      <c r="AJ28" s="145">
        <v>2</v>
      </c>
      <c r="AK28" s="145">
        <v>3</v>
      </c>
      <c r="AL28" s="153"/>
      <c r="AM28" s="145">
        <v>2</v>
      </c>
      <c r="AN28" s="152"/>
      <c r="AO28" s="162">
        <v>2.3333333333333335</v>
      </c>
      <c r="AP28" s="145">
        <v>3</v>
      </c>
      <c r="AQ28" s="145"/>
      <c r="AR28" s="145"/>
      <c r="AS28" s="153"/>
      <c r="AT28" s="152"/>
      <c r="AU28" s="162">
        <v>3</v>
      </c>
      <c r="AV28" s="153"/>
      <c r="AW28" s="153"/>
      <c r="AX28" s="145"/>
      <c r="AY28" s="145">
        <v>3</v>
      </c>
      <c r="AZ28" s="145">
        <v>3</v>
      </c>
      <c r="BA28" s="162">
        <v>3</v>
      </c>
      <c r="BB28" s="145"/>
      <c r="BC28" s="145"/>
      <c r="BD28" s="153"/>
      <c r="BE28" s="151"/>
      <c r="BF28" s="154"/>
      <c r="BG28" s="162">
        <v>0</v>
      </c>
    </row>
    <row r="29" spans="1:59" s="102" customFormat="1" ht="23.1" customHeight="1" x14ac:dyDescent="0.3">
      <c r="A29" s="143">
        <v>27</v>
      </c>
      <c r="B29" s="143" t="s">
        <v>256</v>
      </c>
      <c r="C29" s="144" t="s">
        <v>257</v>
      </c>
      <c r="D29" s="143" t="s">
        <v>449</v>
      </c>
      <c r="E29" s="143" t="s">
        <v>160</v>
      </c>
      <c r="F29" s="145"/>
      <c r="G29" s="145"/>
      <c r="H29" s="145">
        <v>4</v>
      </c>
      <c r="I29" s="145"/>
      <c r="J29" s="146"/>
      <c r="K29" s="162">
        <v>4</v>
      </c>
      <c r="L29" s="145">
        <v>4</v>
      </c>
      <c r="M29" s="145">
        <v>4</v>
      </c>
      <c r="N29" s="145">
        <v>4</v>
      </c>
      <c r="O29" s="145">
        <v>4</v>
      </c>
      <c r="P29" s="145">
        <v>4</v>
      </c>
      <c r="Q29" s="162">
        <v>4</v>
      </c>
      <c r="R29" s="145"/>
      <c r="S29" s="145"/>
      <c r="T29" s="145"/>
      <c r="U29" s="145"/>
      <c r="V29" s="146"/>
      <c r="W29" s="162">
        <v>0</v>
      </c>
      <c r="X29" s="145">
        <v>4</v>
      </c>
      <c r="Y29" s="145"/>
      <c r="Z29" s="145"/>
      <c r="AA29" s="145"/>
      <c r="AB29" s="146"/>
      <c r="AC29" s="162">
        <f t="shared" si="0"/>
        <v>4</v>
      </c>
      <c r="AD29" s="145"/>
      <c r="AE29" s="145"/>
      <c r="AF29" s="145"/>
      <c r="AG29" s="145"/>
      <c r="AH29" s="146"/>
      <c r="AI29" s="162">
        <v>0</v>
      </c>
      <c r="AJ29" s="145">
        <v>4</v>
      </c>
      <c r="AK29" s="145">
        <v>3.5</v>
      </c>
      <c r="AL29" s="145"/>
      <c r="AM29" s="145">
        <v>4</v>
      </c>
      <c r="AN29" s="146"/>
      <c r="AO29" s="162">
        <v>3.8333333333333335</v>
      </c>
      <c r="AP29" s="145">
        <v>4</v>
      </c>
      <c r="AQ29" s="145"/>
      <c r="AR29" s="145"/>
      <c r="AS29" s="145"/>
      <c r="AT29" s="146"/>
      <c r="AU29" s="162">
        <v>4</v>
      </c>
      <c r="AV29" s="145"/>
      <c r="AW29" s="145"/>
      <c r="AX29" s="145"/>
      <c r="AY29" s="145">
        <v>4</v>
      </c>
      <c r="AZ29" s="145">
        <v>4</v>
      </c>
      <c r="BA29" s="162">
        <v>4</v>
      </c>
      <c r="BB29" s="145"/>
      <c r="BC29" s="145"/>
      <c r="BD29" s="145"/>
      <c r="BE29" s="147"/>
      <c r="BF29" s="148"/>
      <c r="BG29" s="162">
        <v>0</v>
      </c>
    </row>
    <row r="30" spans="1:59" s="102" customFormat="1" ht="23.1" customHeight="1" x14ac:dyDescent="0.3">
      <c r="A30" s="149">
        <v>28</v>
      </c>
      <c r="B30" s="149" t="s">
        <v>65</v>
      </c>
      <c r="C30" s="150" t="s">
        <v>66</v>
      </c>
      <c r="D30" s="149" t="s">
        <v>449</v>
      </c>
      <c r="E30" s="149" t="s">
        <v>34</v>
      </c>
      <c r="F30" s="145"/>
      <c r="G30" s="145"/>
      <c r="H30" s="145">
        <v>2</v>
      </c>
      <c r="I30" s="145"/>
      <c r="J30" s="152"/>
      <c r="K30" s="162">
        <v>2</v>
      </c>
      <c r="L30" s="145">
        <v>3</v>
      </c>
      <c r="M30" s="145">
        <v>2</v>
      </c>
      <c r="N30" s="145">
        <v>2</v>
      </c>
      <c r="O30" s="145">
        <v>2</v>
      </c>
      <c r="P30" s="145">
        <v>2</v>
      </c>
      <c r="Q30" s="162">
        <v>2.2000000000000002</v>
      </c>
      <c r="R30" s="145"/>
      <c r="S30" s="145"/>
      <c r="T30" s="153"/>
      <c r="U30" s="145"/>
      <c r="V30" s="152"/>
      <c r="W30" s="162">
        <v>0</v>
      </c>
      <c r="X30" s="145">
        <v>3</v>
      </c>
      <c r="Y30" s="145"/>
      <c r="Z30" s="153"/>
      <c r="AA30" s="153"/>
      <c r="AB30" s="152"/>
      <c r="AC30" s="162">
        <f t="shared" si="0"/>
        <v>3</v>
      </c>
      <c r="AD30" s="145"/>
      <c r="AE30" s="145"/>
      <c r="AF30" s="145"/>
      <c r="AG30" s="153"/>
      <c r="AH30" s="152"/>
      <c r="AI30" s="162">
        <v>0</v>
      </c>
      <c r="AJ30" s="145">
        <v>3</v>
      </c>
      <c r="AK30" s="145">
        <v>2</v>
      </c>
      <c r="AL30" s="153"/>
      <c r="AM30" s="145">
        <v>3</v>
      </c>
      <c r="AN30" s="152"/>
      <c r="AO30" s="162">
        <v>2.6666666666666665</v>
      </c>
      <c r="AP30" s="145">
        <v>3</v>
      </c>
      <c r="AQ30" s="145"/>
      <c r="AR30" s="145"/>
      <c r="AS30" s="153"/>
      <c r="AT30" s="152"/>
      <c r="AU30" s="162">
        <v>3</v>
      </c>
      <c r="AV30" s="153"/>
      <c r="AW30" s="153"/>
      <c r="AX30" s="145"/>
      <c r="AY30" s="145">
        <v>2</v>
      </c>
      <c r="AZ30" s="145">
        <v>3</v>
      </c>
      <c r="BA30" s="162">
        <v>2.5</v>
      </c>
      <c r="BB30" s="145"/>
      <c r="BC30" s="145"/>
      <c r="BD30" s="153"/>
      <c r="BE30" s="151"/>
      <c r="BF30" s="154"/>
      <c r="BG30" s="162">
        <v>0</v>
      </c>
    </row>
    <row r="31" spans="1:59" s="102" customFormat="1" ht="23.1" customHeight="1" x14ac:dyDescent="0.3">
      <c r="A31" s="143">
        <v>29</v>
      </c>
      <c r="B31" s="143" t="s">
        <v>299</v>
      </c>
      <c r="C31" s="144" t="s">
        <v>300</v>
      </c>
      <c r="D31" s="143" t="s">
        <v>449</v>
      </c>
      <c r="E31" s="143" t="s">
        <v>492</v>
      </c>
      <c r="F31" s="145"/>
      <c r="G31" s="145"/>
      <c r="H31" s="145">
        <v>2</v>
      </c>
      <c r="I31" s="145"/>
      <c r="J31" s="146"/>
      <c r="K31" s="162">
        <v>2</v>
      </c>
      <c r="L31" s="145">
        <v>2</v>
      </c>
      <c r="M31" s="145">
        <v>2</v>
      </c>
      <c r="N31" s="145">
        <v>2</v>
      </c>
      <c r="O31" s="145">
        <v>2</v>
      </c>
      <c r="P31" s="145">
        <v>2</v>
      </c>
      <c r="Q31" s="162">
        <v>2</v>
      </c>
      <c r="R31" s="145"/>
      <c r="S31" s="145"/>
      <c r="T31" s="145"/>
      <c r="U31" s="145"/>
      <c r="V31" s="146"/>
      <c r="W31" s="162">
        <v>0</v>
      </c>
      <c r="X31" s="145">
        <v>2</v>
      </c>
      <c r="Y31" s="145"/>
      <c r="Z31" s="145"/>
      <c r="AA31" s="145"/>
      <c r="AB31" s="146"/>
      <c r="AC31" s="162">
        <f t="shared" si="0"/>
        <v>2</v>
      </c>
      <c r="AD31" s="145"/>
      <c r="AE31" s="145"/>
      <c r="AF31" s="145"/>
      <c r="AG31" s="145"/>
      <c r="AH31" s="146"/>
      <c r="AI31" s="162">
        <v>0</v>
      </c>
      <c r="AJ31" s="145">
        <v>2</v>
      </c>
      <c r="AK31" s="145">
        <v>2</v>
      </c>
      <c r="AL31" s="145"/>
      <c r="AM31" s="145">
        <v>1</v>
      </c>
      <c r="AN31" s="146"/>
      <c r="AO31" s="162">
        <v>1.6666666666666667</v>
      </c>
      <c r="AP31" s="145">
        <v>2</v>
      </c>
      <c r="AQ31" s="145"/>
      <c r="AR31" s="145"/>
      <c r="AS31" s="145"/>
      <c r="AT31" s="146"/>
      <c r="AU31" s="162">
        <v>2</v>
      </c>
      <c r="AV31" s="145"/>
      <c r="AW31" s="145"/>
      <c r="AX31" s="145"/>
      <c r="AY31" s="145">
        <v>2</v>
      </c>
      <c r="AZ31" s="145">
        <v>2</v>
      </c>
      <c r="BA31" s="162">
        <v>2</v>
      </c>
      <c r="BB31" s="145"/>
      <c r="BC31" s="145"/>
      <c r="BD31" s="145"/>
      <c r="BE31" s="147"/>
      <c r="BF31" s="148"/>
      <c r="BG31" s="162">
        <v>0</v>
      </c>
    </row>
    <row r="32" spans="1:59" s="102" customFormat="1" ht="23.1" customHeight="1" x14ac:dyDescent="0.3">
      <c r="A32" s="149">
        <v>30</v>
      </c>
      <c r="B32" s="149" t="s">
        <v>39</v>
      </c>
      <c r="C32" s="150" t="s">
        <v>40</v>
      </c>
      <c r="D32" s="149" t="s">
        <v>449</v>
      </c>
      <c r="E32" s="149" t="s">
        <v>34</v>
      </c>
      <c r="F32" s="145"/>
      <c r="G32" s="145"/>
      <c r="H32" s="145">
        <v>3</v>
      </c>
      <c r="I32" s="145"/>
      <c r="J32" s="152"/>
      <c r="K32" s="162">
        <v>3</v>
      </c>
      <c r="L32" s="145">
        <v>3</v>
      </c>
      <c r="M32" s="145">
        <v>3</v>
      </c>
      <c r="N32" s="145">
        <v>2</v>
      </c>
      <c r="O32" s="145">
        <v>2.5</v>
      </c>
      <c r="P32" s="145">
        <v>3</v>
      </c>
      <c r="Q32" s="162">
        <v>2.7</v>
      </c>
      <c r="R32" s="145"/>
      <c r="S32" s="145"/>
      <c r="T32" s="153"/>
      <c r="U32" s="145"/>
      <c r="V32" s="152"/>
      <c r="W32" s="162">
        <v>0</v>
      </c>
      <c r="X32" s="145">
        <v>3</v>
      </c>
      <c r="Y32" s="145"/>
      <c r="Z32" s="153"/>
      <c r="AA32" s="153"/>
      <c r="AB32" s="152"/>
      <c r="AC32" s="162">
        <f t="shared" si="0"/>
        <v>3</v>
      </c>
      <c r="AD32" s="145"/>
      <c r="AE32" s="145"/>
      <c r="AF32" s="145"/>
      <c r="AG32" s="153"/>
      <c r="AH32" s="152"/>
      <c r="AI32" s="162">
        <v>0</v>
      </c>
      <c r="AJ32" s="145">
        <v>4</v>
      </c>
      <c r="AK32" s="145">
        <v>3</v>
      </c>
      <c r="AL32" s="153"/>
      <c r="AM32" s="145">
        <v>4</v>
      </c>
      <c r="AN32" s="152"/>
      <c r="AO32" s="162">
        <v>3.6666666666666665</v>
      </c>
      <c r="AP32" s="145">
        <v>3</v>
      </c>
      <c r="AQ32" s="145"/>
      <c r="AR32" s="145"/>
      <c r="AS32" s="153"/>
      <c r="AT32" s="152"/>
      <c r="AU32" s="162">
        <v>3</v>
      </c>
      <c r="AV32" s="153"/>
      <c r="AW32" s="153"/>
      <c r="AX32" s="145"/>
      <c r="AY32" s="145">
        <v>2</v>
      </c>
      <c r="AZ32" s="145">
        <v>3</v>
      </c>
      <c r="BA32" s="162">
        <v>2.5</v>
      </c>
      <c r="BB32" s="145"/>
      <c r="BC32" s="145"/>
      <c r="BD32" s="153"/>
      <c r="BE32" s="151"/>
      <c r="BF32" s="154"/>
      <c r="BG32" s="162">
        <v>0</v>
      </c>
    </row>
    <row r="33" spans="1:59" s="102" customFormat="1" ht="23.1" customHeight="1" x14ac:dyDescent="0.3">
      <c r="A33" s="143">
        <v>31</v>
      </c>
      <c r="B33" s="143" t="s">
        <v>109</v>
      </c>
      <c r="C33" s="144" t="s">
        <v>110</v>
      </c>
      <c r="D33" s="143" t="s">
        <v>449</v>
      </c>
      <c r="E33" s="143" t="s">
        <v>34</v>
      </c>
      <c r="F33" s="145"/>
      <c r="G33" s="145"/>
      <c r="H33" s="145">
        <v>3</v>
      </c>
      <c r="I33" s="145"/>
      <c r="J33" s="146"/>
      <c r="K33" s="162">
        <v>3</v>
      </c>
      <c r="L33" s="145">
        <v>3</v>
      </c>
      <c r="M33" s="145">
        <v>3</v>
      </c>
      <c r="N33" s="145">
        <v>3</v>
      </c>
      <c r="O33" s="145">
        <v>3</v>
      </c>
      <c r="P33" s="145">
        <v>4</v>
      </c>
      <c r="Q33" s="162">
        <v>3.2</v>
      </c>
      <c r="R33" s="145"/>
      <c r="S33" s="145"/>
      <c r="T33" s="145"/>
      <c r="U33" s="145"/>
      <c r="V33" s="146"/>
      <c r="W33" s="162">
        <v>0</v>
      </c>
      <c r="X33" s="145">
        <v>3</v>
      </c>
      <c r="Y33" s="145"/>
      <c r="Z33" s="145"/>
      <c r="AA33" s="145"/>
      <c r="AB33" s="146"/>
      <c r="AC33" s="162">
        <f t="shared" si="0"/>
        <v>3</v>
      </c>
      <c r="AD33" s="145"/>
      <c r="AE33" s="145"/>
      <c r="AF33" s="145"/>
      <c r="AG33" s="145"/>
      <c r="AH33" s="146"/>
      <c r="AI33" s="162">
        <v>0</v>
      </c>
      <c r="AJ33" s="145">
        <v>3</v>
      </c>
      <c r="AK33" s="145">
        <v>4</v>
      </c>
      <c r="AL33" s="145"/>
      <c r="AM33" s="145">
        <v>3</v>
      </c>
      <c r="AN33" s="146"/>
      <c r="AO33" s="162">
        <v>3.3333333333333335</v>
      </c>
      <c r="AP33" s="145">
        <v>3</v>
      </c>
      <c r="AQ33" s="145"/>
      <c r="AR33" s="145"/>
      <c r="AS33" s="145"/>
      <c r="AT33" s="146"/>
      <c r="AU33" s="162">
        <v>3</v>
      </c>
      <c r="AV33" s="145"/>
      <c r="AW33" s="145"/>
      <c r="AX33" s="145"/>
      <c r="AY33" s="145">
        <v>3</v>
      </c>
      <c r="AZ33" s="145">
        <v>3</v>
      </c>
      <c r="BA33" s="162">
        <v>3</v>
      </c>
      <c r="BB33" s="145"/>
      <c r="BC33" s="145"/>
      <c r="BD33" s="145"/>
      <c r="BE33" s="147"/>
      <c r="BF33" s="148"/>
      <c r="BG33" s="162">
        <v>0</v>
      </c>
    </row>
    <row r="34" spans="1:59" s="102" customFormat="1" ht="23.1" customHeight="1" x14ac:dyDescent="0.3">
      <c r="A34" s="149">
        <v>32</v>
      </c>
      <c r="B34" s="149" t="s">
        <v>242</v>
      </c>
      <c r="C34" s="150" t="s">
        <v>243</v>
      </c>
      <c r="D34" s="149" t="s">
        <v>541</v>
      </c>
      <c r="E34" s="149" t="s">
        <v>160</v>
      </c>
      <c r="F34" s="145"/>
      <c r="G34" s="145"/>
      <c r="H34" s="145">
        <v>3</v>
      </c>
      <c r="I34" s="145"/>
      <c r="J34" s="152"/>
      <c r="K34" s="162">
        <v>3</v>
      </c>
      <c r="L34" s="145">
        <v>3</v>
      </c>
      <c r="M34" s="145">
        <v>3</v>
      </c>
      <c r="N34" s="145">
        <v>3</v>
      </c>
      <c r="O34" s="145">
        <v>3</v>
      </c>
      <c r="P34" s="145">
        <v>3</v>
      </c>
      <c r="Q34" s="162">
        <v>3</v>
      </c>
      <c r="R34" s="145"/>
      <c r="S34" s="145"/>
      <c r="T34" s="153"/>
      <c r="U34" s="145"/>
      <c r="V34" s="152"/>
      <c r="W34" s="162">
        <v>0</v>
      </c>
      <c r="X34" s="145">
        <v>3</v>
      </c>
      <c r="Y34" s="145"/>
      <c r="Z34" s="153"/>
      <c r="AA34" s="153"/>
      <c r="AB34" s="152"/>
      <c r="AC34" s="162">
        <f t="shared" si="0"/>
        <v>3</v>
      </c>
      <c r="AD34" s="145"/>
      <c r="AE34" s="145"/>
      <c r="AF34" s="145"/>
      <c r="AG34" s="153"/>
      <c r="AH34" s="152"/>
      <c r="AI34" s="162">
        <v>0</v>
      </c>
      <c r="AJ34" s="145">
        <v>2</v>
      </c>
      <c r="AK34" s="145">
        <v>3</v>
      </c>
      <c r="AL34" s="153"/>
      <c r="AM34" s="145">
        <v>4</v>
      </c>
      <c r="AN34" s="152"/>
      <c r="AO34" s="162">
        <v>3</v>
      </c>
      <c r="AP34" s="145">
        <v>3</v>
      </c>
      <c r="AQ34" s="145"/>
      <c r="AR34" s="145"/>
      <c r="AS34" s="153"/>
      <c r="AT34" s="152"/>
      <c r="AU34" s="162">
        <v>3</v>
      </c>
      <c r="AV34" s="153"/>
      <c r="AW34" s="153"/>
      <c r="AX34" s="145"/>
      <c r="AY34" s="145">
        <v>3</v>
      </c>
      <c r="AZ34" s="145">
        <v>3</v>
      </c>
      <c r="BA34" s="162">
        <v>3</v>
      </c>
      <c r="BB34" s="145"/>
      <c r="BC34" s="145"/>
      <c r="BD34" s="153"/>
      <c r="BE34" s="151"/>
      <c r="BF34" s="154"/>
      <c r="BG34" s="162">
        <v>0</v>
      </c>
    </row>
    <row r="35" spans="1:59" s="102" customFormat="1" ht="23.1" customHeight="1" x14ac:dyDescent="0.3">
      <c r="A35" s="143">
        <v>33</v>
      </c>
      <c r="B35" s="143" t="s">
        <v>210</v>
      </c>
      <c r="C35" s="144" t="s">
        <v>211</v>
      </c>
      <c r="D35" s="143" t="s">
        <v>541</v>
      </c>
      <c r="E35" s="143" t="s">
        <v>160</v>
      </c>
      <c r="F35" s="145"/>
      <c r="G35" s="145"/>
      <c r="H35" s="145">
        <v>3</v>
      </c>
      <c r="I35" s="145"/>
      <c r="J35" s="146"/>
      <c r="K35" s="162">
        <v>3</v>
      </c>
      <c r="L35" s="145">
        <v>3</v>
      </c>
      <c r="M35" s="145">
        <v>3</v>
      </c>
      <c r="N35" s="145">
        <v>2.5</v>
      </c>
      <c r="O35" s="145">
        <v>2.75</v>
      </c>
      <c r="P35" s="145">
        <v>3</v>
      </c>
      <c r="Q35" s="162">
        <v>2.85</v>
      </c>
      <c r="R35" s="145"/>
      <c r="S35" s="145"/>
      <c r="T35" s="145"/>
      <c r="U35" s="145"/>
      <c r="V35" s="146"/>
      <c r="W35" s="162">
        <v>0</v>
      </c>
      <c r="X35" s="145">
        <v>3</v>
      </c>
      <c r="Y35" s="145"/>
      <c r="Z35" s="145"/>
      <c r="AA35" s="145"/>
      <c r="AB35" s="146"/>
      <c r="AC35" s="162">
        <f t="shared" si="0"/>
        <v>3</v>
      </c>
      <c r="AD35" s="145"/>
      <c r="AE35" s="145"/>
      <c r="AF35" s="145"/>
      <c r="AG35" s="145"/>
      <c r="AH35" s="146"/>
      <c r="AI35" s="162">
        <v>0</v>
      </c>
      <c r="AJ35" s="145">
        <v>3</v>
      </c>
      <c r="AK35" s="145">
        <v>3</v>
      </c>
      <c r="AL35" s="145"/>
      <c r="AM35" s="145">
        <v>2.5</v>
      </c>
      <c r="AN35" s="146"/>
      <c r="AO35" s="162">
        <v>2.8333333333333335</v>
      </c>
      <c r="AP35" s="145">
        <v>3</v>
      </c>
      <c r="AQ35" s="145"/>
      <c r="AR35" s="145"/>
      <c r="AS35" s="145"/>
      <c r="AT35" s="146"/>
      <c r="AU35" s="162">
        <v>3</v>
      </c>
      <c r="AV35" s="145"/>
      <c r="AW35" s="145"/>
      <c r="AX35" s="145"/>
      <c r="AY35" s="145">
        <v>3</v>
      </c>
      <c r="AZ35" s="145">
        <v>3</v>
      </c>
      <c r="BA35" s="162">
        <v>3</v>
      </c>
      <c r="BB35" s="145"/>
      <c r="BC35" s="145"/>
      <c r="BD35" s="145"/>
      <c r="BE35" s="147"/>
      <c r="BF35" s="148"/>
      <c r="BG35" s="162">
        <v>0</v>
      </c>
    </row>
    <row r="36" spans="1:59" s="102" customFormat="1" ht="23.1" customHeight="1" x14ac:dyDescent="0.3">
      <c r="A36" s="149">
        <v>34</v>
      </c>
      <c r="B36" s="149" t="s">
        <v>94</v>
      </c>
      <c r="C36" s="150" t="s">
        <v>95</v>
      </c>
      <c r="D36" s="149" t="s">
        <v>541</v>
      </c>
      <c r="E36" s="149" t="s">
        <v>34</v>
      </c>
      <c r="F36" s="145"/>
      <c r="G36" s="145"/>
      <c r="H36" s="145">
        <v>3</v>
      </c>
      <c r="I36" s="145"/>
      <c r="J36" s="152"/>
      <c r="K36" s="162">
        <v>3</v>
      </c>
      <c r="L36" s="145">
        <v>5</v>
      </c>
      <c r="M36" s="145">
        <v>4</v>
      </c>
      <c r="N36" s="145">
        <v>3</v>
      </c>
      <c r="O36" s="145">
        <v>3.5</v>
      </c>
      <c r="P36" s="145">
        <v>3</v>
      </c>
      <c r="Q36" s="162">
        <v>3.7</v>
      </c>
      <c r="R36" s="145"/>
      <c r="S36" s="145"/>
      <c r="T36" s="153"/>
      <c r="U36" s="145"/>
      <c r="V36" s="152"/>
      <c r="W36" s="162">
        <v>0</v>
      </c>
      <c r="X36" s="145">
        <v>3</v>
      </c>
      <c r="Y36" s="145"/>
      <c r="Z36" s="153"/>
      <c r="AA36" s="153"/>
      <c r="AB36" s="152"/>
      <c r="AC36" s="162">
        <f t="shared" si="0"/>
        <v>3</v>
      </c>
      <c r="AD36" s="145"/>
      <c r="AE36" s="145"/>
      <c r="AF36" s="145"/>
      <c r="AG36" s="153"/>
      <c r="AH36" s="152"/>
      <c r="AI36" s="162">
        <v>0</v>
      </c>
      <c r="AJ36" s="145">
        <v>4</v>
      </c>
      <c r="AK36" s="145">
        <v>4</v>
      </c>
      <c r="AL36" s="153"/>
      <c r="AM36" s="145">
        <v>3</v>
      </c>
      <c r="AN36" s="152"/>
      <c r="AO36" s="162">
        <v>3.6666666666666665</v>
      </c>
      <c r="AP36" s="145">
        <v>3</v>
      </c>
      <c r="AQ36" s="145"/>
      <c r="AR36" s="145"/>
      <c r="AS36" s="153"/>
      <c r="AT36" s="152"/>
      <c r="AU36" s="162">
        <v>3</v>
      </c>
      <c r="AV36" s="153"/>
      <c r="AW36" s="153"/>
      <c r="AX36" s="145"/>
      <c r="AY36" s="145">
        <v>3</v>
      </c>
      <c r="AZ36" s="145">
        <v>3</v>
      </c>
      <c r="BA36" s="162">
        <v>3</v>
      </c>
      <c r="BB36" s="145"/>
      <c r="BC36" s="145"/>
      <c r="BD36" s="153"/>
      <c r="BE36" s="151"/>
      <c r="BF36" s="154"/>
      <c r="BG36" s="162">
        <v>0</v>
      </c>
    </row>
    <row r="37" spans="1:59" s="102" customFormat="1" ht="23.1" customHeight="1" x14ac:dyDescent="0.3">
      <c r="A37" s="143">
        <v>35</v>
      </c>
      <c r="B37" s="143" t="s">
        <v>272</v>
      </c>
      <c r="C37" s="144" t="s">
        <v>273</v>
      </c>
      <c r="D37" s="143" t="s">
        <v>449</v>
      </c>
      <c r="E37" s="143" t="s">
        <v>160</v>
      </c>
      <c r="F37" s="145"/>
      <c r="G37" s="145"/>
      <c r="H37" s="145">
        <v>2</v>
      </c>
      <c r="I37" s="145"/>
      <c r="J37" s="146"/>
      <c r="K37" s="162">
        <v>2</v>
      </c>
      <c r="L37" s="145">
        <v>3</v>
      </c>
      <c r="M37" s="145">
        <v>2</v>
      </c>
      <c r="N37" s="145">
        <v>4</v>
      </c>
      <c r="O37" s="145">
        <v>3</v>
      </c>
      <c r="P37" s="145">
        <v>2</v>
      </c>
      <c r="Q37" s="162">
        <v>2.8</v>
      </c>
      <c r="R37" s="145"/>
      <c r="S37" s="145"/>
      <c r="T37" s="145"/>
      <c r="U37" s="145"/>
      <c r="V37" s="146"/>
      <c r="W37" s="162">
        <v>0</v>
      </c>
      <c r="X37" s="145">
        <v>2</v>
      </c>
      <c r="Y37" s="145"/>
      <c r="Z37" s="145"/>
      <c r="AA37" s="145"/>
      <c r="AB37" s="146"/>
      <c r="AC37" s="162">
        <f t="shared" si="0"/>
        <v>2</v>
      </c>
      <c r="AD37" s="145"/>
      <c r="AE37" s="145"/>
      <c r="AF37" s="145"/>
      <c r="AG37" s="145"/>
      <c r="AH37" s="146"/>
      <c r="AI37" s="162">
        <v>0</v>
      </c>
      <c r="AJ37" s="145">
        <v>3</v>
      </c>
      <c r="AK37" s="145">
        <v>4</v>
      </c>
      <c r="AL37" s="145"/>
      <c r="AM37" s="145">
        <v>3</v>
      </c>
      <c r="AN37" s="146"/>
      <c r="AO37" s="162">
        <v>3.3333333333333335</v>
      </c>
      <c r="AP37" s="145">
        <v>3</v>
      </c>
      <c r="AQ37" s="145"/>
      <c r="AR37" s="145"/>
      <c r="AS37" s="145"/>
      <c r="AT37" s="146"/>
      <c r="AU37" s="162">
        <v>3</v>
      </c>
      <c r="AV37" s="145"/>
      <c r="AW37" s="145"/>
      <c r="AX37" s="145"/>
      <c r="AY37" s="145">
        <v>3</v>
      </c>
      <c r="AZ37" s="145">
        <v>3</v>
      </c>
      <c r="BA37" s="162">
        <v>3</v>
      </c>
      <c r="BB37" s="145"/>
      <c r="BC37" s="145"/>
      <c r="BD37" s="145"/>
      <c r="BE37" s="147"/>
      <c r="BF37" s="148"/>
      <c r="BG37" s="162">
        <v>0</v>
      </c>
    </row>
    <row r="38" spans="1:59" s="102" customFormat="1" ht="23.1" customHeight="1" x14ac:dyDescent="0.3">
      <c r="A38" s="149">
        <v>36</v>
      </c>
      <c r="B38" s="149" t="s">
        <v>111</v>
      </c>
      <c r="C38" s="150" t="s">
        <v>112</v>
      </c>
      <c r="D38" s="149" t="s">
        <v>449</v>
      </c>
      <c r="E38" s="149" t="s">
        <v>34</v>
      </c>
      <c r="F38" s="145"/>
      <c r="G38" s="145"/>
      <c r="H38" s="145">
        <v>3</v>
      </c>
      <c r="I38" s="145"/>
      <c r="J38" s="152"/>
      <c r="K38" s="162">
        <v>3</v>
      </c>
      <c r="L38" s="145">
        <v>3</v>
      </c>
      <c r="M38" s="145">
        <v>3</v>
      </c>
      <c r="N38" s="145">
        <v>3</v>
      </c>
      <c r="O38" s="145">
        <v>3</v>
      </c>
      <c r="P38" s="145">
        <v>3</v>
      </c>
      <c r="Q38" s="162">
        <v>3</v>
      </c>
      <c r="R38" s="145"/>
      <c r="S38" s="145"/>
      <c r="T38" s="153"/>
      <c r="U38" s="145"/>
      <c r="V38" s="152"/>
      <c r="W38" s="162">
        <v>0</v>
      </c>
      <c r="X38" s="145">
        <v>3</v>
      </c>
      <c r="Y38" s="145"/>
      <c r="Z38" s="153"/>
      <c r="AA38" s="153"/>
      <c r="AB38" s="152"/>
      <c r="AC38" s="162">
        <f t="shared" si="0"/>
        <v>3</v>
      </c>
      <c r="AD38" s="145"/>
      <c r="AE38" s="145"/>
      <c r="AF38" s="145"/>
      <c r="AG38" s="153"/>
      <c r="AH38" s="152"/>
      <c r="AI38" s="162">
        <v>0</v>
      </c>
      <c r="AJ38" s="145">
        <v>3</v>
      </c>
      <c r="AK38" s="145">
        <v>3</v>
      </c>
      <c r="AL38" s="153"/>
      <c r="AM38" s="145">
        <v>3</v>
      </c>
      <c r="AN38" s="152"/>
      <c r="AO38" s="162">
        <v>3</v>
      </c>
      <c r="AP38" s="145">
        <v>3</v>
      </c>
      <c r="AQ38" s="145"/>
      <c r="AR38" s="145"/>
      <c r="AS38" s="153"/>
      <c r="AT38" s="152"/>
      <c r="AU38" s="162">
        <v>3</v>
      </c>
      <c r="AV38" s="153"/>
      <c r="AW38" s="153"/>
      <c r="AX38" s="145"/>
      <c r="AY38" s="145">
        <v>4</v>
      </c>
      <c r="AZ38" s="145">
        <v>3</v>
      </c>
      <c r="BA38" s="162">
        <v>3.5</v>
      </c>
      <c r="BB38" s="145"/>
      <c r="BC38" s="145"/>
      <c r="BD38" s="153"/>
      <c r="BE38" s="151"/>
      <c r="BF38" s="154"/>
      <c r="BG38" s="162">
        <v>0</v>
      </c>
    </row>
    <row r="39" spans="1:59" s="102" customFormat="1" ht="23.1" customHeight="1" x14ac:dyDescent="0.3">
      <c r="A39" s="143">
        <v>37</v>
      </c>
      <c r="B39" s="143" t="s">
        <v>301</v>
      </c>
      <c r="C39" s="144" t="s">
        <v>302</v>
      </c>
      <c r="D39" s="143" t="s">
        <v>449</v>
      </c>
      <c r="E39" s="143" t="s">
        <v>492</v>
      </c>
      <c r="F39" s="145"/>
      <c r="G39" s="145"/>
      <c r="H39" s="145">
        <v>3</v>
      </c>
      <c r="I39" s="145"/>
      <c r="J39" s="146"/>
      <c r="K39" s="162">
        <v>3</v>
      </c>
      <c r="L39" s="145">
        <v>3</v>
      </c>
      <c r="M39" s="145">
        <v>4</v>
      </c>
      <c r="N39" s="145">
        <v>3</v>
      </c>
      <c r="O39" s="145">
        <v>3.5</v>
      </c>
      <c r="P39" s="145">
        <v>2</v>
      </c>
      <c r="Q39" s="162">
        <v>3.1</v>
      </c>
      <c r="R39" s="145"/>
      <c r="S39" s="145"/>
      <c r="T39" s="145"/>
      <c r="U39" s="145"/>
      <c r="V39" s="146"/>
      <c r="W39" s="162">
        <v>0</v>
      </c>
      <c r="X39" s="145">
        <v>4</v>
      </c>
      <c r="Y39" s="145"/>
      <c r="Z39" s="145"/>
      <c r="AA39" s="145"/>
      <c r="AB39" s="146"/>
      <c r="AC39" s="162">
        <f t="shared" si="0"/>
        <v>4</v>
      </c>
      <c r="AD39" s="145"/>
      <c r="AE39" s="145"/>
      <c r="AF39" s="145"/>
      <c r="AG39" s="145"/>
      <c r="AH39" s="146"/>
      <c r="AI39" s="162">
        <v>0</v>
      </c>
      <c r="AJ39" s="145">
        <v>4</v>
      </c>
      <c r="AK39" s="145">
        <v>2</v>
      </c>
      <c r="AL39" s="145"/>
      <c r="AM39" s="145">
        <v>3</v>
      </c>
      <c r="AN39" s="146"/>
      <c r="AO39" s="162">
        <v>3</v>
      </c>
      <c r="AP39" s="145">
        <v>3</v>
      </c>
      <c r="AQ39" s="145"/>
      <c r="AR39" s="145"/>
      <c r="AS39" s="145"/>
      <c r="AT39" s="146"/>
      <c r="AU39" s="162">
        <v>3</v>
      </c>
      <c r="AV39" s="145"/>
      <c r="AW39" s="145"/>
      <c r="AX39" s="145"/>
      <c r="AY39" s="145">
        <v>3</v>
      </c>
      <c r="AZ39" s="145">
        <v>4</v>
      </c>
      <c r="BA39" s="162">
        <v>3.5</v>
      </c>
      <c r="BB39" s="145"/>
      <c r="BC39" s="145"/>
      <c r="BD39" s="145"/>
      <c r="BE39" s="147"/>
      <c r="BF39" s="148"/>
      <c r="BG39" s="162">
        <v>0</v>
      </c>
    </row>
    <row r="40" spans="1:59" s="102" customFormat="1" ht="23.1" customHeight="1" x14ac:dyDescent="0.3">
      <c r="A40" s="149">
        <v>38</v>
      </c>
      <c r="B40" s="149" t="s">
        <v>226</v>
      </c>
      <c r="C40" s="150" t="s">
        <v>227</v>
      </c>
      <c r="D40" s="149" t="s">
        <v>541</v>
      </c>
      <c r="E40" s="149" t="s">
        <v>160</v>
      </c>
      <c r="F40" s="145"/>
      <c r="G40" s="145"/>
      <c r="H40" s="145">
        <v>3.5</v>
      </c>
      <c r="I40" s="145"/>
      <c r="J40" s="152"/>
      <c r="K40" s="162">
        <v>3.5</v>
      </c>
      <c r="L40" s="145">
        <v>2.5</v>
      </c>
      <c r="M40" s="145">
        <v>3.5</v>
      </c>
      <c r="N40" s="145">
        <v>3</v>
      </c>
      <c r="O40" s="145">
        <v>3.25</v>
      </c>
      <c r="P40" s="145">
        <v>2.5</v>
      </c>
      <c r="Q40" s="162">
        <v>2.95</v>
      </c>
      <c r="R40" s="145"/>
      <c r="S40" s="145"/>
      <c r="T40" s="153"/>
      <c r="U40" s="145"/>
      <c r="V40" s="152"/>
      <c r="W40" s="162">
        <v>0</v>
      </c>
      <c r="X40" s="145">
        <v>2.5</v>
      </c>
      <c r="Y40" s="145"/>
      <c r="Z40" s="153"/>
      <c r="AA40" s="153"/>
      <c r="AB40" s="152"/>
      <c r="AC40" s="162">
        <f t="shared" si="0"/>
        <v>2.5</v>
      </c>
      <c r="AD40" s="145"/>
      <c r="AE40" s="145"/>
      <c r="AF40" s="145"/>
      <c r="AG40" s="153"/>
      <c r="AH40" s="152"/>
      <c r="AI40" s="162">
        <v>0</v>
      </c>
      <c r="AJ40" s="145">
        <v>3</v>
      </c>
      <c r="AK40" s="145">
        <v>3.5</v>
      </c>
      <c r="AL40" s="153"/>
      <c r="AM40" s="145">
        <v>2.5</v>
      </c>
      <c r="AN40" s="152"/>
      <c r="AO40" s="162">
        <v>3</v>
      </c>
      <c r="AP40" s="145">
        <v>3</v>
      </c>
      <c r="AQ40" s="145"/>
      <c r="AR40" s="145"/>
      <c r="AS40" s="153"/>
      <c r="AT40" s="152"/>
      <c r="AU40" s="162">
        <v>3</v>
      </c>
      <c r="AV40" s="153"/>
      <c r="AW40" s="153"/>
      <c r="AX40" s="145"/>
      <c r="AY40" s="145">
        <v>3.5</v>
      </c>
      <c r="AZ40" s="145">
        <v>3.5</v>
      </c>
      <c r="BA40" s="162">
        <v>3.5</v>
      </c>
      <c r="BB40" s="145"/>
      <c r="BC40" s="145"/>
      <c r="BD40" s="153"/>
      <c r="BE40" s="151"/>
      <c r="BF40" s="154"/>
      <c r="BG40" s="162">
        <v>0</v>
      </c>
    </row>
    <row r="41" spans="1:59" s="102" customFormat="1" ht="23.1" customHeight="1" x14ac:dyDescent="0.3">
      <c r="A41" s="143">
        <v>39</v>
      </c>
      <c r="B41" s="143" t="s">
        <v>303</v>
      </c>
      <c r="C41" s="144" t="s">
        <v>304</v>
      </c>
      <c r="D41" s="143" t="s">
        <v>541</v>
      </c>
      <c r="E41" s="143" t="s">
        <v>492</v>
      </c>
      <c r="F41" s="145"/>
      <c r="G41" s="145"/>
      <c r="H41" s="145">
        <v>4</v>
      </c>
      <c r="I41" s="145"/>
      <c r="J41" s="146"/>
      <c r="K41" s="162">
        <v>4</v>
      </c>
      <c r="L41" s="145">
        <v>3</v>
      </c>
      <c r="M41" s="145">
        <v>4</v>
      </c>
      <c r="N41" s="145">
        <v>3.5</v>
      </c>
      <c r="O41" s="145">
        <v>3.75</v>
      </c>
      <c r="P41" s="145">
        <v>3</v>
      </c>
      <c r="Q41" s="162">
        <v>3.45</v>
      </c>
      <c r="R41" s="145"/>
      <c r="S41" s="145"/>
      <c r="T41" s="145"/>
      <c r="U41" s="145"/>
      <c r="V41" s="146"/>
      <c r="W41" s="162">
        <v>0</v>
      </c>
      <c r="X41" s="145">
        <v>3</v>
      </c>
      <c r="Y41" s="145"/>
      <c r="Z41" s="145"/>
      <c r="AA41" s="145"/>
      <c r="AB41" s="146"/>
      <c r="AC41" s="162">
        <f t="shared" si="0"/>
        <v>3</v>
      </c>
      <c r="AD41" s="145"/>
      <c r="AE41" s="145"/>
      <c r="AF41" s="145"/>
      <c r="AG41" s="145"/>
      <c r="AH41" s="146"/>
      <c r="AI41" s="162">
        <v>0</v>
      </c>
      <c r="AJ41" s="145">
        <v>3.5</v>
      </c>
      <c r="AK41" s="145">
        <v>4</v>
      </c>
      <c r="AL41" s="145"/>
      <c r="AM41" s="145">
        <v>3</v>
      </c>
      <c r="AN41" s="146"/>
      <c r="AO41" s="162">
        <v>3.5</v>
      </c>
      <c r="AP41" s="145">
        <v>3.5</v>
      </c>
      <c r="AQ41" s="145"/>
      <c r="AR41" s="145"/>
      <c r="AS41" s="145"/>
      <c r="AT41" s="146"/>
      <c r="AU41" s="162">
        <v>3.5</v>
      </c>
      <c r="AV41" s="145"/>
      <c r="AW41" s="145"/>
      <c r="AX41" s="145"/>
      <c r="AY41" s="145">
        <v>4</v>
      </c>
      <c r="AZ41" s="145">
        <v>4</v>
      </c>
      <c r="BA41" s="162">
        <v>4</v>
      </c>
      <c r="BB41" s="145"/>
      <c r="BC41" s="145"/>
      <c r="BD41" s="145"/>
      <c r="BE41" s="147"/>
      <c r="BF41" s="148"/>
      <c r="BG41" s="162">
        <v>0</v>
      </c>
    </row>
    <row r="42" spans="1:59" s="102" customFormat="1" ht="23.1" customHeight="1" x14ac:dyDescent="0.3">
      <c r="A42" s="149">
        <v>40</v>
      </c>
      <c r="B42" s="149" t="s">
        <v>88</v>
      </c>
      <c r="C42" s="150" t="s">
        <v>89</v>
      </c>
      <c r="D42" s="149" t="s">
        <v>449</v>
      </c>
      <c r="E42" s="149" t="s">
        <v>34</v>
      </c>
      <c r="F42" s="145"/>
      <c r="G42" s="145"/>
      <c r="H42" s="145">
        <v>4</v>
      </c>
      <c r="I42" s="145"/>
      <c r="J42" s="152"/>
      <c r="K42" s="162">
        <v>4</v>
      </c>
      <c r="L42" s="145">
        <v>4</v>
      </c>
      <c r="M42" s="145">
        <v>3</v>
      </c>
      <c r="N42" s="145">
        <v>4</v>
      </c>
      <c r="O42" s="145">
        <v>3.5</v>
      </c>
      <c r="P42" s="145">
        <v>4</v>
      </c>
      <c r="Q42" s="162">
        <v>3.7</v>
      </c>
      <c r="R42" s="145"/>
      <c r="S42" s="145"/>
      <c r="T42" s="153"/>
      <c r="U42" s="145"/>
      <c r="V42" s="152"/>
      <c r="W42" s="162">
        <v>0</v>
      </c>
      <c r="X42" s="145">
        <v>4</v>
      </c>
      <c r="Y42" s="145"/>
      <c r="Z42" s="153"/>
      <c r="AA42" s="153"/>
      <c r="AB42" s="152"/>
      <c r="AC42" s="162">
        <f t="shared" si="0"/>
        <v>4</v>
      </c>
      <c r="AD42" s="145"/>
      <c r="AE42" s="145"/>
      <c r="AF42" s="145"/>
      <c r="AG42" s="153"/>
      <c r="AH42" s="152"/>
      <c r="AI42" s="162">
        <v>0</v>
      </c>
      <c r="AJ42" s="145">
        <v>3</v>
      </c>
      <c r="AK42" s="145">
        <v>4</v>
      </c>
      <c r="AL42" s="153"/>
      <c r="AM42" s="145">
        <v>3</v>
      </c>
      <c r="AN42" s="152"/>
      <c r="AO42" s="162">
        <v>3.3333333333333335</v>
      </c>
      <c r="AP42" s="145">
        <v>4</v>
      </c>
      <c r="AQ42" s="145"/>
      <c r="AR42" s="145"/>
      <c r="AS42" s="153"/>
      <c r="AT42" s="152"/>
      <c r="AU42" s="162">
        <v>4</v>
      </c>
      <c r="AV42" s="153"/>
      <c r="AW42" s="153"/>
      <c r="AX42" s="145"/>
      <c r="AY42" s="145">
        <v>4</v>
      </c>
      <c r="AZ42" s="145">
        <v>4</v>
      </c>
      <c r="BA42" s="162">
        <v>4</v>
      </c>
      <c r="BB42" s="145"/>
      <c r="BC42" s="145"/>
      <c r="BD42" s="153"/>
      <c r="BE42" s="151"/>
      <c r="BF42" s="154"/>
      <c r="BG42" s="162">
        <v>0</v>
      </c>
    </row>
    <row r="43" spans="1:59" s="102" customFormat="1" ht="23.1" customHeight="1" x14ac:dyDescent="0.3">
      <c r="A43" s="143">
        <v>41</v>
      </c>
      <c r="B43" s="143" t="s">
        <v>305</v>
      </c>
      <c r="C43" s="144" t="s">
        <v>306</v>
      </c>
      <c r="D43" s="143" t="s">
        <v>541</v>
      </c>
      <c r="E43" s="143" t="s">
        <v>492</v>
      </c>
      <c r="F43" s="145"/>
      <c r="G43" s="145"/>
      <c r="H43" s="145">
        <v>3</v>
      </c>
      <c r="I43" s="145"/>
      <c r="J43" s="146"/>
      <c r="K43" s="162">
        <v>3</v>
      </c>
      <c r="L43" s="145">
        <v>3</v>
      </c>
      <c r="M43" s="145">
        <v>3</v>
      </c>
      <c r="N43" s="145">
        <v>3.5</v>
      </c>
      <c r="O43" s="145">
        <v>3.25</v>
      </c>
      <c r="P43" s="145">
        <v>3</v>
      </c>
      <c r="Q43" s="162">
        <v>3.15</v>
      </c>
      <c r="R43" s="145"/>
      <c r="S43" s="145"/>
      <c r="T43" s="145"/>
      <c r="U43" s="145"/>
      <c r="V43" s="146"/>
      <c r="W43" s="162">
        <v>0</v>
      </c>
      <c r="X43" s="145">
        <v>3</v>
      </c>
      <c r="Y43" s="145"/>
      <c r="Z43" s="145"/>
      <c r="AA43" s="145"/>
      <c r="AB43" s="146"/>
      <c r="AC43" s="162">
        <f t="shared" si="0"/>
        <v>3</v>
      </c>
      <c r="AD43" s="145"/>
      <c r="AE43" s="145"/>
      <c r="AF43" s="145"/>
      <c r="AG43" s="145"/>
      <c r="AH43" s="146"/>
      <c r="AI43" s="162">
        <v>0</v>
      </c>
      <c r="AJ43" s="145">
        <v>3</v>
      </c>
      <c r="AK43" s="145">
        <v>3</v>
      </c>
      <c r="AL43" s="145"/>
      <c r="AM43" s="145">
        <v>3</v>
      </c>
      <c r="AN43" s="146"/>
      <c r="AO43" s="162">
        <v>3</v>
      </c>
      <c r="AP43" s="145">
        <v>3</v>
      </c>
      <c r="AQ43" s="145"/>
      <c r="AR43" s="145"/>
      <c r="AS43" s="145"/>
      <c r="AT43" s="146"/>
      <c r="AU43" s="162">
        <v>3</v>
      </c>
      <c r="AV43" s="145"/>
      <c r="AW43" s="145"/>
      <c r="AX43" s="145"/>
      <c r="AY43" s="145">
        <v>3</v>
      </c>
      <c r="AZ43" s="145">
        <v>3</v>
      </c>
      <c r="BA43" s="162">
        <v>3</v>
      </c>
      <c r="BB43" s="145"/>
      <c r="BC43" s="145"/>
      <c r="BD43" s="145"/>
      <c r="BE43" s="147"/>
      <c r="BF43" s="148"/>
      <c r="BG43" s="162">
        <v>0</v>
      </c>
    </row>
    <row r="44" spans="1:59" s="102" customFormat="1" ht="23.1" customHeight="1" x14ac:dyDescent="0.3">
      <c r="A44" s="149">
        <v>42</v>
      </c>
      <c r="B44" s="149" t="s">
        <v>244</v>
      </c>
      <c r="C44" s="150" t="s">
        <v>245</v>
      </c>
      <c r="D44" s="149" t="s">
        <v>541</v>
      </c>
      <c r="E44" s="149" t="s">
        <v>160</v>
      </c>
      <c r="F44" s="145"/>
      <c r="G44" s="145"/>
      <c r="H44" s="145">
        <v>3</v>
      </c>
      <c r="I44" s="145"/>
      <c r="J44" s="152"/>
      <c r="K44" s="162">
        <v>3</v>
      </c>
      <c r="L44" s="145">
        <v>2.5</v>
      </c>
      <c r="M44" s="145">
        <v>3</v>
      </c>
      <c r="N44" s="145">
        <v>3</v>
      </c>
      <c r="O44" s="145">
        <v>3</v>
      </c>
      <c r="P44" s="145">
        <v>2.5</v>
      </c>
      <c r="Q44" s="162">
        <v>2.8</v>
      </c>
      <c r="R44" s="145"/>
      <c r="S44" s="145"/>
      <c r="T44" s="153"/>
      <c r="U44" s="145"/>
      <c r="V44" s="152"/>
      <c r="W44" s="162">
        <v>0</v>
      </c>
      <c r="X44" s="145">
        <v>2.5</v>
      </c>
      <c r="Y44" s="145"/>
      <c r="Z44" s="153"/>
      <c r="AA44" s="153"/>
      <c r="AB44" s="152"/>
      <c r="AC44" s="162">
        <f t="shared" si="0"/>
        <v>2.5</v>
      </c>
      <c r="AD44" s="145"/>
      <c r="AE44" s="145"/>
      <c r="AF44" s="145"/>
      <c r="AG44" s="153"/>
      <c r="AH44" s="152"/>
      <c r="AI44" s="162">
        <v>0</v>
      </c>
      <c r="AJ44" s="145">
        <v>2.5</v>
      </c>
      <c r="AK44" s="145">
        <v>3</v>
      </c>
      <c r="AL44" s="153"/>
      <c r="AM44" s="145">
        <v>2.5</v>
      </c>
      <c r="AN44" s="152"/>
      <c r="AO44" s="162">
        <v>2.6666666666666665</v>
      </c>
      <c r="AP44" s="145">
        <v>2.5</v>
      </c>
      <c r="AQ44" s="145"/>
      <c r="AR44" s="145"/>
      <c r="AS44" s="153"/>
      <c r="AT44" s="152"/>
      <c r="AU44" s="162">
        <v>2.5</v>
      </c>
      <c r="AV44" s="153"/>
      <c r="AW44" s="153"/>
      <c r="AX44" s="145"/>
      <c r="AY44" s="145">
        <v>3</v>
      </c>
      <c r="AZ44" s="145">
        <v>3</v>
      </c>
      <c r="BA44" s="162">
        <v>3</v>
      </c>
      <c r="BB44" s="145"/>
      <c r="BC44" s="145"/>
      <c r="BD44" s="153"/>
      <c r="BE44" s="151"/>
      <c r="BF44" s="154"/>
      <c r="BG44" s="162">
        <v>0</v>
      </c>
    </row>
    <row r="45" spans="1:59" s="102" customFormat="1" ht="23.1" customHeight="1" x14ac:dyDescent="0.3">
      <c r="A45" s="143">
        <v>43</v>
      </c>
      <c r="B45" s="143" t="s">
        <v>113</v>
      </c>
      <c r="C45" s="144" t="s">
        <v>114</v>
      </c>
      <c r="D45" s="143" t="s">
        <v>449</v>
      </c>
      <c r="E45" s="143" t="s">
        <v>34</v>
      </c>
      <c r="F45" s="145"/>
      <c r="G45" s="145"/>
      <c r="H45" s="145">
        <v>3</v>
      </c>
      <c r="I45" s="145"/>
      <c r="J45" s="146"/>
      <c r="K45" s="162">
        <v>3</v>
      </c>
      <c r="L45" s="145">
        <v>4</v>
      </c>
      <c r="M45" s="145">
        <v>4</v>
      </c>
      <c r="N45" s="145">
        <v>4</v>
      </c>
      <c r="O45" s="145">
        <v>4</v>
      </c>
      <c r="P45" s="145">
        <v>4</v>
      </c>
      <c r="Q45" s="162">
        <v>4</v>
      </c>
      <c r="R45" s="145"/>
      <c r="S45" s="145"/>
      <c r="T45" s="145"/>
      <c r="U45" s="145"/>
      <c r="V45" s="146"/>
      <c r="W45" s="162">
        <v>0</v>
      </c>
      <c r="X45" s="145">
        <v>3</v>
      </c>
      <c r="Y45" s="145"/>
      <c r="Z45" s="145"/>
      <c r="AA45" s="145"/>
      <c r="AB45" s="146"/>
      <c r="AC45" s="162">
        <f t="shared" si="0"/>
        <v>3</v>
      </c>
      <c r="AD45" s="145"/>
      <c r="AE45" s="145"/>
      <c r="AF45" s="145"/>
      <c r="AG45" s="145"/>
      <c r="AH45" s="146"/>
      <c r="AI45" s="162">
        <v>0</v>
      </c>
      <c r="AJ45" s="145">
        <v>4</v>
      </c>
      <c r="AK45" s="145">
        <v>4</v>
      </c>
      <c r="AL45" s="145"/>
      <c r="AM45" s="145">
        <v>4</v>
      </c>
      <c r="AN45" s="146"/>
      <c r="AO45" s="162">
        <v>4</v>
      </c>
      <c r="AP45" s="145">
        <v>3</v>
      </c>
      <c r="AQ45" s="145"/>
      <c r="AR45" s="145"/>
      <c r="AS45" s="145"/>
      <c r="AT45" s="146"/>
      <c r="AU45" s="162">
        <v>3</v>
      </c>
      <c r="AV45" s="145"/>
      <c r="AW45" s="145"/>
      <c r="AX45" s="145"/>
      <c r="AY45" s="145">
        <v>4</v>
      </c>
      <c r="AZ45" s="145">
        <v>2</v>
      </c>
      <c r="BA45" s="162">
        <v>3</v>
      </c>
      <c r="BB45" s="145"/>
      <c r="BC45" s="145"/>
      <c r="BD45" s="145"/>
      <c r="BE45" s="147"/>
      <c r="BF45" s="148"/>
      <c r="BG45" s="162">
        <v>0</v>
      </c>
    </row>
    <row r="46" spans="1:59" s="102" customFormat="1" ht="23.1" customHeight="1" x14ac:dyDescent="0.3">
      <c r="A46" s="149">
        <v>44</v>
      </c>
      <c r="B46" s="149" t="s">
        <v>115</v>
      </c>
      <c r="C46" s="150" t="s">
        <v>116</v>
      </c>
      <c r="D46" s="149" t="s">
        <v>541</v>
      </c>
      <c r="E46" s="149" t="s">
        <v>34</v>
      </c>
      <c r="F46" s="145"/>
      <c r="G46" s="145"/>
      <c r="H46" s="145">
        <v>4</v>
      </c>
      <c r="I46" s="145"/>
      <c r="J46" s="152"/>
      <c r="K46" s="162">
        <v>4</v>
      </c>
      <c r="L46" s="145">
        <v>4</v>
      </c>
      <c r="M46" s="145">
        <v>3</v>
      </c>
      <c r="N46" s="145">
        <v>2</v>
      </c>
      <c r="O46" s="145">
        <v>2.5</v>
      </c>
      <c r="P46" s="145">
        <v>3</v>
      </c>
      <c r="Q46" s="162">
        <v>2.9</v>
      </c>
      <c r="R46" s="145"/>
      <c r="S46" s="145"/>
      <c r="T46" s="153"/>
      <c r="U46" s="145"/>
      <c r="V46" s="152"/>
      <c r="W46" s="162">
        <v>0</v>
      </c>
      <c r="X46" s="145">
        <v>4</v>
      </c>
      <c r="Y46" s="145"/>
      <c r="Z46" s="153"/>
      <c r="AA46" s="153"/>
      <c r="AB46" s="152"/>
      <c r="AC46" s="162">
        <f t="shared" si="0"/>
        <v>4</v>
      </c>
      <c r="AD46" s="145"/>
      <c r="AE46" s="145"/>
      <c r="AF46" s="145"/>
      <c r="AG46" s="153"/>
      <c r="AH46" s="152"/>
      <c r="AI46" s="162">
        <v>0</v>
      </c>
      <c r="AJ46" s="145">
        <v>3</v>
      </c>
      <c r="AK46" s="145">
        <v>4</v>
      </c>
      <c r="AL46" s="153"/>
      <c r="AM46" s="145">
        <v>4</v>
      </c>
      <c r="AN46" s="152"/>
      <c r="AO46" s="162">
        <v>3.6666666666666665</v>
      </c>
      <c r="AP46" s="145">
        <v>3</v>
      </c>
      <c r="AQ46" s="145"/>
      <c r="AR46" s="145"/>
      <c r="AS46" s="153"/>
      <c r="AT46" s="152"/>
      <c r="AU46" s="162">
        <v>3</v>
      </c>
      <c r="AV46" s="153"/>
      <c r="AW46" s="153"/>
      <c r="AX46" s="145"/>
      <c r="AY46" s="145">
        <v>3</v>
      </c>
      <c r="AZ46" s="145">
        <v>3</v>
      </c>
      <c r="BA46" s="162">
        <v>3</v>
      </c>
      <c r="BB46" s="145"/>
      <c r="BC46" s="145"/>
      <c r="BD46" s="153"/>
      <c r="BE46" s="151"/>
      <c r="BF46" s="154"/>
      <c r="BG46" s="162">
        <v>0</v>
      </c>
    </row>
    <row r="47" spans="1:59" s="102" customFormat="1" ht="23.1" customHeight="1" x14ac:dyDescent="0.3">
      <c r="A47" s="143">
        <v>45</v>
      </c>
      <c r="B47" s="143" t="s">
        <v>179</v>
      </c>
      <c r="C47" s="144" t="s">
        <v>180</v>
      </c>
      <c r="D47" s="143" t="s">
        <v>449</v>
      </c>
      <c r="E47" s="143" t="s">
        <v>160</v>
      </c>
      <c r="F47" s="145"/>
      <c r="G47" s="145"/>
      <c r="H47" s="145" t="s">
        <v>563</v>
      </c>
      <c r="I47" s="145"/>
      <c r="J47" s="146"/>
      <c r="K47" s="162" t="s">
        <v>563</v>
      </c>
      <c r="L47" s="145" t="s">
        <v>563</v>
      </c>
      <c r="M47" s="145" t="s">
        <v>563</v>
      </c>
      <c r="N47" s="145" t="s">
        <v>563</v>
      </c>
      <c r="O47" s="145" t="s">
        <v>563</v>
      </c>
      <c r="P47" s="145" t="s">
        <v>563</v>
      </c>
      <c r="Q47" s="162" t="s">
        <v>563</v>
      </c>
      <c r="R47" s="145"/>
      <c r="S47" s="145"/>
      <c r="T47" s="145"/>
      <c r="U47" s="145"/>
      <c r="V47" s="146"/>
      <c r="W47" s="162">
        <v>0</v>
      </c>
      <c r="X47" s="145" t="s">
        <v>563</v>
      </c>
      <c r="Y47" s="145"/>
      <c r="Z47" s="145"/>
      <c r="AA47" s="145"/>
      <c r="AB47" s="146"/>
      <c r="AC47" s="162" t="str">
        <f t="shared" si="0"/>
        <v>0</v>
      </c>
      <c r="AD47" s="145"/>
      <c r="AE47" s="145"/>
      <c r="AF47" s="145"/>
      <c r="AG47" s="145"/>
      <c r="AH47" s="146"/>
      <c r="AI47" s="162">
        <v>0</v>
      </c>
      <c r="AJ47" s="145" t="s">
        <v>563</v>
      </c>
      <c r="AK47" s="145" t="s">
        <v>563</v>
      </c>
      <c r="AL47" s="145"/>
      <c r="AM47" s="145" t="s">
        <v>563</v>
      </c>
      <c r="AN47" s="146"/>
      <c r="AO47" s="162" t="s">
        <v>563</v>
      </c>
      <c r="AP47" s="145" t="s">
        <v>563</v>
      </c>
      <c r="AQ47" s="145"/>
      <c r="AR47" s="145"/>
      <c r="AS47" s="145"/>
      <c r="AT47" s="146"/>
      <c r="AU47" s="162" t="s">
        <v>563</v>
      </c>
      <c r="AV47" s="145"/>
      <c r="AW47" s="145"/>
      <c r="AX47" s="145"/>
      <c r="AY47" s="145" t="s">
        <v>563</v>
      </c>
      <c r="AZ47" s="145" t="s">
        <v>563</v>
      </c>
      <c r="BA47" s="162" t="s">
        <v>563</v>
      </c>
      <c r="BB47" s="145"/>
      <c r="BC47" s="145"/>
      <c r="BD47" s="145"/>
      <c r="BE47" s="147"/>
      <c r="BF47" s="148"/>
      <c r="BG47" s="162">
        <v>0</v>
      </c>
    </row>
    <row r="48" spans="1:59" s="102" customFormat="1" ht="23.1" customHeight="1" x14ac:dyDescent="0.3">
      <c r="A48" s="149">
        <v>46</v>
      </c>
      <c r="B48" s="149" t="s">
        <v>307</v>
      </c>
      <c r="C48" s="150" t="s">
        <v>308</v>
      </c>
      <c r="D48" s="149" t="s">
        <v>541</v>
      </c>
      <c r="E48" s="149" t="s">
        <v>492</v>
      </c>
      <c r="F48" s="145"/>
      <c r="G48" s="145"/>
      <c r="H48" s="145">
        <v>2</v>
      </c>
      <c r="I48" s="145"/>
      <c r="J48" s="152"/>
      <c r="K48" s="162">
        <v>2</v>
      </c>
      <c r="L48" s="145">
        <v>3</v>
      </c>
      <c r="M48" s="145">
        <v>2</v>
      </c>
      <c r="N48" s="145">
        <v>3</v>
      </c>
      <c r="O48" s="145">
        <v>2.5</v>
      </c>
      <c r="P48" s="145">
        <v>2</v>
      </c>
      <c r="Q48" s="162">
        <v>2.5</v>
      </c>
      <c r="R48" s="145"/>
      <c r="S48" s="145"/>
      <c r="T48" s="153"/>
      <c r="U48" s="145"/>
      <c r="V48" s="152"/>
      <c r="W48" s="162">
        <v>0</v>
      </c>
      <c r="X48" s="145">
        <v>3</v>
      </c>
      <c r="Y48" s="145"/>
      <c r="Z48" s="153"/>
      <c r="AA48" s="153"/>
      <c r="AB48" s="152"/>
      <c r="AC48" s="162">
        <f t="shared" si="0"/>
        <v>3</v>
      </c>
      <c r="AD48" s="145"/>
      <c r="AE48" s="145"/>
      <c r="AF48" s="145"/>
      <c r="AG48" s="153"/>
      <c r="AH48" s="152"/>
      <c r="AI48" s="162">
        <v>0</v>
      </c>
      <c r="AJ48" s="145">
        <v>3</v>
      </c>
      <c r="AK48" s="145">
        <v>2</v>
      </c>
      <c r="AL48" s="153"/>
      <c r="AM48" s="145">
        <v>2</v>
      </c>
      <c r="AN48" s="152"/>
      <c r="AO48" s="162">
        <v>2.3333333333333335</v>
      </c>
      <c r="AP48" s="145">
        <v>3</v>
      </c>
      <c r="AQ48" s="145"/>
      <c r="AR48" s="145"/>
      <c r="AS48" s="153"/>
      <c r="AT48" s="152"/>
      <c r="AU48" s="162">
        <v>3</v>
      </c>
      <c r="AV48" s="153"/>
      <c r="AW48" s="153"/>
      <c r="AX48" s="145"/>
      <c r="AY48" s="145">
        <v>3</v>
      </c>
      <c r="AZ48" s="145">
        <v>3</v>
      </c>
      <c r="BA48" s="162">
        <v>3</v>
      </c>
      <c r="BB48" s="145"/>
      <c r="BC48" s="145"/>
      <c r="BD48" s="153"/>
      <c r="BE48" s="151"/>
      <c r="BF48" s="154"/>
      <c r="BG48" s="162">
        <v>0</v>
      </c>
    </row>
    <row r="49" spans="1:59" s="102" customFormat="1" ht="23.1" customHeight="1" x14ac:dyDescent="0.3">
      <c r="A49" s="143">
        <v>47</v>
      </c>
      <c r="B49" s="143" t="s">
        <v>117</v>
      </c>
      <c r="C49" s="144" t="s">
        <v>118</v>
      </c>
      <c r="D49" s="143" t="s">
        <v>449</v>
      </c>
      <c r="E49" s="143" t="s">
        <v>34</v>
      </c>
      <c r="F49" s="145"/>
      <c r="G49" s="145"/>
      <c r="H49" s="145">
        <v>2</v>
      </c>
      <c r="I49" s="145"/>
      <c r="J49" s="146"/>
      <c r="K49" s="162">
        <v>2</v>
      </c>
      <c r="L49" s="145">
        <v>3</v>
      </c>
      <c r="M49" s="145">
        <v>2</v>
      </c>
      <c r="N49" s="145">
        <v>2</v>
      </c>
      <c r="O49" s="145">
        <v>2</v>
      </c>
      <c r="P49" s="145">
        <v>2</v>
      </c>
      <c r="Q49" s="162">
        <v>2.2000000000000002</v>
      </c>
      <c r="R49" s="145"/>
      <c r="S49" s="145"/>
      <c r="T49" s="145"/>
      <c r="U49" s="145"/>
      <c r="V49" s="146"/>
      <c r="W49" s="162">
        <v>0</v>
      </c>
      <c r="X49" s="145">
        <v>3</v>
      </c>
      <c r="Y49" s="145"/>
      <c r="Z49" s="145"/>
      <c r="AA49" s="145"/>
      <c r="AB49" s="146"/>
      <c r="AC49" s="162">
        <f t="shared" si="0"/>
        <v>3</v>
      </c>
      <c r="AD49" s="145"/>
      <c r="AE49" s="145"/>
      <c r="AF49" s="145"/>
      <c r="AG49" s="145"/>
      <c r="AH49" s="146"/>
      <c r="AI49" s="162">
        <v>0</v>
      </c>
      <c r="AJ49" s="145">
        <v>2</v>
      </c>
      <c r="AK49" s="145">
        <v>2</v>
      </c>
      <c r="AL49" s="145"/>
      <c r="AM49" s="145">
        <v>2</v>
      </c>
      <c r="AN49" s="146"/>
      <c r="AO49" s="162">
        <v>2</v>
      </c>
      <c r="AP49" s="145">
        <v>3</v>
      </c>
      <c r="AQ49" s="145"/>
      <c r="AR49" s="145"/>
      <c r="AS49" s="145"/>
      <c r="AT49" s="146"/>
      <c r="AU49" s="162">
        <v>3</v>
      </c>
      <c r="AV49" s="145"/>
      <c r="AW49" s="145"/>
      <c r="AX49" s="145"/>
      <c r="AY49" s="145">
        <v>2</v>
      </c>
      <c r="AZ49" s="145">
        <v>3</v>
      </c>
      <c r="BA49" s="162">
        <v>2.5</v>
      </c>
      <c r="BB49" s="145"/>
      <c r="BC49" s="145"/>
      <c r="BD49" s="145"/>
      <c r="BE49" s="147"/>
      <c r="BF49" s="148"/>
      <c r="BG49" s="162">
        <v>0</v>
      </c>
    </row>
    <row r="50" spans="1:59" s="102" customFormat="1" ht="23.1" customHeight="1" x14ac:dyDescent="0.3">
      <c r="A50" s="149">
        <v>48</v>
      </c>
      <c r="B50" s="149" t="s">
        <v>196</v>
      </c>
      <c r="C50" s="150" t="s">
        <v>197</v>
      </c>
      <c r="D50" s="149" t="s">
        <v>449</v>
      </c>
      <c r="E50" s="149" t="s">
        <v>160</v>
      </c>
      <c r="F50" s="145"/>
      <c r="G50" s="145"/>
      <c r="H50" s="145">
        <v>2.5</v>
      </c>
      <c r="I50" s="145"/>
      <c r="J50" s="152"/>
      <c r="K50" s="162">
        <v>2.5</v>
      </c>
      <c r="L50" s="145">
        <v>2.5</v>
      </c>
      <c r="M50" s="145">
        <v>2.5</v>
      </c>
      <c r="N50" s="145">
        <v>3</v>
      </c>
      <c r="O50" s="145">
        <v>2.75</v>
      </c>
      <c r="P50" s="145">
        <v>2.5</v>
      </c>
      <c r="Q50" s="162">
        <v>2.65</v>
      </c>
      <c r="R50" s="145"/>
      <c r="S50" s="145"/>
      <c r="T50" s="153"/>
      <c r="U50" s="145"/>
      <c r="V50" s="152"/>
      <c r="W50" s="162">
        <v>0</v>
      </c>
      <c r="X50" s="145">
        <v>2.5</v>
      </c>
      <c r="Y50" s="145"/>
      <c r="Z50" s="153"/>
      <c r="AA50" s="153"/>
      <c r="AB50" s="152"/>
      <c r="AC50" s="162">
        <f t="shared" si="0"/>
        <v>2.5</v>
      </c>
      <c r="AD50" s="145"/>
      <c r="AE50" s="145"/>
      <c r="AF50" s="145"/>
      <c r="AG50" s="153"/>
      <c r="AH50" s="152"/>
      <c r="AI50" s="162">
        <v>0</v>
      </c>
      <c r="AJ50" s="145">
        <v>2</v>
      </c>
      <c r="AK50" s="145">
        <v>2.5</v>
      </c>
      <c r="AL50" s="153"/>
      <c r="AM50" s="145">
        <v>3</v>
      </c>
      <c r="AN50" s="152"/>
      <c r="AO50" s="162">
        <v>2.5</v>
      </c>
      <c r="AP50" s="145">
        <v>2</v>
      </c>
      <c r="AQ50" s="145"/>
      <c r="AR50" s="145"/>
      <c r="AS50" s="153"/>
      <c r="AT50" s="152"/>
      <c r="AU50" s="162">
        <v>2</v>
      </c>
      <c r="AV50" s="153"/>
      <c r="AW50" s="153"/>
      <c r="AX50" s="145"/>
      <c r="AY50" s="145">
        <v>2.5</v>
      </c>
      <c r="AZ50" s="145">
        <v>2.5</v>
      </c>
      <c r="BA50" s="162">
        <v>2.5</v>
      </c>
      <c r="BB50" s="145"/>
      <c r="BC50" s="145"/>
      <c r="BD50" s="153"/>
      <c r="BE50" s="151"/>
      <c r="BF50" s="154"/>
      <c r="BG50" s="162">
        <v>0</v>
      </c>
    </row>
    <row r="51" spans="1:59" s="102" customFormat="1" ht="23.1" customHeight="1" x14ac:dyDescent="0.3">
      <c r="A51" s="143">
        <v>49</v>
      </c>
      <c r="B51" s="143" t="s">
        <v>309</v>
      </c>
      <c r="C51" s="144" t="s">
        <v>310</v>
      </c>
      <c r="D51" s="143" t="s">
        <v>449</v>
      </c>
      <c r="E51" s="143" t="s">
        <v>492</v>
      </c>
      <c r="F51" s="145"/>
      <c r="G51" s="145"/>
      <c r="H51" s="145">
        <v>5</v>
      </c>
      <c r="I51" s="145"/>
      <c r="J51" s="146"/>
      <c r="K51" s="162">
        <v>5</v>
      </c>
      <c r="L51" s="145">
        <v>5</v>
      </c>
      <c r="M51" s="145">
        <v>5</v>
      </c>
      <c r="N51" s="145">
        <v>5</v>
      </c>
      <c r="O51" s="145">
        <v>5</v>
      </c>
      <c r="P51" s="145">
        <v>4</v>
      </c>
      <c r="Q51" s="162">
        <v>4.8</v>
      </c>
      <c r="R51" s="145"/>
      <c r="S51" s="145"/>
      <c r="T51" s="145"/>
      <c r="U51" s="145"/>
      <c r="V51" s="146"/>
      <c r="W51" s="162">
        <v>0</v>
      </c>
      <c r="X51" s="145">
        <v>5</v>
      </c>
      <c r="Y51" s="145"/>
      <c r="Z51" s="145"/>
      <c r="AA51" s="145"/>
      <c r="AB51" s="146"/>
      <c r="AC51" s="162">
        <f t="shared" si="0"/>
        <v>5</v>
      </c>
      <c r="AD51" s="145"/>
      <c r="AE51" s="145"/>
      <c r="AF51" s="145"/>
      <c r="AG51" s="145"/>
      <c r="AH51" s="146"/>
      <c r="AI51" s="162">
        <v>0</v>
      </c>
      <c r="AJ51" s="145">
        <v>4</v>
      </c>
      <c r="AK51" s="145">
        <v>5</v>
      </c>
      <c r="AL51" s="145"/>
      <c r="AM51" s="145">
        <v>5</v>
      </c>
      <c r="AN51" s="146"/>
      <c r="AO51" s="162">
        <v>4.666666666666667</v>
      </c>
      <c r="AP51" s="145">
        <v>5</v>
      </c>
      <c r="AQ51" s="145"/>
      <c r="AR51" s="145"/>
      <c r="AS51" s="145"/>
      <c r="AT51" s="146"/>
      <c r="AU51" s="162">
        <v>5</v>
      </c>
      <c r="AV51" s="145"/>
      <c r="AW51" s="145"/>
      <c r="AX51" s="145"/>
      <c r="AY51" s="145">
        <v>4</v>
      </c>
      <c r="AZ51" s="145">
        <v>4</v>
      </c>
      <c r="BA51" s="162">
        <v>4</v>
      </c>
      <c r="BB51" s="145"/>
      <c r="BC51" s="145"/>
      <c r="BD51" s="145"/>
      <c r="BE51" s="147"/>
      <c r="BF51" s="148"/>
      <c r="BG51" s="162">
        <v>0</v>
      </c>
    </row>
    <row r="52" spans="1:59" s="102" customFormat="1" ht="23.1" customHeight="1" x14ac:dyDescent="0.3">
      <c r="A52" s="149">
        <v>50</v>
      </c>
      <c r="B52" s="149" t="s">
        <v>121</v>
      </c>
      <c r="C52" s="150" t="s">
        <v>122</v>
      </c>
      <c r="D52" s="149" t="s">
        <v>449</v>
      </c>
      <c r="E52" s="149" t="s">
        <v>34</v>
      </c>
      <c r="F52" s="145"/>
      <c r="G52" s="145"/>
      <c r="H52" s="145">
        <v>2</v>
      </c>
      <c r="I52" s="145"/>
      <c r="J52" s="152"/>
      <c r="K52" s="162">
        <v>2</v>
      </c>
      <c r="L52" s="145">
        <v>2</v>
      </c>
      <c r="M52" s="145">
        <v>2.5</v>
      </c>
      <c r="N52" s="145">
        <v>1.5</v>
      </c>
      <c r="O52" s="145">
        <v>2</v>
      </c>
      <c r="P52" s="145">
        <v>2</v>
      </c>
      <c r="Q52" s="162">
        <v>2</v>
      </c>
      <c r="R52" s="145"/>
      <c r="S52" s="145"/>
      <c r="T52" s="153"/>
      <c r="U52" s="145"/>
      <c r="V52" s="152"/>
      <c r="W52" s="162">
        <v>0</v>
      </c>
      <c r="X52" s="145">
        <v>2.5</v>
      </c>
      <c r="Y52" s="145"/>
      <c r="Z52" s="153"/>
      <c r="AA52" s="153"/>
      <c r="AB52" s="152"/>
      <c r="AC52" s="162">
        <f t="shared" si="0"/>
        <v>2.5</v>
      </c>
      <c r="AD52" s="145"/>
      <c r="AE52" s="145"/>
      <c r="AF52" s="145"/>
      <c r="AG52" s="153"/>
      <c r="AH52" s="152"/>
      <c r="AI52" s="162">
        <v>0</v>
      </c>
      <c r="AJ52" s="145">
        <v>2.5</v>
      </c>
      <c r="AK52" s="145">
        <v>2</v>
      </c>
      <c r="AL52" s="153"/>
      <c r="AM52" s="145">
        <v>1.5</v>
      </c>
      <c r="AN52" s="152"/>
      <c r="AO52" s="162">
        <v>2</v>
      </c>
      <c r="AP52" s="145">
        <v>2.5</v>
      </c>
      <c r="AQ52" s="145"/>
      <c r="AR52" s="145"/>
      <c r="AS52" s="153"/>
      <c r="AT52" s="152"/>
      <c r="AU52" s="162">
        <v>2.5</v>
      </c>
      <c r="AV52" s="153"/>
      <c r="AW52" s="153"/>
      <c r="AX52" s="145"/>
      <c r="AY52" s="145">
        <v>2.5</v>
      </c>
      <c r="AZ52" s="145">
        <v>2.5</v>
      </c>
      <c r="BA52" s="162">
        <v>2.5</v>
      </c>
      <c r="BB52" s="145"/>
      <c r="BC52" s="145"/>
      <c r="BD52" s="153"/>
      <c r="BE52" s="151"/>
      <c r="BF52" s="154"/>
      <c r="BG52" s="162">
        <v>0</v>
      </c>
    </row>
    <row r="53" spans="1:59" s="102" customFormat="1" ht="23.1" customHeight="1" x14ac:dyDescent="0.3">
      <c r="A53" s="143">
        <v>51</v>
      </c>
      <c r="B53" s="143" t="s">
        <v>258</v>
      </c>
      <c r="C53" s="144" t="s">
        <v>259</v>
      </c>
      <c r="D53" s="143" t="s">
        <v>541</v>
      </c>
      <c r="E53" s="143" t="s">
        <v>160</v>
      </c>
      <c r="F53" s="145"/>
      <c r="G53" s="145"/>
      <c r="H53" s="145">
        <v>3</v>
      </c>
      <c r="I53" s="145"/>
      <c r="J53" s="146"/>
      <c r="K53" s="162">
        <v>3</v>
      </c>
      <c r="L53" s="145">
        <v>3</v>
      </c>
      <c r="M53" s="145">
        <v>3</v>
      </c>
      <c r="N53" s="145">
        <v>3</v>
      </c>
      <c r="O53" s="145">
        <v>3</v>
      </c>
      <c r="P53" s="145">
        <v>2</v>
      </c>
      <c r="Q53" s="162">
        <v>2.8</v>
      </c>
      <c r="R53" s="145"/>
      <c r="S53" s="145"/>
      <c r="T53" s="145"/>
      <c r="U53" s="145"/>
      <c r="V53" s="146"/>
      <c r="W53" s="162">
        <v>0</v>
      </c>
      <c r="X53" s="145">
        <v>4</v>
      </c>
      <c r="Y53" s="145"/>
      <c r="Z53" s="145"/>
      <c r="AA53" s="145"/>
      <c r="AB53" s="146"/>
      <c r="AC53" s="162">
        <f t="shared" si="0"/>
        <v>4</v>
      </c>
      <c r="AD53" s="145"/>
      <c r="AE53" s="145"/>
      <c r="AF53" s="145"/>
      <c r="AG53" s="145"/>
      <c r="AH53" s="146"/>
      <c r="AI53" s="162">
        <v>0</v>
      </c>
      <c r="AJ53" s="145">
        <v>3</v>
      </c>
      <c r="AK53" s="145">
        <v>3</v>
      </c>
      <c r="AL53" s="145"/>
      <c r="AM53" s="145">
        <v>3</v>
      </c>
      <c r="AN53" s="146"/>
      <c r="AO53" s="162">
        <v>3</v>
      </c>
      <c r="AP53" s="145">
        <v>3</v>
      </c>
      <c r="AQ53" s="145"/>
      <c r="AR53" s="145"/>
      <c r="AS53" s="145"/>
      <c r="AT53" s="146"/>
      <c r="AU53" s="162">
        <v>3</v>
      </c>
      <c r="AV53" s="145"/>
      <c r="AW53" s="145"/>
      <c r="AX53" s="145"/>
      <c r="AY53" s="145">
        <v>4</v>
      </c>
      <c r="AZ53" s="145">
        <v>4</v>
      </c>
      <c r="BA53" s="162">
        <v>4</v>
      </c>
      <c r="BB53" s="145"/>
      <c r="BC53" s="145"/>
      <c r="BD53" s="145"/>
      <c r="BE53" s="147"/>
      <c r="BF53" s="148"/>
      <c r="BG53" s="162">
        <v>0</v>
      </c>
    </row>
    <row r="54" spans="1:59" s="102" customFormat="1" ht="23.1" customHeight="1" x14ac:dyDescent="0.3">
      <c r="A54" s="149">
        <v>52</v>
      </c>
      <c r="B54" s="149" t="s">
        <v>212</v>
      </c>
      <c r="C54" s="150" t="s">
        <v>213</v>
      </c>
      <c r="D54" s="149" t="s">
        <v>449</v>
      </c>
      <c r="E54" s="149" t="s">
        <v>160</v>
      </c>
      <c r="F54" s="145"/>
      <c r="G54" s="145"/>
      <c r="H54" s="145">
        <v>3</v>
      </c>
      <c r="I54" s="145"/>
      <c r="J54" s="152"/>
      <c r="K54" s="162">
        <v>3</v>
      </c>
      <c r="L54" s="145">
        <v>4</v>
      </c>
      <c r="M54" s="145">
        <v>3</v>
      </c>
      <c r="N54" s="145">
        <v>3</v>
      </c>
      <c r="O54" s="145">
        <v>3</v>
      </c>
      <c r="P54" s="145">
        <v>3</v>
      </c>
      <c r="Q54" s="162">
        <v>3.2</v>
      </c>
      <c r="R54" s="145"/>
      <c r="S54" s="145"/>
      <c r="T54" s="153"/>
      <c r="U54" s="145"/>
      <c r="V54" s="152"/>
      <c r="W54" s="162">
        <v>0</v>
      </c>
      <c r="X54" s="145">
        <v>3</v>
      </c>
      <c r="Y54" s="145"/>
      <c r="Z54" s="153"/>
      <c r="AA54" s="153"/>
      <c r="AB54" s="152"/>
      <c r="AC54" s="162">
        <f t="shared" si="0"/>
        <v>3</v>
      </c>
      <c r="AD54" s="145"/>
      <c r="AE54" s="145"/>
      <c r="AF54" s="145"/>
      <c r="AG54" s="153"/>
      <c r="AH54" s="152"/>
      <c r="AI54" s="162">
        <v>0</v>
      </c>
      <c r="AJ54" s="145">
        <v>3</v>
      </c>
      <c r="AK54" s="145">
        <v>4</v>
      </c>
      <c r="AL54" s="153"/>
      <c r="AM54" s="145">
        <v>3</v>
      </c>
      <c r="AN54" s="152"/>
      <c r="AO54" s="162">
        <v>3.3333333333333335</v>
      </c>
      <c r="AP54" s="145">
        <v>3</v>
      </c>
      <c r="AQ54" s="145"/>
      <c r="AR54" s="145"/>
      <c r="AS54" s="153"/>
      <c r="AT54" s="152"/>
      <c r="AU54" s="162">
        <v>3</v>
      </c>
      <c r="AV54" s="153"/>
      <c r="AW54" s="153"/>
      <c r="AX54" s="145"/>
      <c r="AY54" s="145">
        <v>3</v>
      </c>
      <c r="AZ54" s="145">
        <v>3</v>
      </c>
      <c r="BA54" s="162">
        <v>3</v>
      </c>
      <c r="BB54" s="145"/>
      <c r="BC54" s="145"/>
      <c r="BD54" s="153"/>
      <c r="BE54" s="151"/>
      <c r="BF54" s="154"/>
      <c r="BG54" s="162">
        <v>0</v>
      </c>
    </row>
    <row r="55" spans="1:59" s="102" customFormat="1" ht="23.1" customHeight="1" x14ac:dyDescent="0.3">
      <c r="A55" s="143">
        <v>53</v>
      </c>
      <c r="B55" s="143" t="s">
        <v>228</v>
      </c>
      <c r="C55" s="144" t="s">
        <v>229</v>
      </c>
      <c r="D55" s="143" t="s">
        <v>449</v>
      </c>
      <c r="E55" s="143" t="s">
        <v>160</v>
      </c>
      <c r="F55" s="145"/>
      <c r="G55" s="145"/>
      <c r="H55" s="145">
        <v>2</v>
      </c>
      <c r="I55" s="145"/>
      <c r="J55" s="146"/>
      <c r="K55" s="162">
        <v>2</v>
      </c>
      <c r="L55" s="145">
        <v>2</v>
      </c>
      <c r="M55" s="145">
        <v>3</v>
      </c>
      <c r="N55" s="145">
        <v>1</v>
      </c>
      <c r="O55" s="145">
        <v>2</v>
      </c>
      <c r="P55" s="145">
        <v>1</v>
      </c>
      <c r="Q55" s="162">
        <v>1.8</v>
      </c>
      <c r="R55" s="145"/>
      <c r="S55" s="145"/>
      <c r="T55" s="145"/>
      <c r="U55" s="145"/>
      <c r="V55" s="146"/>
      <c r="W55" s="162">
        <v>0</v>
      </c>
      <c r="X55" s="145">
        <v>2</v>
      </c>
      <c r="Y55" s="145"/>
      <c r="Z55" s="145"/>
      <c r="AA55" s="145"/>
      <c r="AB55" s="146"/>
      <c r="AC55" s="162">
        <f t="shared" si="0"/>
        <v>2</v>
      </c>
      <c r="AD55" s="145"/>
      <c r="AE55" s="145"/>
      <c r="AF55" s="145"/>
      <c r="AG55" s="145"/>
      <c r="AH55" s="146"/>
      <c r="AI55" s="162">
        <v>0</v>
      </c>
      <c r="AJ55" s="145">
        <v>4</v>
      </c>
      <c r="AK55" s="145">
        <v>2</v>
      </c>
      <c r="AL55" s="145"/>
      <c r="AM55" s="145">
        <v>2</v>
      </c>
      <c r="AN55" s="146"/>
      <c r="AO55" s="162">
        <v>2.6666666666666665</v>
      </c>
      <c r="AP55" s="145">
        <v>3</v>
      </c>
      <c r="AQ55" s="145"/>
      <c r="AR55" s="145"/>
      <c r="AS55" s="145"/>
      <c r="AT55" s="146"/>
      <c r="AU55" s="162">
        <v>3</v>
      </c>
      <c r="AV55" s="145"/>
      <c r="AW55" s="145"/>
      <c r="AX55" s="145"/>
      <c r="AY55" s="145">
        <v>3</v>
      </c>
      <c r="AZ55" s="145">
        <v>3</v>
      </c>
      <c r="BA55" s="162">
        <v>3</v>
      </c>
      <c r="BB55" s="145"/>
      <c r="BC55" s="145"/>
      <c r="BD55" s="145"/>
      <c r="BE55" s="147"/>
      <c r="BF55" s="148"/>
      <c r="BG55" s="162">
        <v>0</v>
      </c>
    </row>
    <row r="56" spans="1:59" s="102" customFormat="1" ht="23.1" customHeight="1" x14ac:dyDescent="0.3">
      <c r="A56" s="149">
        <v>54</v>
      </c>
      <c r="B56" s="149" t="s">
        <v>311</v>
      </c>
      <c r="C56" s="150" t="s">
        <v>312</v>
      </c>
      <c r="D56" s="149" t="s">
        <v>449</v>
      </c>
      <c r="E56" s="149" t="s">
        <v>492</v>
      </c>
      <c r="F56" s="145"/>
      <c r="G56" s="145"/>
      <c r="H56" s="145">
        <v>2</v>
      </c>
      <c r="I56" s="145"/>
      <c r="J56" s="152"/>
      <c r="K56" s="162">
        <v>2</v>
      </c>
      <c r="L56" s="145">
        <v>2</v>
      </c>
      <c r="M56" s="145">
        <v>2</v>
      </c>
      <c r="N56" s="145">
        <v>2</v>
      </c>
      <c r="O56" s="145">
        <v>2</v>
      </c>
      <c r="P56" s="145">
        <v>1</v>
      </c>
      <c r="Q56" s="162">
        <v>1.8</v>
      </c>
      <c r="R56" s="145"/>
      <c r="S56" s="145"/>
      <c r="T56" s="153"/>
      <c r="U56" s="145"/>
      <c r="V56" s="152"/>
      <c r="W56" s="162">
        <v>0</v>
      </c>
      <c r="X56" s="145">
        <v>2</v>
      </c>
      <c r="Y56" s="145"/>
      <c r="Z56" s="153"/>
      <c r="AA56" s="153"/>
      <c r="AB56" s="152"/>
      <c r="AC56" s="162">
        <f t="shared" si="0"/>
        <v>2</v>
      </c>
      <c r="AD56" s="145"/>
      <c r="AE56" s="145"/>
      <c r="AF56" s="145"/>
      <c r="AG56" s="153"/>
      <c r="AH56" s="152"/>
      <c r="AI56" s="162">
        <v>0</v>
      </c>
      <c r="AJ56" s="145">
        <v>3</v>
      </c>
      <c r="AK56" s="145">
        <v>4</v>
      </c>
      <c r="AL56" s="153"/>
      <c r="AM56" s="145">
        <v>3</v>
      </c>
      <c r="AN56" s="152"/>
      <c r="AO56" s="162">
        <v>3.3333333333333335</v>
      </c>
      <c r="AP56" s="145">
        <v>3</v>
      </c>
      <c r="AQ56" s="145"/>
      <c r="AR56" s="145"/>
      <c r="AS56" s="153"/>
      <c r="AT56" s="152"/>
      <c r="AU56" s="162">
        <v>3</v>
      </c>
      <c r="AV56" s="153"/>
      <c r="AW56" s="153"/>
      <c r="AX56" s="145"/>
      <c r="AY56" s="145">
        <v>2</v>
      </c>
      <c r="AZ56" s="145">
        <v>3</v>
      </c>
      <c r="BA56" s="162">
        <v>2.5</v>
      </c>
      <c r="BB56" s="145"/>
      <c r="BC56" s="145"/>
      <c r="BD56" s="153"/>
      <c r="BE56" s="151"/>
      <c r="BF56" s="154"/>
      <c r="BG56" s="162">
        <v>0</v>
      </c>
    </row>
    <row r="57" spans="1:59" s="102" customFormat="1" ht="23.1" customHeight="1" x14ac:dyDescent="0.3">
      <c r="A57" s="143">
        <v>55</v>
      </c>
      <c r="B57" s="143" t="s">
        <v>246</v>
      </c>
      <c r="C57" s="144" t="s">
        <v>247</v>
      </c>
      <c r="D57" s="143" t="s">
        <v>449</v>
      </c>
      <c r="E57" s="143" t="s">
        <v>160</v>
      </c>
      <c r="F57" s="145"/>
      <c r="G57" s="145"/>
      <c r="H57" s="145">
        <v>2</v>
      </c>
      <c r="I57" s="145"/>
      <c r="J57" s="146"/>
      <c r="K57" s="162">
        <v>2</v>
      </c>
      <c r="L57" s="145">
        <v>4</v>
      </c>
      <c r="M57" s="145">
        <v>2</v>
      </c>
      <c r="N57" s="145">
        <v>4</v>
      </c>
      <c r="O57" s="145">
        <v>3</v>
      </c>
      <c r="P57" s="145">
        <v>2</v>
      </c>
      <c r="Q57" s="162">
        <v>3</v>
      </c>
      <c r="R57" s="145"/>
      <c r="S57" s="145"/>
      <c r="T57" s="145"/>
      <c r="U57" s="145"/>
      <c r="V57" s="146"/>
      <c r="W57" s="162">
        <v>0</v>
      </c>
      <c r="X57" s="145">
        <v>2</v>
      </c>
      <c r="Y57" s="145"/>
      <c r="Z57" s="145"/>
      <c r="AA57" s="145"/>
      <c r="AB57" s="146"/>
      <c r="AC57" s="162">
        <f t="shared" si="0"/>
        <v>2</v>
      </c>
      <c r="AD57" s="145"/>
      <c r="AE57" s="145"/>
      <c r="AF57" s="145"/>
      <c r="AG57" s="145"/>
      <c r="AH57" s="146"/>
      <c r="AI57" s="162">
        <v>0</v>
      </c>
      <c r="AJ57" s="145">
        <v>4</v>
      </c>
      <c r="AK57" s="145">
        <v>4</v>
      </c>
      <c r="AL57" s="145"/>
      <c r="AM57" s="145">
        <v>3</v>
      </c>
      <c r="AN57" s="146"/>
      <c r="AO57" s="162">
        <v>3.6666666666666665</v>
      </c>
      <c r="AP57" s="145">
        <v>3</v>
      </c>
      <c r="AQ57" s="145"/>
      <c r="AR57" s="145"/>
      <c r="AS57" s="145"/>
      <c r="AT57" s="146"/>
      <c r="AU57" s="162">
        <v>3</v>
      </c>
      <c r="AV57" s="145"/>
      <c r="AW57" s="145"/>
      <c r="AX57" s="145"/>
      <c r="AY57" s="145">
        <v>3</v>
      </c>
      <c r="AZ57" s="145">
        <v>3</v>
      </c>
      <c r="BA57" s="162">
        <v>3</v>
      </c>
      <c r="BB57" s="145"/>
      <c r="BC57" s="145"/>
      <c r="BD57" s="145"/>
      <c r="BE57" s="147"/>
      <c r="BF57" s="148"/>
      <c r="BG57" s="162">
        <v>0</v>
      </c>
    </row>
    <row r="58" spans="1:59" s="102" customFormat="1" ht="23.1" customHeight="1" x14ac:dyDescent="0.3">
      <c r="A58" s="149">
        <v>56</v>
      </c>
      <c r="B58" s="149" t="s">
        <v>123</v>
      </c>
      <c r="C58" s="150" t="s">
        <v>124</v>
      </c>
      <c r="D58" s="149" t="s">
        <v>541</v>
      </c>
      <c r="E58" s="149" t="s">
        <v>34</v>
      </c>
      <c r="F58" s="145"/>
      <c r="G58" s="145"/>
      <c r="H58" s="145">
        <v>3</v>
      </c>
      <c r="I58" s="145"/>
      <c r="J58" s="152"/>
      <c r="K58" s="162">
        <v>3</v>
      </c>
      <c r="L58" s="145">
        <v>3</v>
      </c>
      <c r="M58" s="145">
        <v>2</v>
      </c>
      <c r="N58" s="145">
        <v>4</v>
      </c>
      <c r="O58" s="145">
        <v>3</v>
      </c>
      <c r="P58" s="145">
        <v>2</v>
      </c>
      <c r="Q58" s="162">
        <v>2.8</v>
      </c>
      <c r="R58" s="145"/>
      <c r="S58" s="145"/>
      <c r="T58" s="153"/>
      <c r="U58" s="145"/>
      <c r="V58" s="152"/>
      <c r="W58" s="162">
        <v>0</v>
      </c>
      <c r="X58" s="145">
        <v>4</v>
      </c>
      <c r="Y58" s="145"/>
      <c r="Z58" s="153"/>
      <c r="AA58" s="153"/>
      <c r="AB58" s="152"/>
      <c r="AC58" s="162">
        <f t="shared" si="0"/>
        <v>4</v>
      </c>
      <c r="AD58" s="145"/>
      <c r="AE58" s="145"/>
      <c r="AF58" s="145"/>
      <c r="AG58" s="153"/>
      <c r="AH58" s="152"/>
      <c r="AI58" s="162">
        <v>0</v>
      </c>
      <c r="AJ58" s="145">
        <v>3</v>
      </c>
      <c r="AK58" s="145">
        <v>3</v>
      </c>
      <c r="AL58" s="153"/>
      <c r="AM58" s="145">
        <v>4</v>
      </c>
      <c r="AN58" s="152"/>
      <c r="AO58" s="162">
        <v>3.3333333333333335</v>
      </c>
      <c r="AP58" s="145">
        <v>3</v>
      </c>
      <c r="AQ58" s="145"/>
      <c r="AR58" s="145"/>
      <c r="AS58" s="153"/>
      <c r="AT58" s="152"/>
      <c r="AU58" s="162">
        <v>3</v>
      </c>
      <c r="AV58" s="153"/>
      <c r="AW58" s="153"/>
      <c r="AX58" s="145"/>
      <c r="AY58" s="145">
        <v>3</v>
      </c>
      <c r="AZ58" s="145">
        <v>3</v>
      </c>
      <c r="BA58" s="162">
        <v>3</v>
      </c>
      <c r="BB58" s="145"/>
      <c r="BC58" s="145"/>
      <c r="BD58" s="153"/>
      <c r="BE58" s="151"/>
      <c r="BF58" s="154"/>
      <c r="BG58" s="162">
        <v>0</v>
      </c>
    </row>
    <row r="59" spans="1:59" s="102" customFormat="1" ht="23.1" customHeight="1" x14ac:dyDescent="0.3">
      <c r="A59" s="143">
        <v>57</v>
      </c>
      <c r="B59" s="143" t="s">
        <v>313</v>
      </c>
      <c r="C59" s="144" t="s">
        <v>314</v>
      </c>
      <c r="D59" s="143" t="s">
        <v>541</v>
      </c>
      <c r="E59" s="143" t="s">
        <v>492</v>
      </c>
      <c r="F59" s="145"/>
      <c r="G59" s="145"/>
      <c r="H59" s="145">
        <v>3</v>
      </c>
      <c r="I59" s="145"/>
      <c r="J59" s="146"/>
      <c r="K59" s="162">
        <v>3</v>
      </c>
      <c r="L59" s="145">
        <v>3</v>
      </c>
      <c r="M59" s="145">
        <v>2</v>
      </c>
      <c r="N59" s="145">
        <v>4</v>
      </c>
      <c r="O59" s="145">
        <v>3</v>
      </c>
      <c r="P59" s="145">
        <v>2</v>
      </c>
      <c r="Q59" s="162">
        <v>2.8</v>
      </c>
      <c r="R59" s="145"/>
      <c r="S59" s="145"/>
      <c r="T59" s="145"/>
      <c r="U59" s="145"/>
      <c r="V59" s="146"/>
      <c r="W59" s="162">
        <v>0</v>
      </c>
      <c r="X59" s="145">
        <v>3</v>
      </c>
      <c r="Y59" s="145"/>
      <c r="Z59" s="145"/>
      <c r="AA59" s="145"/>
      <c r="AB59" s="146"/>
      <c r="AC59" s="162">
        <f t="shared" si="0"/>
        <v>3</v>
      </c>
      <c r="AD59" s="145"/>
      <c r="AE59" s="145"/>
      <c r="AF59" s="145"/>
      <c r="AG59" s="145"/>
      <c r="AH59" s="146"/>
      <c r="AI59" s="162">
        <v>0</v>
      </c>
      <c r="AJ59" s="145">
        <v>3</v>
      </c>
      <c r="AK59" s="145">
        <v>2</v>
      </c>
      <c r="AL59" s="145"/>
      <c r="AM59" s="145">
        <v>3</v>
      </c>
      <c r="AN59" s="146"/>
      <c r="AO59" s="162">
        <v>2.6666666666666665</v>
      </c>
      <c r="AP59" s="145">
        <v>3</v>
      </c>
      <c r="AQ59" s="145"/>
      <c r="AR59" s="145"/>
      <c r="AS59" s="145"/>
      <c r="AT59" s="146"/>
      <c r="AU59" s="162">
        <v>3</v>
      </c>
      <c r="AV59" s="145"/>
      <c r="AW59" s="145"/>
      <c r="AX59" s="145"/>
      <c r="AY59" s="145">
        <v>4</v>
      </c>
      <c r="AZ59" s="145">
        <v>3</v>
      </c>
      <c r="BA59" s="162">
        <v>3.5</v>
      </c>
      <c r="BB59" s="145"/>
      <c r="BC59" s="145"/>
      <c r="BD59" s="145"/>
      <c r="BE59" s="147"/>
      <c r="BF59" s="148"/>
      <c r="BG59" s="162">
        <v>0</v>
      </c>
    </row>
    <row r="60" spans="1:59" s="102" customFormat="1" ht="23.1" customHeight="1" x14ac:dyDescent="0.3">
      <c r="A60" s="149">
        <v>58</v>
      </c>
      <c r="B60" s="149" t="s">
        <v>315</v>
      </c>
      <c r="C60" s="150" t="s">
        <v>316</v>
      </c>
      <c r="D60" s="149" t="s">
        <v>449</v>
      </c>
      <c r="E60" s="149" t="s">
        <v>492</v>
      </c>
      <c r="F60" s="145"/>
      <c r="G60" s="145"/>
      <c r="H60" s="145">
        <v>2</v>
      </c>
      <c r="I60" s="145"/>
      <c r="J60" s="152"/>
      <c r="K60" s="162">
        <v>2</v>
      </c>
      <c r="L60" s="145">
        <v>2</v>
      </c>
      <c r="M60" s="145">
        <v>2</v>
      </c>
      <c r="N60" s="145">
        <v>2</v>
      </c>
      <c r="O60" s="145">
        <v>2</v>
      </c>
      <c r="P60" s="145">
        <v>2</v>
      </c>
      <c r="Q60" s="162">
        <v>2</v>
      </c>
      <c r="R60" s="145"/>
      <c r="S60" s="145"/>
      <c r="T60" s="153"/>
      <c r="U60" s="145"/>
      <c r="V60" s="152"/>
      <c r="W60" s="162">
        <v>0</v>
      </c>
      <c r="X60" s="145">
        <v>2</v>
      </c>
      <c r="Y60" s="145"/>
      <c r="Z60" s="153"/>
      <c r="AA60" s="153"/>
      <c r="AB60" s="152"/>
      <c r="AC60" s="162">
        <f t="shared" si="0"/>
        <v>2</v>
      </c>
      <c r="AD60" s="145"/>
      <c r="AE60" s="145"/>
      <c r="AF60" s="145"/>
      <c r="AG60" s="153"/>
      <c r="AH60" s="152"/>
      <c r="AI60" s="162">
        <v>0</v>
      </c>
      <c r="AJ60" s="145">
        <v>2</v>
      </c>
      <c r="AK60" s="145">
        <v>2</v>
      </c>
      <c r="AL60" s="153"/>
      <c r="AM60" s="145">
        <v>2</v>
      </c>
      <c r="AN60" s="152"/>
      <c r="AO60" s="162">
        <v>2</v>
      </c>
      <c r="AP60" s="145">
        <v>2</v>
      </c>
      <c r="AQ60" s="145"/>
      <c r="AR60" s="145"/>
      <c r="AS60" s="153"/>
      <c r="AT60" s="152"/>
      <c r="AU60" s="162">
        <v>2</v>
      </c>
      <c r="AV60" s="153"/>
      <c r="AW60" s="153"/>
      <c r="AX60" s="145"/>
      <c r="AY60" s="145">
        <v>3</v>
      </c>
      <c r="AZ60" s="145">
        <v>3</v>
      </c>
      <c r="BA60" s="162">
        <v>3</v>
      </c>
      <c r="BB60" s="145"/>
      <c r="BC60" s="145"/>
      <c r="BD60" s="153"/>
      <c r="BE60" s="151"/>
      <c r="BF60" s="154"/>
      <c r="BG60" s="162">
        <v>0</v>
      </c>
    </row>
    <row r="61" spans="1:59" s="102" customFormat="1" ht="23.1" customHeight="1" x14ac:dyDescent="0.3">
      <c r="A61" s="143">
        <v>59</v>
      </c>
      <c r="B61" s="143" t="s">
        <v>125</v>
      </c>
      <c r="C61" s="144" t="s">
        <v>126</v>
      </c>
      <c r="D61" s="143" t="s">
        <v>449</v>
      </c>
      <c r="E61" s="143" t="s">
        <v>34</v>
      </c>
      <c r="F61" s="145"/>
      <c r="G61" s="145"/>
      <c r="H61" s="145">
        <v>3</v>
      </c>
      <c r="I61" s="145"/>
      <c r="J61" s="146"/>
      <c r="K61" s="162">
        <v>3</v>
      </c>
      <c r="L61" s="145">
        <v>4</v>
      </c>
      <c r="M61" s="145">
        <v>3</v>
      </c>
      <c r="N61" s="145">
        <v>2</v>
      </c>
      <c r="O61" s="145">
        <v>2.5</v>
      </c>
      <c r="P61" s="145">
        <v>3</v>
      </c>
      <c r="Q61" s="162">
        <v>2.9</v>
      </c>
      <c r="R61" s="145"/>
      <c r="S61" s="145"/>
      <c r="T61" s="145"/>
      <c r="U61" s="145"/>
      <c r="V61" s="146"/>
      <c r="W61" s="162">
        <v>0</v>
      </c>
      <c r="X61" s="145">
        <v>3</v>
      </c>
      <c r="Y61" s="145"/>
      <c r="Z61" s="145"/>
      <c r="AA61" s="145"/>
      <c r="AB61" s="146"/>
      <c r="AC61" s="162">
        <f t="shared" si="0"/>
        <v>3</v>
      </c>
      <c r="AD61" s="145"/>
      <c r="AE61" s="145"/>
      <c r="AF61" s="145"/>
      <c r="AG61" s="145"/>
      <c r="AH61" s="146"/>
      <c r="AI61" s="162">
        <v>0</v>
      </c>
      <c r="AJ61" s="145">
        <v>4</v>
      </c>
      <c r="AK61" s="145">
        <v>3</v>
      </c>
      <c r="AL61" s="145"/>
      <c r="AM61" s="145">
        <v>4</v>
      </c>
      <c r="AN61" s="146"/>
      <c r="AO61" s="162">
        <v>3.6666666666666665</v>
      </c>
      <c r="AP61" s="145">
        <v>3</v>
      </c>
      <c r="AQ61" s="145"/>
      <c r="AR61" s="145"/>
      <c r="AS61" s="145"/>
      <c r="AT61" s="146"/>
      <c r="AU61" s="162">
        <v>3</v>
      </c>
      <c r="AV61" s="145"/>
      <c r="AW61" s="145"/>
      <c r="AX61" s="145"/>
      <c r="AY61" s="145">
        <v>2</v>
      </c>
      <c r="AZ61" s="145">
        <v>4</v>
      </c>
      <c r="BA61" s="162">
        <v>3</v>
      </c>
      <c r="BB61" s="145"/>
      <c r="BC61" s="145"/>
      <c r="BD61" s="145"/>
      <c r="BE61" s="147"/>
      <c r="BF61" s="148"/>
      <c r="BG61" s="162">
        <v>0</v>
      </c>
    </row>
    <row r="62" spans="1:59" s="102" customFormat="1" ht="23.1" customHeight="1" x14ac:dyDescent="0.3">
      <c r="A62" s="149">
        <v>60</v>
      </c>
      <c r="B62" s="149" t="s">
        <v>41</v>
      </c>
      <c r="C62" s="150" t="s">
        <v>42</v>
      </c>
      <c r="D62" s="149" t="s">
        <v>449</v>
      </c>
      <c r="E62" s="149" t="s">
        <v>34</v>
      </c>
      <c r="F62" s="145"/>
      <c r="G62" s="145"/>
      <c r="H62" s="145">
        <v>2.5</v>
      </c>
      <c r="I62" s="145"/>
      <c r="J62" s="152"/>
      <c r="K62" s="162">
        <v>2.5</v>
      </c>
      <c r="L62" s="145">
        <v>2.5</v>
      </c>
      <c r="M62" s="145">
        <v>3</v>
      </c>
      <c r="N62" s="145">
        <v>3</v>
      </c>
      <c r="O62" s="145">
        <v>3</v>
      </c>
      <c r="P62" s="145">
        <v>2.5</v>
      </c>
      <c r="Q62" s="162">
        <v>2.8</v>
      </c>
      <c r="R62" s="145"/>
      <c r="S62" s="145"/>
      <c r="T62" s="153"/>
      <c r="U62" s="145"/>
      <c r="V62" s="152"/>
      <c r="W62" s="162">
        <v>0</v>
      </c>
      <c r="X62" s="145">
        <v>3</v>
      </c>
      <c r="Y62" s="145"/>
      <c r="Z62" s="153"/>
      <c r="AA62" s="153"/>
      <c r="AB62" s="152"/>
      <c r="AC62" s="162">
        <f t="shared" si="0"/>
        <v>3</v>
      </c>
      <c r="AD62" s="145"/>
      <c r="AE62" s="145"/>
      <c r="AF62" s="145"/>
      <c r="AG62" s="153"/>
      <c r="AH62" s="152"/>
      <c r="AI62" s="162">
        <v>0</v>
      </c>
      <c r="AJ62" s="145">
        <v>3</v>
      </c>
      <c r="AK62" s="145">
        <v>3</v>
      </c>
      <c r="AL62" s="153"/>
      <c r="AM62" s="145">
        <v>3</v>
      </c>
      <c r="AN62" s="152"/>
      <c r="AO62" s="162">
        <v>3</v>
      </c>
      <c r="AP62" s="145">
        <v>3</v>
      </c>
      <c r="AQ62" s="145"/>
      <c r="AR62" s="145"/>
      <c r="AS62" s="153"/>
      <c r="AT62" s="152"/>
      <c r="AU62" s="162">
        <v>3</v>
      </c>
      <c r="AV62" s="153"/>
      <c r="AW62" s="153"/>
      <c r="AX62" s="145"/>
      <c r="AY62" s="145">
        <v>3</v>
      </c>
      <c r="AZ62" s="145">
        <v>3</v>
      </c>
      <c r="BA62" s="162">
        <v>3</v>
      </c>
      <c r="BB62" s="145"/>
      <c r="BC62" s="145"/>
      <c r="BD62" s="153"/>
      <c r="BE62" s="151"/>
      <c r="BF62" s="154"/>
      <c r="BG62" s="162">
        <v>0</v>
      </c>
    </row>
    <row r="63" spans="1:59" s="102" customFormat="1" ht="23.1" customHeight="1" x14ac:dyDescent="0.3">
      <c r="A63" s="143">
        <v>61</v>
      </c>
      <c r="B63" s="143" t="s">
        <v>127</v>
      </c>
      <c r="C63" s="144" t="s">
        <v>128</v>
      </c>
      <c r="D63" s="143" t="s">
        <v>449</v>
      </c>
      <c r="E63" s="143" t="s">
        <v>34</v>
      </c>
      <c r="F63" s="145"/>
      <c r="G63" s="145"/>
      <c r="H63" s="145">
        <v>2</v>
      </c>
      <c r="I63" s="145"/>
      <c r="J63" s="146"/>
      <c r="K63" s="162">
        <v>2</v>
      </c>
      <c r="L63" s="145">
        <v>3</v>
      </c>
      <c r="M63" s="145">
        <v>3</v>
      </c>
      <c r="N63" s="145">
        <v>3</v>
      </c>
      <c r="O63" s="145">
        <v>3</v>
      </c>
      <c r="P63" s="145">
        <v>3</v>
      </c>
      <c r="Q63" s="162">
        <v>3</v>
      </c>
      <c r="R63" s="145"/>
      <c r="S63" s="145"/>
      <c r="T63" s="145"/>
      <c r="U63" s="145"/>
      <c r="V63" s="146"/>
      <c r="W63" s="162">
        <v>0</v>
      </c>
      <c r="X63" s="145">
        <v>3</v>
      </c>
      <c r="Y63" s="145"/>
      <c r="Z63" s="145"/>
      <c r="AA63" s="145"/>
      <c r="AB63" s="146"/>
      <c r="AC63" s="162">
        <f t="shared" si="0"/>
        <v>3</v>
      </c>
      <c r="AD63" s="145"/>
      <c r="AE63" s="145"/>
      <c r="AF63" s="145"/>
      <c r="AG63" s="145"/>
      <c r="AH63" s="146"/>
      <c r="AI63" s="162">
        <v>0</v>
      </c>
      <c r="AJ63" s="145">
        <v>2</v>
      </c>
      <c r="AK63" s="145">
        <v>2</v>
      </c>
      <c r="AL63" s="145"/>
      <c r="AM63" s="145">
        <v>2</v>
      </c>
      <c r="AN63" s="146"/>
      <c r="AO63" s="162">
        <v>2</v>
      </c>
      <c r="AP63" s="145">
        <v>3</v>
      </c>
      <c r="AQ63" s="145"/>
      <c r="AR63" s="145"/>
      <c r="AS63" s="145"/>
      <c r="AT63" s="146"/>
      <c r="AU63" s="162">
        <v>3</v>
      </c>
      <c r="AV63" s="145"/>
      <c r="AW63" s="145"/>
      <c r="AX63" s="145"/>
      <c r="AY63" s="145">
        <v>3</v>
      </c>
      <c r="AZ63" s="145">
        <v>3</v>
      </c>
      <c r="BA63" s="162">
        <v>3</v>
      </c>
      <c r="BB63" s="145"/>
      <c r="BC63" s="145"/>
      <c r="BD63" s="145"/>
      <c r="BE63" s="147"/>
      <c r="BF63" s="148"/>
      <c r="BG63" s="162">
        <v>0</v>
      </c>
    </row>
    <row r="64" spans="1:59" s="102" customFormat="1" ht="23.1" customHeight="1" x14ac:dyDescent="0.3">
      <c r="A64" s="149">
        <v>62</v>
      </c>
      <c r="B64" s="149" t="s">
        <v>274</v>
      </c>
      <c r="C64" s="150" t="s">
        <v>275</v>
      </c>
      <c r="D64" s="149" t="s">
        <v>541</v>
      </c>
      <c r="E64" s="149" t="s">
        <v>160</v>
      </c>
      <c r="F64" s="145"/>
      <c r="G64" s="145"/>
      <c r="H64" s="145">
        <v>2</v>
      </c>
      <c r="I64" s="145"/>
      <c r="J64" s="152"/>
      <c r="K64" s="162">
        <v>2</v>
      </c>
      <c r="L64" s="145">
        <v>2</v>
      </c>
      <c r="M64" s="145">
        <v>3</v>
      </c>
      <c r="N64" s="145">
        <v>1</v>
      </c>
      <c r="O64" s="145">
        <v>2</v>
      </c>
      <c r="P64" s="145">
        <v>1</v>
      </c>
      <c r="Q64" s="162">
        <v>1.8</v>
      </c>
      <c r="R64" s="145"/>
      <c r="S64" s="145"/>
      <c r="T64" s="153"/>
      <c r="U64" s="145"/>
      <c r="V64" s="152"/>
      <c r="W64" s="162">
        <v>0</v>
      </c>
      <c r="X64" s="145">
        <v>2</v>
      </c>
      <c r="Y64" s="145"/>
      <c r="Z64" s="153"/>
      <c r="AA64" s="153"/>
      <c r="AB64" s="152"/>
      <c r="AC64" s="162">
        <f t="shared" si="0"/>
        <v>2</v>
      </c>
      <c r="AD64" s="145"/>
      <c r="AE64" s="145"/>
      <c r="AF64" s="145"/>
      <c r="AG64" s="153"/>
      <c r="AH64" s="152"/>
      <c r="AI64" s="162">
        <v>0</v>
      </c>
      <c r="AJ64" s="145">
        <v>4</v>
      </c>
      <c r="AK64" s="145">
        <v>2</v>
      </c>
      <c r="AL64" s="153"/>
      <c r="AM64" s="145">
        <v>2</v>
      </c>
      <c r="AN64" s="152"/>
      <c r="AO64" s="162">
        <v>2.6666666666666665</v>
      </c>
      <c r="AP64" s="145">
        <v>3</v>
      </c>
      <c r="AQ64" s="145"/>
      <c r="AR64" s="145"/>
      <c r="AS64" s="153"/>
      <c r="AT64" s="152"/>
      <c r="AU64" s="162">
        <v>3</v>
      </c>
      <c r="AV64" s="153"/>
      <c r="AW64" s="153"/>
      <c r="AX64" s="145"/>
      <c r="AY64" s="145">
        <v>3</v>
      </c>
      <c r="AZ64" s="145">
        <v>3</v>
      </c>
      <c r="BA64" s="162">
        <v>3</v>
      </c>
      <c r="BB64" s="145"/>
      <c r="BC64" s="145"/>
      <c r="BD64" s="153"/>
      <c r="BE64" s="151"/>
      <c r="BF64" s="154"/>
      <c r="BG64" s="162">
        <v>0</v>
      </c>
    </row>
    <row r="65" spans="1:59" s="102" customFormat="1" ht="23.1" customHeight="1" x14ac:dyDescent="0.3">
      <c r="A65" s="143">
        <v>63</v>
      </c>
      <c r="B65" s="143" t="s">
        <v>59</v>
      </c>
      <c r="C65" s="144" t="s">
        <v>60</v>
      </c>
      <c r="D65" s="143" t="s">
        <v>449</v>
      </c>
      <c r="E65" s="143" t="s">
        <v>34</v>
      </c>
      <c r="F65" s="145"/>
      <c r="G65" s="145"/>
      <c r="H65" s="145">
        <v>2</v>
      </c>
      <c r="I65" s="145"/>
      <c r="J65" s="146"/>
      <c r="K65" s="162">
        <v>2</v>
      </c>
      <c r="L65" s="145">
        <v>3</v>
      </c>
      <c r="M65" s="145">
        <v>3</v>
      </c>
      <c r="N65" s="145">
        <v>2</v>
      </c>
      <c r="O65" s="145">
        <v>2.5</v>
      </c>
      <c r="P65" s="145">
        <v>2</v>
      </c>
      <c r="Q65" s="162">
        <v>2.5</v>
      </c>
      <c r="R65" s="145"/>
      <c r="S65" s="145"/>
      <c r="T65" s="145"/>
      <c r="U65" s="145"/>
      <c r="V65" s="146"/>
      <c r="W65" s="162">
        <v>0</v>
      </c>
      <c r="X65" s="145">
        <v>3</v>
      </c>
      <c r="Y65" s="145"/>
      <c r="Z65" s="145"/>
      <c r="AA65" s="145"/>
      <c r="AB65" s="146"/>
      <c r="AC65" s="162">
        <f t="shared" si="0"/>
        <v>3</v>
      </c>
      <c r="AD65" s="145"/>
      <c r="AE65" s="145"/>
      <c r="AF65" s="145"/>
      <c r="AG65" s="145"/>
      <c r="AH65" s="146"/>
      <c r="AI65" s="162">
        <v>0</v>
      </c>
      <c r="AJ65" s="145">
        <v>3</v>
      </c>
      <c r="AK65" s="145">
        <v>3</v>
      </c>
      <c r="AL65" s="145"/>
      <c r="AM65" s="145">
        <v>3</v>
      </c>
      <c r="AN65" s="146"/>
      <c r="AO65" s="162">
        <v>3</v>
      </c>
      <c r="AP65" s="145">
        <v>3</v>
      </c>
      <c r="AQ65" s="145"/>
      <c r="AR65" s="145"/>
      <c r="AS65" s="145"/>
      <c r="AT65" s="146"/>
      <c r="AU65" s="162">
        <v>3</v>
      </c>
      <c r="AV65" s="145"/>
      <c r="AW65" s="145"/>
      <c r="AX65" s="145"/>
      <c r="AY65" s="145">
        <v>4</v>
      </c>
      <c r="AZ65" s="145">
        <v>4</v>
      </c>
      <c r="BA65" s="162">
        <v>4</v>
      </c>
      <c r="BB65" s="145"/>
      <c r="BC65" s="145"/>
      <c r="BD65" s="145"/>
      <c r="BE65" s="147"/>
      <c r="BF65" s="148"/>
      <c r="BG65" s="162">
        <v>0</v>
      </c>
    </row>
    <row r="66" spans="1:59" s="102" customFormat="1" ht="23.1" customHeight="1" x14ac:dyDescent="0.3">
      <c r="A66" s="149">
        <v>64</v>
      </c>
      <c r="B66" s="149" t="s">
        <v>317</v>
      </c>
      <c r="C66" s="150" t="s">
        <v>318</v>
      </c>
      <c r="D66" s="149" t="s">
        <v>449</v>
      </c>
      <c r="E66" s="149" t="s">
        <v>492</v>
      </c>
      <c r="F66" s="145"/>
      <c r="G66" s="145"/>
      <c r="H66" s="145">
        <v>2</v>
      </c>
      <c r="I66" s="145"/>
      <c r="J66" s="152"/>
      <c r="K66" s="162">
        <v>2</v>
      </c>
      <c r="L66" s="145">
        <v>2</v>
      </c>
      <c r="M66" s="145">
        <v>2</v>
      </c>
      <c r="N66" s="145">
        <v>2</v>
      </c>
      <c r="O66" s="145">
        <v>2</v>
      </c>
      <c r="P66" s="145">
        <v>2</v>
      </c>
      <c r="Q66" s="162">
        <v>2</v>
      </c>
      <c r="R66" s="145"/>
      <c r="S66" s="145"/>
      <c r="T66" s="153"/>
      <c r="U66" s="145"/>
      <c r="V66" s="152"/>
      <c r="W66" s="162">
        <v>0</v>
      </c>
      <c r="X66" s="145">
        <v>2</v>
      </c>
      <c r="Y66" s="145"/>
      <c r="Z66" s="153"/>
      <c r="AA66" s="153"/>
      <c r="AB66" s="152"/>
      <c r="AC66" s="162">
        <f t="shared" si="0"/>
        <v>2</v>
      </c>
      <c r="AD66" s="145"/>
      <c r="AE66" s="145"/>
      <c r="AF66" s="145"/>
      <c r="AG66" s="153"/>
      <c r="AH66" s="152"/>
      <c r="AI66" s="162">
        <v>0</v>
      </c>
      <c r="AJ66" s="145">
        <v>2</v>
      </c>
      <c r="AK66" s="145">
        <v>2</v>
      </c>
      <c r="AL66" s="153"/>
      <c r="AM66" s="145">
        <v>2</v>
      </c>
      <c r="AN66" s="152"/>
      <c r="AO66" s="162">
        <v>2</v>
      </c>
      <c r="AP66" s="145">
        <v>2</v>
      </c>
      <c r="AQ66" s="145"/>
      <c r="AR66" s="145"/>
      <c r="AS66" s="153"/>
      <c r="AT66" s="152"/>
      <c r="AU66" s="162">
        <v>2</v>
      </c>
      <c r="AV66" s="153"/>
      <c r="AW66" s="153"/>
      <c r="AX66" s="145"/>
      <c r="AY66" s="145">
        <v>2</v>
      </c>
      <c r="AZ66" s="145">
        <v>2</v>
      </c>
      <c r="BA66" s="162">
        <v>2</v>
      </c>
      <c r="BB66" s="145"/>
      <c r="BC66" s="145"/>
      <c r="BD66" s="153"/>
      <c r="BE66" s="151"/>
      <c r="BF66" s="154"/>
      <c r="BG66" s="162">
        <v>0</v>
      </c>
    </row>
    <row r="67" spans="1:59" s="102" customFormat="1" ht="23.1" customHeight="1" x14ac:dyDescent="0.3">
      <c r="A67" s="143">
        <v>65</v>
      </c>
      <c r="B67" s="143" t="s">
        <v>90</v>
      </c>
      <c r="C67" s="144" t="s">
        <v>91</v>
      </c>
      <c r="D67" s="143" t="s">
        <v>449</v>
      </c>
      <c r="E67" s="143" t="s">
        <v>34</v>
      </c>
      <c r="F67" s="145"/>
      <c r="G67" s="145"/>
      <c r="H67" s="145">
        <v>3</v>
      </c>
      <c r="I67" s="145"/>
      <c r="J67" s="146"/>
      <c r="K67" s="162">
        <v>3</v>
      </c>
      <c r="L67" s="145">
        <v>5</v>
      </c>
      <c r="M67" s="145">
        <v>4</v>
      </c>
      <c r="N67" s="145">
        <v>4</v>
      </c>
      <c r="O67" s="145">
        <v>4</v>
      </c>
      <c r="P67" s="145">
        <v>5</v>
      </c>
      <c r="Q67" s="162">
        <v>4.4000000000000004</v>
      </c>
      <c r="R67" s="145"/>
      <c r="S67" s="145"/>
      <c r="T67" s="145"/>
      <c r="U67" s="145"/>
      <c r="V67" s="146"/>
      <c r="W67" s="162">
        <v>0</v>
      </c>
      <c r="X67" s="145">
        <v>3</v>
      </c>
      <c r="Y67" s="145"/>
      <c r="Z67" s="145"/>
      <c r="AA67" s="145"/>
      <c r="AB67" s="146"/>
      <c r="AC67" s="162">
        <f t="shared" si="0"/>
        <v>3</v>
      </c>
      <c r="AD67" s="145"/>
      <c r="AE67" s="145"/>
      <c r="AF67" s="145"/>
      <c r="AG67" s="145"/>
      <c r="AH67" s="146"/>
      <c r="AI67" s="162">
        <v>0</v>
      </c>
      <c r="AJ67" s="145">
        <v>3</v>
      </c>
      <c r="AK67" s="145">
        <v>3</v>
      </c>
      <c r="AL67" s="145"/>
      <c r="AM67" s="145">
        <v>3</v>
      </c>
      <c r="AN67" s="146"/>
      <c r="AO67" s="162">
        <v>3</v>
      </c>
      <c r="AP67" s="145">
        <v>3</v>
      </c>
      <c r="AQ67" s="145"/>
      <c r="AR67" s="145"/>
      <c r="AS67" s="145"/>
      <c r="AT67" s="146"/>
      <c r="AU67" s="162">
        <v>3</v>
      </c>
      <c r="AV67" s="145"/>
      <c r="AW67" s="145"/>
      <c r="AX67" s="145"/>
      <c r="AY67" s="145">
        <v>4</v>
      </c>
      <c r="AZ67" s="145">
        <v>4</v>
      </c>
      <c r="BA67" s="162">
        <v>4</v>
      </c>
      <c r="BB67" s="145"/>
      <c r="BC67" s="145"/>
      <c r="BD67" s="145"/>
      <c r="BE67" s="147"/>
      <c r="BF67" s="148"/>
      <c r="BG67" s="162">
        <v>0</v>
      </c>
    </row>
    <row r="68" spans="1:59" s="102" customFormat="1" ht="23.1" customHeight="1" x14ac:dyDescent="0.3">
      <c r="A68" s="149">
        <v>66</v>
      </c>
      <c r="B68" s="149" t="s">
        <v>260</v>
      </c>
      <c r="C68" s="150" t="s">
        <v>261</v>
      </c>
      <c r="D68" s="149" t="s">
        <v>449</v>
      </c>
      <c r="E68" s="149" t="s">
        <v>160</v>
      </c>
      <c r="F68" s="145"/>
      <c r="G68" s="145"/>
      <c r="H68" s="145" t="s">
        <v>563</v>
      </c>
      <c r="I68" s="145"/>
      <c r="J68" s="152"/>
      <c r="K68" s="162" t="s">
        <v>563</v>
      </c>
      <c r="L68" s="145" t="s">
        <v>563</v>
      </c>
      <c r="M68" s="145" t="s">
        <v>563</v>
      </c>
      <c r="N68" s="145" t="s">
        <v>563</v>
      </c>
      <c r="O68" s="145" t="s">
        <v>563</v>
      </c>
      <c r="P68" s="145" t="s">
        <v>563</v>
      </c>
      <c r="Q68" s="162" t="s">
        <v>563</v>
      </c>
      <c r="R68" s="145"/>
      <c r="S68" s="145"/>
      <c r="T68" s="153"/>
      <c r="U68" s="145"/>
      <c r="V68" s="152"/>
      <c r="W68" s="162">
        <v>0</v>
      </c>
      <c r="X68" s="145" t="s">
        <v>563</v>
      </c>
      <c r="Y68" s="145"/>
      <c r="Z68" s="153"/>
      <c r="AA68" s="153"/>
      <c r="AB68" s="152"/>
      <c r="AC68" s="162" t="str">
        <f t="shared" ref="AC68:AC131" si="1">X68</f>
        <v>0</v>
      </c>
      <c r="AD68" s="145"/>
      <c r="AE68" s="145"/>
      <c r="AF68" s="145"/>
      <c r="AG68" s="153"/>
      <c r="AH68" s="152"/>
      <c r="AI68" s="162">
        <v>0</v>
      </c>
      <c r="AJ68" s="145" t="s">
        <v>563</v>
      </c>
      <c r="AK68" s="145" t="s">
        <v>563</v>
      </c>
      <c r="AL68" s="153"/>
      <c r="AM68" s="145" t="s">
        <v>563</v>
      </c>
      <c r="AN68" s="152"/>
      <c r="AO68" s="162" t="s">
        <v>563</v>
      </c>
      <c r="AP68" s="145" t="s">
        <v>563</v>
      </c>
      <c r="AQ68" s="145"/>
      <c r="AR68" s="145"/>
      <c r="AS68" s="153"/>
      <c r="AT68" s="152"/>
      <c r="AU68" s="162" t="s">
        <v>563</v>
      </c>
      <c r="AV68" s="153"/>
      <c r="AW68" s="153"/>
      <c r="AX68" s="145"/>
      <c r="AY68" s="145" t="s">
        <v>563</v>
      </c>
      <c r="AZ68" s="145" t="s">
        <v>563</v>
      </c>
      <c r="BA68" s="162" t="s">
        <v>563</v>
      </c>
      <c r="BB68" s="145"/>
      <c r="BC68" s="145"/>
      <c r="BD68" s="153"/>
      <c r="BE68" s="151"/>
      <c r="BF68" s="154"/>
      <c r="BG68" s="162">
        <v>0</v>
      </c>
    </row>
    <row r="69" spans="1:59" s="102" customFormat="1" ht="23.1" customHeight="1" x14ac:dyDescent="0.3">
      <c r="A69" s="143">
        <v>67</v>
      </c>
      <c r="B69" s="143" t="s">
        <v>276</v>
      </c>
      <c r="C69" s="144" t="s">
        <v>277</v>
      </c>
      <c r="D69" s="143" t="s">
        <v>449</v>
      </c>
      <c r="E69" s="143" t="s">
        <v>160</v>
      </c>
      <c r="F69" s="145"/>
      <c r="G69" s="145"/>
      <c r="H69" s="145">
        <v>3</v>
      </c>
      <c r="I69" s="145"/>
      <c r="J69" s="146"/>
      <c r="K69" s="162">
        <v>3</v>
      </c>
      <c r="L69" s="145">
        <v>4</v>
      </c>
      <c r="M69" s="145">
        <v>4</v>
      </c>
      <c r="N69" s="145">
        <v>4</v>
      </c>
      <c r="O69" s="145">
        <v>4</v>
      </c>
      <c r="P69" s="145">
        <v>3</v>
      </c>
      <c r="Q69" s="162">
        <v>3.8</v>
      </c>
      <c r="R69" s="145"/>
      <c r="S69" s="145"/>
      <c r="T69" s="145"/>
      <c r="U69" s="145"/>
      <c r="V69" s="146"/>
      <c r="W69" s="162">
        <v>0</v>
      </c>
      <c r="X69" s="145">
        <v>4</v>
      </c>
      <c r="Y69" s="145"/>
      <c r="Z69" s="145"/>
      <c r="AA69" s="145"/>
      <c r="AB69" s="146"/>
      <c r="AC69" s="162">
        <f t="shared" si="1"/>
        <v>4</v>
      </c>
      <c r="AD69" s="145"/>
      <c r="AE69" s="145"/>
      <c r="AF69" s="145"/>
      <c r="AG69" s="145"/>
      <c r="AH69" s="146"/>
      <c r="AI69" s="162">
        <v>0</v>
      </c>
      <c r="AJ69" s="145">
        <v>3</v>
      </c>
      <c r="AK69" s="145">
        <v>2</v>
      </c>
      <c r="AL69" s="145"/>
      <c r="AM69" s="145">
        <v>3</v>
      </c>
      <c r="AN69" s="146"/>
      <c r="AO69" s="162">
        <v>2.6666666666666665</v>
      </c>
      <c r="AP69" s="145">
        <v>3</v>
      </c>
      <c r="AQ69" s="145"/>
      <c r="AR69" s="145"/>
      <c r="AS69" s="145"/>
      <c r="AT69" s="146"/>
      <c r="AU69" s="162">
        <v>3</v>
      </c>
      <c r="AV69" s="145"/>
      <c r="AW69" s="145"/>
      <c r="AX69" s="145"/>
      <c r="AY69" s="145">
        <v>4</v>
      </c>
      <c r="AZ69" s="145">
        <v>4</v>
      </c>
      <c r="BA69" s="162">
        <v>4</v>
      </c>
      <c r="BB69" s="145"/>
      <c r="BC69" s="145"/>
      <c r="BD69" s="145"/>
      <c r="BE69" s="147"/>
      <c r="BF69" s="148"/>
      <c r="BG69" s="162">
        <v>0</v>
      </c>
    </row>
    <row r="70" spans="1:59" s="102" customFormat="1" ht="23.1" customHeight="1" x14ac:dyDescent="0.3">
      <c r="A70" s="149">
        <v>68</v>
      </c>
      <c r="B70" s="149" t="s">
        <v>163</v>
      </c>
      <c r="C70" s="150" t="s">
        <v>164</v>
      </c>
      <c r="D70" s="149" t="s">
        <v>449</v>
      </c>
      <c r="E70" s="149" t="s">
        <v>160</v>
      </c>
      <c r="F70" s="145"/>
      <c r="G70" s="145"/>
      <c r="H70" s="145">
        <v>2</v>
      </c>
      <c r="I70" s="145"/>
      <c r="J70" s="152"/>
      <c r="K70" s="162">
        <v>2</v>
      </c>
      <c r="L70" s="145">
        <v>3</v>
      </c>
      <c r="M70" s="145">
        <v>2</v>
      </c>
      <c r="N70" s="145">
        <v>3</v>
      </c>
      <c r="O70" s="145">
        <v>2.5</v>
      </c>
      <c r="P70" s="145">
        <v>2</v>
      </c>
      <c r="Q70" s="162">
        <v>2.5</v>
      </c>
      <c r="R70" s="145"/>
      <c r="S70" s="145"/>
      <c r="T70" s="153"/>
      <c r="U70" s="145"/>
      <c r="V70" s="152"/>
      <c r="W70" s="162">
        <v>0</v>
      </c>
      <c r="X70" s="145">
        <v>2</v>
      </c>
      <c r="Y70" s="145"/>
      <c r="Z70" s="153"/>
      <c r="AA70" s="153"/>
      <c r="AB70" s="152"/>
      <c r="AC70" s="162">
        <f t="shared" si="1"/>
        <v>2</v>
      </c>
      <c r="AD70" s="145"/>
      <c r="AE70" s="145"/>
      <c r="AF70" s="145"/>
      <c r="AG70" s="153"/>
      <c r="AH70" s="152"/>
      <c r="AI70" s="162">
        <v>0</v>
      </c>
      <c r="AJ70" s="145">
        <v>3</v>
      </c>
      <c r="AK70" s="145">
        <v>4</v>
      </c>
      <c r="AL70" s="153"/>
      <c r="AM70" s="145">
        <v>3</v>
      </c>
      <c r="AN70" s="152"/>
      <c r="AO70" s="162">
        <v>3.3333333333333335</v>
      </c>
      <c r="AP70" s="145">
        <v>3</v>
      </c>
      <c r="AQ70" s="145"/>
      <c r="AR70" s="145"/>
      <c r="AS70" s="153"/>
      <c r="AT70" s="152"/>
      <c r="AU70" s="162">
        <v>3</v>
      </c>
      <c r="AV70" s="153"/>
      <c r="AW70" s="153"/>
      <c r="AX70" s="145"/>
      <c r="AY70" s="145">
        <v>2</v>
      </c>
      <c r="AZ70" s="145">
        <v>2</v>
      </c>
      <c r="BA70" s="162">
        <v>2</v>
      </c>
      <c r="BB70" s="145"/>
      <c r="BC70" s="145"/>
      <c r="BD70" s="153"/>
      <c r="BE70" s="151"/>
      <c r="BF70" s="154"/>
      <c r="BG70" s="162">
        <v>0</v>
      </c>
    </row>
    <row r="71" spans="1:59" s="102" customFormat="1" ht="23.1" customHeight="1" x14ac:dyDescent="0.3">
      <c r="A71" s="143">
        <v>69</v>
      </c>
      <c r="B71" s="143" t="s">
        <v>129</v>
      </c>
      <c r="C71" s="144" t="s">
        <v>130</v>
      </c>
      <c r="D71" s="143" t="s">
        <v>541</v>
      </c>
      <c r="E71" s="143" t="s">
        <v>34</v>
      </c>
      <c r="F71" s="145"/>
      <c r="G71" s="145"/>
      <c r="H71" s="145">
        <v>3</v>
      </c>
      <c r="I71" s="145"/>
      <c r="J71" s="146"/>
      <c r="K71" s="162">
        <v>3</v>
      </c>
      <c r="L71" s="145">
        <v>3</v>
      </c>
      <c r="M71" s="145">
        <v>3</v>
      </c>
      <c r="N71" s="145">
        <v>3</v>
      </c>
      <c r="O71" s="145">
        <v>3</v>
      </c>
      <c r="P71" s="145">
        <v>2</v>
      </c>
      <c r="Q71" s="162">
        <v>2.8</v>
      </c>
      <c r="R71" s="145"/>
      <c r="S71" s="145"/>
      <c r="T71" s="145"/>
      <c r="U71" s="145"/>
      <c r="V71" s="146"/>
      <c r="W71" s="162">
        <v>0</v>
      </c>
      <c r="X71" s="145">
        <v>3</v>
      </c>
      <c r="Y71" s="145"/>
      <c r="Z71" s="145"/>
      <c r="AA71" s="145"/>
      <c r="AB71" s="146"/>
      <c r="AC71" s="162">
        <f t="shared" si="1"/>
        <v>3</v>
      </c>
      <c r="AD71" s="145"/>
      <c r="AE71" s="145"/>
      <c r="AF71" s="145"/>
      <c r="AG71" s="145"/>
      <c r="AH71" s="146"/>
      <c r="AI71" s="162">
        <v>0</v>
      </c>
      <c r="AJ71" s="145">
        <v>3</v>
      </c>
      <c r="AK71" s="145">
        <v>4</v>
      </c>
      <c r="AL71" s="145"/>
      <c r="AM71" s="145">
        <v>2</v>
      </c>
      <c r="AN71" s="146"/>
      <c r="AO71" s="162">
        <v>3</v>
      </c>
      <c r="AP71" s="145">
        <v>3</v>
      </c>
      <c r="AQ71" s="145"/>
      <c r="AR71" s="145"/>
      <c r="AS71" s="145"/>
      <c r="AT71" s="146"/>
      <c r="AU71" s="162">
        <v>3</v>
      </c>
      <c r="AV71" s="145"/>
      <c r="AW71" s="145"/>
      <c r="AX71" s="145"/>
      <c r="AY71" s="145">
        <v>3</v>
      </c>
      <c r="AZ71" s="145">
        <v>2</v>
      </c>
      <c r="BA71" s="162">
        <v>2.5</v>
      </c>
      <c r="BB71" s="145"/>
      <c r="BC71" s="145"/>
      <c r="BD71" s="145"/>
      <c r="BE71" s="147"/>
      <c r="BF71" s="148"/>
      <c r="BG71" s="162">
        <v>0</v>
      </c>
    </row>
    <row r="72" spans="1:59" s="102" customFormat="1" ht="23.1" customHeight="1" x14ac:dyDescent="0.3">
      <c r="A72" s="149">
        <v>70</v>
      </c>
      <c r="B72" s="149" t="s">
        <v>319</v>
      </c>
      <c r="C72" s="150" t="s">
        <v>320</v>
      </c>
      <c r="D72" s="149" t="s">
        <v>541</v>
      </c>
      <c r="E72" s="149" t="s">
        <v>492</v>
      </c>
      <c r="F72" s="145"/>
      <c r="G72" s="145"/>
      <c r="H72" s="145">
        <v>2</v>
      </c>
      <c r="I72" s="145"/>
      <c r="J72" s="152"/>
      <c r="K72" s="162">
        <v>2</v>
      </c>
      <c r="L72" s="145">
        <v>3</v>
      </c>
      <c r="M72" s="145">
        <v>3</v>
      </c>
      <c r="N72" s="145">
        <v>3</v>
      </c>
      <c r="O72" s="145">
        <v>3</v>
      </c>
      <c r="P72" s="145">
        <v>2</v>
      </c>
      <c r="Q72" s="162">
        <v>2.8</v>
      </c>
      <c r="R72" s="145"/>
      <c r="S72" s="145"/>
      <c r="T72" s="153"/>
      <c r="U72" s="145"/>
      <c r="V72" s="152"/>
      <c r="W72" s="162">
        <v>0</v>
      </c>
      <c r="X72" s="145">
        <v>2</v>
      </c>
      <c r="Y72" s="145"/>
      <c r="Z72" s="153"/>
      <c r="AA72" s="153"/>
      <c r="AB72" s="152"/>
      <c r="AC72" s="162">
        <f t="shared" si="1"/>
        <v>2</v>
      </c>
      <c r="AD72" s="145"/>
      <c r="AE72" s="145"/>
      <c r="AF72" s="145"/>
      <c r="AG72" s="153"/>
      <c r="AH72" s="152"/>
      <c r="AI72" s="162">
        <v>0</v>
      </c>
      <c r="AJ72" s="145">
        <v>2</v>
      </c>
      <c r="AK72" s="145">
        <v>3</v>
      </c>
      <c r="AL72" s="153"/>
      <c r="AM72" s="145">
        <v>1</v>
      </c>
      <c r="AN72" s="152"/>
      <c r="AO72" s="162">
        <v>2</v>
      </c>
      <c r="AP72" s="145">
        <v>3</v>
      </c>
      <c r="AQ72" s="145"/>
      <c r="AR72" s="145"/>
      <c r="AS72" s="153"/>
      <c r="AT72" s="152"/>
      <c r="AU72" s="162">
        <v>3</v>
      </c>
      <c r="AV72" s="153"/>
      <c r="AW72" s="153"/>
      <c r="AX72" s="145"/>
      <c r="AY72" s="145">
        <v>3</v>
      </c>
      <c r="AZ72" s="145">
        <v>3</v>
      </c>
      <c r="BA72" s="162">
        <v>3</v>
      </c>
      <c r="BB72" s="145"/>
      <c r="BC72" s="145"/>
      <c r="BD72" s="153"/>
      <c r="BE72" s="151"/>
      <c r="BF72" s="154"/>
      <c r="BG72" s="162">
        <v>0</v>
      </c>
    </row>
    <row r="73" spans="1:59" s="102" customFormat="1" ht="23.1" customHeight="1" x14ac:dyDescent="0.3">
      <c r="A73" s="143">
        <v>71</v>
      </c>
      <c r="B73" s="143" t="s">
        <v>131</v>
      </c>
      <c r="C73" s="144" t="s">
        <v>132</v>
      </c>
      <c r="D73" s="143" t="s">
        <v>541</v>
      </c>
      <c r="E73" s="143" t="s">
        <v>34</v>
      </c>
      <c r="F73" s="145"/>
      <c r="G73" s="145"/>
      <c r="H73" s="145">
        <v>0</v>
      </c>
      <c r="I73" s="145"/>
      <c r="J73" s="146"/>
      <c r="K73" s="162">
        <v>0</v>
      </c>
      <c r="L73" s="145">
        <v>0</v>
      </c>
      <c r="M73" s="145">
        <v>0</v>
      </c>
      <c r="N73" s="145">
        <v>0</v>
      </c>
      <c r="O73" s="145" t="s">
        <v>563</v>
      </c>
      <c r="P73" s="145">
        <v>0</v>
      </c>
      <c r="Q73" s="162">
        <v>0</v>
      </c>
      <c r="R73" s="145"/>
      <c r="S73" s="145"/>
      <c r="T73" s="145"/>
      <c r="U73" s="145"/>
      <c r="V73" s="146"/>
      <c r="W73" s="162">
        <v>0</v>
      </c>
      <c r="X73" s="145">
        <v>0</v>
      </c>
      <c r="Y73" s="145"/>
      <c r="Z73" s="145"/>
      <c r="AA73" s="145"/>
      <c r="AB73" s="146"/>
      <c r="AC73" s="162">
        <f t="shared" si="1"/>
        <v>0</v>
      </c>
      <c r="AD73" s="145"/>
      <c r="AE73" s="145"/>
      <c r="AF73" s="145"/>
      <c r="AG73" s="145"/>
      <c r="AH73" s="146"/>
      <c r="AI73" s="162">
        <v>0</v>
      </c>
      <c r="AJ73" s="145">
        <v>0</v>
      </c>
      <c r="AK73" s="145">
        <v>0</v>
      </c>
      <c r="AL73" s="145"/>
      <c r="AM73" s="145">
        <v>0</v>
      </c>
      <c r="AN73" s="146"/>
      <c r="AO73" s="162">
        <v>0</v>
      </c>
      <c r="AP73" s="145">
        <v>0</v>
      </c>
      <c r="AQ73" s="145"/>
      <c r="AR73" s="145"/>
      <c r="AS73" s="145"/>
      <c r="AT73" s="146"/>
      <c r="AU73" s="162">
        <v>0</v>
      </c>
      <c r="AV73" s="145"/>
      <c r="AW73" s="145"/>
      <c r="AX73" s="145"/>
      <c r="AY73" s="145">
        <v>0</v>
      </c>
      <c r="AZ73" s="145">
        <v>0</v>
      </c>
      <c r="BA73" s="162">
        <v>0</v>
      </c>
      <c r="BB73" s="145"/>
      <c r="BC73" s="145"/>
      <c r="BD73" s="145"/>
      <c r="BE73" s="147"/>
      <c r="BF73" s="148"/>
      <c r="BG73" s="162">
        <v>0</v>
      </c>
    </row>
    <row r="74" spans="1:59" s="102" customFormat="1" ht="23.1" customHeight="1" x14ac:dyDescent="0.3">
      <c r="A74" s="149">
        <v>72</v>
      </c>
      <c r="B74" s="149" t="s">
        <v>165</v>
      </c>
      <c r="C74" s="150" t="s">
        <v>166</v>
      </c>
      <c r="D74" s="149" t="s">
        <v>541</v>
      </c>
      <c r="E74" s="149" t="s">
        <v>160</v>
      </c>
      <c r="F74" s="145"/>
      <c r="G74" s="145"/>
      <c r="H74" s="145">
        <v>2</v>
      </c>
      <c r="I74" s="145"/>
      <c r="J74" s="152"/>
      <c r="K74" s="162">
        <v>2</v>
      </c>
      <c r="L74" s="145">
        <v>2</v>
      </c>
      <c r="M74" s="145">
        <v>2.5</v>
      </c>
      <c r="N74" s="145">
        <v>2</v>
      </c>
      <c r="O74" s="145">
        <v>2.25</v>
      </c>
      <c r="P74" s="145">
        <v>2</v>
      </c>
      <c r="Q74" s="162">
        <v>2.15</v>
      </c>
      <c r="R74" s="145"/>
      <c r="S74" s="145"/>
      <c r="T74" s="153"/>
      <c r="U74" s="145"/>
      <c r="V74" s="152"/>
      <c r="W74" s="162">
        <v>0</v>
      </c>
      <c r="X74" s="145">
        <v>2.5</v>
      </c>
      <c r="Y74" s="145"/>
      <c r="Z74" s="153"/>
      <c r="AA74" s="153"/>
      <c r="AB74" s="152"/>
      <c r="AC74" s="162">
        <f t="shared" si="1"/>
        <v>2.5</v>
      </c>
      <c r="AD74" s="145"/>
      <c r="AE74" s="145"/>
      <c r="AF74" s="145"/>
      <c r="AG74" s="153"/>
      <c r="AH74" s="152"/>
      <c r="AI74" s="162">
        <v>0</v>
      </c>
      <c r="AJ74" s="145">
        <v>2.5</v>
      </c>
      <c r="AK74" s="145">
        <v>2</v>
      </c>
      <c r="AL74" s="153"/>
      <c r="AM74" s="145">
        <v>2</v>
      </c>
      <c r="AN74" s="152"/>
      <c r="AO74" s="162">
        <v>2.1666666666666665</v>
      </c>
      <c r="AP74" s="145">
        <v>2.5</v>
      </c>
      <c r="AQ74" s="145"/>
      <c r="AR74" s="145"/>
      <c r="AS74" s="153"/>
      <c r="AT74" s="152"/>
      <c r="AU74" s="162">
        <v>2.5</v>
      </c>
      <c r="AV74" s="153"/>
      <c r="AW74" s="153"/>
      <c r="AX74" s="145"/>
      <c r="AY74" s="145">
        <v>2.5</v>
      </c>
      <c r="AZ74" s="145">
        <v>2.5</v>
      </c>
      <c r="BA74" s="162">
        <v>2.5</v>
      </c>
      <c r="BB74" s="145"/>
      <c r="BC74" s="145"/>
      <c r="BD74" s="153"/>
      <c r="BE74" s="151"/>
      <c r="BF74" s="154"/>
      <c r="BG74" s="162">
        <v>0</v>
      </c>
    </row>
    <row r="75" spans="1:59" s="102" customFormat="1" ht="23.1" customHeight="1" x14ac:dyDescent="0.3">
      <c r="A75" s="143">
        <v>73</v>
      </c>
      <c r="B75" s="143" t="s">
        <v>181</v>
      </c>
      <c r="C75" s="144" t="s">
        <v>182</v>
      </c>
      <c r="D75" s="143" t="s">
        <v>449</v>
      </c>
      <c r="E75" s="143" t="s">
        <v>160</v>
      </c>
      <c r="F75" s="145"/>
      <c r="G75" s="145"/>
      <c r="H75" s="145">
        <v>3</v>
      </c>
      <c r="I75" s="145"/>
      <c r="J75" s="146"/>
      <c r="K75" s="162">
        <v>3</v>
      </c>
      <c r="L75" s="145">
        <v>3</v>
      </c>
      <c r="M75" s="145">
        <v>3</v>
      </c>
      <c r="N75" s="145">
        <v>3</v>
      </c>
      <c r="O75" s="145">
        <v>3</v>
      </c>
      <c r="P75" s="145">
        <v>2</v>
      </c>
      <c r="Q75" s="162">
        <v>2.8</v>
      </c>
      <c r="R75" s="145"/>
      <c r="S75" s="145"/>
      <c r="T75" s="145"/>
      <c r="U75" s="145"/>
      <c r="V75" s="146"/>
      <c r="W75" s="162">
        <v>0</v>
      </c>
      <c r="X75" s="145">
        <v>4</v>
      </c>
      <c r="Y75" s="145"/>
      <c r="Z75" s="145"/>
      <c r="AA75" s="145"/>
      <c r="AB75" s="146"/>
      <c r="AC75" s="162">
        <f t="shared" si="1"/>
        <v>4</v>
      </c>
      <c r="AD75" s="145"/>
      <c r="AE75" s="145"/>
      <c r="AF75" s="145"/>
      <c r="AG75" s="145"/>
      <c r="AH75" s="146"/>
      <c r="AI75" s="162">
        <v>0</v>
      </c>
      <c r="AJ75" s="145">
        <v>3</v>
      </c>
      <c r="AK75" s="145">
        <v>3</v>
      </c>
      <c r="AL75" s="145"/>
      <c r="AM75" s="145">
        <v>3</v>
      </c>
      <c r="AN75" s="146"/>
      <c r="AO75" s="162">
        <v>3</v>
      </c>
      <c r="AP75" s="145">
        <v>3</v>
      </c>
      <c r="AQ75" s="145"/>
      <c r="AR75" s="145"/>
      <c r="AS75" s="145"/>
      <c r="AT75" s="146"/>
      <c r="AU75" s="162">
        <v>3</v>
      </c>
      <c r="AV75" s="145"/>
      <c r="AW75" s="145"/>
      <c r="AX75" s="145"/>
      <c r="AY75" s="145">
        <v>4</v>
      </c>
      <c r="AZ75" s="145">
        <v>4</v>
      </c>
      <c r="BA75" s="162">
        <v>4</v>
      </c>
      <c r="BB75" s="145"/>
      <c r="BC75" s="145"/>
      <c r="BD75" s="145"/>
      <c r="BE75" s="147"/>
      <c r="BF75" s="148"/>
      <c r="BG75" s="162">
        <v>0</v>
      </c>
    </row>
    <row r="76" spans="1:59" s="102" customFormat="1" ht="23.1" customHeight="1" x14ac:dyDescent="0.3">
      <c r="A76" s="149">
        <v>74</v>
      </c>
      <c r="B76" s="149" t="s">
        <v>321</v>
      </c>
      <c r="C76" s="150" t="s">
        <v>322</v>
      </c>
      <c r="D76" s="149" t="s">
        <v>449</v>
      </c>
      <c r="E76" s="149" t="s">
        <v>492</v>
      </c>
      <c r="F76" s="145"/>
      <c r="G76" s="145"/>
      <c r="H76" s="145">
        <v>2</v>
      </c>
      <c r="I76" s="145"/>
      <c r="J76" s="152"/>
      <c r="K76" s="162">
        <v>2</v>
      </c>
      <c r="L76" s="145">
        <v>2</v>
      </c>
      <c r="M76" s="145">
        <v>3</v>
      </c>
      <c r="N76" s="145">
        <v>3</v>
      </c>
      <c r="O76" s="145">
        <v>3</v>
      </c>
      <c r="P76" s="145">
        <v>3</v>
      </c>
      <c r="Q76" s="162">
        <v>2.8</v>
      </c>
      <c r="R76" s="145"/>
      <c r="S76" s="145"/>
      <c r="T76" s="153"/>
      <c r="U76" s="145"/>
      <c r="V76" s="152"/>
      <c r="W76" s="162">
        <v>0</v>
      </c>
      <c r="X76" s="145">
        <v>3</v>
      </c>
      <c r="Y76" s="145"/>
      <c r="Z76" s="153"/>
      <c r="AA76" s="153"/>
      <c r="AB76" s="152"/>
      <c r="AC76" s="162">
        <f t="shared" si="1"/>
        <v>3</v>
      </c>
      <c r="AD76" s="145"/>
      <c r="AE76" s="145"/>
      <c r="AF76" s="145"/>
      <c r="AG76" s="153"/>
      <c r="AH76" s="152"/>
      <c r="AI76" s="162">
        <v>0</v>
      </c>
      <c r="AJ76" s="145">
        <v>3</v>
      </c>
      <c r="AK76" s="145">
        <v>2</v>
      </c>
      <c r="AL76" s="153"/>
      <c r="AM76" s="145">
        <v>2</v>
      </c>
      <c r="AN76" s="152"/>
      <c r="AO76" s="162">
        <v>2.3333333333333335</v>
      </c>
      <c r="AP76" s="145">
        <v>3</v>
      </c>
      <c r="AQ76" s="145"/>
      <c r="AR76" s="145"/>
      <c r="AS76" s="153"/>
      <c r="AT76" s="152"/>
      <c r="AU76" s="162">
        <v>3</v>
      </c>
      <c r="AV76" s="153"/>
      <c r="AW76" s="153"/>
      <c r="AX76" s="145"/>
      <c r="AY76" s="145">
        <v>3</v>
      </c>
      <c r="AZ76" s="145">
        <v>3</v>
      </c>
      <c r="BA76" s="162">
        <v>3</v>
      </c>
      <c r="BB76" s="145"/>
      <c r="BC76" s="145"/>
      <c r="BD76" s="153"/>
      <c r="BE76" s="151"/>
      <c r="BF76" s="154"/>
      <c r="BG76" s="162">
        <v>0</v>
      </c>
    </row>
    <row r="77" spans="1:59" s="102" customFormat="1" ht="23.1" customHeight="1" x14ac:dyDescent="0.3">
      <c r="A77" s="143">
        <v>75</v>
      </c>
      <c r="B77" s="143" t="s">
        <v>323</v>
      </c>
      <c r="C77" s="144" t="s">
        <v>324</v>
      </c>
      <c r="D77" s="143" t="s">
        <v>449</v>
      </c>
      <c r="E77" s="143" t="s">
        <v>492</v>
      </c>
      <c r="F77" s="145"/>
      <c r="G77" s="145"/>
      <c r="H77" s="145">
        <v>2.5</v>
      </c>
      <c r="I77" s="145"/>
      <c r="J77" s="146"/>
      <c r="K77" s="162">
        <v>2.5</v>
      </c>
      <c r="L77" s="145">
        <v>2</v>
      </c>
      <c r="M77" s="145">
        <v>2.5</v>
      </c>
      <c r="N77" s="145">
        <v>2.5</v>
      </c>
      <c r="O77" s="145">
        <v>2.5</v>
      </c>
      <c r="P77" s="145">
        <v>2</v>
      </c>
      <c r="Q77" s="162">
        <v>2.2999999999999998</v>
      </c>
      <c r="R77" s="145"/>
      <c r="S77" s="145"/>
      <c r="T77" s="145"/>
      <c r="U77" s="145"/>
      <c r="V77" s="146"/>
      <c r="W77" s="162">
        <v>0</v>
      </c>
      <c r="X77" s="145">
        <v>2</v>
      </c>
      <c r="Y77" s="145"/>
      <c r="Z77" s="145"/>
      <c r="AA77" s="145"/>
      <c r="AB77" s="146"/>
      <c r="AC77" s="162">
        <f t="shared" si="1"/>
        <v>2</v>
      </c>
      <c r="AD77" s="145"/>
      <c r="AE77" s="145"/>
      <c r="AF77" s="145"/>
      <c r="AG77" s="145"/>
      <c r="AH77" s="146"/>
      <c r="AI77" s="162">
        <v>0</v>
      </c>
      <c r="AJ77" s="145">
        <v>2</v>
      </c>
      <c r="AK77" s="145">
        <v>2.5</v>
      </c>
      <c r="AL77" s="145"/>
      <c r="AM77" s="145">
        <v>2</v>
      </c>
      <c r="AN77" s="146"/>
      <c r="AO77" s="162">
        <v>2.1666666666666665</v>
      </c>
      <c r="AP77" s="145">
        <v>2</v>
      </c>
      <c r="AQ77" s="145"/>
      <c r="AR77" s="145"/>
      <c r="AS77" s="145"/>
      <c r="AT77" s="146"/>
      <c r="AU77" s="162">
        <v>2</v>
      </c>
      <c r="AV77" s="145"/>
      <c r="AW77" s="145"/>
      <c r="AX77" s="145"/>
      <c r="AY77" s="145">
        <v>2.5</v>
      </c>
      <c r="AZ77" s="145">
        <v>2.5</v>
      </c>
      <c r="BA77" s="162">
        <v>2.5</v>
      </c>
      <c r="BB77" s="145"/>
      <c r="BC77" s="145"/>
      <c r="BD77" s="145"/>
      <c r="BE77" s="147"/>
      <c r="BF77" s="148"/>
      <c r="BG77" s="162">
        <v>0</v>
      </c>
    </row>
    <row r="78" spans="1:59" s="102" customFormat="1" ht="23.1" customHeight="1" x14ac:dyDescent="0.3">
      <c r="A78" s="149">
        <v>76</v>
      </c>
      <c r="B78" s="149" t="s">
        <v>325</v>
      </c>
      <c r="C78" s="150" t="s">
        <v>326</v>
      </c>
      <c r="D78" s="149" t="s">
        <v>449</v>
      </c>
      <c r="E78" s="149" t="s">
        <v>492</v>
      </c>
      <c r="F78" s="145"/>
      <c r="G78" s="145"/>
      <c r="H78" s="145">
        <v>3</v>
      </c>
      <c r="I78" s="145"/>
      <c r="J78" s="152"/>
      <c r="K78" s="162">
        <v>3</v>
      </c>
      <c r="L78" s="145">
        <v>5</v>
      </c>
      <c r="M78" s="145">
        <v>4</v>
      </c>
      <c r="N78" s="145">
        <v>4</v>
      </c>
      <c r="O78" s="145">
        <v>4</v>
      </c>
      <c r="P78" s="145">
        <v>4</v>
      </c>
      <c r="Q78" s="162">
        <v>4.2</v>
      </c>
      <c r="R78" s="145"/>
      <c r="S78" s="145"/>
      <c r="T78" s="153"/>
      <c r="U78" s="145"/>
      <c r="V78" s="152"/>
      <c r="W78" s="162">
        <v>0</v>
      </c>
      <c r="X78" s="145">
        <v>4</v>
      </c>
      <c r="Y78" s="145"/>
      <c r="Z78" s="153"/>
      <c r="AA78" s="153"/>
      <c r="AB78" s="152"/>
      <c r="AC78" s="162">
        <f t="shared" si="1"/>
        <v>4</v>
      </c>
      <c r="AD78" s="145"/>
      <c r="AE78" s="145"/>
      <c r="AF78" s="145"/>
      <c r="AG78" s="153"/>
      <c r="AH78" s="152"/>
      <c r="AI78" s="162">
        <v>0</v>
      </c>
      <c r="AJ78" s="145">
        <v>4</v>
      </c>
      <c r="AK78" s="145">
        <v>4</v>
      </c>
      <c r="AL78" s="153"/>
      <c r="AM78" s="145">
        <v>4</v>
      </c>
      <c r="AN78" s="152"/>
      <c r="AO78" s="162">
        <v>4</v>
      </c>
      <c r="AP78" s="145">
        <v>3</v>
      </c>
      <c r="AQ78" s="145"/>
      <c r="AR78" s="145"/>
      <c r="AS78" s="153"/>
      <c r="AT78" s="152"/>
      <c r="AU78" s="162">
        <v>3</v>
      </c>
      <c r="AV78" s="153"/>
      <c r="AW78" s="153"/>
      <c r="AX78" s="145"/>
      <c r="AY78" s="145">
        <v>4</v>
      </c>
      <c r="AZ78" s="145">
        <v>4</v>
      </c>
      <c r="BA78" s="162">
        <v>4</v>
      </c>
      <c r="BB78" s="145"/>
      <c r="BC78" s="145"/>
      <c r="BD78" s="153"/>
      <c r="BE78" s="151"/>
      <c r="BF78" s="154"/>
      <c r="BG78" s="162">
        <v>0</v>
      </c>
    </row>
    <row r="79" spans="1:59" s="102" customFormat="1" ht="23.1" customHeight="1" x14ac:dyDescent="0.3">
      <c r="A79" s="143">
        <v>77</v>
      </c>
      <c r="B79" s="143" t="s">
        <v>327</v>
      </c>
      <c r="C79" s="144" t="s">
        <v>328</v>
      </c>
      <c r="D79" s="143" t="s">
        <v>449</v>
      </c>
      <c r="E79" s="143" t="s">
        <v>492</v>
      </c>
      <c r="F79" s="145"/>
      <c r="G79" s="145"/>
      <c r="H79" s="145">
        <v>3</v>
      </c>
      <c r="I79" s="145"/>
      <c r="J79" s="146"/>
      <c r="K79" s="162">
        <v>3</v>
      </c>
      <c r="L79" s="145">
        <v>3</v>
      </c>
      <c r="M79" s="145">
        <v>2</v>
      </c>
      <c r="N79" s="145">
        <v>2</v>
      </c>
      <c r="O79" s="145">
        <v>2</v>
      </c>
      <c r="P79" s="145">
        <v>2</v>
      </c>
      <c r="Q79" s="162">
        <v>2.2000000000000002</v>
      </c>
      <c r="R79" s="145"/>
      <c r="S79" s="145"/>
      <c r="T79" s="145"/>
      <c r="U79" s="145"/>
      <c r="V79" s="146"/>
      <c r="W79" s="162">
        <v>0</v>
      </c>
      <c r="X79" s="145">
        <v>3</v>
      </c>
      <c r="Y79" s="145"/>
      <c r="Z79" s="145"/>
      <c r="AA79" s="145"/>
      <c r="AB79" s="146"/>
      <c r="AC79" s="162">
        <f t="shared" si="1"/>
        <v>3</v>
      </c>
      <c r="AD79" s="145"/>
      <c r="AE79" s="145"/>
      <c r="AF79" s="145"/>
      <c r="AG79" s="145"/>
      <c r="AH79" s="146"/>
      <c r="AI79" s="162">
        <v>0</v>
      </c>
      <c r="AJ79" s="145">
        <v>4</v>
      </c>
      <c r="AK79" s="145">
        <v>2</v>
      </c>
      <c r="AL79" s="145"/>
      <c r="AM79" s="145">
        <v>3</v>
      </c>
      <c r="AN79" s="146"/>
      <c r="AO79" s="162">
        <v>3</v>
      </c>
      <c r="AP79" s="145">
        <v>3</v>
      </c>
      <c r="AQ79" s="145"/>
      <c r="AR79" s="145"/>
      <c r="AS79" s="145"/>
      <c r="AT79" s="146"/>
      <c r="AU79" s="162">
        <v>3</v>
      </c>
      <c r="AV79" s="145"/>
      <c r="AW79" s="145"/>
      <c r="AX79" s="145"/>
      <c r="AY79" s="145">
        <v>3</v>
      </c>
      <c r="AZ79" s="145">
        <v>3</v>
      </c>
      <c r="BA79" s="162">
        <v>3</v>
      </c>
      <c r="BB79" s="145"/>
      <c r="BC79" s="145"/>
      <c r="BD79" s="145"/>
      <c r="BE79" s="147"/>
      <c r="BF79" s="148"/>
      <c r="BG79" s="162">
        <v>0</v>
      </c>
    </row>
    <row r="80" spans="1:59" s="102" customFormat="1" ht="23.1" customHeight="1" x14ac:dyDescent="0.3">
      <c r="A80" s="149">
        <v>78</v>
      </c>
      <c r="B80" s="149" t="s">
        <v>329</v>
      </c>
      <c r="C80" s="150" t="s">
        <v>330</v>
      </c>
      <c r="D80" s="149" t="s">
        <v>449</v>
      </c>
      <c r="E80" s="149" t="s">
        <v>492</v>
      </c>
      <c r="F80" s="145"/>
      <c r="G80" s="145"/>
      <c r="H80" s="145">
        <v>3</v>
      </c>
      <c r="I80" s="145"/>
      <c r="J80" s="152"/>
      <c r="K80" s="162">
        <v>3</v>
      </c>
      <c r="L80" s="145">
        <v>3</v>
      </c>
      <c r="M80" s="145">
        <v>3</v>
      </c>
      <c r="N80" s="145">
        <v>3</v>
      </c>
      <c r="O80" s="145">
        <v>3</v>
      </c>
      <c r="P80" s="145">
        <v>3</v>
      </c>
      <c r="Q80" s="162">
        <v>3</v>
      </c>
      <c r="R80" s="145"/>
      <c r="S80" s="145"/>
      <c r="T80" s="153"/>
      <c r="U80" s="145"/>
      <c r="V80" s="152"/>
      <c r="W80" s="162">
        <v>0</v>
      </c>
      <c r="X80" s="145">
        <v>3</v>
      </c>
      <c r="Y80" s="145"/>
      <c r="Z80" s="153"/>
      <c r="AA80" s="153"/>
      <c r="AB80" s="152"/>
      <c r="AC80" s="162">
        <f t="shared" si="1"/>
        <v>3</v>
      </c>
      <c r="AD80" s="145"/>
      <c r="AE80" s="145"/>
      <c r="AF80" s="145"/>
      <c r="AG80" s="153"/>
      <c r="AH80" s="152"/>
      <c r="AI80" s="162">
        <v>0</v>
      </c>
      <c r="AJ80" s="145">
        <v>3</v>
      </c>
      <c r="AK80" s="145">
        <v>3</v>
      </c>
      <c r="AL80" s="153"/>
      <c r="AM80" s="145">
        <v>3</v>
      </c>
      <c r="AN80" s="152"/>
      <c r="AO80" s="162">
        <v>3</v>
      </c>
      <c r="AP80" s="145">
        <v>3</v>
      </c>
      <c r="AQ80" s="145"/>
      <c r="AR80" s="145"/>
      <c r="AS80" s="153"/>
      <c r="AT80" s="152"/>
      <c r="AU80" s="162">
        <v>3</v>
      </c>
      <c r="AV80" s="153"/>
      <c r="AW80" s="153"/>
      <c r="AX80" s="145"/>
      <c r="AY80" s="145">
        <v>3</v>
      </c>
      <c r="AZ80" s="145">
        <v>3</v>
      </c>
      <c r="BA80" s="162">
        <v>3</v>
      </c>
      <c r="BB80" s="145"/>
      <c r="BC80" s="145"/>
      <c r="BD80" s="153"/>
      <c r="BE80" s="151"/>
      <c r="BF80" s="154"/>
      <c r="BG80" s="162">
        <v>0</v>
      </c>
    </row>
    <row r="81" spans="1:59" s="102" customFormat="1" ht="23.1" customHeight="1" x14ac:dyDescent="0.3">
      <c r="A81" s="143">
        <v>79</v>
      </c>
      <c r="B81" s="143" t="s">
        <v>198</v>
      </c>
      <c r="C81" s="144" t="s">
        <v>199</v>
      </c>
      <c r="D81" s="143" t="s">
        <v>449</v>
      </c>
      <c r="E81" s="143" t="s">
        <v>160</v>
      </c>
      <c r="F81" s="145"/>
      <c r="G81" s="145"/>
      <c r="H81" s="145">
        <v>2</v>
      </c>
      <c r="I81" s="145"/>
      <c r="J81" s="146"/>
      <c r="K81" s="162">
        <v>2</v>
      </c>
      <c r="L81" s="145">
        <v>2</v>
      </c>
      <c r="M81" s="145">
        <v>2</v>
      </c>
      <c r="N81" s="145">
        <v>2</v>
      </c>
      <c r="O81" s="145">
        <v>2</v>
      </c>
      <c r="P81" s="145">
        <v>1</v>
      </c>
      <c r="Q81" s="162">
        <v>1.8</v>
      </c>
      <c r="R81" s="145"/>
      <c r="S81" s="145"/>
      <c r="T81" s="145"/>
      <c r="U81" s="145"/>
      <c r="V81" s="146"/>
      <c r="W81" s="162">
        <v>0</v>
      </c>
      <c r="X81" s="145">
        <v>2</v>
      </c>
      <c r="Y81" s="145"/>
      <c r="Z81" s="145"/>
      <c r="AA81" s="145"/>
      <c r="AB81" s="146"/>
      <c r="AC81" s="162">
        <f t="shared" si="1"/>
        <v>2</v>
      </c>
      <c r="AD81" s="145"/>
      <c r="AE81" s="145"/>
      <c r="AF81" s="145"/>
      <c r="AG81" s="145"/>
      <c r="AH81" s="146"/>
      <c r="AI81" s="162">
        <v>0</v>
      </c>
      <c r="AJ81" s="145">
        <v>3</v>
      </c>
      <c r="AK81" s="145">
        <v>4</v>
      </c>
      <c r="AL81" s="145"/>
      <c r="AM81" s="145">
        <v>3</v>
      </c>
      <c r="AN81" s="146"/>
      <c r="AO81" s="162">
        <v>3.3333333333333335</v>
      </c>
      <c r="AP81" s="145">
        <v>3</v>
      </c>
      <c r="AQ81" s="145"/>
      <c r="AR81" s="145"/>
      <c r="AS81" s="145"/>
      <c r="AT81" s="146"/>
      <c r="AU81" s="162">
        <v>3</v>
      </c>
      <c r="AV81" s="145"/>
      <c r="AW81" s="145"/>
      <c r="AX81" s="145"/>
      <c r="AY81" s="145">
        <v>2</v>
      </c>
      <c r="AZ81" s="145">
        <v>3</v>
      </c>
      <c r="BA81" s="162">
        <v>2.5</v>
      </c>
      <c r="BB81" s="145"/>
      <c r="BC81" s="145"/>
      <c r="BD81" s="145"/>
      <c r="BE81" s="147"/>
      <c r="BF81" s="148"/>
      <c r="BG81" s="162">
        <v>0</v>
      </c>
    </row>
    <row r="82" spans="1:59" s="102" customFormat="1" ht="23.1" customHeight="1" x14ac:dyDescent="0.3">
      <c r="A82" s="149">
        <v>80</v>
      </c>
      <c r="B82" s="149" t="s">
        <v>331</v>
      </c>
      <c r="C82" s="150" t="s">
        <v>332</v>
      </c>
      <c r="D82" s="149" t="s">
        <v>449</v>
      </c>
      <c r="E82" s="149" t="s">
        <v>492</v>
      </c>
      <c r="F82" s="145"/>
      <c r="G82" s="145"/>
      <c r="H82" s="145">
        <v>3</v>
      </c>
      <c r="I82" s="145"/>
      <c r="J82" s="152"/>
      <c r="K82" s="162">
        <v>3</v>
      </c>
      <c r="L82" s="145">
        <v>3</v>
      </c>
      <c r="M82" s="145">
        <v>4</v>
      </c>
      <c r="N82" s="145">
        <v>2</v>
      </c>
      <c r="O82" s="145">
        <v>3</v>
      </c>
      <c r="P82" s="145">
        <v>2</v>
      </c>
      <c r="Q82" s="162">
        <v>2.8</v>
      </c>
      <c r="R82" s="145"/>
      <c r="S82" s="145"/>
      <c r="T82" s="153"/>
      <c r="U82" s="145"/>
      <c r="V82" s="152"/>
      <c r="W82" s="162">
        <v>0</v>
      </c>
      <c r="X82" s="145">
        <v>3</v>
      </c>
      <c r="Y82" s="145"/>
      <c r="Z82" s="153"/>
      <c r="AA82" s="153"/>
      <c r="AB82" s="152"/>
      <c r="AC82" s="162">
        <f t="shared" si="1"/>
        <v>3</v>
      </c>
      <c r="AD82" s="145"/>
      <c r="AE82" s="145"/>
      <c r="AF82" s="145"/>
      <c r="AG82" s="153"/>
      <c r="AH82" s="152"/>
      <c r="AI82" s="162">
        <v>0</v>
      </c>
      <c r="AJ82" s="145">
        <v>3</v>
      </c>
      <c r="AK82" s="145">
        <v>2</v>
      </c>
      <c r="AL82" s="153"/>
      <c r="AM82" s="145">
        <v>3</v>
      </c>
      <c r="AN82" s="152"/>
      <c r="AO82" s="162">
        <v>2.6666666666666665</v>
      </c>
      <c r="AP82" s="145">
        <v>3</v>
      </c>
      <c r="AQ82" s="145"/>
      <c r="AR82" s="145"/>
      <c r="AS82" s="153"/>
      <c r="AT82" s="152"/>
      <c r="AU82" s="162">
        <v>3</v>
      </c>
      <c r="AV82" s="153"/>
      <c r="AW82" s="153"/>
      <c r="AX82" s="145"/>
      <c r="AY82" s="145">
        <v>3</v>
      </c>
      <c r="AZ82" s="145">
        <v>3</v>
      </c>
      <c r="BA82" s="162">
        <v>3</v>
      </c>
      <c r="BB82" s="145"/>
      <c r="BC82" s="145"/>
      <c r="BD82" s="153"/>
      <c r="BE82" s="151"/>
      <c r="BF82" s="154"/>
      <c r="BG82" s="162">
        <v>0</v>
      </c>
    </row>
    <row r="83" spans="1:59" s="102" customFormat="1" ht="23.1" customHeight="1" x14ac:dyDescent="0.3">
      <c r="A83" s="143">
        <v>81</v>
      </c>
      <c r="B83" s="143" t="s">
        <v>333</v>
      </c>
      <c r="C83" s="144" t="s">
        <v>334</v>
      </c>
      <c r="D83" s="143" t="s">
        <v>541</v>
      </c>
      <c r="E83" s="143" t="s">
        <v>492</v>
      </c>
      <c r="F83" s="145"/>
      <c r="G83" s="145"/>
      <c r="H83" s="145">
        <v>2</v>
      </c>
      <c r="I83" s="145"/>
      <c r="J83" s="146"/>
      <c r="K83" s="162">
        <v>2</v>
      </c>
      <c r="L83" s="145">
        <v>2</v>
      </c>
      <c r="M83" s="145">
        <v>2</v>
      </c>
      <c r="N83" s="145">
        <v>3</v>
      </c>
      <c r="O83" s="145">
        <v>2.5</v>
      </c>
      <c r="P83" s="145">
        <v>2</v>
      </c>
      <c r="Q83" s="162">
        <v>2.2999999999999998</v>
      </c>
      <c r="R83" s="145"/>
      <c r="S83" s="145"/>
      <c r="T83" s="145"/>
      <c r="U83" s="145"/>
      <c r="V83" s="146"/>
      <c r="W83" s="162">
        <v>0</v>
      </c>
      <c r="X83" s="145">
        <v>2</v>
      </c>
      <c r="Y83" s="145"/>
      <c r="Z83" s="145"/>
      <c r="AA83" s="145"/>
      <c r="AB83" s="146"/>
      <c r="AC83" s="162">
        <f t="shared" si="1"/>
        <v>2</v>
      </c>
      <c r="AD83" s="145"/>
      <c r="AE83" s="145"/>
      <c r="AF83" s="145"/>
      <c r="AG83" s="145"/>
      <c r="AH83" s="146"/>
      <c r="AI83" s="162">
        <v>0</v>
      </c>
      <c r="AJ83" s="145">
        <v>3</v>
      </c>
      <c r="AK83" s="145">
        <v>2</v>
      </c>
      <c r="AL83" s="145"/>
      <c r="AM83" s="145">
        <v>3</v>
      </c>
      <c r="AN83" s="146"/>
      <c r="AO83" s="162">
        <v>2.6666666666666665</v>
      </c>
      <c r="AP83" s="145">
        <v>3</v>
      </c>
      <c r="AQ83" s="145"/>
      <c r="AR83" s="145"/>
      <c r="AS83" s="145"/>
      <c r="AT83" s="146"/>
      <c r="AU83" s="162">
        <v>3</v>
      </c>
      <c r="AV83" s="145"/>
      <c r="AW83" s="145"/>
      <c r="AX83" s="145"/>
      <c r="AY83" s="145">
        <v>2</v>
      </c>
      <c r="AZ83" s="145">
        <v>3</v>
      </c>
      <c r="BA83" s="162">
        <v>2.5</v>
      </c>
      <c r="BB83" s="145"/>
      <c r="BC83" s="145"/>
      <c r="BD83" s="145"/>
      <c r="BE83" s="147"/>
      <c r="BF83" s="148"/>
      <c r="BG83" s="162">
        <v>0</v>
      </c>
    </row>
    <row r="84" spans="1:59" s="102" customFormat="1" ht="23.1" customHeight="1" x14ac:dyDescent="0.3">
      <c r="A84" s="149">
        <v>82</v>
      </c>
      <c r="B84" s="149" t="s">
        <v>80</v>
      </c>
      <c r="C84" s="150" t="s">
        <v>81</v>
      </c>
      <c r="D84" s="149" t="s">
        <v>541</v>
      </c>
      <c r="E84" s="149" t="s">
        <v>34</v>
      </c>
      <c r="F84" s="145"/>
      <c r="G84" s="145"/>
      <c r="H84" s="145">
        <v>4.5</v>
      </c>
      <c r="I84" s="145"/>
      <c r="J84" s="152"/>
      <c r="K84" s="162">
        <v>4.5</v>
      </c>
      <c r="L84" s="145">
        <v>3</v>
      </c>
      <c r="M84" s="145">
        <v>4.5</v>
      </c>
      <c r="N84" s="145">
        <v>3.5</v>
      </c>
      <c r="O84" s="145">
        <v>4</v>
      </c>
      <c r="P84" s="145">
        <v>3</v>
      </c>
      <c r="Q84" s="162">
        <v>3.6</v>
      </c>
      <c r="R84" s="145"/>
      <c r="S84" s="145"/>
      <c r="T84" s="153"/>
      <c r="U84" s="145"/>
      <c r="V84" s="152"/>
      <c r="W84" s="162">
        <v>0</v>
      </c>
      <c r="X84" s="145">
        <v>3</v>
      </c>
      <c r="Y84" s="145"/>
      <c r="Z84" s="153"/>
      <c r="AA84" s="153"/>
      <c r="AB84" s="152"/>
      <c r="AC84" s="162">
        <f t="shared" si="1"/>
        <v>3</v>
      </c>
      <c r="AD84" s="145"/>
      <c r="AE84" s="145"/>
      <c r="AF84" s="145"/>
      <c r="AG84" s="153"/>
      <c r="AH84" s="152"/>
      <c r="AI84" s="162">
        <v>0</v>
      </c>
      <c r="AJ84" s="145">
        <v>4</v>
      </c>
      <c r="AK84" s="145">
        <v>4.5</v>
      </c>
      <c r="AL84" s="153"/>
      <c r="AM84" s="145">
        <v>2.5</v>
      </c>
      <c r="AN84" s="152"/>
      <c r="AO84" s="162">
        <v>3.6666666666666665</v>
      </c>
      <c r="AP84" s="145">
        <v>4</v>
      </c>
      <c r="AQ84" s="145"/>
      <c r="AR84" s="145"/>
      <c r="AS84" s="153"/>
      <c r="AT84" s="152"/>
      <c r="AU84" s="162">
        <v>4</v>
      </c>
      <c r="AV84" s="153"/>
      <c r="AW84" s="153"/>
      <c r="AX84" s="145"/>
      <c r="AY84" s="145">
        <v>4.5</v>
      </c>
      <c r="AZ84" s="145">
        <v>4.5</v>
      </c>
      <c r="BA84" s="162">
        <v>4.5</v>
      </c>
      <c r="BB84" s="145"/>
      <c r="BC84" s="145"/>
      <c r="BD84" s="153"/>
      <c r="BE84" s="151"/>
      <c r="BF84" s="154"/>
      <c r="BG84" s="162">
        <v>0</v>
      </c>
    </row>
    <row r="85" spans="1:59" s="102" customFormat="1" ht="23.1" customHeight="1" x14ac:dyDescent="0.3">
      <c r="A85" s="143">
        <v>83</v>
      </c>
      <c r="B85" s="143" t="s">
        <v>69</v>
      </c>
      <c r="C85" s="144" t="s">
        <v>70</v>
      </c>
      <c r="D85" s="143" t="s">
        <v>449</v>
      </c>
      <c r="E85" s="143" t="s">
        <v>34</v>
      </c>
      <c r="F85" s="145"/>
      <c r="G85" s="145"/>
      <c r="H85" s="145">
        <v>3</v>
      </c>
      <c r="I85" s="145"/>
      <c r="J85" s="146"/>
      <c r="K85" s="162">
        <v>3</v>
      </c>
      <c r="L85" s="145">
        <v>2</v>
      </c>
      <c r="M85" s="145">
        <v>2</v>
      </c>
      <c r="N85" s="145">
        <v>2</v>
      </c>
      <c r="O85" s="145">
        <v>2</v>
      </c>
      <c r="P85" s="145">
        <v>2</v>
      </c>
      <c r="Q85" s="162">
        <v>2</v>
      </c>
      <c r="R85" s="145"/>
      <c r="S85" s="145"/>
      <c r="T85" s="145"/>
      <c r="U85" s="145"/>
      <c r="V85" s="146"/>
      <c r="W85" s="162">
        <v>0</v>
      </c>
      <c r="X85" s="145">
        <v>3</v>
      </c>
      <c r="Y85" s="145"/>
      <c r="Z85" s="145"/>
      <c r="AA85" s="145"/>
      <c r="AB85" s="146"/>
      <c r="AC85" s="162">
        <f t="shared" si="1"/>
        <v>3</v>
      </c>
      <c r="AD85" s="145"/>
      <c r="AE85" s="145"/>
      <c r="AF85" s="145"/>
      <c r="AG85" s="145"/>
      <c r="AH85" s="146"/>
      <c r="AI85" s="162">
        <v>0</v>
      </c>
      <c r="AJ85" s="145">
        <v>3</v>
      </c>
      <c r="AK85" s="145">
        <v>3</v>
      </c>
      <c r="AL85" s="145"/>
      <c r="AM85" s="145">
        <v>2</v>
      </c>
      <c r="AN85" s="146"/>
      <c r="AO85" s="162">
        <v>2.6666666666666665</v>
      </c>
      <c r="AP85" s="145">
        <v>3</v>
      </c>
      <c r="AQ85" s="145"/>
      <c r="AR85" s="145"/>
      <c r="AS85" s="145"/>
      <c r="AT85" s="146"/>
      <c r="AU85" s="162">
        <v>3</v>
      </c>
      <c r="AV85" s="145"/>
      <c r="AW85" s="145"/>
      <c r="AX85" s="145"/>
      <c r="AY85" s="145">
        <v>2</v>
      </c>
      <c r="AZ85" s="145">
        <v>2</v>
      </c>
      <c r="BA85" s="162">
        <v>2</v>
      </c>
      <c r="BB85" s="145"/>
      <c r="BC85" s="145"/>
      <c r="BD85" s="145"/>
      <c r="BE85" s="147"/>
      <c r="BF85" s="148"/>
      <c r="BG85" s="162">
        <v>0</v>
      </c>
    </row>
    <row r="86" spans="1:59" s="102" customFormat="1" ht="23.1" customHeight="1" x14ac:dyDescent="0.3">
      <c r="A86" s="149">
        <v>84</v>
      </c>
      <c r="B86" s="149" t="s">
        <v>335</v>
      </c>
      <c r="C86" s="150" t="s">
        <v>336</v>
      </c>
      <c r="D86" s="149" t="s">
        <v>449</v>
      </c>
      <c r="E86" s="149" t="s">
        <v>492</v>
      </c>
      <c r="F86" s="145"/>
      <c r="G86" s="145"/>
      <c r="H86" s="145">
        <v>3</v>
      </c>
      <c r="I86" s="145"/>
      <c r="J86" s="152"/>
      <c r="K86" s="162">
        <v>3</v>
      </c>
      <c r="L86" s="145">
        <v>3</v>
      </c>
      <c r="M86" s="145">
        <v>3</v>
      </c>
      <c r="N86" s="145">
        <v>3</v>
      </c>
      <c r="O86" s="145">
        <v>3</v>
      </c>
      <c r="P86" s="145">
        <v>3</v>
      </c>
      <c r="Q86" s="162">
        <v>3</v>
      </c>
      <c r="R86" s="145"/>
      <c r="S86" s="145"/>
      <c r="T86" s="153"/>
      <c r="U86" s="145"/>
      <c r="V86" s="152"/>
      <c r="W86" s="162">
        <v>0</v>
      </c>
      <c r="X86" s="145">
        <v>3</v>
      </c>
      <c r="Y86" s="145"/>
      <c r="Z86" s="153"/>
      <c r="AA86" s="153"/>
      <c r="AB86" s="152"/>
      <c r="AC86" s="162">
        <f t="shared" si="1"/>
        <v>3</v>
      </c>
      <c r="AD86" s="145"/>
      <c r="AE86" s="145"/>
      <c r="AF86" s="145"/>
      <c r="AG86" s="153"/>
      <c r="AH86" s="152"/>
      <c r="AI86" s="162">
        <v>0</v>
      </c>
      <c r="AJ86" s="145">
        <v>3</v>
      </c>
      <c r="AK86" s="145">
        <v>3</v>
      </c>
      <c r="AL86" s="153"/>
      <c r="AM86" s="145">
        <v>3</v>
      </c>
      <c r="AN86" s="152"/>
      <c r="AO86" s="162">
        <v>3</v>
      </c>
      <c r="AP86" s="145">
        <v>3</v>
      </c>
      <c r="AQ86" s="145"/>
      <c r="AR86" s="145"/>
      <c r="AS86" s="153"/>
      <c r="AT86" s="152"/>
      <c r="AU86" s="162">
        <v>3</v>
      </c>
      <c r="AV86" s="153"/>
      <c r="AW86" s="153"/>
      <c r="AX86" s="145"/>
      <c r="AY86" s="145">
        <v>3</v>
      </c>
      <c r="AZ86" s="145">
        <v>3</v>
      </c>
      <c r="BA86" s="162">
        <v>3</v>
      </c>
      <c r="BB86" s="145"/>
      <c r="BC86" s="145"/>
      <c r="BD86" s="153"/>
      <c r="BE86" s="151"/>
      <c r="BF86" s="154"/>
      <c r="BG86" s="162">
        <v>0</v>
      </c>
    </row>
    <row r="87" spans="1:59" s="102" customFormat="1" ht="23.1" customHeight="1" x14ac:dyDescent="0.3">
      <c r="A87" s="143">
        <v>85</v>
      </c>
      <c r="B87" s="143" t="s">
        <v>133</v>
      </c>
      <c r="C87" s="144" t="s">
        <v>134</v>
      </c>
      <c r="D87" s="143" t="s">
        <v>449</v>
      </c>
      <c r="E87" s="143" t="s">
        <v>34</v>
      </c>
      <c r="F87" s="145"/>
      <c r="G87" s="145"/>
      <c r="H87" s="145">
        <v>4</v>
      </c>
      <c r="I87" s="145"/>
      <c r="J87" s="146"/>
      <c r="K87" s="162">
        <v>4</v>
      </c>
      <c r="L87" s="145">
        <v>4</v>
      </c>
      <c r="M87" s="145">
        <v>4</v>
      </c>
      <c r="N87" s="145">
        <v>4</v>
      </c>
      <c r="O87" s="145">
        <v>4</v>
      </c>
      <c r="P87" s="145">
        <v>4</v>
      </c>
      <c r="Q87" s="162">
        <v>4</v>
      </c>
      <c r="R87" s="145"/>
      <c r="S87" s="145"/>
      <c r="T87" s="145"/>
      <c r="U87" s="145"/>
      <c r="V87" s="146"/>
      <c r="W87" s="162">
        <v>0</v>
      </c>
      <c r="X87" s="145">
        <v>4</v>
      </c>
      <c r="Y87" s="145"/>
      <c r="Z87" s="145"/>
      <c r="AA87" s="145"/>
      <c r="AB87" s="146"/>
      <c r="AC87" s="162">
        <f t="shared" si="1"/>
        <v>4</v>
      </c>
      <c r="AD87" s="145"/>
      <c r="AE87" s="145"/>
      <c r="AF87" s="145"/>
      <c r="AG87" s="145"/>
      <c r="AH87" s="146"/>
      <c r="AI87" s="162">
        <v>0</v>
      </c>
      <c r="AJ87" s="145">
        <v>4</v>
      </c>
      <c r="AK87" s="145">
        <v>4</v>
      </c>
      <c r="AL87" s="145"/>
      <c r="AM87" s="145">
        <v>4</v>
      </c>
      <c r="AN87" s="146"/>
      <c r="AO87" s="162">
        <v>4</v>
      </c>
      <c r="AP87" s="145">
        <v>4</v>
      </c>
      <c r="AQ87" s="145"/>
      <c r="AR87" s="145"/>
      <c r="AS87" s="145"/>
      <c r="AT87" s="146"/>
      <c r="AU87" s="162">
        <v>4</v>
      </c>
      <c r="AV87" s="145"/>
      <c r="AW87" s="145"/>
      <c r="AX87" s="145"/>
      <c r="AY87" s="145">
        <v>4</v>
      </c>
      <c r="AZ87" s="145">
        <v>4</v>
      </c>
      <c r="BA87" s="162">
        <v>4</v>
      </c>
      <c r="BB87" s="145"/>
      <c r="BC87" s="145"/>
      <c r="BD87" s="145"/>
      <c r="BE87" s="147"/>
      <c r="BF87" s="148"/>
      <c r="BG87" s="162">
        <v>0</v>
      </c>
    </row>
    <row r="88" spans="1:59" s="102" customFormat="1" ht="23.1" customHeight="1" x14ac:dyDescent="0.3">
      <c r="A88" s="149">
        <v>86</v>
      </c>
      <c r="B88" s="149" t="s">
        <v>214</v>
      </c>
      <c r="C88" s="150" t="s">
        <v>215</v>
      </c>
      <c r="D88" s="149" t="s">
        <v>449</v>
      </c>
      <c r="E88" s="149" t="s">
        <v>160</v>
      </c>
      <c r="F88" s="145"/>
      <c r="G88" s="145"/>
      <c r="H88" s="145">
        <v>2</v>
      </c>
      <c r="I88" s="145"/>
      <c r="J88" s="152"/>
      <c r="K88" s="162">
        <v>2</v>
      </c>
      <c r="L88" s="145">
        <v>3</v>
      </c>
      <c r="M88" s="145">
        <v>3</v>
      </c>
      <c r="N88" s="145">
        <v>2</v>
      </c>
      <c r="O88" s="145">
        <v>2.5</v>
      </c>
      <c r="P88" s="145">
        <v>2</v>
      </c>
      <c r="Q88" s="162">
        <v>2.5</v>
      </c>
      <c r="R88" s="145"/>
      <c r="S88" s="145"/>
      <c r="T88" s="153"/>
      <c r="U88" s="145"/>
      <c r="V88" s="152"/>
      <c r="W88" s="162">
        <v>0</v>
      </c>
      <c r="X88" s="145">
        <v>2</v>
      </c>
      <c r="Y88" s="145"/>
      <c r="Z88" s="153"/>
      <c r="AA88" s="153"/>
      <c r="AB88" s="152"/>
      <c r="AC88" s="162">
        <f t="shared" si="1"/>
        <v>2</v>
      </c>
      <c r="AD88" s="145"/>
      <c r="AE88" s="145"/>
      <c r="AF88" s="145"/>
      <c r="AG88" s="153"/>
      <c r="AH88" s="152"/>
      <c r="AI88" s="162">
        <v>0</v>
      </c>
      <c r="AJ88" s="145">
        <v>3</v>
      </c>
      <c r="AK88" s="145">
        <v>2</v>
      </c>
      <c r="AL88" s="153"/>
      <c r="AM88" s="145">
        <v>3</v>
      </c>
      <c r="AN88" s="152"/>
      <c r="AO88" s="162">
        <v>2.6666666666666665</v>
      </c>
      <c r="AP88" s="145">
        <v>3</v>
      </c>
      <c r="AQ88" s="145"/>
      <c r="AR88" s="145"/>
      <c r="AS88" s="153"/>
      <c r="AT88" s="152"/>
      <c r="AU88" s="162">
        <v>3</v>
      </c>
      <c r="AV88" s="153"/>
      <c r="AW88" s="153"/>
      <c r="AX88" s="145"/>
      <c r="AY88" s="145">
        <v>2</v>
      </c>
      <c r="AZ88" s="145">
        <v>4</v>
      </c>
      <c r="BA88" s="162">
        <v>3</v>
      </c>
      <c r="BB88" s="145"/>
      <c r="BC88" s="145"/>
      <c r="BD88" s="153"/>
      <c r="BE88" s="151"/>
      <c r="BF88" s="154"/>
      <c r="BG88" s="162">
        <v>0</v>
      </c>
    </row>
    <row r="89" spans="1:59" s="102" customFormat="1" ht="23.1" customHeight="1" x14ac:dyDescent="0.3">
      <c r="A89" s="143">
        <v>87</v>
      </c>
      <c r="B89" s="143" t="s">
        <v>337</v>
      </c>
      <c r="C89" s="144" t="s">
        <v>338</v>
      </c>
      <c r="D89" s="143" t="s">
        <v>541</v>
      </c>
      <c r="E89" s="143" t="s">
        <v>492</v>
      </c>
      <c r="F89" s="145"/>
      <c r="G89" s="145"/>
      <c r="H89" s="145">
        <v>4</v>
      </c>
      <c r="I89" s="145"/>
      <c r="J89" s="146"/>
      <c r="K89" s="162">
        <v>4</v>
      </c>
      <c r="L89" s="145">
        <v>4</v>
      </c>
      <c r="M89" s="145">
        <v>3</v>
      </c>
      <c r="N89" s="145">
        <v>4</v>
      </c>
      <c r="O89" s="145">
        <v>3.5</v>
      </c>
      <c r="P89" s="145">
        <v>3</v>
      </c>
      <c r="Q89" s="162">
        <v>3.5</v>
      </c>
      <c r="R89" s="145"/>
      <c r="S89" s="145"/>
      <c r="T89" s="145"/>
      <c r="U89" s="145"/>
      <c r="V89" s="146"/>
      <c r="W89" s="162">
        <v>0</v>
      </c>
      <c r="X89" s="145">
        <v>4</v>
      </c>
      <c r="Y89" s="145"/>
      <c r="Z89" s="145"/>
      <c r="AA89" s="145"/>
      <c r="AB89" s="146"/>
      <c r="AC89" s="162">
        <f t="shared" si="1"/>
        <v>4</v>
      </c>
      <c r="AD89" s="145"/>
      <c r="AE89" s="145"/>
      <c r="AF89" s="145"/>
      <c r="AG89" s="145"/>
      <c r="AH89" s="146"/>
      <c r="AI89" s="162">
        <v>0</v>
      </c>
      <c r="AJ89" s="145">
        <v>3</v>
      </c>
      <c r="AK89" s="145">
        <v>4</v>
      </c>
      <c r="AL89" s="145"/>
      <c r="AM89" s="145">
        <v>3</v>
      </c>
      <c r="AN89" s="146"/>
      <c r="AO89" s="162">
        <v>3.3333333333333335</v>
      </c>
      <c r="AP89" s="145">
        <v>4</v>
      </c>
      <c r="AQ89" s="145"/>
      <c r="AR89" s="145"/>
      <c r="AS89" s="145"/>
      <c r="AT89" s="146"/>
      <c r="AU89" s="162">
        <v>4</v>
      </c>
      <c r="AV89" s="145"/>
      <c r="AW89" s="145"/>
      <c r="AX89" s="145"/>
      <c r="AY89" s="145">
        <v>4</v>
      </c>
      <c r="AZ89" s="145">
        <v>4</v>
      </c>
      <c r="BA89" s="162">
        <v>4</v>
      </c>
      <c r="BB89" s="145"/>
      <c r="BC89" s="145"/>
      <c r="BD89" s="145"/>
      <c r="BE89" s="147"/>
      <c r="BF89" s="148"/>
      <c r="BG89" s="162">
        <v>0</v>
      </c>
    </row>
    <row r="90" spans="1:59" s="102" customFormat="1" ht="23.1" customHeight="1" x14ac:dyDescent="0.3">
      <c r="A90" s="149">
        <v>88</v>
      </c>
      <c r="B90" s="149" t="s">
        <v>135</v>
      </c>
      <c r="C90" s="150" t="s">
        <v>136</v>
      </c>
      <c r="D90" s="149" t="s">
        <v>541</v>
      </c>
      <c r="E90" s="149" t="s">
        <v>34</v>
      </c>
      <c r="F90" s="145"/>
      <c r="G90" s="145"/>
      <c r="H90" s="145">
        <v>3</v>
      </c>
      <c r="I90" s="145"/>
      <c r="J90" s="152"/>
      <c r="K90" s="162">
        <v>3</v>
      </c>
      <c r="L90" s="145">
        <v>4</v>
      </c>
      <c r="M90" s="145">
        <v>3</v>
      </c>
      <c r="N90" s="145">
        <v>3</v>
      </c>
      <c r="O90" s="145">
        <v>3</v>
      </c>
      <c r="P90" s="145">
        <v>3</v>
      </c>
      <c r="Q90" s="162">
        <v>3.2</v>
      </c>
      <c r="R90" s="145"/>
      <c r="S90" s="145"/>
      <c r="T90" s="153"/>
      <c r="U90" s="145"/>
      <c r="V90" s="152"/>
      <c r="W90" s="162">
        <v>0</v>
      </c>
      <c r="X90" s="145">
        <v>4</v>
      </c>
      <c r="Y90" s="145"/>
      <c r="Z90" s="153"/>
      <c r="AA90" s="153"/>
      <c r="AB90" s="152"/>
      <c r="AC90" s="162">
        <f t="shared" si="1"/>
        <v>4</v>
      </c>
      <c r="AD90" s="145"/>
      <c r="AE90" s="145"/>
      <c r="AF90" s="145"/>
      <c r="AG90" s="153"/>
      <c r="AH90" s="152"/>
      <c r="AI90" s="162">
        <v>0</v>
      </c>
      <c r="AJ90" s="145">
        <v>4</v>
      </c>
      <c r="AK90" s="145">
        <v>3</v>
      </c>
      <c r="AL90" s="153"/>
      <c r="AM90" s="145">
        <v>4</v>
      </c>
      <c r="AN90" s="152"/>
      <c r="AO90" s="162">
        <v>3.6666666666666665</v>
      </c>
      <c r="AP90" s="145">
        <v>3</v>
      </c>
      <c r="AQ90" s="145"/>
      <c r="AR90" s="145"/>
      <c r="AS90" s="153"/>
      <c r="AT90" s="152"/>
      <c r="AU90" s="162">
        <v>3</v>
      </c>
      <c r="AV90" s="153"/>
      <c r="AW90" s="153"/>
      <c r="AX90" s="145"/>
      <c r="AY90" s="145">
        <v>4</v>
      </c>
      <c r="AZ90" s="145">
        <v>3</v>
      </c>
      <c r="BA90" s="162">
        <v>3.5</v>
      </c>
      <c r="BB90" s="145"/>
      <c r="BC90" s="145"/>
      <c r="BD90" s="153"/>
      <c r="BE90" s="151"/>
      <c r="BF90" s="154"/>
      <c r="BG90" s="162">
        <v>0</v>
      </c>
    </row>
    <row r="91" spans="1:59" s="102" customFormat="1" ht="23.1" customHeight="1" x14ac:dyDescent="0.3">
      <c r="A91" s="143">
        <v>89</v>
      </c>
      <c r="B91" s="143" t="s">
        <v>61</v>
      </c>
      <c r="C91" s="144" t="s">
        <v>62</v>
      </c>
      <c r="D91" s="143" t="s">
        <v>541</v>
      </c>
      <c r="E91" s="143" t="s">
        <v>34</v>
      </c>
      <c r="F91" s="145"/>
      <c r="G91" s="145"/>
      <c r="H91" s="145">
        <v>4</v>
      </c>
      <c r="I91" s="145"/>
      <c r="J91" s="146"/>
      <c r="K91" s="162">
        <v>4</v>
      </c>
      <c r="L91" s="145">
        <v>4</v>
      </c>
      <c r="M91" s="145">
        <v>4</v>
      </c>
      <c r="N91" s="145">
        <v>4</v>
      </c>
      <c r="O91" s="145">
        <v>4</v>
      </c>
      <c r="P91" s="145">
        <v>4</v>
      </c>
      <c r="Q91" s="162">
        <v>4</v>
      </c>
      <c r="R91" s="145"/>
      <c r="S91" s="145"/>
      <c r="T91" s="145"/>
      <c r="U91" s="145"/>
      <c r="V91" s="146"/>
      <c r="W91" s="162">
        <v>0</v>
      </c>
      <c r="X91" s="145">
        <v>4</v>
      </c>
      <c r="Y91" s="145"/>
      <c r="Z91" s="145"/>
      <c r="AA91" s="145"/>
      <c r="AB91" s="146"/>
      <c r="AC91" s="162">
        <f t="shared" si="1"/>
        <v>4</v>
      </c>
      <c r="AD91" s="145"/>
      <c r="AE91" s="145"/>
      <c r="AF91" s="145"/>
      <c r="AG91" s="145"/>
      <c r="AH91" s="146"/>
      <c r="AI91" s="162">
        <v>0</v>
      </c>
      <c r="AJ91" s="145">
        <v>4</v>
      </c>
      <c r="AK91" s="145">
        <v>4</v>
      </c>
      <c r="AL91" s="145"/>
      <c r="AM91" s="145">
        <v>4</v>
      </c>
      <c r="AN91" s="146"/>
      <c r="AO91" s="162">
        <v>4</v>
      </c>
      <c r="AP91" s="145">
        <v>4</v>
      </c>
      <c r="AQ91" s="145"/>
      <c r="AR91" s="145"/>
      <c r="AS91" s="145"/>
      <c r="AT91" s="146"/>
      <c r="AU91" s="162">
        <v>4</v>
      </c>
      <c r="AV91" s="145"/>
      <c r="AW91" s="145"/>
      <c r="AX91" s="145"/>
      <c r="AY91" s="145">
        <v>4</v>
      </c>
      <c r="AZ91" s="145">
        <v>3</v>
      </c>
      <c r="BA91" s="162">
        <v>3.5</v>
      </c>
      <c r="BB91" s="145"/>
      <c r="BC91" s="145"/>
      <c r="BD91" s="145"/>
      <c r="BE91" s="147"/>
      <c r="BF91" s="148"/>
      <c r="BG91" s="162">
        <v>0</v>
      </c>
    </row>
    <row r="92" spans="1:59" s="102" customFormat="1" ht="23.1" customHeight="1" x14ac:dyDescent="0.3">
      <c r="A92" s="149">
        <v>90</v>
      </c>
      <c r="B92" s="149" t="s">
        <v>37</v>
      </c>
      <c r="C92" s="150" t="s">
        <v>38</v>
      </c>
      <c r="D92" s="149" t="s">
        <v>543</v>
      </c>
      <c r="E92" s="149" t="s">
        <v>34</v>
      </c>
      <c r="F92" s="145"/>
      <c r="G92" s="145"/>
      <c r="H92" s="145">
        <v>3</v>
      </c>
      <c r="I92" s="145"/>
      <c r="J92" s="152"/>
      <c r="K92" s="162">
        <v>3</v>
      </c>
      <c r="L92" s="145">
        <v>3</v>
      </c>
      <c r="M92" s="145">
        <v>3</v>
      </c>
      <c r="N92" s="145">
        <v>3</v>
      </c>
      <c r="O92" s="145">
        <v>3</v>
      </c>
      <c r="P92" s="145">
        <v>3</v>
      </c>
      <c r="Q92" s="162">
        <v>3</v>
      </c>
      <c r="R92" s="145"/>
      <c r="S92" s="145"/>
      <c r="T92" s="153"/>
      <c r="U92" s="145"/>
      <c r="V92" s="152"/>
      <c r="W92" s="162">
        <v>0</v>
      </c>
      <c r="X92" s="145">
        <v>3</v>
      </c>
      <c r="Y92" s="145"/>
      <c r="Z92" s="153"/>
      <c r="AA92" s="153"/>
      <c r="AB92" s="152"/>
      <c r="AC92" s="162">
        <f t="shared" si="1"/>
        <v>3</v>
      </c>
      <c r="AD92" s="145"/>
      <c r="AE92" s="145"/>
      <c r="AF92" s="145"/>
      <c r="AG92" s="153"/>
      <c r="AH92" s="152"/>
      <c r="AI92" s="162">
        <v>0</v>
      </c>
      <c r="AJ92" s="145">
        <v>2</v>
      </c>
      <c r="AK92" s="145">
        <v>3</v>
      </c>
      <c r="AL92" s="153"/>
      <c r="AM92" s="145">
        <v>2</v>
      </c>
      <c r="AN92" s="152"/>
      <c r="AO92" s="162">
        <v>2.3333333333333335</v>
      </c>
      <c r="AP92" s="145">
        <v>3</v>
      </c>
      <c r="AQ92" s="145"/>
      <c r="AR92" s="145"/>
      <c r="AS92" s="153"/>
      <c r="AT92" s="152"/>
      <c r="AU92" s="162">
        <v>3</v>
      </c>
      <c r="AV92" s="153"/>
      <c r="AW92" s="153"/>
      <c r="AX92" s="145"/>
      <c r="AY92" s="145">
        <v>3</v>
      </c>
      <c r="AZ92" s="145">
        <v>3</v>
      </c>
      <c r="BA92" s="162">
        <v>3</v>
      </c>
      <c r="BB92" s="145"/>
      <c r="BC92" s="145"/>
      <c r="BD92" s="153"/>
      <c r="BE92" s="151"/>
      <c r="BF92" s="154"/>
      <c r="BG92" s="162">
        <v>0</v>
      </c>
    </row>
    <row r="93" spans="1:59" s="102" customFormat="1" ht="23.1" customHeight="1" x14ac:dyDescent="0.3">
      <c r="A93" s="143">
        <v>91</v>
      </c>
      <c r="B93" s="143" t="s">
        <v>137</v>
      </c>
      <c r="C93" s="144" t="s">
        <v>138</v>
      </c>
      <c r="D93" s="143" t="s">
        <v>449</v>
      </c>
      <c r="E93" s="143" t="s">
        <v>34</v>
      </c>
      <c r="F93" s="145"/>
      <c r="G93" s="145"/>
      <c r="H93" s="145">
        <v>2</v>
      </c>
      <c r="I93" s="145"/>
      <c r="J93" s="146"/>
      <c r="K93" s="162">
        <v>2</v>
      </c>
      <c r="L93" s="145">
        <v>3</v>
      </c>
      <c r="M93" s="145">
        <v>2</v>
      </c>
      <c r="N93" s="145">
        <v>1</v>
      </c>
      <c r="O93" s="145">
        <v>1.5</v>
      </c>
      <c r="P93" s="145">
        <v>2</v>
      </c>
      <c r="Q93" s="162">
        <v>1.9</v>
      </c>
      <c r="R93" s="145"/>
      <c r="S93" s="145"/>
      <c r="T93" s="145"/>
      <c r="U93" s="145"/>
      <c r="V93" s="146"/>
      <c r="W93" s="162">
        <v>0</v>
      </c>
      <c r="X93" s="145">
        <v>1</v>
      </c>
      <c r="Y93" s="145"/>
      <c r="Z93" s="145"/>
      <c r="AA93" s="145"/>
      <c r="AB93" s="146"/>
      <c r="AC93" s="162">
        <f t="shared" si="1"/>
        <v>1</v>
      </c>
      <c r="AD93" s="145"/>
      <c r="AE93" s="145"/>
      <c r="AF93" s="145"/>
      <c r="AG93" s="145"/>
      <c r="AH93" s="146"/>
      <c r="AI93" s="162">
        <v>0</v>
      </c>
      <c r="AJ93" s="145">
        <v>1</v>
      </c>
      <c r="AK93" s="145">
        <v>1</v>
      </c>
      <c r="AL93" s="145"/>
      <c r="AM93" s="145">
        <v>1</v>
      </c>
      <c r="AN93" s="146"/>
      <c r="AO93" s="162">
        <v>1</v>
      </c>
      <c r="AP93" s="145">
        <v>3</v>
      </c>
      <c r="AQ93" s="145"/>
      <c r="AR93" s="145"/>
      <c r="AS93" s="145"/>
      <c r="AT93" s="146"/>
      <c r="AU93" s="162">
        <v>3</v>
      </c>
      <c r="AV93" s="145"/>
      <c r="AW93" s="145"/>
      <c r="AX93" s="145"/>
      <c r="AY93" s="145">
        <v>1</v>
      </c>
      <c r="AZ93" s="145">
        <v>1</v>
      </c>
      <c r="BA93" s="162">
        <v>1</v>
      </c>
      <c r="BB93" s="145"/>
      <c r="BC93" s="145"/>
      <c r="BD93" s="145"/>
      <c r="BE93" s="147"/>
      <c r="BF93" s="148"/>
      <c r="BG93" s="162">
        <v>0</v>
      </c>
    </row>
    <row r="94" spans="1:59" s="102" customFormat="1" ht="23.1" customHeight="1" x14ac:dyDescent="0.3">
      <c r="A94" s="149">
        <v>92</v>
      </c>
      <c r="B94" s="149" t="s">
        <v>230</v>
      </c>
      <c r="C94" s="150" t="s">
        <v>231</v>
      </c>
      <c r="D94" s="149" t="s">
        <v>449</v>
      </c>
      <c r="E94" s="149" t="s">
        <v>160</v>
      </c>
      <c r="F94" s="145"/>
      <c r="G94" s="145"/>
      <c r="H94" s="145">
        <v>3</v>
      </c>
      <c r="I94" s="145"/>
      <c r="J94" s="152"/>
      <c r="K94" s="162">
        <v>3</v>
      </c>
      <c r="L94" s="145">
        <v>2</v>
      </c>
      <c r="M94" s="145">
        <v>2</v>
      </c>
      <c r="N94" s="145">
        <v>3</v>
      </c>
      <c r="O94" s="145">
        <v>2.5</v>
      </c>
      <c r="P94" s="145">
        <v>2</v>
      </c>
      <c r="Q94" s="162">
        <v>2.2999999999999998</v>
      </c>
      <c r="R94" s="145"/>
      <c r="S94" s="145"/>
      <c r="T94" s="153"/>
      <c r="U94" s="145"/>
      <c r="V94" s="152"/>
      <c r="W94" s="162">
        <v>0</v>
      </c>
      <c r="X94" s="145">
        <v>3</v>
      </c>
      <c r="Y94" s="145"/>
      <c r="Z94" s="153"/>
      <c r="AA94" s="153"/>
      <c r="AB94" s="152"/>
      <c r="AC94" s="162">
        <f t="shared" si="1"/>
        <v>3</v>
      </c>
      <c r="AD94" s="145"/>
      <c r="AE94" s="145"/>
      <c r="AF94" s="145"/>
      <c r="AG94" s="153"/>
      <c r="AH94" s="152"/>
      <c r="AI94" s="162">
        <v>0</v>
      </c>
      <c r="AJ94" s="145">
        <v>3</v>
      </c>
      <c r="AK94" s="145">
        <v>2</v>
      </c>
      <c r="AL94" s="153"/>
      <c r="AM94" s="145">
        <v>4</v>
      </c>
      <c r="AN94" s="152"/>
      <c r="AO94" s="162">
        <v>3</v>
      </c>
      <c r="AP94" s="145">
        <v>3</v>
      </c>
      <c r="AQ94" s="145"/>
      <c r="AR94" s="145"/>
      <c r="AS94" s="153"/>
      <c r="AT94" s="152"/>
      <c r="AU94" s="162">
        <v>3</v>
      </c>
      <c r="AV94" s="153"/>
      <c r="AW94" s="153"/>
      <c r="AX94" s="145"/>
      <c r="AY94" s="145">
        <v>2</v>
      </c>
      <c r="AZ94" s="145">
        <v>3</v>
      </c>
      <c r="BA94" s="162">
        <v>2.5</v>
      </c>
      <c r="BB94" s="145"/>
      <c r="BC94" s="145"/>
      <c r="BD94" s="153"/>
      <c r="BE94" s="151"/>
      <c r="BF94" s="154"/>
      <c r="BG94" s="162">
        <v>0</v>
      </c>
    </row>
    <row r="95" spans="1:59" s="102" customFormat="1" ht="23.1" customHeight="1" x14ac:dyDescent="0.3">
      <c r="A95" s="143">
        <v>93</v>
      </c>
      <c r="B95" s="143" t="s">
        <v>339</v>
      </c>
      <c r="C95" s="144" t="s">
        <v>340</v>
      </c>
      <c r="D95" s="143" t="s">
        <v>541</v>
      </c>
      <c r="E95" s="143" t="s">
        <v>492</v>
      </c>
      <c r="F95" s="145"/>
      <c r="G95" s="145"/>
      <c r="H95" s="145">
        <v>2</v>
      </c>
      <c r="I95" s="145"/>
      <c r="J95" s="146"/>
      <c r="K95" s="162">
        <v>2</v>
      </c>
      <c r="L95" s="145">
        <v>2</v>
      </c>
      <c r="M95" s="145">
        <v>2</v>
      </c>
      <c r="N95" s="145">
        <v>2</v>
      </c>
      <c r="O95" s="145">
        <v>2</v>
      </c>
      <c r="P95" s="145">
        <v>3</v>
      </c>
      <c r="Q95" s="162">
        <v>2.2000000000000002</v>
      </c>
      <c r="R95" s="145"/>
      <c r="S95" s="145"/>
      <c r="T95" s="145"/>
      <c r="U95" s="145"/>
      <c r="V95" s="146"/>
      <c r="W95" s="162">
        <v>0</v>
      </c>
      <c r="X95" s="145">
        <v>2</v>
      </c>
      <c r="Y95" s="145"/>
      <c r="Z95" s="145"/>
      <c r="AA95" s="145"/>
      <c r="AB95" s="146"/>
      <c r="AC95" s="162">
        <f t="shared" si="1"/>
        <v>2</v>
      </c>
      <c r="AD95" s="145"/>
      <c r="AE95" s="145"/>
      <c r="AF95" s="145"/>
      <c r="AG95" s="145"/>
      <c r="AH95" s="146"/>
      <c r="AI95" s="162">
        <v>0</v>
      </c>
      <c r="AJ95" s="145">
        <v>2</v>
      </c>
      <c r="AK95" s="145">
        <v>2</v>
      </c>
      <c r="AL95" s="145"/>
      <c r="AM95" s="145">
        <v>2</v>
      </c>
      <c r="AN95" s="146"/>
      <c r="AO95" s="162">
        <v>2</v>
      </c>
      <c r="AP95" s="145">
        <v>3</v>
      </c>
      <c r="AQ95" s="145"/>
      <c r="AR95" s="145"/>
      <c r="AS95" s="145"/>
      <c r="AT95" s="146"/>
      <c r="AU95" s="162">
        <v>3</v>
      </c>
      <c r="AV95" s="145"/>
      <c r="AW95" s="145"/>
      <c r="AX95" s="145"/>
      <c r="AY95" s="145">
        <v>2</v>
      </c>
      <c r="AZ95" s="145">
        <v>2</v>
      </c>
      <c r="BA95" s="162">
        <v>2</v>
      </c>
      <c r="BB95" s="145"/>
      <c r="BC95" s="145"/>
      <c r="BD95" s="145"/>
      <c r="BE95" s="147"/>
      <c r="BF95" s="148"/>
      <c r="BG95" s="162">
        <v>0</v>
      </c>
    </row>
    <row r="96" spans="1:59" s="102" customFormat="1" ht="23.1" customHeight="1" x14ac:dyDescent="0.3">
      <c r="A96" s="149">
        <v>94</v>
      </c>
      <c r="B96" s="149" t="s">
        <v>96</v>
      </c>
      <c r="C96" s="150" t="s">
        <v>97</v>
      </c>
      <c r="D96" s="149" t="s">
        <v>449</v>
      </c>
      <c r="E96" s="149" t="s">
        <v>34</v>
      </c>
      <c r="F96" s="145"/>
      <c r="G96" s="145"/>
      <c r="H96" s="145">
        <v>3</v>
      </c>
      <c r="I96" s="145"/>
      <c r="J96" s="152"/>
      <c r="K96" s="162">
        <v>3</v>
      </c>
      <c r="L96" s="145">
        <v>4</v>
      </c>
      <c r="M96" s="145">
        <v>3</v>
      </c>
      <c r="N96" s="145">
        <v>2</v>
      </c>
      <c r="O96" s="145">
        <v>2.5</v>
      </c>
      <c r="P96" s="145">
        <v>3</v>
      </c>
      <c r="Q96" s="162">
        <v>2.9</v>
      </c>
      <c r="R96" s="145"/>
      <c r="S96" s="145"/>
      <c r="T96" s="153"/>
      <c r="U96" s="145"/>
      <c r="V96" s="152"/>
      <c r="W96" s="162">
        <v>0</v>
      </c>
      <c r="X96" s="145">
        <v>3</v>
      </c>
      <c r="Y96" s="145"/>
      <c r="Z96" s="153"/>
      <c r="AA96" s="153"/>
      <c r="AB96" s="152"/>
      <c r="AC96" s="162">
        <f t="shared" si="1"/>
        <v>3</v>
      </c>
      <c r="AD96" s="145"/>
      <c r="AE96" s="145"/>
      <c r="AF96" s="145"/>
      <c r="AG96" s="153"/>
      <c r="AH96" s="152"/>
      <c r="AI96" s="162">
        <v>0</v>
      </c>
      <c r="AJ96" s="145">
        <v>4</v>
      </c>
      <c r="AK96" s="145">
        <v>3</v>
      </c>
      <c r="AL96" s="153"/>
      <c r="AM96" s="145">
        <v>3</v>
      </c>
      <c r="AN96" s="152"/>
      <c r="AO96" s="162">
        <v>3.3333333333333335</v>
      </c>
      <c r="AP96" s="145">
        <v>3</v>
      </c>
      <c r="AQ96" s="145"/>
      <c r="AR96" s="145"/>
      <c r="AS96" s="153"/>
      <c r="AT96" s="152"/>
      <c r="AU96" s="162">
        <v>3</v>
      </c>
      <c r="AV96" s="153"/>
      <c r="AW96" s="153"/>
      <c r="AX96" s="145"/>
      <c r="AY96" s="145">
        <v>2</v>
      </c>
      <c r="AZ96" s="145">
        <v>4</v>
      </c>
      <c r="BA96" s="162">
        <v>3</v>
      </c>
      <c r="BB96" s="145"/>
      <c r="BC96" s="145"/>
      <c r="BD96" s="153"/>
      <c r="BE96" s="151"/>
      <c r="BF96" s="154"/>
      <c r="BG96" s="162">
        <v>0</v>
      </c>
    </row>
    <row r="97" spans="1:59" s="102" customFormat="1" ht="23.1" customHeight="1" x14ac:dyDescent="0.3">
      <c r="A97" s="143">
        <v>95</v>
      </c>
      <c r="B97" s="143" t="s">
        <v>248</v>
      </c>
      <c r="C97" s="144" t="s">
        <v>249</v>
      </c>
      <c r="D97" s="143" t="s">
        <v>449</v>
      </c>
      <c r="E97" s="143" t="s">
        <v>160</v>
      </c>
      <c r="F97" s="145"/>
      <c r="G97" s="145"/>
      <c r="H97" s="145">
        <v>2</v>
      </c>
      <c r="I97" s="145"/>
      <c r="J97" s="146"/>
      <c r="K97" s="162">
        <v>2</v>
      </c>
      <c r="L97" s="145">
        <v>3</v>
      </c>
      <c r="M97" s="145">
        <v>3</v>
      </c>
      <c r="N97" s="145">
        <v>3</v>
      </c>
      <c r="O97" s="145">
        <v>3</v>
      </c>
      <c r="P97" s="145">
        <v>3</v>
      </c>
      <c r="Q97" s="162">
        <v>3</v>
      </c>
      <c r="R97" s="145"/>
      <c r="S97" s="145"/>
      <c r="T97" s="145"/>
      <c r="U97" s="145"/>
      <c r="V97" s="146"/>
      <c r="W97" s="162">
        <v>0</v>
      </c>
      <c r="X97" s="145">
        <v>3</v>
      </c>
      <c r="Y97" s="145"/>
      <c r="Z97" s="145"/>
      <c r="AA97" s="145"/>
      <c r="AB97" s="146"/>
      <c r="AC97" s="162">
        <f t="shared" si="1"/>
        <v>3</v>
      </c>
      <c r="AD97" s="145"/>
      <c r="AE97" s="145"/>
      <c r="AF97" s="145"/>
      <c r="AG97" s="145"/>
      <c r="AH97" s="146"/>
      <c r="AI97" s="162">
        <v>0</v>
      </c>
      <c r="AJ97" s="145">
        <v>3</v>
      </c>
      <c r="AK97" s="145">
        <v>3</v>
      </c>
      <c r="AL97" s="145"/>
      <c r="AM97" s="145">
        <v>3</v>
      </c>
      <c r="AN97" s="146"/>
      <c r="AO97" s="162">
        <v>3</v>
      </c>
      <c r="AP97" s="145">
        <v>3</v>
      </c>
      <c r="AQ97" s="145"/>
      <c r="AR97" s="145"/>
      <c r="AS97" s="145"/>
      <c r="AT97" s="146"/>
      <c r="AU97" s="162">
        <v>3</v>
      </c>
      <c r="AV97" s="145"/>
      <c r="AW97" s="145"/>
      <c r="AX97" s="145"/>
      <c r="AY97" s="145">
        <v>3</v>
      </c>
      <c r="AZ97" s="145">
        <v>3</v>
      </c>
      <c r="BA97" s="162">
        <v>3</v>
      </c>
      <c r="BB97" s="145"/>
      <c r="BC97" s="145"/>
      <c r="BD97" s="145"/>
      <c r="BE97" s="147"/>
      <c r="BF97" s="148"/>
      <c r="BG97" s="162">
        <v>0</v>
      </c>
    </row>
    <row r="98" spans="1:59" s="102" customFormat="1" ht="23.1" customHeight="1" x14ac:dyDescent="0.3">
      <c r="A98" s="149">
        <v>96</v>
      </c>
      <c r="B98" s="149" t="s">
        <v>341</v>
      </c>
      <c r="C98" s="150" t="s">
        <v>342</v>
      </c>
      <c r="D98" s="149" t="s">
        <v>449</v>
      </c>
      <c r="E98" s="149" t="s">
        <v>492</v>
      </c>
      <c r="F98" s="145"/>
      <c r="G98" s="145"/>
      <c r="H98" s="145">
        <v>2</v>
      </c>
      <c r="I98" s="145"/>
      <c r="J98" s="152"/>
      <c r="K98" s="162">
        <v>2</v>
      </c>
      <c r="L98" s="145">
        <v>3</v>
      </c>
      <c r="M98" s="145">
        <v>2</v>
      </c>
      <c r="N98" s="145">
        <v>3</v>
      </c>
      <c r="O98" s="145">
        <v>2.5</v>
      </c>
      <c r="P98" s="145">
        <v>2</v>
      </c>
      <c r="Q98" s="162">
        <v>2.5</v>
      </c>
      <c r="R98" s="145"/>
      <c r="S98" s="145"/>
      <c r="T98" s="153"/>
      <c r="U98" s="145"/>
      <c r="V98" s="152"/>
      <c r="W98" s="162">
        <v>0</v>
      </c>
      <c r="X98" s="145">
        <v>2</v>
      </c>
      <c r="Y98" s="145"/>
      <c r="Z98" s="153"/>
      <c r="AA98" s="153"/>
      <c r="AB98" s="152"/>
      <c r="AC98" s="162">
        <f t="shared" si="1"/>
        <v>2</v>
      </c>
      <c r="AD98" s="145"/>
      <c r="AE98" s="145"/>
      <c r="AF98" s="145"/>
      <c r="AG98" s="153"/>
      <c r="AH98" s="152"/>
      <c r="AI98" s="162">
        <v>0</v>
      </c>
      <c r="AJ98" s="145">
        <v>3</v>
      </c>
      <c r="AK98" s="145">
        <v>4</v>
      </c>
      <c r="AL98" s="153"/>
      <c r="AM98" s="145">
        <v>3</v>
      </c>
      <c r="AN98" s="152"/>
      <c r="AO98" s="162">
        <v>3.3333333333333335</v>
      </c>
      <c r="AP98" s="145">
        <v>3</v>
      </c>
      <c r="AQ98" s="145"/>
      <c r="AR98" s="145"/>
      <c r="AS98" s="153"/>
      <c r="AT98" s="152"/>
      <c r="AU98" s="162">
        <v>3</v>
      </c>
      <c r="AV98" s="153"/>
      <c r="AW98" s="153"/>
      <c r="AX98" s="145"/>
      <c r="AY98" s="145">
        <v>2</v>
      </c>
      <c r="AZ98" s="145">
        <v>2</v>
      </c>
      <c r="BA98" s="162">
        <v>2</v>
      </c>
      <c r="BB98" s="145"/>
      <c r="BC98" s="145"/>
      <c r="BD98" s="153"/>
      <c r="BE98" s="151"/>
      <c r="BF98" s="154"/>
      <c r="BG98" s="162">
        <v>0</v>
      </c>
    </row>
    <row r="99" spans="1:59" s="102" customFormat="1" ht="23.1" customHeight="1" x14ac:dyDescent="0.3">
      <c r="A99" s="143">
        <v>97</v>
      </c>
      <c r="B99" s="143" t="s">
        <v>183</v>
      </c>
      <c r="C99" s="144" t="s">
        <v>184</v>
      </c>
      <c r="D99" s="143" t="s">
        <v>541</v>
      </c>
      <c r="E99" s="143" t="s">
        <v>160</v>
      </c>
      <c r="F99" s="145"/>
      <c r="G99" s="145"/>
      <c r="H99" s="145">
        <v>3.5</v>
      </c>
      <c r="I99" s="145"/>
      <c r="J99" s="146"/>
      <c r="K99" s="162">
        <v>3.5</v>
      </c>
      <c r="L99" s="145">
        <v>3</v>
      </c>
      <c r="M99" s="145">
        <v>3.5</v>
      </c>
      <c r="N99" s="145">
        <v>3.5</v>
      </c>
      <c r="O99" s="145">
        <v>3.5</v>
      </c>
      <c r="P99" s="145">
        <v>3</v>
      </c>
      <c r="Q99" s="162">
        <v>3.3</v>
      </c>
      <c r="R99" s="145"/>
      <c r="S99" s="145"/>
      <c r="T99" s="145"/>
      <c r="U99" s="145"/>
      <c r="V99" s="146"/>
      <c r="W99" s="162">
        <v>0</v>
      </c>
      <c r="X99" s="145">
        <v>3</v>
      </c>
      <c r="Y99" s="145"/>
      <c r="Z99" s="145"/>
      <c r="AA99" s="145"/>
      <c r="AB99" s="146"/>
      <c r="AC99" s="162">
        <f t="shared" si="1"/>
        <v>3</v>
      </c>
      <c r="AD99" s="145"/>
      <c r="AE99" s="145"/>
      <c r="AF99" s="145"/>
      <c r="AG99" s="145"/>
      <c r="AH99" s="146"/>
      <c r="AI99" s="162">
        <v>0</v>
      </c>
      <c r="AJ99" s="145">
        <v>3</v>
      </c>
      <c r="AK99" s="145">
        <v>3.5</v>
      </c>
      <c r="AL99" s="145"/>
      <c r="AM99" s="145">
        <v>3</v>
      </c>
      <c r="AN99" s="146"/>
      <c r="AO99" s="162">
        <v>3.1666666666666665</v>
      </c>
      <c r="AP99" s="145">
        <v>3</v>
      </c>
      <c r="AQ99" s="145"/>
      <c r="AR99" s="145"/>
      <c r="AS99" s="145"/>
      <c r="AT99" s="146"/>
      <c r="AU99" s="162">
        <v>3</v>
      </c>
      <c r="AV99" s="145"/>
      <c r="AW99" s="145"/>
      <c r="AX99" s="145"/>
      <c r="AY99" s="145">
        <v>3.5</v>
      </c>
      <c r="AZ99" s="145">
        <v>3.5</v>
      </c>
      <c r="BA99" s="162">
        <v>3.5</v>
      </c>
      <c r="BB99" s="145"/>
      <c r="BC99" s="145"/>
      <c r="BD99" s="145"/>
      <c r="BE99" s="147"/>
      <c r="BF99" s="148"/>
      <c r="BG99" s="162">
        <v>0</v>
      </c>
    </row>
    <row r="100" spans="1:59" s="102" customFormat="1" ht="23.1" customHeight="1" x14ac:dyDescent="0.3">
      <c r="A100" s="149">
        <v>98</v>
      </c>
      <c r="B100" s="149" t="s">
        <v>343</v>
      </c>
      <c r="C100" s="150" t="s">
        <v>344</v>
      </c>
      <c r="D100" s="149" t="s">
        <v>541</v>
      </c>
      <c r="E100" s="149" t="s">
        <v>492</v>
      </c>
      <c r="F100" s="145"/>
      <c r="G100" s="145"/>
      <c r="H100" s="145">
        <v>3</v>
      </c>
      <c r="I100" s="145"/>
      <c r="J100" s="152"/>
      <c r="K100" s="162">
        <v>3</v>
      </c>
      <c r="L100" s="145">
        <v>2</v>
      </c>
      <c r="M100" s="145">
        <v>3</v>
      </c>
      <c r="N100" s="145">
        <v>3</v>
      </c>
      <c r="O100" s="145">
        <v>3</v>
      </c>
      <c r="P100" s="145">
        <v>2</v>
      </c>
      <c r="Q100" s="162">
        <v>2.6</v>
      </c>
      <c r="R100" s="145"/>
      <c r="S100" s="145"/>
      <c r="T100" s="153"/>
      <c r="U100" s="145"/>
      <c r="V100" s="152"/>
      <c r="W100" s="162">
        <v>0</v>
      </c>
      <c r="X100" s="145">
        <v>3</v>
      </c>
      <c r="Y100" s="145"/>
      <c r="Z100" s="153"/>
      <c r="AA100" s="153"/>
      <c r="AB100" s="152"/>
      <c r="AC100" s="162">
        <f t="shared" si="1"/>
        <v>3</v>
      </c>
      <c r="AD100" s="145"/>
      <c r="AE100" s="145"/>
      <c r="AF100" s="145"/>
      <c r="AG100" s="153"/>
      <c r="AH100" s="152"/>
      <c r="AI100" s="162">
        <v>0</v>
      </c>
      <c r="AJ100" s="145">
        <v>3</v>
      </c>
      <c r="AK100" s="145">
        <v>2</v>
      </c>
      <c r="AL100" s="153"/>
      <c r="AM100" s="145">
        <v>2</v>
      </c>
      <c r="AN100" s="152"/>
      <c r="AO100" s="162">
        <v>2.3333333333333335</v>
      </c>
      <c r="AP100" s="145">
        <v>3</v>
      </c>
      <c r="AQ100" s="145"/>
      <c r="AR100" s="145"/>
      <c r="AS100" s="153"/>
      <c r="AT100" s="152"/>
      <c r="AU100" s="162">
        <v>3</v>
      </c>
      <c r="AV100" s="153"/>
      <c r="AW100" s="153"/>
      <c r="AX100" s="145"/>
      <c r="AY100" s="145">
        <v>3</v>
      </c>
      <c r="AZ100" s="145">
        <v>3</v>
      </c>
      <c r="BA100" s="162">
        <v>3</v>
      </c>
      <c r="BB100" s="145"/>
      <c r="BC100" s="145"/>
      <c r="BD100" s="153"/>
      <c r="BE100" s="151"/>
      <c r="BF100" s="154"/>
      <c r="BG100" s="162">
        <v>0</v>
      </c>
    </row>
    <row r="101" spans="1:59" s="102" customFormat="1" ht="23.1" customHeight="1" x14ac:dyDescent="0.3">
      <c r="A101" s="143">
        <v>99</v>
      </c>
      <c r="B101" s="143" t="s">
        <v>262</v>
      </c>
      <c r="C101" s="144" t="s">
        <v>263</v>
      </c>
      <c r="D101" s="143" t="s">
        <v>449</v>
      </c>
      <c r="E101" s="143" t="s">
        <v>160</v>
      </c>
      <c r="F101" s="145"/>
      <c r="G101" s="145"/>
      <c r="H101" s="145">
        <v>1</v>
      </c>
      <c r="I101" s="145"/>
      <c r="J101" s="146"/>
      <c r="K101" s="162">
        <v>1</v>
      </c>
      <c r="L101" s="145">
        <v>2</v>
      </c>
      <c r="M101" s="145">
        <v>1</v>
      </c>
      <c r="N101" s="145">
        <v>1</v>
      </c>
      <c r="O101" s="145">
        <v>1</v>
      </c>
      <c r="P101" s="145">
        <v>1</v>
      </c>
      <c r="Q101" s="162">
        <v>1.2</v>
      </c>
      <c r="R101" s="145"/>
      <c r="S101" s="145"/>
      <c r="T101" s="145"/>
      <c r="U101" s="145"/>
      <c r="V101" s="146"/>
      <c r="W101" s="162">
        <v>0</v>
      </c>
      <c r="X101" s="145">
        <v>1</v>
      </c>
      <c r="Y101" s="145"/>
      <c r="Z101" s="145"/>
      <c r="AA101" s="145"/>
      <c r="AB101" s="146"/>
      <c r="AC101" s="162">
        <f t="shared" si="1"/>
        <v>1</v>
      </c>
      <c r="AD101" s="145"/>
      <c r="AE101" s="145"/>
      <c r="AF101" s="145"/>
      <c r="AG101" s="145"/>
      <c r="AH101" s="146"/>
      <c r="AI101" s="162">
        <v>0</v>
      </c>
      <c r="AJ101" s="145">
        <v>1</v>
      </c>
      <c r="AK101" s="145">
        <v>1</v>
      </c>
      <c r="AL101" s="145"/>
      <c r="AM101" s="145">
        <v>1</v>
      </c>
      <c r="AN101" s="146"/>
      <c r="AO101" s="162">
        <v>1</v>
      </c>
      <c r="AP101" s="145">
        <v>3</v>
      </c>
      <c r="AQ101" s="145"/>
      <c r="AR101" s="145"/>
      <c r="AS101" s="145"/>
      <c r="AT101" s="146"/>
      <c r="AU101" s="162">
        <v>3</v>
      </c>
      <c r="AV101" s="145"/>
      <c r="AW101" s="145"/>
      <c r="AX101" s="145"/>
      <c r="AY101" s="145">
        <v>2</v>
      </c>
      <c r="AZ101" s="145">
        <v>1</v>
      </c>
      <c r="BA101" s="162">
        <v>1.5</v>
      </c>
      <c r="BB101" s="145"/>
      <c r="BC101" s="145"/>
      <c r="BD101" s="145"/>
      <c r="BE101" s="147"/>
      <c r="BF101" s="148"/>
      <c r="BG101" s="162">
        <v>0</v>
      </c>
    </row>
    <row r="102" spans="1:59" s="102" customFormat="1" ht="23.1" customHeight="1" x14ac:dyDescent="0.3">
      <c r="A102" s="149">
        <v>100</v>
      </c>
      <c r="B102" s="149" t="s">
        <v>139</v>
      </c>
      <c r="C102" s="150" t="s">
        <v>140</v>
      </c>
      <c r="D102" s="149" t="s">
        <v>449</v>
      </c>
      <c r="E102" s="149" t="s">
        <v>34</v>
      </c>
      <c r="F102" s="145"/>
      <c r="G102" s="145"/>
      <c r="H102" s="145">
        <v>1</v>
      </c>
      <c r="I102" s="145"/>
      <c r="J102" s="152"/>
      <c r="K102" s="162">
        <v>1</v>
      </c>
      <c r="L102" s="145">
        <v>3</v>
      </c>
      <c r="M102" s="145">
        <v>2</v>
      </c>
      <c r="N102" s="145">
        <v>1</v>
      </c>
      <c r="O102" s="145">
        <v>1.5</v>
      </c>
      <c r="P102" s="145">
        <v>1</v>
      </c>
      <c r="Q102" s="162">
        <v>1.7</v>
      </c>
      <c r="R102" s="145"/>
      <c r="S102" s="145"/>
      <c r="T102" s="153"/>
      <c r="U102" s="145"/>
      <c r="V102" s="152"/>
      <c r="W102" s="162">
        <v>0</v>
      </c>
      <c r="X102" s="145">
        <v>1</v>
      </c>
      <c r="Y102" s="145"/>
      <c r="Z102" s="153"/>
      <c r="AA102" s="153"/>
      <c r="AB102" s="152"/>
      <c r="AC102" s="162">
        <f t="shared" si="1"/>
        <v>1</v>
      </c>
      <c r="AD102" s="145"/>
      <c r="AE102" s="145"/>
      <c r="AF102" s="145"/>
      <c r="AG102" s="153"/>
      <c r="AH102" s="152"/>
      <c r="AI102" s="162">
        <v>0</v>
      </c>
      <c r="AJ102" s="145">
        <v>2</v>
      </c>
      <c r="AK102" s="145">
        <v>1</v>
      </c>
      <c r="AL102" s="153"/>
      <c r="AM102" s="145">
        <v>2</v>
      </c>
      <c r="AN102" s="152"/>
      <c r="AO102" s="162">
        <v>1.6666666666666667</v>
      </c>
      <c r="AP102" s="145">
        <v>3</v>
      </c>
      <c r="AQ102" s="145"/>
      <c r="AR102" s="145"/>
      <c r="AS102" s="153"/>
      <c r="AT102" s="152"/>
      <c r="AU102" s="162">
        <v>3</v>
      </c>
      <c r="AV102" s="153"/>
      <c r="AW102" s="153"/>
      <c r="AX102" s="145"/>
      <c r="AY102" s="145">
        <v>1</v>
      </c>
      <c r="AZ102" s="145">
        <v>1</v>
      </c>
      <c r="BA102" s="162">
        <v>1</v>
      </c>
      <c r="BB102" s="145"/>
      <c r="BC102" s="145"/>
      <c r="BD102" s="153"/>
      <c r="BE102" s="151"/>
      <c r="BF102" s="154"/>
      <c r="BG102" s="162">
        <v>0</v>
      </c>
    </row>
    <row r="103" spans="1:59" s="102" customFormat="1" ht="23.1" customHeight="1" x14ac:dyDescent="0.3">
      <c r="A103" s="143">
        <v>101</v>
      </c>
      <c r="B103" s="143" t="s">
        <v>345</v>
      </c>
      <c r="C103" s="144" t="s">
        <v>346</v>
      </c>
      <c r="D103" s="143" t="s">
        <v>449</v>
      </c>
      <c r="E103" s="143" t="s">
        <v>492</v>
      </c>
      <c r="F103" s="145"/>
      <c r="G103" s="145"/>
      <c r="H103" s="145">
        <v>4</v>
      </c>
      <c r="I103" s="145"/>
      <c r="J103" s="146"/>
      <c r="K103" s="162">
        <v>4</v>
      </c>
      <c r="L103" s="145">
        <v>4</v>
      </c>
      <c r="M103" s="145">
        <v>3</v>
      </c>
      <c r="N103" s="145">
        <v>4</v>
      </c>
      <c r="O103" s="145">
        <v>3.5</v>
      </c>
      <c r="P103" s="145">
        <v>4</v>
      </c>
      <c r="Q103" s="162">
        <v>3.7</v>
      </c>
      <c r="R103" s="145"/>
      <c r="S103" s="145"/>
      <c r="T103" s="145"/>
      <c r="U103" s="145"/>
      <c r="V103" s="146"/>
      <c r="W103" s="162">
        <v>0</v>
      </c>
      <c r="X103" s="145">
        <v>2</v>
      </c>
      <c r="Y103" s="145"/>
      <c r="Z103" s="145"/>
      <c r="AA103" s="145"/>
      <c r="AB103" s="146"/>
      <c r="AC103" s="162">
        <f t="shared" si="1"/>
        <v>2</v>
      </c>
      <c r="AD103" s="145"/>
      <c r="AE103" s="145"/>
      <c r="AF103" s="145"/>
      <c r="AG103" s="145"/>
      <c r="AH103" s="146"/>
      <c r="AI103" s="162">
        <v>0</v>
      </c>
      <c r="AJ103" s="145">
        <v>3</v>
      </c>
      <c r="AK103" s="145">
        <v>4</v>
      </c>
      <c r="AL103" s="145"/>
      <c r="AM103" s="145">
        <v>3</v>
      </c>
      <c r="AN103" s="146"/>
      <c r="AO103" s="162">
        <v>3.3333333333333335</v>
      </c>
      <c r="AP103" s="145">
        <v>3</v>
      </c>
      <c r="AQ103" s="145"/>
      <c r="AR103" s="145"/>
      <c r="AS103" s="145"/>
      <c r="AT103" s="146"/>
      <c r="AU103" s="162">
        <v>3</v>
      </c>
      <c r="AV103" s="145"/>
      <c r="AW103" s="145"/>
      <c r="AX103" s="145"/>
      <c r="AY103" s="145">
        <v>4</v>
      </c>
      <c r="AZ103" s="145">
        <v>4</v>
      </c>
      <c r="BA103" s="162">
        <v>4</v>
      </c>
      <c r="BB103" s="145"/>
      <c r="BC103" s="145"/>
      <c r="BD103" s="145"/>
      <c r="BE103" s="147"/>
      <c r="BF103" s="148"/>
      <c r="BG103" s="162">
        <v>0</v>
      </c>
    </row>
    <row r="104" spans="1:59" s="102" customFormat="1" ht="23.1" customHeight="1" x14ac:dyDescent="0.3">
      <c r="A104" s="149">
        <v>102</v>
      </c>
      <c r="B104" s="149" t="s">
        <v>347</v>
      </c>
      <c r="C104" s="150" t="s">
        <v>348</v>
      </c>
      <c r="D104" s="149" t="s">
        <v>541</v>
      </c>
      <c r="E104" s="149" t="s">
        <v>492</v>
      </c>
      <c r="F104" s="145"/>
      <c r="G104" s="145"/>
      <c r="H104" s="145">
        <v>3</v>
      </c>
      <c r="I104" s="145"/>
      <c r="J104" s="152"/>
      <c r="K104" s="162">
        <v>3</v>
      </c>
      <c r="L104" s="145">
        <v>4</v>
      </c>
      <c r="M104" s="145">
        <v>3</v>
      </c>
      <c r="N104" s="145">
        <v>3</v>
      </c>
      <c r="O104" s="145">
        <v>3</v>
      </c>
      <c r="P104" s="145">
        <v>2</v>
      </c>
      <c r="Q104" s="162">
        <v>3</v>
      </c>
      <c r="R104" s="145"/>
      <c r="S104" s="145"/>
      <c r="T104" s="153"/>
      <c r="U104" s="145"/>
      <c r="V104" s="152"/>
      <c r="W104" s="162">
        <v>0</v>
      </c>
      <c r="X104" s="145">
        <v>3</v>
      </c>
      <c r="Y104" s="145"/>
      <c r="Z104" s="153"/>
      <c r="AA104" s="153"/>
      <c r="AB104" s="152"/>
      <c r="AC104" s="162">
        <f t="shared" si="1"/>
        <v>3</v>
      </c>
      <c r="AD104" s="145"/>
      <c r="AE104" s="145"/>
      <c r="AF104" s="145"/>
      <c r="AG104" s="153"/>
      <c r="AH104" s="152"/>
      <c r="AI104" s="162">
        <v>0</v>
      </c>
      <c r="AJ104" s="145">
        <v>4</v>
      </c>
      <c r="AK104" s="145">
        <v>3</v>
      </c>
      <c r="AL104" s="153"/>
      <c r="AM104" s="145">
        <v>4</v>
      </c>
      <c r="AN104" s="152"/>
      <c r="AO104" s="162">
        <v>3.6666666666666665</v>
      </c>
      <c r="AP104" s="145">
        <v>3</v>
      </c>
      <c r="AQ104" s="145"/>
      <c r="AR104" s="145"/>
      <c r="AS104" s="153"/>
      <c r="AT104" s="152"/>
      <c r="AU104" s="162">
        <v>3</v>
      </c>
      <c r="AV104" s="153"/>
      <c r="AW104" s="153"/>
      <c r="AX104" s="145"/>
      <c r="AY104" s="145">
        <v>4</v>
      </c>
      <c r="AZ104" s="145">
        <v>3</v>
      </c>
      <c r="BA104" s="162">
        <v>3.5</v>
      </c>
      <c r="BB104" s="145"/>
      <c r="BC104" s="145"/>
      <c r="BD104" s="153"/>
      <c r="BE104" s="151"/>
      <c r="BF104" s="154"/>
      <c r="BG104" s="162">
        <v>0</v>
      </c>
    </row>
    <row r="105" spans="1:59" s="102" customFormat="1" ht="23.1" customHeight="1" x14ac:dyDescent="0.3">
      <c r="A105" s="143">
        <v>103</v>
      </c>
      <c r="B105" s="143" t="s">
        <v>141</v>
      </c>
      <c r="C105" s="144" t="s">
        <v>142</v>
      </c>
      <c r="D105" s="143" t="s">
        <v>541</v>
      </c>
      <c r="E105" s="143" t="s">
        <v>34</v>
      </c>
      <c r="F105" s="145"/>
      <c r="G105" s="145"/>
      <c r="H105" s="145">
        <v>2</v>
      </c>
      <c r="I105" s="145"/>
      <c r="J105" s="146"/>
      <c r="K105" s="162">
        <v>2</v>
      </c>
      <c r="L105" s="145">
        <v>3</v>
      </c>
      <c r="M105" s="145">
        <v>2</v>
      </c>
      <c r="N105" s="145">
        <v>2</v>
      </c>
      <c r="O105" s="145">
        <v>2</v>
      </c>
      <c r="P105" s="145">
        <v>2</v>
      </c>
      <c r="Q105" s="162">
        <v>2.2000000000000002</v>
      </c>
      <c r="R105" s="145"/>
      <c r="S105" s="145"/>
      <c r="T105" s="145"/>
      <c r="U105" s="145"/>
      <c r="V105" s="146"/>
      <c r="W105" s="162">
        <v>0</v>
      </c>
      <c r="X105" s="145">
        <v>3</v>
      </c>
      <c r="Y105" s="145"/>
      <c r="Z105" s="145"/>
      <c r="AA105" s="145"/>
      <c r="AB105" s="146"/>
      <c r="AC105" s="162">
        <f t="shared" si="1"/>
        <v>3</v>
      </c>
      <c r="AD105" s="145"/>
      <c r="AE105" s="145"/>
      <c r="AF105" s="145"/>
      <c r="AG105" s="145"/>
      <c r="AH105" s="146"/>
      <c r="AI105" s="162">
        <v>0</v>
      </c>
      <c r="AJ105" s="145">
        <v>2</v>
      </c>
      <c r="AK105" s="145">
        <v>3</v>
      </c>
      <c r="AL105" s="145"/>
      <c r="AM105" s="145">
        <v>2</v>
      </c>
      <c r="AN105" s="146"/>
      <c r="AO105" s="162">
        <v>2.3333333333333335</v>
      </c>
      <c r="AP105" s="145">
        <v>3</v>
      </c>
      <c r="AQ105" s="145"/>
      <c r="AR105" s="145"/>
      <c r="AS105" s="145"/>
      <c r="AT105" s="146"/>
      <c r="AU105" s="162">
        <v>3</v>
      </c>
      <c r="AV105" s="145"/>
      <c r="AW105" s="145"/>
      <c r="AX105" s="145"/>
      <c r="AY105" s="145">
        <v>4</v>
      </c>
      <c r="AZ105" s="145">
        <v>2</v>
      </c>
      <c r="BA105" s="162">
        <v>3</v>
      </c>
      <c r="BB105" s="145"/>
      <c r="BC105" s="145"/>
      <c r="BD105" s="145"/>
      <c r="BE105" s="147"/>
      <c r="BF105" s="148"/>
      <c r="BG105" s="162">
        <v>0</v>
      </c>
    </row>
    <row r="106" spans="1:59" s="102" customFormat="1" ht="23.1" customHeight="1" x14ac:dyDescent="0.3">
      <c r="A106" s="149">
        <v>104</v>
      </c>
      <c r="B106" s="149" t="s">
        <v>76</v>
      </c>
      <c r="C106" s="150" t="s">
        <v>77</v>
      </c>
      <c r="D106" s="149" t="s">
        <v>449</v>
      </c>
      <c r="E106" s="149" t="s">
        <v>34</v>
      </c>
      <c r="F106" s="145"/>
      <c r="G106" s="145"/>
      <c r="H106" s="145">
        <v>3</v>
      </c>
      <c r="I106" s="145"/>
      <c r="J106" s="152"/>
      <c r="K106" s="162">
        <v>3</v>
      </c>
      <c r="L106" s="145">
        <v>5</v>
      </c>
      <c r="M106" s="145">
        <v>4</v>
      </c>
      <c r="N106" s="145">
        <v>4</v>
      </c>
      <c r="O106" s="145">
        <v>4</v>
      </c>
      <c r="P106" s="145">
        <v>5</v>
      </c>
      <c r="Q106" s="162">
        <v>4.4000000000000004</v>
      </c>
      <c r="R106" s="145"/>
      <c r="S106" s="145"/>
      <c r="T106" s="153"/>
      <c r="U106" s="145"/>
      <c r="V106" s="152"/>
      <c r="W106" s="162">
        <v>0</v>
      </c>
      <c r="X106" s="145">
        <v>3</v>
      </c>
      <c r="Y106" s="145"/>
      <c r="Z106" s="153"/>
      <c r="AA106" s="153"/>
      <c r="AB106" s="152"/>
      <c r="AC106" s="162">
        <f t="shared" si="1"/>
        <v>3</v>
      </c>
      <c r="AD106" s="145"/>
      <c r="AE106" s="145"/>
      <c r="AF106" s="145"/>
      <c r="AG106" s="153"/>
      <c r="AH106" s="152"/>
      <c r="AI106" s="162">
        <v>0</v>
      </c>
      <c r="AJ106" s="145">
        <v>4</v>
      </c>
      <c r="AK106" s="145">
        <v>3</v>
      </c>
      <c r="AL106" s="153"/>
      <c r="AM106" s="145">
        <v>4</v>
      </c>
      <c r="AN106" s="152"/>
      <c r="AO106" s="162">
        <v>3.6666666666666665</v>
      </c>
      <c r="AP106" s="145">
        <v>3</v>
      </c>
      <c r="AQ106" s="145"/>
      <c r="AR106" s="145"/>
      <c r="AS106" s="153"/>
      <c r="AT106" s="152"/>
      <c r="AU106" s="162">
        <v>3</v>
      </c>
      <c r="AV106" s="153"/>
      <c r="AW106" s="153"/>
      <c r="AX106" s="145"/>
      <c r="AY106" s="145">
        <v>4</v>
      </c>
      <c r="AZ106" s="145">
        <v>4</v>
      </c>
      <c r="BA106" s="162">
        <v>4</v>
      </c>
      <c r="BB106" s="145"/>
      <c r="BC106" s="145"/>
      <c r="BD106" s="153"/>
      <c r="BE106" s="151"/>
      <c r="BF106" s="154"/>
      <c r="BG106" s="162">
        <v>0</v>
      </c>
    </row>
    <row r="107" spans="1:59" s="102" customFormat="1" ht="23.1" customHeight="1" x14ac:dyDescent="0.3">
      <c r="A107" s="143">
        <v>105</v>
      </c>
      <c r="B107" s="143" t="s">
        <v>143</v>
      </c>
      <c r="C107" s="144" t="s">
        <v>144</v>
      </c>
      <c r="D107" s="143" t="s">
        <v>541</v>
      </c>
      <c r="E107" s="143" t="s">
        <v>34</v>
      </c>
      <c r="F107" s="145"/>
      <c r="G107" s="145"/>
      <c r="H107" s="145">
        <v>3</v>
      </c>
      <c r="I107" s="145"/>
      <c r="J107" s="146"/>
      <c r="K107" s="162">
        <v>3</v>
      </c>
      <c r="L107" s="145">
        <v>5</v>
      </c>
      <c r="M107" s="145">
        <v>4</v>
      </c>
      <c r="N107" s="145">
        <v>4</v>
      </c>
      <c r="O107" s="145">
        <v>4</v>
      </c>
      <c r="P107" s="145">
        <v>4</v>
      </c>
      <c r="Q107" s="162">
        <v>4.2</v>
      </c>
      <c r="R107" s="145"/>
      <c r="S107" s="145"/>
      <c r="T107" s="145"/>
      <c r="U107" s="145"/>
      <c r="V107" s="146"/>
      <c r="W107" s="162">
        <v>0</v>
      </c>
      <c r="X107" s="145">
        <v>3</v>
      </c>
      <c r="Y107" s="145"/>
      <c r="Z107" s="145"/>
      <c r="AA107" s="145"/>
      <c r="AB107" s="146"/>
      <c r="AC107" s="162">
        <f t="shared" si="1"/>
        <v>3</v>
      </c>
      <c r="AD107" s="145"/>
      <c r="AE107" s="145"/>
      <c r="AF107" s="145"/>
      <c r="AG107" s="145"/>
      <c r="AH107" s="146"/>
      <c r="AI107" s="162">
        <v>0</v>
      </c>
      <c r="AJ107" s="145">
        <v>4</v>
      </c>
      <c r="AK107" s="145">
        <v>4</v>
      </c>
      <c r="AL107" s="145"/>
      <c r="AM107" s="145">
        <v>3</v>
      </c>
      <c r="AN107" s="146"/>
      <c r="AO107" s="162">
        <v>3.6666666666666665</v>
      </c>
      <c r="AP107" s="145">
        <v>3</v>
      </c>
      <c r="AQ107" s="145"/>
      <c r="AR107" s="145"/>
      <c r="AS107" s="145"/>
      <c r="AT107" s="146"/>
      <c r="AU107" s="162">
        <v>3</v>
      </c>
      <c r="AV107" s="145"/>
      <c r="AW107" s="145"/>
      <c r="AX107" s="145"/>
      <c r="AY107" s="145">
        <v>3</v>
      </c>
      <c r="AZ107" s="145">
        <v>3</v>
      </c>
      <c r="BA107" s="162">
        <v>3</v>
      </c>
      <c r="BB107" s="145"/>
      <c r="BC107" s="145"/>
      <c r="BD107" s="145"/>
      <c r="BE107" s="147"/>
      <c r="BF107" s="148"/>
      <c r="BG107" s="162">
        <v>0</v>
      </c>
    </row>
    <row r="108" spans="1:59" s="102" customFormat="1" ht="23.1" customHeight="1" x14ac:dyDescent="0.3">
      <c r="A108" s="149">
        <v>106</v>
      </c>
      <c r="B108" s="149" t="s">
        <v>349</v>
      </c>
      <c r="C108" s="150" t="s">
        <v>350</v>
      </c>
      <c r="D108" s="149" t="s">
        <v>449</v>
      </c>
      <c r="E108" s="149" t="s">
        <v>492</v>
      </c>
      <c r="F108" s="145"/>
      <c r="G108" s="145"/>
      <c r="H108" s="145">
        <v>3</v>
      </c>
      <c r="I108" s="145"/>
      <c r="J108" s="152"/>
      <c r="K108" s="162">
        <v>3</v>
      </c>
      <c r="L108" s="145">
        <v>3</v>
      </c>
      <c r="M108" s="145">
        <v>3</v>
      </c>
      <c r="N108" s="145">
        <v>3</v>
      </c>
      <c r="O108" s="145">
        <v>3</v>
      </c>
      <c r="P108" s="145">
        <v>3</v>
      </c>
      <c r="Q108" s="162">
        <v>3</v>
      </c>
      <c r="R108" s="145"/>
      <c r="S108" s="145"/>
      <c r="T108" s="153"/>
      <c r="U108" s="145"/>
      <c r="V108" s="152"/>
      <c r="W108" s="162">
        <v>0</v>
      </c>
      <c r="X108" s="145">
        <v>3</v>
      </c>
      <c r="Y108" s="145"/>
      <c r="Z108" s="153"/>
      <c r="AA108" s="153"/>
      <c r="AB108" s="152"/>
      <c r="AC108" s="162">
        <f t="shared" si="1"/>
        <v>3</v>
      </c>
      <c r="AD108" s="145"/>
      <c r="AE108" s="145"/>
      <c r="AF108" s="145"/>
      <c r="AG108" s="153"/>
      <c r="AH108" s="152"/>
      <c r="AI108" s="162">
        <v>0</v>
      </c>
      <c r="AJ108" s="145">
        <v>3</v>
      </c>
      <c r="AK108" s="145">
        <v>3</v>
      </c>
      <c r="AL108" s="153"/>
      <c r="AM108" s="145">
        <v>3</v>
      </c>
      <c r="AN108" s="152"/>
      <c r="AO108" s="162">
        <v>3</v>
      </c>
      <c r="AP108" s="145">
        <v>3</v>
      </c>
      <c r="AQ108" s="145"/>
      <c r="AR108" s="145"/>
      <c r="AS108" s="153"/>
      <c r="AT108" s="152"/>
      <c r="AU108" s="162">
        <v>3</v>
      </c>
      <c r="AV108" s="153"/>
      <c r="AW108" s="153"/>
      <c r="AX108" s="145"/>
      <c r="AY108" s="145">
        <v>4</v>
      </c>
      <c r="AZ108" s="145">
        <v>4</v>
      </c>
      <c r="BA108" s="162">
        <v>4</v>
      </c>
      <c r="BB108" s="145"/>
      <c r="BC108" s="145"/>
      <c r="BD108" s="153"/>
      <c r="BE108" s="151"/>
      <c r="BF108" s="154"/>
      <c r="BG108" s="162">
        <v>0</v>
      </c>
    </row>
    <row r="109" spans="1:59" s="102" customFormat="1" ht="23.1" customHeight="1" x14ac:dyDescent="0.3">
      <c r="A109" s="143">
        <v>107</v>
      </c>
      <c r="B109" s="143" t="s">
        <v>351</v>
      </c>
      <c r="C109" s="144" t="s">
        <v>352</v>
      </c>
      <c r="D109" s="143" t="s">
        <v>541</v>
      </c>
      <c r="E109" s="143" t="s">
        <v>492</v>
      </c>
      <c r="F109" s="145"/>
      <c r="G109" s="145"/>
      <c r="H109" s="145">
        <v>2</v>
      </c>
      <c r="I109" s="145"/>
      <c r="J109" s="146"/>
      <c r="K109" s="162">
        <v>2</v>
      </c>
      <c r="L109" s="145">
        <v>4</v>
      </c>
      <c r="M109" s="145">
        <v>4</v>
      </c>
      <c r="N109" s="145">
        <v>4</v>
      </c>
      <c r="O109" s="145">
        <v>4</v>
      </c>
      <c r="P109" s="145">
        <v>5</v>
      </c>
      <c r="Q109" s="162">
        <v>4.2</v>
      </c>
      <c r="R109" s="145"/>
      <c r="S109" s="145"/>
      <c r="T109" s="145"/>
      <c r="U109" s="145"/>
      <c r="V109" s="146"/>
      <c r="W109" s="162">
        <v>0</v>
      </c>
      <c r="X109" s="145">
        <v>2</v>
      </c>
      <c r="Y109" s="145"/>
      <c r="Z109" s="145"/>
      <c r="AA109" s="145"/>
      <c r="AB109" s="146"/>
      <c r="AC109" s="162">
        <f t="shared" si="1"/>
        <v>2</v>
      </c>
      <c r="AD109" s="145"/>
      <c r="AE109" s="145"/>
      <c r="AF109" s="145"/>
      <c r="AG109" s="145"/>
      <c r="AH109" s="146"/>
      <c r="AI109" s="162">
        <v>0</v>
      </c>
      <c r="AJ109" s="145">
        <v>3</v>
      </c>
      <c r="AK109" s="145">
        <v>4</v>
      </c>
      <c r="AL109" s="145"/>
      <c r="AM109" s="145">
        <v>3</v>
      </c>
      <c r="AN109" s="146"/>
      <c r="AO109" s="162">
        <v>3.3333333333333335</v>
      </c>
      <c r="AP109" s="145">
        <v>3</v>
      </c>
      <c r="AQ109" s="145"/>
      <c r="AR109" s="145"/>
      <c r="AS109" s="145"/>
      <c r="AT109" s="146"/>
      <c r="AU109" s="162">
        <v>3</v>
      </c>
      <c r="AV109" s="145"/>
      <c r="AW109" s="145"/>
      <c r="AX109" s="145"/>
      <c r="AY109" s="145">
        <v>3</v>
      </c>
      <c r="AZ109" s="145">
        <v>3</v>
      </c>
      <c r="BA109" s="162">
        <v>3</v>
      </c>
      <c r="BB109" s="145"/>
      <c r="BC109" s="145"/>
      <c r="BD109" s="145"/>
      <c r="BE109" s="147"/>
      <c r="BF109" s="148"/>
      <c r="BG109" s="162">
        <v>0</v>
      </c>
    </row>
    <row r="110" spans="1:59" s="102" customFormat="1" ht="23.1" customHeight="1" x14ac:dyDescent="0.3">
      <c r="A110" s="149">
        <v>108</v>
      </c>
      <c r="B110" s="149" t="s">
        <v>278</v>
      </c>
      <c r="C110" s="150" t="s">
        <v>279</v>
      </c>
      <c r="D110" s="149" t="s">
        <v>449</v>
      </c>
      <c r="E110" s="149" t="s">
        <v>160</v>
      </c>
      <c r="F110" s="145"/>
      <c r="G110" s="145"/>
      <c r="H110" s="145">
        <v>2</v>
      </c>
      <c r="I110" s="145"/>
      <c r="J110" s="152"/>
      <c r="K110" s="162">
        <v>2</v>
      </c>
      <c r="L110" s="145">
        <v>3</v>
      </c>
      <c r="M110" s="145">
        <v>2</v>
      </c>
      <c r="N110" s="145">
        <v>2</v>
      </c>
      <c r="O110" s="145">
        <v>2</v>
      </c>
      <c r="P110" s="145">
        <v>1</v>
      </c>
      <c r="Q110" s="162">
        <v>2</v>
      </c>
      <c r="R110" s="145"/>
      <c r="S110" s="145"/>
      <c r="T110" s="153"/>
      <c r="U110" s="145"/>
      <c r="V110" s="152"/>
      <c r="W110" s="162">
        <v>0</v>
      </c>
      <c r="X110" s="145">
        <v>2</v>
      </c>
      <c r="Y110" s="145"/>
      <c r="Z110" s="153"/>
      <c r="AA110" s="153"/>
      <c r="AB110" s="152"/>
      <c r="AC110" s="162">
        <f t="shared" si="1"/>
        <v>2</v>
      </c>
      <c r="AD110" s="145"/>
      <c r="AE110" s="145"/>
      <c r="AF110" s="145"/>
      <c r="AG110" s="153"/>
      <c r="AH110" s="152"/>
      <c r="AI110" s="162">
        <v>0</v>
      </c>
      <c r="AJ110" s="145">
        <v>4</v>
      </c>
      <c r="AK110" s="145">
        <v>2</v>
      </c>
      <c r="AL110" s="153"/>
      <c r="AM110" s="145">
        <v>2</v>
      </c>
      <c r="AN110" s="152"/>
      <c r="AO110" s="162">
        <v>2.6666666666666665</v>
      </c>
      <c r="AP110" s="145">
        <v>3</v>
      </c>
      <c r="AQ110" s="145"/>
      <c r="AR110" s="145"/>
      <c r="AS110" s="153"/>
      <c r="AT110" s="152"/>
      <c r="AU110" s="162">
        <v>3</v>
      </c>
      <c r="AV110" s="153"/>
      <c r="AW110" s="153"/>
      <c r="AX110" s="145"/>
      <c r="AY110" s="145">
        <v>2</v>
      </c>
      <c r="AZ110" s="145">
        <v>3</v>
      </c>
      <c r="BA110" s="162">
        <v>2.5</v>
      </c>
      <c r="BB110" s="145"/>
      <c r="BC110" s="145"/>
      <c r="BD110" s="153"/>
      <c r="BE110" s="151"/>
      <c r="BF110" s="154"/>
      <c r="BG110" s="162">
        <v>0</v>
      </c>
    </row>
    <row r="111" spans="1:59" s="102" customFormat="1" ht="23.1" customHeight="1" x14ac:dyDescent="0.3">
      <c r="A111" s="143">
        <v>109</v>
      </c>
      <c r="B111" s="143" t="s">
        <v>167</v>
      </c>
      <c r="C111" s="144" t="s">
        <v>168</v>
      </c>
      <c r="D111" s="143" t="s">
        <v>449</v>
      </c>
      <c r="E111" s="143" t="s">
        <v>160</v>
      </c>
      <c r="F111" s="145"/>
      <c r="G111" s="145"/>
      <c r="H111" s="145">
        <v>2</v>
      </c>
      <c r="I111" s="145"/>
      <c r="J111" s="146"/>
      <c r="K111" s="162">
        <v>2</v>
      </c>
      <c r="L111" s="145">
        <v>3</v>
      </c>
      <c r="M111" s="145">
        <v>2</v>
      </c>
      <c r="N111" s="145">
        <v>4</v>
      </c>
      <c r="O111" s="145">
        <v>3</v>
      </c>
      <c r="P111" s="145">
        <v>2</v>
      </c>
      <c r="Q111" s="162">
        <v>2.8</v>
      </c>
      <c r="R111" s="145"/>
      <c r="S111" s="145"/>
      <c r="T111" s="145"/>
      <c r="U111" s="145"/>
      <c r="V111" s="146"/>
      <c r="W111" s="162">
        <v>0</v>
      </c>
      <c r="X111" s="145">
        <v>2</v>
      </c>
      <c r="Y111" s="145"/>
      <c r="Z111" s="145"/>
      <c r="AA111" s="145"/>
      <c r="AB111" s="146"/>
      <c r="AC111" s="162">
        <f t="shared" si="1"/>
        <v>2</v>
      </c>
      <c r="AD111" s="145"/>
      <c r="AE111" s="145"/>
      <c r="AF111" s="145"/>
      <c r="AG111" s="145"/>
      <c r="AH111" s="146"/>
      <c r="AI111" s="162">
        <v>0</v>
      </c>
      <c r="AJ111" s="145">
        <v>3</v>
      </c>
      <c r="AK111" s="145">
        <v>4</v>
      </c>
      <c r="AL111" s="145"/>
      <c r="AM111" s="145">
        <v>3</v>
      </c>
      <c r="AN111" s="146"/>
      <c r="AO111" s="162">
        <v>3.3333333333333335</v>
      </c>
      <c r="AP111" s="145">
        <v>3</v>
      </c>
      <c r="AQ111" s="145"/>
      <c r="AR111" s="145"/>
      <c r="AS111" s="145"/>
      <c r="AT111" s="146"/>
      <c r="AU111" s="162">
        <v>3</v>
      </c>
      <c r="AV111" s="145"/>
      <c r="AW111" s="145"/>
      <c r="AX111" s="145"/>
      <c r="AY111" s="145">
        <v>3</v>
      </c>
      <c r="AZ111" s="145">
        <v>3</v>
      </c>
      <c r="BA111" s="162">
        <v>3</v>
      </c>
      <c r="BB111" s="145"/>
      <c r="BC111" s="145"/>
      <c r="BD111" s="145"/>
      <c r="BE111" s="147"/>
      <c r="BF111" s="148"/>
      <c r="BG111" s="162">
        <v>0</v>
      </c>
    </row>
    <row r="112" spans="1:59" s="102" customFormat="1" ht="23.1" customHeight="1" x14ac:dyDescent="0.3">
      <c r="A112" s="149">
        <v>110</v>
      </c>
      <c r="B112" s="149" t="s">
        <v>185</v>
      </c>
      <c r="C112" s="150" t="s">
        <v>186</v>
      </c>
      <c r="D112" s="149" t="s">
        <v>449</v>
      </c>
      <c r="E112" s="149" t="s">
        <v>160</v>
      </c>
      <c r="F112" s="145"/>
      <c r="G112" s="145"/>
      <c r="H112" s="145">
        <v>2</v>
      </c>
      <c r="I112" s="145"/>
      <c r="J112" s="152"/>
      <c r="K112" s="162">
        <v>2</v>
      </c>
      <c r="L112" s="145">
        <v>2</v>
      </c>
      <c r="M112" s="145">
        <v>2</v>
      </c>
      <c r="N112" s="145">
        <v>2</v>
      </c>
      <c r="O112" s="145">
        <v>2</v>
      </c>
      <c r="P112" s="145">
        <v>2</v>
      </c>
      <c r="Q112" s="162">
        <v>2</v>
      </c>
      <c r="R112" s="145"/>
      <c r="S112" s="145"/>
      <c r="T112" s="153"/>
      <c r="U112" s="145"/>
      <c r="V112" s="152"/>
      <c r="W112" s="162">
        <v>0</v>
      </c>
      <c r="X112" s="145">
        <v>2</v>
      </c>
      <c r="Y112" s="145"/>
      <c r="Z112" s="153"/>
      <c r="AA112" s="153"/>
      <c r="AB112" s="152"/>
      <c r="AC112" s="162">
        <f t="shared" si="1"/>
        <v>2</v>
      </c>
      <c r="AD112" s="145"/>
      <c r="AE112" s="145"/>
      <c r="AF112" s="145"/>
      <c r="AG112" s="153"/>
      <c r="AH112" s="152"/>
      <c r="AI112" s="162">
        <v>0</v>
      </c>
      <c r="AJ112" s="145">
        <v>3</v>
      </c>
      <c r="AK112" s="145">
        <v>2</v>
      </c>
      <c r="AL112" s="153"/>
      <c r="AM112" s="145">
        <v>2</v>
      </c>
      <c r="AN112" s="152"/>
      <c r="AO112" s="162">
        <v>2.3333333333333335</v>
      </c>
      <c r="AP112" s="145">
        <v>2</v>
      </c>
      <c r="AQ112" s="145"/>
      <c r="AR112" s="145"/>
      <c r="AS112" s="153"/>
      <c r="AT112" s="152"/>
      <c r="AU112" s="162">
        <v>2</v>
      </c>
      <c r="AV112" s="153"/>
      <c r="AW112" s="153"/>
      <c r="AX112" s="145"/>
      <c r="AY112" s="145">
        <v>2</v>
      </c>
      <c r="AZ112" s="145">
        <v>2</v>
      </c>
      <c r="BA112" s="162">
        <v>2</v>
      </c>
      <c r="BB112" s="145"/>
      <c r="BC112" s="145"/>
      <c r="BD112" s="153"/>
      <c r="BE112" s="151"/>
      <c r="BF112" s="154"/>
      <c r="BG112" s="162">
        <v>0</v>
      </c>
    </row>
    <row r="113" spans="1:59" s="102" customFormat="1" ht="23.1" customHeight="1" x14ac:dyDescent="0.3">
      <c r="A113" s="143">
        <v>111</v>
      </c>
      <c r="B113" s="143" t="s">
        <v>232</v>
      </c>
      <c r="C113" s="144" t="s">
        <v>233</v>
      </c>
      <c r="D113" s="143" t="s">
        <v>449</v>
      </c>
      <c r="E113" s="143" t="s">
        <v>160</v>
      </c>
      <c r="F113" s="145"/>
      <c r="G113" s="145"/>
      <c r="H113" s="145">
        <v>2</v>
      </c>
      <c r="I113" s="145"/>
      <c r="J113" s="146"/>
      <c r="K113" s="162">
        <v>2</v>
      </c>
      <c r="L113" s="145">
        <v>3</v>
      </c>
      <c r="M113" s="145">
        <v>2</v>
      </c>
      <c r="N113" s="145">
        <v>2</v>
      </c>
      <c r="O113" s="145">
        <v>2</v>
      </c>
      <c r="P113" s="145">
        <v>2</v>
      </c>
      <c r="Q113" s="162">
        <v>2.2000000000000002</v>
      </c>
      <c r="R113" s="145"/>
      <c r="S113" s="145"/>
      <c r="T113" s="145"/>
      <c r="U113" s="145"/>
      <c r="V113" s="146"/>
      <c r="W113" s="162">
        <v>0</v>
      </c>
      <c r="X113" s="145">
        <v>3</v>
      </c>
      <c r="Y113" s="145"/>
      <c r="Z113" s="145"/>
      <c r="AA113" s="145"/>
      <c r="AB113" s="146"/>
      <c r="AC113" s="162">
        <f t="shared" si="1"/>
        <v>3</v>
      </c>
      <c r="AD113" s="145"/>
      <c r="AE113" s="145"/>
      <c r="AF113" s="145"/>
      <c r="AG113" s="145"/>
      <c r="AH113" s="146"/>
      <c r="AI113" s="162">
        <v>0</v>
      </c>
      <c r="AJ113" s="145">
        <v>2</v>
      </c>
      <c r="AK113" s="145">
        <v>3</v>
      </c>
      <c r="AL113" s="145"/>
      <c r="AM113" s="145">
        <v>2</v>
      </c>
      <c r="AN113" s="146"/>
      <c r="AO113" s="162">
        <v>2.3333333333333335</v>
      </c>
      <c r="AP113" s="145">
        <v>2</v>
      </c>
      <c r="AQ113" s="145"/>
      <c r="AR113" s="145"/>
      <c r="AS113" s="145"/>
      <c r="AT113" s="146"/>
      <c r="AU113" s="162">
        <v>2</v>
      </c>
      <c r="AV113" s="145"/>
      <c r="AW113" s="145"/>
      <c r="AX113" s="145"/>
      <c r="AY113" s="145">
        <v>2</v>
      </c>
      <c r="AZ113" s="145">
        <v>2</v>
      </c>
      <c r="BA113" s="162">
        <v>2</v>
      </c>
      <c r="BB113" s="145"/>
      <c r="BC113" s="145"/>
      <c r="BD113" s="145"/>
      <c r="BE113" s="147"/>
      <c r="BF113" s="148"/>
      <c r="BG113" s="162">
        <v>0</v>
      </c>
    </row>
    <row r="114" spans="1:59" s="102" customFormat="1" ht="23.1" customHeight="1" x14ac:dyDescent="0.3">
      <c r="A114" s="149">
        <v>112</v>
      </c>
      <c r="B114" s="149" t="s">
        <v>145</v>
      </c>
      <c r="C114" s="150" t="s">
        <v>146</v>
      </c>
      <c r="D114" s="149" t="s">
        <v>449</v>
      </c>
      <c r="E114" s="149" t="s">
        <v>34</v>
      </c>
      <c r="F114" s="145"/>
      <c r="G114" s="145"/>
      <c r="H114" s="145">
        <v>2</v>
      </c>
      <c r="I114" s="145"/>
      <c r="J114" s="152"/>
      <c r="K114" s="162">
        <v>2</v>
      </c>
      <c r="L114" s="145">
        <v>2</v>
      </c>
      <c r="M114" s="145">
        <v>3</v>
      </c>
      <c r="N114" s="145">
        <v>2</v>
      </c>
      <c r="O114" s="145">
        <v>2.5</v>
      </c>
      <c r="P114" s="145">
        <v>2</v>
      </c>
      <c r="Q114" s="162">
        <v>2.2999999999999998</v>
      </c>
      <c r="R114" s="145"/>
      <c r="S114" s="145"/>
      <c r="T114" s="153"/>
      <c r="U114" s="145"/>
      <c r="V114" s="152"/>
      <c r="W114" s="162">
        <v>0</v>
      </c>
      <c r="X114" s="145">
        <v>2</v>
      </c>
      <c r="Y114" s="145"/>
      <c r="Z114" s="153"/>
      <c r="AA114" s="153"/>
      <c r="AB114" s="152"/>
      <c r="AC114" s="162">
        <f t="shared" si="1"/>
        <v>2</v>
      </c>
      <c r="AD114" s="145"/>
      <c r="AE114" s="145"/>
      <c r="AF114" s="145"/>
      <c r="AG114" s="153"/>
      <c r="AH114" s="152"/>
      <c r="AI114" s="162">
        <v>0</v>
      </c>
      <c r="AJ114" s="145">
        <v>2</v>
      </c>
      <c r="AK114" s="145">
        <v>2</v>
      </c>
      <c r="AL114" s="153"/>
      <c r="AM114" s="145">
        <v>2</v>
      </c>
      <c r="AN114" s="152"/>
      <c r="AO114" s="162">
        <v>2</v>
      </c>
      <c r="AP114" s="145">
        <v>3</v>
      </c>
      <c r="AQ114" s="145"/>
      <c r="AR114" s="145"/>
      <c r="AS114" s="153"/>
      <c r="AT114" s="152"/>
      <c r="AU114" s="162">
        <v>3</v>
      </c>
      <c r="AV114" s="153"/>
      <c r="AW114" s="153"/>
      <c r="AX114" s="145"/>
      <c r="AY114" s="145">
        <v>3</v>
      </c>
      <c r="AZ114" s="145">
        <v>3</v>
      </c>
      <c r="BA114" s="162">
        <v>3</v>
      </c>
      <c r="BB114" s="145"/>
      <c r="BC114" s="145"/>
      <c r="BD114" s="153"/>
      <c r="BE114" s="151"/>
      <c r="BF114" s="154"/>
      <c r="BG114" s="162">
        <v>0</v>
      </c>
    </row>
    <row r="115" spans="1:59" s="102" customFormat="1" ht="23.1" customHeight="1" x14ac:dyDescent="0.3">
      <c r="A115" s="143">
        <v>113</v>
      </c>
      <c r="B115" s="143" t="s">
        <v>200</v>
      </c>
      <c r="C115" s="144" t="s">
        <v>201</v>
      </c>
      <c r="D115" s="143" t="s">
        <v>449</v>
      </c>
      <c r="E115" s="143" t="s">
        <v>160</v>
      </c>
      <c r="F115" s="145"/>
      <c r="G115" s="145"/>
      <c r="H115" s="145">
        <v>2</v>
      </c>
      <c r="I115" s="145"/>
      <c r="J115" s="146"/>
      <c r="K115" s="162">
        <v>2</v>
      </c>
      <c r="L115" s="145">
        <v>3</v>
      </c>
      <c r="M115" s="145">
        <v>3</v>
      </c>
      <c r="N115" s="145">
        <v>3</v>
      </c>
      <c r="O115" s="145">
        <v>3</v>
      </c>
      <c r="P115" s="145">
        <v>3</v>
      </c>
      <c r="Q115" s="162">
        <v>3</v>
      </c>
      <c r="R115" s="145"/>
      <c r="S115" s="145"/>
      <c r="T115" s="145"/>
      <c r="U115" s="145"/>
      <c r="V115" s="146"/>
      <c r="W115" s="162">
        <v>0</v>
      </c>
      <c r="X115" s="145">
        <v>3</v>
      </c>
      <c r="Y115" s="145"/>
      <c r="Z115" s="145"/>
      <c r="AA115" s="145"/>
      <c r="AB115" s="146"/>
      <c r="AC115" s="162">
        <f t="shared" si="1"/>
        <v>3</v>
      </c>
      <c r="AD115" s="145"/>
      <c r="AE115" s="145"/>
      <c r="AF115" s="145"/>
      <c r="AG115" s="145"/>
      <c r="AH115" s="146"/>
      <c r="AI115" s="162">
        <v>0</v>
      </c>
      <c r="AJ115" s="145">
        <v>3</v>
      </c>
      <c r="AK115" s="145">
        <v>3</v>
      </c>
      <c r="AL115" s="145"/>
      <c r="AM115" s="145">
        <v>3</v>
      </c>
      <c r="AN115" s="146"/>
      <c r="AO115" s="162">
        <v>3</v>
      </c>
      <c r="AP115" s="145">
        <v>3</v>
      </c>
      <c r="AQ115" s="145"/>
      <c r="AR115" s="145"/>
      <c r="AS115" s="145"/>
      <c r="AT115" s="146"/>
      <c r="AU115" s="162">
        <v>3</v>
      </c>
      <c r="AV115" s="145"/>
      <c r="AW115" s="145"/>
      <c r="AX115" s="145"/>
      <c r="AY115" s="145">
        <v>3</v>
      </c>
      <c r="AZ115" s="145">
        <v>3</v>
      </c>
      <c r="BA115" s="162">
        <v>3</v>
      </c>
      <c r="BB115" s="145"/>
      <c r="BC115" s="145"/>
      <c r="BD115" s="145"/>
      <c r="BE115" s="147"/>
      <c r="BF115" s="148"/>
      <c r="BG115" s="162">
        <v>0</v>
      </c>
    </row>
    <row r="116" spans="1:59" s="102" customFormat="1" ht="23.1" customHeight="1" x14ac:dyDescent="0.3">
      <c r="A116" s="149">
        <v>114</v>
      </c>
      <c r="B116" s="149" t="s">
        <v>216</v>
      </c>
      <c r="C116" s="150" t="s">
        <v>217</v>
      </c>
      <c r="D116" s="149" t="s">
        <v>449</v>
      </c>
      <c r="E116" s="149" t="s">
        <v>160</v>
      </c>
      <c r="F116" s="145"/>
      <c r="G116" s="145"/>
      <c r="H116" s="145">
        <v>2</v>
      </c>
      <c r="I116" s="145"/>
      <c r="J116" s="152"/>
      <c r="K116" s="162">
        <v>2</v>
      </c>
      <c r="L116" s="145">
        <v>2</v>
      </c>
      <c r="M116" s="145">
        <v>2</v>
      </c>
      <c r="N116" s="145">
        <v>2</v>
      </c>
      <c r="O116" s="145">
        <v>2</v>
      </c>
      <c r="P116" s="145">
        <v>2</v>
      </c>
      <c r="Q116" s="162">
        <v>2</v>
      </c>
      <c r="R116" s="145"/>
      <c r="S116" s="145"/>
      <c r="T116" s="153"/>
      <c r="U116" s="145"/>
      <c r="V116" s="152"/>
      <c r="W116" s="162">
        <v>0</v>
      </c>
      <c r="X116" s="145">
        <v>2</v>
      </c>
      <c r="Y116" s="145"/>
      <c r="Z116" s="153"/>
      <c r="AA116" s="153"/>
      <c r="AB116" s="152"/>
      <c r="AC116" s="162">
        <f t="shared" si="1"/>
        <v>2</v>
      </c>
      <c r="AD116" s="145"/>
      <c r="AE116" s="145"/>
      <c r="AF116" s="145"/>
      <c r="AG116" s="153"/>
      <c r="AH116" s="152"/>
      <c r="AI116" s="162">
        <v>0</v>
      </c>
      <c r="AJ116" s="145">
        <v>2</v>
      </c>
      <c r="AK116" s="145">
        <v>2</v>
      </c>
      <c r="AL116" s="153"/>
      <c r="AM116" s="145">
        <v>2</v>
      </c>
      <c r="AN116" s="152"/>
      <c r="AO116" s="162">
        <v>2</v>
      </c>
      <c r="AP116" s="145">
        <v>2</v>
      </c>
      <c r="AQ116" s="145"/>
      <c r="AR116" s="145"/>
      <c r="AS116" s="153"/>
      <c r="AT116" s="152"/>
      <c r="AU116" s="162">
        <v>2</v>
      </c>
      <c r="AV116" s="153"/>
      <c r="AW116" s="153"/>
      <c r="AX116" s="145"/>
      <c r="AY116" s="145">
        <v>2</v>
      </c>
      <c r="AZ116" s="145">
        <v>2</v>
      </c>
      <c r="BA116" s="162">
        <v>2</v>
      </c>
      <c r="BB116" s="145"/>
      <c r="BC116" s="145"/>
      <c r="BD116" s="153"/>
      <c r="BE116" s="151"/>
      <c r="BF116" s="154"/>
      <c r="BG116" s="162">
        <v>0</v>
      </c>
    </row>
    <row r="117" spans="1:59" s="102" customFormat="1" ht="23.1" customHeight="1" x14ac:dyDescent="0.3">
      <c r="A117" s="143">
        <v>115</v>
      </c>
      <c r="B117" s="143" t="s">
        <v>234</v>
      </c>
      <c r="C117" s="144" t="s">
        <v>235</v>
      </c>
      <c r="D117" s="143" t="s">
        <v>449</v>
      </c>
      <c r="E117" s="143" t="s">
        <v>160</v>
      </c>
      <c r="F117" s="145"/>
      <c r="G117" s="145"/>
      <c r="H117" s="145">
        <v>2.5</v>
      </c>
      <c r="I117" s="145"/>
      <c r="J117" s="146"/>
      <c r="K117" s="162">
        <v>2.5</v>
      </c>
      <c r="L117" s="145">
        <v>2.5</v>
      </c>
      <c r="M117" s="145">
        <v>2.5</v>
      </c>
      <c r="N117" s="145">
        <v>2.5</v>
      </c>
      <c r="O117" s="145">
        <v>2.5</v>
      </c>
      <c r="P117" s="145">
        <v>2.5</v>
      </c>
      <c r="Q117" s="162">
        <v>2.5</v>
      </c>
      <c r="R117" s="145"/>
      <c r="S117" s="145"/>
      <c r="T117" s="145"/>
      <c r="U117" s="145"/>
      <c r="V117" s="146"/>
      <c r="W117" s="162">
        <v>0</v>
      </c>
      <c r="X117" s="145">
        <v>2.5</v>
      </c>
      <c r="Y117" s="145"/>
      <c r="Z117" s="145"/>
      <c r="AA117" s="145"/>
      <c r="AB117" s="146"/>
      <c r="AC117" s="162">
        <f t="shared" si="1"/>
        <v>2.5</v>
      </c>
      <c r="AD117" s="145"/>
      <c r="AE117" s="145"/>
      <c r="AF117" s="145"/>
      <c r="AG117" s="145"/>
      <c r="AH117" s="146"/>
      <c r="AI117" s="162">
        <v>0</v>
      </c>
      <c r="AJ117" s="145">
        <v>2.5</v>
      </c>
      <c r="AK117" s="145">
        <v>2.5</v>
      </c>
      <c r="AL117" s="145"/>
      <c r="AM117" s="145">
        <v>2.5</v>
      </c>
      <c r="AN117" s="146"/>
      <c r="AO117" s="162">
        <v>2.5</v>
      </c>
      <c r="AP117" s="145">
        <v>2.5</v>
      </c>
      <c r="AQ117" s="145"/>
      <c r="AR117" s="145"/>
      <c r="AS117" s="145"/>
      <c r="AT117" s="146"/>
      <c r="AU117" s="162">
        <v>2.5</v>
      </c>
      <c r="AV117" s="145"/>
      <c r="AW117" s="145"/>
      <c r="AX117" s="145"/>
      <c r="AY117" s="145">
        <v>2.5</v>
      </c>
      <c r="AZ117" s="145">
        <v>2.5</v>
      </c>
      <c r="BA117" s="162">
        <v>2.5</v>
      </c>
      <c r="BB117" s="145"/>
      <c r="BC117" s="145"/>
      <c r="BD117" s="145"/>
      <c r="BE117" s="147"/>
      <c r="BF117" s="148"/>
      <c r="BG117" s="162">
        <v>0</v>
      </c>
    </row>
    <row r="118" spans="1:59" s="102" customFormat="1" ht="23.1" customHeight="1" x14ac:dyDescent="0.3">
      <c r="A118" s="149">
        <v>116</v>
      </c>
      <c r="B118" s="149" t="s">
        <v>353</v>
      </c>
      <c r="C118" s="150" t="s">
        <v>354</v>
      </c>
      <c r="D118" s="149" t="s">
        <v>543</v>
      </c>
      <c r="E118" s="149" t="s">
        <v>492</v>
      </c>
      <c r="F118" s="145"/>
      <c r="G118" s="145"/>
      <c r="H118" s="145">
        <v>4</v>
      </c>
      <c r="I118" s="145"/>
      <c r="J118" s="152"/>
      <c r="K118" s="162">
        <v>4</v>
      </c>
      <c r="L118" s="145">
        <v>4</v>
      </c>
      <c r="M118" s="145">
        <v>4</v>
      </c>
      <c r="N118" s="145">
        <v>4</v>
      </c>
      <c r="O118" s="145">
        <v>4</v>
      </c>
      <c r="P118" s="145">
        <v>4</v>
      </c>
      <c r="Q118" s="162">
        <v>4</v>
      </c>
      <c r="R118" s="145"/>
      <c r="S118" s="145"/>
      <c r="T118" s="153"/>
      <c r="U118" s="145"/>
      <c r="V118" s="152"/>
      <c r="W118" s="162">
        <v>0</v>
      </c>
      <c r="X118" s="145">
        <v>4</v>
      </c>
      <c r="Y118" s="145"/>
      <c r="Z118" s="153"/>
      <c r="AA118" s="153"/>
      <c r="AB118" s="152"/>
      <c r="AC118" s="162">
        <f t="shared" si="1"/>
        <v>4</v>
      </c>
      <c r="AD118" s="145"/>
      <c r="AE118" s="145"/>
      <c r="AF118" s="145"/>
      <c r="AG118" s="153"/>
      <c r="AH118" s="152"/>
      <c r="AI118" s="162">
        <v>0</v>
      </c>
      <c r="AJ118" s="145">
        <v>4</v>
      </c>
      <c r="AK118" s="145">
        <v>4</v>
      </c>
      <c r="AL118" s="153"/>
      <c r="AM118" s="145">
        <v>4</v>
      </c>
      <c r="AN118" s="152"/>
      <c r="AO118" s="162">
        <v>4</v>
      </c>
      <c r="AP118" s="145">
        <v>3</v>
      </c>
      <c r="AQ118" s="145"/>
      <c r="AR118" s="145"/>
      <c r="AS118" s="153"/>
      <c r="AT118" s="152"/>
      <c r="AU118" s="162">
        <v>3</v>
      </c>
      <c r="AV118" s="153"/>
      <c r="AW118" s="153"/>
      <c r="AX118" s="145"/>
      <c r="AY118" s="145">
        <v>4</v>
      </c>
      <c r="AZ118" s="145">
        <v>4</v>
      </c>
      <c r="BA118" s="162">
        <v>4</v>
      </c>
      <c r="BB118" s="145"/>
      <c r="BC118" s="145"/>
      <c r="BD118" s="153"/>
      <c r="BE118" s="151"/>
      <c r="BF118" s="154"/>
      <c r="BG118" s="162">
        <v>0</v>
      </c>
    </row>
    <row r="119" spans="1:59" s="102" customFormat="1" ht="23.1" customHeight="1" x14ac:dyDescent="0.3">
      <c r="A119" s="143">
        <v>117</v>
      </c>
      <c r="B119" s="143" t="s">
        <v>202</v>
      </c>
      <c r="C119" s="144" t="s">
        <v>203</v>
      </c>
      <c r="D119" s="143" t="s">
        <v>541</v>
      </c>
      <c r="E119" s="143" t="s">
        <v>160</v>
      </c>
      <c r="F119" s="145"/>
      <c r="G119" s="145"/>
      <c r="H119" s="145">
        <v>3</v>
      </c>
      <c r="I119" s="145"/>
      <c r="J119" s="146"/>
      <c r="K119" s="162">
        <v>3</v>
      </c>
      <c r="L119" s="145">
        <v>4</v>
      </c>
      <c r="M119" s="145">
        <v>4</v>
      </c>
      <c r="N119" s="145">
        <v>4</v>
      </c>
      <c r="O119" s="145">
        <v>4</v>
      </c>
      <c r="P119" s="145">
        <v>3</v>
      </c>
      <c r="Q119" s="162">
        <v>3.8</v>
      </c>
      <c r="R119" s="145"/>
      <c r="S119" s="145"/>
      <c r="T119" s="145"/>
      <c r="U119" s="145"/>
      <c r="V119" s="146"/>
      <c r="W119" s="162">
        <v>0</v>
      </c>
      <c r="X119" s="145">
        <v>4</v>
      </c>
      <c r="Y119" s="145"/>
      <c r="Z119" s="145"/>
      <c r="AA119" s="145"/>
      <c r="AB119" s="146"/>
      <c r="AC119" s="162">
        <f t="shared" si="1"/>
        <v>4</v>
      </c>
      <c r="AD119" s="145"/>
      <c r="AE119" s="145"/>
      <c r="AF119" s="145"/>
      <c r="AG119" s="145"/>
      <c r="AH119" s="146"/>
      <c r="AI119" s="162">
        <v>0</v>
      </c>
      <c r="AJ119" s="145">
        <v>4</v>
      </c>
      <c r="AK119" s="145">
        <v>4</v>
      </c>
      <c r="AL119" s="145"/>
      <c r="AM119" s="145">
        <v>3</v>
      </c>
      <c r="AN119" s="146"/>
      <c r="AO119" s="162">
        <v>3.6666666666666665</v>
      </c>
      <c r="AP119" s="145">
        <v>3</v>
      </c>
      <c r="AQ119" s="145"/>
      <c r="AR119" s="145"/>
      <c r="AS119" s="145"/>
      <c r="AT119" s="146"/>
      <c r="AU119" s="162">
        <v>3</v>
      </c>
      <c r="AV119" s="145"/>
      <c r="AW119" s="145"/>
      <c r="AX119" s="145"/>
      <c r="AY119" s="145">
        <v>4</v>
      </c>
      <c r="AZ119" s="145">
        <v>4</v>
      </c>
      <c r="BA119" s="162">
        <v>4</v>
      </c>
      <c r="BB119" s="145"/>
      <c r="BC119" s="145"/>
      <c r="BD119" s="145"/>
      <c r="BE119" s="147"/>
      <c r="BF119" s="148"/>
      <c r="BG119" s="162">
        <v>0</v>
      </c>
    </row>
    <row r="120" spans="1:59" s="102" customFormat="1" ht="23.1" customHeight="1" x14ac:dyDescent="0.3">
      <c r="A120" s="149">
        <v>118</v>
      </c>
      <c r="B120" s="149" t="s">
        <v>355</v>
      </c>
      <c r="C120" s="150" t="s">
        <v>356</v>
      </c>
      <c r="D120" s="149" t="s">
        <v>541</v>
      </c>
      <c r="E120" s="149" t="s">
        <v>492</v>
      </c>
      <c r="F120" s="145"/>
      <c r="G120" s="145"/>
      <c r="H120" s="145">
        <v>2</v>
      </c>
      <c r="I120" s="145"/>
      <c r="J120" s="152"/>
      <c r="K120" s="162">
        <v>2</v>
      </c>
      <c r="L120" s="145">
        <v>3</v>
      </c>
      <c r="M120" s="145">
        <v>3</v>
      </c>
      <c r="N120" s="145">
        <v>2</v>
      </c>
      <c r="O120" s="145">
        <v>2.5</v>
      </c>
      <c r="P120" s="145">
        <v>2</v>
      </c>
      <c r="Q120" s="162">
        <v>2.5</v>
      </c>
      <c r="R120" s="145"/>
      <c r="S120" s="145"/>
      <c r="T120" s="153"/>
      <c r="U120" s="145"/>
      <c r="V120" s="152"/>
      <c r="W120" s="162">
        <v>0</v>
      </c>
      <c r="X120" s="145">
        <v>3</v>
      </c>
      <c r="Y120" s="145"/>
      <c r="Z120" s="153"/>
      <c r="AA120" s="153"/>
      <c r="AB120" s="152"/>
      <c r="AC120" s="162">
        <f t="shared" si="1"/>
        <v>3</v>
      </c>
      <c r="AD120" s="145"/>
      <c r="AE120" s="145"/>
      <c r="AF120" s="145"/>
      <c r="AG120" s="153"/>
      <c r="AH120" s="152"/>
      <c r="AI120" s="162">
        <v>0</v>
      </c>
      <c r="AJ120" s="145">
        <v>3</v>
      </c>
      <c r="AK120" s="145">
        <v>2</v>
      </c>
      <c r="AL120" s="153"/>
      <c r="AM120" s="145">
        <v>3</v>
      </c>
      <c r="AN120" s="152"/>
      <c r="AO120" s="162">
        <v>2.6666666666666665</v>
      </c>
      <c r="AP120" s="145">
        <v>3</v>
      </c>
      <c r="AQ120" s="145"/>
      <c r="AR120" s="145"/>
      <c r="AS120" s="153"/>
      <c r="AT120" s="152"/>
      <c r="AU120" s="162">
        <v>3</v>
      </c>
      <c r="AV120" s="153"/>
      <c r="AW120" s="153"/>
      <c r="AX120" s="145"/>
      <c r="AY120" s="145">
        <v>2</v>
      </c>
      <c r="AZ120" s="145">
        <v>2</v>
      </c>
      <c r="BA120" s="162">
        <v>2</v>
      </c>
      <c r="BB120" s="145"/>
      <c r="BC120" s="145"/>
      <c r="BD120" s="153"/>
      <c r="BE120" s="151"/>
      <c r="BF120" s="154"/>
      <c r="BG120" s="162">
        <v>0</v>
      </c>
    </row>
    <row r="121" spans="1:59" s="102" customFormat="1" ht="23.1" customHeight="1" x14ac:dyDescent="0.3">
      <c r="A121" s="143">
        <v>119</v>
      </c>
      <c r="B121" s="143" t="s">
        <v>357</v>
      </c>
      <c r="C121" s="144" t="s">
        <v>358</v>
      </c>
      <c r="D121" s="143" t="s">
        <v>541</v>
      </c>
      <c r="E121" s="143" t="s">
        <v>492</v>
      </c>
      <c r="F121" s="145"/>
      <c r="G121" s="145"/>
      <c r="H121" s="145">
        <v>4</v>
      </c>
      <c r="I121" s="145"/>
      <c r="J121" s="146"/>
      <c r="K121" s="162">
        <v>4</v>
      </c>
      <c r="L121" s="145">
        <v>3.5</v>
      </c>
      <c r="M121" s="145">
        <v>4</v>
      </c>
      <c r="N121" s="145">
        <v>4</v>
      </c>
      <c r="O121" s="145">
        <v>4</v>
      </c>
      <c r="P121" s="145">
        <v>3.5</v>
      </c>
      <c r="Q121" s="162">
        <v>3.8</v>
      </c>
      <c r="R121" s="145"/>
      <c r="S121" s="145"/>
      <c r="T121" s="145"/>
      <c r="U121" s="145"/>
      <c r="V121" s="146"/>
      <c r="W121" s="162">
        <v>0</v>
      </c>
      <c r="X121" s="145">
        <v>3.5</v>
      </c>
      <c r="Y121" s="145"/>
      <c r="Z121" s="145"/>
      <c r="AA121" s="145"/>
      <c r="AB121" s="146"/>
      <c r="AC121" s="162">
        <f t="shared" si="1"/>
        <v>3.5</v>
      </c>
      <c r="AD121" s="145"/>
      <c r="AE121" s="145"/>
      <c r="AF121" s="145"/>
      <c r="AG121" s="145"/>
      <c r="AH121" s="146"/>
      <c r="AI121" s="162">
        <v>0</v>
      </c>
      <c r="AJ121" s="145">
        <v>3.5</v>
      </c>
      <c r="AK121" s="145">
        <v>4</v>
      </c>
      <c r="AL121" s="145"/>
      <c r="AM121" s="145">
        <v>3.5</v>
      </c>
      <c r="AN121" s="146"/>
      <c r="AO121" s="162">
        <v>3.6666666666666665</v>
      </c>
      <c r="AP121" s="145">
        <v>3.5</v>
      </c>
      <c r="AQ121" s="145"/>
      <c r="AR121" s="145"/>
      <c r="AS121" s="145"/>
      <c r="AT121" s="146"/>
      <c r="AU121" s="162">
        <v>3.5</v>
      </c>
      <c r="AV121" s="145"/>
      <c r="AW121" s="145"/>
      <c r="AX121" s="145"/>
      <c r="AY121" s="145">
        <v>4</v>
      </c>
      <c r="AZ121" s="145">
        <v>4</v>
      </c>
      <c r="BA121" s="162">
        <v>4</v>
      </c>
      <c r="BB121" s="145"/>
      <c r="BC121" s="145"/>
      <c r="BD121" s="145"/>
      <c r="BE121" s="147"/>
      <c r="BF121" s="148"/>
      <c r="BG121" s="162">
        <v>0</v>
      </c>
    </row>
    <row r="122" spans="1:59" s="102" customFormat="1" ht="23.1" customHeight="1" x14ac:dyDescent="0.3">
      <c r="A122" s="149">
        <v>120</v>
      </c>
      <c r="B122" s="149" t="s">
        <v>149</v>
      </c>
      <c r="C122" s="150" t="s">
        <v>150</v>
      </c>
      <c r="D122" s="149" t="s">
        <v>449</v>
      </c>
      <c r="E122" s="149" t="s">
        <v>34</v>
      </c>
      <c r="F122" s="145"/>
      <c r="G122" s="145"/>
      <c r="H122" s="145">
        <v>2</v>
      </c>
      <c r="I122" s="145"/>
      <c r="J122" s="152"/>
      <c r="K122" s="162">
        <v>2</v>
      </c>
      <c r="L122" s="145">
        <v>2</v>
      </c>
      <c r="M122" s="145">
        <v>2</v>
      </c>
      <c r="N122" s="145">
        <v>2</v>
      </c>
      <c r="O122" s="145">
        <v>2</v>
      </c>
      <c r="P122" s="145">
        <v>2</v>
      </c>
      <c r="Q122" s="162">
        <v>2</v>
      </c>
      <c r="R122" s="145"/>
      <c r="S122" s="145"/>
      <c r="T122" s="153"/>
      <c r="U122" s="145"/>
      <c r="V122" s="152"/>
      <c r="W122" s="162">
        <v>0</v>
      </c>
      <c r="X122" s="145">
        <v>3</v>
      </c>
      <c r="Y122" s="145"/>
      <c r="Z122" s="153"/>
      <c r="AA122" s="153"/>
      <c r="AB122" s="152"/>
      <c r="AC122" s="162">
        <f t="shared" si="1"/>
        <v>3</v>
      </c>
      <c r="AD122" s="145"/>
      <c r="AE122" s="145"/>
      <c r="AF122" s="145"/>
      <c r="AG122" s="153"/>
      <c r="AH122" s="152"/>
      <c r="AI122" s="162">
        <v>0</v>
      </c>
      <c r="AJ122" s="145">
        <v>4</v>
      </c>
      <c r="AK122" s="145">
        <v>2</v>
      </c>
      <c r="AL122" s="153"/>
      <c r="AM122" s="145">
        <v>3</v>
      </c>
      <c r="AN122" s="152"/>
      <c r="AO122" s="162">
        <v>3</v>
      </c>
      <c r="AP122" s="145">
        <v>3</v>
      </c>
      <c r="AQ122" s="145"/>
      <c r="AR122" s="145"/>
      <c r="AS122" s="153"/>
      <c r="AT122" s="152"/>
      <c r="AU122" s="162">
        <v>3</v>
      </c>
      <c r="AV122" s="153"/>
      <c r="AW122" s="153"/>
      <c r="AX122" s="145"/>
      <c r="AY122" s="145">
        <v>2</v>
      </c>
      <c r="AZ122" s="145">
        <v>2</v>
      </c>
      <c r="BA122" s="162">
        <v>2</v>
      </c>
      <c r="BB122" s="145"/>
      <c r="BC122" s="145"/>
      <c r="BD122" s="153"/>
      <c r="BE122" s="151"/>
      <c r="BF122" s="154"/>
      <c r="BG122" s="162">
        <v>0</v>
      </c>
    </row>
    <row r="123" spans="1:59" s="102" customFormat="1" ht="23.1" customHeight="1" x14ac:dyDescent="0.3">
      <c r="A123" s="143">
        <v>121</v>
      </c>
      <c r="B123" s="143" t="s">
        <v>359</v>
      </c>
      <c r="C123" s="144" t="s">
        <v>360</v>
      </c>
      <c r="D123" s="143" t="s">
        <v>449</v>
      </c>
      <c r="E123" s="143" t="s">
        <v>492</v>
      </c>
      <c r="F123" s="145"/>
      <c r="G123" s="145"/>
      <c r="H123" s="145">
        <v>2</v>
      </c>
      <c r="I123" s="145"/>
      <c r="J123" s="146"/>
      <c r="K123" s="162">
        <v>2</v>
      </c>
      <c r="L123" s="145">
        <v>2</v>
      </c>
      <c r="M123" s="145">
        <v>2</v>
      </c>
      <c r="N123" s="145">
        <v>1</v>
      </c>
      <c r="O123" s="145">
        <v>1.5</v>
      </c>
      <c r="P123" s="145">
        <v>2</v>
      </c>
      <c r="Q123" s="162">
        <v>1.7</v>
      </c>
      <c r="R123" s="145"/>
      <c r="S123" s="145"/>
      <c r="T123" s="145"/>
      <c r="U123" s="145"/>
      <c r="V123" s="146"/>
      <c r="W123" s="162">
        <v>0</v>
      </c>
      <c r="X123" s="145">
        <v>2</v>
      </c>
      <c r="Y123" s="145"/>
      <c r="Z123" s="145"/>
      <c r="AA123" s="145"/>
      <c r="AB123" s="146"/>
      <c r="AC123" s="162">
        <f t="shared" si="1"/>
        <v>2</v>
      </c>
      <c r="AD123" s="145"/>
      <c r="AE123" s="145"/>
      <c r="AF123" s="145"/>
      <c r="AG123" s="145"/>
      <c r="AH123" s="146"/>
      <c r="AI123" s="162">
        <v>0</v>
      </c>
      <c r="AJ123" s="145">
        <v>2</v>
      </c>
      <c r="AK123" s="145">
        <v>1</v>
      </c>
      <c r="AL123" s="145"/>
      <c r="AM123" s="145">
        <v>2</v>
      </c>
      <c r="AN123" s="146"/>
      <c r="AO123" s="162">
        <v>1.6666666666666667</v>
      </c>
      <c r="AP123" s="145">
        <v>3</v>
      </c>
      <c r="AQ123" s="145"/>
      <c r="AR123" s="145"/>
      <c r="AS123" s="145"/>
      <c r="AT123" s="146"/>
      <c r="AU123" s="162">
        <v>3</v>
      </c>
      <c r="AV123" s="145"/>
      <c r="AW123" s="145"/>
      <c r="AX123" s="145"/>
      <c r="AY123" s="145">
        <v>2</v>
      </c>
      <c r="AZ123" s="145">
        <v>2</v>
      </c>
      <c r="BA123" s="162">
        <v>2</v>
      </c>
      <c r="BB123" s="145"/>
      <c r="BC123" s="145"/>
      <c r="BD123" s="145"/>
      <c r="BE123" s="147"/>
      <c r="BF123" s="148"/>
      <c r="BG123" s="162">
        <v>0</v>
      </c>
    </row>
    <row r="124" spans="1:59" s="102" customFormat="1" ht="23.1" customHeight="1" x14ac:dyDescent="0.3">
      <c r="A124" s="149">
        <v>122</v>
      </c>
      <c r="B124" s="149" t="s">
        <v>361</v>
      </c>
      <c r="C124" s="150" t="s">
        <v>362</v>
      </c>
      <c r="D124" s="149" t="s">
        <v>449</v>
      </c>
      <c r="E124" s="149" t="s">
        <v>492</v>
      </c>
      <c r="F124" s="145"/>
      <c r="G124" s="145"/>
      <c r="H124" s="145">
        <v>3</v>
      </c>
      <c r="I124" s="145"/>
      <c r="J124" s="152"/>
      <c r="K124" s="162">
        <v>3</v>
      </c>
      <c r="L124" s="145">
        <v>4</v>
      </c>
      <c r="M124" s="145">
        <v>4</v>
      </c>
      <c r="N124" s="145">
        <v>4</v>
      </c>
      <c r="O124" s="145">
        <v>4</v>
      </c>
      <c r="P124" s="145">
        <v>4</v>
      </c>
      <c r="Q124" s="162">
        <v>4</v>
      </c>
      <c r="R124" s="145"/>
      <c r="S124" s="145"/>
      <c r="T124" s="153"/>
      <c r="U124" s="145"/>
      <c r="V124" s="152"/>
      <c r="W124" s="162">
        <v>0</v>
      </c>
      <c r="X124" s="145">
        <v>3</v>
      </c>
      <c r="Y124" s="145"/>
      <c r="Z124" s="153"/>
      <c r="AA124" s="153"/>
      <c r="AB124" s="152"/>
      <c r="AC124" s="162">
        <f t="shared" si="1"/>
        <v>3</v>
      </c>
      <c r="AD124" s="145"/>
      <c r="AE124" s="145"/>
      <c r="AF124" s="145"/>
      <c r="AG124" s="153"/>
      <c r="AH124" s="152"/>
      <c r="AI124" s="162">
        <v>0</v>
      </c>
      <c r="AJ124" s="145">
        <v>4</v>
      </c>
      <c r="AK124" s="145">
        <v>4</v>
      </c>
      <c r="AL124" s="153"/>
      <c r="AM124" s="145">
        <v>4</v>
      </c>
      <c r="AN124" s="152"/>
      <c r="AO124" s="162">
        <v>4</v>
      </c>
      <c r="AP124" s="145">
        <v>3</v>
      </c>
      <c r="AQ124" s="145"/>
      <c r="AR124" s="145"/>
      <c r="AS124" s="153"/>
      <c r="AT124" s="152"/>
      <c r="AU124" s="162">
        <v>3</v>
      </c>
      <c r="AV124" s="153"/>
      <c r="AW124" s="153"/>
      <c r="AX124" s="145"/>
      <c r="AY124" s="145">
        <v>3</v>
      </c>
      <c r="AZ124" s="145">
        <v>4</v>
      </c>
      <c r="BA124" s="162">
        <v>3.5</v>
      </c>
      <c r="BB124" s="145"/>
      <c r="BC124" s="145"/>
      <c r="BD124" s="153"/>
      <c r="BE124" s="151"/>
      <c r="BF124" s="154"/>
      <c r="BG124" s="162">
        <v>0</v>
      </c>
    </row>
    <row r="125" spans="1:59" s="102" customFormat="1" ht="23.1" customHeight="1" x14ac:dyDescent="0.3">
      <c r="A125" s="143">
        <v>123</v>
      </c>
      <c r="B125" s="143" t="s">
        <v>363</v>
      </c>
      <c r="C125" s="144" t="s">
        <v>364</v>
      </c>
      <c r="D125" s="143" t="s">
        <v>449</v>
      </c>
      <c r="E125" s="143" t="s">
        <v>492</v>
      </c>
      <c r="F125" s="145"/>
      <c r="G125" s="145"/>
      <c r="H125" s="145">
        <v>3</v>
      </c>
      <c r="I125" s="145"/>
      <c r="J125" s="146"/>
      <c r="K125" s="162">
        <v>3</v>
      </c>
      <c r="L125" s="145">
        <v>4</v>
      </c>
      <c r="M125" s="145">
        <v>3</v>
      </c>
      <c r="N125" s="145">
        <v>2</v>
      </c>
      <c r="O125" s="145">
        <v>2.5</v>
      </c>
      <c r="P125" s="145">
        <v>3</v>
      </c>
      <c r="Q125" s="162">
        <v>2.9</v>
      </c>
      <c r="R125" s="145"/>
      <c r="S125" s="145"/>
      <c r="T125" s="145"/>
      <c r="U125" s="145"/>
      <c r="V125" s="146"/>
      <c r="W125" s="162">
        <v>0</v>
      </c>
      <c r="X125" s="145">
        <v>3</v>
      </c>
      <c r="Y125" s="145"/>
      <c r="Z125" s="145"/>
      <c r="AA125" s="145"/>
      <c r="AB125" s="146"/>
      <c r="AC125" s="162">
        <f t="shared" si="1"/>
        <v>3</v>
      </c>
      <c r="AD125" s="145"/>
      <c r="AE125" s="145"/>
      <c r="AF125" s="145"/>
      <c r="AG125" s="145"/>
      <c r="AH125" s="146"/>
      <c r="AI125" s="162">
        <v>0</v>
      </c>
      <c r="AJ125" s="145">
        <v>4</v>
      </c>
      <c r="AK125" s="145">
        <v>3</v>
      </c>
      <c r="AL125" s="145"/>
      <c r="AM125" s="145">
        <v>3</v>
      </c>
      <c r="AN125" s="146"/>
      <c r="AO125" s="162">
        <v>3.3333333333333335</v>
      </c>
      <c r="AP125" s="145">
        <v>3</v>
      </c>
      <c r="AQ125" s="145"/>
      <c r="AR125" s="145"/>
      <c r="AS125" s="145"/>
      <c r="AT125" s="146"/>
      <c r="AU125" s="162">
        <v>3</v>
      </c>
      <c r="AV125" s="145"/>
      <c r="AW125" s="145"/>
      <c r="AX125" s="145"/>
      <c r="AY125" s="145">
        <v>2</v>
      </c>
      <c r="AZ125" s="145">
        <v>4</v>
      </c>
      <c r="BA125" s="162">
        <v>3</v>
      </c>
      <c r="BB125" s="145"/>
      <c r="BC125" s="145"/>
      <c r="BD125" s="145"/>
      <c r="BE125" s="147"/>
      <c r="BF125" s="148"/>
      <c r="BG125" s="162">
        <v>0</v>
      </c>
    </row>
    <row r="126" spans="1:59" s="102" customFormat="1" ht="23.1" customHeight="1" x14ac:dyDescent="0.3">
      <c r="A126" s="149">
        <v>124</v>
      </c>
      <c r="B126" s="149" t="s">
        <v>53</v>
      </c>
      <c r="C126" s="150" t="s">
        <v>54</v>
      </c>
      <c r="D126" s="149" t="s">
        <v>449</v>
      </c>
      <c r="E126" s="149" t="s">
        <v>34</v>
      </c>
      <c r="F126" s="145"/>
      <c r="G126" s="145"/>
      <c r="H126" s="145">
        <v>3</v>
      </c>
      <c r="I126" s="145"/>
      <c r="J126" s="152"/>
      <c r="K126" s="162">
        <v>3</v>
      </c>
      <c r="L126" s="145">
        <v>3</v>
      </c>
      <c r="M126" s="145">
        <v>3.5</v>
      </c>
      <c r="N126" s="145">
        <v>3</v>
      </c>
      <c r="O126" s="145">
        <v>3.25</v>
      </c>
      <c r="P126" s="145">
        <v>3</v>
      </c>
      <c r="Q126" s="162">
        <v>3.15</v>
      </c>
      <c r="R126" s="145"/>
      <c r="S126" s="145"/>
      <c r="T126" s="153"/>
      <c r="U126" s="145"/>
      <c r="V126" s="152"/>
      <c r="W126" s="162">
        <v>0</v>
      </c>
      <c r="X126" s="145">
        <v>3.5</v>
      </c>
      <c r="Y126" s="145"/>
      <c r="Z126" s="153"/>
      <c r="AA126" s="153"/>
      <c r="AB126" s="152"/>
      <c r="AC126" s="162">
        <f t="shared" si="1"/>
        <v>3.5</v>
      </c>
      <c r="AD126" s="145"/>
      <c r="AE126" s="145"/>
      <c r="AF126" s="145"/>
      <c r="AG126" s="153"/>
      <c r="AH126" s="152"/>
      <c r="AI126" s="162">
        <v>0</v>
      </c>
      <c r="AJ126" s="145">
        <v>3.5</v>
      </c>
      <c r="AK126" s="145">
        <v>3.5</v>
      </c>
      <c r="AL126" s="153"/>
      <c r="AM126" s="145">
        <v>3</v>
      </c>
      <c r="AN126" s="152"/>
      <c r="AO126" s="162">
        <v>3.3333333333333335</v>
      </c>
      <c r="AP126" s="145">
        <v>3.5</v>
      </c>
      <c r="AQ126" s="145"/>
      <c r="AR126" s="145"/>
      <c r="AS126" s="153"/>
      <c r="AT126" s="152"/>
      <c r="AU126" s="162">
        <v>3.5</v>
      </c>
      <c r="AV126" s="153"/>
      <c r="AW126" s="153"/>
      <c r="AX126" s="145"/>
      <c r="AY126" s="145">
        <v>3.5</v>
      </c>
      <c r="AZ126" s="145">
        <v>3.5</v>
      </c>
      <c r="BA126" s="162">
        <v>3.5</v>
      </c>
      <c r="BB126" s="145"/>
      <c r="BC126" s="145"/>
      <c r="BD126" s="153"/>
      <c r="BE126" s="151"/>
      <c r="BF126" s="154"/>
      <c r="BG126" s="162">
        <v>0</v>
      </c>
    </row>
    <row r="127" spans="1:59" s="102" customFormat="1" ht="23.1" customHeight="1" x14ac:dyDescent="0.3">
      <c r="A127" s="143">
        <v>125</v>
      </c>
      <c r="B127" s="143" t="s">
        <v>218</v>
      </c>
      <c r="C127" s="144" t="s">
        <v>219</v>
      </c>
      <c r="D127" s="143" t="s">
        <v>541</v>
      </c>
      <c r="E127" s="143" t="s">
        <v>160</v>
      </c>
      <c r="F127" s="145"/>
      <c r="G127" s="145"/>
      <c r="H127" s="145">
        <v>3.5</v>
      </c>
      <c r="I127" s="145"/>
      <c r="J127" s="146"/>
      <c r="K127" s="162">
        <v>3.5</v>
      </c>
      <c r="L127" s="145">
        <v>3</v>
      </c>
      <c r="M127" s="145">
        <v>3.5</v>
      </c>
      <c r="N127" s="145">
        <v>4</v>
      </c>
      <c r="O127" s="145">
        <v>3.75</v>
      </c>
      <c r="P127" s="145">
        <v>3</v>
      </c>
      <c r="Q127" s="162">
        <v>3.45</v>
      </c>
      <c r="R127" s="145"/>
      <c r="S127" s="145"/>
      <c r="T127" s="145"/>
      <c r="U127" s="145"/>
      <c r="V127" s="146"/>
      <c r="W127" s="162">
        <v>0</v>
      </c>
      <c r="X127" s="145">
        <v>3</v>
      </c>
      <c r="Y127" s="145"/>
      <c r="Z127" s="145"/>
      <c r="AA127" s="145"/>
      <c r="AB127" s="146"/>
      <c r="AC127" s="162">
        <f t="shared" si="1"/>
        <v>3</v>
      </c>
      <c r="AD127" s="145"/>
      <c r="AE127" s="145"/>
      <c r="AF127" s="145"/>
      <c r="AG127" s="145"/>
      <c r="AH127" s="146"/>
      <c r="AI127" s="162">
        <v>0</v>
      </c>
      <c r="AJ127" s="145">
        <v>3.5</v>
      </c>
      <c r="AK127" s="145">
        <v>3.5</v>
      </c>
      <c r="AL127" s="145"/>
      <c r="AM127" s="145">
        <v>3.5</v>
      </c>
      <c r="AN127" s="146"/>
      <c r="AO127" s="162">
        <v>3.5</v>
      </c>
      <c r="AP127" s="145">
        <v>3.5</v>
      </c>
      <c r="AQ127" s="145"/>
      <c r="AR127" s="145"/>
      <c r="AS127" s="145"/>
      <c r="AT127" s="146"/>
      <c r="AU127" s="162">
        <v>3.5</v>
      </c>
      <c r="AV127" s="145"/>
      <c r="AW127" s="145"/>
      <c r="AX127" s="145"/>
      <c r="AY127" s="145">
        <v>3.5</v>
      </c>
      <c r="AZ127" s="145">
        <v>3.5</v>
      </c>
      <c r="BA127" s="162">
        <v>3.5</v>
      </c>
      <c r="BB127" s="145"/>
      <c r="BC127" s="145"/>
      <c r="BD127" s="145"/>
      <c r="BE127" s="147"/>
      <c r="BF127" s="148"/>
      <c r="BG127" s="162">
        <v>0</v>
      </c>
    </row>
    <row r="128" spans="1:59" s="102" customFormat="1" ht="23.1" customHeight="1" x14ac:dyDescent="0.3">
      <c r="A128" s="149">
        <v>126</v>
      </c>
      <c r="B128" s="149" t="s">
        <v>236</v>
      </c>
      <c r="C128" s="150" t="s">
        <v>237</v>
      </c>
      <c r="D128" s="149" t="s">
        <v>541</v>
      </c>
      <c r="E128" s="149" t="s">
        <v>160</v>
      </c>
      <c r="F128" s="145"/>
      <c r="G128" s="145"/>
      <c r="H128" s="145">
        <v>2</v>
      </c>
      <c r="I128" s="145"/>
      <c r="J128" s="152"/>
      <c r="K128" s="162">
        <v>2</v>
      </c>
      <c r="L128" s="145">
        <v>2</v>
      </c>
      <c r="M128" s="145">
        <v>2</v>
      </c>
      <c r="N128" s="145">
        <v>2</v>
      </c>
      <c r="O128" s="145">
        <v>2</v>
      </c>
      <c r="P128" s="145">
        <v>2</v>
      </c>
      <c r="Q128" s="162">
        <v>2</v>
      </c>
      <c r="R128" s="145"/>
      <c r="S128" s="145"/>
      <c r="T128" s="153"/>
      <c r="U128" s="145"/>
      <c r="V128" s="152"/>
      <c r="W128" s="162">
        <v>0</v>
      </c>
      <c r="X128" s="145">
        <v>2</v>
      </c>
      <c r="Y128" s="145"/>
      <c r="Z128" s="153"/>
      <c r="AA128" s="153"/>
      <c r="AB128" s="152"/>
      <c r="AC128" s="162">
        <f t="shared" si="1"/>
        <v>2</v>
      </c>
      <c r="AD128" s="145"/>
      <c r="AE128" s="145"/>
      <c r="AF128" s="145"/>
      <c r="AG128" s="153"/>
      <c r="AH128" s="152"/>
      <c r="AI128" s="162">
        <v>0</v>
      </c>
      <c r="AJ128" s="145">
        <v>2</v>
      </c>
      <c r="AK128" s="145">
        <v>2</v>
      </c>
      <c r="AL128" s="153"/>
      <c r="AM128" s="145">
        <v>2</v>
      </c>
      <c r="AN128" s="152"/>
      <c r="AO128" s="162">
        <v>2</v>
      </c>
      <c r="AP128" s="145">
        <v>2</v>
      </c>
      <c r="AQ128" s="145"/>
      <c r="AR128" s="145"/>
      <c r="AS128" s="153"/>
      <c r="AT128" s="152"/>
      <c r="AU128" s="162">
        <v>2</v>
      </c>
      <c r="AV128" s="153"/>
      <c r="AW128" s="153"/>
      <c r="AX128" s="145"/>
      <c r="AY128" s="145">
        <v>2</v>
      </c>
      <c r="AZ128" s="145">
        <v>2</v>
      </c>
      <c r="BA128" s="162">
        <v>2</v>
      </c>
      <c r="BB128" s="145"/>
      <c r="BC128" s="145"/>
      <c r="BD128" s="153"/>
      <c r="BE128" s="151"/>
      <c r="BF128" s="154"/>
      <c r="BG128" s="162">
        <v>0</v>
      </c>
    </row>
    <row r="129" spans="1:59" s="102" customFormat="1" ht="23.1" customHeight="1" x14ac:dyDescent="0.3">
      <c r="A129" s="143">
        <v>127</v>
      </c>
      <c r="B129" s="143" t="s">
        <v>365</v>
      </c>
      <c r="C129" s="144" t="s">
        <v>366</v>
      </c>
      <c r="D129" s="143" t="s">
        <v>541</v>
      </c>
      <c r="E129" s="143" t="s">
        <v>492</v>
      </c>
      <c r="F129" s="145"/>
      <c r="G129" s="145"/>
      <c r="H129" s="145">
        <v>2.5</v>
      </c>
      <c r="I129" s="145"/>
      <c r="J129" s="146"/>
      <c r="K129" s="162">
        <v>2.5</v>
      </c>
      <c r="L129" s="145">
        <v>2.5</v>
      </c>
      <c r="M129" s="145">
        <v>2</v>
      </c>
      <c r="N129" s="145">
        <v>2.5</v>
      </c>
      <c r="O129" s="145">
        <v>2.25</v>
      </c>
      <c r="P129" s="145">
        <v>2.5</v>
      </c>
      <c r="Q129" s="162">
        <v>2.35</v>
      </c>
      <c r="R129" s="145"/>
      <c r="S129" s="145"/>
      <c r="T129" s="145"/>
      <c r="U129" s="145"/>
      <c r="V129" s="146"/>
      <c r="W129" s="162">
        <v>0</v>
      </c>
      <c r="X129" s="145">
        <v>2</v>
      </c>
      <c r="Y129" s="145"/>
      <c r="Z129" s="145"/>
      <c r="AA129" s="145"/>
      <c r="AB129" s="146"/>
      <c r="AC129" s="162">
        <f t="shared" si="1"/>
        <v>2</v>
      </c>
      <c r="AD129" s="145"/>
      <c r="AE129" s="145"/>
      <c r="AF129" s="145"/>
      <c r="AG129" s="145"/>
      <c r="AH129" s="146"/>
      <c r="AI129" s="162">
        <v>0</v>
      </c>
      <c r="AJ129" s="145">
        <v>2</v>
      </c>
      <c r="AK129" s="145">
        <v>2</v>
      </c>
      <c r="AL129" s="145"/>
      <c r="AM129" s="145">
        <v>2.5</v>
      </c>
      <c r="AN129" s="146"/>
      <c r="AO129" s="162">
        <v>2.1666666666666665</v>
      </c>
      <c r="AP129" s="145">
        <v>2</v>
      </c>
      <c r="AQ129" s="145"/>
      <c r="AR129" s="145"/>
      <c r="AS129" s="145"/>
      <c r="AT129" s="146"/>
      <c r="AU129" s="162">
        <v>2</v>
      </c>
      <c r="AV129" s="145"/>
      <c r="AW129" s="145"/>
      <c r="AX129" s="145"/>
      <c r="AY129" s="145">
        <v>2</v>
      </c>
      <c r="AZ129" s="145">
        <v>2</v>
      </c>
      <c r="BA129" s="162">
        <v>2</v>
      </c>
      <c r="BB129" s="145"/>
      <c r="BC129" s="145"/>
      <c r="BD129" s="145"/>
      <c r="BE129" s="147"/>
      <c r="BF129" s="148"/>
      <c r="BG129" s="162">
        <v>0</v>
      </c>
    </row>
    <row r="130" spans="1:59" s="102" customFormat="1" ht="23.1" customHeight="1" x14ac:dyDescent="0.3">
      <c r="A130" s="149">
        <v>128</v>
      </c>
      <c r="B130" s="149" t="s">
        <v>367</v>
      </c>
      <c r="C130" s="150" t="s">
        <v>368</v>
      </c>
      <c r="D130" s="149" t="s">
        <v>449</v>
      </c>
      <c r="E130" s="149" t="s">
        <v>492</v>
      </c>
      <c r="F130" s="145"/>
      <c r="G130" s="145"/>
      <c r="H130" s="145">
        <v>2</v>
      </c>
      <c r="I130" s="145"/>
      <c r="J130" s="152"/>
      <c r="K130" s="162">
        <v>2</v>
      </c>
      <c r="L130" s="145">
        <v>3</v>
      </c>
      <c r="M130" s="145">
        <v>3</v>
      </c>
      <c r="N130" s="145">
        <v>4</v>
      </c>
      <c r="O130" s="145">
        <v>3.5</v>
      </c>
      <c r="P130" s="145">
        <v>3</v>
      </c>
      <c r="Q130" s="162">
        <v>3.3</v>
      </c>
      <c r="R130" s="145"/>
      <c r="S130" s="145"/>
      <c r="T130" s="153"/>
      <c r="U130" s="145"/>
      <c r="V130" s="152"/>
      <c r="W130" s="162">
        <v>0</v>
      </c>
      <c r="X130" s="145">
        <v>3</v>
      </c>
      <c r="Y130" s="145"/>
      <c r="Z130" s="153"/>
      <c r="AA130" s="153"/>
      <c r="AB130" s="152"/>
      <c r="AC130" s="162">
        <f t="shared" si="1"/>
        <v>3</v>
      </c>
      <c r="AD130" s="145"/>
      <c r="AE130" s="145"/>
      <c r="AF130" s="145"/>
      <c r="AG130" s="153"/>
      <c r="AH130" s="152"/>
      <c r="AI130" s="162">
        <v>0</v>
      </c>
      <c r="AJ130" s="145">
        <v>3</v>
      </c>
      <c r="AK130" s="145">
        <v>3</v>
      </c>
      <c r="AL130" s="153"/>
      <c r="AM130" s="145">
        <v>2</v>
      </c>
      <c r="AN130" s="152"/>
      <c r="AO130" s="162">
        <v>2.6666666666666665</v>
      </c>
      <c r="AP130" s="145">
        <v>3</v>
      </c>
      <c r="AQ130" s="145"/>
      <c r="AR130" s="145"/>
      <c r="AS130" s="153"/>
      <c r="AT130" s="152"/>
      <c r="AU130" s="162">
        <v>3</v>
      </c>
      <c r="AV130" s="153"/>
      <c r="AW130" s="153"/>
      <c r="AX130" s="145"/>
      <c r="AY130" s="145">
        <v>3</v>
      </c>
      <c r="AZ130" s="145">
        <v>3</v>
      </c>
      <c r="BA130" s="162">
        <v>3</v>
      </c>
      <c r="BB130" s="145"/>
      <c r="BC130" s="145"/>
      <c r="BD130" s="153"/>
      <c r="BE130" s="151"/>
      <c r="BF130" s="154"/>
      <c r="BG130" s="162">
        <v>0</v>
      </c>
    </row>
    <row r="131" spans="1:59" s="102" customFormat="1" ht="23.1" customHeight="1" x14ac:dyDescent="0.3">
      <c r="A131" s="143">
        <v>129</v>
      </c>
      <c r="B131" s="143" t="s">
        <v>250</v>
      </c>
      <c r="C131" s="144" t="s">
        <v>251</v>
      </c>
      <c r="D131" s="143" t="s">
        <v>541</v>
      </c>
      <c r="E131" s="143" t="s">
        <v>160</v>
      </c>
      <c r="F131" s="145"/>
      <c r="G131" s="145"/>
      <c r="H131" s="145">
        <v>2</v>
      </c>
      <c r="I131" s="145"/>
      <c r="J131" s="146"/>
      <c r="K131" s="162">
        <v>2</v>
      </c>
      <c r="L131" s="145">
        <v>3</v>
      </c>
      <c r="M131" s="145">
        <v>3</v>
      </c>
      <c r="N131" s="145">
        <v>2</v>
      </c>
      <c r="O131" s="145">
        <v>2.5</v>
      </c>
      <c r="P131" s="145">
        <v>3</v>
      </c>
      <c r="Q131" s="162">
        <v>2.7</v>
      </c>
      <c r="R131" s="145"/>
      <c r="S131" s="145"/>
      <c r="T131" s="145"/>
      <c r="U131" s="145"/>
      <c r="V131" s="146"/>
      <c r="W131" s="162">
        <v>0</v>
      </c>
      <c r="X131" s="145">
        <v>2</v>
      </c>
      <c r="Y131" s="145"/>
      <c r="Z131" s="145"/>
      <c r="AA131" s="145"/>
      <c r="AB131" s="146"/>
      <c r="AC131" s="162">
        <f t="shared" si="1"/>
        <v>2</v>
      </c>
      <c r="AD131" s="145"/>
      <c r="AE131" s="145"/>
      <c r="AF131" s="145"/>
      <c r="AG131" s="145"/>
      <c r="AH131" s="146"/>
      <c r="AI131" s="162">
        <v>0</v>
      </c>
      <c r="AJ131" s="145">
        <v>3</v>
      </c>
      <c r="AK131" s="145">
        <v>2</v>
      </c>
      <c r="AL131" s="145"/>
      <c r="AM131" s="145">
        <v>2</v>
      </c>
      <c r="AN131" s="146"/>
      <c r="AO131" s="162">
        <v>2.3333333333333335</v>
      </c>
      <c r="AP131" s="145">
        <v>3</v>
      </c>
      <c r="AQ131" s="145"/>
      <c r="AR131" s="145"/>
      <c r="AS131" s="145"/>
      <c r="AT131" s="146"/>
      <c r="AU131" s="162">
        <v>3</v>
      </c>
      <c r="AV131" s="145"/>
      <c r="AW131" s="145"/>
      <c r="AX131" s="145"/>
      <c r="AY131" s="145">
        <v>3</v>
      </c>
      <c r="AZ131" s="145">
        <v>3</v>
      </c>
      <c r="BA131" s="162">
        <v>3</v>
      </c>
      <c r="BB131" s="145"/>
      <c r="BC131" s="145"/>
      <c r="BD131" s="145"/>
      <c r="BE131" s="147"/>
      <c r="BF131" s="148"/>
      <c r="BG131" s="162">
        <v>0</v>
      </c>
    </row>
    <row r="132" spans="1:59" s="102" customFormat="1" ht="23.1" customHeight="1" x14ac:dyDescent="0.3">
      <c r="A132" s="149">
        <v>130</v>
      </c>
      <c r="B132" s="149" t="s">
        <v>55</v>
      </c>
      <c r="C132" s="150" t="s">
        <v>56</v>
      </c>
      <c r="D132" s="149" t="s">
        <v>449</v>
      </c>
      <c r="E132" s="149" t="s">
        <v>34</v>
      </c>
      <c r="F132" s="145"/>
      <c r="G132" s="145"/>
      <c r="H132" s="145">
        <v>3.5</v>
      </c>
      <c r="I132" s="145"/>
      <c r="J132" s="152"/>
      <c r="K132" s="162">
        <v>3.5</v>
      </c>
      <c r="L132" s="145">
        <v>3.5</v>
      </c>
      <c r="M132" s="145">
        <v>3.5</v>
      </c>
      <c r="N132" s="145">
        <v>3</v>
      </c>
      <c r="O132" s="145">
        <v>3.25</v>
      </c>
      <c r="P132" s="145">
        <v>3.5</v>
      </c>
      <c r="Q132" s="162">
        <v>3.35</v>
      </c>
      <c r="R132" s="145"/>
      <c r="S132" s="145"/>
      <c r="T132" s="153"/>
      <c r="U132" s="145"/>
      <c r="V132" s="152"/>
      <c r="W132" s="162">
        <v>0</v>
      </c>
      <c r="X132" s="145">
        <v>3.5</v>
      </c>
      <c r="Y132" s="145"/>
      <c r="Z132" s="153"/>
      <c r="AA132" s="153"/>
      <c r="AB132" s="152"/>
      <c r="AC132" s="162">
        <f t="shared" ref="AC132:AC195" si="2">X132</f>
        <v>3.5</v>
      </c>
      <c r="AD132" s="145"/>
      <c r="AE132" s="145"/>
      <c r="AF132" s="145"/>
      <c r="AG132" s="153"/>
      <c r="AH132" s="152"/>
      <c r="AI132" s="162">
        <v>0</v>
      </c>
      <c r="AJ132" s="145">
        <v>3.5</v>
      </c>
      <c r="AK132" s="145">
        <v>3.5</v>
      </c>
      <c r="AL132" s="153"/>
      <c r="AM132" s="145">
        <v>3</v>
      </c>
      <c r="AN132" s="152"/>
      <c r="AO132" s="162">
        <v>3.3333333333333335</v>
      </c>
      <c r="AP132" s="145">
        <v>3.5</v>
      </c>
      <c r="AQ132" s="145"/>
      <c r="AR132" s="145"/>
      <c r="AS132" s="153"/>
      <c r="AT132" s="152"/>
      <c r="AU132" s="162">
        <v>3.5</v>
      </c>
      <c r="AV132" s="153"/>
      <c r="AW132" s="153"/>
      <c r="AX132" s="145"/>
      <c r="AY132" s="145">
        <v>3.5</v>
      </c>
      <c r="AZ132" s="145">
        <v>3.5</v>
      </c>
      <c r="BA132" s="162">
        <v>3.5</v>
      </c>
      <c r="BB132" s="145"/>
      <c r="BC132" s="145"/>
      <c r="BD132" s="153"/>
      <c r="BE132" s="151"/>
      <c r="BF132" s="154"/>
      <c r="BG132" s="162">
        <v>0</v>
      </c>
    </row>
    <row r="133" spans="1:59" s="102" customFormat="1" ht="23.1" customHeight="1" x14ac:dyDescent="0.3">
      <c r="A133" s="143">
        <v>131</v>
      </c>
      <c r="B133" s="143" t="s">
        <v>264</v>
      </c>
      <c r="C133" s="144" t="s">
        <v>265</v>
      </c>
      <c r="D133" s="143" t="s">
        <v>541</v>
      </c>
      <c r="E133" s="143" t="s">
        <v>160</v>
      </c>
      <c r="F133" s="145"/>
      <c r="G133" s="145"/>
      <c r="H133" s="145">
        <v>4</v>
      </c>
      <c r="I133" s="145"/>
      <c r="J133" s="146"/>
      <c r="K133" s="162">
        <v>4</v>
      </c>
      <c r="L133" s="145">
        <v>4</v>
      </c>
      <c r="M133" s="145">
        <v>4</v>
      </c>
      <c r="N133" s="145">
        <v>4</v>
      </c>
      <c r="O133" s="145">
        <v>4</v>
      </c>
      <c r="P133" s="145">
        <v>4</v>
      </c>
      <c r="Q133" s="162">
        <v>4</v>
      </c>
      <c r="R133" s="145"/>
      <c r="S133" s="145"/>
      <c r="T133" s="145"/>
      <c r="U133" s="145"/>
      <c r="V133" s="146"/>
      <c r="W133" s="162">
        <v>0</v>
      </c>
      <c r="X133" s="145">
        <v>4</v>
      </c>
      <c r="Y133" s="145"/>
      <c r="Z133" s="145"/>
      <c r="AA133" s="145"/>
      <c r="AB133" s="146"/>
      <c r="AC133" s="162">
        <f t="shared" si="2"/>
        <v>4</v>
      </c>
      <c r="AD133" s="145"/>
      <c r="AE133" s="145"/>
      <c r="AF133" s="145"/>
      <c r="AG133" s="145"/>
      <c r="AH133" s="146"/>
      <c r="AI133" s="162">
        <v>0</v>
      </c>
      <c r="AJ133" s="145">
        <v>4</v>
      </c>
      <c r="AK133" s="145">
        <v>4</v>
      </c>
      <c r="AL133" s="145"/>
      <c r="AM133" s="145">
        <v>4</v>
      </c>
      <c r="AN133" s="146"/>
      <c r="AO133" s="162">
        <v>4</v>
      </c>
      <c r="AP133" s="145">
        <v>4</v>
      </c>
      <c r="AQ133" s="145"/>
      <c r="AR133" s="145"/>
      <c r="AS133" s="145"/>
      <c r="AT133" s="146"/>
      <c r="AU133" s="162">
        <v>4</v>
      </c>
      <c r="AV133" s="145"/>
      <c r="AW133" s="145"/>
      <c r="AX133" s="145"/>
      <c r="AY133" s="145">
        <v>4</v>
      </c>
      <c r="AZ133" s="145">
        <v>4</v>
      </c>
      <c r="BA133" s="162">
        <v>4</v>
      </c>
      <c r="BB133" s="145"/>
      <c r="BC133" s="145"/>
      <c r="BD133" s="145"/>
      <c r="BE133" s="147"/>
      <c r="BF133" s="148"/>
      <c r="BG133" s="162">
        <v>0</v>
      </c>
    </row>
    <row r="134" spans="1:59" s="102" customFormat="1" ht="23.1" customHeight="1" x14ac:dyDescent="0.3">
      <c r="A134" s="149">
        <v>132</v>
      </c>
      <c r="B134" s="149" t="s">
        <v>78</v>
      </c>
      <c r="C134" s="150" t="s">
        <v>79</v>
      </c>
      <c r="D134" s="149" t="s">
        <v>541</v>
      </c>
      <c r="E134" s="149" t="s">
        <v>34</v>
      </c>
      <c r="F134" s="145"/>
      <c r="G134" s="145"/>
      <c r="H134" s="145">
        <v>3</v>
      </c>
      <c r="I134" s="145"/>
      <c r="J134" s="152"/>
      <c r="K134" s="162">
        <v>3</v>
      </c>
      <c r="L134" s="145">
        <v>2</v>
      </c>
      <c r="M134" s="145">
        <v>2</v>
      </c>
      <c r="N134" s="145">
        <v>3</v>
      </c>
      <c r="O134" s="145">
        <v>2.5</v>
      </c>
      <c r="P134" s="145">
        <v>2</v>
      </c>
      <c r="Q134" s="162">
        <v>2.2999999999999998</v>
      </c>
      <c r="R134" s="145"/>
      <c r="S134" s="145"/>
      <c r="T134" s="153"/>
      <c r="U134" s="145"/>
      <c r="V134" s="152"/>
      <c r="W134" s="162">
        <v>0</v>
      </c>
      <c r="X134" s="145">
        <v>3</v>
      </c>
      <c r="Y134" s="145"/>
      <c r="Z134" s="153"/>
      <c r="AA134" s="153"/>
      <c r="AB134" s="152"/>
      <c r="AC134" s="162">
        <f t="shared" si="2"/>
        <v>3</v>
      </c>
      <c r="AD134" s="145"/>
      <c r="AE134" s="145"/>
      <c r="AF134" s="145"/>
      <c r="AG134" s="153"/>
      <c r="AH134" s="152"/>
      <c r="AI134" s="162">
        <v>0</v>
      </c>
      <c r="AJ134" s="145">
        <v>3</v>
      </c>
      <c r="AK134" s="145">
        <v>2</v>
      </c>
      <c r="AL134" s="153"/>
      <c r="AM134" s="145">
        <v>2</v>
      </c>
      <c r="AN134" s="152"/>
      <c r="AO134" s="162">
        <v>2.3333333333333335</v>
      </c>
      <c r="AP134" s="145">
        <v>3</v>
      </c>
      <c r="AQ134" s="145"/>
      <c r="AR134" s="145"/>
      <c r="AS134" s="153"/>
      <c r="AT134" s="152"/>
      <c r="AU134" s="162">
        <v>3</v>
      </c>
      <c r="AV134" s="153"/>
      <c r="AW134" s="153"/>
      <c r="AX134" s="145"/>
      <c r="AY134" s="145">
        <v>3</v>
      </c>
      <c r="AZ134" s="145">
        <v>2</v>
      </c>
      <c r="BA134" s="162">
        <v>2.5</v>
      </c>
      <c r="BB134" s="145"/>
      <c r="BC134" s="145"/>
      <c r="BD134" s="153"/>
      <c r="BE134" s="151"/>
      <c r="BF134" s="154"/>
      <c r="BG134" s="162">
        <v>0</v>
      </c>
    </row>
    <row r="135" spans="1:59" s="102" customFormat="1" ht="23.1" customHeight="1" x14ac:dyDescent="0.3">
      <c r="A135" s="143">
        <v>133</v>
      </c>
      <c r="B135" s="143" t="s">
        <v>84</v>
      </c>
      <c r="C135" s="144" t="s">
        <v>85</v>
      </c>
      <c r="D135" s="143" t="s">
        <v>449</v>
      </c>
      <c r="E135" s="143" t="s">
        <v>34</v>
      </c>
      <c r="F135" s="145"/>
      <c r="G135" s="145"/>
      <c r="H135" s="145">
        <v>2</v>
      </c>
      <c r="I135" s="145"/>
      <c r="J135" s="146"/>
      <c r="K135" s="162">
        <v>2</v>
      </c>
      <c r="L135" s="145">
        <v>2</v>
      </c>
      <c r="M135" s="145">
        <v>2.5</v>
      </c>
      <c r="N135" s="145">
        <v>2</v>
      </c>
      <c r="O135" s="145">
        <v>2.25</v>
      </c>
      <c r="P135" s="145">
        <v>2</v>
      </c>
      <c r="Q135" s="162">
        <v>2.15</v>
      </c>
      <c r="R135" s="145"/>
      <c r="S135" s="145"/>
      <c r="T135" s="145"/>
      <c r="U135" s="145"/>
      <c r="V135" s="146"/>
      <c r="W135" s="162">
        <v>0</v>
      </c>
      <c r="X135" s="145">
        <v>2</v>
      </c>
      <c r="Y135" s="145"/>
      <c r="Z135" s="145"/>
      <c r="AA135" s="145"/>
      <c r="AB135" s="146"/>
      <c r="AC135" s="162">
        <f t="shared" si="2"/>
        <v>2</v>
      </c>
      <c r="AD135" s="145"/>
      <c r="AE135" s="145"/>
      <c r="AF135" s="145"/>
      <c r="AG135" s="145"/>
      <c r="AH135" s="146"/>
      <c r="AI135" s="162">
        <v>0</v>
      </c>
      <c r="AJ135" s="145">
        <v>2.5</v>
      </c>
      <c r="AK135" s="145">
        <v>2</v>
      </c>
      <c r="AL135" s="145"/>
      <c r="AM135" s="145">
        <v>2</v>
      </c>
      <c r="AN135" s="146"/>
      <c r="AO135" s="162">
        <v>2.1666666666666665</v>
      </c>
      <c r="AP135" s="145">
        <v>2</v>
      </c>
      <c r="AQ135" s="145"/>
      <c r="AR135" s="145"/>
      <c r="AS135" s="145"/>
      <c r="AT135" s="146"/>
      <c r="AU135" s="162">
        <v>2</v>
      </c>
      <c r="AV135" s="145"/>
      <c r="AW135" s="145"/>
      <c r="AX135" s="145"/>
      <c r="AY135" s="145">
        <v>2</v>
      </c>
      <c r="AZ135" s="145">
        <v>2.5</v>
      </c>
      <c r="BA135" s="162">
        <v>2.25</v>
      </c>
      <c r="BB135" s="145"/>
      <c r="BC135" s="145"/>
      <c r="BD135" s="145"/>
      <c r="BE135" s="147"/>
      <c r="BF135" s="148"/>
      <c r="BG135" s="162">
        <v>0</v>
      </c>
    </row>
    <row r="136" spans="1:59" s="102" customFormat="1" ht="23.1" customHeight="1" x14ac:dyDescent="0.3">
      <c r="A136" s="149">
        <v>134</v>
      </c>
      <c r="B136" s="149" t="s">
        <v>252</v>
      </c>
      <c r="C136" s="150" t="s">
        <v>253</v>
      </c>
      <c r="D136" s="149" t="s">
        <v>449</v>
      </c>
      <c r="E136" s="149" t="s">
        <v>160</v>
      </c>
      <c r="F136" s="145"/>
      <c r="G136" s="145"/>
      <c r="H136" s="145">
        <v>2</v>
      </c>
      <c r="I136" s="145"/>
      <c r="J136" s="152"/>
      <c r="K136" s="162">
        <v>2</v>
      </c>
      <c r="L136" s="145">
        <v>3</v>
      </c>
      <c r="M136" s="145">
        <v>3</v>
      </c>
      <c r="N136" s="145">
        <v>3</v>
      </c>
      <c r="O136" s="145">
        <v>3</v>
      </c>
      <c r="P136" s="145">
        <v>3</v>
      </c>
      <c r="Q136" s="162">
        <v>3</v>
      </c>
      <c r="R136" s="145"/>
      <c r="S136" s="145"/>
      <c r="T136" s="153"/>
      <c r="U136" s="145"/>
      <c r="V136" s="152"/>
      <c r="W136" s="162">
        <v>0</v>
      </c>
      <c r="X136" s="145">
        <v>2</v>
      </c>
      <c r="Y136" s="145"/>
      <c r="Z136" s="153"/>
      <c r="AA136" s="153"/>
      <c r="AB136" s="152"/>
      <c r="AC136" s="162">
        <f t="shared" si="2"/>
        <v>2</v>
      </c>
      <c r="AD136" s="145"/>
      <c r="AE136" s="145"/>
      <c r="AF136" s="145"/>
      <c r="AG136" s="153"/>
      <c r="AH136" s="152"/>
      <c r="AI136" s="162">
        <v>0</v>
      </c>
      <c r="AJ136" s="145">
        <v>2</v>
      </c>
      <c r="AK136" s="145">
        <v>2</v>
      </c>
      <c r="AL136" s="153"/>
      <c r="AM136" s="145">
        <v>2</v>
      </c>
      <c r="AN136" s="152"/>
      <c r="AO136" s="162">
        <v>2</v>
      </c>
      <c r="AP136" s="145">
        <v>3</v>
      </c>
      <c r="AQ136" s="145"/>
      <c r="AR136" s="145"/>
      <c r="AS136" s="153"/>
      <c r="AT136" s="152"/>
      <c r="AU136" s="162">
        <v>3</v>
      </c>
      <c r="AV136" s="153"/>
      <c r="AW136" s="153"/>
      <c r="AX136" s="145"/>
      <c r="AY136" s="145">
        <v>3</v>
      </c>
      <c r="AZ136" s="145">
        <v>3</v>
      </c>
      <c r="BA136" s="162">
        <v>3</v>
      </c>
      <c r="BB136" s="145"/>
      <c r="BC136" s="145"/>
      <c r="BD136" s="153"/>
      <c r="BE136" s="151"/>
      <c r="BF136" s="154"/>
      <c r="BG136" s="162">
        <v>0</v>
      </c>
    </row>
    <row r="137" spans="1:59" s="102" customFormat="1" ht="23.1" customHeight="1" x14ac:dyDescent="0.3">
      <c r="A137" s="143">
        <v>135</v>
      </c>
      <c r="B137" s="143" t="s">
        <v>369</v>
      </c>
      <c r="C137" s="144" t="s">
        <v>370</v>
      </c>
      <c r="D137" s="143" t="s">
        <v>449</v>
      </c>
      <c r="E137" s="143" t="s">
        <v>492</v>
      </c>
      <c r="F137" s="145"/>
      <c r="G137" s="145"/>
      <c r="H137" s="145">
        <v>2</v>
      </c>
      <c r="I137" s="145"/>
      <c r="J137" s="146"/>
      <c r="K137" s="162">
        <v>2</v>
      </c>
      <c r="L137" s="145">
        <v>3</v>
      </c>
      <c r="M137" s="145">
        <v>3</v>
      </c>
      <c r="N137" s="145">
        <v>2</v>
      </c>
      <c r="O137" s="145">
        <v>2.5</v>
      </c>
      <c r="P137" s="145">
        <v>2</v>
      </c>
      <c r="Q137" s="162">
        <v>2.5</v>
      </c>
      <c r="R137" s="145"/>
      <c r="S137" s="145"/>
      <c r="T137" s="145"/>
      <c r="U137" s="145"/>
      <c r="V137" s="146"/>
      <c r="W137" s="162">
        <v>0</v>
      </c>
      <c r="X137" s="145">
        <v>2</v>
      </c>
      <c r="Y137" s="145"/>
      <c r="Z137" s="145"/>
      <c r="AA137" s="145"/>
      <c r="AB137" s="146"/>
      <c r="AC137" s="162">
        <f t="shared" si="2"/>
        <v>2</v>
      </c>
      <c r="AD137" s="145"/>
      <c r="AE137" s="145"/>
      <c r="AF137" s="145"/>
      <c r="AG137" s="145"/>
      <c r="AH137" s="146"/>
      <c r="AI137" s="162">
        <v>0</v>
      </c>
      <c r="AJ137" s="145">
        <v>3</v>
      </c>
      <c r="AK137" s="145">
        <v>2</v>
      </c>
      <c r="AL137" s="145"/>
      <c r="AM137" s="145">
        <v>3</v>
      </c>
      <c r="AN137" s="146"/>
      <c r="AO137" s="162">
        <v>2.6666666666666665</v>
      </c>
      <c r="AP137" s="145">
        <v>3</v>
      </c>
      <c r="AQ137" s="145"/>
      <c r="AR137" s="145"/>
      <c r="AS137" s="145"/>
      <c r="AT137" s="146"/>
      <c r="AU137" s="162">
        <v>3</v>
      </c>
      <c r="AV137" s="145"/>
      <c r="AW137" s="145"/>
      <c r="AX137" s="145"/>
      <c r="AY137" s="145">
        <v>2</v>
      </c>
      <c r="AZ137" s="145">
        <v>2</v>
      </c>
      <c r="BA137" s="162">
        <v>2</v>
      </c>
      <c r="BB137" s="145"/>
      <c r="BC137" s="145"/>
      <c r="BD137" s="145"/>
      <c r="BE137" s="147"/>
      <c r="BF137" s="148"/>
      <c r="BG137" s="162">
        <v>0</v>
      </c>
    </row>
    <row r="138" spans="1:59" s="102" customFormat="1" ht="23.1" customHeight="1" x14ac:dyDescent="0.3">
      <c r="A138" s="149">
        <v>136</v>
      </c>
      <c r="B138" s="149" t="s">
        <v>371</v>
      </c>
      <c r="C138" s="150" t="s">
        <v>372</v>
      </c>
      <c r="D138" s="149" t="s">
        <v>541</v>
      </c>
      <c r="E138" s="149" t="s">
        <v>492</v>
      </c>
      <c r="F138" s="145"/>
      <c r="G138" s="145"/>
      <c r="H138" s="145">
        <v>2</v>
      </c>
      <c r="I138" s="145"/>
      <c r="J138" s="152"/>
      <c r="K138" s="162">
        <v>2</v>
      </c>
      <c r="L138" s="145">
        <v>3</v>
      </c>
      <c r="M138" s="145">
        <v>3</v>
      </c>
      <c r="N138" s="145">
        <v>3</v>
      </c>
      <c r="O138" s="145">
        <v>3</v>
      </c>
      <c r="P138" s="145">
        <v>2</v>
      </c>
      <c r="Q138" s="162">
        <v>2.8</v>
      </c>
      <c r="R138" s="145"/>
      <c r="S138" s="145"/>
      <c r="T138" s="153"/>
      <c r="U138" s="145"/>
      <c r="V138" s="152"/>
      <c r="W138" s="162">
        <v>0</v>
      </c>
      <c r="X138" s="145">
        <v>3</v>
      </c>
      <c r="Y138" s="145"/>
      <c r="Z138" s="153"/>
      <c r="AA138" s="153"/>
      <c r="AB138" s="152"/>
      <c r="AC138" s="162">
        <f t="shared" si="2"/>
        <v>3</v>
      </c>
      <c r="AD138" s="145"/>
      <c r="AE138" s="145"/>
      <c r="AF138" s="145"/>
      <c r="AG138" s="153"/>
      <c r="AH138" s="152"/>
      <c r="AI138" s="162">
        <v>0</v>
      </c>
      <c r="AJ138" s="145">
        <v>3</v>
      </c>
      <c r="AK138" s="145">
        <v>2</v>
      </c>
      <c r="AL138" s="153"/>
      <c r="AM138" s="145">
        <v>2</v>
      </c>
      <c r="AN138" s="152"/>
      <c r="AO138" s="162">
        <v>2.3333333333333335</v>
      </c>
      <c r="AP138" s="145">
        <v>3</v>
      </c>
      <c r="AQ138" s="145"/>
      <c r="AR138" s="145"/>
      <c r="AS138" s="153"/>
      <c r="AT138" s="152"/>
      <c r="AU138" s="162">
        <v>3</v>
      </c>
      <c r="AV138" s="153"/>
      <c r="AW138" s="153"/>
      <c r="AX138" s="145"/>
      <c r="AY138" s="145">
        <v>4</v>
      </c>
      <c r="AZ138" s="145">
        <v>3</v>
      </c>
      <c r="BA138" s="162">
        <v>3.5</v>
      </c>
      <c r="BB138" s="145"/>
      <c r="BC138" s="145"/>
      <c r="BD138" s="153"/>
      <c r="BE138" s="151"/>
      <c r="BF138" s="154"/>
      <c r="BG138" s="162">
        <v>0</v>
      </c>
    </row>
    <row r="139" spans="1:59" s="102" customFormat="1" ht="23.1" customHeight="1" x14ac:dyDescent="0.3">
      <c r="A139" s="143">
        <v>137</v>
      </c>
      <c r="B139" s="143" t="s">
        <v>266</v>
      </c>
      <c r="C139" s="144" t="s">
        <v>267</v>
      </c>
      <c r="D139" s="143" t="s">
        <v>541</v>
      </c>
      <c r="E139" s="143" t="s">
        <v>160</v>
      </c>
      <c r="F139" s="145"/>
      <c r="G139" s="145"/>
      <c r="H139" s="145">
        <v>2</v>
      </c>
      <c r="I139" s="145"/>
      <c r="J139" s="146"/>
      <c r="K139" s="162">
        <v>2</v>
      </c>
      <c r="L139" s="145">
        <v>3</v>
      </c>
      <c r="M139" s="145">
        <v>2</v>
      </c>
      <c r="N139" s="145">
        <v>4</v>
      </c>
      <c r="O139" s="145">
        <v>3</v>
      </c>
      <c r="P139" s="145">
        <v>3</v>
      </c>
      <c r="Q139" s="162">
        <v>3</v>
      </c>
      <c r="R139" s="145"/>
      <c r="S139" s="145"/>
      <c r="T139" s="145"/>
      <c r="U139" s="145"/>
      <c r="V139" s="146"/>
      <c r="W139" s="162">
        <v>0</v>
      </c>
      <c r="X139" s="145">
        <v>2</v>
      </c>
      <c r="Y139" s="145"/>
      <c r="Z139" s="145"/>
      <c r="AA139" s="145"/>
      <c r="AB139" s="146"/>
      <c r="AC139" s="162">
        <f t="shared" si="2"/>
        <v>2</v>
      </c>
      <c r="AD139" s="145"/>
      <c r="AE139" s="145"/>
      <c r="AF139" s="145"/>
      <c r="AG139" s="145"/>
      <c r="AH139" s="146"/>
      <c r="AI139" s="162">
        <v>0</v>
      </c>
      <c r="AJ139" s="145">
        <v>3</v>
      </c>
      <c r="AK139" s="145">
        <v>2</v>
      </c>
      <c r="AL139" s="145"/>
      <c r="AM139" s="145">
        <v>2</v>
      </c>
      <c r="AN139" s="146"/>
      <c r="AO139" s="162">
        <v>2.3333333333333335</v>
      </c>
      <c r="AP139" s="145">
        <v>3</v>
      </c>
      <c r="AQ139" s="145"/>
      <c r="AR139" s="145"/>
      <c r="AS139" s="145"/>
      <c r="AT139" s="146"/>
      <c r="AU139" s="162">
        <v>3</v>
      </c>
      <c r="AV139" s="145"/>
      <c r="AW139" s="145"/>
      <c r="AX139" s="145"/>
      <c r="AY139" s="145">
        <v>3</v>
      </c>
      <c r="AZ139" s="145">
        <v>3</v>
      </c>
      <c r="BA139" s="162">
        <v>3</v>
      </c>
      <c r="BB139" s="145"/>
      <c r="BC139" s="145"/>
      <c r="BD139" s="145"/>
      <c r="BE139" s="147"/>
      <c r="BF139" s="148"/>
      <c r="BG139" s="162">
        <v>0</v>
      </c>
    </row>
    <row r="140" spans="1:59" s="102" customFormat="1" ht="23.1" customHeight="1" x14ac:dyDescent="0.3">
      <c r="A140" s="149">
        <v>138</v>
      </c>
      <c r="B140" s="149" t="s">
        <v>280</v>
      </c>
      <c r="C140" s="150" t="s">
        <v>281</v>
      </c>
      <c r="D140" s="149" t="s">
        <v>541</v>
      </c>
      <c r="E140" s="149" t="s">
        <v>160</v>
      </c>
      <c r="F140" s="145"/>
      <c r="G140" s="145"/>
      <c r="H140" s="145">
        <v>3</v>
      </c>
      <c r="I140" s="145"/>
      <c r="J140" s="152"/>
      <c r="K140" s="162">
        <v>3</v>
      </c>
      <c r="L140" s="145">
        <v>3</v>
      </c>
      <c r="M140" s="145">
        <v>2</v>
      </c>
      <c r="N140" s="145">
        <v>3</v>
      </c>
      <c r="O140" s="145">
        <v>2.5</v>
      </c>
      <c r="P140" s="145">
        <v>3</v>
      </c>
      <c r="Q140" s="162">
        <v>2.7</v>
      </c>
      <c r="R140" s="145"/>
      <c r="S140" s="145"/>
      <c r="T140" s="153"/>
      <c r="U140" s="145"/>
      <c r="V140" s="152"/>
      <c r="W140" s="162">
        <v>0</v>
      </c>
      <c r="X140" s="145">
        <v>3</v>
      </c>
      <c r="Y140" s="145"/>
      <c r="Z140" s="153"/>
      <c r="AA140" s="153"/>
      <c r="AB140" s="152"/>
      <c r="AC140" s="162">
        <f t="shared" si="2"/>
        <v>3</v>
      </c>
      <c r="AD140" s="145"/>
      <c r="AE140" s="145"/>
      <c r="AF140" s="145"/>
      <c r="AG140" s="153"/>
      <c r="AH140" s="152"/>
      <c r="AI140" s="162">
        <v>0</v>
      </c>
      <c r="AJ140" s="145">
        <v>3</v>
      </c>
      <c r="AK140" s="145">
        <v>3</v>
      </c>
      <c r="AL140" s="153"/>
      <c r="AM140" s="145">
        <v>3</v>
      </c>
      <c r="AN140" s="152"/>
      <c r="AO140" s="162">
        <v>3</v>
      </c>
      <c r="AP140" s="145">
        <v>3</v>
      </c>
      <c r="AQ140" s="145"/>
      <c r="AR140" s="145"/>
      <c r="AS140" s="153"/>
      <c r="AT140" s="152"/>
      <c r="AU140" s="162">
        <v>3</v>
      </c>
      <c r="AV140" s="153"/>
      <c r="AW140" s="153"/>
      <c r="AX140" s="145"/>
      <c r="AY140" s="145">
        <v>4</v>
      </c>
      <c r="AZ140" s="145">
        <v>3</v>
      </c>
      <c r="BA140" s="162">
        <v>3.5</v>
      </c>
      <c r="BB140" s="145"/>
      <c r="BC140" s="145"/>
      <c r="BD140" s="153"/>
      <c r="BE140" s="151"/>
      <c r="BF140" s="154"/>
      <c r="BG140" s="162">
        <v>0</v>
      </c>
    </row>
    <row r="141" spans="1:59" s="102" customFormat="1" ht="23.1" customHeight="1" x14ac:dyDescent="0.3">
      <c r="A141" s="143">
        <v>139</v>
      </c>
      <c r="B141" s="143" t="s">
        <v>151</v>
      </c>
      <c r="C141" s="144" t="s">
        <v>152</v>
      </c>
      <c r="D141" s="143" t="s">
        <v>449</v>
      </c>
      <c r="E141" s="143" t="s">
        <v>34</v>
      </c>
      <c r="F141" s="145"/>
      <c r="G141" s="145"/>
      <c r="H141" s="145">
        <v>2</v>
      </c>
      <c r="I141" s="145"/>
      <c r="J141" s="146"/>
      <c r="K141" s="162">
        <v>2</v>
      </c>
      <c r="L141" s="145">
        <v>3</v>
      </c>
      <c r="M141" s="145">
        <v>3</v>
      </c>
      <c r="N141" s="145">
        <v>2</v>
      </c>
      <c r="O141" s="145">
        <v>2.5</v>
      </c>
      <c r="P141" s="145">
        <v>3</v>
      </c>
      <c r="Q141" s="162">
        <v>2.7</v>
      </c>
      <c r="R141" s="145"/>
      <c r="S141" s="145"/>
      <c r="T141" s="145"/>
      <c r="U141" s="145"/>
      <c r="V141" s="146"/>
      <c r="W141" s="162">
        <v>0</v>
      </c>
      <c r="X141" s="145">
        <v>2</v>
      </c>
      <c r="Y141" s="145"/>
      <c r="Z141" s="145"/>
      <c r="AA141" s="145"/>
      <c r="AB141" s="146"/>
      <c r="AC141" s="162">
        <f t="shared" si="2"/>
        <v>2</v>
      </c>
      <c r="AD141" s="145"/>
      <c r="AE141" s="145"/>
      <c r="AF141" s="145"/>
      <c r="AG141" s="145"/>
      <c r="AH141" s="146"/>
      <c r="AI141" s="162">
        <v>0</v>
      </c>
      <c r="AJ141" s="145">
        <v>3</v>
      </c>
      <c r="AK141" s="145">
        <v>2</v>
      </c>
      <c r="AL141" s="145"/>
      <c r="AM141" s="145">
        <v>2</v>
      </c>
      <c r="AN141" s="146"/>
      <c r="AO141" s="162">
        <v>2.3333333333333335</v>
      </c>
      <c r="AP141" s="145">
        <v>3</v>
      </c>
      <c r="AQ141" s="145"/>
      <c r="AR141" s="145"/>
      <c r="AS141" s="145"/>
      <c r="AT141" s="146"/>
      <c r="AU141" s="162">
        <v>3</v>
      </c>
      <c r="AV141" s="145"/>
      <c r="AW141" s="145"/>
      <c r="AX141" s="145"/>
      <c r="AY141" s="145">
        <v>3</v>
      </c>
      <c r="AZ141" s="145">
        <v>3</v>
      </c>
      <c r="BA141" s="162">
        <v>3</v>
      </c>
      <c r="BB141" s="145"/>
      <c r="BC141" s="145"/>
      <c r="BD141" s="145"/>
      <c r="BE141" s="147"/>
      <c r="BF141" s="148"/>
      <c r="BG141" s="162">
        <v>0</v>
      </c>
    </row>
    <row r="142" spans="1:59" s="102" customFormat="1" ht="23.1" customHeight="1" x14ac:dyDescent="0.3">
      <c r="A142" s="149">
        <v>140</v>
      </c>
      <c r="B142" s="149" t="s">
        <v>373</v>
      </c>
      <c r="C142" s="150" t="s">
        <v>374</v>
      </c>
      <c r="D142" s="149" t="s">
        <v>449</v>
      </c>
      <c r="E142" s="149" t="s">
        <v>492</v>
      </c>
      <c r="F142" s="145"/>
      <c r="G142" s="145"/>
      <c r="H142" s="145">
        <v>2</v>
      </c>
      <c r="I142" s="145"/>
      <c r="J142" s="152"/>
      <c r="K142" s="162">
        <v>2</v>
      </c>
      <c r="L142" s="145">
        <v>2</v>
      </c>
      <c r="M142" s="145">
        <v>2</v>
      </c>
      <c r="N142" s="145">
        <v>3</v>
      </c>
      <c r="O142" s="145">
        <v>2.5</v>
      </c>
      <c r="P142" s="145">
        <v>2</v>
      </c>
      <c r="Q142" s="162">
        <v>2.2999999999999998</v>
      </c>
      <c r="R142" s="145"/>
      <c r="S142" s="145"/>
      <c r="T142" s="153"/>
      <c r="U142" s="145"/>
      <c r="V142" s="152"/>
      <c r="W142" s="162">
        <v>0</v>
      </c>
      <c r="X142" s="145">
        <v>2</v>
      </c>
      <c r="Y142" s="145"/>
      <c r="Z142" s="153"/>
      <c r="AA142" s="153"/>
      <c r="AB142" s="152"/>
      <c r="AC142" s="162">
        <f t="shared" si="2"/>
        <v>2</v>
      </c>
      <c r="AD142" s="145"/>
      <c r="AE142" s="145"/>
      <c r="AF142" s="145"/>
      <c r="AG142" s="153"/>
      <c r="AH142" s="152"/>
      <c r="AI142" s="162">
        <v>0</v>
      </c>
      <c r="AJ142" s="145">
        <v>3</v>
      </c>
      <c r="AK142" s="145">
        <v>2</v>
      </c>
      <c r="AL142" s="153"/>
      <c r="AM142" s="145">
        <v>3</v>
      </c>
      <c r="AN142" s="152"/>
      <c r="AO142" s="162">
        <v>2.6666666666666665</v>
      </c>
      <c r="AP142" s="145">
        <v>3</v>
      </c>
      <c r="AQ142" s="145"/>
      <c r="AR142" s="145"/>
      <c r="AS142" s="153"/>
      <c r="AT142" s="152"/>
      <c r="AU142" s="162">
        <v>3</v>
      </c>
      <c r="AV142" s="153"/>
      <c r="AW142" s="153"/>
      <c r="AX142" s="145"/>
      <c r="AY142" s="145">
        <v>2</v>
      </c>
      <c r="AZ142" s="145">
        <v>3</v>
      </c>
      <c r="BA142" s="162">
        <v>2.5</v>
      </c>
      <c r="BB142" s="145"/>
      <c r="BC142" s="145"/>
      <c r="BD142" s="153"/>
      <c r="BE142" s="151"/>
      <c r="BF142" s="154"/>
      <c r="BG142" s="162">
        <v>0</v>
      </c>
    </row>
    <row r="143" spans="1:59" s="102" customFormat="1" ht="23.1" customHeight="1" x14ac:dyDescent="0.3">
      <c r="A143" s="143">
        <v>141</v>
      </c>
      <c r="B143" s="143" t="s">
        <v>268</v>
      </c>
      <c r="C143" s="144" t="s">
        <v>269</v>
      </c>
      <c r="D143" s="143" t="s">
        <v>449</v>
      </c>
      <c r="E143" s="143" t="s">
        <v>160</v>
      </c>
      <c r="F143" s="145"/>
      <c r="G143" s="145"/>
      <c r="H143" s="145">
        <v>3.5</v>
      </c>
      <c r="I143" s="145"/>
      <c r="J143" s="146"/>
      <c r="K143" s="162">
        <v>3.5</v>
      </c>
      <c r="L143" s="145">
        <v>2.5</v>
      </c>
      <c r="M143" s="145">
        <v>3.5</v>
      </c>
      <c r="N143" s="145">
        <v>3</v>
      </c>
      <c r="O143" s="145">
        <v>3.25</v>
      </c>
      <c r="P143" s="145">
        <v>2.5</v>
      </c>
      <c r="Q143" s="162">
        <v>2.95</v>
      </c>
      <c r="R143" s="145"/>
      <c r="S143" s="145"/>
      <c r="T143" s="145"/>
      <c r="U143" s="145"/>
      <c r="V143" s="146"/>
      <c r="W143" s="162">
        <v>0</v>
      </c>
      <c r="X143" s="145">
        <v>2.5</v>
      </c>
      <c r="Y143" s="145"/>
      <c r="Z143" s="145"/>
      <c r="AA143" s="145"/>
      <c r="AB143" s="146"/>
      <c r="AC143" s="162">
        <f t="shared" si="2"/>
        <v>2.5</v>
      </c>
      <c r="AD143" s="145"/>
      <c r="AE143" s="145"/>
      <c r="AF143" s="145"/>
      <c r="AG143" s="145"/>
      <c r="AH143" s="146"/>
      <c r="AI143" s="162">
        <v>0</v>
      </c>
      <c r="AJ143" s="145">
        <v>3</v>
      </c>
      <c r="AK143" s="145">
        <v>3.5</v>
      </c>
      <c r="AL143" s="145"/>
      <c r="AM143" s="145">
        <v>2.5</v>
      </c>
      <c r="AN143" s="146"/>
      <c r="AO143" s="162">
        <v>3</v>
      </c>
      <c r="AP143" s="145">
        <v>3</v>
      </c>
      <c r="AQ143" s="145"/>
      <c r="AR143" s="145"/>
      <c r="AS143" s="145"/>
      <c r="AT143" s="146"/>
      <c r="AU143" s="162">
        <v>3</v>
      </c>
      <c r="AV143" s="145"/>
      <c r="AW143" s="145"/>
      <c r="AX143" s="145"/>
      <c r="AY143" s="145">
        <v>3.5</v>
      </c>
      <c r="AZ143" s="145">
        <v>3.5</v>
      </c>
      <c r="BA143" s="162">
        <v>3.5</v>
      </c>
      <c r="BB143" s="145"/>
      <c r="BC143" s="145"/>
      <c r="BD143" s="145"/>
      <c r="BE143" s="147"/>
      <c r="BF143" s="148"/>
      <c r="BG143" s="162">
        <v>0</v>
      </c>
    </row>
    <row r="144" spans="1:59" s="102" customFormat="1" ht="23.1" customHeight="1" x14ac:dyDescent="0.3">
      <c r="A144" s="149">
        <v>142</v>
      </c>
      <c r="B144" s="149" t="s">
        <v>169</v>
      </c>
      <c r="C144" s="150" t="s">
        <v>170</v>
      </c>
      <c r="D144" s="149" t="s">
        <v>541</v>
      </c>
      <c r="E144" s="149" t="s">
        <v>160</v>
      </c>
      <c r="F144" s="145"/>
      <c r="G144" s="145"/>
      <c r="H144" s="145">
        <v>3</v>
      </c>
      <c r="I144" s="145"/>
      <c r="J144" s="152"/>
      <c r="K144" s="162">
        <v>3</v>
      </c>
      <c r="L144" s="145">
        <v>3</v>
      </c>
      <c r="M144" s="145">
        <v>3</v>
      </c>
      <c r="N144" s="145">
        <v>3</v>
      </c>
      <c r="O144" s="145">
        <v>3</v>
      </c>
      <c r="P144" s="145">
        <v>3</v>
      </c>
      <c r="Q144" s="162">
        <v>3</v>
      </c>
      <c r="R144" s="145"/>
      <c r="S144" s="145"/>
      <c r="T144" s="153"/>
      <c r="U144" s="145"/>
      <c r="V144" s="152"/>
      <c r="W144" s="162">
        <v>0</v>
      </c>
      <c r="X144" s="145">
        <v>3</v>
      </c>
      <c r="Y144" s="145"/>
      <c r="Z144" s="153"/>
      <c r="AA144" s="153"/>
      <c r="AB144" s="152"/>
      <c r="AC144" s="162">
        <f t="shared" si="2"/>
        <v>3</v>
      </c>
      <c r="AD144" s="145"/>
      <c r="AE144" s="145"/>
      <c r="AF144" s="145"/>
      <c r="AG144" s="153"/>
      <c r="AH144" s="152"/>
      <c r="AI144" s="162">
        <v>0</v>
      </c>
      <c r="AJ144" s="145">
        <v>3</v>
      </c>
      <c r="AK144" s="145">
        <v>3</v>
      </c>
      <c r="AL144" s="153"/>
      <c r="AM144" s="145">
        <v>3</v>
      </c>
      <c r="AN144" s="152"/>
      <c r="AO144" s="162">
        <v>3</v>
      </c>
      <c r="AP144" s="145">
        <v>3</v>
      </c>
      <c r="AQ144" s="145"/>
      <c r="AR144" s="145"/>
      <c r="AS144" s="153"/>
      <c r="AT144" s="152"/>
      <c r="AU144" s="162">
        <v>3</v>
      </c>
      <c r="AV144" s="153"/>
      <c r="AW144" s="153"/>
      <c r="AX144" s="145"/>
      <c r="AY144" s="145">
        <v>3</v>
      </c>
      <c r="AZ144" s="145">
        <v>3</v>
      </c>
      <c r="BA144" s="162">
        <v>3</v>
      </c>
      <c r="BB144" s="145"/>
      <c r="BC144" s="145"/>
      <c r="BD144" s="153"/>
      <c r="BE144" s="151"/>
      <c r="BF144" s="154"/>
      <c r="BG144" s="162">
        <v>0</v>
      </c>
    </row>
    <row r="145" spans="1:59" s="102" customFormat="1" ht="23.1" customHeight="1" x14ac:dyDescent="0.3">
      <c r="A145" s="143">
        <v>143</v>
      </c>
      <c r="B145" s="143" t="s">
        <v>282</v>
      </c>
      <c r="C145" s="144" t="s">
        <v>283</v>
      </c>
      <c r="D145" s="143" t="s">
        <v>449</v>
      </c>
      <c r="E145" s="143" t="s">
        <v>160</v>
      </c>
      <c r="F145" s="145"/>
      <c r="G145" s="145"/>
      <c r="H145" s="145">
        <v>3</v>
      </c>
      <c r="I145" s="145"/>
      <c r="J145" s="146"/>
      <c r="K145" s="162">
        <v>3</v>
      </c>
      <c r="L145" s="145">
        <v>3</v>
      </c>
      <c r="M145" s="145">
        <v>3</v>
      </c>
      <c r="N145" s="145">
        <v>3</v>
      </c>
      <c r="O145" s="145">
        <v>3</v>
      </c>
      <c r="P145" s="145">
        <v>3</v>
      </c>
      <c r="Q145" s="162">
        <v>3</v>
      </c>
      <c r="R145" s="145"/>
      <c r="S145" s="145"/>
      <c r="T145" s="145"/>
      <c r="U145" s="145"/>
      <c r="V145" s="146"/>
      <c r="W145" s="162">
        <v>0</v>
      </c>
      <c r="X145" s="145">
        <v>3</v>
      </c>
      <c r="Y145" s="145"/>
      <c r="Z145" s="145"/>
      <c r="AA145" s="145"/>
      <c r="AB145" s="146"/>
      <c r="AC145" s="162">
        <f t="shared" si="2"/>
        <v>3</v>
      </c>
      <c r="AD145" s="145"/>
      <c r="AE145" s="145"/>
      <c r="AF145" s="145"/>
      <c r="AG145" s="145"/>
      <c r="AH145" s="146"/>
      <c r="AI145" s="162">
        <v>0</v>
      </c>
      <c r="AJ145" s="145">
        <v>3</v>
      </c>
      <c r="AK145" s="145">
        <v>3</v>
      </c>
      <c r="AL145" s="145"/>
      <c r="AM145" s="145">
        <v>3</v>
      </c>
      <c r="AN145" s="146"/>
      <c r="AO145" s="162">
        <v>3</v>
      </c>
      <c r="AP145" s="145">
        <v>3</v>
      </c>
      <c r="AQ145" s="145"/>
      <c r="AR145" s="145"/>
      <c r="AS145" s="145"/>
      <c r="AT145" s="146"/>
      <c r="AU145" s="162">
        <v>3</v>
      </c>
      <c r="AV145" s="145"/>
      <c r="AW145" s="145"/>
      <c r="AX145" s="145"/>
      <c r="AY145" s="145">
        <v>3</v>
      </c>
      <c r="AZ145" s="145">
        <v>3</v>
      </c>
      <c r="BA145" s="162">
        <v>3</v>
      </c>
      <c r="BB145" s="145"/>
      <c r="BC145" s="145"/>
      <c r="BD145" s="145"/>
      <c r="BE145" s="147"/>
      <c r="BF145" s="148"/>
      <c r="BG145" s="162">
        <v>0</v>
      </c>
    </row>
    <row r="146" spans="1:59" s="102" customFormat="1" ht="23.1" customHeight="1" x14ac:dyDescent="0.3">
      <c r="A146" s="149">
        <v>144</v>
      </c>
      <c r="B146" s="149" t="s">
        <v>171</v>
      </c>
      <c r="C146" s="150" t="s">
        <v>172</v>
      </c>
      <c r="D146" s="149" t="s">
        <v>449</v>
      </c>
      <c r="E146" s="149" t="s">
        <v>160</v>
      </c>
      <c r="F146" s="145"/>
      <c r="G146" s="145"/>
      <c r="H146" s="145">
        <v>3</v>
      </c>
      <c r="I146" s="145"/>
      <c r="J146" s="152"/>
      <c r="K146" s="162">
        <v>3</v>
      </c>
      <c r="L146" s="145">
        <v>3</v>
      </c>
      <c r="M146" s="145">
        <v>4</v>
      </c>
      <c r="N146" s="145">
        <v>3</v>
      </c>
      <c r="O146" s="145">
        <v>3.5</v>
      </c>
      <c r="P146" s="145">
        <v>3</v>
      </c>
      <c r="Q146" s="162">
        <v>3.3</v>
      </c>
      <c r="R146" s="145"/>
      <c r="S146" s="145"/>
      <c r="T146" s="153"/>
      <c r="U146" s="145"/>
      <c r="V146" s="152"/>
      <c r="W146" s="162">
        <v>0</v>
      </c>
      <c r="X146" s="145">
        <v>3</v>
      </c>
      <c r="Y146" s="145"/>
      <c r="Z146" s="153"/>
      <c r="AA146" s="153"/>
      <c r="AB146" s="152"/>
      <c r="AC146" s="162">
        <f t="shared" si="2"/>
        <v>3</v>
      </c>
      <c r="AD146" s="145"/>
      <c r="AE146" s="145"/>
      <c r="AF146" s="145"/>
      <c r="AG146" s="153"/>
      <c r="AH146" s="152"/>
      <c r="AI146" s="162">
        <v>0</v>
      </c>
      <c r="AJ146" s="145">
        <v>4</v>
      </c>
      <c r="AK146" s="145">
        <v>3</v>
      </c>
      <c r="AL146" s="153"/>
      <c r="AM146" s="145">
        <v>3</v>
      </c>
      <c r="AN146" s="152"/>
      <c r="AO146" s="162">
        <v>3.3333333333333335</v>
      </c>
      <c r="AP146" s="145">
        <v>3</v>
      </c>
      <c r="AQ146" s="145"/>
      <c r="AR146" s="145"/>
      <c r="AS146" s="153"/>
      <c r="AT146" s="152"/>
      <c r="AU146" s="162">
        <v>3</v>
      </c>
      <c r="AV146" s="153"/>
      <c r="AW146" s="153"/>
      <c r="AX146" s="145"/>
      <c r="AY146" s="145">
        <v>3</v>
      </c>
      <c r="AZ146" s="145">
        <v>3</v>
      </c>
      <c r="BA146" s="162">
        <v>3</v>
      </c>
      <c r="BB146" s="145"/>
      <c r="BC146" s="145"/>
      <c r="BD146" s="153"/>
      <c r="BE146" s="151"/>
      <c r="BF146" s="154"/>
      <c r="BG146" s="162">
        <v>0</v>
      </c>
    </row>
    <row r="147" spans="1:59" s="102" customFormat="1" ht="23.1" customHeight="1" x14ac:dyDescent="0.3">
      <c r="A147" s="143">
        <v>145</v>
      </c>
      <c r="B147" s="143" t="s">
        <v>375</v>
      </c>
      <c r="C147" s="144" t="s">
        <v>376</v>
      </c>
      <c r="D147" s="143" t="s">
        <v>541</v>
      </c>
      <c r="E147" s="143" t="s">
        <v>492</v>
      </c>
      <c r="F147" s="145"/>
      <c r="G147" s="145"/>
      <c r="H147" s="145">
        <v>3</v>
      </c>
      <c r="I147" s="145"/>
      <c r="J147" s="146"/>
      <c r="K147" s="162">
        <v>3</v>
      </c>
      <c r="L147" s="145">
        <v>3</v>
      </c>
      <c r="M147" s="145">
        <v>3</v>
      </c>
      <c r="N147" s="145">
        <v>2.5</v>
      </c>
      <c r="O147" s="145">
        <v>2.75</v>
      </c>
      <c r="P147" s="145">
        <v>3</v>
      </c>
      <c r="Q147" s="162">
        <v>2.85</v>
      </c>
      <c r="R147" s="145"/>
      <c r="S147" s="145"/>
      <c r="T147" s="145"/>
      <c r="U147" s="145"/>
      <c r="V147" s="146"/>
      <c r="W147" s="162">
        <v>0</v>
      </c>
      <c r="X147" s="145">
        <v>3</v>
      </c>
      <c r="Y147" s="145"/>
      <c r="Z147" s="145"/>
      <c r="AA147" s="145"/>
      <c r="AB147" s="146"/>
      <c r="AC147" s="162">
        <f t="shared" si="2"/>
        <v>3</v>
      </c>
      <c r="AD147" s="145"/>
      <c r="AE147" s="145"/>
      <c r="AF147" s="145"/>
      <c r="AG147" s="145"/>
      <c r="AH147" s="146"/>
      <c r="AI147" s="162">
        <v>0</v>
      </c>
      <c r="AJ147" s="145">
        <v>3</v>
      </c>
      <c r="AK147" s="145">
        <v>2.5</v>
      </c>
      <c r="AL147" s="145"/>
      <c r="AM147" s="145">
        <v>2.5</v>
      </c>
      <c r="AN147" s="146"/>
      <c r="AO147" s="162">
        <v>2.6666666666666665</v>
      </c>
      <c r="AP147" s="145">
        <v>3</v>
      </c>
      <c r="AQ147" s="145"/>
      <c r="AR147" s="145"/>
      <c r="AS147" s="145"/>
      <c r="AT147" s="146"/>
      <c r="AU147" s="162">
        <v>3</v>
      </c>
      <c r="AV147" s="145"/>
      <c r="AW147" s="145"/>
      <c r="AX147" s="145"/>
      <c r="AY147" s="145">
        <v>3</v>
      </c>
      <c r="AZ147" s="145">
        <v>3</v>
      </c>
      <c r="BA147" s="162">
        <v>3</v>
      </c>
      <c r="BB147" s="145"/>
      <c r="BC147" s="145"/>
      <c r="BD147" s="145"/>
      <c r="BE147" s="147"/>
      <c r="BF147" s="148"/>
      <c r="BG147" s="162">
        <v>0</v>
      </c>
    </row>
    <row r="148" spans="1:59" s="102" customFormat="1" ht="23.1" customHeight="1" x14ac:dyDescent="0.3">
      <c r="A148" s="149">
        <v>146</v>
      </c>
      <c r="B148" s="149" t="s">
        <v>377</v>
      </c>
      <c r="C148" s="150" t="s">
        <v>378</v>
      </c>
      <c r="D148" s="149" t="s">
        <v>541</v>
      </c>
      <c r="E148" s="149" t="s">
        <v>492</v>
      </c>
      <c r="F148" s="145"/>
      <c r="G148" s="145"/>
      <c r="H148" s="145">
        <v>4</v>
      </c>
      <c r="I148" s="145"/>
      <c r="J148" s="152"/>
      <c r="K148" s="162">
        <v>4</v>
      </c>
      <c r="L148" s="145">
        <v>4</v>
      </c>
      <c r="M148" s="145">
        <v>4</v>
      </c>
      <c r="N148" s="145">
        <v>5</v>
      </c>
      <c r="O148" s="145">
        <v>4.5</v>
      </c>
      <c r="P148" s="145">
        <v>5</v>
      </c>
      <c r="Q148" s="162">
        <v>4.5</v>
      </c>
      <c r="R148" s="145"/>
      <c r="S148" s="145"/>
      <c r="T148" s="153"/>
      <c r="U148" s="145"/>
      <c r="V148" s="152"/>
      <c r="W148" s="162">
        <v>0</v>
      </c>
      <c r="X148" s="145">
        <v>4</v>
      </c>
      <c r="Y148" s="145"/>
      <c r="Z148" s="153"/>
      <c r="AA148" s="153"/>
      <c r="AB148" s="152"/>
      <c r="AC148" s="162">
        <f t="shared" si="2"/>
        <v>4</v>
      </c>
      <c r="AD148" s="145"/>
      <c r="AE148" s="145"/>
      <c r="AF148" s="145"/>
      <c r="AG148" s="153"/>
      <c r="AH148" s="152"/>
      <c r="AI148" s="162">
        <v>0</v>
      </c>
      <c r="AJ148" s="145">
        <v>5</v>
      </c>
      <c r="AK148" s="145">
        <v>5</v>
      </c>
      <c r="AL148" s="153"/>
      <c r="AM148" s="145">
        <v>4</v>
      </c>
      <c r="AN148" s="152"/>
      <c r="AO148" s="162">
        <v>4.666666666666667</v>
      </c>
      <c r="AP148" s="145">
        <v>3</v>
      </c>
      <c r="AQ148" s="145"/>
      <c r="AR148" s="145"/>
      <c r="AS148" s="153"/>
      <c r="AT148" s="152"/>
      <c r="AU148" s="162">
        <v>3</v>
      </c>
      <c r="AV148" s="153"/>
      <c r="AW148" s="153"/>
      <c r="AX148" s="145"/>
      <c r="AY148" s="145">
        <v>5</v>
      </c>
      <c r="AZ148" s="145">
        <v>5</v>
      </c>
      <c r="BA148" s="162">
        <v>5</v>
      </c>
      <c r="BB148" s="145"/>
      <c r="BC148" s="145"/>
      <c r="BD148" s="153"/>
      <c r="BE148" s="151"/>
      <c r="BF148" s="154"/>
      <c r="BG148" s="162">
        <v>0</v>
      </c>
    </row>
    <row r="149" spans="1:59" s="102" customFormat="1" ht="23.1" customHeight="1" x14ac:dyDescent="0.3">
      <c r="A149" s="143">
        <v>147</v>
      </c>
      <c r="B149" s="143" t="s">
        <v>153</v>
      </c>
      <c r="C149" s="144" t="s">
        <v>154</v>
      </c>
      <c r="D149" s="143" t="s">
        <v>449</v>
      </c>
      <c r="E149" s="143" t="s">
        <v>34</v>
      </c>
      <c r="F149" s="145"/>
      <c r="G149" s="145"/>
      <c r="H149" s="145">
        <v>3</v>
      </c>
      <c r="I149" s="145"/>
      <c r="J149" s="146"/>
      <c r="K149" s="162">
        <v>3</v>
      </c>
      <c r="L149" s="145">
        <v>3</v>
      </c>
      <c r="M149" s="145">
        <v>3</v>
      </c>
      <c r="N149" s="145">
        <v>3</v>
      </c>
      <c r="O149" s="145">
        <v>3</v>
      </c>
      <c r="P149" s="145">
        <v>2</v>
      </c>
      <c r="Q149" s="162">
        <v>2.8</v>
      </c>
      <c r="R149" s="145"/>
      <c r="S149" s="145"/>
      <c r="T149" s="145"/>
      <c r="U149" s="145"/>
      <c r="V149" s="146"/>
      <c r="W149" s="162">
        <v>0</v>
      </c>
      <c r="X149" s="145">
        <v>3</v>
      </c>
      <c r="Y149" s="145"/>
      <c r="Z149" s="145"/>
      <c r="AA149" s="145"/>
      <c r="AB149" s="146"/>
      <c r="AC149" s="162">
        <f t="shared" si="2"/>
        <v>3</v>
      </c>
      <c r="AD149" s="145"/>
      <c r="AE149" s="145"/>
      <c r="AF149" s="145"/>
      <c r="AG149" s="145"/>
      <c r="AH149" s="146"/>
      <c r="AI149" s="162">
        <v>0</v>
      </c>
      <c r="AJ149" s="145">
        <v>3</v>
      </c>
      <c r="AK149" s="145">
        <v>4</v>
      </c>
      <c r="AL149" s="145"/>
      <c r="AM149" s="145">
        <v>2</v>
      </c>
      <c r="AN149" s="146"/>
      <c r="AO149" s="162">
        <v>3</v>
      </c>
      <c r="AP149" s="145">
        <v>3</v>
      </c>
      <c r="AQ149" s="145"/>
      <c r="AR149" s="145"/>
      <c r="AS149" s="145"/>
      <c r="AT149" s="146"/>
      <c r="AU149" s="162">
        <v>3</v>
      </c>
      <c r="AV149" s="145"/>
      <c r="AW149" s="145"/>
      <c r="AX149" s="145"/>
      <c r="AY149" s="145">
        <v>3</v>
      </c>
      <c r="AZ149" s="145">
        <v>2</v>
      </c>
      <c r="BA149" s="162">
        <v>2.5</v>
      </c>
      <c r="BB149" s="145"/>
      <c r="BC149" s="145"/>
      <c r="BD149" s="145"/>
      <c r="BE149" s="147"/>
      <c r="BF149" s="148"/>
      <c r="BG149" s="162">
        <v>0</v>
      </c>
    </row>
    <row r="150" spans="1:59" s="102" customFormat="1" ht="23.1" customHeight="1" x14ac:dyDescent="0.3">
      <c r="A150" s="149">
        <v>148</v>
      </c>
      <c r="B150" s="149" t="s">
        <v>379</v>
      </c>
      <c r="C150" s="150" t="s">
        <v>380</v>
      </c>
      <c r="D150" s="149" t="s">
        <v>449</v>
      </c>
      <c r="E150" s="149" t="s">
        <v>492</v>
      </c>
      <c r="F150" s="145"/>
      <c r="G150" s="145"/>
      <c r="H150" s="145">
        <v>2</v>
      </c>
      <c r="I150" s="145"/>
      <c r="J150" s="152"/>
      <c r="K150" s="162">
        <v>2</v>
      </c>
      <c r="L150" s="145">
        <v>2</v>
      </c>
      <c r="M150" s="145">
        <v>2</v>
      </c>
      <c r="N150" s="145">
        <v>1</v>
      </c>
      <c r="O150" s="145">
        <v>1.5</v>
      </c>
      <c r="P150" s="145">
        <v>2</v>
      </c>
      <c r="Q150" s="162">
        <v>1.7</v>
      </c>
      <c r="R150" s="145"/>
      <c r="S150" s="145"/>
      <c r="T150" s="153"/>
      <c r="U150" s="145"/>
      <c r="V150" s="152"/>
      <c r="W150" s="162">
        <v>0</v>
      </c>
      <c r="X150" s="145">
        <v>2</v>
      </c>
      <c r="Y150" s="145"/>
      <c r="Z150" s="153"/>
      <c r="AA150" s="153"/>
      <c r="AB150" s="152"/>
      <c r="AC150" s="162">
        <f t="shared" si="2"/>
        <v>2</v>
      </c>
      <c r="AD150" s="145"/>
      <c r="AE150" s="145"/>
      <c r="AF150" s="145"/>
      <c r="AG150" s="153"/>
      <c r="AH150" s="152"/>
      <c r="AI150" s="162">
        <v>0</v>
      </c>
      <c r="AJ150" s="145">
        <v>2</v>
      </c>
      <c r="AK150" s="145">
        <v>1</v>
      </c>
      <c r="AL150" s="153"/>
      <c r="AM150" s="145">
        <v>2</v>
      </c>
      <c r="AN150" s="152"/>
      <c r="AO150" s="162">
        <v>1.6666666666666667</v>
      </c>
      <c r="AP150" s="145">
        <v>3</v>
      </c>
      <c r="AQ150" s="145"/>
      <c r="AR150" s="145"/>
      <c r="AS150" s="153"/>
      <c r="AT150" s="152"/>
      <c r="AU150" s="162">
        <v>3</v>
      </c>
      <c r="AV150" s="153"/>
      <c r="AW150" s="153"/>
      <c r="AX150" s="145"/>
      <c r="AY150" s="145">
        <v>2</v>
      </c>
      <c r="AZ150" s="145">
        <v>2</v>
      </c>
      <c r="BA150" s="162">
        <v>2</v>
      </c>
      <c r="BB150" s="145"/>
      <c r="BC150" s="145"/>
      <c r="BD150" s="153"/>
      <c r="BE150" s="151"/>
      <c r="BF150" s="154"/>
      <c r="BG150" s="162">
        <v>0</v>
      </c>
    </row>
    <row r="151" spans="1:59" s="102" customFormat="1" ht="23.1" customHeight="1" x14ac:dyDescent="0.3">
      <c r="A151" s="143">
        <v>149</v>
      </c>
      <c r="B151" s="143" t="s">
        <v>155</v>
      </c>
      <c r="C151" s="144" t="s">
        <v>381</v>
      </c>
      <c r="D151" s="143" t="s">
        <v>449</v>
      </c>
      <c r="E151" s="143" t="s">
        <v>34</v>
      </c>
      <c r="F151" s="145"/>
      <c r="G151" s="145"/>
      <c r="H151" s="145">
        <v>3</v>
      </c>
      <c r="I151" s="145"/>
      <c r="J151" s="146"/>
      <c r="K151" s="162">
        <v>3</v>
      </c>
      <c r="L151" s="145">
        <v>2</v>
      </c>
      <c r="M151" s="145">
        <v>2</v>
      </c>
      <c r="N151" s="145">
        <v>2</v>
      </c>
      <c r="O151" s="145">
        <v>2</v>
      </c>
      <c r="P151" s="145">
        <v>3</v>
      </c>
      <c r="Q151" s="162">
        <v>2.2000000000000002</v>
      </c>
      <c r="R151" s="145"/>
      <c r="S151" s="145"/>
      <c r="T151" s="145"/>
      <c r="U151" s="145"/>
      <c r="V151" s="146"/>
      <c r="W151" s="162">
        <v>0</v>
      </c>
      <c r="X151" s="145">
        <v>3</v>
      </c>
      <c r="Y151" s="145"/>
      <c r="Z151" s="145"/>
      <c r="AA151" s="145"/>
      <c r="AB151" s="146"/>
      <c r="AC151" s="162">
        <f t="shared" si="2"/>
        <v>3</v>
      </c>
      <c r="AD151" s="145"/>
      <c r="AE151" s="145"/>
      <c r="AF151" s="145"/>
      <c r="AG151" s="145"/>
      <c r="AH151" s="146"/>
      <c r="AI151" s="162">
        <v>0</v>
      </c>
      <c r="AJ151" s="145">
        <v>2</v>
      </c>
      <c r="AK151" s="145">
        <v>3</v>
      </c>
      <c r="AL151" s="145"/>
      <c r="AM151" s="145">
        <v>2</v>
      </c>
      <c r="AN151" s="146"/>
      <c r="AO151" s="162">
        <v>2.3333333333333335</v>
      </c>
      <c r="AP151" s="145">
        <v>3</v>
      </c>
      <c r="AQ151" s="145"/>
      <c r="AR151" s="145"/>
      <c r="AS151" s="145"/>
      <c r="AT151" s="146"/>
      <c r="AU151" s="162">
        <v>3</v>
      </c>
      <c r="AV151" s="145"/>
      <c r="AW151" s="145"/>
      <c r="AX151" s="145"/>
      <c r="AY151" s="145">
        <v>3</v>
      </c>
      <c r="AZ151" s="145">
        <v>3</v>
      </c>
      <c r="BA151" s="162">
        <v>3</v>
      </c>
      <c r="BB151" s="145"/>
      <c r="BC151" s="145"/>
      <c r="BD151" s="145"/>
      <c r="BE151" s="147"/>
      <c r="BF151" s="148"/>
      <c r="BG151" s="162">
        <v>0</v>
      </c>
    </row>
    <row r="152" spans="1:59" s="102" customFormat="1" ht="23.1" customHeight="1" x14ac:dyDescent="0.3">
      <c r="A152" s="149">
        <v>150</v>
      </c>
      <c r="B152" s="149" t="s">
        <v>382</v>
      </c>
      <c r="C152" s="150" t="s">
        <v>383</v>
      </c>
      <c r="D152" s="149" t="s">
        <v>541</v>
      </c>
      <c r="E152" s="149" t="s">
        <v>492</v>
      </c>
      <c r="F152" s="145"/>
      <c r="G152" s="145"/>
      <c r="H152" s="145">
        <v>3</v>
      </c>
      <c r="I152" s="145"/>
      <c r="J152" s="152"/>
      <c r="K152" s="162">
        <v>3</v>
      </c>
      <c r="L152" s="145">
        <v>3</v>
      </c>
      <c r="M152" s="145">
        <v>2</v>
      </c>
      <c r="N152" s="145">
        <v>2</v>
      </c>
      <c r="O152" s="145">
        <v>2</v>
      </c>
      <c r="P152" s="145">
        <v>2</v>
      </c>
      <c r="Q152" s="162">
        <v>2.2000000000000002</v>
      </c>
      <c r="R152" s="145"/>
      <c r="S152" s="145"/>
      <c r="T152" s="153"/>
      <c r="U152" s="145"/>
      <c r="V152" s="152"/>
      <c r="W152" s="162">
        <v>0</v>
      </c>
      <c r="X152" s="145">
        <v>3</v>
      </c>
      <c r="Y152" s="145"/>
      <c r="Z152" s="153"/>
      <c r="AA152" s="153"/>
      <c r="AB152" s="152"/>
      <c r="AC152" s="162">
        <f t="shared" si="2"/>
        <v>3</v>
      </c>
      <c r="AD152" s="145"/>
      <c r="AE152" s="145"/>
      <c r="AF152" s="145"/>
      <c r="AG152" s="153"/>
      <c r="AH152" s="152"/>
      <c r="AI152" s="162">
        <v>0</v>
      </c>
      <c r="AJ152" s="145">
        <v>4</v>
      </c>
      <c r="AK152" s="145">
        <v>2</v>
      </c>
      <c r="AL152" s="153"/>
      <c r="AM152" s="145">
        <v>3</v>
      </c>
      <c r="AN152" s="152"/>
      <c r="AO152" s="162">
        <v>3</v>
      </c>
      <c r="AP152" s="145">
        <v>3</v>
      </c>
      <c r="AQ152" s="145"/>
      <c r="AR152" s="145"/>
      <c r="AS152" s="153"/>
      <c r="AT152" s="152"/>
      <c r="AU152" s="162">
        <v>3</v>
      </c>
      <c r="AV152" s="153"/>
      <c r="AW152" s="153"/>
      <c r="AX152" s="145"/>
      <c r="AY152" s="145">
        <v>3</v>
      </c>
      <c r="AZ152" s="145">
        <v>3</v>
      </c>
      <c r="BA152" s="162">
        <v>3</v>
      </c>
      <c r="BB152" s="145"/>
      <c r="BC152" s="145"/>
      <c r="BD152" s="153"/>
      <c r="BE152" s="151"/>
      <c r="BF152" s="154"/>
      <c r="BG152" s="162">
        <v>0</v>
      </c>
    </row>
    <row r="153" spans="1:59" s="102" customFormat="1" ht="23.1" customHeight="1" x14ac:dyDescent="0.3">
      <c r="A153" s="143">
        <v>151</v>
      </c>
      <c r="B153" s="143" t="s">
        <v>45</v>
      </c>
      <c r="C153" s="144" t="s">
        <v>46</v>
      </c>
      <c r="D153" s="143" t="s">
        <v>449</v>
      </c>
      <c r="E153" s="143" t="s">
        <v>34</v>
      </c>
      <c r="F153" s="145"/>
      <c r="G153" s="145"/>
      <c r="H153" s="145">
        <v>3</v>
      </c>
      <c r="I153" s="145"/>
      <c r="J153" s="146"/>
      <c r="K153" s="162">
        <v>3</v>
      </c>
      <c r="L153" s="145">
        <v>3</v>
      </c>
      <c r="M153" s="145">
        <v>3</v>
      </c>
      <c r="N153" s="145">
        <v>3</v>
      </c>
      <c r="O153" s="145">
        <v>3</v>
      </c>
      <c r="P153" s="145">
        <v>3</v>
      </c>
      <c r="Q153" s="162">
        <v>3</v>
      </c>
      <c r="R153" s="145"/>
      <c r="S153" s="145"/>
      <c r="T153" s="145"/>
      <c r="U153" s="145"/>
      <c r="V153" s="146"/>
      <c r="W153" s="162">
        <v>0</v>
      </c>
      <c r="X153" s="145">
        <v>3</v>
      </c>
      <c r="Y153" s="145"/>
      <c r="Z153" s="145"/>
      <c r="AA153" s="145"/>
      <c r="AB153" s="146"/>
      <c r="AC153" s="162">
        <f t="shared" si="2"/>
        <v>3</v>
      </c>
      <c r="AD153" s="145"/>
      <c r="AE153" s="145"/>
      <c r="AF153" s="145"/>
      <c r="AG153" s="145"/>
      <c r="AH153" s="146"/>
      <c r="AI153" s="162">
        <v>0</v>
      </c>
      <c r="AJ153" s="145">
        <v>4</v>
      </c>
      <c r="AK153" s="145">
        <v>3</v>
      </c>
      <c r="AL153" s="145"/>
      <c r="AM153" s="145">
        <v>3</v>
      </c>
      <c r="AN153" s="146"/>
      <c r="AO153" s="162">
        <v>3.3333333333333335</v>
      </c>
      <c r="AP153" s="145">
        <v>3</v>
      </c>
      <c r="AQ153" s="145"/>
      <c r="AR153" s="145"/>
      <c r="AS153" s="145"/>
      <c r="AT153" s="146"/>
      <c r="AU153" s="162">
        <v>3</v>
      </c>
      <c r="AV153" s="145"/>
      <c r="AW153" s="145"/>
      <c r="AX153" s="145"/>
      <c r="AY153" s="145">
        <v>3</v>
      </c>
      <c r="AZ153" s="145">
        <v>3</v>
      </c>
      <c r="BA153" s="162">
        <v>3</v>
      </c>
      <c r="BB153" s="145"/>
      <c r="BC153" s="145"/>
      <c r="BD153" s="145"/>
      <c r="BE153" s="147"/>
      <c r="BF153" s="148"/>
      <c r="BG153" s="162">
        <v>0</v>
      </c>
    </row>
    <row r="154" spans="1:59" s="102" customFormat="1" ht="23.1" customHeight="1" x14ac:dyDescent="0.3">
      <c r="A154" s="149">
        <v>152</v>
      </c>
      <c r="B154" s="149" t="s">
        <v>82</v>
      </c>
      <c r="C154" s="150" t="s">
        <v>83</v>
      </c>
      <c r="D154" s="149" t="s">
        <v>449</v>
      </c>
      <c r="E154" s="149" t="s">
        <v>34</v>
      </c>
      <c r="F154" s="145"/>
      <c r="G154" s="145"/>
      <c r="H154" s="145">
        <v>4</v>
      </c>
      <c r="I154" s="145"/>
      <c r="J154" s="152"/>
      <c r="K154" s="162">
        <v>4</v>
      </c>
      <c r="L154" s="145">
        <v>3</v>
      </c>
      <c r="M154" s="145">
        <v>4</v>
      </c>
      <c r="N154" s="145">
        <v>4</v>
      </c>
      <c r="O154" s="145">
        <v>4</v>
      </c>
      <c r="P154" s="145">
        <v>3</v>
      </c>
      <c r="Q154" s="162">
        <v>3.6</v>
      </c>
      <c r="R154" s="145"/>
      <c r="S154" s="145"/>
      <c r="T154" s="153"/>
      <c r="U154" s="145"/>
      <c r="V154" s="152"/>
      <c r="W154" s="162">
        <v>0</v>
      </c>
      <c r="X154" s="145">
        <v>4</v>
      </c>
      <c r="Y154" s="145"/>
      <c r="Z154" s="153"/>
      <c r="AA154" s="153"/>
      <c r="AB154" s="152"/>
      <c r="AC154" s="162">
        <f t="shared" si="2"/>
        <v>4</v>
      </c>
      <c r="AD154" s="145"/>
      <c r="AE154" s="145"/>
      <c r="AF154" s="145"/>
      <c r="AG154" s="153"/>
      <c r="AH154" s="152"/>
      <c r="AI154" s="162">
        <v>0</v>
      </c>
      <c r="AJ154" s="145">
        <v>3</v>
      </c>
      <c r="AK154" s="145">
        <v>4</v>
      </c>
      <c r="AL154" s="153"/>
      <c r="AM154" s="145">
        <v>4</v>
      </c>
      <c r="AN154" s="152"/>
      <c r="AO154" s="162">
        <v>3.6666666666666665</v>
      </c>
      <c r="AP154" s="145">
        <v>3</v>
      </c>
      <c r="AQ154" s="145"/>
      <c r="AR154" s="145"/>
      <c r="AS154" s="153"/>
      <c r="AT154" s="152"/>
      <c r="AU154" s="162">
        <v>3</v>
      </c>
      <c r="AV154" s="153"/>
      <c r="AW154" s="153"/>
      <c r="AX154" s="145"/>
      <c r="AY154" s="145">
        <v>3</v>
      </c>
      <c r="AZ154" s="145">
        <v>3</v>
      </c>
      <c r="BA154" s="162">
        <v>3</v>
      </c>
      <c r="BB154" s="145"/>
      <c r="BC154" s="145"/>
      <c r="BD154" s="153"/>
      <c r="BE154" s="151"/>
      <c r="BF154" s="154"/>
      <c r="BG154" s="162">
        <v>0</v>
      </c>
    </row>
    <row r="155" spans="1:59" s="102" customFormat="1" ht="23.1" customHeight="1" x14ac:dyDescent="0.3">
      <c r="A155" s="143">
        <v>153</v>
      </c>
      <c r="B155" s="143" t="s">
        <v>384</v>
      </c>
      <c r="C155" s="144" t="s">
        <v>385</v>
      </c>
      <c r="D155" s="143" t="s">
        <v>449</v>
      </c>
      <c r="E155" s="143" t="s">
        <v>492</v>
      </c>
      <c r="F155" s="145"/>
      <c r="G155" s="145"/>
      <c r="H155" s="145">
        <v>2</v>
      </c>
      <c r="I155" s="145"/>
      <c r="J155" s="146"/>
      <c r="K155" s="162">
        <v>2</v>
      </c>
      <c r="L155" s="145">
        <v>3</v>
      </c>
      <c r="M155" s="145">
        <v>2</v>
      </c>
      <c r="N155" s="145">
        <v>2</v>
      </c>
      <c r="O155" s="145">
        <v>2</v>
      </c>
      <c r="P155" s="145">
        <v>2</v>
      </c>
      <c r="Q155" s="162">
        <v>2.2000000000000002</v>
      </c>
      <c r="R155" s="145"/>
      <c r="S155" s="145"/>
      <c r="T155" s="145"/>
      <c r="U155" s="145"/>
      <c r="V155" s="146"/>
      <c r="W155" s="162">
        <v>0</v>
      </c>
      <c r="X155" s="145">
        <v>2</v>
      </c>
      <c r="Y155" s="145"/>
      <c r="Z155" s="145"/>
      <c r="AA155" s="145"/>
      <c r="AB155" s="146"/>
      <c r="AC155" s="162">
        <f t="shared" si="2"/>
        <v>2</v>
      </c>
      <c r="AD155" s="145"/>
      <c r="AE155" s="145"/>
      <c r="AF155" s="145"/>
      <c r="AG155" s="145"/>
      <c r="AH155" s="146"/>
      <c r="AI155" s="162">
        <v>0</v>
      </c>
      <c r="AJ155" s="145">
        <v>3</v>
      </c>
      <c r="AK155" s="145">
        <v>3</v>
      </c>
      <c r="AL155" s="145"/>
      <c r="AM155" s="145">
        <v>2</v>
      </c>
      <c r="AN155" s="146"/>
      <c r="AO155" s="162">
        <v>2.6666666666666665</v>
      </c>
      <c r="AP155" s="145">
        <v>2</v>
      </c>
      <c r="AQ155" s="145"/>
      <c r="AR155" s="145"/>
      <c r="AS155" s="145"/>
      <c r="AT155" s="146"/>
      <c r="AU155" s="162">
        <v>2</v>
      </c>
      <c r="AV155" s="145"/>
      <c r="AW155" s="145"/>
      <c r="AX155" s="145"/>
      <c r="AY155" s="145">
        <v>3</v>
      </c>
      <c r="AZ155" s="145">
        <v>3</v>
      </c>
      <c r="BA155" s="162">
        <v>3</v>
      </c>
      <c r="BB155" s="145"/>
      <c r="BC155" s="145"/>
      <c r="BD155" s="145"/>
      <c r="BE155" s="147"/>
      <c r="BF155" s="148"/>
      <c r="BG155" s="162">
        <v>0</v>
      </c>
    </row>
    <row r="156" spans="1:59" s="102" customFormat="1" ht="23.1" customHeight="1" x14ac:dyDescent="0.3">
      <c r="A156" s="149">
        <v>154</v>
      </c>
      <c r="B156" s="149" t="s">
        <v>92</v>
      </c>
      <c r="C156" s="150" t="s">
        <v>93</v>
      </c>
      <c r="D156" s="149" t="s">
        <v>541</v>
      </c>
      <c r="E156" s="149" t="s">
        <v>34</v>
      </c>
      <c r="F156" s="145"/>
      <c r="G156" s="145"/>
      <c r="H156" s="145">
        <v>3</v>
      </c>
      <c r="I156" s="145"/>
      <c r="J156" s="152"/>
      <c r="K156" s="162">
        <v>3</v>
      </c>
      <c r="L156" s="145">
        <v>3</v>
      </c>
      <c r="M156" s="145">
        <v>2</v>
      </c>
      <c r="N156" s="145">
        <v>4</v>
      </c>
      <c r="O156" s="145">
        <v>3</v>
      </c>
      <c r="P156" s="145">
        <v>2</v>
      </c>
      <c r="Q156" s="162">
        <v>2.8</v>
      </c>
      <c r="R156" s="145"/>
      <c r="S156" s="145"/>
      <c r="T156" s="153"/>
      <c r="U156" s="145"/>
      <c r="V156" s="152"/>
      <c r="W156" s="162">
        <v>0</v>
      </c>
      <c r="X156" s="145">
        <v>3</v>
      </c>
      <c r="Y156" s="145"/>
      <c r="Z156" s="153"/>
      <c r="AA156" s="153"/>
      <c r="AB156" s="152"/>
      <c r="AC156" s="162">
        <f t="shared" si="2"/>
        <v>3</v>
      </c>
      <c r="AD156" s="145"/>
      <c r="AE156" s="145"/>
      <c r="AF156" s="145"/>
      <c r="AG156" s="153"/>
      <c r="AH156" s="152"/>
      <c r="AI156" s="162">
        <v>0</v>
      </c>
      <c r="AJ156" s="145">
        <v>3</v>
      </c>
      <c r="AK156" s="145">
        <v>2</v>
      </c>
      <c r="AL156" s="153"/>
      <c r="AM156" s="145">
        <v>3</v>
      </c>
      <c r="AN156" s="152"/>
      <c r="AO156" s="162">
        <v>2.6666666666666665</v>
      </c>
      <c r="AP156" s="145">
        <v>3</v>
      </c>
      <c r="AQ156" s="145"/>
      <c r="AR156" s="145"/>
      <c r="AS156" s="153"/>
      <c r="AT156" s="152"/>
      <c r="AU156" s="162">
        <v>3</v>
      </c>
      <c r="AV156" s="153"/>
      <c r="AW156" s="153"/>
      <c r="AX156" s="145"/>
      <c r="AY156" s="145">
        <v>3</v>
      </c>
      <c r="AZ156" s="145">
        <v>3</v>
      </c>
      <c r="BA156" s="162">
        <v>3</v>
      </c>
      <c r="BB156" s="145"/>
      <c r="BC156" s="145"/>
      <c r="BD156" s="153"/>
      <c r="BE156" s="151"/>
      <c r="BF156" s="154"/>
      <c r="BG156" s="162">
        <v>0</v>
      </c>
    </row>
    <row r="157" spans="1:59" s="102" customFormat="1" ht="23.1" customHeight="1" x14ac:dyDescent="0.3">
      <c r="A157" s="143">
        <v>155</v>
      </c>
      <c r="B157" s="143" t="s">
        <v>187</v>
      </c>
      <c r="C157" s="144" t="s">
        <v>188</v>
      </c>
      <c r="D157" s="143" t="s">
        <v>541</v>
      </c>
      <c r="E157" s="143" t="s">
        <v>160</v>
      </c>
      <c r="F157" s="145"/>
      <c r="G157" s="145"/>
      <c r="H157" s="145">
        <v>3</v>
      </c>
      <c r="I157" s="145"/>
      <c r="J157" s="146"/>
      <c r="K157" s="162">
        <v>3</v>
      </c>
      <c r="L157" s="145">
        <v>2</v>
      </c>
      <c r="M157" s="145">
        <v>3</v>
      </c>
      <c r="N157" s="145">
        <v>3</v>
      </c>
      <c r="O157" s="145">
        <v>3</v>
      </c>
      <c r="P157" s="145">
        <v>3</v>
      </c>
      <c r="Q157" s="162">
        <v>2.8</v>
      </c>
      <c r="R157" s="145"/>
      <c r="S157" s="145"/>
      <c r="T157" s="145"/>
      <c r="U157" s="145"/>
      <c r="V157" s="146"/>
      <c r="W157" s="162">
        <v>0</v>
      </c>
      <c r="X157" s="145">
        <v>3</v>
      </c>
      <c r="Y157" s="145"/>
      <c r="Z157" s="145"/>
      <c r="AA157" s="145"/>
      <c r="AB157" s="146"/>
      <c r="AC157" s="162">
        <f t="shared" si="2"/>
        <v>3</v>
      </c>
      <c r="AD157" s="145"/>
      <c r="AE157" s="145"/>
      <c r="AF157" s="145"/>
      <c r="AG157" s="145"/>
      <c r="AH157" s="146"/>
      <c r="AI157" s="162">
        <v>0</v>
      </c>
      <c r="AJ157" s="145">
        <v>2</v>
      </c>
      <c r="AK157" s="145">
        <v>3</v>
      </c>
      <c r="AL157" s="145"/>
      <c r="AM157" s="145">
        <v>2</v>
      </c>
      <c r="AN157" s="146"/>
      <c r="AO157" s="162">
        <v>2.3333333333333335</v>
      </c>
      <c r="AP157" s="145">
        <v>3</v>
      </c>
      <c r="AQ157" s="145"/>
      <c r="AR157" s="145"/>
      <c r="AS157" s="145"/>
      <c r="AT157" s="146"/>
      <c r="AU157" s="162">
        <v>3</v>
      </c>
      <c r="AV157" s="145"/>
      <c r="AW157" s="145"/>
      <c r="AX157" s="145"/>
      <c r="AY157" s="145">
        <v>3</v>
      </c>
      <c r="AZ157" s="145">
        <v>3</v>
      </c>
      <c r="BA157" s="162">
        <v>3</v>
      </c>
      <c r="BB157" s="145"/>
      <c r="BC157" s="145"/>
      <c r="BD157" s="145"/>
      <c r="BE157" s="147"/>
      <c r="BF157" s="148"/>
      <c r="BG157" s="162">
        <v>0</v>
      </c>
    </row>
    <row r="158" spans="1:59" s="102" customFormat="1" ht="23.1" customHeight="1" x14ac:dyDescent="0.3">
      <c r="A158" s="149">
        <v>156</v>
      </c>
      <c r="B158" s="149" t="s">
        <v>173</v>
      </c>
      <c r="C158" s="150" t="s">
        <v>174</v>
      </c>
      <c r="D158" s="149" t="s">
        <v>449</v>
      </c>
      <c r="E158" s="149" t="s">
        <v>160</v>
      </c>
      <c r="F158" s="145"/>
      <c r="G158" s="145"/>
      <c r="H158" s="145">
        <v>4</v>
      </c>
      <c r="I158" s="145"/>
      <c r="J158" s="152"/>
      <c r="K158" s="162">
        <v>4</v>
      </c>
      <c r="L158" s="145">
        <v>4</v>
      </c>
      <c r="M158" s="145">
        <v>4</v>
      </c>
      <c r="N158" s="145">
        <v>4</v>
      </c>
      <c r="O158" s="145">
        <v>4</v>
      </c>
      <c r="P158" s="145">
        <v>4</v>
      </c>
      <c r="Q158" s="162">
        <v>4</v>
      </c>
      <c r="R158" s="145"/>
      <c r="S158" s="145"/>
      <c r="T158" s="153"/>
      <c r="U158" s="145"/>
      <c r="V158" s="152"/>
      <c r="W158" s="162">
        <v>0</v>
      </c>
      <c r="X158" s="145">
        <v>4</v>
      </c>
      <c r="Y158" s="145"/>
      <c r="Z158" s="153"/>
      <c r="AA158" s="153"/>
      <c r="AB158" s="152"/>
      <c r="AC158" s="162">
        <f t="shared" si="2"/>
        <v>4</v>
      </c>
      <c r="AD158" s="145"/>
      <c r="AE158" s="145"/>
      <c r="AF158" s="145"/>
      <c r="AG158" s="153"/>
      <c r="AH158" s="152"/>
      <c r="AI158" s="162">
        <v>0</v>
      </c>
      <c r="AJ158" s="145">
        <v>4</v>
      </c>
      <c r="AK158" s="145">
        <v>4</v>
      </c>
      <c r="AL158" s="153"/>
      <c r="AM158" s="145">
        <v>4</v>
      </c>
      <c r="AN158" s="152"/>
      <c r="AO158" s="162">
        <v>4</v>
      </c>
      <c r="AP158" s="145">
        <v>3</v>
      </c>
      <c r="AQ158" s="145"/>
      <c r="AR158" s="145"/>
      <c r="AS158" s="153"/>
      <c r="AT158" s="152"/>
      <c r="AU158" s="162">
        <v>3</v>
      </c>
      <c r="AV158" s="153"/>
      <c r="AW158" s="153"/>
      <c r="AX158" s="145"/>
      <c r="AY158" s="145">
        <v>4</v>
      </c>
      <c r="AZ158" s="145">
        <v>4</v>
      </c>
      <c r="BA158" s="162">
        <v>4</v>
      </c>
      <c r="BB158" s="145"/>
      <c r="BC158" s="145"/>
      <c r="BD158" s="153"/>
      <c r="BE158" s="151"/>
      <c r="BF158" s="154"/>
      <c r="BG158" s="162">
        <v>0</v>
      </c>
    </row>
    <row r="159" spans="1:59" s="102" customFormat="1" ht="23.1" customHeight="1" x14ac:dyDescent="0.3">
      <c r="A159" s="143">
        <v>157</v>
      </c>
      <c r="B159" s="143" t="s">
        <v>204</v>
      </c>
      <c r="C159" s="144" t="s">
        <v>205</v>
      </c>
      <c r="D159" s="143" t="s">
        <v>449</v>
      </c>
      <c r="E159" s="143" t="s">
        <v>160</v>
      </c>
      <c r="F159" s="145"/>
      <c r="G159" s="145"/>
      <c r="H159" s="145">
        <v>1</v>
      </c>
      <c r="I159" s="145"/>
      <c r="J159" s="146"/>
      <c r="K159" s="162">
        <v>1</v>
      </c>
      <c r="L159" s="145">
        <v>1</v>
      </c>
      <c r="M159" s="145">
        <v>1</v>
      </c>
      <c r="N159" s="145">
        <v>1</v>
      </c>
      <c r="O159" s="145">
        <v>1</v>
      </c>
      <c r="P159" s="145">
        <v>1</v>
      </c>
      <c r="Q159" s="162">
        <v>1</v>
      </c>
      <c r="R159" s="145"/>
      <c r="S159" s="145"/>
      <c r="T159" s="145"/>
      <c r="U159" s="145"/>
      <c r="V159" s="146"/>
      <c r="W159" s="162">
        <v>0</v>
      </c>
      <c r="X159" s="145">
        <v>1</v>
      </c>
      <c r="Y159" s="145"/>
      <c r="Z159" s="145"/>
      <c r="AA159" s="145"/>
      <c r="AB159" s="146"/>
      <c r="AC159" s="162">
        <f t="shared" si="2"/>
        <v>1</v>
      </c>
      <c r="AD159" s="145"/>
      <c r="AE159" s="145"/>
      <c r="AF159" s="145"/>
      <c r="AG159" s="145"/>
      <c r="AH159" s="146"/>
      <c r="AI159" s="162">
        <v>0</v>
      </c>
      <c r="AJ159" s="145">
        <v>1</v>
      </c>
      <c r="AK159" s="145">
        <v>1</v>
      </c>
      <c r="AL159" s="145"/>
      <c r="AM159" s="145">
        <v>2</v>
      </c>
      <c r="AN159" s="146"/>
      <c r="AO159" s="162">
        <v>1.3333333333333333</v>
      </c>
      <c r="AP159" s="145">
        <v>3</v>
      </c>
      <c r="AQ159" s="145"/>
      <c r="AR159" s="145"/>
      <c r="AS159" s="145"/>
      <c r="AT159" s="146"/>
      <c r="AU159" s="162">
        <v>3</v>
      </c>
      <c r="AV159" s="145"/>
      <c r="AW159" s="145"/>
      <c r="AX159" s="145"/>
      <c r="AY159" s="145">
        <v>1</v>
      </c>
      <c r="AZ159" s="145">
        <v>1</v>
      </c>
      <c r="BA159" s="162">
        <v>1</v>
      </c>
      <c r="BB159" s="145"/>
      <c r="BC159" s="145"/>
      <c r="BD159" s="145"/>
      <c r="BE159" s="147"/>
      <c r="BF159" s="148"/>
      <c r="BG159" s="162">
        <v>0</v>
      </c>
    </row>
    <row r="160" spans="1:59" s="102" customFormat="1" ht="23.1" customHeight="1" x14ac:dyDescent="0.3">
      <c r="A160" s="149">
        <v>158</v>
      </c>
      <c r="B160" s="149" t="s">
        <v>386</v>
      </c>
      <c r="C160" s="150" t="s">
        <v>387</v>
      </c>
      <c r="D160" s="149" t="s">
        <v>449</v>
      </c>
      <c r="E160" s="149" t="s">
        <v>492</v>
      </c>
      <c r="F160" s="145"/>
      <c r="G160" s="145"/>
      <c r="H160" s="145">
        <v>1</v>
      </c>
      <c r="I160" s="145"/>
      <c r="J160" s="152"/>
      <c r="K160" s="162">
        <v>1</v>
      </c>
      <c r="L160" s="145">
        <v>1</v>
      </c>
      <c r="M160" s="145">
        <v>1</v>
      </c>
      <c r="N160" s="145">
        <v>1</v>
      </c>
      <c r="O160" s="145">
        <v>1</v>
      </c>
      <c r="P160" s="145">
        <v>1</v>
      </c>
      <c r="Q160" s="162">
        <v>1</v>
      </c>
      <c r="R160" s="145"/>
      <c r="S160" s="145"/>
      <c r="T160" s="153"/>
      <c r="U160" s="145"/>
      <c r="V160" s="152"/>
      <c r="W160" s="162">
        <v>0</v>
      </c>
      <c r="X160" s="145">
        <v>1</v>
      </c>
      <c r="Y160" s="145"/>
      <c r="Z160" s="153"/>
      <c r="AA160" s="153"/>
      <c r="AB160" s="152"/>
      <c r="AC160" s="162">
        <f t="shared" si="2"/>
        <v>1</v>
      </c>
      <c r="AD160" s="145"/>
      <c r="AE160" s="145"/>
      <c r="AF160" s="145"/>
      <c r="AG160" s="153"/>
      <c r="AH160" s="152"/>
      <c r="AI160" s="162">
        <v>0</v>
      </c>
      <c r="AJ160" s="145">
        <v>1</v>
      </c>
      <c r="AK160" s="145">
        <v>1</v>
      </c>
      <c r="AL160" s="153"/>
      <c r="AM160" s="145">
        <v>1</v>
      </c>
      <c r="AN160" s="152"/>
      <c r="AO160" s="162">
        <v>1</v>
      </c>
      <c r="AP160" s="145">
        <v>3</v>
      </c>
      <c r="AQ160" s="145"/>
      <c r="AR160" s="145"/>
      <c r="AS160" s="153"/>
      <c r="AT160" s="152"/>
      <c r="AU160" s="162">
        <v>3</v>
      </c>
      <c r="AV160" s="153"/>
      <c r="AW160" s="153"/>
      <c r="AX160" s="145"/>
      <c r="AY160" s="145">
        <v>1</v>
      </c>
      <c r="AZ160" s="145">
        <v>1</v>
      </c>
      <c r="BA160" s="162">
        <v>1</v>
      </c>
      <c r="BB160" s="145"/>
      <c r="BC160" s="145"/>
      <c r="BD160" s="153"/>
      <c r="BE160" s="151"/>
      <c r="BF160" s="154"/>
      <c r="BG160" s="162">
        <v>0</v>
      </c>
    </row>
    <row r="161" spans="1:59" s="102" customFormat="1" ht="23.1" customHeight="1" x14ac:dyDescent="0.3">
      <c r="A161" s="143">
        <v>159</v>
      </c>
      <c r="B161" s="143" t="s">
        <v>189</v>
      </c>
      <c r="C161" s="144" t="s">
        <v>190</v>
      </c>
      <c r="D161" s="143" t="s">
        <v>449</v>
      </c>
      <c r="E161" s="143" t="s">
        <v>160</v>
      </c>
      <c r="F161" s="145"/>
      <c r="G161" s="145"/>
      <c r="H161" s="145">
        <v>3</v>
      </c>
      <c r="I161" s="145"/>
      <c r="J161" s="146"/>
      <c r="K161" s="162">
        <v>3</v>
      </c>
      <c r="L161" s="145">
        <v>3</v>
      </c>
      <c r="M161" s="145">
        <v>3</v>
      </c>
      <c r="N161" s="145">
        <v>3</v>
      </c>
      <c r="O161" s="145">
        <v>3</v>
      </c>
      <c r="P161" s="145">
        <v>3</v>
      </c>
      <c r="Q161" s="162">
        <v>3</v>
      </c>
      <c r="R161" s="145"/>
      <c r="S161" s="145"/>
      <c r="T161" s="145"/>
      <c r="U161" s="145"/>
      <c r="V161" s="146"/>
      <c r="W161" s="162">
        <v>0</v>
      </c>
      <c r="X161" s="145">
        <v>3</v>
      </c>
      <c r="Y161" s="145"/>
      <c r="Z161" s="145"/>
      <c r="AA161" s="145"/>
      <c r="AB161" s="146"/>
      <c r="AC161" s="162">
        <f t="shared" si="2"/>
        <v>3</v>
      </c>
      <c r="AD161" s="145"/>
      <c r="AE161" s="145"/>
      <c r="AF161" s="145"/>
      <c r="AG161" s="145"/>
      <c r="AH161" s="146"/>
      <c r="AI161" s="162">
        <v>0</v>
      </c>
      <c r="AJ161" s="145">
        <v>3</v>
      </c>
      <c r="AK161" s="145">
        <v>3</v>
      </c>
      <c r="AL161" s="145"/>
      <c r="AM161" s="145">
        <v>3</v>
      </c>
      <c r="AN161" s="146"/>
      <c r="AO161" s="162">
        <v>3</v>
      </c>
      <c r="AP161" s="145">
        <v>3</v>
      </c>
      <c r="AQ161" s="145"/>
      <c r="AR161" s="145"/>
      <c r="AS161" s="145"/>
      <c r="AT161" s="146"/>
      <c r="AU161" s="162">
        <v>3</v>
      </c>
      <c r="AV161" s="145"/>
      <c r="AW161" s="145"/>
      <c r="AX161" s="145"/>
      <c r="AY161" s="145">
        <v>3</v>
      </c>
      <c r="AZ161" s="145">
        <v>3</v>
      </c>
      <c r="BA161" s="162">
        <v>3</v>
      </c>
      <c r="BB161" s="145"/>
      <c r="BC161" s="145"/>
      <c r="BD161" s="145"/>
      <c r="BE161" s="147"/>
      <c r="BF161" s="148"/>
      <c r="BG161" s="162">
        <v>0</v>
      </c>
    </row>
    <row r="162" spans="1:59" s="102" customFormat="1" ht="23.1" customHeight="1" x14ac:dyDescent="0.3">
      <c r="A162" s="149">
        <v>160</v>
      </c>
      <c r="B162" s="149" t="s">
        <v>156</v>
      </c>
      <c r="C162" s="150" t="s">
        <v>157</v>
      </c>
      <c r="D162" s="149" t="s">
        <v>541</v>
      </c>
      <c r="E162" s="149" t="s">
        <v>34</v>
      </c>
      <c r="F162" s="145"/>
      <c r="G162" s="145"/>
      <c r="H162" s="145">
        <v>2.5</v>
      </c>
      <c r="I162" s="145"/>
      <c r="J162" s="152"/>
      <c r="K162" s="162">
        <v>2.5</v>
      </c>
      <c r="L162" s="145">
        <v>2.5</v>
      </c>
      <c r="M162" s="145">
        <v>2.5</v>
      </c>
      <c r="N162" s="145">
        <v>3</v>
      </c>
      <c r="O162" s="145">
        <v>2.75</v>
      </c>
      <c r="P162" s="145">
        <v>2.5</v>
      </c>
      <c r="Q162" s="162">
        <v>2.65</v>
      </c>
      <c r="R162" s="145"/>
      <c r="S162" s="145"/>
      <c r="T162" s="153"/>
      <c r="U162" s="145"/>
      <c r="V162" s="152"/>
      <c r="W162" s="162">
        <v>0</v>
      </c>
      <c r="X162" s="145">
        <v>2.5</v>
      </c>
      <c r="Y162" s="145"/>
      <c r="Z162" s="153"/>
      <c r="AA162" s="153"/>
      <c r="AB162" s="152"/>
      <c r="AC162" s="162">
        <f t="shared" si="2"/>
        <v>2.5</v>
      </c>
      <c r="AD162" s="145"/>
      <c r="AE162" s="145"/>
      <c r="AF162" s="145"/>
      <c r="AG162" s="153"/>
      <c r="AH162" s="152"/>
      <c r="AI162" s="162">
        <v>0</v>
      </c>
      <c r="AJ162" s="145">
        <v>2.5</v>
      </c>
      <c r="AK162" s="145">
        <v>2.5</v>
      </c>
      <c r="AL162" s="153"/>
      <c r="AM162" s="145">
        <v>3</v>
      </c>
      <c r="AN162" s="152"/>
      <c r="AO162" s="162">
        <v>2.6666666666666665</v>
      </c>
      <c r="AP162" s="145">
        <v>2.5</v>
      </c>
      <c r="AQ162" s="145"/>
      <c r="AR162" s="145"/>
      <c r="AS162" s="153"/>
      <c r="AT162" s="152"/>
      <c r="AU162" s="162">
        <v>2.5</v>
      </c>
      <c r="AV162" s="153"/>
      <c r="AW162" s="153"/>
      <c r="AX162" s="145"/>
      <c r="AY162" s="145">
        <v>2.5</v>
      </c>
      <c r="AZ162" s="145">
        <v>2.5</v>
      </c>
      <c r="BA162" s="162">
        <v>2.5</v>
      </c>
      <c r="BB162" s="145"/>
      <c r="BC162" s="145"/>
      <c r="BD162" s="153"/>
      <c r="BE162" s="151"/>
      <c r="BF162" s="154"/>
      <c r="BG162" s="162">
        <v>0</v>
      </c>
    </row>
    <row r="163" spans="1:59" s="102" customFormat="1" ht="23.1" customHeight="1" x14ac:dyDescent="0.3">
      <c r="A163" s="143">
        <v>161</v>
      </c>
      <c r="B163" s="143" t="s">
        <v>388</v>
      </c>
      <c r="C163" s="144" t="s">
        <v>389</v>
      </c>
      <c r="D163" s="143" t="s">
        <v>449</v>
      </c>
      <c r="E163" s="143" t="s">
        <v>492</v>
      </c>
      <c r="F163" s="145"/>
      <c r="G163" s="145"/>
      <c r="H163" s="145">
        <v>3</v>
      </c>
      <c r="I163" s="145"/>
      <c r="J163" s="146"/>
      <c r="K163" s="162">
        <v>3</v>
      </c>
      <c r="L163" s="145">
        <v>4</v>
      </c>
      <c r="M163" s="145">
        <v>3</v>
      </c>
      <c r="N163" s="145">
        <v>3</v>
      </c>
      <c r="O163" s="145">
        <v>3</v>
      </c>
      <c r="P163" s="145">
        <v>2</v>
      </c>
      <c r="Q163" s="162">
        <v>3</v>
      </c>
      <c r="R163" s="145"/>
      <c r="S163" s="145"/>
      <c r="T163" s="145"/>
      <c r="U163" s="145"/>
      <c r="V163" s="146"/>
      <c r="W163" s="162">
        <v>0</v>
      </c>
      <c r="X163" s="145">
        <v>3</v>
      </c>
      <c r="Y163" s="145"/>
      <c r="Z163" s="145"/>
      <c r="AA163" s="145"/>
      <c r="AB163" s="146"/>
      <c r="AC163" s="162">
        <f t="shared" si="2"/>
        <v>3</v>
      </c>
      <c r="AD163" s="145"/>
      <c r="AE163" s="145"/>
      <c r="AF163" s="145"/>
      <c r="AG163" s="145"/>
      <c r="AH163" s="146"/>
      <c r="AI163" s="162">
        <v>0</v>
      </c>
      <c r="AJ163" s="145">
        <v>4</v>
      </c>
      <c r="AK163" s="145">
        <v>3</v>
      </c>
      <c r="AL163" s="145"/>
      <c r="AM163" s="145">
        <v>4</v>
      </c>
      <c r="AN163" s="146"/>
      <c r="AO163" s="162">
        <v>3.6666666666666665</v>
      </c>
      <c r="AP163" s="145">
        <v>3</v>
      </c>
      <c r="AQ163" s="145"/>
      <c r="AR163" s="145"/>
      <c r="AS163" s="145"/>
      <c r="AT163" s="146"/>
      <c r="AU163" s="162">
        <v>3</v>
      </c>
      <c r="AV163" s="145"/>
      <c r="AW163" s="145"/>
      <c r="AX163" s="145"/>
      <c r="AY163" s="145">
        <v>4</v>
      </c>
      <c r="AZ163" s="145">
        <v>3</v>
      </c>
      <c r="BA163" s="162">
        <v>3.5</v>
      </c>
      <c r="BB163" s="145"/>
      <c r="BC163" s="145"/>
      <c r="BD163" s="145"/>
      <c r="BE163" s="147"/>
      <c r="BF163" s="148"/>
      <c r="BG163" s="162">
        <v>0</v>
      </c>
    </row>
    <row r="164" spans="1:59" s="102" customFormat="1" ht="23.1" customHeight="1" x14ac:dyDescent="0.3">
      <c r="A164" s="149">
        <v>162</v>
      </c>
      <c r="B164" s="149" t="s">
        <v>390</v>
      </c>
      <c r="C164" s="150" t="s">
        <v>391</v>
      </c>
      <c r="D164" s="149" t="s">
        <v>449</v>
      </c>
      <c r="E164" s="149" t="s">
        <v>492</v>
      </c>
      <c r="F164" s="145"/>
      <c r="G164" s="145"/>
      <c r="H164" s="145">
        <v>2</v>
      </c>
      <c r="I164" s="145"/>
      <c r="J164" s="152"/>
      <c r="K164" s="162">
        <v>2</v>
      </c>
      <c r="L164" s="145">
        <v>2</v>
      </c>
      <c r="M164" s="145">
        <v>3</v>
      </c>
      <c r="N164" s="145">
        <v>2</v>
      </c>
      <c r="O164" s="145">
        <v>2.5</v>
      </c>
      <c r="P164" s="145">
        <v>3</v>
      </c>
      <c r="Q164" s="162">
        <v>2.5</v>
      </c>
      <c r="R164" s="145"/>
      <c r="S164" s="145"/>
      <c r="T164" s="153"/>
      <c r="U164" s="145"/>
      <c r="V164" s="152"/>
      <c r="W164" s="162">
        <v>0</v>
      </c>
      <c r="X164" s="145">
        <v>3</v>
      </c>
      <c r="Y164" s="145"/>
      <c r="Z164" s="153"/>
      <c r="AA164" s="153"/>
      <c r="AB164" s="152"/>
      <c r="AC164" s="162">
        <f t="shared" si="2"/>
        <v>3</v>
      </c>
      <c r="AD164" s="145"/>
      <c r="AE164" s="145"/>
      <c r="AF164" s="145"/>
      <c r="AG164" s="153"/>
      <c r="AH164" s="152"/>
      <c r="AI164" s="162">
        <v>0</v>
      </c>
      <c r="AJ164" s="145">
        <v>3</v>
      </c>
      <c r="AK164" s="145">
        <v>2</v>
      </c>
      <c r="AL164" s="153"/>
      <c r="AM164" s="145">
        <v>3</v>
      </c>
      <c r="AN164" s="152"/>
      <c r="AO164" s="162">
        <v>2.6666666666666665</v>
      </c>
      <c r="AP164" s="145">
        <v>3</v>
      </c>
      <c r="AQ164" s="145"/>
      <c r="AR164" s="145"/>
      <c r="AS164" s="153"/>
      <c r="AT164" s="152"/>
      <c r="AU164" s="162">
        <v>3</v>
      </c>
      <c r="AV164" s="153"/>
      <c r="AW164" s="153"/>
      <c r="AX164" s="145"/>
      <c r="AY164" s="145">
        <v>3</v>
      </c>
      <c r="AZ164" s="145">
        <v>3</v>
      </c>
      <c r="BA164" s="162">
        <v>3</v>
      </c>
      <c r="BB164" s="145"/>
      <c r="BC164" s="145"/>
      <c r="BD164" s="153"/>
      <c r="BE164" s="151"/>
      <c r="BF164" s="154"/>
      <c r="BG164" s="162">
        <v>0</v>
      </c>
    </row>
    <row r="165" spans="1:59" s="102" customFormat="1" ht="23.1" customHeight="1" x14ac:dyDescent="0.3">
      <c r="A165" s="143">
        <v>163</v>
      </c>
      <c r="B165" s="143" t="s">
        <v>220</v>
      </c>
      <c r="C165" s="144" t="s">
        <v>221</v>
      </c>
      <c r="D165" s="143" t="s">
        <v>449</v>
      </c>
      <c r="E165" s="143" t="s">
        <v>160</v>
      </c>
      <c r="F165" s="145"/>
      <c r="G165" s="145"/>
      <c r="H165" s="145">
        <v>3</v>
      </c>
      <c r="I165" s="145"/>
      <c r="J165" s="146"/>
      <c r="K165" s="162">
        <v>3</v>
      </c>
      <c r="L165" s="145">
        <v>3</v>
      </c>
      <c r="M165" s="145">
        <v>3</v>
      </c>
      <c r="N165" s="145">
        <v>3</v>
      </c>
      <c r="O165" s="145">
        <v>3</v>
      </c>
      <c r="P165" s="145">
        <v>3</v>
      </c>
      <c r="Q165" s="162">
        <v>3</v>
      </c>
      <c r="R165" s="145"/>
      <c r="S165" s="145"/>
      <c r="T165" s="145"/>
      <c r="U165" s="145"/>
      <c r="V165" s="146"/>
      <c r="W165" s="162">
        <v>0</v>
      </c>
      <c r="X165" s="145">
        <v>3</v>
      </c>
      <c r="Y165" s="145"/>
      <c r="Z165" s="145"/>
      <c r="AA165" s="145"/>
      <c r="AB165" s="146"/>
      <c r="AC165" s="162">
        <f t="shared" si="2"/>
        <v>3</v>
      </c>
      <c r="AD165" s="145"/>
      <c r="AE165" s="145"/>
      <c r="AF165" s="145"/>
      <c r="AG165" s="145"/>
      <c r="AH165" s="146"/>
      <c r="AI165" s="162">
        <v>0</v>
      </c>
      <c r="AJ165" s="145">
        <v>3</v>
      </c>
      <c r="AK165" s="145">
        <v>3</v>
      </c>
      <c r="AL165" s="145"/>
      <c r="AM165" s="145">
        <v>3</v>
      </c>
      <c r="AN165" s="146"/>
      <c r="AO165" s="162">
        <v>3</v>
      </c>
      <c r="AP165" s="145">
        <v>3</v>
      </c>
      <c r="AQ165" s="145"/>
      <c r="AR165" s="145"/>
      <c r="AS165" s="145"/>
      <c r="AT165" s="146"/>
      <c r="AU165" s="162">
        <v>3</v>
      </c>
      <c r="AV165" s="145"/>
      <c r="AW165" s="145"/>
      <c r="AX165" s="145"/>
      <c r="AY165" s="145">
        <v>3</v>
      </c>
      <c r="AZ165" s="145">
        <v>3</v>
      </c>
      <c r="BA165" s="162">
        <v>3</v>
      </c>
      <c r="BB165" s="145"/>
      <c r="BC165" s="145"/>
      <c r="BD165" s="145"/>
      <c r="BE165" s="147"/>
      <c r="BF165" s="148"/>
      <c r="BG165" s="162">
        <v>0</v>
      </c>
    </row>
    <row r="166" spans="1:59" s="102" customFormat="1" ht="23.1" customHeight="1" x14ac:dyDescent="0.3">
      <c r="A166" s="149">
        <v>164</v>
      </c>
      <c r="B166" s="149" t="s">
        <v>206</v>
      </c>
      <c r="C166" s="150" t="s">
        <v>207</v>
      </c>
      <c r="D166" s="149" t="s">
        <v>541</v>
      </c>
      <c r="E166" s="149" t="s">
        <v>160</v>
      </c>
      <c r="F166" s="145"/>
      <c r="G166" s="145"/>
      <c r="H166" s="145">
        <v>3</v>
      </c>
      <c r="I166" s="145"/>
      <c r="J166" s="152"/>
      <c r="K166" s="162">
        <v>3</v>
      </c>
      <c r="L166" s="145">
        <v>3</v>
      </c>
      <c r="M166" s="145">
        <v>4</v>
      </c>
      <c r="N166" s="145">
        <v>3</v>
      </c>
      <c r="O166" s="145">
        <v>3.5</v>
      </c>
      <c r="P166" s="145">
        <v>3</v>
      </c>
      <c r="Q166" s="162">
        <v>3.3</v>
      </c>
      <c r="R166" s="145"/>
      <c r="S166" s="145"/>
      <c r="T166" s="153"/>
      <c r="U166" s="145"/>
      <c r="V166" s="152"/>
      <c r="W166" s="162">
        <v>0</v>
      </c>
      <c r="X166" s="145">
        <v>3</v>
      </c>
      <c r="Y166" s="145"/>
      <c r="Z166" s="153"/>
      <c r="AA166" s="153"/>
      <c r="AB166" s="152"/>
      <c r="AC166" s="162">
        <f t="shared" si="2"/>
        <v>3</v>
      </c>
      <c r="AD166" s="145"/>
      <c r="AE166" s="145"/>
      <c r="AF166" s="145"/>
      <c r="AG166" s="153"/>
      <c r="AH166" s="152"/>
      <c r="AI166" s="162">
        <v>0</v>
      </c>
      <c r="AJ166" s="145">
        <v>3</v>
      </c>
      <c r="AK166" s="145">
        <v>3</v>
      </c>
      <c r="AL166" s="153"/>
      <c r="AM166" s="145">
        <v>3</v>
      </c>
      <c r="AN166" s="152"/>
      <c r="AO166" s="162">
        <v>3</v>
      </c>
      <c r="AP166" s="145">
        <v>3</v>
      </c>
      <c r="AQ166" s="145"/>
      <c r="AR166" s="145"/>
      <c r="AS166" s="153"/>
      <c r="AT166" s="152"/>
      <c r="AU166" s="162">
        <v>3</v>
      </c>
      <c r="AV166" s="153"/>
      <c r="AW166" s="153"/>
      <c r="AX166" s="145"/>
      <c r="AY166" s="145">
        <v>3</v>
      </c>
      <c r="AZ166" s="145">
        <v>3</v>
      </c>
      <c r="BA166" s="162">
        <v>3</v>
      </c>
      <c r="BB166" s="145"/>
      <c r="BC166" s="145"/>
      <c r="BD166" s="153"/>
      <c r="BE166" s="151"/>
      <c r="BF166" s="154"/>
      <c r="BG166" s="162">
        <v>0</v>
      </c>
    </row>
    <row r="167" spans="1:59" s="102" customFormat="1" ht="23.1" customHeight="1" x14ac:dyDescent="0.3">
      <c r="A167" s="143">
        <v>165</v>
      </c>
      <c r="B167" s="143" t="s">
        <v>47</v>
      </c>
      <c r="C167" s="144" t="s">
        <v>48</v>
      </c>
      <c r="D167" s="143" t="s">
        <v>449</v>
      </c>
      <c r="E167" s="143" t="s">
        <v>34</v>
      </c>
      <c r="F167" s="145"/>
      <c r="G167" s="145"/>
      <c r="H167" s="145">
        <v>3</v>
      </c>
      <c r="I167" s="145"/>
      <c r="J167" s="146"/>
      <c r="K167" s="162">
        <v>3</v>
      </c>
      <c r="L167" s="145">
        <v>3</v>
      </c>
      <c r="M167" s="145">
        <v>2.5</v>
      </c>
      <c r="N167" s="145">
        <v>2.5</v>
      </c>
      <c r="O167" s="145">
        <v>2.5</v>
      </c>
      <c r="P167" s="145">
        <v>3</v>
      </c>
      <c r="Q167" s="162">
        <v>2.7</v>
      </c>
      <c r="R167" s="145"/>
      <c r="S167" s="145"/>
      <c r="T167" s="145"/>
      <c r="U167" s="145"/>
      <c r="V167" s="146"/>
      <c r="W167" s="162">
        <v>0</v>
      </c>
      <c r="X167" s="145">
        <v>2.5</v>
      </c>
      <c r="Y167" s="145"/>
      <c r="Z167" s="145"/>
      <c r="AA167" s="145"/>
      <c r="AB167" s="146"/>
      <c r="AC167" s="162">
        <f t="shared" si="2"/>
        <v>2.5</v>
      </c>
      <c r="AD167" s="145"/>
      <c r="AE167" s="145"/>
      <c r="AF167" s="145"/>
      <c r="AG167" s="145"/>
      <c r="AH167" s="146"/>
      <c r="AI167" s="162">
        <v>0</v>
      </c>
      <c r="AJ167" s="145">
        <v>2.5</v>
      </c>
      <c r="AK167" s="145">
        <v>2.5</v>
      </c>
      <c r="AL167" s="145"/>
      <c r="AM167" s="145">
        <v>2.5</v>
      </c>
      <c r="AN167" s="146"/>
      <c r="AO167" s="162">
        <v>2.5</v>
      </c>
      <c r="AP167" s="145">
        <v>2.5</v>
      </c>
      <c r="AQ167" s="145"/>
      <c r="AR167" s="145"/>
      <c r="AS167" s="145"/>
      <c r="AT167" s="146"/>
      <c r="AU167" s="162">
        <v>2.5</v>
      </c>
      <c r="AV167" s="145"/>
      <c r="AW167" s="145"/>
      <c r="AX167" s="145"/>
      <c r="AY167" s="145">
        <v>2.5</v>
      </c>
      <c r="AZ167" s="145">
        <v>2.5</v>
      </c>
      <c r="BA167" s="162">
        <v>2.5</v>
      </c>
      <c r="BB167" s="145"/>
      <c r="BC167" s="145"/>
      <c r="BD167" s="145"/>
      <c r="BE167" s="147"/>
      <c r="BF167" s="148"/>
      <c r="BG167" s="162">
        <v>0</v>
      </c>
    </row>
    <row r="168" spans="1:59" s="102" customFormat="1" ht="23.1" customHeight="1" x14ac:dyDescent="0.3">
      <c r="A168" s="149">
        <v>166</v>
      </c>
      <c r="B168" s="149" t="s">
        <v>158</v>
      </c>
      <c r="C168" s="150" t="s">
        <v>159</v>
      </c>
      <c r="D168" s="149" t="s">
        <v>449</v>
      </c>
      <c r="E168" s="149" t="s">
        <v>34</v>
      </c>
      <c r="F168" s="145"/>
      <c r="G168" s="145"/>
      <c r="H168" s="145">
        <v>2</v>
      </c>
      <c r="I168" s="145"/>
      <c r="J168" s="152"/>
      <c r="K168" s="162">
        <v>2</v>
      </c>
      <c r="L168" s="145">
        <v>3</v>
      </c>
      <c r="M168" s="145">
        <v>3</v>
      </c>
      <c r="N168" s="145">
        <v>3</v>
      </c>
      <c r="O168" s="145">
        <v>3</v>
      </c>
      <c r="P168" s="145">
        <v>3</v>
      </c>
      <c r="Q168" s="162">
        <v>3</v>
      </c>
      <c r="R168" s="145"/>
      <c r="S168" s="145"/>
      <c r="T168" s="153"/>
      <c r="U168" s="145"/>
      <c r="V168" s="152"/>
      <c r="W168" s="162">
        <v>0</v>
      </c>
      <c r="X168" s="145">
        <v>2</v>
      </c>
      <c r="Y168" s="145"/>
      <c r="Z168" s="153"/>
      <c r="AA168" s="153"/>
      <c r="AB168" s="152"/>
      <c r="AC168" s="162">
        <f t="shared" si="2"/>
        <v>2</v>
      </c>
      <c r="AD168" s="145"/>
      <c r="AE168" s="145"/>
      <c r="AF168" s="145"/>
      <c r="AG168" s="153"/>
      <c r="AH168" s="152"/>
      <c r="AI168" s="162">
        <v>0</v>
      </c>
      <c r="AJ168" s="145">
        <v>2</v>
      </c>
      <c r="AK168" s="145">
        <v>3</v>
      </c>
      <c r="AL168" s="153"/>
      <c r="AM168" s="145">
        <v>2</v>
      </c>
      <c r="AN168" s="152"/>
      <c r="AO168" s="162">
        <v>2.3333333333333335</v>
      </c>
      <c r="AP168" s="145">
        <v>2</v>
      </c>
      <c r="AQ168" s="145"/>
      <c r="AR168" s="145"/>
      <c r="AS168" s="153"/>
      <c r="AT168" s="152"/>
      <c r="AU168" s="162">
        <v>2</v>
      </c>
      <c r="AV168" s="153"/>
      <c r="AW168" s="153"/>
      <c r="AX168" s="145"/>
      <c r="AY168" s="145">
        <v>2</v>
      </c>
      <c r="AZ168" s="145">
        <v>2</v>
      </c>
      <c r="BA168" s="162">
        <v>2</v>
      </c>
      <c r="BB168" s="145"/>
      <c r="BC168" s="145"/>
      <c r="BD168" s="153"/>
      <c r="BE168" s="151"/>
      <c r="BF168" s="154"/>
      <c r="BG168" s="162">
        <v>0</v>
      </c>
    </row>
    <row r="169" spans="1:59" s="102" customFormat="1" ht="23.1" customHeight="1" x14ac:dyDescent="0.3">
      <c r="A169" s="143">
        <v>167</v>
      </c>
      <c r="B169" s="143" t="s">
        <v>191</v>
      </c>
      <c r="C169" s="144" t="s">
        <v>192</v>
      </c>
      <c r="D169" s="143" t="s">
        <v>449</v>
      </c>
      <c r="E169" s="143" t="s">
        <v>160</v>
      </c>
      <c r="F169" s="145"/>
      <c r="G169" s="145"/>
      <c r="H169" s="145">
        <v>3</v>
      </c>
      <c r="I169" s="145"/>
      <c r="J169" s="146"/>
      <c r="K169" s="162">
        <v>3</v>
      </c>
      <c r="L169" s="145">
        <v>2</v>
      </c>
      <c r="M169" s="145">
        <v>3</v>
      </c>
      <c r="N169" s="145">
        <v>3</v>
      </c>
      <c r="O169" s="145">
        <v>3</v>
      </c>
      <c r="P169" s="145">
        <v>2</v>
      </c>
      <c r="Q169" s="162">
        <v>2.6</v>
      </c>
      <c r="R169" s="145"/>
      <c r="S169" s="145"/>
      <c r="T169" s="145"/>
      <c r="U169" s="145"/>
      <c r="V169" s="146"/>
      <c r="W169" s="162">
        <v>0</v>
      </c>
      <c r="X169" s="145">
        <v>4</v>
      </c>
      <c r="Y169" s="145"/>
      <c r="Z169" s="145"/>
      <c r="AA169" s="145"/>
      <c r="AB169" s="146"/>
      <c r="AC169" s="162">
        <f t="shared" si="2"/>
        <v>4</v>
      </c>
      <c r="AD169" s="145"/>
      <c r="AE169" s="145"/>
      <c r="AF169" s="145"/>
      <c r="AG169" s="145"/>
      <c r="AH169" s="146"/>
      <c r="AI169" s="162">
        <v>0</v>
      </c>
      <c r="AJ169" s="145">
        <v>4</v>
      </c>
      <c r="AK169" s="145">
        <v>2</v>
      </c>
      <c r="AL169" s="145"/>
      <c r="AM169" s="145">
        <v>3</v>
      </c>
      <c r="AN169" s="146"/>
      <c r="AO169" s="162">
        <v>3</v>
      </c>
      <c r="AP169" s="145">
        <v>3</v>
      </c>
      <c r="AQ169" s="145"/>
      <c r="AR169" s="145"/>
      <c r="AS169" s="145"/>
      <c r="AT169" s="146"/>
      <c r="AU169" s="162">
        <v>3</v>
      </c>
      <c r="AV169" s="145"/>
      <c r="AW169" s="145"/>
      <c r="AX169" s="145"/>
      <c r="AY169" s="145">
        <v>4</v>
      </c>
      <c r="AZ169" s="145">
        <v>4</v>
      </c>
      <c r="BA169" s="162">
        <v>4</v>
      </c>
      <c r="BB169" s="145"/>
      <c r="BC169" s="145"/>
      <c r="BD169" s="145"/>
      <c r="BE169" s="147"/>
      <c r="BF169" s="148"/>
      <c r="BG169" s="162">
        <v>0</v>
      </c>
    </row>
    <row r="170" spans="1:59" s="102" customFormat="1" ht="23.1" customHeight="1" x14ac:dyDescent="0.3">
      <c r="A170" s="149">
        <v>168</v>
      </c>
      <c r="B170" s="149" t="s">
        <v>222</v>
      </c>
      <c r="C170" s="150" t="s">
        <v>223</v>
      </c>
      <c r="D170" s="149" t="s">
        <v>541</v>
      </c>
      <c r="E170" s="149" t="s">
        <v>160</v>
      </c>
      <c r="F170" s="145"/>
      <c r="G170" s="145"/>
      <c r="H170" s="145">
        <v>3</v>
      </c>
      <c r="I170" s="145"/>
      <c r="J170" s="152"/>
      <c r="K170" s="162">
        <v>3</v>
      </c>
      <c r="L170" s="145">
        <v>3</v>
      </c>
      <c r="M170" s="145">
        <v>3</v>
      </c>
      <c r="N170" s="145">
        <v>3</v>
      </c>
      <c r="O170" s="145">
        <v>3</v>
      </c>
      <c r="P170" s="145">
        <v>3</v>
      </c>
      <c r="Q170" s="162">
        <v>3</v>
      </c>
      <c r="R170" s="145"/>
      <c r="S170" s="145"/>
      <c r="T170" s="153"/>
      <c r="U170" s="145"/>
      <c r="V170" s="152"/>
      <c r="W170" s="162">
        <v>0</v>
      </c>
      <c r="X170" s="145">
        <v>3</v>
      </c>
      <c r="Y170" s="145"/>
      <c r="Z170" s="153"/>
      <c r="AA170" s="153"/>
      <c r="AB170" s="152"/>
      <c r="AC170" s="162">
        <f t="shared" si="2"/>
        <v>3</v>
      </c>
      <c r="AD170" s="145"/>
      <c r="AE170" s="145"/>
      <c r="AF170" s="145"/>
      <c r="AG170" s="153"/>
      <c r="AH170" s="152"/>
      <c r="AI170" s="162">
        <v>0</v>
      </c>
      <c r="AJ170" s="145">
        <v>3</v>
      </c>
      <c r="AK170" s="145">
        <v>3</v>
      </c>
      <c r="AL170" s="153"/>
      <c r="AM170" s="145">
        <v>3</v>
      </c>
      <c r="AN170" s="152"/>
      <c r="AO170" s="162">
        <v>3</v>
      </c>
      <c r="AP170" s="145">
        <v>3</v>
      </c>
      <c r="AQ170" s="145"/>
      <c r="AR170" s="145"/>
      <c r="AS170" s="153"/>
      <c r="AT170" s="152"/>
      <c r="AU170" s="162">
        <v>3</v>
      </c>
      <c r="AV170" s="153"/>
      <c r="AW170" s="153"/>
      <c r="AX170" s="145"/>
      <c r="AY170" s="145">
        <v>3</v>
      </c>
      <c r="AZ170" s="145">
        <v>3</v>
      </c>
      <c r="BA170" s="162">
        <v>3</v>
      </c>
      <c r="BB170" s="145"/>
      <c r="BC170" s="145"/>
      <c r="BD170" s="153"/>
      <c r="BE170" s="151"/>
      <c r="BF170" s="154"/>
      <c r="BG170" s="162">
        <v>0</v>
      </c>
    </row>
    <row r="171" spans="1:59" s="102" customFormat="1" ht="23.1" customHeight="1" x14ac:dyDescent="0.3">
      <c r="A171" s="143">
        <v>169</v>
      </c>
      <c r="B171" s="143" t="s">
        <v>392</v>
      </c>
      <c r="C171" s="144" t="s">
        <v>393</v>
      </c>
      <c r="D171" s="143" t="s">
        <v>449</v>
      </c>
      <c r="E171" s="143" t="s">
        <v>492</v>
      </c>
      <c r="F171" s="145"/>
      <c r="G171" s="145"/>
      <c r="H171" s="145">
        <v>1</v>
      </c>
      <c r="I171" s="145"/>
      <c r="J171" s="146"/>
      <c r="K171" s="162">
        <v>1</v>
      </c>
      <c r="L171" s="145">
        <v>1</v>
      </c>
      <c r="M171" s="145">
        <v>1</v>
      </c>
      <c r="N171" s="145">
        <v>1</v>
      </c>
      <c r="O171" s="145">
        <v>1</v>
      </c>
      <c r="P171" s="145">
        <v>1</v>
      </c>
      <c r="Q171" s="162">
        <v>1</v>
      </c>
      <c r="R171" s="145"/>
      <c r="S171" s="145"/>
      <c r="T171" s="145"/>
      <c r="U171" s="145"/>
      <c r="V171" s="146"/>
      <c r="W171" s="162">
        <v>0</v>
      </c>
      <c r="X171" s="145">
        <v>1</v>
      </c>
      <c r="Y171" s="145"/>
      <c r="Z171" s="145"/>
      <c r="AA171" s="145"/>
      <c r="AB171" s="146"/>
      <c r="AC171" s="162">
        <f t="shared" si="2"/>
        <v>1</v>
      </c>
      <c r="AD171" s="145"/>
      <c r="AE171" s="145"/>
      <c r="AF171" s="145"/>
      <c r="AG171" s="145"/>
      <c r="AH171" s="146"/>
      <c r="AI171" s="162">
        <v>0</v>
      </c>
      <c r="AJ171" s="145">
        <v>1</v>
      </c>
      <c r="AK171" s="145">
        <v>1</v>
      </c>
      <c r="AL171" s="145"/>
      <c r="AM171" s="145">
        <v>1</v>
      </c>
      <c r="AN171" s="146"/>
      <c r="AO171" s="162">
        <v>1</v>
      </c>
      <c r="AP171" s="145">
        <v>1</v>
      </c>
      <c r="AQ171" s="145"/>
      <c r="AR171" s="145"/>
      <c r="AS171" s="145"/>
      <c r="AT171" s="146"/>
      <c r="AU171" s="162">
        <v>1</v>
      </c>
      <c r="AV171" s="145"/>
      <c r="AW171" s="145"/>
      <c r="AX171" s="145"/>
      <c r="AY171" s="145">
        <v>2</v>
      </c>
      <c r="AZ171" s="145">
        <v>2</v>
      </c>
      <c r="BA171" s="162">
        <v>2</v>
      </c>
      <c r="BB171" s="145"/>
      <c r="BC171" s="145"/>
      <c r="BD171" s="145"/>
      <c r="BE171" s="147"/>
      <c r="BF171" s="148"/>
      <c r="BG171" s="162">
        <v>0</v>
      </c>
    </row>
    <row r="172" spans="1:59" s="102" customFormat="1" ht="23.1" customHeight="1" x14ac:dyDescent="0.3">
      <c r="A172" s="149">
        <v>170</v>
      </c>
      <c r="B172" s="149" t="s">
        <v>394</v>
      </c>
      <c r="C172" s="150" t="s">
        <v>395</v>
      </c>
      <c r="D172" s="149" t="s">
        <v>541</v>
      </c>
      <c r="E172" s="149" t="s">
        <v>492</v>
      </c>
      <c r="F172" s="145"/>
      <c r="G172" s="145"/>
      <c r="H172" s="145">
        <v>3</v>
      </c>
      <c r="I172" s="145"/>
      <c r="J172" s="152"/>
      <c r="K172" s="162">
        <v>3</v>
      </c>
      <c r="L172" s="145">
        <v>3</v>
      </c>
      <c r="M172" s="145">
        <v>3</v>
      </c>
      <c r="N172" s="145">
        <v>3</v>
      </c>
      <c r="O172" s="145">
        <v>3</v>
      </c>
      <c r="P172" s="145">
        <v>3</v>
      </c>
      <c r="Q172" s="162">
        <v>3</v>
      </c>
      <c r="R172" s="145"/>
      <c r="S172" s="145"/>
      <c r="T172" s="153"/>
      <c r="U172" s="145"/>
      <c r="V172" s="152"/>
      <c r="W172" s="162">
        <v>0</v>
      </c>
      <c r="X172" s="145">
        <v>2</v>
      </c>
      <c r="Y172" s="145"/>
      <c r="Z172" s="153"/>
      <c r="AA172" s="153"/>
      <c r="AB172" s="152"/>
      <c r="AC172" s="162">
        <f t="shared" si="2"/>
        <v>2</v>
      </c>
      <c r="AD172" s="145"/>
      <c r="AE172" s="145"/>
      <c r="AF172" s="145"/>
      <c r="AG172" s="153"/>
      <c r="AH172" s="152"/>
      <c r="AI172" s="162">
        <v>0</v>
      </c>
      <c r="AJ172" s="145">
        <v>3</v>
      </c>
      <c r="AK172" s="145">
        <v>3</v>
      </c>
      <c r="AL172" s="153"/>
      <c r="AM172" s="145">
        <v>3</v>
      </c>
      <c r="AN172" s="152"/>
      <c r="AO172" s="162">
        <v>3</v>
      </c>
      <c r="AP172" s="145">
        <v>3</v>
      </c>
      <c r="AQ172" s="145"/>
      <c r="AR172" s="145"/>
      <c r="AS172" s="153"/>
      <c r="AT172" s="152"/>
      <c r="AU172" s="162">
        <v>3</v>
      </c>
      <c r="AV172" s="153"/>
      <c r="AW172" s="153"/>
      <c r="AX172" s="145"/>
      <c r="AY172" s="145">
        <v>3</v>
      </c>
      <c r="AZ172" s="145">
        <v>3</v>
      </c>
      <c r="BA172" s="162">
        <v>3</v>
      </c>
      <c r="BB172" s="145"/>
      <c r="BC172" s="145"/>
      <c r="BD172" s="153"/>
      <c r="BE172" s="151"/>
      <c r="BF172" s="154"/>
      <c r="BG172" s="162">
        <v>0</v>
      </c>
    </row>
    <row r="173" spans="1:59" s="102" customFormat="1" ht="23.1" customHeight="1" x14ac:dyDescent="0.3">
      <c r="A173" s="143">
        <v>171</v>
      </c>
      <c r="B173" s="143" t="s">
        <v>284</v>
      </c>
      <c r="C173" s="144" t="s">
        <v>285</v>
      </c>
      <c r="D173" s="143" t="s">
        <v>541</v>
      </c>
      <c r="E173" s="143" t="s">
        <v>160</v>
      </c>
      <c r="F173" s="145"/>
      <c r="G173" s="145"/>
      <c r="H173" s="145">
        <v>1</v>
      </c>
      <c r="I173" s="145"/>
      <c r="J173" s="146"/>
      <c r="K173" s="162">
        <v>1</v>
      </c>
      <c r="L173" s="145">
        <v>3</v>
      </c>
      <c r="M173" s="145">
        <v>2</v>
      </c>
      <c r="N173" s="145">
        <v>2</v>
      </c>
      <c r="O173" s="145">
        <v>2</v>
      </c>
      <c r="P173" s="145">
        <v>2</v>
      </c>
      <c r="Q173" s="162">
        <v>2.2000000000000002</v>
      </c>
      <c r="R173" s="145"/>
      <c r="S173" s="145"/>
      <c r="T173" s="145"/>
      <c r="U173" s="145"/>
      <c r="V173" s="146"/>
      <c r="W173" s="162">
        <v>0</v>
      </c>
      <c r="X173" s="145">
        <v>2</v>
      </c>
      <c r="Y173" s="145"/>
      <c r="Z173" s="145"/>
      <c r="AA173" s="145"/>
      <c r="AB173" s="146"/>
      <c r="AC173" s="162">
        <f t="shared" si="2"/>
        <v>2</v>
      </c>
      <c r="AD173" s="145"/>
      <c r="AE173" s="145"/>
      <c r="AF173" s="145"/>
      <c r="AG173" s="145"/>
      <c r="AH173" s="146"/>
      <c r="AI173" s="162">
        <v>0</v>
      </c>
      <c r="AJ173" s="145">
        <v>2</v>
      </c>
      <c r="AK173" s="145">
        <v>1</v>
      </c>
      <c r="AL173" s="145"/>
      <c r="AM173" s="145">
        <v>2</v>
      </c>
      <c r="AN173" s="146"/>
      <c r="AO173" s="162">
        <v>1.6666666666666667</v>
      </c>
      <c r="AP173" s="145">
        <v>3</v>
      </c>
      <c r="AQ173" s="145"/>
      <c r="AR173" s="145"/>
      <c r="AS173" s="145"/>
      <c r="AT173" s="146"/>
      <c r="AU173" s="162">
        <v>3</v>
      </c>
      <c r="AV173" s="145"/>
      <c r="AW173" s="145"/>
      <c r="AX173" s="145"/>
      <c r="AY173" s="145">
        <v>2</v>
      </c>
      <c r="AZ173" s="145">
        <v>1</v>
      </c>
      <c r="BA173" s="162">
        <v>1.5</v>
      </c>
      <c r="BB173" s="145"/>
      <c r="BC173" s="145"/>
      <c r="BD173" s="145"/>
      <c r="BE173" s="147"/>
      <c r="BF173" s="148"/>
      <c r="BG173" s="162">
        <v>0</v>
      </c>
    </row>
    <row r="174" spans="1:59" s="102" customFormat="1" ht="23.1" customHeight="1" x14ac:dyDescent="0.3">
      <c r="A174" s="149">
        <v>172</v>
      </c>
      <c r="B174" s="149" t="s">
        <v>396</v>
      </c>
      <c r="C174" s="150" t="s">
        <v>538</v>
      </c>
      <c r="D174" s="149" t="s">
        <v>541</v>
      </c>
      <c r="E174" s="149" t="s">
        <v>288</v>
      </c>
      <c r="F174" s="145"/>
      <c r="G174" s="145"/>
      <c r="H174" s="145">
        <v>2</v>
      </c>
      <c r="I174" s="145"/>
      <c r="J174" s="152"/>
      <c r="K174" s="162">
        <v>2</v>
      </c>
      <c r="L174" s="145">
        <v>2</v>
      </c>
      <c r="M174" s="145">
        <v>2</v>
      </c>
      <c r="N174" s="145">
        <v>2</v>
      </c>
      <c r="O174" s="145">
        <v>2</v>
      </c>
      <c r="P174" s="145">
        <v>2</v>
      </c>
      <c r="Q174" s="162">
        <v>2</v>
      </c>
      <c r="R174" s="145"/>
      <c r="S174" s="145"/>
      <c r="T174" s="153"/>
      <c r="U174" s="145"/>
      <c r="V174" s="152"/>
      <c r="W174" s="162">
        <v>0</v>
      </c>
      <c r="X174" s="145">
        <v>2</v>
      </c>
      <c r="Y174" s="145"/>
      <c r="Z174" s="153"/>
      <c r="AA174" s="153"/>
      <c r="AB174" s="152"/>
      <c r="AC174" s="162">
        <f t="shared" si="2"/>
        <v>2</v>
      </c>
      <c r="AD174" s="145"/>
      <c r="AE174" s="145"/>
      <c r="AF174" s="145"/>
      <c r="AG174" s="153"/>
      <c r="AH174" s="152"/>
      <c r="AI174" s="162">
        <v>0</v>
      </c>
      <c r="AJ174" s="145">
        <v>2</v>
      </c>
      <c r="AK174" s="145">
        <v>2</v>
      </c>
      <c r="AL174" s="153"/>
      <c r="AM174" s="145">
        <v>2</v>
      </c>
      <c r="AN174" s="152"/>
      <c r="AO174" s="162">
        <v>2</v>
      </c>
      <c r="AP174" s="145">
        <v>2</v>
      </c>
      <c r="AQ174" s="145"/>
      <c r="AR174" s="145"/>
      <c r="AS174" s="153"/>
      <c r="AT174" s="152"/>
      <c r="AU174" s="162">
        <v>2</v>
      </c>
      <c r="AV174" s="153"/>
      <c r="AW174" s="153"/>
      <c r="AX174" s="145"/>
      <c r="AY174" s="145">
        <v>2</v>
      </c>
      <c r="AZ174" s="145">
        <v>2</v>
      </c>
      <c r="BA174" s="162">
        <v>2</v>
      </c>
      <c r="BB174" s="145"/>
      <c r="BC174" s="145"/>
      <c r="BD174" s="153"/>
      <c r="BE174" s="151"/>
      <c r="BF174" s="154"/>
      <c r="BG174" s="162">
        <v>0</v>
      </c>
    </row>
    <row r="175" spans="1:59" s="102" customFormat="1" ht="23.1" customHeight="1" x14ac:dyDescent="0.3">
      <c r="A175" s="143">
        <v>173</v>
      </c>
      <c r="B175" s="143" t="s">
        <v>397</v>
      </c>
      <c r="C175" s="144" t="s">
        <v>398</v>
      </c>
      <c r="D175" s="143" t="s">
        <v>541</v>
      </c>
      <c r="E175" s="143" t="s">
        <v>492</v>
      </c>
      <c r="F175" s="145"/>
      <c r="G175" s="145"/>
      <c r="H175" s="145">
        <v>2</v>
      </c>
      <c r="I175" s="145"/>
      <c r="J175" s="146"/>
      <c r="K175" s="162">
        <v>2</v>
      </c>
      <c r="L175" s="145">
        <v>3</v>
      </c>
      <c r="M175" s="145">
        <v>3</v>
      </c>
      <c r="N175" s="145">
        <v>3</v>
      </c>
      <c r="O175" s="145">
        <v>3</v>
      </c>
      <c r="P175" s="145">
        <v>3</v>
      </c>
      <c r="Q175" s="162">
        <v>3</v>
      </c>
      <c r="R175" s="145"/>
      <c r="S175" s="145"/>
      <c r="T175" s="145"/>
      <c r="U175" s="145"/>
      <c r="V175" s="146"/>
      <c r="W175" s="162">
        <v>0</v>
      </c>
      <c r="X175" s="145">
        <v>2</v>
      </c>
      <c r="Y175" s="145"/>
      <c r="Z175" s="145"/>
      <c r="AA175" s="145"/>
      <c r="AB175" s="146"/>
      <c r="AC175" s="162">
        <f t="shared" si="2"/>
        <v>2</v>
      </c>
      <c r="AD175" s="145"/>
      <c r="AE175" s="145"/>
      <c r="AF175" s="145"/>
      <c r="AG175" s="145"/>
      <c r="AH175" s="146"/>
      <c r="AI175" s="162">
        <v>0</v>
      </c>
      <c r="AJ175" s="145">
        <v>2</v>
      </c>
      <c r="AK175" s="145">
        <v>2</v>
      </c>
      <c r="AL175" s="145"/>
      <c r="AM175" s="145">
        <v>2</v>
      </c>
      <c r="AN175" s="146"/>
      <c r="AO175" s="162">
        <v>2</v>
      </c>
      <c r="AP175" s="145">
        <v>3</v>
      </c>
      <c r="AQ175" s="145"/>
      <c r="AR175" s="145"/>
      <c r="AS175" s="145"/>
      <c r="AT175" s="146"/>
      <c r="AU175" s="162">
        <v>3</v>
      </c>
      <c r="AV175" s="145"/>
      <c r="AW175" s="145"/>
      <c r="AX175" s="145"/>
      <c r="AY175" s="145">
        <v>3</v>
      </c>
      <c r="AZ175" s="145">
        <v>3</v>
      </c>
      <c r="BA175" s="162">
        <v>3</v>
      </c>
      <c r="BB175" s="145"/>
      <c r="BC175" s="145"/>
      <c r="BD175" s="145"/>
      <c r="BE175" s="147"/>
      <c r="BF175" s="148"/>
      <c r="BG175" s="162">
        <v>0</v>
      </c>
    </row>
    <row r="176" spans="1:59" s="102" customFormat="1" ht="23.1" customHeight="1" x14ac:dyDescent="0.3">
      <c r="A176" s="149">
        <v>174</v>
      </c>
      <c r="B176" s="149" t="s">
        <v>399</v>
      </c>
      <c r="C176" s="150" t="s">
        <v>400</v>
      </c>
      <c r="D176" s="149" t="s">
        <v>541</v>
      </c>
      <c r="E176" s="149" t="s">
        <v>492</v>
      </c>
      <c r="F176" s="145"/>
      <c r="G176" s="145"/>
      <c r="H176" s="145">
        <v>3</v>
      </c>
      <c r="I176" s="145"/>
      <c r="J176" s="152"/>
      <c r="K176" s="162">
        <v>3</v>
      </c>
      <c r="L176" s="145">
        <v>2</v>
      </c>
      <c r="M176" s="145">
        <v>3</v>
      </c>
      <c r="N176" s="145">
        <v>3</v>
      </c>
      <c r="O176" s="145">
        <v>3</v>
      </c>
      <c r="P176" s="145">
        <v>2</v>
      </c>
      <c r="Q176" s="162">
        <v>2.6</v>
      </c>
      <c r="R176" s="145"/>
      <c r="S176" s="145"/>
      <c r="T176" s="153"/>
      <c r="U176" s="145"/>
      <c r="V176" s="152"/>
      <c r="W176" s="162">
        <v>0</v>
      </c>
      <c r="X176" s="145">
        <v>3</v>
      </c>
      <c r="Y176" s="145"/>
      <c r="Z176" s="153"/>
      <c r="AA176" s="153"/>
      <c r="AB176" s="152"/>
      <c r="AC176" s="162">
        <f t="shared" si="2"/>
        <v>3</v>
      </c>
      <c r="AD176" s="145"/>
      <c r="AE176" s="145"/>
      <c r="AF176" s="145"/>
      <c r="AG176" s="153"/>
      <c r="AH176" s="152"/>
      <c r="AI176" s="162">
        <v>0</v>
      </c>
      <c r="AJ176" s="145">
        <v>2</v>
      </c>
      <c r="AK176" s="145">
        <v>2</v>
      </c>
      <c r="AL176" s="153"/>
      <c r="AM176" s="145">
        <v>2</v>
      </c>
      <c r="AN176" s="152"/>
      <c r="AO176" s="162">
        <v>2</v>
      </c>
      <c r="AP176" s="145">
        <v>3</v>
      </c>
      <c r="AQ176" s="145"/>
      <c r="AR176" s="145"/>
      <c r="AS176" s="153"/>
      <c r="AT176" s="152"/>
      <c r="AU176" s="162">
        <v>3</v>
      </c>
      <c r="AV176" s="153"/>
      <c r="AW176" s="153"/>
      <c r="AX176" s="145"/>
      <c r="AY176" s="145">
        <v>3</v>
      </c>
      <c r="AZ176" s="145">
        <v>3</v>
      </c>
      <c r="BA176" s="162">
        <v>3</v>
      </c>
      <c r="BB176" s="145"/>
      <c r="BC176" s="145"/>
      <c r="BD176" s="153"/>
      <c r="BE176" s="151"/>
      <c r="BF176" s="154"/>
      <c r="BG176" s="162">
        <v>0</v>
      </c>
    </row>
    <row r="177" spans="1:59" s="102" customFormat="1" ht="23.1" customHeight="1" x14ac:dyDescent="0.3">
      <c r="A177" s="143">
        <v>175</v>
      </c>
      <c r="B177" s="143" t="s">
        <v>119</v>
      </c>
      <c r="C177" s="144" t="s">
        <v>120</v>
      </c>
      <c r="D177" s="143" t="s">
        <v>449</v>
      </c>
      <c r="E177" s="143" t="s">
        <v>34</v>
      </c>
      <c r="F177" s="145"/>
      <c r="G177" s="145"/>
      <c r="H177" s="145">
        <v>2</v>
      </c>
      <c r="I177" s="145"/>
      <c r="J177" s="146"/>
      <c r="K177" s="162">
        <v>2</v>
      </c>
      <c r="L177" s="145">
        <v>2</v>
      </c>
      <c r="M177" s="145">
        <v>1</v>
      </c>
      <c r="N177" s="145">
        <v>1</v>
      </c>
      <c r="O177" s="145">
        <v>1</v>
      </c>
      <c r="P177" s="145">
        <v>1</v>
      </c>
      <c r="Q177" s="162">
        <v>1.2</v>
      </c>
      <c r="R177" s="145"/>
      <c r="S177" s="145"/>
      <c r="T177" s="145"/>
      <c r="U177" s="145"/>
      <c r="V177" s="146"/>
      <c r="W177" s="162">
        <v>0</v>
      </c>
      <c r="X177" s="145">
        <v>2</v>
      </c>
      <c r="Y177" s="145"/>
      <c r="Z177" s="145"/>
      <c r="AA177" s="145"/>
      <c r="AB177" s="146"/>
      <c r="AC177" s="162">
        <f t="shared" si="2"/>
        <v>2</v>
      </c>
      <c r="AD177" s="145"/>
      <c r="AE177" s="145"/>
      <c r="AF177" s="145"/>
      <c r="AG177" s="145"/>
      <c r="AH177" s="146"/>
      <c r="AI177" s="162">
        <v>0</v>
      </c>
      <c r="AJ177" s="145">
        <v>2</v>
      </c>
      <c r="AK177" s="145">
        <v>2</v>
      </c>
      <c r="AL177" s="145"/>
      <c r="AM177" s="145">
        <v>2</v>
      </c>
      <c r="AN177" s="146"/>
      <c r="AO177" s="162">
        <v>2</v>
      </c>
      <c r="AP177" s="145">
        <v>3</v>
      </c>
      <c r="AQ177" s="145"/>
      <c r="AR177" s="145"/>
      <c r="AS177" s="145"/>
      <c r="AT177" s="146"/>
      <c r="AU177" s="162">
        <v>3</v>
      </c>
      <c r="AV177" s="145"/>
      <c r="AW177" s="145"/>
      <c r="AX177" s="145"/>
      <c r="AY177" s="145">
        <v>3</v>
      </c>
      <c r="AZ177" s="145">
        <v>3</v>
      </c>
      <c r="BA177" s="162">
        <v>3</v>
      </c>
      <c r="BB177" s="145"/>
      <c r="BC177" s="145"/>
      <c r="BD177" s="145"/>
      <c r="BE177" s="147"/>
      <c r="BF177" s="148"/>
      <c r="BG177" s="162">
        <v>0</v>
      </c>
    </row>
    <row r="178" spans="1:59" s="102" customFormat="1" ht="23.1" customHeight="1" x14ac:dyDescent="0.3">
      <c r="A178" s="149">
        <v>176</v>
      </c>
      <c r="B178" s="149" t="s">
        <v>401</v>
      </c>
      <c r="C178" s="150" t="s">
        <v>402</v>
      </c>
      <c r="D178" s="149" t="s">
        <v>449</v>
      </c>
      <c r="E178" s="149" t="s">
        <v>492</v>
      </c>
      <c r="F178" s="145"/>
      <c r="G178" s="145"/>
      <c r="H178" s="145">
        <v>2</v>
      </c>
      <c r="I178" s="145"/>
      <c r="J178" s="152"/>
      <c r="K178" s="162">
        <v>2</v>
      </c>
      <c r="L178" s="145">
        <v>2</v>
      </c>
      <c r="M178" s="145">
        <v>2</v>
      </c>
      <c r="N178" s="145">
        <v>2</v>
      </c>
      <c r="O178" s="145">
        <v>2</v>
      </c>
      <c r="P178" s="145">
        <v>2</v>
      </c>
      <c r="Q178" s="162">
        <v>2</v>
      </c>
      <c r="R178" s="145"/>
      <c r="S178" s="145"/>
      <c r="T178" s="153"/>
      <c r="U178" s="145"/>
      <c r="V178" s="152"/>
      <c r="W178" s="162">
        <v>0</v>
      </c>
      <c r="X178" s="145">
        <v>2</v>
      </c>
      <c r="Y178" s="145"/>
      <c r="Z178" s="153"/>
      <c r="AA178" s="153"/>
      <c r="AB178" s="152"/>
      <c r="AC178" s="162">
        <f t="shared" si="2"/>
        <v>2</v>
      </c>
      <c r="AD178" s="145"/>
      <c r="AE178" s="145"/>
      <c r="AF178" s="145"/>
      <c r="AG178" s="153"/>
      <c r="AH178" s="152"/>
      <c r="AI178" s="162">
        <v>0</v>
      </c>
      <c r="AJ178" s="145">
        <v>2</v>
      </c>
      <c r="AK178" s="145">
        <v>2.5</v>
      </c>
      <c r="AL178" s="153"/>
      <c r="AM178" s="145">
        <v>2</v>
      </c>
      <c r="AN178" s="152"/>
      <c r="AO178" s="162">
        <v>2.1666666666666665</v>
      </c>
      <c r="AP178" s="145">
        <v>2</v>
      </c>
      <c r="AQ178" s="145"/>
      <c r="AR178" s="145"/>
      <c r="AS178" s="153"/>
      <c r="AT178" s="152"/>
      <c r="AU178" s="162">
        <v>2</v>
      </c>
      <c r="AV178" s="153"/>
      <c r="AW178" s="153"/>
      <c r="AX178" s="145"/>
      <c r="AY178" s="145">
        <v>2</v>
      </c>
      <c r="AZ178" s="145">
        <v>2</v>
      </c>
      <c r="BA178" s="162">
        <v>2</v>
      </c>
      <c r="BB178" s="145"/>
      <c r="BC178" s="145"/>
      <c r="BD178" s="153"/>
      <c r="BE178" s="151"/>
      <c r="BF178" s="154"/>
      <c r="BG178" s="162">
        <v>0</v>
      </c>
    </row>
    <row r="179" spans="1:59" s="102" customFormat="1" ht="23.1" customHeight="1" x14ac:dyDescent="0.3">
      <c r="A179" s="143">
        <v>177</v>
      </c>
      <c r="B179" s="143" t="s">
        <v>270</v>
      </c>
      <c r="C179" s="144" t="s">
        <v>271</v>
      </c>
      <c r="D179" s="143" t="s">
        <v>449</v>
      </c>
      <c r="E179" s="143" t="s">
        <v>160</v>
      </c>
      <c r="F179" s="145"/>
      <c r="G179" s="145"/>
      <c r="H179" s="145">
        <v>3</v>
      </c>
      <c r="I179" s="145"/>
      <c r="J179" s="146"/>
      <c r="K179" s="162">
        <v>3</v>
      </c>
      <c r="L179" s="145">
        <v>3</v>
      </c>
      <c r="M179" s="145">
        <v>3</v>
      </c>
      <c r="N179" s="145">
        <v>3</v>
      </c>
      <c r="O179" s="145">
        <v>3</v>
      </c>
      <c r="P179" s="145">
        <v>3</v>
      </c>
      <c r="Q179" s="162">
        <v>3</v>
      </c>
      <c r="R179" s="145"/>
      <c r="S179" s="145"/>
      <c r="T179" s="145"/>
      <c r="U179" s="145"/>
      <c r="V179" s="146"/>
      <c r="W179" s="162">
        <v>0</v>
      </c>
      <c r="X179" s="145">
        <v>3</v>
      </c>
      <c r="Y179" s="145"/>
      <c r="Z179" s="145"/>
      <c r="AA179" s="145"/>
      <c r="AB179" s="146"/>
      <c r="AC179" s="162">
        <f t="shared" si="2"/>
        <v>3</v>
      </c>
      <c r="AD179" s="145"/>
      <c r="AE179" s="145"/>
      <c r="AF179" s="145"/>
      <c r="AG179" s="145"/>
      <c r="AH179" s="146"/>
      <c r="AI179" s="162">
        <v>0</v>
      </c>
      <c r="AJ179" s="145">
        <v>3</v>
      </c>
      <c r="AK179" s="145">
        <v>3</v>
      </c>
      <c r="AL179" s="145"/>
      <c r="AM179" s="145">
        <v>3</v>
      </c>
      <c r="AN179" s="146"/>
      <c r="AO179" s="162">
        <v>3</v>
      </c>
      <c r="AP179" s="145">
        <v>3</v>
      </c>
      <c r="AQ179" s="145"/>
      <c r="AR179" s="145"/>
      <c r="AS179" s="145"/>
      <c r="AT179" s="146"/>
      <c r="AU179" s="162">
        <v>3</v>
      </c>
      <c r="AV179" s="145"/>
      <c r="AW179" s="145"/>
      <c r="AX179" s="145"/>
      <c r="AY179" s="145">
        <v>3</v>
      </c>
      <c r="AZ179" s="145">
        <v>3</v>
      </c>
      <c r="BA179" s="162">
        <v>3</v>
      </c>
      <c r="BB179" s="145"/>
      <c r="BC179" s="145"/>
      <c r="BD179" s="145"/>
      <c r="BE179" s="147"/>
      <c r="BF179" s="148"/>
      <c r="BG179" s="162">
        <v>0</v>
      </c>
    </row>
    <row r="180" spans="1:59" s="102" customFormat="1" ht="23.1" customHeight="1" x14ac:dyDescent="0.3">
      <c r="A180" s="149">
        <v>178</v>
      </c>
      <c r="B180" s="149" t="s">
        <v>51</v>
      </c>
      <c r="C180" s="150" t="s">
        <v>52</v>
      </c>
      <c r="D180" s="149" t="s">
        <v>541</v>
      </c>
      <c r="E180" s="149" t="s">
        <v>34</v>
      </c>
      <c r="F180" s="145"/>
      <c r="G180" s="145"/>
      <c r="H180" s="145">
        <v>3</v>
      </c>
      <c r="I180" s="145"/>
      <c r="J180" s="152"/>
      <c r="K180" s="162">
        <v>3</v>
      </c>
      <c r="L180" s="145">
        <v>4</v>
      </c>
      <c r="M180" s="145">
        <v>4</v>
      </c>
      <c r="N180" s="145">
        <v>3</v>
      </c>
      <c r="O180" s="145">
        <v>3.5</v>
      </c>
      <c r="P180" s="145">
        <v>4</v>
      </c>
      <c r="Q180" s="162">
        <v>3.7</v>
      </c>
      <c r="R180" s="145"/>
      <c r="S180" s="145"/>
      <c r="T180" s="153"/>
      <c r="U180" s="145"/>
      <c r="V180" s="152"/>
      <c r="W180" s="162">
        <v>0</v>
      </c>
      <c r="X180" s="145">
        <v>3</v>
      </c>
      <c r="Y180" s="145"/>
      <c r="Z180" s="153"/>
      <c r="AA180" s="153"/>
      <c r="AB180" s="152"/>
      <c r="AC180" s="162">
        <f t="shared" si="2"/>
        <v>3</v>
      </c>
      <c r="AD180" s="145"/>
      <c r="AE180" s="145"/>
      <c r="AF180" s="145"/>
      <c r="AG180" s="153"/>
      <c r="AH180" s="152"/>
      <c r="AI180" s="162">
        <v>0</v>
      </c>
      <c r="AJ180" s="145">
        <v>3</v>
      </c>
      <c r="AK180" s="145">
        <v>4</v>
      </c>
      <c r="AL180" s="153"/>
      <c r="AM180" s="145">
        <v>2</v>
      </c>
      <c r="AN180" s="152"/>
      <c r="AO180" s="162">
        <v>3</v>
      </c>
      <c r="AP180" s="145">
        <v>3</v>
      </c>
      <c r="AQ180" s="145"/>
      <c r="AR180" s="145"/>
      <c r="AS180" s="153"/>
      <c r="AT180" s="152"/>
      <c r="AU180" s="162">
        <v>3</v>
      </c>
      <c r="AV180" s="153"/>
      <c r="AW180" s="153"/>
      <c r="AX180" s="145"/>
      <c r="AY180" s="145">
        <v>3</v>
      </c>
      <c r="AZ180" s="145">
        <v>2</v>
      </c>
      <c r="BA180" s="162">
        <v>2.5</v>
      </c>
      <c r="BB180" s="145"/>
      <c r="BC180" s="145"/>
      <c r="BD180" s="153"/>
      <c r="BE180" s="151"/>
      <c r="BF180" s="154"/>
      <c r="BG180" s="162">
        <v>0</v>
      </c>
    </row>
    <row r="181" spans="1:59" s="102" customFormat="1" ht="23.1" customHeight="1" x14ac:dyDescent="0.3">
      <c r="A181" s="143">
        <v>179</v>
      </c>
      <c r="B181" s="143" t="s">
        <v>238</v>
      </c>
      <c r="C181" s="144" t="s">
        <v>239</v>
      </c>
      <c r="D181" s="143" t="s">
        <v>541</v>
      </c>
      <c r="E181" s="143" t="s">
        <v>160</v>
      </c>
      <c r="F181" s="145"/>
      <c r="G181" s="145"/>
      <c r="H181" s="145">
        <v>3</v>
      </c>
      <c r="I181" s="145"/>
      <c r="J181" s="146"/>
      <c r="K181" s="162">
        <v>3</v>
      </c>
      <c r="L181" s="145">
        <v>3</v>
      </c>
      <c r="M181" s="145">
        <v>3</v>
      </c>
      <c r="N181" s="145">
        <v>3</v>
      </c>
      <c r="O181" s="145">
        <v>3</v>
      </c>
      <c r="P181" s="145">
        <v>3</v>
      </c>
      <c r="Q181" s="162">
        <v>3</v>
      </c>
      <c r="R181" s="145"/>
      <c r="S181" s="145"/>
      <c r="T181" s="145"/>
      <c r="U181" s="145"/>
      <c r="V181" s="146"/>
      <c r="W181" s="162">
        <v>0</v>
      </c>
      <c r="X181" s="145">
        <v>3</v>
      </c>
      <c r="Y181" s="145"/>
      <c r="Z181" s="145"/>
      <c r="AA181" s="145"/>
      <c r="AB181" s="146"/>
      <c r="AC181" s="162">
        <f t="shared" si="2"/>
        <v>3</v>
      </c>
      <c r="AD181" s="145"/>
      <c r="AE181" s="145"/>
      <c r="AF181" s="145"/>
      <c r="AG181" s="145"/>
      <c r="AH181" s="146"/>
      <c r="AI181" s="162">
        <v>0</v>
      </c>
      <c r="AJ181" s="145">
        <v>3</v>
      </c>
      <c r="AK181" s="145">
        <v>3</v>
      </c>
      <c r="AL181" s="145"/>
      <c r="AM181" s="145">
        <v>3</v>
      </c>
      <c r="AN181" s="146"/>
      <c r="AO181" s="162">
        <v>3</v>
      </c>
      <c r="AP181" s="145">
        <v>3</v>
      </c>
      <c r="AQ181" s="145"/>
      <c r="AR181" s="145"/>
      <c r="AS181" s="145"/>
      <c r="AT181" s="146"/>
      <c r="AU181" s="162">
        <v>3</v>
      </c>
      <c r="AV181" s="145"/>
      <c r="AW181" s="145"/>
      <c r="AX181" s="145"/>
      <c r="AY181" s="145">
        <v>3</v>
      </c>
      <c r="AZ181" s="145">
        <v>3</v>
      </c>
      <c r="BA181" s="162">
        <v>3</v>
      </c>
      <c r="BB181" s="145"/>
      <c r="BC181" s="145"/>
      <c r="BD181" s="145"/>
      <c r="BE181" s="147"/>
      <c r="BF181" s="148"/>
      <c r="BG181" s="162">
        <v>0</v>
      </c>
    </row>
    <row r="182" spans="1:59" s="102" customFormat="1" ht="23.1" customHeight="1" x14ac:dyDescent="0.3">
      <c r="A182" s="149">
        <v>180</v>
      </c>
      <c r="B182" s="149" t="s">
        <v>254</v>
      </c>
      <c r="C182" s="150" t="s">
        <v>255</v>
      </c>
      <c r="D182" s="149" t="s">
        <v>449</v>
      </c>
      <c r="E182" s="149" t="s">
        <v>160</v>
      </c>
      <c r="F182" s="145"/>
      <c r="G182" s="145"/>
      <c r="H182" s="145">
        <v>3</v>
      </c>
      <c r="I182" s="145"/>
      <c r="J182" s="152"/>
      <c r="K182" s="162">
        <v>3</v>
      </c>
      <c r="L182" s="145">
        <v>4</v>
      </c>
      <c r="M182" s="145">
        <v>3</v>
      </c>
      <c r="N182" s="145">
        <v>2</v>
      </c>
      <c r="O182" s="145">
        <v>2.5</v>
      </c>
      <c r="P182" s="145">
        <v>3</v>
      </c>
      <c r="Q182" s="162">
        <v>2.9</v>
      </c>
      <c r="R182" s="145"/>
      <c r="S182" s="145"/>
      <c r="T182" s="153"/>
      <c r="U182" s="145"/>
      <c r="V182" s="152"/>
      <c r="W182" s="162">
        <v>0</v>
      </c>
      <c r="X182" s="145">
        <v>3</v>
      </c>
      <c r="Y182" s="145"/>
      <c r="Z182" s="153"/>
      <c r="AA182" s="153"/>
      <c r="AB182" s="152"/>
      <c r="AC182" s="162">
        <f t="shared" si="2"/>
        <v>3</v>
      </c>
      <c r="AD182" s="145"/>
      <c r="AE182" s="145"/>
      <c r="AF182" s="145"/>
      <c r="AG182" s="153"/>
      <c r="AH182" s="152"/>
      <c r="AI182" s="162">
        <v>0</v>
      </c>
      <c r="AJ182" s="145">
        <v>4</v>
      </c>
      <c r="AK182" s="145">
        <v>3</v>
      </c>
      <c r="AL182" s="153"/>
      <c r="AM182" s="145">
        <v>4</v>
      </c>
      <c r="AN182" s="152"/>
      <c r="AO182" s="162">
        <v>3.6666666666666665</v>
      </c>
      <c r="AP182" s="145">
        <v>3</v>
      </c>
      <c r="AQ182" s="145"/>
      <c r="AR182" s="145"/>
      <c r="AS182" s="153"/>
      <c r="AT182" s="152"/>
      <c r="AU182" s="162">
        <v>3</v>
      </c>
      <c r="AV182" s="153"/>
      <c r="AW182" s="153"/>
      <c r="AX182" s="145"/>
      <c r="AY182" s="145">
        <v>2</v>
      </c>
      <c r="AZ182" s="145">
        <v>4</v>
      </c>
      <c r="BA182" s="162">
        <v>3</v>
      </c>
      <c r="BB182" s="145"/>
      <c r="BC182" s="145"/>
      <c r="BD182" s="153"/>
      <c r="BE182" s="151"/>
      <c r="BF182" s="154"/>
      <c r="BG182" s="162">
        <v>0</v>
      </c>
    </row>
    <row r="183" spans="1:59" s="102" customFormat="1" ht="23.1" customHeight="1" x14ac:dyDescent="0.3">
      <c r="A183" s="143">
        <v>181</v>
      </c>
      <c r="B183" s="143" t="s">
        <v>403</v>
      </c>
      <c r="C183" s="144" t="s">
        <v>404</v>
      </c>
      <c r="D183" s="143" t="s">
        <v>449</v>
      </c>
      <c r="E183" s="143" t="s">
        <v>492</v>
      </c>
      <c r="F183" s="145"/>
      <c r="G183" s="145"/>
      <c r="H183" s="145">
        <v>2</v>
      </c>
      <c r="I183" s="145"/>
      <c r="J183" s="146"/>
      <c r="K183" s="162">
        <v>2</v>
      </c>
      <c r="L183" s="145">
        <v>3</v>
      </c>
      <c r="M183" s="145">
        <v>3</v>
      </c>
      <c r="N183" s="145">
        <v>3</v>
      </c>
      <c r="O183" s="145">
        <v>3</v>
      </c>
      <c r="P183" s="145">
        <v>2</v>
      </c>
      <c r="Q183" s="162">
        <v>2.8</v>
      </c>
      <c r="R183" s="145"/>
      <c r="S183" s="145"/>
      <c r="T183" s="145"/>
      <c r="U183" s="145"/>
      <c r="V183" s="146"/>
      <c r="W183" s="162">
        <v>0</v>
      </c>
      <c r="X183" s="145">
        <v>2</v>
      </c>
      <c r="Y183" s="145"/>
      <c r="Z183" s="145"/>
      <c r="AA183" s="145"/>
      <c r="AB183" s="146"/>
      <c r="AC183" s="162">
        <f t="shared" si="2"/>
        <v>2</v>
      </c>
      <c r="AD183" s="145"/>
      <c r="AE183" s="145"/>
      <c r="AF183" s="145"/>
      <c r="AG183" s="145"/>
      <c r="AH183" s="146"/>
      <c r="AI183" s="162">
        <v>0</v>
      </c>
      <c r="AJ183" s="145">
        <v>2</v>
      </c>
      <c r="AK183" s="145">
        <v>3</v>
      </c>
      <c r="AL183" s="145"/>
      <c r="AM183" s="145">
        <v>1</v>
      </c>
      <c r="AN183" s="146"/>
      <c r="AO183" s="162">
        <v>2</v>
      </c>
      <c r="AP183" s="145">
        <v>3</v>
      </c>
      <c r="AQ183" s="145"/>
      <c r="AR183" s="145"/>
      <c r="AS183" s="145"/>
      <c r="AT183" s="146"/>
      <c r="AU183" s="162">
        <v>3</v>
      </c>
      <c r="AV183" s="145"/>
      <c r="AW183" s="145"/>
      <c r="AX183" s="145"/>
      <c r="AY183" s="145">
        <v>3</v>
      </c>
      <c r="AZ183" s="145">
        <v>3</v>
      </c>
      <c r="BA183" s="162">
        <v>3</v>
      </c>
      <c r="BB183" s="145"/>
      <c r="BC183" s="145"/>
      <c r="BD183" s="145"/>
      <c r="BE183" s="147"/>
      <c r="BF183" s="148"/>
      <c r="BG183" s="162">
        <v>0</v>
      </c>
    </row>
    <row r="184" spans="1:59" s="102" customFormat="1" ht="23.1" customHeight="1" x14ac:dyDescent="0.3">
      <c r="A184" s="149">
        <v>182</v>
      </c>
      <c r="B184" s="149" t="s">
        <v>43</v>
      </c>
      <c r="C184" s="150" t="s">
        <v>44</v>
      </c>
      <c r="D184" s="149" t="s">
        <v>449</v>
      </c>
      <c r="E184" s="149" t="s">
        <v>34</v>
      </c>
      <c r="F184" s="145"/>
      <c r="G184" s="145"/>
      <c r="H184" s="145">
        <v>4</v>
      </c>
      <c r="I184" s="145"/>
      <c r="J184" s="152"/>
      <c r="K184" s="162">
        <v>4</v>
      </c>
      <c r="L184" s="145">
        <v>4</v>
      </c>
      <c r="M184" s="145">
        <v>4</v>
      </c>
      <c r="N184" s="145">
        <v>4</v>
      </c>
      <c r="O184" s="145">
        <v>4</v>
      </c>
      <c r="P184" s="145">
        <v>4</v>
      </c>
      <c r="Q184" s="162">
        <v>4</v>
      </c>
      <c r="R184" s="145"/>
      <c r="S184" s="145"/>
      <c r="T184" s="153"/>
      <c r="U184" s="145"/>
      <c r="V184" s="152"/>
      <c r="W184" s="162">
        <v>0</v>
      </c>
      <c r="X184" s="145">
        <v>4</v>
      </c>
      <c r="Y184" s="145"/>
      <c r="Z184" s="153"/>
      <c r="AA184" s="153"/>
      <c r="AB184" s="152"/>
      <c r="AC184" s="162">
        <f t="shared" si="2"/>
        <v>4</v>
      </c>
      <c r="AD184" s="145"/>
      <c r="AE184" s="145"/>
      <c r="AF184" s="145"/>
      <c r="AG184" s="153"/>
      <c r="AH184" s="152"/>
      <c r="AI184" s="162">
        <v>0</v>
      </c>
      <c r="AJ184" s="145">
        <v>4</v>
      </c>
      <c r="AK184" s="145">
        <v>4</v>
      </c>
      <c r="AL184" s="153"/>
      <c r="AM184" s="145">
        <v>4</v>
      </c>
      <c r="AN184" s="152"/>
      <c r="AO184" s="162">
        <v>4</v>
      </c>
      <c r="AP184" s="145">
        <v>3</v>
      </c>
      <c r="AQ184" s="145"/>
      <c r="AR184" s="145"/>
      <c r="AS184" s="153"/>
      <c r="AT184" s="152"/>
      <c r="AU184" s="162">
        <v>3</v>
      </c>
      <c r="AV184" s="153"/>
      <c r="AW184" s="153"/>
      <c r="AX184" s="145"/>
      <c r="AY184" s="145">
        <v>4</v>
      </c>
      <c r="AZ184" s="145">
        <v>2</v>
      </c>
      <c r="BA184" s="162">
        <v>3</v>
      </c>
      <c r="BB184" s="145"/>
      <c r="BC184" s="145"/>
      <c r="BD184" s="153"/>
      <c r="BE184" s="151"/>
      <c r="BF184" s="154"/>
      <c r="BG184" s="162">
        <v>0</v>
      </c>
    </row>
    <row r="185" spans="1:59" s="102" customFormat="1" ht="23.1" customHeight="1" x14ac:dyDescent="0.3">
      <c r="A185" s="143">
        <v>183</v>
      </c>
      <c r="B185" s="143" t="s">
        <v>405</v>
      </c>
      <c r="C185" s="144" t="s">
        <v>406</v>
      </c>
      <c r="D185" s="143" t="s">
        <v>449</v>
      </c>
      <c r="E185" s="143" t="s">
        <v>492</v>
      </c>
      <c r="F185" s="145"/>
      <c r="G185" s="145"/>
      <c r="H185" s="145">
        <v>2</v>
      </c>
      <c r="I185" s="145"/>
      <c r="J185" s="146"/>
      <c r="K185" s="162">
        <v>2</v>
      </c>
      <c r="L185" s="145">
        <v>2</v>
      </c>
      <c r="M185" s="145">
        <v>4</v>
      </c>
      <c r="N185" s="145">
        <v>1</v>
      </c>
      <c r="O185" s="145">
        <v>2.5</v>
      </c>
      <c r="P185" s="145">
        <v>2</v>
      </c>
      <c r="Q185" s="162">
        <v>2.2999999999999998</v>
      </c>
      <c r="R185" s="145"/>
      <c r="S185" s="145"/>
      <c r="T185" s="145"/>
      <c r="U185" s="145"/>
      <c r="V185" s="146"/>
      <c r="W185" s="162">
        <v>0</v>
      </c>
      <c r="X185" s="145">
        <v>3</v>
      </c>
      <c r="Y185" s="145"/>
      <c r="Z185" s="145"/>
      <c r="AA185" s="145"/>
      <c r="AB185" s="146"/>
      <c r="AC185" s="162">
        <f t="shared" si="2"/>
        <v>3</v>
      </c>
      <c r="AD185" s="145"/>
      <c r="AE185" s="145"/>
      <c r="AF185" s="145"/>
      <c r="AG185" s="145"/>
      <c r="AH185" s="146"/>
      <c r="AI185" s="162">
        <v>0</v>
      </c>
      <c r="AJ185" s="145">
        <v>3</v>
      </c>
      <c r="AK185" s="145">
        <v>3</v>
      </c>
      <c r="AL185" s="145"/>
      <c r="AM185" s="145">
        <v>3</v>
      </c>
      <c r="AN185" s="146"/>
      <c r="AO185" s="162">
        <v>3</v>
      </c>
      <c r="AP185" s="145">
        <v>3</v>
      </c>
      <c r="AQ185" s="145"/>
      <c r="AR185" s="145"/>
      <c r="AS185" s="145"/>
      <c r="AT185" s="146"/>
      <c r="AU185" s="162">
        <v>3</v>
      </c>
      <c r="AV185" s="145"/>
      <c r="AW185" s="145"/>
      <c r="AX185" s="145"/>
      <c r="AY185" s="145">
        <v>2</v>
      </c>
      <c r="AZ185" s="145">
        <v>3</v>
      </c>
      <c r="BA185" s="162">
        <v>2.5</v>
      </c>
      <c r="BB185" s="145"/>
      <c r="BC185" s="145"/>
      <c r="BD185" s="145"/>
      <c r="BE185" s="147"/>
      <c r="BF185" s="148"/>
      <c r="BG185" s="162">
        <v>0</v>
      </c>
    </row>
    <row r="186" spans="1:59" s="102" customFormat="1" ht="23.1" customHeight="1" x14ac:dyDescent="0.3">
      <c r="A186" s="149">
        <v>184</v>
      </c>
      <c r="B186" s="149" t="s">
        <v>286</v>
      </c>
      <c r="C186" s="150" t="s">
        <v>287</v>
      </c>
      <c r="D186" s="149" t="s">
        <v>449</v>
      </c>
      <c r="E186" s="149" t="s">
        <v>160</v>
      </c>
      <c r="F186" s="145"/>
      <c r="G186" s="145"/>
      <c r="H186" s="145">
        <v>2</v>
      </c>
      <c r="I186" s="145"/>
      <c r="J186" s="152"/>
      <c r="K186" s="162">
        <v>2</v>
      </c>
      <c r="L186" s="145">
        <v>3</v>
      </c>
      <c r="M186" s="145">
        <v>3</v>
      </c>
      <c r="N186" s="145">
        <v>4</v>
      </c>
      <c r="O186" s="145">
        <v>3.5</v>
      </c>
      <c r="P186" s="145">
        <v>3</v>
      </c>
      <c r="Q186" s="162">
        <v>3.3</v>
      </c>
      <c r="R186" s="145"/>
      <c r="S186" s="145"/>
      <c r="T186" s="153"/>
      <c r="U186" s="145"/>
      <c r="V186" s="152"/>
      <c r="W186" s="162">
        <v>0</v>
      </c>
      <c r="X186" s="145">
        <v>3</v>
      </c>
      <c r="Y186" s="145"/>
      <c r="Z186" s="153"/>
      <c r="AA186" s="153"/>
      <c r="AB186" s="152"/>
      <c r="AC186" s="162">
        <f t="shared" si="2"/>
        <v>3</v>
      </c>
      <c r="AD186" s="145"/>
      <c r="AE186" s="145"/>
      <c r="AF186" s="145"/>
      <c r="AG186" s="153"/>
      <c r="AH186" s="152"/>
      <c r="AI186" s="162">
        <v>0</v>
      </c>
      <c r="AJ186" s="145">
        <v>3</v>
      </c>
      <c r="AK186" s="145">
        <v>3</v>
      </c>
      <c r="AL186" s="153"/>
      <c r="AM186" s="145">
        <v>2</v>
      </c>
      <c r="AN186" s="152"/>
      <c r="AO186" s="162">
        <v>2.6666666666666665</v>
      </c>
      <c r="AP186" s="145">
        <v>3</v>
      </c>
      <c r="AQ186" s="145"/>
      <c r="AR186" s="145"/>
      <c r="AS186" s="153"/>
      <c r="AT186" s="152"/>
      <c r="AU186" s="162">
        <v>3</v>
      </c>
      <c r="AV186" s="153"/>
      <c r="AW186" s="153"/>
      <c r="AX186" s="145"/>
      <c r="AY186" s="145">
        <v>3</v>
      </c>
      <c r="AZ186" s="145">
        <v>3</v>
      </c>
      <c r="BA186" s="162">
        <v>3</v>
      </c>
      <c r="BB186" s="145"/>
      <c r="BC186" s="145"/>
      <c r="BD186" s="153"/>
      <c r="BE186" s="151"/>
      <c r="BF186" s="154"/>
      <c r="BG186" s="162">
        <v>0</v>
      </c>
    </row>
    <row r="187" spans="1:59" s="102" customFormat="1" ht="23.1" customHeight="1" x14ac:dyDescent="0.3">
      <c r="A187" s="143">
        <v>185</v>
      </c>
      <c r="B187" s="143" t="s">
        <v>407</v>
      </c>
      <c r="C187" s="144" t="s">
        <v>408</v>
      </c>
      <c r="D187" s="143" t="s">
        <v>449</v>
      </c>
      <c r="E187" s="143" t="s">
        <v>492</v>
      </c>
      <c r="F187" s="145"/>
      <c r="G187" s="145"/>
      <c r="H187" s="145">
        <v>3</v>
      </c>
      <c r="I187" s="145"/>
      <c r="J187" s="146"/>
      <c r="K187" s="162">
        <v>3</v>
      </c>
      <c r="L187" s="145">
        <v>2</v>
      </c>
      <c r="M187" s="145">
        <v>3</v>
      </c>
      <c r="N187" s="145">
        <v>2</v>
      </c>
      <c r="O187" s="145">
        <v>2.5</v>
      </c>
      <c r="P187" s="145">
        <v>3</v>
      </c>
      <c r="Q187" s="162">
        <v>2.5</v>
      </c>
      <c r="R187" s="145"/>
      <c r="S187" s="145"/>
      <c r="T187" s="145"/>
      <c r="U187" s="145"/>
      <c r="V187" s="146"/>
      <c r="W187" s="162">
        <v>0</v>
      </c>
      <c r="X187" s="145">
        <v>3</v>
      </c>
      <c r="Y187" s="145"/>
      <c r="Z187" s="145"/>
      <c r="AA187" s="145"/>
      <c r="AB187" s="146"/>
      <c r="AC187" s="162">
        <f t="shared" si="2"/>
        <v>3</v>
      </c>
      <c r="AD187" s="145"/>
      <c r="AE187" s="145"/>
      <c r="AF187" s="145"/>
      <c r="AG187" s="145"/>
      <c r="AH187" s="146"/>
      <c r="AI187" s="162">
        <v>0</v>
      </c>
      <c r="AJ187" s="145">
        <v>3</v>
      </c>
      <c r="AK187" s="145">
        <v>3</v>
      </c>
      <c r="AL187" s="145"/>
      <c r="AM187" s="145">
        <v>3</v>
      </c>
      <c r="AN187" s="146"/>
      <c r="AO187" s="162">
        <v>3</v>
      </c>
      <c r="AP187" s="145">
        <v>3</v>
      </c>
      <c r="AQ187" s="145"/>
      <c r="AR187" s="145"/>
      <c r="AS187" s="145"/>
      <c r="AT187" s="146"/>
      <c r="AU187" s="162">
        <v>3</v>
      </c>
      <c r="AV187" s="145"/>
      <c r="AW187" s="145"/>
      <c r="AX187" s="145"/>
      <c r="AY187" s="145">
        <v>3</v>
      </c>
      <c r="AZ187" s="145">
        <v>3</v>
      </c>
      <c r="BA187" s="162">
        <v>3</v>
      </c>
      <c r="BB187" s="145"/>
      <c r="BC187" s="145"/>
      <c r="BD187" s="145"/>
      <c r="BE187" s="147"/>
      <c r="BF187" s="148"/>
      <c r="BG187" s="162">
        <v>0</v>
      </c>
    </row>
    <row r="188" spans="1:59" s="102" customFormat="1" ht="23.1" customHeight="1" x14ac:dyDescent="0.3">
      <c r="A188" s="149">
        <v>186</v>
      </c>
      <c r="B188" s="149" t="s">
        <v>409</v>
      </c>
      <c r="C188" s="150" t="s">
        <v>410</v>
      </c>
      <c r="D188" s="149" t="s">
        <v>449</v>
      </c>
      <c r="E188" s="149" t="s">
        <v>492</v>
      </c>
      <c r="F188" s="145"/>
      <c r="G188" s="145"/>
      <c r="H188" s="145">
        <v>3</v>
      </c>
      <c r="I188" s="145"/>
      <c r="J188" s="152"/>
      <c r="K188" s="162">
        <v>3</v>
      </c>
      <c r="L188" s="145">
        <v>3</v>
      </c>
      <c r="M188" s="145">
        <v>3</v>
      </c>
      <c r="N188" s="145">
        <v>2</v>
      </c>
      <c r="O188" s="145">
        <v>2.5</v>
      </c>
      <c r="P188" s="145">
        <v>3</v>
      </c>
      <c r="Q188" s="162">
        <v>2.7</v>
      </c>
      <c r="R188" s="145"/>
      <c r="S188" s="145"/>
      <c r="T188" s="153"/>
      <c r="U188" s="145"/>
      <c r="V188" s="152"/>
      <c r="W188" s="162">
        <v>0</v>
      </c>
      <c r="X188" s="145">
        <v>3</v>
      </c>
      <c r="Y188" s="145"/>
      <c r="Z188" s="153"/>
      <c r="AA188" s="153"/>
      <c r="AB188" s="152"/>
      <c r="AC188" s="162">
        <f t="shared" si="2"/>
        <v>3</v>
      </c>
      <c r="AD188" s="145"/>
      <c r="AE188" s="145"/>
      <c r="AF188" s="145"/>
      <c r="AG188" s="153"/>
      <c r="AH188" s="152"/>
      <c r="AI188" s="162">
        <v>0</v>
      </c>
      <c r="AJ188" s="145">
        <v>4</v>
      </c>
      <c r="AK188" s="145">
        <v>3</v>
      </c>
      <c r="AL188" s="153"/>
      <c r="AM188" s="145">
        <v>4</v>
      </c>
      <c r="AN188" s="152"/>
      <c r="AO188" s="162">
        <v>3.6666666666666665</v>
      </c>
      <c r="AP188" s="145">
        <v>3</v>
      </c>
      <c r="AQ188" s="145"/>
      <c r="AR188" s="145"/>
      <c r="AS188" s="153"/>
      <c r="AT188" s="152"/>
      <c r="AU188" s="162">
        <v>3</v>
      </c>
      <c r="AV188" s="153"/>
      <c r="AW188" s="153"/>
      <c r="AX188" s="145"/>
      <c r="AY188" s="145">
        <v>2</v>
      </c>
      <c r="AZ188" s="145">
        <v>3</v>
      </c>
      <c r="BA188" s="162">
        <v>2.5</v>
      </c>
      <c r="BB188" s="145"/>
      <c r="BC188" s="145"/>
      <c r="BD188" s="153"/>
      <c r="BE188" s="151"/>
      <c r="BF188" s="154"/>
      <c r="BG188" s="162">
        <v>0</v>
      </c>
    </row>
    <row r="189" spans="1:59" s="102" customFormat="1" ht="23.1" customHeight="1" x14ac:dyDescent="0.3">
      <c r="A189" s="143">
        <v>187</v>
      </c>
      <c r="B189" s="143" t="s">
        <v>411</v>
      </c>
      <c r="C189" s="144" t="s">
        <v>412</v>
      </c>
      <c r="D189" s="143" t="s">
        <v>541</v>
      </c>
      <c r="E189" s="143" t="s">
        <v>492</v>
      </c>
      <c r="F189" s="145"/>
      <c r="G189" s="145"/>
      <c r="H189" s="145">
        <v>3</v>
      </c>
      <c r="I189" s="145"/>
      <c r="J189" s="146"/>
      <c r="K189" s="162">
        <v>3</v>
      </c>
      <c r="L189" s="145">
        <v>3</v>
      </c>
      <c r="M189" s="145">
        <v>4</v>
      </c>
      <c r="N189" s="145">
        <v>3</v>
      </c>
      <c r="O189" s="145">
        <v>3.5</v>
      </c>
      <c r="P189" s="145">
        <v>3</v>
      </c>
      <c r="Q189" s="162">
        <v>3.3</v>
      </c>
      <c r="R189" s="145"/>
      <c r="S189" s="145"/>
      <c r="T189" s="145"/>
      <c r="U189" s="145"/>
      <c r="V189" s="146"/>
      <c r="W189" s="162">
        <v>0</v>
      </c>
      <c r="X189" s="145">
        <v>3</v>
      </c>
      <c r="Y189" s="145"/>
      <c r="Z189" s="145"/>
      <c r="AA189" s="145"/>
      <c r="AB189" s="146"/>
      <c r="AC189" s="162">
        <f t="shared" si="2"/>
        <v>3</v>
      </c>
      <c r="AD189" s="145"/>
      <c r="AE189" s="145"/>
      <c r="AF189" s="145"/>
      <c r="AG189" s="145"/>
      <c r="AH189" s="146"/>
      <c r="AI189" s="162">
        <v>0</v>
      </c>
      <c r="AJ189" s="145">
        <v>3</v>
      </c>
      <c r="AK189" s="145">
        <v>3</v>
      </c>
      <c r="AL189" s="145"/>
      <c r="AM189" s="145">
        <v>3</v>
      </c>
      <c r="AN189" s="146"/>
      <c r="AO189" s="162">
        <v>3</v>
      </c>
      <c r="AP189" s="145">
        <v>3</v>
      </c>
      <c r="AQ189" s="145"/>
      <c r="AR189" s="145"/>
      <c r="AS189" s="145"/>
      <c r="AT189" s="146"/>
      <c r="AU189" s="162">
        <v>3</v>
      </c>
      <c r="AV189" s="145"/>
      <c r="AW189" s="145"/>
      <c r="AX189" s="145"/>
      <c r="AY189" s="145">
        <v>3</v>
      </c>
      <c r="AZ189" s="145">
        <v>3</v>
      </c>
      <c r="BA189" s="162">
        <v>3</v>
      </c>
      <c r="BB189" s="145"/>
      <c r="BC189" s="145"/>
      <c r="BD189" s="145"/>
      <c r="BE189" s="147"/>
      <c r="BF189" s="148"/>
      <c r="BG189" s="162">
        <v>0</v>
      </c>
    </row>
    <row r="190" spans="1:59" s="102" customFormat="1" ht="23.1" customHeight="1" x14ac:dyDescent="0.3">
      <c r="A190" s="149">
        <v>188</v>
      </c>
      <c r="B190" s="149" t="s">
        <v>147</v>
      </c>
      <c r="C190" s="150" t="s">
        <v>148</v>
      </c>
      <c r="D190" s="149" t="s">
        <v>541</v>
      </c>
      <c r="E190" s="149" t="s">
        <v>34</v>
      </c>
      <c r="F190" s="145"/>
      <c r="G190" s="145"/>
      <c r="H190" s="145">
        <v>1</v>
      </c>
      <c r="I190" s="145"/>
      <c r="J190" s="152"/>
      <c r="K190" s="162">
        <v>1</v>
      </c>
      <c r="L190" s="145">
        <v>3</v>
      </c>
      <c r="M190" s="145">
        <v>1</v>
      </c>
      <c r="N190" s="145">
        <v>2</v>
      </c>
      <c r="O190" s="145">
        <v>1.5</v>
      </c>
      <c r="P190" s="145">
        <v>1</v>
      </c>
      <c r="Q190" s="162">
        <v>1.7</v>
      </c>
      <c r="R190" s="145"/>
      <c r="S190" s="145"/>
      <c r="T190" s="153"/>
      <c r="U190" s="145"/>
      <c r="V190" s="152"/>
      <c r="W190" s="162">
        <v>0</v>
      </c>
      <c r="X190" s="145">
        <v>1</v>
      </c>
      <c r="Y190" s="145"/>
      <c r="Z190" s="153"/>
      <c r="AA190" s="153"/>
      <c r="AB190" s="152"/>
      <c r="AC190" s="162">
        <f t="shared" si="2"/>
        <v>1</v>
      </c>
      <c r="AD190" s="145"/>
      <c r="AE190" s="145"/>
      <c r="AF190" s="145"/>
      <c r="AG190" s="153"/>
      <c r="AH190" s="152"/>
      <c r="AI190" s="162">
        <v>0</v>
      </c>
      <c r="AJ190" s="145">
        <v>2</v>
      </c>
      <c r="AK190" s="145">
        <v>2</v>
      </c>
      <c r="AL190" s="153"/>
      <c r="AM190" s="145">
        <v>2</v>
      </c>
      <c r="AN190" s="152"/>
      <c r="AO190" s="162">
        <v>2</v>
      </c>
      <c r="AP190" s="145">
        <v>1</v>
      </c>
      <c r="AQ190" s="145"/>
      <c r="AR190" s="145"/>
      <c r="AS190" s="153"/>
      <c r="AT190" s="152"/>
      <c r="AU190" s="162">
        <v>1</v>
      </c>
      <c r="AV190" s="153"/>
      <c r="AW190" s="153"/>
      <c r="AX190" s="145"/>
      <c r="AY190" s="145">
        <v>2</v>
      </c>
      <c r="AZ190" s="145">
        <v>2</v>
      </c>
      <c r="BA190" s="162">
        <v>2</v>
      </c>
      <c r="BB190" s="145"/>
      <c r="BC190" s="145"/>
      <c r="BD190" s="153"/>
      <c r="BE190" s="151"/>
      <c r="BF190" s="154"/>
      <c r="BG190" s="162">
        <v>0</v>
      </c>
    </row>
    <row r="191" spans="1:59" s="102" customFormat="1" ht="23.1" customHeight="1" x14ac:dyDescent="0.3">
      <c r="A191" s="143">
        <v>189</v>
      </c>
      <c r="B191" s="143" t="s">
        <v>413</v>
      </c>
      <c r="C191" s="144" t="s">
        <v>414</v>
      </c>
      <c r="D191" s="143" t="s">
        <v>449</v>
      </c>
      <c r="E191" s="143" t="s">
        <v>492</v>
      </c>
      <c r="F191" s="145"/>
      <c r="G191" s="145"/>
      <c r="H191" s="145">
        <v>2</v>
      </c>
      <c r="I191" s="145"/>
      <c r="J191" s="146"/>
      <c r="K191" s="162">
        <v>2</v>
      </c>
      <c r="L191" s="145">
        <v>3</v>
      </c>
      <c r="M191" s="145">
        <v>3</v>
      </c>
      <c r="N191" s="145">
        <v>2</v>
      </c>
      <c r="O191" s="145">
        <v>2.5</v>
      </c>
      <c r="P191" s="145">
        <v>2</v>
      </c>
      <c r="Q191" s="162">
        <v>2.5</v>
      </c>
      <c r="R191" s="145"/>
      <c r="S191" s="145"/>
      <c r="T191" s="145"/>
      <c r="U191" s="145"/>
      <c r="V191" s="146"/>
      <c r="W191" s="162">
        <v>0</v>
      </c>
      <c r="X191" s="145">
        <v>2</v>
      </c>
      <c r="Y191" s="145"/>
      <c r="Z191" s="145"/>
      <c r="AA191" s="145"/>
      <c r="AB191" s="146"/>
      <c r="AC191" s="162">
        <f t="shared" si="2"/>
        <v>2</v>
      </c>
      <c r="AD191" s="145"/>
      <c r="AE191" s="145"/>
      <c r="AF191" s="145"/>
      <c r="AG191" s="145"/>
      <c r="AH191" s="146"/>
      <c r="AI191" s="162">
        <v>0</v>
      </c>
      <c r="AJ191" s="145">
        <v>3</v>
      </c>
      <c r="AK191" s="145">
        <v>2</v>
      </c>
      <c r="AL191" s="145"/>
      <c r="AM191" s="145">
        <v>2</v>
      </c>
      <c r="AN191" s="146"/>
      <c r="AO191" s="162">
        <v>2.3333333333333335</v>
      </c>
      <c r="AP191" s="145">
        <v>3</v>
      </c>
      <c r="AQ191" s="145"/>
      <c r="AR191" s="145"/>
      <c r="AS191" s="145"/>
      <c r="AT191" s="146"/>
      <c r="AU191" s="162">
        <v>3</v>
      </c>
      <c r="AV191" s="145"/>
      <c r="AW191" s="145"/>
      <c r="AX191" s="145"/>
      <c r="AY191" s="145">
        <v>2</v>
      </c>
      <c r="AZ191" s="145">
        <v>2</v>
      </c>
      <c r="BA191" s="162">
        <v>2</v>
      </c>
      <c r="BB191" s="145"/>
      <c r="BC191" s="145"/>
      <c r="BD191" s="145"/>
      <c r="BE191" s="147"/>
      <c r="BF191" s="148"/>
      <c r="BG191" s="162">
        <v>0</v>
      </c>
    </row>
    <row r="192" spans="1:59" s="102" customFormat="1" ht="23.1" customHeight="1" x14ac:dyDescent="0.3">
      <c r="A192" s="149">
        <v>190</v>
      </c>
      <c r="B192" s="149" t="s">
        <v>415</v>
      </c>
      <c r="C192" s="150" t="s">
        <v>416</v>
      </c>
      <c r="D192" s="149" t="s">
        <v>541</v>
      </c>
      <c r="E192" s="149" t="s">
        <v>288</v>
      </c>
      <c r="F192" s="145"/>
      <c r="G192" s="145"/>
      <c r="H192" s="145">
        <v>2</v>
      </c>
      <c r="I192" s="145"/>
      <c r="J192" s="152"/>
      <c r="K192" s="162">
        <v>2</v>
      </c>
      <c r="L192" s="145">
        <v>2</v>
      </c>
      <c r="M192" s="145">
        <v>2.5</v>
      </c>
      <c r="N192" s="145">
        <v>2</v>
      </c>
      <c r="O192" s="145">
        <v>2.25</v>
      </c>
      <c r="P192" s="145">
        <v>2</v>
      </c>
      <c r="Q192" s="162">
        <v>2.15</v>
      </c>
      <c r="R192" s="145"/>
      <c r="S192" s="145"/>
      <c r="T192" s="153"/>
      <c r="U192" s="145"/>
      <c r="V192" s="152"/>
      <c r="W192" s="162">
        <v>0</v>
      </c>
      <c r="X192" s="145">
        <v>2.5</v>
      </c>
      <c r="Y192" s="145"/>
      <c r="Z192" s="153"/>
      <c r="AA192" s="153"/>
      <c r="AB192" s="152"/>
      <c r="AC192" s="162">
        <f t="shared" si="2"/>
        <v>2.5</v>
      </c>
      <c r="AD192" s="145"/>
      <c r="AE192" s="145"/>
      <c r="AF192" s="145"/>
      <c r="AG192" s="153"/>
      <c r="AH192" s="152"/>
      <c r="AI192" s="162">
        <v>0</v>
      </c>
      <c r="AJ192" s="145">
        <v>2.5</v>
      </c>
      <c r="AK192" s="145">
        <v>2</v>
      </c>
      <c r="AL192" s="153"/>
      <c r="AM192" s="145">
        <v>2</v>
      </c>
      <c r="AN192" s="152"/>
      <c r="AO192" s="162">
        <v>2.1666666666666665</v>
      </c>
      <c r="AP192" s="145">
        <v>2.5</v>
      </c>
      <c r="AQ192" s="145"/>
      <c r="AR192" s="145"/>
      <c r="AS192" s="153"/>
      <c r="AT192" s="152"/>
      <c r="AU192" s="162">
        <v>2.5</v>
      </c>
      <c r="AV192" s="153"/>
      <c r="AW192" s="153"/>
      <c r="AX192" s="145"/>
      <c r="AY192" s="145">
        <v>2.5</v>
      </c>
      <c r="AZ192" s="145">
        <v>2.5</v>
      </c>
      <c r="BA192" s="162">
        <v>2.5</v>
      </c>
      <c r="BB192" s="145"/>
      <c r="BC192" s="145"/>
      <c r="BD192" s="153"/>
      <c r="BE192" s="151"/>
      <c r="BF192" s="154"/>
      <c r="BG192" s="162">
        <v>0</v>
      </c>
    </row>
    <row r="193" spans="1:59" s="102" customFormat="1" ht="23.1" customHeight="1" x14ac:dyDescent="0.3">
      <c r="A193" s="143">
        <v>191</v>
      </c>
      <c r="B193" s="143" t="s">
        <v>417</v>
      </c>
      <c r="C193" s="144" t="s">
        <v>418</v>
      </c>
      <c r="D193" s="143" t="s">
        <v>449</v>
      </c>
      <c r="E193" s="143" t="s">
        <v>492</v>
      </c>
      <c r="F193" s="145"/>
      <c r="G193" s="145"/>
      <c r="H193" s="145">
        <v>2</v>
      </c>
      <c r="I193" s="145"/>
      <c r="J193" s="146"/>
      <c r="K193" s="162">
        <v>2</v>
      </c>
      <c r="L193" s="145">
        <v>2</v>
      </c>
      <c r="M193" s="145">
        <v>2</v>
      </c>
      <c r="N193" s="145">
        <v>2</v>
      </c>
      <c r="O193" s="145">
        <v>2</v>
      </c>
      <c r="P193" s="145">
        <v>1</v>
      </c>
      <c r="Q193" s="162">
        <v>1.8</v>
      </c>
      <c r="R193" s="145"/>
      <c r="S193" s="145"/>
      <c r="T193" s="145"/>
      <c r="U193" s="145"/>
      <c r="V193" s="146"/>
      <c r="W193" s="162">
        <v>0</v>
      </c>
      <c r="X193" s="145">
        <v>2</v>
      </c>
      <c r="Y193" s="145"/>
      <c r="Z193" s="145"/>
      <c r="AA193" s="145"/>
      <c r="AB193" s="146"/>
      <c r="AC193" s="162">
        <f t="shared" si="2"/>
        <v>2</v>
      </c>
      <c r="AD193" s="145"/>
      <c r="AE193" s="145"/>
      <c r="AF193" s="145"/>
      <c r="AG193" s="145"/>
      <c r="AH193" s="146"/>
      <c r="AI193" s="162">
        <v>0</v>
      </c>
      <c r="AJ193" s="145">
        <v>2</v>
      </c>
      <c r="AK193" s="145">
        <v>2</v>
      </c>
      <c r="AL193" s="145"/>
      <c r="AM193" s="145">
        <v>2</v>
      </c>
      <c r="AN193" s="146"/>
      <c r="AO193" s="162">
        <v>2</v>
      </c>
      <c r="AP193" s="145">
        <v>3</v>
      </c>
      <c r="AQ193" s="145"/>
      <c r="AR193" s="145"/>
      <c r="AS193" s="145"/>
      <c r="AT193" s="146"/>
      <c r="AU193" s="162">
        <v>3</v>
      </c>
      <c r="AV193" s="145"/>
      <c r="AW193" s="145"/>
      <c r="AX193" s="145"/>
      <c r="AY193" s="145">
        <v>2</v>
      </c>
      <c r="AZ193" s="145">
        <v>3</v>
      </c>
      <c r="BA193" s="162">
        <v>2.5</v>
      </c>
      <c r="BB193" s="145"/>
      <c r="BC193" s="145"/>
      <c r="BD193" s="145"/>
      <c r="BE193" s="147"/>
      <c r="BF193" s="148"/>
      <c r="BG193" s="162">
        <v>0</v>
      </c>
    </row>
    <row r="194" spans="1:59" s="102" customFormat="1" ht="23.1" customHeight="1" x14ac:dyDescent="0.3">
      <c r="A194" s="149">
        <v>192</v>
      </c>
      <c r="B194" s="149" t="s">
        <v>419</v>
      </c>
      <c r="C194" s="150" t="s">
        <v>420</v>
      </c>
      <c r="D194" s="149" t="s">
        <v>449</v>
      </c>
      <c r="E194" s="149" t="s">
        <v>492</v>
      </c>
      <c r="F194" s="145"/>
      <c r="G194" s="145"/>
      <c r="H194" s="145">
        <v>2</v>
      </c>
      <c r="I194" s="145"/>
      <c r="J194" s="152"/>
      <c r="K194" s="162">
        <v>2</v>
      </c>
      <c r="L194" s="145">
        <v>2</v>
      </c>
      <c r="M194" s="145">
        <v>2.5</v>
      </c>
      <c r="N194" s="145">
        <v>2</v>
      </c>
      <c r="O194" s="145">
        <v>2.25</v>
      </c>
      <c r="P194" s="145">
        <v>2</v>
      </c>
      <c r="Q194" s="162">
        <v>2.15</v>
      </c>
      <c r="R194" s="145"/>
      <c r="S194" s="145"/>
      <c r="T194" s="153"/>
      <c r="U194" s="145"/>
      <c r="V194" s="152"/>
      <c r="W194" s="162">
        <v>0</v>
      </c>
      <c r="X194" s="145">
        <v>2.5</v>
      </c>
      <c r="Y194" s="145"/>
      <c r="Z194" s="153"/>
      <c r="AA194" s="153"/>
      <c r="AB194" s="152"/>
      <c r="AC194" s="162">
        <f t="shared" si="2"/>
        <v>2.5</v>
      </c>
      <c r="AD194" s="145"/>
      <c r="AE194" s="145"/>
      <c r="AF194" s="145"/>
      <c r="AG194" s="153"/>
      <c r="AH194" s="152"/>
      <c r="AI194" s="162">
        <v>0</v>
      </c>
      <c r="AJ194" s="145">
        <v>2.5</v>
      </c>
      <c r="AK194" s="145">
        <v>2</v>
      </c>
      <c r="AL194" s="153"/>
      <c r="AM194" s="145">
        <v>2</v>
      </c>
      <c r="AN194" s="152"/>
      <c r="AO194" s="162">
        <v>2.1666666666666665</v>
      </c>
      <c r="AP194" s="145">
        <v>2.5</v>
      </c>
      <c r="AQ194" s="145"/>
      <c r="AR194" s="145"/>
      <c r="AS194" s="153"/>
      <c r="AT194" s="152"/>
      <c r="AU194" s="162">
        <v>2.5</v>
      </c>
      <c r="AV194" s="153"/>
      <c r="AW194" s="153"/>
      <c r="AX194" s="145"/>
      <c r="AY194" s="145">
        <v>2.5</v>
      </c>
      <c r="AZ194" s="145">
        <v>2.5</v>
      </c>
      <c r="BA194" s="162">
        <v>2.5</v>
      </c>
      <c r="BB194" s="145"/>
      <c r="BC194" s="145"/>
      <c r="BD194" s="153"/>
      <c r="BE194" s="151"/>
      <c r="BF194" s="154"/>
      <c r="BG194" s="162">
        <v>0</v>
      </c>
    </row>
    <row r="195" spans="1:59" s="102" customFormat="1" ht="23.1" customHeight="1" x14ac:dyDescent="0.3">
      <c r="A195" s="143">
        <v>193</v>
      </c>
      <c r="B195" s="143" t="s">
        <v>421</v>
      </c>
      <c r="C195" s="144" t="s">
        <v>422</v>
      </c>
      <c r="D195" s="143" t="s">
        <v>449</v>
      </c>
      <c r="E195" s="143" t="s">
        <v>492</v>
      </c>
      <c r="F195" s="145"/>
      <c r="G195" s="145"/>
      <c r="H195" s="145">
        <v>3</v>
      </c>
      <c r="I195" s="145"/>
      <c r="J195" s="146"/>
      <c r="K195" s="162">
        <v>3</v>
      </c>
      <c r="L195" s="145">
        <v>3</v>
      </c>
      <c r="M195" s="145">
        <v>3</v>
      </c>
      <c r="N195" s="145">
        <v>3</v>
      </c>
      <c r="O195" s="145">
        <v>3</v>
      </c>
      <c r="P195" s="145">
        <v>3</v>
      </c>
      <c r="Q195" s="162">
        <v>3</v>
      </c>
      <c r="R195" s="145"/>
      <c r="S195" s="145"/>
      <c r="T195" s="145"/>
      <c r="U195" s="145"/>
      <c r="V195" s="146"/>
      <c r="W195" s="162">
        <v>0</v>
      </c>
      <c r="X195" s="145">
        <v>3</v>
      </c>
      <c r="Y195" s="145"/>
      <c r="Z195" s="145"/>
      <c r="AA195" s="145"/>
      <c r="AB195" s="146"/>
      <c r="AC195" s="162">
        <f t="shared" si="2"/>
        <v>3</v>
      </c>
      <c r="AD195" s="145"/>
      <c r="AE195" s="145"/>
      <c r="AF195" s="145"/>
      <c r="AG195" s="145"/>
      <c r="AH195" s="146"/>
      <c r="AI195" s="162">
        <v>0</v>
      </c>
      <c r="AJ195" s="145">
        <v>3</v>
      </c>
      <c r="AK195" s="145">
        <v>2</v>
      </c>
      <c r="AL195" s="145"/>
      <c r="AM195" s="145">
        <v>3</v>
      </c>
      <c r="AN195" s="146"/>
      <c r="AO195" s="162">
        <v>2.6666666666666665</v>
      </c>
      <c r="AP195" s="145">
        <v>3</v>
      </c>
      <c r="AQ195" s="145"/>
      <c r="AR195" s="145"/>
      <c r="AS195" s="145"/>
      <c r="AT195" s="146"/>
      <c r="AU195" s="162">
        <v>3</v>
      </c>
      <c r="AV195" s="145"/>
      <c r="AW195" s="145"/>
      <c r="AX195" s="145"/>
      <c r="AY195" s="145">
        <v>3</v>
      </c>
      <c r="AZ195" s="145">
        <v>3</v>
      </c>
      <c r="BA195" s="162">
        <v>3</v>
      </c>
      <c r="BB195" s="145"/>
      <c r="BC195" s="145"/>
      <c r="BD195" s="145"/>
      <c r="BE195" s="147"/>
      <c r="BF195" s="148"/>
      <c r="BG195" s="162">
        <v>0</v>
      </c>
    </row>
    <row r="196" spans="1:59" s="102" customFormat="1" ht="23.1" customHeight="1" x14ac:dyDescent="0.3">
      <c r="A196" s="149">
        <v>194</v>
      </c>
      <c r="B196" s="149" t="s">
        <v>423</v>
      </c>
      <c r="C196" s="150" t="s">
        <v>424</v>
      </c>
      <c r="D196" s="149" t="s">
        <v>449</v>
      </c>
      <c r="E196" s="149" t="s">
        <v>492</v>
      </c>
      <c r="F196" s="145"/>
      <c r="G196" s="145"/>
      <c r="H196" s="145">
        <v>2</v>
      </c>
      <c r="I196" s="145"/>
      <c r="J196" s="152"/>
      <c r="K196" s="162">
        <v>2</v>
      </c>
      <c r="L196" s="145">
        <v>3</v>
      </c>
      <c r="M196" s="145">
        <v>4</v>
      </c>
      <c r="N196" s="145">
        <v>2</v>
      </c>
      <c r="O196" s="145">
        <v>3</v>
      </c>
      <c r="P196" s="145">
        <v>4</v>
      </c>
      <c r="Q196" s="162">
        <v>3.2</v>
      </c>
      <c r="R196" s="145"/>
      <c r="S196" s="145"/>
      <c r="T196" s="153"/>
      <c r="U196" s="145"/>
      <c r="V196" s="152"/>
      <c r="W196" s="162">
        <v>0</v>
      </c>
      <c r="X196" s="145">
        <v>3</v>
      </c>
      <c r="Y196" s="145"/>
      <c r="Z196" s="153"/>
      <c r="AA196" s="153"/>
      <c r="AB196" s="152"/>
      <c r="AC196" s="162">
        <f t="shared" ref="AC196:AC230" si="3">X196</f>
        <v>3</v>
      </c>
      <c r="AD196" s="145"/>
      <c r="AE196" s="145"/>
      <c r="AF196" s="145"/>
      <c r="AG196" s="153"/>
      <c r="AH196" s="152"/>
      <c r="AI196" s="162">
        <v>0</v>
      </c>
      <c r="AJ196" s="145">
        <v>3</v>
      </c>
      <c r="AK196" s="145">
        <v>4</v>
      </c>
      <c r="AL196" s="153"/>
      <c r="AM196" s="145">
        <v>4</v>
      </c>
      <c r="AN196" s="152"/>
      <c r="AO196" s="162">
        <v>3.6666666666666665</v>
      </c>
      <c r="AP196" s="145">
        <v>3</v>
      </c>
      <c r="AQ196" s="145"/>
      <c r="AR196" s="145"/>
      <c r="AS196" s="153"/>
      <c r="AT196" s="152"/>
      <c r="AU196" s="162">
        <v>3</v>
      </c>
      <c r="AV196" s="153"/>
      <c r="AW196" s="153"/>
      <c r="AX196" s="145"/>
      <c r="AY196" s="145">
        <v>4</v>
      </c>
      <c r="AZ196" s="145">
        <v>4</v>
      </c>
      <c r="BA196" s="162">
        <v>4</v>
      </c>
      <c r="BB196" s="145"/>
      <c r="BC196" s="145"/>
      <c r="BD196" s="153"/>
      <c r="BE196" s="151"/>
      <c r="BF196" s="154"/>
      <c r="BG196" s="162">
        <v>0</v>
      </c>
    </row>
    <row r="197" spans="1:59" s="102" customFormat="1" ht="23.1" customHeight="1" x14ac:dyDescent="0.3">
      <c r="A197" s="143">
        <v>195</v>
      </c>
      <c r="B197" s="143" t="s">
        <v>425</v>
      </c>
      <c r="C197" s="144" t="s">
        <v>426</v>
      </c>
      <c r="D197" s="143" t="s">
        <v>449</v>
      </c>
      <c r="E197" s="143" t="s">
        <v>288</v>
      </c>
      <c r="F197" s="145"/>
      <c r="G197" s="145"/>
      <c r="H197" s="145">
        <v>1</v>
      </c>
      <c r="I197" s="145"/>
      <c r="J197" s="146"/>
      <c r="K197" s="162">
        <v>1</v>
      </c>
      <c r="L197" s="145">
        <v>2</v>
      </c>
      <c r="M197" s="145">
        <v>2</v>
      </c>
      <c r="N197" s="145">
        <v>1</v>
      </c>
      <c r="O197" s="145">
        <v>1.5</v>
      </c>
      <c r="P197" s="145">
        <v>1</v>
      </c>
      <c r="Q197" s="162">
        <v>1.5</v>
      </c>
      <c r="R197" s="145"/>
      <c r="S197" s="145"/>
      <c r="T197" s="145"/>
      <c r="U197" s="145"/>
      <c r="V197" s="146"/>
      <c r="W197" s="162">
        <v>0</v>
      </c>
      <c r="X197" s="145">
        <v>1</v>
      </c>
      <c r="Y197" s="145"/>
      <c r="Z197" s="145"/>
      <c r="AA197" s="145"/>
      <c r="AB197" s="146"/>
      <c r="AC197" s="162">
        <f t="shared" si="3"/>
        <v>1</v>
      </c>
      <c r="AD197" s="145"/>
      <c r="AE197" s="145"/>
      <c r="AF197" s="145"/>
      <c r="AG197" s="145"/>
      <c r="AH197" s="146"/>
      <c r="AI197" s="162">
        <v>0</v>
      </c>
      <c r="AJ197" s="145">
        <v>2</v>
      </c>
      <c r="AK197" s="145">
        <v>1</v>
      </c>
      <c r="AL197" s="145"/>
      <c r="AM197" s="145">
        <v>1</v>
      </c>
      <c r="AN197" s="146"/>
      <c r="AO197" s="162">
        <v>1.3333333333333333</v>
      </c>
      <c r="AP197" s="145">
        <v>3</v>
      </c>
      <c r="AQ197" s="145"/>
      <c r="AR197" s="145"/>
      <c r="AS197" s="145"/>
      <c r="AT197" s="146"/>
      <c r="AU197" s="162">
        <v>3</v>
      </c>
      <c r="AV197" s="145"/>
      <c r="AW197" s="145"/>
      <c r="AX197" s="145"/>
      <c r="AY197" s="145">
        <v>2</v>
      </c>
      <c r="AZ197" s="145">
        <v>2</v>
      </c>
      <c r="BA197" s="162">
        <v>2</v>
      </c>
      <c r="BB197" s="145"/>
      <c r="BC197" s="145"/>
      <c r="BD197" s="145"/>
      <c r="BE197" s="147"/>
      <c r="BF197" s="148"/>
      <c r="BG197" s="162">
        <v>0</v>
      </c>
    </row>
    <row r="198" spans="1:59" s="102" customFormat="1" ht="23.1" customHeight="1" x14ac:dyDescent="0.3">
      <c r="A198" s="149">
        <v>196</v>
      </c>
      <c r="B198" s="149" t="s">
        <v>427</v>
      </c>
      <c r="C198" s="150" t="s">
        <v>428</v>
      </c>
      <c r="D198" s="149" t="s">
        <v>449</v>
      </c>
      <c r="E198" s="149" t="s">
        <v>492</v>
      </c>
      <c r="F198" s="145"/>
      <c r="G198" s="145"/>
      <c r="H198" s="145">
        <v>2</v>
      </c>
      <c r="I198" s="145"/>
      <c r="J198" s="152"/>
      <c r="K198" s="162">
        <v>2</v>
      </c>
      <c r="L198" s="145">
        <v>4</v>
      </c>
      <c r="M198" s="145">
        <v>2</v>
      </c>
      <c r="N198" s="145">
        <v>4</v>
      </c>
      <c r="O198" s="145">
        <v>3</v>
      </c>
      <c r="P198" s="145">
        <v>2</v>
      </c>
      <c r="Q198" s="162">
        <v>3</v>
      </c>
      <c r="R198" s="145"/>
      <c r="S198" s="145"/>
      <c r="T198" s="153"/>
      <c r="U198" s="145"/>
      <c r="V198" s="152"/>
      <c r="W198" s="162">
        <v>0</v>
      </c>
      <c r="X198" s="145">
        <v>2</v>
      </c>
      <c r="Y198" s="145"/>
      <c r="Z198" s="153"/>
      <c r="AA198" s="153"/>
      <c r="AB198" s="152"/>
      <c r="AC198" s="162">
        <f t="shared" si="3"/>
        <v>2</v>
      </c>
      <c r="AD198" s="145"/>
      <c r="AE198" s="145"/>
      <c r="AF198" s="145"/>
      <c r="AG198" s="153"/>
      <c r="AH198" s="152"/>
      <c r="AI198" s="162">
        <v>0</v>
      </c>
      <c r="AJ198" s="145">
        <v>4</v>
      </c>
      <c r="AK198" s="145">
        <v>4</v>
      </c>
      <c r="AL198" s="153"/>
      <c r="AM198" s="145">
        <v>3</v>
      </c>
      <c r="AN198" s="152"/>
      <c r="AO198" s="162">
        <v>3.6666666666666665</v>
      </c>
      <c r="AP198" s="145">
        <v>3</v>
      </c>
      <c r="AQ198" s="145"/>
      <c r="AR198" s="145"/>
      <c r="AS198" s="153"/>
      <c r="AT198" s="152"/>
      <c r="AU198" s="162">
        <v>3</v>
      </c>
      <c r="AV198" s="153"/>
      <c r="AW198" s="153"/>
      <c r="AX198" s="145"/>
      <c r="AY198" s="145">
        <v>3</v>
      </c>
      <c r="AZ198" s="145">
        <v>3</v>
      </c>
      <c r="BA198" s="162">
        <v>3</v>
      </c>
      <c r="BB198" s="145"/>
      <c r="BC198" s="145"/>
      <c r="BD198" s="153"/>
      <c r="BE198" s="151"/>
      <c r="BF198" s="154"/>
      <c r="BG198" s="162">
        <v>0</v>
      </c>
    </row>
    <row r="199" spans="1:59" s="102" customFormat="1" ht="23.1" customHeight="1" x14ac:dyDescent="0.3">
      <c r="A199" s="143">
        <v>197</v>
      </c>
      <c r="B199" s="143" t="s">
        <v>429</v>
      </c>
      <c r="C199" s="144" t="s">
        <v>430</v>
      </c>
      <c r="D199" s="143" t="s">
        <v>541</v>
      </c>
      <c r="E199" s="143" t="s">
        <v>492</v>
      </c>
      <c r="F199" s="145"/>
      <c r="G199" s="145"/>
      <c r="H199" s="145">
        <v>3</v>
      </c>
      <c r="I199" s="145"/>
      <c r="J199" s="146"/>
      <c r="K199" s="162">
        <v>3</v>
      </c>
      <c r="L199" s="145">
        <v>4</v>
      </c>
      <c r="M199" s="145">
        <v>3</v>
      </c>
      <c r="N199" s="145">
        <v>2</v>
      </c>
      <c r="O199" s="145">
        <v>2.5</v>
      </c>
      <c r="P199" s="145">
        <v>3</v>
      </c>
      <c r="Q199" s="162">
        <v>2.9</v>
      </c>
      <c r="R199" s="145"/>
      <c r="S199" s="145"/>
      <c r="T199" s="145"/>
      <c r="U199" s="145"/>
      <c r="V199" s="146"/>
      <c r="W199" s="162">
        <v>0</v>
      </c>
      <c r="X199" s="145">
        <v>3</v>
      </c>
      <c r="Y199" s="145"/>
      <c r="Z199" s="145"/>
      <c r="AA199" s="145"/>
      <c r="AB199" s="146"/>
      <c r="AC199" s="162">
        <f t="shared" si="3"/>
        <v>3</v>
      </c>
      <c r="AD199" s="145"/>
      <c r="AE199" s="145"/>
      <c r="AF199" s="145"/>
      <c r="AG199" s="145"/>
      <c r="AH199" s="146"/>
      <c r="AI199" s="162">
        <v>0</v>
      </c>
      <c r="AJ199" s="145">
        <v>3</v>
      </c>
      <c r="AK199" s="145">
        <v>2</v>
      </c>
      <c r="AL199" s="145"/>
      <c r="AM199" s="145">
        <v>3</v>
      </c>
      <c r="AN199" s="146"/>
      <c r="AO199" s="162">
        <v>2.6666666666666665</v>
      </c>
      <c r="AP199" s="145">
        <v>3</v>
      </c>
      <c r="AQ199" s="145"/>
      <c r="AR199" s="145"/>
      <c r="AS199" s="145"/>
      <c r="AT199" s="146"/>
      <c r="AU199" s="162">
        <v>3</v>
      </c>
      <c r="AV199" s="145"/>
      <c r="AW199" s="145"/>
      <c r="AX199" s="145"/>
      <c r="AY199" s="145">
        <v>3</v>
      </c>
      <c r="AZ199" s="145">
        <v>4</v>
      </c>
      <c r="BA199" s="162">
        <v>3.5</v>
      </c>
      <c r="BB199" s="145"/>
      <c r="BC199" s="145"/>
      <c r="BD199" s="145"/>
      <c r="BE199" s="147"/>
      <c r="BF199" s="148"/>
      <c r="BG199" s="162">
        <v>0</v>
      </c>
    </row>
    <row r="200" spans="1:59" s="102" customFormat="1" ht="23.1" customHeight="1" x14ac:dyDescent="0.3">
      <c r="A200" s="149">
        <v>198</v>
      </c>
      <c r="B200" s="149" t="s">
        <v>175</v>
      </c>
      <c r="C200" s="150" t="s">
        <v>176</v>
      </c>
      <c r="D200" s="149" t="s">
        <v>541</v>
      </c>
      <c r="E200" s="149" t="s">
        <v>160</v>
      </c>
      <c r="F200" s="145"/>
      <c r="G200" s="145"/>
      <c r="H200" s="145">
        <v>3</v>
      </c>
      <c r="I200" s="145"/>
      <c r="J200" s="152"/>
      <c r="K200" s="162">
        <v>3</v>
      </c>
      <c r="L200" s="145">
        <v>3</v>
      </c>
      <c r="M200" s="145">
        <v>3</v>
      </c>
      <c r="N200" s="145">
        <v>3</v>
      </c>
      <c r="O200" s="145">
        <v>3</v>
      </c>
      <c r="P200" s="145">
        <v>3</v>
      </c>
      <c r="Q200" s="162">
        <v>3</v>
      </c>
      <c r="R200" s="145"/>
      <c r="S200" s="145"/>
      <c r="T200" s="153"/>
      <c r="U200" s="145"/>
      <c r="V200" s="152"/>
      <c r="W200" s="162">
        <v>0</v>
      </c>
      <c r="X200" s="145">
        <v>3</v>
      </c>
      <c r="Y200" s="145"/>
      <c r="Z200" s="153"/>
      <c r="AA200" s="153"/>
      <c r="AB200" s="152"/>
      <c r="AC200" s="162">
        <f t="shared" si="3"/>
        <v>3</v>
      </c>
      <c r="AD200" s="145"/>
      <c r="AE200" s="145"/>
      <c r="AF200" s="145"/>
      <c r="AG200" s="153"/>
      <c r="AH200" s="152"/>
      <c r="AI200" s="162">
        <v>0</v>
      </c>
      <c r="AJ200" s="145">
        <v>3</v>
      </c>
      <c r="AK200" s="145">
        <v>3</v>
      </c>
      <c r="AL200" s="153"/>
      <c r="AM200" s="145">
        <v>3</v>
      </c>
      <c r="AN200" s="152"/>
      <c r="AO200" s="162">
        <v>3</v>
      </c>
      <c r="AP200" s="145">
        <v>3</v>
      </c>
      <c r="AQ200" s="145"/>
      <c r="AR200" s="145"/>
      <c r="AS200" s="153"/>
      <c r="AT200" s="152"/>
      <c r="AU200" s="162">
        <v>3</v>
      </c>
      <c r="AV200" s="153"/>
      <c r="AW200" s="153"/>
      <c r="AX200" s="145"/>
      <c r="AY200" s="145">
        <v>3</v>
      </c>
      <c r="AZ200" s="145">
        <v>3</v>
      </c>
      <c r="BA200" s="162">
        <v>3</v>
      </c>
      <c r="BB200" s="145"/>
      <c r="BC200" s="145"/>
      <c r="BD200" s="153"/>
      <c r="BE200" s="151"/>
      <c r="BF200" s="154"/>
      <c r="BG200" s="162">
        <v>0</v>
      </c>
    </row>
    <row r="201" spans="1:59" s="102" customFormat="1" ht="23.1" customHeight="1" x14ac:dyDescent="0.3">
      <c r="A201" s="143">
        <v>199</v>
      </c>
      <c r="B201" s="143" t="s">
        <v>431</v>
      </c>
      <c r="C201" s="144" t="s">
        <v>432</v>
      </c>
      <c r="D201" s="143" t="s">
        <v>541</v>
      </c>
      <c r="E201" s="143" t="s">
        <v>288</v>
      </c>
      <c r="F201" s="145"/>
      <c r="G201" s="145"/>
      <c r="H201" s="145">
        <v>2</v>
      </c>
      <c r="I201" s="145"/>
      <c r="J201" s="146"/>
      <c r="K201" s="162">
        <v>2</v>
      </c>
      <c r="L201" s="145">
        <v>4</v>
      </c>
      <c r="M201" s="145">
        <v>3</v>
      </c>
      <c r="N201" s="145">
        <v>4</v>
      </c>
      <c r="O201" s="145">
        <v>3.5</v>
      </c>
      <c r="P201" s="145">
        <v>3</v>
      </c>
      <c r="Q201" s="162">
        <v>3.5</v>
      </c>
      <c r="R201" s="145"/>
      <c r="S201" s="145"/>
      <c r="T201" s="145"/>
      <c r="U201" s="145"/>
      <c r="V201" s="146"/>
      <c r="W201" s="162">
        <v>0</v>
      </c>
      <c r="X201" s="145">
        <v>2</v>
      </c>
      <c r="Y201" s="145"/>
      <c r="Z201" s="145"/>
      <c r="AA201" s="145"/>
      <c r="AB201" s="146"/>
      <c r="AC201" s="162">
        <f t="shared" si="3"/>
        <v>2</v>
      </c>
      <c r="AD201" s="145"/>
      <c r="AE201" s="145"/>
      <c r="AF201" s="145"/>
      <c r="AG201" s="145"/>
      <c r="AH201" s="146"/>
      <c r="AI201" s="162">
        <v>0</v>
      </c>
      <c r="AJ201" s="145">
        <v>2</v>
      </c>
      <c r="AK201" s="145">
        <v>2</v>
      </c>
      <c r="AL201" s="145"/>
      <c r="AM201" s="145">
        <v>2</v>
      </c>
      <c r="AN201" s="146"/>
      <c r="AO201" s="162">
        <v>2</v>
      </c>
      <c r="AP201" s="145">
        <v>3</v>
      </c>
      <c r="AQ201" s="145"/>
      <c r="AR201" s="145"/>
      <c r="AS201" s="145"/>
      <c r="AT201" s="146"/>
      <c r="AU201" s="162">
        <v>3</v>
      </c>
      <c r="AV201" s="145"/>
      <c r="AW201" s="145"/>
      <c r="AX201" s="145"/>
      <c r="AY201" s="145">
        <v>2</v>
      </c>
      <c r="AZ201" s="145">
        <v>2</v>
      </c>
      <c r="BA201" s="162">
        <v>2</v>
      </c>
      <c r="BB201" s="145"/>
      <c r="BC201" s="145"/>
      <c r="BD201" s="145"/>
      <c r="BE201" s="147"/>
      <c r="BF201" s="148"/>
      <c r="BG201" s="162">
        <v>0</v>
      </c>
    </row>
    <row r="202" spans="1:59" s="102" customFormat="1" ht="23.1" customHeight="1" x14ac:dyDescent="0.3">
      <c r="A202" s="149">
        <v>200</v>
      </c>
      <c r="B202" s="149" t="s">
        <v>433</v>
      </c>
      <c r="C202" s="150" t="s">
        <v>434</v>
      </c>
      <c r="D202" s="149" t="s">
        <v>449</v>
      </c>
      <c r="E202" s="149" t="s">
        <v>492</v>
      </c>
      <c r="F202" s="145"/>
      <c r="G202" s="145"/>
      <c r="H202" s="145">
        <v>3</v>
      </c>
      <c r="I202" s="145"/>
      <c r="J202" s="152"/>
      <c r="K202" s="162">
        <v>3</v>
      </c>
      <c r="L202" s="145">
        <v>3</v>
      </c>
      <c r="M202" s="145">
        <v>2</v>
      </c>
      <c r="N202" s="145">
        <v>4</v>
      </c>
      <c r="O202" s="145">
        <v>3</v>
      </c>
      <c r="P202" s="145">
        <v>2</v>
      </c>
      <c r="Q202" s="162">
        <v>2.8</v>
      </c>
      <c r="R202" s="145"/>
      <c r="S202" s="145"/>
      <c r="T202" s="153"/>
      <c r="U202" s="145"/>
      <c r="V202" s="152"/>
      <c r="W202" s="162">
        <v>0</v>
      </c>
      <c r="X202" s="145">
        <v>4</v>
      </c>
      <c r="Y202" s="145"/>
      <c r="Z202" s="153"/>
      <c r="AA202" s="153"/>
      <c r="AB202" s="152"/>
      <c r="AC202" s="162">
        <f t="shared" si="3"/>
        <v>4</v>
      </c>
      <c r="AD202" s="145"/>
      <c r="AE202" s="145"/>
      <c r="AF202" s="145"/>
      <c r="AG202" s="153"/>
      <c r="AH202" s="152"/>
      <c r="AI202" s="162">
        <v>0</v>
      </c>
      <c r="AJ202" s="145">
        <v>3</v>
      </c>
      <c r="AK202" s="145">
        <v>3</v>
      </c>
      <c r="AL202" s="153"/>
      <c r="AM202" s="145">
        <v>4</v>
      </c>
      <c r="AN202" s="152"/>
      <c r="AO202" s="162">
        <v>3.3333333333333335</v>
      </c>
      <c r="AP202" s="145">
        <v>3</v>
      </c>
      <c r="AQ202" s="145"/>
      <c r="AR202" s="145"/>
      <c r="AS202" s="153"/>
      <c r="AT202" s="152"/>
      <c r="AU202" s="162">
        <v>3</v>
      </c>
      <c r="AV202" s="153"/>
      <c r="AW202" s="153"/>
      <c r="AX202" s="145"/>
      <c r="AY202" s="145">
        <v>3</v>
      </c>
      <c r="AZ202" s="145">
        <v>3</v>
      </c>
      <c r="BA202" s="162">
        <v>3</v>
      </c>
      <c r="BB202" s="145"/>
      <c r="BC202" s="145"/>
      <c r="BD202" s="153"/>
      <c r="BE202" s="151"/>
      <c r="BF202" s="154"/>
      <c r="BG202" s="162">
        <v>0</v>
      </c>
    </row>
    <row r="203" spans="1:59" s="102" customFormat="1" ht="23.1" customHeight="1" x14ac:dyDescent="0.3">
      <c r="A203" s="143">
        <v>201</v>
      </c>
      <c r="B203" s="143" t="s">
        <v>435</v>
      </c>
      <c r="C203" s="144" t="s">
        <v>436</v>
      </c>
      <c r="D203" s="143" t="s">
        <v>449</v>
      </c>
      <c r="E203" s="143" t="s">
        <v>492</v>
      </c>
      <c r="F203" s="145"/>
      <c r="G203" s="145"/>
      <c r="H203" s="145">
        <v>2</v>
      </c>
      <c r="I203" s="145"/>
      <c r="J203" s="146"/>
      <c r="K203" s="162">
        <v>2</v>
      </c>
      <c r="L203" s="145">
        <v>2</v>
      </c>
      <c r="M203" s="145">
        <v>2</v>
      </c>
      <c r="N203" s="145">
        <v>2.5</v>
      </c>
      <c r="O203" s="145">
        <v>2.25</v>
      </c>
      <c r="P203" s="145">
        <v>2</v>
      </c>
      <c r="Q203" s="162">
        <v>2.15</v>
      </c>
      <c r="R203" s="145"/>
      <c r="S203" s="145"/>
      <c r="T203" s="145"/>
      <c r="U203" s="145"/>
      <c r="V203" s="146"/>
      <c r="W203" s="162">
        <v>0</v>
      </c>
      <c r="X203" s="145">
        <v>2</v>
      </c>
      <c r="Y203" s="145"/>
      <c r="Z203" s="145"/>
      <c r="AA203" s="145"/>
      <c r="AB203" s="146"/>
      <c r="AC203" s="162">
        <f t="shared" si="3"/>
        <v>2</v>
      </c>
      <c r="AD203" s="145"/>
      <c r="AE203" s="145"/>
      <c r="AF203" s="145"/>
      <c r="AG203" s="145"/>
      <c r="AH203" s="146"/>
      <c r="AI203" s="162">
        <v>0</v>
      </c>
      <c r="AJ203" s="145">
        <v>2.5</v>
      </c>
      <c r="AK203" s="145">
        <v>2</v>
      </c>
      <c r="AL203" s="145"/>
      <c r="AM203" s="145">
        <v>2</v>
      </c>
      <c r="AN203" s="146"/>
      <c r="AO203" s="162">
        <v>2.1666666666666665</v>
      </c>
      <c r="AP203" s="145">
        <v>2.5</v>
      </c>
      <c r="AQ203" s="145"/>
      <c r="AR203" s="145"/>
      <c r="AS203" s="145"/>
      <c r="AT203" s="146"/>
      <c r="AU203" s="162">
        <v>2.5</v>
      </c>
      <c r="AV203" s="145"/>
      <c r="AW203" s="145"/>
      <c r="AX203" s="145"/>
      <c r="AY203" s="145">
        <v>2</v>
      </c>
      <c r="AZ203" s="145">
        <v>2</v>
      </c>
      <c r="BA203" s="162">
        <v>2</v>
      </c>
      <c r="BB203" s="145"/>
      <c r="BC203" s="145"/>
      <c r="BD203" s="145"/>
      <c r="BE203" s="147"/>
      <c r="BF203" s="148"/>
      <c r="BG203" s="162">
        <v>0</v>
      </c>
    </row>
    <row r="204" spans="1:59" s="102" customFormat="1" ht="23.1" customHeight="1" x14ac:dyDescent="0.3">
      <c r="A204" s="149">
        <v>202</v>
      </c>
      <c r="B204" s="149" t="s">
        <v>437</v>
      </c>
      <c r="C204" s="150" t="s">
        <v>438</v>
      </c>
      <c r="D204" s="149" t="s">
        <v>449</v>
      </c>
      <c r="E204" s="149" t="s">
        <v>288</v>
      </c>
      <c r="F204" s="145"/>
      <c r="G204" s="145"/>
      <c r="H204" s="145">
        <v>1</v>
      </c>
      <c r="I204" s="145"/>
      <c r="J204" s="152"/>
      <c r="K204" s="162">
        <v>1</v>
      </c>
      <c r="L204" s="145">
        <v>1</v>
      </c>
      <c r="M204" s="145">
        <v>1</v>
      </c>
      <c r="N204" s="145">
        <v>1</v>
      </c>
      <c r="O204" s="145">
        <v>1</v>
      </c>
      <c r="P204" s="145">
        <v>2</v>
      </c>
      <c r="Q204" s="162">
        <v>1.2</v>
      </c>
      <c r="R204" s="145"/>
      <c r="S204" s="145"/>
      <c r="T204" s="153"/>
      <c r="U204" s="145"/>
      <c r="V204" s="152"/>
      <c r="W204" s="162">
        <v>0</v>
      </c>
      <c r="X204" s="145">
        <v>2</v>
      </c>
      <c r="Y204" s="145"/>
      <c r="Z204" s="153"/>
      <c r="AA204" s="153"/>
      <c r="AB204" s="152"/>
      <c r="AC204" s="162">
        <f t="shared" si="3"/>
        <v>2</v>
      </c>
      <c r="AD204" s="145"/>
      <c r="AE204" s="145"/>
      <c r="AF204" s="145"/>
      <c r="AG204" s="153"/>
      <c r="AH204" s="152"/>
      <c r="AI204" s="162">
        <v>0</v>
      </c>
      <c r="AJ204" s="145">
        <v>1</v>
      </c>
      <c r="AK204" s="145">
        <v>1</v>
      </c>
      <c r="AL204" s="153"/>
      <c r="AM204" s="145">
        <v>1</v>
      </c>
      <c r="AN204" s="152"/>
      <c r="AO204" s="162">
        <v>1</v>
      </c>
      <c r="AP204" s="145">
        <v>2</v>
      </c>
      <c r="AQ204" s="145"/>
      <c r="AR204" s="145"/>
      <c r="AS204" s="153"/>
      <c r="AT204" s="152"/>
      <c r="AU204" s="162">
        <v>2</v>
      </c>
      <c r="AV204" s="153"/>
      <c r="AW204" s="153"/>
      <c r="AX204" s="145"/>
      <c r="AY204" s="145">
        <v>1</v>
      </c>
      <c r="AZ204" s="145">
        <v>1</v>
      </c>
      <c r="BA204" s="162">
        <v>1</v>
      </c>
      <c r="BB204" s="145"/>
      <c r="BC204" s="145"/>
      <c r="BD204" s="153"/>
      <c r="BE204" s="151"/>
      <c r="BF204" s="154"/>
      <c r="BG204" s="162">
        <v>0</v>
      </c>
    </row>
    <row r="205" spans="1:59" s="102" customFormat="1" ht="23.1" customHeight="1" x14ac:dyDescent="0.3">
      <c r="A205" s="143">
        <v>203</v>
      </c>
      <c r="B205" s="143" t="s">
        <v>439</v>
      </c>
      <c r="C205" s="144" t="s">
        <v>440</v>
      </c>
      <c r="D205" s="143" t="s">
        <v>449</v>
      </c>
      <c r="E205" s="143" t="s">
        <v>288</v>
      </c>
      <c r="F205" s="145"/>
      <c r="G205" s="145"/>
      <c r="H205" s="145">
        <v>2</v>
      </c>
      <c r="I205" s="145"/>
      <c r="J205" s="146"/>
      <c r="K205" s="162">
        <v>2</v>
      </c>
      <c r="L205" s="145">
        <v>2</v>
      </c>
      <c r="M205" s="145">
        <v>2</v>
      </c>
      <c r="N205" s="145">
        <v>2</v>
      </c>
      <c r="O205" s="145">
        <v>2</v>
      </c>
      <c r="P205" s="145">
        <v>2</v>
      </c>
      <c r="Q205" s="162">
        <v>2</v>
      </c>
      <c r="R205" s="145"/>
      <c r="S205" s="145"/>
      <c r="T205" s="145"/>
      <c r="U205" s="145"/>
      <c r="V205" s="146"/>
      <c r="W205" s="162">
        <v>0</v>
      </c>
      <c r="X205" s="145">
        <v>2</v>
      </c>
      <c r="Y205" s="145"/>
      <c r="Z205" s="145"/>
      <c r="AA205" s="145"/>
      <c r="AB205" s="146"/>
      <c r="AC205" s="162">
        <f t="shared" si="3"/>
        <v>2</v>
      </c>
      <c r="AD205" s="145"/>
      <c r="AE205" s="145"/>
      <c r="AF205" s="145"/>
      <c r="AG205" s="145"/>
      <c r="AH205" s="146"/>
      <c r="AI205" s="162">
        <v>0</v>
      </c>
      <c r="AJ205" s="145">
        <v>2</v>
      </c>
      <c r="AK205" s="145">
        <v>2</v>
      </c>
      <c r="AL205" s="145"/>
      <c r="AM205" s="145">
        <v>2</v>
      </c>
      <c r="AN205" s="146"/>
      <c r="AO205" s="162">
        <v>2</v>
      </c>
      <c r="AP205" s="145">
        <v>2</v>
      </c>
      <c r="AQ205" s="145"/>
      <c r="AR205" s="145"/>
      <c r="AS205" s="145"/>
      <c r="AT205" s="146"/>
      <c r="AU205" s="162">
        <v>2</v>
      </c>
      <c r="AV205" s="145"/>
      <c r="AW205" s="145"/>
      <c r="AX205" s="145"/>
      <c r="AY205" s="145">
        <v>2</v>
      </c>
      <c r="AZ205" s="145">
        <v>2</v>
      </c>
      <c r="BA205" s="162">
        <v>2</v>
      </c>
      <c r="BB205" s="145"/>
      <c r="BC205" s="145"/>
      <c r="BD205" s="145"/>
      <c r="BE205" s="147"/>
      <c r="BF205" s="148"/>
      <c r="BG205" s="162">
        <v>0</v>
      </c>
    </row>
    <row r="206" spans="1:59" s="102" customFormat="1" ht="23.1" customHeight="1" x14ac:dyDescent="0.3">
      <c r="A206" s="149">
        <v>204</v>
      </c>
      <c r="B206" s="149" t="s">
        <v>441</v>
      </c>
      <c r="C206" s="150" t="s">
        <v>442</v>
      </c>
      <c r="D206" s="149" t="s">
        <v>449</v>
      </c>
      <c r="E206" s="149" t="s">
        <v>288</v>
      </c>
      <c r="F206" s="145"/>
      <c r="G206" s="145"/>
      <c r="H206" s="145">
        <v>3</v>
      </c>
      <c r="I206" s="145"/>
      <c r="J206" s="152"/>
      <c r="K206" s="162">
        <v>3</v>
      </c>
      <c r="L206" s="145">
        <v>3</v>
      </c>
      <c r="M206" s="145">
        <v>4</v>
      </c>
      <c r="N206" s="145">
        <v>3</v>
      </c>
      <c r="O206" s="145">
        <v>3.5</v>
      </c>
      <c r="P206" s="145">
        <v>2</v>
      </c>
      <c r="Q206" s="162">
        <v>3.1</v>
      </c>
      <c r="R206" s="145"/>
      <c r="S206" s="145"/>
      <c r="T206" s="153"/>
      <c r="U206" s="145"/>
      <c r="V206" s="152"/>
      <c r="W206" s="162">
        <v>0</v>
      </c>
      <c r="X206" s="145">
        <v>4</v>
      </c>
      <c r="Y206" s="145"/>
      <c r="Z206" s="153"/>
      <c r="AA206" s="153"/>
      <c r="AB206" s="152"/>
      <c r="AC206" s="162">
        <f t="shared" si="3"/>
        <v>4</v>
      </c>
      <c r="AD206" s="145"/>
      <c r="AE206" s="145"/>
      <c r="AF206" s="145"/>
      <c r="AG206" s="153"/>
      <c r="AH206" s="152"/>
      <c r="AI206" s="162">
        <v>0</v>
      </c>
      <c r="AJ206" s="145">
        <v>3</v>
      </c>
      <c r="AK206" s="145">
        <v>2</v>
      </c>
      <c r="AL206" s="153"/>
      <c r="AM206" s="145">
        <v>2</v>
      </c>
      <c r="AN206" s="152"/>
      <c r="AO206" s="162">
        <v>2.3333333333333335</v>
      </c>
      <c r="AP206" s="145">
        <v>3</v>
      </c>
      <c r="AQ206" s="145"/>
      <c r="AR206" s="145"/>
      <c r="AS206" s="153"/>
      <c r="AT206" s="152"/>
      <c r="AU206" s="162">
        <v>3</v>
      </c>
      <c r="AV206" s="153"/>
      <c r="AW206" s="153"/>
      <c r="AX206" s="145"/>
      <c r="AY206" s="145">
        <v>3</v>
      </c>
      <c r="AZ206" s="145">
        <v>3</v>
      </c>
      <c r="BA206" s="162">
        <v>3</v>
      </c>
      <c r="BB206" s="145"/>
      <c r="BC206" s="145"/>
      <c r="BD206" s="153"/>
      <c r="BE206" s="151"/>
      <c r="BF206" s="154"/>
      <c r="BG206" s="162">
        <v>0</v>
      </c>
    </row>
    <row r="207" spans="1:59" s="102" customFormat="1" ht="23.1" customHeight="1" x14ac:dyDescent="0.3">
      <c r="A207" s="143">
        <v>205</v>
      </c>
      <c r="B207" s="143" t="s">
        <v>443</v>
      </c>
      <c r="C207" s="144" t="s">
        <v>444</v>
      </c>
      <c r="D207" s="143" t="s">
        <v>449</v>
      </c>
      <c r="E207" s="143" t="s">
        <v>288</v>
      </c>
      <c r="F207" s="145"/>
      <c r="G207" s="145"/>
      <c r="H207" s="145">
        <v>3</v>
      </c>
      <c r="I207" s="145"/>
      <c r="J207" s="146"/>
      <c r="K207" s="162">
        <v>3</v>
      </c>
      <c r="L207" s="145">
        <v>3</v>
      </c>
      <c r="M207" s="145">
        <v>3</v>
      </c>
      <c r="N207" s="145">
        <v>3</v>
      </c>
      <c r="O207" s="145">
        <v>3</v>
      </c>
      <c r="P207" s="145">
        <v>2</v>
      </c>
      <c r="Q207" s="162">
        <v>2.8</v>
      </c>
      <c r="R207" s="145"/>
      <c r="S207" s="145"/>
      <c r="T207" s="145"/>
      <c r="U207" s="145"/>
      <c r="V207" s="146"/>
      <c r="W207" s="162">
        <v>0</v>
      </c>
      <c r="X207" s="145">
        <v>3</v>
      </c>
      <c r="Y207" s="145"/>
      <c r="Z207" s="145"/>
      <c r="AA207" s="145"/>
      <c r="AB207" s="146"/>
      <c r="AC207" s="162">
        <f t="shared" si="3"/>
        <v>3</v>
      </c>
      <c r="AD207" s="145"/>
      <c r="AE207" s="145"/>
      <c r="AF207" s="145"/>
      <c r="AG207" s="145"/>
      <c r="AH207" s="146"/>
      <c r="AI207" s="162">
        <v>0</v>
      </c>
      <c r="AJ207" s="145">
        <v>2</v>
      </c>
      <c r="AK207" s="145">
        <v>3</v>
      </c>
      <c r="AL207" s="145"/>
      <c r="AM207" s="145">
        <v>3</v>
      </c>
      <c r="AN207" s="146"/>
      <c r="AO207" s="162">
        <v>2.6666666666666665</v>
      </c>
      <c r="AP207" s="145">
        <v>3</v>
      </c>
      <c r="AQ207" s="145"/>
      <c r="AR207" s="145"/>
      <c r="AS207" s="145"/>
      <c r="AT207" s="146"/>
      <c r="AU207" s="162">
        <v>3</v>
      </c>
      <c r="AV207" s="145"/>
      <c r="AW207" s="145"/>
      <c r="AX207" s="145"/>
      <c r="AY207" s="145">
        <v>3</v>
      </c>
      <c r="AZ207" s="145">
        <v>3</v>
      </c>
      <c r="BA207" s="162">
        <v>3</v>
      </c>
      <c r="BB207" s="145"/>
      <c r="BC207" s="145"/>
      <c r="BD207" s="145"/>
      <c r="BE207" s="147"/>
      <c r="BF207" s="148"/>
      <c r="BG207" s="162">
        <v>0</v>
      </c>
    </row>
    <row r="208" spans="1:59" s="102" customFormat="1" ht="23.1" customHeight="1" x14ac:dyDescent="0.3">
      <c r="A208" s="149">
        <v>206</v>
      </c>
      <c r="B208" s="149" t="s">
        <v>445</v>
      </c>
      <c r="C208" s="150" t="s">
        <v>446</v>
      </c>
      <c r="D208" s="149" t="s">
        <v>449</v>
      </c>
      <c r="E208" s="149" t="s">
        <v>288</v>
      </c>
      <c r="F208" s="145"/>
      <c r="G208" s="145"/>
      <c r="H208" s="145">
        <v>2</v>
      </c>
      <c r="I208" s="145"/>
      <c r="J208" s="152"/>
      <c r="K208" s="162">
        <v>2</v>
      </c>
      <c r="L208" s="145">
        <v>3</v>
      </c>
      <c r="M208" s="145">
        <v>3</v>
      </c>
      <c r="N208" s="145">
        <v>3</v>
      </c>
      <c r="O208" s="145">
        <v>3</v>
      </c>
      <c r="P208" s="145">
        <v>2</v>
      </c>
      <c r="Q208" s="162">
        <v>2.8</v>
      </c>
      <c r="R208" s="145"/>
      <c r="S208" s="145"/>
      <c r="T208" s="153"/>
      <c r="U208" s="145"/>
      <c r="V208" s="152"/>
      <c r="W208" s="162">
        <v>0</v>
      </c>
      <c r="X208" s="145">
        <v>2</v>
      </c>
      <c r="Y208" s="145"/>
      <c r="Z208" s="153"/>
      <c r="AA208" s="153"/>
      <c r="AB208" s="152"/>
      <c r="AC208" s="162">
        <f t="shared" si="3"/>
        <v>2</v>
      </c>
      <c r="AD208" s="145"/>
      <c r="AE208" s="145"/>
      <c r="AF208" s="145"/>
      <c r="AG208" s="153"/>
      <c r="AH208" s="152"/>
      <c r="AI208" s="162">
        <v>0</v>
      </c>
      <c r="AJ208" s="145">
        <v>2</v>
      </c>
      <c r="AK208" s="145">
        <v>2</v>
      </c>
      <c r="AL208" s="153"/>
      <c r="AM208" s="145">
        <v>1</v>
      </c>
      <c r="AN208" s="152"/>
      <c r="AO208" s="162">
        <v>1.6666666666666667</v>
      </c>
      <c r="AP208" s="145">
        <v>3</v>
      </c>
      <c r="AQ208" s="145"/>
      <c r="AR208" s="145"/>
      <c r="AS208" s="153"/>
      <c r="AT208" s="152"/>
      <c r="AU208" s="162">
        <v>3</v>
      </c>
      <c r="AV208" s="153"/>
      <c r="AW208" s="153"/>
      <c r="AX208" s="145"/>
      <c r="AY208" s="145">
        <v>2</v>
      </c>
      <c r="AZ208" s="145">
        <v>2</v>
      </c>
      <c r="BA208" s="162">
        <v>2</v>
      </c>
      <c r="BB208" s="145"/>
      <c r="BC208" s="145"/>
      <c r="BD208" s="153"/>
      <c r="BE208" s="151"/>
      <c r="BF208" s="154"/>
      <c r="BG208" s="162">
        <v>0</v>
      </c>
    </row>
    <row r="209" spans="1:59" s="102" customFormat="1" ht="23.1" customHeight="1" x14ac:dyDescent="0.3">
      <c r="A209" s="143">
        <v>207</v>
      </c>
      <c r="B209" s="143" t="s">
        <v>447</v>
      </c>
      <c r="C209" s="144" t="s">
        <v>448</v>
      </c>
      <c r="D209" s="143" t="s">
        <v>449</v>
      </c>
      <c r="E209" s="143" t="s">
        <v>288</v>
      </c>
      <c r="F209" s="145"/>
      <c r="G209" s="145"/>
      <c r="H209" s="145">
        <v>2</v>
      </c>
      <c r="I209" s="145"/>
      <c r="J209" s="146"/>
      <c r="K209" s="162">
        <v>2</v>
      </c>
      <c r="L209" s="145">
        <v>3</v>
      </c>
      <c r="M209" s="145">
        <v>3</v>
      </c>
      <c r="N209" s="145">
        <v>3</v>
      </c>
      <c r="O209" s="145">
        <v>3</v>
      </c>
      <c r="P209" s="145">
        <v>2</v>
      </c>
      <c r="Q209" s="162">
        <v>2.8</v>
      </c>
      <c r="R209" s="145"/>
      <c r="S209" s="145"/>
      <c r="T209" s="145"/>
      <c r="U209" s="145"/>
      <c r="V209" s="146"/>
      <c r="W209" s="162">
        <v>0</v>
      </c>
      <c r="X209" s="145">
        <v>3</v>
      </c>
      <c r="Y209" s="145"/>
      <c r="Z209" s="145"/>
      <c r="AA209" s="145"/>
      <c r="AB209" s="146"/>
      <c r="AC209" s="162">
        <f t="shared" si="3"/>
        <v>3</v>
      </c>
      <c r="AD209" s="145"/>
      <c r="AE209" s="145"/>
      <c r="AF209" s="145"/>
      <c r="AG209" s="145"/>
      <c r="AH209" s="146"/>
      <c r="AI209" s="162">
        <v>0</v>
      </c>
      <c r="AJ209" s="145">
        <v>3</v>
      </c>
      <c r="AK209" s="145">
        <v>2</v>
      </c>
      <c r="AL209" s="145"/>
      <c r="AM209" s="145">
        <v>2</v>
      </c>
      <c r="AN209" s="146"/>
      <c r="AO209" s="162">
        <v>2.3333333333333335</v>
      </c>
      <c r="AP209" s="145">
        <v>3</v>
      </c>
      <c r="AQ209" s="145"/>
      <c r="AR209" s="145"/>
      <c r="AS209" s="145"/>
      <c r="AT209" s="146"/>
      <c r="AU209" s="162">
        <v>3</v>
      </c>
      <c r="AV209" s="145"/>
      <c r="AW209" s="145"/>
      <c r="AX209" s="145"/>
      <c r="AY209" s="145">
        <v>4</v>
      </c>
      <c r="AZ209" s="145">
        <v>3</v>
      </c>
      <c r="BA209" s="162">
        <v>3.5</v>
      </c>
      <c r="BB209" s="145"/>
      <c r="BC209" s="145"/>
      <c r="BD209" s="145"/>
      <c r="BE209" s="147"/>
      <c r="BF209" s="148"/>
      <c r="BG209" s="162">
        <v>0</v>
      </c>
    </row>
    <row r="210" spans="1:59" s="102" customFormat="1" ht="23.1" customHeight="1" x14ac:dyDescent="0.3">
      <c r="A210" s="149">
        <v>208</v>
      </c>
      <c r="B210" s="149" t="s">
        <v>73</v>
      </c>
      <c r="C210" s="150" t="s">
        <v>493</v>
      </c>
      <c r="D210" s="149" t="s">
        <v>449</v>
      </c>
      <c r="E210" s="149" t="s">
        <v>288</v>
      </c>
      <c r="F210" s="145"/>
      <c r="G210" s="145"/>
      <c r="H210" s="145">
        <v>3</v>
      </c>
      <c r="I210" s="145"/>
      <c r="J210" s="152"/>
      <c r="K210" s="162">
        <v>3</v>
      </c>
      <c r="L210" s="145">
        <v>5</v>
      </c>
      <c r="M210" s="145">
        <v>4</v>
      </c>
      <c r="N210" s="145">
        <v>4</v>
      </c>
      <c r="O210" s="145">
        <v>4</v>
      </c>
      <c r="P210" s="145">
        <v>4</v>
      </c>
      <c r="Q210" s="162">
        <v>4.2</v>
      </c>
      <c r="R210" s="145"/>
      <c r="S210" s="145"/>
      <c r="T210" s="153"/>
      <c r="U210" s="145"/>
      <c r="V210" s="152"/>
      <c r="W210" s="162">
        <v>0</v>
      </c>
      <c r="X210" s="145">
        <v>3</v>
      </c>
      <c r="Y210" s="145"/>
      <c r="Z210" s="153"/>
      <c r="AA210" s="153"/>
      <c r="AB210" s="152"/>
      <c r="AC210" s="162">
        <f t="shared" si="3"/>
        <v>3</v>
      </c>
      <c r="AD210" s="145"/>
      <c r="AE210" s="145"/>
      <c r="AF210" s="145"/>
      <c r="AG210" s="153"/>
      <c r="AH210" s="152"/>
      <c r="AI210" s="162">
        <v>0</v>
      </c>
      <c r="AJ210" s="145">
        <v>4</v>
      </c>
      <c r="AK210" s="145">
        <v>4</v>
      </c>
      <c r="AL210" s="153"/>
      <c r="AM210" s="145">
        <v>3</v>
      </c>
      <c r="AN210" s="152"/>
      <c r="AO210" s="162">
        <v>3.6666666666666665</v>
      </c>
      <c r="AP210" s="145">
        <v>3</v>
      </c>
      <c r="AQ210" s="145"/>
      <c r="AR210" s="145"/>
      <c r="AS210" s="153"/>
      <c r="AT210" s="152"/>
      <c r="AU210" s="162">
        <v>3</v>
      </c>
      <c r="AV210" s="153"/>
      <c r="AW210" s="153"/>
      <c r="AX210" s="145"/>
      <c r="AY210" s="145">
        <v>3</v>
      </c>
      <c r="AZ210" s="145">
        <v>3</v>
      </c>
      <c r="BA210" s="162">
        <v>3</v>
      </c>
      <c r="BB210" s="145"/>
      <c r="BC210" s="145"/>
      <c r="BD210" s="153"/>
      <c r="BE210" s="151"/>
      <c r="BF210" s="154"/>
      <c r="BG210" s="162">
        <v>0</v>
      </c>
    </row>
    <row r="211" spans="1:59" s="102" customFormat="1" ht="23.1" customHeight="1" x14ac:dyDescent="0.3">
      <c r="A211" s="143">
        <v>209</v>
      </c>
      <c r="B211" s="143" t="s">
        <v>450</v>
      </c>
      <c r="C211" s="144" t="s">
        <v>451</v>
      </c>
      <c r="D211" s="143" t="s">
        <v>449</v>
      </c>
      <c r="E211" s="143" t="s">
        <v>288</v>
      </c>
      <c r="F211" s="145"/>
      <c r="G211" s="145"/>
      <c r="H211" s="145">
        <v>2</v>
      </c>
      <c r="I211" s="145"/>
      <c r="J211" s="146"/>
      <c r="K211" s="162">
        <v>2</v>
      </c>
      <c r="L211" s="145">
        <v>2</v>
      </c>
      <c r="M211" s="145">
        <v>2</v>
      </c>
      <c r="N211" s="145">
        <v>2</v>
      </c>
      <c r="O211" s="145">
        <v>2</v>
      </c>
      <c r="P211" s="145">
        <v>2</v>
      </c>
      <c r="Q211" s="162">
        <v>2</v>
      </c>
      <c r="R211" s="145"/>
      <c r="S211" s="145"/>
      <c r="T211" s="145"/>
      <c r="U211" s="145"/>
      <c r="V211" s="146"/>
      <c r="W211" s="162">
        <v>0</v>
      </c>
      <c r="X211" s="145">
        <v>2</v>
      </c>
      <c r="Y211" s="145"/>
      <c r="Z211" s="145"/>
      <c r="AA211" s="145"/>
      <c r="AB211" s="146"/>
      <c r="AC211" s="162">
        <f t="shared" si="3"/>
        <v>2</v>
      </c>
      <c r="AD211" s="145"/>
      <c r="AE211" s="145"/>
      <c r="AF211" s="145"/>
      <c r="AG211" s="145"/>
      <c r="AH211" s="146"/>
      <c r="AI211" s="162">
        <v>0</v>
      </c>
      <c r="AJ211" s="145">
        <v>2</v>
      </c>
      <c r="AK211" s="145">
        <v>2</v>
      </c>
      <c r="AL211" s="145"/>
      <c r="AM211" s="145">
        <v>2</v>
      </c>
      <c r="AN211" s="146"/>
      <c r="AO211" s="162">
        <v>2</v>
      </c>
      <c r="AP211" s="145">
        <v>2</v>
      </c>
      <c r="AQ211" s="145"/>
      <c r="AR211" s="145"/>
      <c r="AS211" s="145"/>
      <c r="AT211" s="146"/>
      <c r="AU211" s="162">
        <v>2</v>
      </c>
      <c r="AV211" s="145"/>
      <c r="AW211" s="145"/>
      <c r="AX211" s="145"/>
      <c r="AY211" s="145">
        <v>2</v>
      </c>
      <c r="AZ211" s="145">
        <v>2</v>
      </c>
      <c r="BA211" s="162">
        <v>2</v>
      </c>
      <c r="BB211" s="145"/>
      <c r="BC211" s="145"/>
      <c r="BD211" s="145"/>
      <c r="BE211" s="147"/>
      <c r="BF211" s="148"/>
      <c r="BG211" s="162">
        <v>0</v>
      </c>
    </row>
    <row r="212" spans="1:59" s="102" customFormat="1" ht="23.1" customHeight="1" x14ac:dyDescent="0.3">
      <c r="A212" s="149">
        <v>210</v>
      </c>
      <c r="B212" s="149" t="s">
        <v>452</v>
      </c>
      <c r="C212" s="150" t="s">
        <v>453</v>
      </c>
      <c r="D212" s="149" t="s">
        <v>449</v>
      </c>
      <c r="E212" s="149" t="s">
        <v>288</v>
      </c>
      <c r="F212" s="145"/>
      <c r="G212" s="145"/>
      <c r="H212" s="145">
        <v>2</v>
      </c>
      <c r="I212" s="145"/>
      <c r="J212" s="152"/>
      <c r="K212" s="162">
        <v>2</v>
      </c>
      <c r="L212" s="145">
        <v>3</v>
      </c>
      <c r="M212" s="145">
        <v>3</v>
      </c>
      <c r="N212" s="145">
        <v>3</v>
      </c>
      <c r="O212" s="145">
        <v>3</v>
      </c>
      <c r="P212" s="145">
        <v>3</v>
      </c>
      <c r="Q212" s="162">
        <v>3</v>
      </c>
      <c r="R212" s="145"/>
      <c r="S212" s="145"/>
      <c r="T212" s="153"/>
      <c r="U212" s="145"/>
      <c r="V212" s="152"/>
      <c r="W212" s="162">
        <v>0</v>
      </c>
      <c r="X212" s="145">
        <v>3</v>
      </c>
      <c r="Y212" s="145"/>
      <c r="Z212" s="153"/>
      <c r="AA212" s="153"/>
      <c r="AB212" s="152"/>
      <c r="AC212" s="162">
        <f t="shared" si="3"/>
        <v>3</v>
      </c>
      <c r="AD212" s="145"/>
      <c r="AE212" s="145"/>
      <c r="AF212" s="145"/>
      <c r="AG212" s="153"/>
      <c r="AH212" s="152"/>
      <c r="AI212" s="162">
        <v>0</v>
      </c>
      <c r="AJ212" s="145">
        <v>3</v>
      </c>
      <c r="AK212" s="145">
        <v>3</v>
      </c>
      <c r="AL212" s="153"/>
      <c r="AM212" s="145">
        <v>3</v>
      </c>
      <c r="AN212" s="152"/>
      <c r="AO212" s="162">
        <v>3</v>
      </c>
      <c r="AP212" s="145">
        <v>3</v>
      </c>
      <c r="AQ212" s="145"/>
      <c r="AR212" s="145"/>
      <c r="AS212" s="153"/>
      <c r="AT212" s="152"/>
      <c r="AU212" s="162">
        <v>3</v>
      </c>
      <c r="AV212" s="153"/>
      <c r="AW212" s="153"/>
      <c r="AX212" s="145"/>
      <c r="AY212" s="145">
        <v>3</v>
      </c>
      <c r="AZ212" s="145">
        <v>3</v>
      </c>
      <c r="BA212" s="162">
        <v>3</v>
      </c>
      <c r="BB212" s="145"/>
      <c r="BC212" s="145"/>
      <c r="BD212" s="153"/>
      <c r="BE212" s="151"/>
      <c r="BF212" s="154"/>
      <c r="BG212" s="162">
        <v>0</v>
      </c>
    </row>
    <row r="213" spans="1:59" s="102" customFormat="1" ht="23.1" customHeight="1" x14ac:dyDescent="0.3">
      <c r="A213" s="143">
        <v>211</v>
      </c>
      <c r="B213" s="143" t="s">
        <v>454</v>
      </c>
      <c r="C213" s="144" t="s">
        <v>455</v>
      </c>
      <c r="D213" s="143" t="s">
        <v>541</v>
      </c>
      <c r="E213" s="143" t="s">
        <v>288</v>
      </c>
      <c r="F213" s="145"/>
      <c r="G213" s="145"/>
      <c r="H213" s="145">
        <v>3</v>
      </c>
      <c r="I213" s="145"/>
      <c r="J213" s="146"/>
      <c r="K213" s="162">
        <v>3</v>
      </c>
      <c r="L213" s="145">
        <v>4</v>
      </c>
      <c r="M213" s="145">
        <v>3</v>
      </c>
      <c r="N213" s="145">
        <v>3</v>
      </c>
      <c r="O213" s="145">
        <v>3</v>
      </c>
      <c r="P213" s="145">
        <v>3</v>
      </c>
      <c r="Q213" s="162">
        <v>3.2</v>
      </c>
      <c r="R213" s="145"/>
      <c r="S213" s="145"/>
      <c r="T213" s="145"/>
      <c r="U213" s="145"/>
      <c r="V213" s="146"/>
      <c r="W213" s="162">
        <v>0</v>
      </c>
      <c r="X213" s="145">
        <v>4</v>
      </c>
      <c r="Y213" s="145"/>
      <c r="Z213" s="145"/>
      <c r="AA213" s="145"/>
      <c r="AB213" s="146"/>
      <c r="AC213" s="162">
        <f t="shared" si="3"/>
        <v>4</v>
      </c>
      <c r="AD213" s="145"/>
      <c r="AE213" s="145"/>
      <c r="AF213" s="145"/>
      <c r="AG213" s="145"/>
      <c r="AH213" s="146"/>
      <c r="AI213" s="162">
        <v>0</v>
      </c>
      <c r="AJ213" s="145">
        <v>4</v>
      </c>
      <c r="AK213" s="145">
        <v>3</v>
      </c>
      <c r="AL213" s="145"/>
      <c r="AM213" s="145">
        <v>4</v>
      </c>
      <c r="AN213" s="146"/>
      <c r="AO213" s="162">
        <v>3.6666666666666665</v>
      </c>
      <c r="AP213" s="145">
        <v>3</v>
      </c>
      <c r="AQ213" s="145"/>
      <c r="AR213" s="145"/>
      <c r="AS213" s="145"/>
      <c r="AT213" s="146"/>
      <c r="AU213" s="162">
        <v>3</v>
      </c>
      <c r="AV213" s="145"/>
      <c r="AW213" s="145"/>
      <c r="AX213" s="145"/>
      <c r="AY213" s="145">
        <v>4</v>
      </c>
      <c r="AZ213" s="145">
        <v>3</v>
      </c>
      <c r="BA213" s="162">
        <v>3.5</v>
      </c>
      <c r="BB213" s="145"/>
      <c r="BC213" s="145"/>
      <c r="BD213" s="145"/>
      <c r="BE213" s="147"/>
      <c r="BF213" s="148"/>
      <c r="BG213" s="162">
        <v>0</v>
      </c>
    </row>
    <row r="214" spans="1:59" s="102" customFormat="1" ht="23.1" customHeight="1" x14ac:dyDescent="0.3">
      <c r="A214" s="149">
        <v>212</v>
      </c>
      <c r="B214" s="149" t="s">
        <v>456</v>
      </c>
      <c r="C214" s="150" t="s">
        <v>457</v>
      </c>
      <c r="D214" s="149" t="s">
        <v>541</v>
      </c>
      <c r="E214" s="149" t="s">
        <v>288</v>
      </c>
      <c r="F214" s="145"/>
      <c r="G214" s="145"/>
      <c r="H214" s="145">
        <v>3</v>
      </c>
      <c r="I214" s="145"/>
      <c r="J214" s="152"/>
      <c r="K214" s="162">
        <v>3</v>
      </c>
      <c r="L214" s="145">
        <v>5</v>
      </c>
      <c r="M214" s="145">
        <v>4</v>
      </c>
      <c r="N214" s="145">
        <v>4</v>
      </c>
      <c r="O214" s="145">
        <v>4</v>
      </c>
      <c r="P214" s="145">
        <v>5</v>
      </c>
      <c r="Q214" s="162">
        <v>4.4000000000000004</v>
      </c>
      <c r="R214" s="145"/>
      <c r="S214" s="145"/>
      <c r="T214" s="153"/>
      <c r="U214" s="145"/>
      <c r="V214" s="152"/>
      <c r="W214" s="162">
        <v>0</v>
      </c>
      <c r="X214" s="145">
        <v>3</v>
      </c>
      <c r="Y214" s="145"/>
      <c r="Z214" s="153"/>
      <c r="AA214" s="153"/>
      <c r="AB214" s="152"/>
      <c r="AC214" s="162">
        <f t="shared" si="3"/>
        <v>3</v>
      </c>
      <c r="AD214" s="145"/>
      <c r="AE214" s="145"/>
      <c r="AF214" s="145"/>
      <c r="AG214" s="153"/>
      <c r="AH214" s="152"/>
      <c r="AI214" s="162">
        <v>0</v>
      </c>
      <c r="AJ214" s="145">
        <v>3</v>
      </c>
      <c r="AK214" s="145">
        <v>3</v>
      </c>
      <c r="AL214" s="153"/>
      <c r="AM214" s="145">
        <v>3</v>
      </c>
      <c r="AN214" s="152"/>
      <c r="AO214" s="162">
        <v>3</v>
      </c>
      <c r="AP214" s="145">
        <v>3</v>
      </c>
      <c r="AQ214" s="145"/>
      <c r="AR214" s="145"/>
      <c r="AS214" s="153"/>
      <c r="AT214" s="152"/>
      <c r="AU214" s="162">
        <v>3</v>
      </c>
      <c r="AV214" s="153"/>
      <c r="AW214" s="153"/>
      <c r="AX214" s="145"/>
      <c r="AY214" s="145">
        <v>4</v>
      </c>
      <c r="AZ214" s="145">
        <v>4</v>
      </c>
      <c r="BA214" s="162">
        <v>4</v>
      </c>
      <c r="BB214" s="145"/>
      <c r="BC214" s="145"/>
      <c r="BD214" s="153"/>
      <c r="BE214" s="151"/>
      <c r="BF214" s="154"/>
      <c r="BG214" s="162">
        <v>0</v>
      </c>
    </row>
    <row r="215" spans="1:59" s="102" customFormat="1" ht="23.1" customHeight="1" x14ac:dyDescent="0.3">
      <c r="A215" s="143">
        <v>213</v>
      </c>
      <c r="B215" s="143" t="s">
        <v>458</v>
      </c>
      <c r="C215" s="144" t="s">
        <v>459</v>
      </c>
      <c r="D215" s="143" t="s">
        <v>541</v>
      </c>
      <c r="E215" s="143" t="s">
        <v>288</v>
      </c>
      <c r="F215" s="145"/>
      <c r="G215" s="145"/>
      <c r="H215" s="145">
        <v>4</v>
      </c>
      <c r="I215" s="145"/>
      <c r="J215" s="146"/>
      <c r="K215" s="162">
        <v>4</v>
      </c>
      <c r="L215" s="145">
        <v>3.5</v>
      </c>
      <c r="M215" s="145">
        <v>4</v>
      </c>
      <c r="N215" s="145">
        <v>3.5</v>
      </c>
      <c r="O215" s="145">
        <v>3.75</v>
      </c>
      <c r="P215" s="145">
        <v>3.5</v>
      </c>
      <c r="Q215" s="162">
        <v>3.65</v>
      </c>
      <c r="R215" s="145"/>
      <c r="S215" s="145"/>
      <c r="T215" s="145"/>
      <c r="U215" s="145"/>
      <c r="V215" s="146"/>
      <c r="W215" s="162">
        <v>0</v>
      </c>
      <c r="X215" s="145">
        <v>3.5</v>
      </c>
      <c r="Y215" s="145"/>
      <c r="Z215" s="145"/>
      <c r="AA215" s="145"/>
      <c r="AB215" s="146"/>
      <c r="AC215" s="162">
        <f t="shared" si="3"/>
        <v>3.5</v>
      </c>
      <c r="AD215" s="145"/>
      <c r="AE215" s="145"/>
      <c r="AF215" s="145"/>
      <c r="AG215" s="145"/>
      <c r="AH215" s="146"/>
      <c r="AI215" s="162">
        <v>0</v>
      </c>
      <c r="AJ215" s="145">
        <v>3.5</v>
      </c>
      <c r="AK215" s="145">
        <v>4</v>
      </c>
      <c r="AL215" s="145"/>
      <c r="AM215" s="145">
        <v>3.5</v>
      </c>
      <c r="AN215" s="146"/>
      <c r="AO215" s="162">
        <v>3.6666666666666665</v>
      </c>
      <c r="AP215" s="145">
        <v>3.5</v>
      </c>
      <c r="AQ215" s="145"/>
      <c r="AR215" s="145"/>
      <c r="AS215" s="145"/>
      <c r="AT215" s="146"/>
      <c r="AU215" s="162">
        <v>3.5</v>
      </c>
      <c r="AV215" s="145"/>
      <c r="AW215" s="145"/>
      <c r="AX215" s="145"/>
      <c r="AY215" s="145">
        <v>4</v>
      </c>
      <c r="AZ215" s="145">
        <v>4</v>
      </c>
      <c r="BA215" s="162">
        <v>4</v>
      </c>
      <c r="BB215" s="145"/>
      <c r="BC215" s="145"/>
      <c r="BD215" s="145"/>
      <c r="BE215" s="147"/>
      <c r="BF215" s="148"/>
      <c r="BG215" s="162">
        <v>0</v>
      </c>
    </row>
    <row r="216" spans="1:59" s="102" customFormat="1" ht="23.1" customHeight="1" x14ac:dyDescent="0.3">
      <c r="A216" s="149">
        <v>214</v>
      </c>
      <c r="B216" s="149" t="s">
        <v>460</v>
      </c>
      <c r="C216" s="150" t="s">
        <v>461</v>
      </c>
      <c r="D216" s="149" t="s">
        <v>449</v>
      </c>
      <c r="E216" s="149" t="s">
        <v>288</v>
      </c>
      <c r="F216" s="145"/>
      <c r="G216" s="145"/>
      <c r="H216" s="145">
        <v>2.5</v>
      </c>
      <c r="I216" s="145"/>
      <c r="J216" s="152"/>
      <c r="K216" s="162">
        <v>2.5</v>
      </c>
      <c r="L216" s="145">
        <v>2.5</v>
      </c>
      <c r="M216" s="145">
        <v>3</v>
      </c>
      <c r="N216" s="145">
        <v>2.5</v>
      </c>
      <c r="O216" s="145">
        <v>2.75</v>
      </c>
      <c r="P216" s="145">
        <v>2.5</v>
      </c>
      <c r="Q216" s="162">
        <v>2.65</v>
      </c>
      <c r="R216" s="145"/>
      <c r="S216" s="145"/>
      <c r="T216" s="153"/>
      <c r="U216" s="145"/>
      <c r="V216" s="152"/>
      <c r="W216" s="162">
        <v>0</v>
      </c>
      <c r="X216" s="145">
        <v>3</v>
      </c>
      <c r="Y216" s="145"/>
      <c r="Z216" s="153"/>
      <c r="AA216" s="153"/>
      <c r="AB216" s="152"/>
      <c r="AC216" s="162">
        <f t="shared" si="3"/>
        <v>3</v>
      </c>
      <c r="AD216" s="145"/>
      <c r="AE216" s="145"/>
      <c r="AF216" s="145"/>
      <c r="AG216" s="153"/>
      <c r="AH216" s="152"/>
      <c r="AI216" s="162">
        <v>0</v>
      </c>
      <c r="AJ216" s="145">
        <v>3</v>
      </c>
      <c r="AK216" s="145">
        <v>2.5</v>
      </c>
      <c r="AL216" s="153"/>
      <c r="AM216" s="145">
        <v>2.5</v>
      </c>
      <c r="AN216" s="152"/>
      <c r="AO216" s="162">
        <v>2.6666666666666665</v>
      </c>
      <c r="AP216" s="145">
        <v>3</v>
      </c>
      <c r="AQ216" s="145"/>
      <c r="AR216" s="145"/>
      <c r="AS216" s="153"/>
      <c r="AT216" s="152"/>
      <c r="AU216" s="162">
        <v>3</v>
      </c>
      <c r="AV216" s="153"/>
      <c r="AW216" s="153"/>
      <c r="AX216" s="145"/>
      <c r="AY216" s="145">
        <v>3</v>
      </c>
      <c r="AZ216" s="145">
        <v>3</v>
      </c>
      <c r="BA216" s="162">
        <v>3</v>
      </c>
      <c r="BB216" s="145"/>
      <c r="BC216" s="145"/>
      <c r="BD216" s="153"/>
      <c r="BE216" s="151"/>
      <c r="BF216" s="154"/>
      <c r="BG216" s="162">
        <v>0</v>
      </c>
    </row>
    <row r="217" spans="1:59" s="102" customFormat="1" ht="23.1" customHeight="1" x14ac:dyDescent="0.3">
      <c r="A217" s="143">
        <v>215</v>
      </c>
      <c r="B217" s="143" t="s">
        <v>462</v>
      </c>
      <c r="C217" s="144" t="s">
        <v>463</v>
      </c>
      <c r="D217" s="143" t="s">
        <v>449</v>
      </c>
      <c r="E217" s="143" t="s">
        <v>288</v>
      </c>
      <c r="F217" s="145"/>
      <c r="G217" s="145"/>
      <c r="H217" s="145">
        <v>3</v>
      </c>
      <c r="I217" s="145"/>
      <c r="J217" s="146"/>
      <c r="K217" s="162">
        <v>3</v>
      </c>
      <c r="L217" s="145">
        <v>3</v>
      </c>
      <c r="M217" s="145">
        <v>4</v>
      </c>
      <c r="N217" s="145">
        <v>4</v>
      </c>
      <c r="O217" s="145">
        <v>4</v>
      </c>
      <c r="P217" s="145">
        <v>2</v>
      </c>
      <c r="Q217" s="162">
        <v>3.4</v>
      </c>
      <c r="R217" s="145"/>
      <c r="S217" s="145"/>
      <c r="T217" s="145"/>
      <c r="U217" s="145"/>
      <c r="V217" s="146"/>
      <c r="W217" s="162">
        <v>0</v>
      </c>
      <c r="X217" s="145">
        <v>3</v>
      </c>
      <c r="Y217" s="145"/>
      <c r="Z217" s="145"/>
      <c r="AA217" s="145"/>
      <c r="AB217" s="146"/>
      <c r="AC217" s="162">
        <f t="shared" si="3"/>
        <v>3</v>
      </c>
      <c r="AD217" s="145"/>
      <c r="AE217" s="145"/>
      <c r="AF217" s="145"/>
      <c r="AG217" s="145"/>
      <c r="AH217" s="146"/>
      <c r="AI217" s="162">
        <v>0</v>
      </c>
      <c r="AJ217" s="145">
        <v>3</v>
      </c>
      <c r="AK217" s="145">
        <v>2</v>
      </c>
      <c r="AL217" s="145"/>
      <c r="AM217" s="145">
        <v>3</v>
      </c>
      <c r="AN217" s="146"/>
      <c r="AO217" s="162">
        <v>2.6666666666666665</v>
      </c>
      <c r="AP217" s="145">
        <v>3</v>
      </c>
      <c r="AQ217" s="145"/>
      <c r="AR217" s="145"/>
      <c r="AS217" s="145"/>
      <c r="AT217" s="146"/>
      <c r="AU217" s="162">
        <v>3</v>
      </c>
      <c r="AV217" s="145"/>
      <c r="AW217" s="145"/>
      <c r="AX217" s="145"/>
      <c r="AY217" s="145">
        <v>3</v>
      </c>
      <c r="AZ217" s="145">
        <v>3</v>
      </c>
      <c r="BA217" s="162">
        <v>3</v>
      </c>
      <c r="BB217" s="145"/>
      <c r="BC217" s="145"/>
      <c r="BD217" s="145"/>
      <c r="BE217" s="147"/>
      <c r="BF217" s="148"/>
      <c r="BG217" s="162">
        <v>0</v>
      </c>
    </row>
    <row r="218" spans="1:59" s="102" customFormat="1" ht="23.1" customHeight="1" x14ac:dyDescent="0.3">
      <c r="A218" s="149">
        <v>216</v>
      </c>
      <c r="B218" s="149" t="s">
        <v>464</v>
      </c>
      <c r="C218" s="150" t="s">
        <v>465</v>
      </c>
      <c r="D218" s="149" t="s">
        <v>449</v>
      </c>
      <c r="E218" s="149" t="s">
        <v>288</v>
      </c>
      <c r="F218" s="145"/>
      <c r="G218" s="145"/>
      <c r="H218" s="145">
        <v>1</v>
      </c>
      <c r="I218" s="145"/>
      <c r="J218" s="152"/>
      <c r="K218" s="162">
        <v>1</v>
      </c>
      <c r="L218" s="145">
        <v>1</v>
      </c>
      <c r="M218" s="145">
        <v>1</v>
      </c>
      <c r="N218" s="145">
        <v>1</v>
      </c>
      <c r="O218" s="145">
        <v>1</v>
      </c>
      <c r="P218" s="145">
        <v>1</v>
      </c>
      <c r="Q218" s="162">
        <v>1</v>
      </c>
      <c r="R218" s="145"/>
      <c r="S218" s="145"/>
      <c r="T218" s="153"/>
      <c r="U218" s="145"/>
      <c r="V218" s="152"/>
      <c r="W218" s="162">
        <v>0</v>
      </c>
      <c r="X218" s="145">
        <v>1</v>
      </c>
      <c r="Y218" s="145"/>
      <c r="Z218" s="153"/>
      <c r="AA218" s="153"/>
      <c r="AB218" s="152"/>
      <c r="AC218" s="162">
        <f t="shared" si="3"/>
        <v>1</v>
      </c>
      <c r="AD218" s="145"/>
      <c r="AE218" s="145"/>
      <c r="AF218" s="145"/>
      <c r="AG218" s="153"/>
      <c r="AH218" s="152"/>
      <c r="AI218" s="162">
        <v>0</v>
      </c>
      <c r="AJ218" s="145">
        <v>1</v>
      </c>
      <c r="AK218" s="145">
        <v>1</v>
      </c>
      <c r="AL218" s="153"/>
      <c r="AM218" s="145">
        <v>1</v>
      </c>
      <c r="AN218" s="152"/>
      <c r="AO218" s="162">
        <v>1</v>
      </c>
      <c r="AP218" s="145">
        <v>3</v>
      </c>
      <c r="AQ218" s="145"/>
      <c r="AR218" s="145"/>
      <c r="AS218" s="153"/>
      <c r="AT218" s="152"/>
      <c r="AU218" s="162">
        <v>3</v>
      </c>
      <c r="AV218" s="153"/>
      <c r="AW218" s="153"/>
      <c r="AX218" s="145"/>
      <c r="AY218" s="145">
        <v>1</v>
      </c>
      <c r="AZ218" s="145">
        <v>1</v>
      </c>
      <c r="BA218" s="162">
        <v>1</v>
      </c>
      <c r="BB218" s="145"/>
      <c r="BC218" s="145"/>
      <c r="BD218" s="153"/>
      <c r="BE218" s="151"/>
      <c r="BF218" s="154"/>
      <c r="BG218" s="162">
        <v>0</v>
      </c>
    </row>
    <row r="219" spans="1:59" s="102" customFormat="1" ht="23.1" customHeight="1" x14ac:dyDescent="0.3">
      <c r="A219" s="143">
        <v>217</v>
      </c>
      <c r="B219" s="143" t="s">
        <v>466</v>
      </c>
      <c r="C219" s="144" t="s">
        <v>467</v>
      </c>
      <c r="D219" s="143" t="s">
        <v>541</v>
      </c>
      <c r="E219" s="143" t="s">
        <v>288</v>
      </c>
      <c r="F219" s="145"/>
      <c r="G219" s="145"/>
      <c r="H219" s="145">
        <v>3</v>
      </c>
      <c r="I219" s="145"/>
      <c r="J219" s="146"/>
      <c r="K219" s="162">
        <v>3</v>
      </c>
      <c r="L219" s="145">
        <v>5</v>
      </c>
      <c r="M219" s="145">
        <v>4</v>
      </c>
      <c r="N219" s="145">
        <v>4</v>
      </c>
      <c r="O219" s="145">
        <v>4</v>
      </c>
      <c r="P219" s="145">
        <v>4</v>
      </c>
      <c r="Q219" s="162">
        <v>4.2</v>
      </c>
      <c r="R219" s="145"/>
      <c r="S219" s="145"/>
      <c r="T219" s="145"/>
      <c r="U219" s="145"/>
      <c r="V219" s="146"/>
      <c r="W219" s="162">
        <v>0</v>
      </c>
      <c r="X219" s="145">
        <v>4</v>
      </c>
      <c r="Y219" s="145"/>
      <c r="Z219" s="145"/>
      <c r="AA219" s="145"/>
      <c r="AB219" s="146"/>
      <c r="AC219" s="162">
        <f t="shared" si="3"/>
        <v>4</v>
      </c>
      <c r="AD219" s="145"/>
      <c r="AE219" s="145"/>
      <c r="AF219" s="145"/>
      <c r="AG219" s="145"/>
      <c r="AH219" s="146"/>
      <c r="AI219" s="162">
        <v>0</v>
      </c>
      <c r="AJ219" s="145">
        <v>4</v>
      </c>
      <c r="AK219" s="145">
        <v>4</v>
      </c>
      <c r="AL219" s="145"/>
      <c r="AM219" s="145">
        <v>4</v>
      </c>
      <c r="AN219" s="146"/>
      <c r="AO219" s="162">
        <v>4</v>
      </c>
      <c r="AP219" s="145">
        <v>3</v>
      </c>
      <c r="AQ219" s="145"/>
      <c r="AR219" s="145"/>
      <c r="AS219" s="145"/>
      <c r="AT219" s="146"/>
      <c r="AU219" s="162">
        <v>3</v>
      </c>
      <c r="AV219" s="145"/>
      <c r="AW219" s="145"/>
      <c r="AX219" s="145"/>
      <c r="AY219" s="145">
        <v>4</v>
      </c>
      <c r="AZ219" s="145">
        <v>4</v>
      </c>
      <c r="BA219" s="162">
        <v>4</v>
      </c>
      <c r="BB219" s="145"/>
      <c r="BC219" s="145"/>
      <c r="BD219" s="145"/>
      <c r="BE219" s="147"/>
      <c r="BF219" s="148"/>
      <c r="BG219" s="162">
        <v>0</v>
      </c>
    </row>
    <row r="220" spans="1:59" s="102" customFormat="1" ht="23.1" customHeight="1" x14ac:dyDescent="0.3">
      <c r="A220" s="149">
        <v>218</v>
      </c>
      <c r="B220" s="149" t="s">
        <v>468</v>
      </c>
      <c r="C220" s="150" t="s">
        <v>469</v>
      </c>
      <c r="D220" s="149" t="s">
        <v>449</v>
      </c>
      <c r="E220" s="149" t="s">
        <v>288</v>
      </c>
      <c r="F220" s="145"/>
      <c r="G220" s="145"/>
      <c r="H220" s="145">
        <v>3</v>
      </c>
      <c r="I220" s="145"/>
      <c r="J220" s="152"/>
      <c r="K220" s="162">
        <v>3</v>
      </c>
      <c r="L220" s="145">
        <v>2</v>
      </c>
      <c r="M220" s="145">
        <v>2</v>
      </c>
      <c r="N220" s="145">
        <v>3</v>
      </c>
      <c r="O220" s="145">
        <v>2.5</v>
      </c>
      <c r="P220" s="145">
        <v>2</v>
      </c>
      <c r="Q220" s="162">
        <v>2.2999999999999998</v>
      </c>
      <c r="R220" s="145"/>
      <c r="S220" s="145"/>
      <c r="T220" s="153"/>
      <c r="U220" s="145"/>
      <c r="V220" s="152"/>
      <c r="W220" s="162">
        <v>0</v>
      </c>
      <c r="X220" s="145">
        <v>3</v>
      </c>
      <c r="Y220" s="145"/>
      <c r="Z220" s="153"/>
      <c r="AA220" s="153"/>
      <c r="AB220" s="152"/>
      <c r="AC220" s="162">
        <f t="shared" si="3"/>
        <v>3</v>
      </c>
      <c r="AD220" s="145"/>
      <c r="AE220" s="145"/>
      <c r="AF220" s="145"/>
      <c r="AG220" s="153"/>
      <c r="AH220" s="152"/>
      <c r="AI220" s="162">
        <v>0</v>
      </c>
      <c r="AJ220" s="145">
        <v>3</v>
      </c>
      <c r="AK220" s="145">
        <v>2</v>
      </c>
      <c r="AL220" s="153"/>
      <c r="AM220" s="145">
        <v>2</v>
      </c>
      <c r="AN220" s="152"/>
      <c r="AO220" s="162">
        <v>2.3333333333333335</v>
      </c>
      <c r="AP220" s="145">
        <v>3</v>
      </c>
      <c r="AQ220" s="145"/>
      <c r="AR220" s="145"/>
      <c r="AS220" s="153"/>
      <c r="AT220" s="152"/>
      <c r="AU220" s="162">
        <v>3</v>
      </c>
      <c r="AV220" s="153"/>
      <c r="AW220" s="153"/>
      <c r="AX220" s="145"/>
      <c r="AY220" s="145">
        <v>2</v>
      </c>
      <c r="AZ220" s="145">
        <v>3</v>
      </c>
      <c r="BA220" s="162">
        <v>2.5</v>
      </c>
      <c r="BB220" s="145"/>
      <c r="BC220" s="145"/>
      <c r="BD220" s="153"/>
      <c r="BE220" s="151"/>
      <c r="BF220" s="154"/>
      <c r="BG220" s="162">
        <v>0</v>
      </c>
    </row>
    <row r="221" spans="1:59" s="102" customFormat="1" ht="23.1" customHeight="1" x14ac:dyDescent="0.3">
      <c r="A221" s="143">
        <v>219</v>
      </c>
      <c r="B221" s="143" t="s">
        <v>470</v>
      </c>
      <c r="C221" s="144" t="s">
        <v>471</v>
      </c>
      <c r="D221" s="143" t="s">
        <v>449</v>
      </c>
      <c r="E221" s="143" t="s">
        <v>288</v>
      </c>
      <c r="F221" s="145"/>
      <c r="G221" s="145"/>
      <c r="H221" s="145">
        <v>3.5</v>
      </c>
      <c r="I221" s="145"/>
      <c r="J221" s="146"/>
      <c r="K221" s="162">
        <v>3.5</v>
      </c>
      <c r="L221" s="145">
        <v>2.5</v>
      </c>
      <c r="M221" s="145">
        <v>3.5</v>
      </c>
      <c r="N221" s="145">
        <v>3</v>
      </c>
      <c r="O221" s="145">
        <v>3.25</v>
      </c>
      <c r="P221" s="145">
        <v>2.5</v>
      </c>
      <c r="Q221" s="162">
        <v>2.95</v>
      </c>
      <c r="R221" s="145"/>
      <c r="S221" s="145"/>
      <c r="T221" s="145"/>
      <c r="U221" s="145"/>
      <c r="V221" s="146"/>
      <c r="W221" s="162">
        <v>0</v>
      </c>
      <c r="X221" s="145">
        <v>2.5</v>
      </c>
      <c r="Y221" s="145"/>
      <c r="Z221" s="145"/>
      <c r="AA221" s="145"/>
      <c r="AB221" s="146"/>
      <c r="AC221" s="162">
        <f t="shared" si="3"/>
        <v>2.5</v>
      </c>
      <c r="AD221" s="145"/>
      <c r="AE221" s="145"/>
      <c r="AF221" s="145"/>
      <c r="AG221" s="145"/>
      <c r="AH221" s="146"/>
      <c r="AI221" s="162">
        <v>0</v>
      </c>
      <c r="AJ221" s="145">
        <v>3</v>
      </c>
      <c r="AK221" s="145">
        <v>3.5</v>
      </c>
      <c r="AL221" s="145"/>
      <c r="AM221" s="145">
        <v>2.5</v>
      </c>
      <c r="AN221" s="146"/>
      <c r="AO221" s="162">
        <v>3</v>
      </c>
      <c r="AP221" s="145">
        <v>3</v>
      </c>
      <c r="AQ221" s="145"/>
      <c r="AR221" s="145"/>
      <c r="AS221" s="145"/>
      <c r="AT221" s="146"/>
      <c r="AU221" s="162">
        <v>3</v>
      </c>
      <c r="AV221" s="145"/>
      <c r="AW221" s="145"/>
      <c r="AX221" s="145"/>
      <c r="AY221" s="145">
        <v>3.5</v>
      </c>
      <c r="AZ221" s="145">
        <v>3.5</v>
      </c>
      <c r="BA221" s="162">
        <v>3.5</v>
      </c>
      <c r="BB221" s="145"/>
      <c r="BC221" s="145"/>
      <c r="BD221" s="145"/>
      <c r="BE221" s="147"/>
      <c r="BF221" s="148"/>
      <c r="BG221" s="162">
        <v>0</v>
      </c>
    </row>
    <row r="222" spans="1:59" s="102" customFormat="1" ht="23.1" customHeight="1" x14ac:dyDescent="0.3">
      <c r="A222" s="149">
        <v>220</v>
      </c>
      <c r="B222" s="149" t="s">
        <v>472</v>
      </c>
      <c r="C222" s="150" t="s">
        <v>473</v>
      </c>
      <c r="D222" s="149" t="s">
        <v>541</v>
      </c>
      <c r="E222" s="149" t="s">
        <v>288</v>
      </c>
      <c r="F222" s="145"/>
      <c r="G222" s="145"/>
      <c r="H222" s="145">
        <v>2</v>
      </c>
      <c r="I222" s="145"/>
      <c r="J222" s="152"/>
      <c r="K222" s="162">
        <v>2</v>
      </c>
      <c r="L222" s="145">
        <v>2</v>
      </c>
      <c r="M222" s="145">
        <v>2</v>
      </c>
      <c r="N222" s="145">
        <v>2</v>
      </c>
      <c r="O222" s="145">
        <v>2</v>
      </c>
      <c r="P222" s="145">
        <v>2</v>
      </c>
      <c r="Q222" s="162">
        <v>2</v>
      </c>
      <c r="R222" s="145"/>
      <c r="S222" s="145"/>
      <c r="T222" s="153"/>
      <c r="U222" s="145"/>
      <c r="V222" s="152"/>
      <c r="W222" s="162">
        <v>0</v>
      </c>
      <c r="X222" s="145">
        <v>3</v>
      </c>
      <c r="Y222" s="145"/>
      <c r="Z222" s="153"/>
      <c r="AA222" s="153"/>
      <c r="AB222" s="152"/>
      <c r="AC222" s="162">
        <f t="shared" si="3"/>
        <v>3</v>
      </c>
      <c r="AD222" s="145"/>
      <c r="AE222" s="145"/>
      <c r="AF222" s="145"/>
      <c r="AG222" s="153"/>
      <c r="AH222" s="152"/>
      <c r="AI222" s="162">
        <v>0</v>
      </c>
      <c r="AJ222" s="145">
        <v>2</v>
      </c>
      <c r="AK222" s="145">
        <v>3</v>
      </c>
      <c r="AL222" s="153"/>
      <c r="AM222" s="145">
        <v>2</v>
      </c>
      <c r="AN222" s="152"/>
      <c r="AO222" s="162">
        <v>2.3333333333333335</v>
      </c>
      <c r="AP222" s="145">
        <v>2</v>
      </c>
      <c r="AQ222" s="145"/>
      <c r="AR222" s="145"/>
      <c r="AS222" s="153"/>
      <c r="AT222" s="152"/>
      <c r="AU222" s="162">
        <v>2</v>
      </c>
      <c r="AV222" s="153"/>
      <c r="AW222" s="153"/>
      <c r="AX222" s="145"/>
      <c r="AY222" s="145">
        <v>2</v>
      </c>
      <c r="AZ222" s="145">
        <v>3</v>
      </c>
      <c r="BA222" s="162">
        <v>2.5</v>
      </c>
      <c r="BB222" s="145"/>
      <c r="BC222" s="145"/>
      <c r="BD222" s="153"/>
      <c r="BE222" s="151"/>
      <c r="BF222" s="154"/>
      <c r="BG222" s="162">
        <v>0</v>
      </c>
    </row>
    <row r="223" spans="1:59" s="102" customFormat="1" ht="23.1" customHeight="1" x14ac:dyDescent="0.3">
      <c r="A223" s="143">
        <v>221</v>
      </c>
      <c r="B223" s="143" t="s">
        <v>474</v>
      </c>
      <c r="C223" s="144" t="s">
        <v>475</v>
      </c>
      <c r="D223" s="143" t="s">
        <v>449</v>
      </c>
      <c r="E223" s="143" t="s">
        <v>288</v>
      </c>
      <c r="F223" s="145"/>
      <c r="G223" s="145"/>
      <c r="H223" s="145">
        <v>3</v>
      </c>
      <c r="I223" s="145"/>
      <c r="J223" s="146"/>
      <c r="K223" s="162">
        <v>3</v>
      </c>
      <c r="L223" s="145">
        <v>3</v>
      </c>
      <c r="M223" s="145">
        <v>2</v>
      </c>
      <c r="N223" s="145">
        <v>2</v>
      </c>
      <c r="O223" s="145">
        <v>2</v>
      </c>
      <c r="P223" s="145">
        <v>2</v>
      </c>
      <c r="Q223" s="162">
        <v>2.2000000000000002</v>
      </c>
      <c r="R223" s="145"/>
      <c r="S223" s="145"/>
      <c r="T223" s="145"/>
      <c r="U223" s="145"/>
      <c r="V223" s="146"/>
      <c r="W223" s="162">
        <v>0</v>
      </c>
      <c r="X223" s="145">
        <v>3</v>
      </c>
      <c r="Y223" s="145"/>
      <c r="Z223" s="145"/>
      <c r="AA223" s="145"/>
      <c r="AB223" s="146"/>
      <c r="AC223" s="162">
        <f t="shared" si="3"/>
        <v>3</v>
      </c>
      <c r="AD223" s="145"/>
      <c r="AE223" s="145"/>
      <c r="AF223" s="145"/>
      <c r="AG223" s="145"/>
      <c r="AH223" s="146"/>
      <c r="AI223" s="162">
        <v>0</v>
      </c>
      <c r="AJ223" s="145">
        <v>2</v>
      </c>
      <c r="AK223" s="145">
        <v>2</v>
      </c>
      <c r="AL223" s="145"/>
      <c r="AM223" s="145">
        <v>4</v>
      </c>
      <c r="AN223" s="146"/>
      <c r="AO223" s="162">
        <v>2.6666666666666665</v>
      </c>
      <c r="AP223" s="145">
        <v>3</v>
      </c>
      <c r="AQ223" s="145"/>
      <c r="AR223" s="145"/>
      <c r="AS223" s="145"/>
      <c r="AT223" s="146"/>
      <c r="AU223" s="162">
        <v>3</v>
      </c>
      <c r="AV223" s="145"/>
      <c r="AW223" s="145"/>
      <c r="AX223" s="145"/>
      <c r="AY223" s="145">
        <v>2</v>
      </c>
      <c r="AZ223" s="145">
        <v>2</v>
      </c>
      <c r="BA223" s="162">
        <v>2</v>
      </c>
      <c r="BB223" s="145"/>
      <c r="BC223" s="145"/>
      <c r="BD223" s="145"/>
      <c r="BE223" s="147"/>
      <c r="BF223" s="148"/>
      <c r="BG223" s="162">
        <v>0</v>
      </c>
    </row>
    <row r="224" spans="1:59" s="102" customFormat="1" ht="23.1" customHeight="1" x14ac:dyDescent="0.3">
      <c r="A224" s="149">
        <v>222</v>
      </c>
      <c r="B224" s="149" t="s">
        <v>476</v>
      </c>
      <c r="C224" s="150" t="s">
        <v>477</v>
      </c>
      <c r="D224" s="149" t="s">
        <v>449</v>
      </c>
      <c r="E224" s="149" t="s">
        <v>288</v>
      </c>
      <c r="F224" s="145"/>
      <c r="G224" s="145"/>
      <c r="H224" s="145">
        <v>2</v>
      </c>
      <c r="I224" s="145"/>
      <c r="J224" s="152"/>
      <c r="K224" s="162">
        <v>2</v>
      </c>
      <c r="L224" s="145">
        <v>1</v>
      </c>
      <c r="M224" s="145">
        <v>2</v>
      </c>
      <c r="N224" s="145">
        <v>3</v>
      </c>
      <c r="O224" s="145">
        <v>2.5</v>
      </c>
      <c r="P224" s="145">
        <v>2</v>
      </c>
      <c r="Q224" s="162">
        <v>2.1</v>
      </c>
      <c r="R224" s="145"/>
      <c r="S224" s="145"/>
      <c r="T224" s="153"/>
      <c r="U224" s="145"/>
      <c r="V224" s="152"/>
      <c r="W224" s="162">
        <v>0</v>
      </c>
      <c r="X224" s="145">
        <v>2</v>
      </c>
      <c r="Y224" s="145"/>
      <c r="Z224" s="153"/>
      <c r="AA224" s="153"/>
      <c r="AB224" s="152"/>
      <c r="AC224" s="162">
        <f t="shared" si="3"/>
        <v>2</v>
      </c>
      <c r="AD224" s="145"/>
      <c r="AE224" s="145"/>
      <c r="AF224" s="145"/>
      <c r="AG224" s="153"/>
      <c r="AH224" s="152"/>
      <c r="AI224" s="162">
        <v>0</v>
      </c>
      <c r="AJ224" s="145">
        <v>3</v>
      </c>
      <c r="AK224" s="145">
        <v>2</v>
      </c>
      <c r="AL224" s="153"/>
      <c r="AM224" s="145">
        <v>1</v>
      </c>
      <c r="AN224" s="152"/>
      <c r="AO224" s="162">
        <v>2</v>
      </c>
      <c r="AP224" s="145">
        <v>3</v>
      </c>
      <c r="AQ224" s="145"/>
      <c r="AR224" s="145"/>
      <c r="AS224" s="153"/>
      <c r="AT224" s="152"/>
      <c r="AU224" s="162">
        <v>3</v>
      </c>
      <c r="AV224" s="153"/>
      <c r="AW224" s="153"/>
      <c r="AX224" s="145"/>
      <c r="AY224" s="145">
        <v>3</v>
      </c>
      <c r="AZ224" s="145">
        <v>3</v>
      </c>
      <c r="BA224" s="162">
        <v>3</v>
      </c>
      <c r="BB224" s="145"/>
      <c r="BC224" s="145"/>
      <c r="BD224" s="153"/>
      <c r="BE224" s="151"/>
      <c r="BF224" s="154"/>
      <c r="BG224" s="162">
        <v>0</v>
      </c>
    </row>
    <row r="225" spans="1:59" s="102" customFormat="1" ht="23.1" customHeight="1" x14ac:dyDescent="0.3">
      <c r="A225" s="143">
        <v>223</v>
      </c>
      <c r="B225" s="143" t="s">
        <v>478</v>
      </c>
      <c r="C225" s="144" t="s">
        <v>479</v>
      </c>
      <c r="D225" s="143" t="s">
        <v>449</v>
      </c>
      <c r="E225" s="143" t="s">
        <v>288</v>
      </c>
      <c r="F225" s="145"/>
      <c r="G225" s="145"/>
      <c r="H225" s="145">
        <v>1</v>
      </c>
      <c r="I225" s="145"/>
      <c r="J225" s="146"/>
      <c r="K225" s="162">
        <v>1</v>
      </c>
      <c r="L225" s="145">
        <v>1</v>
      </c>
      <c r="M225" s="145">
        <v>1</v>
      </c>
      <c r="N225" s="145">
        <v>1</v>
      </c>
      <c r="O225" s="145">
        <v>1</v>
      </c>
      <c r="P225" s="145">
        <v>1</v>
      </c>
      <c r="Q225" s="162">
        <v>1</v>
      </c>
      <c r="R225" s="145"/>
      <c r="S225" s="145"/>
      <c r="T225" s="145"/>
      <c r="U225" s="145"/>
      <c r="V225" s="146"/>
      <c r="W225" s="162">
        <v>0</v>
      </c>
      <c r="X225" s="145">
        <v>1</v>
      </c>
      <c r="Y225" s="145"/>
      <c r="Z225" s="145"/>
      <c r="AA225" s="145"/>
      <c r="AB225" s="146"/>
      <c r="AC225" s="162">
        <f t="shared" si="3"/>
        <v>1</v>
      </c>
      <c r="AD225" s="145"/>
      <c r="AE225" s="145"/>
      <c r="AF225" s="145"/>
      <c r="AG225" s="145"/>
      <c r="AH225" s="146"/>
      <c r="AI225" s="162">
        <v>0</v>
      </c>
      <c r="AJ225" s="145">
        <v>1</v>
      </c>
      <c r="AK225" s="145">
        <v>1</v>
      </c>
      <c r="AL225" s="145"/>
      <c r="AM225" s="145">
        <v>1</v>
      </c>
      <c r="AN225" s="146"/>
      <c r="AO225" s="162">
        <v>1</v>
      </c>
      <c r="AP225" s="145">
        <v>3</v>
      </c>
      <c r="AQ225" s="145"/>
      <c r="AR225" s="145"/>
      <c r="AS225" s="145"/>
      <c r="AT225" s="146"/>
      <c r="AU225" s="162">
        <v>3</v>
      </c>
      <c r="AV225" s="145"/>
      <c r="AW225" s="145"/>
      <c r="AX225" s="145"/>
      <c r="AY225" s="145">
        <v>1</v>
      </c>
      <c r="AZ225" s="145">
        <v>1</v>
      </c>
      <c r="BA225" s="162">
        <v>1</v>
      </c>
      <c r="BB225" s="145"/>
      <c r="BC225" s="145"/>
      <c r="BD225" s="145"/>
      <c r="BE225" s="147"/>
      <c r="BF225" s="148"/>
      <c r="BG225" s="162">
        <v>0</v>
      </c>
    </row>
    <row r="226" spans="1:59" s="102" customFormat="1" ht="23.1" customHeight="1" x14ac:dyDescent="0.3">
      <c r="A226" s="149">
        <v>224</v>
      </c>
      <c r="B226" s="149" t="s">
        <v>480</v>
      </c>
      <c r="C226" s="150" t="s">
        <v>481</v>
      </c>
      <c r="D226" s="149" t="s">
        <v>449</v>
      </c>
      <c r="E226" s="149" t="s">
        <v>288</v>
      </c>
      <c r="F226" s="145"/>
      <c r="G226" s="145"/>
      <c r="H226" s="145">
        <v>2</v>
      </c>
      <c r="I226" s="145"/>
      <c r="J226" s="152"/>
      <c r="K226" s="162">
        <v>2</v>
      </c>
      <c r="L226" s="145">
        <v>2</v>
      </c>
      <c r="M226" s="145">
        <v>2</v>
      </c>
      <c r="N226" s="145">
        <v>2</v>
      </c>
      <c r="O226" s="145">
        <v>2</v>
      </c>
      <c r="P226" s="145">
        <v>2</v>
      </c>
      <c r="Q226" s="162">
        <v>2</v>
      </c>
      <c r="R226" s="145"/>
      <c r="S226" s="145"/>
      <c r="T226" s="153"/>
      <c r="U226" s="145"/>
      <c r="V226" s="152"/>
      <c r="W226" s="162">
        <v>0</v>
      </c>
      <c r="X226" s="145">
        <v>3</v>
      </c>
      <c r="Y226" s="145"/>
      <c r="Z226" s="153"/>
      <c r="AA226" s="153"/>
      <c r="AB226" s="152"/>
      <c r="AC226" s="162">
        <f t="shared" si="3"/>
        <v>3</v>
      </c>
      <c r="AD226" s="145"/>
      <c r="AE226" s="145"/>
      <c r="AF226" s="145"/>
      <c r="AG226" s="153"/>
      <c r="AH226" s="152"/>
      <c r="AI226" s="162">
        <v>0</v>
      </c>
      <c r="AJ226" s="145">
        <v>4</v>
      </c>
      <c r="AK226" s="145">
        <v>2</v>
      </c>
      <c r="AL226" s="153"/>
      <c r="AM226" s="145">
        <v>3</v>
      </c>
      <c r="AN226" s="152"/>
      <c r="AO226" s="162">
        <v>3</v>
      </c>
      <c r="AP226" s="145">
        <v>3</v>
      </c>
      <c r="AQ226" s="145"/>
      <c r="AR226" s="145"/>
      <c r="AS226" s="153"/>
      <c r="AT226" s="152"/>
      <c r="AU226" s="162">
        <v>3</v>
      </c>
      <c r="AV226" s="153"/>
      <c r="AW226" s="153"/>
      <c r="AX226" s="145"/>
      <c r="AY226" s="145">
        <v>2</v>
      </c>
      <c r="AZ226" s="145">
        <v>2</v>
      </c>
      <c r="BA226" s="162">
        <v>2</v>
      </c>
      <c r="BB226" s="145"/>
      <c r="BC226" s="145"/>
      <c r="BD226" s="153"/>
      <c r="BE226" s="151"/>
      <c r="BF226" s="154"/>
      <c r="BG226" s="162">
        <v>0</v>
      </c>
    </row>
    <row r="227" spans="1:59" s="102" customFormat="1" ht="23.1" customHeight="1" x14ac:dyDescent="0.3">
      <c r="A227" s="143">
        <v>225</v>
      </c>
      <c r="B227" s="143" t="s">
        <v>482</v>
      </c>
      <c r="C227" s="144" t="s">
        <v>539</v>
      </c>
      <c r="D227" s="143" t="s">
        <v>449</v>
      </c>
      <c r="E227" s="143" t="s">
        <v>288</v>
      </c>
      <c r="F227" s="145"/>
      <c r="G227" s="145"/>
      <c r="H227" s="145">
        <v>2</v>
      </c>
      <c r="I227" s="145"/>
      <c r="J227" s="146"/>
      <c r="K227" s="162">
        <v>2</v>
      </c>
      <c r="L227" s="145">
        <v>4</v>
      </c>
      <c r="M227" s="145">
        <v>2</v>
      </c>
      <c r="N227" s="145">
        <v>2</v>
      </c>
      <c r="O227" s="145">
        <v>2</v>
      </c>
      <c r="P227" s="145">
        <v>2</v>
      </c>
      <c r="Q227" s="162">
        <v>2.4</v>
      </c>
      <c r="R227" s="145"/>
      <c r="S227" s="145"/>
      <c r="T227" s="145"/>
      <c r="U227" s="145"/>
      <c r="V227" s="146"/>
      <c r="W227" s="162">
        <v>0</v>
      </c>
      <c r="X227" s="145">
        <v>3</v>
      </c>
      <c r="Y227" s="145"/>
      <c r="Z227" s="145"/>
      <c r="AA227" s="145"/>
      <c r="AB227" s="146"/>
      <c r="AC227" s="162">
        <f t="shared" si="3"/>
        <v>3</v>
      </c>
      <c r="AD227" s="145"/>
      <c r="AE227" s="145"/>
      <c r="AF227" s="145"/>
      <c r="AG227" s="145"/>
      <c r="AH227" s="146"/>
      <c r="AI227" s="162">
        <v>0</v>
      </c>
      <c r="AJ227" s="145">
        <v>3</v>
      </c>
      <c r="AK227" s="145">
        <v>2</v>
      </c>
      <c r="AL227" s="145"/>
      <c r="AM227" s="145">
        <v>3</v>
      </c>
      <c r="AN227" s="146"/>
      <c r="AO227" s="162">
        <v>2.6666666666666665</v>
      </c>
      <c r="AP227" s="145">
        <v>3</v>
      </c>
      <c r="AQ227" s="145"/>
      <c r="AR227" s="145"/>
      <c r="AS227" s="145"/>
      <c r="AT227" s="146"/>
      <c r="AU227" s="162">
        <v>3</v>
      </c>
      <c r="AV227" s="145"/>
      <c r="AW227" s="145"/>
      <c r="AX227" s="145"/>
      <c r="AY227" s="145">
        <v>2</v>
      </c>
      <c r="AZ227" s="145">
        <v>3</v>
      </c>
      <c r="BA227" s="162">
        <v>2.5</v>
      </c>
      <c r="BB227" s="145"/>
      <c r="BC227" s="145"/>
      <c r="BD227" s="145"/>
      <c r="BE227" s="147"/>
      <c r="BF227" s="148"/>
      <c r="BG227" s="162">
        <v>0</v>
      </c>
    </row>
    <row r="228" spans="1:59" s="102" customFormat="1" ht="23.1" customHeight="1" x14ac:dyDescent="0.3">
      <c r="A228" s="149">
        <v>226</v>
      </c>
      <c r="B228" s="149" t="s">
        <v>483</v>
      </c>
      <c r="C228" s="150" t="s">
        <v>484</v>
      </c>
      <c r="D228" s="149" t="s">
        <v>449</v>
      </c>
      <c r="E228" s="149" t="s">
        <v>288</v>
      </c>
      <c r="F228" s="145"/>
      <c r="G228" s="145"/>
      <c r="H228" s="145">
        <v>2</v>
      </c>
      <c r="I228" s="145"/>
      <c r="J228" s="152"/>
      <c r="K228" s="162">
        <v>2</v>
      </c>
      <c r="L228" s="145">
        <v>3</v>
      </c>
      <c r="M228" s="145">
        <v>2</v>
      </c>
      <c r="N228" s="145">
        <v>4</v>
      </c>
      <c r="O228" s="145">
        <v>3</v>
      </c>
      <c r="P228" s="145">
        <v>2</v>
      </c>
      <c r="Q228" s="162">
        <v>2.8</v>
      </c>
      <c r="R228" s="145"/>
      <c r="S228" s="145"/>
      <c r="T228" s="153"/>
      <c r="U228" s="145"/>
      <c r="V228" s="152"/>
      <c r="W228" s="162">
        <v>0</v>
      </c>
      <c r="X228" s="145">
        <v>3</v>
      </c>
      <c r="Y228" s="145"/>
      <c r="Z228" s="153"/>
      <c r="AA228" s="153"/>
      <c r="AB228" s="152"/>
      <c r="AC228" s="162">
        <f t="shared" si="3"/>
        <v>3</v>
      </c>
      <c r="AD228" s="145"/>
      <c r="AE228" s="145"/>
      <c r="AF228" s="145"/>
      <c r="AG228" s="153"/>
      <c r="AH228" s="152"/>
      <c r="AI228" s="162">
        <v>0</v>
      </c>
      <c r="AJ228" s="145">
        <v>3</v>
      </c>
      <c r="AK228" s="145">
        <v>3</v>
      </c>
      <c r="AL228" s="153"/>
      <c r="AM228" s="145">
        <v>2</v>
      </c>
      <c r="AN228" s="152"/>
      <c r="AO228" s="162">
        <v>2.6666666666666665</v>
      </c>
      <c r="AP228" s="145">
        <v>3</v>
      </c>
      <c r="AQ228" s="145"/>
      <c r="AR228" s="145"/>
      <c r="AS228" s="153"/>
      <c r="AT228" s="152"/>
      <c r="AU228" s="162">
        <v>3</v>
      </c>
      <c r="AV228" s="153"/>
      <c r="AW228" s="153"/>
      <c r="AX228" s="145"/>
      <c r="AY228" s="145">
        <v>3</v>
      </c>
      <c r="AZ228" s="145">
        <v>3</v>
      </c>
      <c r="BA228" s="162">
        <v>3</v>
      </c>
      <c r="BB228" s="145"/>
      <c r="BC228" s="145"/>
      <c r="BD228" s="153"/>
      <c r="BE228" s="151"/>
      <c r="BF228" s="154"/>
      <c r="BG228" s="162">
        <v>0</v>
      </c>
    </row>
    <row r="229" spans="1:59" s="102" customFormat="1" ht="23.1" customHeight="1" x14ac:dyDescent="0.3">
      <c r="A229" s="143">
        <v>227</v>
      </c>
      <c r="B229" s="143" t="s">
        <v>485</v>
      </c>
      <c r="C229" s="144" t="s">
        <v>486</v>
      </c>
      <c r="D229" s="143" t="s">
        <v>449</v>
      </c>
      <c r="E229" s="143" t="s">
        <v>288</v>
      </c>
      <c r="F229" s="145"/>
      <c r="G229" s="145"/>
      <c r="H229" s="145">
        <v>1</v>
      </c>
      <c r="I229" s="145"/>
      <c r="J229" s="146"/>
      <c r="K229" s="162">
        <v>1</v>
      </c>
      <c r="L229" s="145">
        <v>1</v>
      </c>
      <c r="M229" s="145">
        <v>1</v>
      </c>
      <c r="N229" s="145">
        <v>1</v>
      </c>
      <c r="O229" s="145">
        <v>1</v>
      </c>
      <c r="P229" s="145">
        <v>1</v>
      </c>
      <c r="Q229" s="162">
        <v>1</v>
      </c>
      <c r="R229" s="145"/>
      <c r="S229" s="145"/>
      <c r="T229" s="145"/>
      <c r="U229" s="145"/>
      <c r="V229" s="146"/>
      <c r="W229" s="162">
        <v>0</v>
      </c>
      <c r="X229" s="145">
        <v>1</v>
      </c>
      <c r="Y229" s="145"/>
      <c r="Z229" s="145"/>
      <c r="AA229" s="145"/>
      <c r="AB229" s="146"/>
      <c r="AC229" s="162">
        <f t="shared" si="3"/>
        <v>1</v>
      </c>
      <c r="AD229" s="145"/>
      <c r="AE229" s="145"/>
      <c r="AF229" s="145"/>
      <c r="AG229" s="145"/>
      <c r="AH229" s="146"/>
      <c r="AI229" s="162">
        <v>0</v>
      </c>
      <c r="AJ229" s="145">
        <v>1</v>
      </c>
      <c r="AK229" s="145">
        <v>1</v>
      </c>
      <c r="AL229" s="145"/>
      <c r="AM229" s="145">
        <v>1</v>
      </c>
      <c r="AN229" s="146"/>
      <c r="AO229" s="162">
        <v>1</v>
      </c>
      <c r="AP229" s="145">
        <v>3</v>
      </c>
      <c r="AQ229" s="145"/>
      <c r="AR229" s="145"/>
      <c r="AS229" s="145"/>
      <c r="AT229" s="146"/>
      <c r="AU229" s="162">
        <v>3</v>
      </c>
      <c r="AV229" s="145"/>
      <c r="AW229" s="145"/>
      <c r="AX229" s="145"/>
      <c r="AY229" s="145">
        <v>1</v>
      </c>
      <c r="AZ229" s="145">
        <v>1</v>
      </c>
      <c r="BA229" s="162">
        <v>1</v>
      </c>
      <c r="BB229" s="145"/>
      <c r="BC229" s="145"/>
      <c r="BD229" s="145"/>
      <c r="BE229" s="147"/>
      <c r="BF229" s="148"/>
      <c r="BG229" s="162">
        <v>0</v>
      </c>
    </row>
    <row r="230" spans="1:59" s="102" customFormat="1" ht="23.1" customHeight="1" x14ac:dyDescent="0.3">
      <c r="A230" s="155">
        <v>228</v>
      </c>
      <c r="B230" s="155" t="s">
        <v>540</v>
      </c>
      <c r="C230" s="156" t="s">
        <v>487</v>
      </c>
      <c r="D230" s="155" t="s">
        <v>544</v>
      </c>
      <c r="E230" s="155" t="s">
        <v>288</v>
      </c>
      <c r="F230" s="145"/>
      <c r="G230" s="145"/>
      <c r="H230" s="145" t="s">
        <v>563</v>
      </c>
      <c r="I230" s="145"/>
      <c r="J230" s="158"/>
      <c r="K230" s="162" t="s">
        <v>563</v>
      </c>
      <c r="L230" s="145" t="s">
        <v>563</v>
      </c>
      <c r="M230" s="145" t="s">
        <v>563</v>
      </c>
      <c r="N230" s="145" t="s">
        <v>563</v>
      </c>
      <c r="O230" s="145" t="s">
        <v>563</v>
      </c>
      <c r="P230" s="145" t="s">
        <v>563</v>
      </c>
      <c r="Q230" s="162" t="s">
        <v>563</v>
      </c>
      <c r="R230" s="159"/>
      <c r="S230" s="145"/>
      <c r="T230" s="160"/>
      <c r="U230" s="159"/>
      <c r="V230" s="158"/>
      <c r="W230" s="162">
        <v>0</v>
      </c>
      <c r="X230" s="145" t="s">
        <v>563</v>
      </c>
      <c r="Y230" s="159"/>
      <c r="Z230" s="160"/>
      <c r="AA230" s="160"/>
      <c r="AB230" s="158"/>
      <c r="AC230" s="162" t="str">
        <f t="shared" si="3"/>
        <v>0</v>
      </c>
      <c r="AD230" s="159"/>
      <c r="AE230" s="159"/>
      <c r="AF230" s="159"/>
      <c r="AG230" s="160"/>
      <c r="AH230" s="158"/>
      <c r="AI230" s="162">
        <v>0</v>
      </c>
      <c r="AJ230" s="145" t="s">
        <v>563</v>
      </c>
      <c r="AK230" s="145" t="s">
        <v>563</v>
      </c>
      <c r="AL230" s="160"/>
      <c r="AM230" s="145" t="s">
        <v>563</v>
      </c>
      <c r="AN230" s="158"/>
      <c r="AO230" s="162" t="s">
        <v>563</v>
      </c>
      <c r="AP230" s="145" t="s">
        <v>563</v>
      </c>
      <c r="AQ230" s="159"/>
      <c r="AR230" s="159"/>
      <c r="AS230" s="160"/>
      <c r="AT230" s="158"/>
      <c r="AU230" s="162" t="s">
        <v>563</v>
      </c>
      <c r="AV230" s="160"/>
      <c r="AW230" s="160"/>
      <c r="AX230" s="145"/>
      <c r="AY230" s="145" t="s">
        <v>563</v>
      </c>
      <c r="AZ230" s="145" t="s">
        <v>563</v>
      </c>
      <c r="BA230" s="162" t="s">
        <v>563</v>
      </c>
      <c r="BB230" s="159"/>
      <c r="BC230" s="159"/>
      <c r="BD230" s="160"/>
      <c r="BE230" s="157"/>
      <c r="BF230" s="161"/>
      <c r="BG230" s="162">
        <v>0</v>
      </c>
    </row>
  </sheetData>
  <mergeCells count="23">
    <mergeCell ref="F1:J1"/>
    <mergeCell ref="K1:K2"/>
    <mergeCell ref="A1:A2"/>
    <mergeCell ref="B1:B2"/>
    <mergeCell ref="C1:C2"/>
    <mergeCell ref="D1:D2"/>
    <mergeCell ref="E1:E2"/>
    <mergeCell ref="AO1:AO2"/>
    <mergeCell ref="L1:P1"/>
    <mergeCell ref="Q1:Q2"/>
    <mergeCell ref="R1:V1"/>
    <mergeCell ref="W1:W2"/>
    <mergeCell ref="X1:AB1"/>
    <mergeCell ref="AC1:AC2"/>
    <mergeCell ref="AD1:AH1"/>
    <mergeCell ref="AI1:AI2"/>
    <mergeCell ref="AJ1:AN1"/>
    <mergeCell ref="BG1:BG2"/>
    <mergeCell ref="AP1:AT1"/>
    <mergeCell ref="AU1:AU2"/>
    <mergeCell ref="AV1:AZ1"/>
    <mergeCell ref="BA1:BA2"/>
    <mergeCell ref="BB1:B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136A-3906-4A2B-B76C-BF1649CB1F77}">
  <dimension ref="A1:BG230"/>
  <sheetViews>
    <sheetView topLeftCell="H1" workbookViewId="0">
      <selection activeCell="U14" sqref="U14"/>
    </sheetView>
  </sheetViews>
  <sheetFormatPr defaultRowHeight="15.6" x14ac:dyDescent="0.3"/>
  <cols>
    <col min="1" max="1" width="11.109375" style="8" customWidth="1"/>
    <col min="2" max="2" width="21.6640625" style="8" customWidth="1"/>
    <col min="3" max="3" width="22.77734375" style="2" customWidth="1"/>
    <col min="4" max="5" width="12.44140625" style="8" customWidth="1"/>
    <col min="6" max="8" width="11.109375" style="8" customWidth="1"/>
    <col min="9" max="10" width="12.21875" customWidth="1"/>
    <col min="11" max="11" width="12.77734375" style="103" customWidth="1"/>
    <col min="12" max="12" width="13" style="102" customWidth="1"/>
    <col min="13" max="58" width="12.21875" style="102" customWidth="1"/>
    <col min="59" max="59" width="12.21875" customWidth="1"/>
  </cols>
  <sheetData>
    <row r="1" spans="1:59" s="2" customFormat="1" ht="21.6" customHeight="1" x14ac:dyDescent="0.3">
      <c r="A1" s="127" t="s">
        <v>0</v>
      </c>
      <c r="B1" s="127" t="s">
        <v>25</v>
      </c>
      <c r="C1" s="129" t="s">
        <v>26</v>
      </c>
      <c r="D1" s="127" t="s">
        <v>488</v>
      </c>
      <c r="E1" s="127" t="s">
        <v>24</v>
      </c>
      <c r="F1" s="131" t="s">
        <v>494</v>
      </c>
      <c r="G1" s="132"/>
      <c r="H1" s="132"/>
      <c r="I1" s="132"/>
      <c r="J1" s="133"/>
      <c r="K1" s="123" t="s">
        <v>27</v>
      </c>
      <c r="L1" s="121" t="s">
        <v>495</v>
      </c>
      <c r="M1" s="121"/>
      <c r="N1" s="121"/>
      <c r="O1" s="121"/>
      <c r="P1" s="121"/>
      <c r="Q1" s="119" t="s">
        <v>27</v>
      </c>
      <c r="R1" s="121" t="s">
        <v>496</v>
      </c>
      <c r="S1" s="121"/>
      <c r="T1" s="121"/>
      <c r="U1" s="121"/>
      <c r="V1" s="121"/>
      <c r="W1" s="119" t="s">
        <v>27</v>
      </c>
      <c r="X1" s="121" t="s">
        <v>497</v>
      </c>
      <c r="Y1" s="121"/>
      <c r="Z1" s="121"/>
      <c r="AA1" s="121"/>
      <c r="AB1" s="121"/>
      <c r="AC1" s="119" t="s">
        <v>27</v>
      </c>
      <c r="AD1" s="121" t="s">
        <v>498</v>
      </c>
      <c r="AE1" s="121"/>
      <c r="AF1" s="121"/>
      <c r="AG1" s="121"/>
      <c r="AH1" s="121"/>
      <c r="AI1" s="119" t="s">
        <v>27</v>
      </c>
      <c r="AJ1" s="131" t="s">
        <v>499</v>
      </c>
      <c r="AK1" s="132"/>
      <c r="AL1" s="132"/>
      <c r="AM1" s="132"/>
      <c r="AN1" s="133"/>
      <c r="AO1" s="119" t="s">
        <v>27</v>
      </c>
      <c r="AP1" s="121" t="s">
        <v>500</v>
      </c>
      <c r="AQ1" s="121"/>
      <c r="AR1" s="121"/>
      <c r="AS1" s="121"/>
      <c r="AT1" s="121"/>
      <c r="AU1" s="119" t="s">
        <v>27</v>
      </c>
      <c r="AV1" s="121" t="s">
        <v>28</v>
      </c>
      <c r="AW1" s="121"/>
      <c r="AX1" s="121"/>
      <c r="AY1" s="121"/>
      <c r="AZ1" s="121"/>
      <c r="BA1" s="119" t="s">
        <v>27</v>
      </c>
      <c r="BB1" s="121" t="s">
        <v>630</v>
      </c>
      <c r="BC1" s="121"/>
      <c r="BD1" s="121"/>
      <c r="BE1" s="121"/>
      <c r="BF1" s="121"/>
      <c r="BG1" s="119" t="s">
        <v>27</v>
      </c>
    </row>
    <row r="2" spans="1:59" s="2" customFormat="1" ht="20.100000000000001" customHeight="1" x14ac:dyDescent="0.3">
      <c r="A2" s="128"/>
      <c r="B2" s="128"/>
      <c r="C2" s="130"/>
      <c r="D2" s="128"/>
      <c r="E2" s="128"/>
      <c r="F2" s="91" t="s">
        <v>501</v>
      </c>
      <c r="G2" s="91" t="s">
        <v>502</v>
      </c>
      <c r="H2" s="91" t="s">
        <v>503</v>
      </c>
      <c r="I2" s="91" t="s">
        <v>504</v>
      </c>
      <c r="J2" s="91" t="s">
        <v>505</v>
      </c>
      <c r="K2" s="134"/>
      <c r="L2" s="91" t="s">
        <v>506</v>
      </c>
      <c r="M2" s="91" t="s">
        <v>507</v>
      </c>
      <c r="N2" s="91" t="s">
        <v>508</v>
      </c>
      <c r="O2" s="91" t="s">
        <v>509</v>
      </c>
      <c r="P2" s="91" t="s">
        <v>510</v>
      </c>
      <c r="Q2" s="120"/>
      <c r="R2" s="91" t="s">
        <v>511</v>
      </c>
      <c r="S2" s="91" t="s">
        <v>512</v>
      </c>
      <c r="T2" s="91" t="s">
        <v>513</v>
      </c>
      <c r="U2" s="91" t="s">
        <v>514</v>
      </c>
      <c r="V2" s="91" t="s">
        <v>515</v>
      </c>
      <c r="W2" s="120"/>
      <c r="X2" s="91" t="s">
        <v>516</v>
      </c>
      <c r="Y2" s="91" t="s">
        <v>517</v>
      </c>
      <c r="Z2" s="91" t="s">
        <v>518</v>
      </c>
      <c r="AA2" s="91" t="s">
        <v>519</v>
      </c>
      <c r="AB2" s="91" t="s">
        <v>520</v>
      </c>
      <c r="AC2" s="120"/>
      <c r="AD2" s="91" t="s">
        <v>521</v>
      </c>
      <c r="AE2" s="91" t="s">
        <v>522</v>
      </c>
      <c r="AF2" s="91" t="s">
        <v>523</v>
      </c>
      <c r="AG2" s="91" t="s">
        <v>524</v>
      </c>
      <c r="AH2" s="91" t="s">
        <v>525</v>
      </c>
      <c r="AI2" s="120"/>
      <c r="AJ2" s="91" t="s">
        <v>526</v>
      </c>
      <c r="AK2" s="91" t="s">
        <v>527</v>
      </c>
      <c r="AL2" s="91" t="s">
        <v>528</v>
      </c>
      <c r="AM2" s="91" t="s">
        <v>529</v>
      </c>
      <c r="AN2" s="91" t="s">
        <v>530</v>
      </c>
      <c r="AO2" s="120"/>
      <c r="AP2" s="91" t="s">
        <v>531</v>
      </c>
      <c r="AQ2" s="91" t="s">
        <v>532</v>
      </c>
      <c r="AR2" s="91" t="s">
        <v>533</v>
      </c>
      <c r="AS2" s="91" t="s">
        <v>534</v>
      </c>
      <c r="AT2" s="91" t="s">
        <v>535</v>
      </c>
      <c r="AU2" s="120"/>
      <c r="AV2" s="91" t="s">
        <v>29</v>
      </c>
      <c r="AW2" s="91" t="s">
        <v>30</v>
      </c>
      <c r="AX2" s="91" t="s">
        <v>31</v>
      </c>
      <c r="AY2" s="91" t="s">
        <v>32</v>
      </c>
      <c r="AZ2" s="91" t="s">
        <v>33</v>
      </c>
      <c r="BA2" s="120"/>
      <c r="BB2" s="91" t="s">
        <v>623</v>
      </c>
      <c r="BC2" s="91" t="s">
        <v>631</v>
      </c>
      <c r="BD2" s="91" t="s">
        <v>632</v>
      </c>
      <c r="BE2" s="91" t="s">
        <v>633</v>
      </c>
      <c r="BF2" s="91" t="s">
        <v>634</v>
      </c>
      <c r="BG2" s="120"/>
    </row>
    <row r="3" spans="1:59" s="102" customFormat="1" ht="23.1" customHeight="1" x14ac:dyDescent="0.3">
      <c r="A3" s="143">
        <v>1</v>
      </c>
      <c r="B3" s="143" t="s">
        <v>35</v>
      </c>
      <c r="C3" s="144" t="s">
        <v>36</v>
      </c>
      <c r="D3" s="143" t="s">
        <v>541</v>
      </c>
      <c r="E3" s="143" t="s">
        <v>34</v>
      </c>
      <c r="F3" s="145"/>
      <c r="G3" s="145"/>
      <c r="H3" s="145"/>
      <c r="I3" s="145"/>
      <c r="J3" s="146"/>
      <c r="K3" s="162" t="str">
        <f>IFERROR(AVERAGE(F3,G3,H3,I3),"0")</f>
        <v>0</v>
      </c>
      <c r="L3" s="145">
        <v>3</v>
      </c>
      <c r="M3" s="145">
        <v>3</v>
      </c>
      <c r="N3" s="145">
        <v>3</v>
      </c>
      <c r="O3" s="145"/>
      <c r="P3" s="145">
        <v>3</v>
      </c>
      <c r="Q3" s="162">
        <v>3</v>
      </c>
      <c r="R3" s="145">
        <v>2</v>
      </c>
      <c r="S3" s="145"/>
      <c r="T3" s="146"/>
      <c r="U3" s="145"/>
      <c r="V3" s="146"/>
      <c r="W3" s="162">
        <v>2</v>
      </c>
      <c r="X3" s="145"/>
      <c r="Y3" s="145"/>
      <c r="Z3" s="146"/>
      <c r="AA3" s="146"/>
      <c r="AB3" s="146"/>
      <c r="AC3" s="162">
        <f>X3</f>
        <v>0</v>
      </c>
      <c r="AD3" s="145"/>
      <c r="AE3" s="145"/>
      <c r="AF3" s="145"/>
      <c r="AG3" s="146"/>
      <c r="AH3" s="146"/>
      <c r="AI3" s="162">
        <v>0</v>
      </c>
      <c r="AJ3" s="145"/>
      <c r="AK3" s="145"/>
      <c r="AL3" s="146"/>
      <c r="AM3" s="145"/>
      <c r="AN3" s="146"/>
      <c r="AO3" s="162" t="str">
        <f>IFERROR(AVERAGE(AJ3,AK3,AM3),"0")</f>
        <v>0</v>
      </c>
      <c r="AP3" s="145"/>
      <c r="AQ3" s="145"/>
      <c r="AR3" s="145"/>
      <c r="AS3" s="146"/>
      <c r="AT3" s="146"/>
      <c r="AU3" s="162">
        <f>AP3</f>
        <v>0</v>
      </c>
      <c r="AV3" s="146"/>
      <c r="AW3" s="146"/>
      <c r="AX3" s="145"/>
      <c r="AY3" s="145"/>
      <c r="AZ3" s="145"/>
      <c r="BA3" s="162" t="str">
        <f>IFERROR(AVERAGE(AY3,AZ3),"0")</f>
        <v>0</v>
      </c>
      <c r="BB3" s="145"/>
      <c r="BC3" s="145"/>
      <c r="BD3" s="146"/>
      <c r="BE3" s="147"/>
      <c r="BF3" s="148"/>
      <c r="BG3" s="162">
        <v>0</v>
      </c>
    </row>
    <row r="4" spans="1:59" s="102" customFormat="1" ht="23.1" customHeight="1" x14ac:dyDescent="0.3">
      <c r="A4" s="149">
        <v>2</v>
      </c>
      <c r="B4" s="149" t="s">
        <v>74</v>
      </c>
      <c r="C4" s="150" t="s">
        <v>75</v>
      </c>
      <c r="D4" s="149" t="s">
        <v>449</v>
      </c>
      <c r="E4" s="149" t="s">
        <v>34</v>
      </c>
      <c r="F4" s="145"/>
      <c r="G4" s="145"/>
      <c r="H4" s="145"/>
      <c r="I4" s="145"/>
      <c r="J4" s="152"/>
      <c r="K4" s="162" t="str">
        <f t="shared" ref="K4:K67" si="0">IFERROR(AVERAGE(F4,G4,H4,I4),"0")</f>
        <v>0</v>
      </c>
      <c r="L4" s="145">
        <v>3</v>
      </c>
      <c r="M4" s="145">
        <v>2</v>
      </c>
      <c r="N4" s="145">
        <v>3</v>
      </c>
      <c r="O4" s="145"/>
      <c r="P4" s="145">
        <v>3</v>
      </c>
      <c r="Q4" s="162">
        <v>2.75</v>
      </c>
      <c r="R4" s="145">
        <v>2</v>
      </c>
      <c r="S4" s="145"/>
      <c r="T4" s="153"/>
      <c r="U4" s="145"/>
      <c r="V4" s="152"/>
      <c r="W4" s="162">
        <v>0</v>
      </c>
      <c r="X4" s="145"/>
      <c r="Y4" s="145"/>
      <c r="Z4" s="153"/>
      <c r="AA4" s="153"/>
      <c r="AB4" s="152"/>
      <c r="AC4" s="162">
        <v>0</v>
      </c>
      <c r="AD4" s="145"/>
      <c r="AE4" s="145"/>
      <c r="AF4" s="145"/>
      <c r="AG4" s="153"/>
      <c r="AH4" s="152"/>
      <c r="AI4" s="162">
        <v>0</v>
      </c>
      <c r="AJ4" s="145"/>
      <c r="AK4" s="145"/>
      <c r="AL4" s="153"/>
      <c r="AM4" s="145"/>
      <c r="AN4" s="152"/>
      <c r="AO4" s="162" t="str">
        <f t="shared" ref="AO4:AO67" si="1">IFERROR(AVERAGE(AJ4,AK4,AM4),"0")</f>
        <v>0</v>
      </c>
      <c r="AP4" s="145"/>
      <c r="AQ4" s="145"/>
      <c r="AR4" s="145"/>
      <c r="AS4" s="153"/>
      <c r="AT4" s="152"/>
      <c r="AU4" s="162">
        <f t="shared" ref="AU4:AU67" si="2">AP4</f>
        <v>0</v>
      </c>
      <c r="AV4" s="153"/>
      <c r="AW4" s="153"/>
      <c r="AX4" s="145"/>
      <c r="AY4" s="145"/>
      <c r="AZ4" s="145"/>
      <c r="BA4" s="162" t="str">
        <f t="shared" ref="BA4:BA67" si="3">IFERROR(AVERAGE(AY4,AZ4),"0")</f>
        <v>0</v>
      </c>
      <c r="BB4" s="145"/>
      <c r="BC4" s="145"/>
      <c r="BD4" s="153"/>
      <c r="BE4" s="151"/>
      <c r="BF4" s="154"/>
      <c r="BG4" s="162">
        <v>0</v>
      </c>
    </row>
    <row r="5" spans="1:59" s="102" customFormat="1" ht="23.1" customHeight="1" x14ac:dyDescent="0.3">
      <c r="A5" s="143">
        <v>3</v>
      </c>
      <c r="B5" s="143" t="s">
        <v>63</v>
      </c>
      <c r="C5" s="144" t="s">
        <v>64</v>
      </c>
      <c r="D5" s="143" t="s">
        <v>541</v>
      </c>
      <c r="E5" s="143" t="s">
        <v>34</v>
      </c>
      <c r="F5" s="145"/>
      <c r="G5" s="145"/>
      <c r="H5" s="145"/>
      <c r="I5" s="145"/>
      <c r="J5" s="146"/>
      <c r="K5" s="162" t="str">
        <f t="shared" si="0"/>
        <v>0</v>
      </c>
      <c r="L5" s="145">
        <v>2</v>
      </c>
      <c r="M5" s="145">
        <v>3</v>
      </c>
      <c r="N5" s="145">
        <v>3</v>
      </c>
      <c r="O5" s="145"/>
      <c r="P5" s="145">
        <v>3</v>
      </c>
      <c r="Q5" s="162">
        <v>2.75</v>
      </c>
      <c r="R5" s="145">
        <v>3</v>
      </c>
      <c r="S5" s="145"/>
      <c r="T5" s="145"/>
      <c r="U5" s="145"/>
      <c r="V5" s="146"/>
      <c r="W5" s="162">
        <v>0</v>
      </c>
      <c r="X5" s="145"/>
      <c r="Y5" s="145"/>
      <c r="Z5" s="145"/>
      <c r="AA5" s="145"/>
      <c r="AB5" s="146"/>
      <c r="AC5" s="162">
        <v>0</v>
      </c>
      <c r="AD5" s="145"/>
      <c r="AE5" s="145"/>
      <c r="AF5" s="145"/>
      <c r="AG5" s="145"/>
      <c r="AH5" s="146"/>
      <c r="AI5" s="162">
        <v>0</v>
      </c>
      <c r="AJ5" s="145"/>
      <c r="AK5" s="145"/>
      <c r="AL5" s="145"/>
      <c r="AM5" s="145"/>
      <c r="AN5" s="146"/>
      <c r="AO5" s="162" t="str">
        <f t="shared" si="1"/>
        <v>0</v>
      </c>
      <c r="AP5" s="145"/>
      <c r="AQ5" s="145"/>
      <c r="AR5" s="145"/>
      <c r="AS5" s="145"/>
      <c r="AT5" s="146"/>
      <c r="AU5" s="162">
        <f t="shared" si="2"/>
        <v>0</v>
      </c>
      <c r="AV5" s="145"/>
      <c r="AW5" s="145"/>
      <c r="AX5" s="145"/>
      <c r="AY5" s="145"/>
      <c r="AZ5" s="145"/>
      <c r="BA5" s="162" t="str">
        <f t="shared" si="3"/>
        <v>0</v>
      </c>
      <c r="BB5" s="145"/>
      <c r="BC5" s="145"/>
      <c r="BD5" s="145"/>
      <c r="BE5" s="147"/>
      <c r="BF5" s="148"/>
      <c r="BG5" s="162">
        <v>0</v>
      </c>
    </row>
    <row r="6" spans="1:59" s="102" customFormat="1" ht="23.1" customHeight="1" x14ac:dyDescent="0.3">
      <c r="A6" s="149">
        <v>4</v>
      </c>
      <c r="B6" s="149" t="s">
        <v>98</v>
      </c>
      <c r="C6" s="150" t="s">
        <v>99</v>
      </c>
      <c r="D6" s="149" t="s">
        <v>449</v>
      </c>
      <c r="E6" s="149" t="s">
        <v>34</v>
      </c>
      <c r="F6" s="145"/>
      <c r="G6" s="145"/>
      <c r="H6" s="145"/>
      <c r="I6" s="145"/>
      <c r="J6" s="152"/>
      <c r="K6" s="162" t="str">
        <f t="shared" si="0"/>
        <v>0</v>
      </c>
      <c r="L6" s="145">
        <v>3</v>
      </c>
      <c r="M6" s="145">
        <v>3</v>
      </c>
      <c r="N6" s="145">
        <v>4</v>
      </c>
      <c r="O6" s="145"/>
      <c r="P6" s="145">
        <v>3</v>
      </c>
      <c r="Q6" s="162">
        <v>3.25</v>
      </c>
      <c r="R6" s="145">
        <v>2</v>
      </c>
      <c r="S6" s="145"/>
      <c r="T6" s="153"/>
      <c r="U6" s="145"/>
      <c r="V6" s="152"/>
      <c r="W6" s="162">
        <v>0</v>
      </c>
      <c r="X6" s="145"/>
      <c r="Y6" s="145"/>
      <c r="Z6" s="153"/>
      <c r="AA6" s="153"/>
      <c r="AB6" s="152"/>
      <c r="AC6" s="162">
        <v>0</v>
      </c>
      <c r="AD6" s="145"/>
      <c r="AE6" s="145"/>
      <c r="AF6" s="145"/>
      <c r="AG6" s="153"/>
      <c r="AH6" s="152"/>
      <c r="AI6" s="162">
        <v>0</v>
      </c>
      <c r="AJ6" s="145"/>
      <c r="AK6" s="145"/>
      <c r="AL6" s="153"/>
      <c r="AM6" s="145"/>
      <c r="AN6" s="152"/>
      <c r="AO6" s="162" t="str">
        <f t="shared" si="1"/>
        <v>0</v>
      </c>
      <c r="AP6" s="145"/>
      <c r="AQ6" s="145"/>
      <c r="AR6" s="145"/>
      <c r="AS6" s="153"/>
      <c r="AT6" s="152"/>
      <c r="AU6" s="162">
        <f t="shared" si="2"/>
        <v>0</v>
      </c>
      <c r="AV6" s="153"/>
      <c r="AW6" s="153"/>
      <c r="AX6" s="145"/>
      <c r="AY6" s="145"/>
      <c r="AZ6" s="145"/>
      <c r="BA6" s="162" t="str">
        <f t="shared" si="3"/>
        <v>0</v>
      </c>
      <c r="BB6" s="145"/>
      <c r="BC6" s="145"/>
      <c r="BD6" s="153"/>
      <c r="BE6" s="151"/>
      <c r="BF6" s="154"/>
      <c r="BG6" s="162">
        <v>0</v>
      </c>
    </row>
    <row r="7" spans="1:59" s="102" customFormat="1" ht="23.1" customHeight="1" x14ac:dyDescent="0.3">
      <c r="A7" s="143">
        <v>5</v>
      </c>
      <c r="B7" s="143" t="s">
        <v>289</v>
      </c>
      <c r="C7" s="144" t="s">
        <v>537</v>
      </c>
      <c r="D7" s="143" t="s">
        <v>449</v>
      </c>
      <c r="E7" s="143" t="s">
        <v>288</v>
      </c>
      <c r="F7" s="145"/>
      <c r="G7" s="145"/>
      <c r="H7" s="145"/>
      <c r="I7" s="145"/>
      <c r="J7" s="146"/>
      <c r="K7" s="162" t="str">
        <f t="shared" si="0"/>
        <v>0</v>
      </c>
      <c r="L7" s="145">
        <v>1</v>
      </c>
      <c r="M7" s="145">
        <v>1</v>
      </c>
      <c r="N7" s="145">
        <v>1</v>
      </c>
      <c r="O7" s="145"/>
      <c r="P7" s="145">
        <v>1</v>
      </c>
      <c r="Q7" s="162">
        <v>1</v>
      </c>
      <c r="R7" s="145">
        <v>1</v>
      </c>
      <c r="S7" s="145"/>
      <c r="T7" s="145"/>
      <c r="U7" s="145"/>
      <c r="V7" s="146"/>
      <c r="W7" s="162">
        <v>0</v>
      </c>
      <c r="X7" s="145"/>
      <c r="Y7" s="145"/>
      <c r="Z7" s="145"/>
      <c r="AA7" s="145"/>
      <c r="AB7" s="146"/>
      <c r="AC7" s="162">
        <v>0</v>
      </c>
      <c r="AD7" s="145"/>
      <c r="AE7" s="145"/>
      <c r="AF7" s="145"/>
      <c r="AG7" s="145"/>
      <c r="AH7" s="146"/>
      <c r="AI7" s="162">
        <v>0</v>
      </c>
      <c r="AJ7" s="145"/>
      <c r="AK7" s="145"/>
      <c r="AL7" s="145"/>
      <c r="AM7" s="145"/>
      <c r="AN7" s="146"/>
      <c r="AO7" s="162" t="str">
        <f t="shared" si="1"/>
        <v>0</v>
      </c>
      <c r="AP7" s="145"/>
      <c r="AQ7" s="145"/>
      <c r="AR7" s="145"/>
      <c r="AS7" s="145"/>
      <c r="AT7" s="146"/>
      <c r="AU7" s="162">
        <f t="shared" si="2"/>
        <v>0</v>
      </c>
      <c r="AV7" s="145"/>
      <c r="AW7" s="145"/>
      <c r="AX7" s="145"/>
      <c r="AY7" s="145"/>
      <c r="AZ7" s="145"/>
      <c r="BA7" s="162" t="str">
        <f t="shared" si="3"/>
        <v>0</v>
      </c>
      <c r="BB7" s="145"/>
      <c r="BC7" s="145"/>
      <c r="BD7" s="145"/>
      <c r="BE7" s="147"/>
      <c r="BF7" s="148"/>
      <c r="BG7" s="162">
        <v>0</v>
      </c>
    </row>
    <row r="8" spans="1:59" s="102" customFormat="1" ht="23.1" customHeight="1" x14ac:dyDescent="0.3">
      <c r="A8" s="149">
        <v>6</v>
      </c>
      <c r="B8" s="149" t="s">
        <v>100</v>
      </c>
      <c r="C8" s="150" t="s">
        <v>101</v>
      </c>
      <c r="D8" s="149" t="s">
        <v>449</v>
      </c>
      <c r="E8" s="149" t="s">
        <v>34</v>
      </c>
      <c r="F8" s="145"/>
      <c r="G8" s="145"/>
      <c r="H8" s="145"/>
      <c r="I8" s="145"/>
      <c r="J8" s="152"/>
      <c r="K8" s="162" t="str">
        <f t="shared" si="0"/>
        <v>0</v>
      </c>
      <c r="L8" s="145">
        <v>2</v>
      </c>
      <c r="M8" s="145">
        <v>3</v>
      </c>
      <c r="N8" s="145">
        <v>2</v>
      </c>
      <c r="O8" s="145"/>
      <c r="P8" s="145">
        <v>3</v>
      </c>
      <c r="Q8" s="162">
        <v>2.5</v>
      </c>
      <c r="R8" s="145">
        <v>3</v>
      </c>
      <c r="S8" s="145"/>
      <c r="T8" s="153"/>
      <c r="U8" s="145"/>
      <c r="V8" s="152"/>
      <c r="W8" s="162">
        <v>0</v>
      </c>
      <c r="X8" s="145"/>
      <c r="Y8" s="145"/>
      <c r="Z8" s="153"/>
      <c r="AA8" s="153"/>
      <c r="AB8" s="152"/>
      <c r="AC8" s="162">
        <v>0</v>
      </c>
      <c r="AD8" s="145"/>
      <c r="AE8" s="145"/>
      <c r="AF8" s="145"/>
      <c r="AG8" s="153"/>
      <c r="AH8" s="152"/>
      <c r="AI8" s="162">
        <v>0</v>
      </c>
      <c r="AJ8" s="145"/>
      <c r="AK8" s="145"/>
      <c r="AL8" s="153"/>
      <c r="AM8" s="145"/>
      <c r="AN8" s="152"/>
      <c r="AO8" s="162" t="str">
        <f t="shared" si="1"/>
        <v>0</v>
      </c>
      <c r="AP8" s="145"/>
      <c r="AQ8" s="145"/>
      <c r="AR8" s="145"/>
      <c r="AS8" s="153"/>
      <c r="AT8" s="152"/>
      <c r="AU8" s="162">
        <f t="shared" si="2"/>
        <v>0</v>
      </c>
      <c r="AV8" s="153"/>
      <c r="AW8" s="153"/>
      <c r="AX8" s="145"/>
      <c r="AY8" s="145"/>
      <c r="AZ8" s="145"/>
      <c r="BA8" s="162" t="str">
        <f t="shared" si="3"/>
        <v>0</v>
      </c>
      <c r="BB8" s="145"/>
      <c r="BC8" s="145"/>
      <c r="BD8" s="153"/>
      <c r="BE8" s="151"/>
      <c r="BF8" s="154"/>
      <c r="BG8" s="162">
        <v>0</v>
      </c>
    </row>
    <row r="9" spans="1:59" s="102" customFormat="1" ht="23.1" customHeight="1" x14ac:dyDescent="0.3">
      <c r="A9" s="143">
        <v>7</v>
      </c>
      <c r="B9" s="143" t="s">
        <v>71</v>
      </c>
      <c r="C9" s="144" t="s">
        <v>72</v>
      </c>
      <c r="D9" s="143" t="s">
        <v>449</v>
      </c>
      <c r="E9" s="143" t="s">
        <v>34</v>
      </c>
      <c r="F9" s="145"/>
      <c r="G9" s="145"/>
      <c r="H9" s="145"/>
      <c r="I9" s="145"/>
      <c r="J9" s="146"/>
      <c r="K9" s="162" t="str">
        <f t="shared" si="0"/>
        <v>0</v>
      </c>
      <c r="L9" s="145">
        <v>3</v>
      </c>
      <c r="M9" s="145">
        <v>2</v>
      </c>
      <c r="N9" s="145">
        <v>2</v>
      </c>
      <c r="O9" s="145"/>
      <c r="P9" s="145">
        <v>3</v>
      </c>
      <c r="Q9" s="162">
        <v>2.5</v>
      </c>
      <c r="R9" s="145">
        <v>3</v>
      </c>
      <c r="S9" s="145"/>
      <c r="T9" s="145"/>
      <c r="U9" s="145"/>
      <c r="V9" s="146"/>
      <c r="W9" s="162">
        <v>0</v>
      </c>
      <c r="X9" s="145"/>
      <c r="Y9" s="145"/>
      <c r="Z9" s="145"/>
      <c r="AA9" s="145"/>
      <c r="AB9" s="146"/>
      <c r="AC9" s="162">
        <v>0</v>
      </c>
      <c r="AD9" s="145"/>
      <c r="AE9" s="145"/>
      <c r="AF9" s="145"/>
      <c r="AG9" s="145"/>
      <c r="AH9" s="146"/>
      <c r="AI9" s="162">
        <v>0</v>
      </c>
      <c r="AJ9" s="145"/>
      <c r="AK9" s="145"/>
      <c r="AL9" s="145"/>
      <c r="AM9" s="145"/>
      <c r="AN9" s="146"/>
      <c r="AO9" s="162" t="str">
        <f t="shared" si="1"/>
        <v>0</v>
      </c>
      <c r="AP9" s="145"/>
      <c r="AQ9" s="145"/>
      <c r="AR9" s="145"/>
      <c r="AS9" s="145"/>
      <c r="AT9" s="146"/>
      <c r="AU9" s="162">
        <f t="shared" si="2"/>
        <v>0</v>
      </c>
      <c r="AV9" s="145"/>
      <c r="AW9" s="145"/>
      <c r="AX9" s="145"/>
      <c r="AY9" s="145"/>
      <c r="AZ9" s="145"/>
      <c r="BA9" s="162" t="str">
        <f t="shared" si="3"/>
        <v>0</v>
      </c>
      <c r="BB9" s="145"/>
      <c r="BC9" s="145"/>
      <c r="BD9" s="145"/>
      <c r="BE9" s="147"/>
      <c r="BF9" s="148"/>
      <c r="BG9" s="162">
        <v>0</v>
      </c>
    </row>
    <row r="10" spans="1:59" s="102" customFormat="1" ht="23.1" customHeight="1" x14ac:dyDescent="0.3">
      <c r="A10" s="149">
        <v>8</v>
      </c>
      <c r="B10" s="149" t="s">
        <v>290</v>
      </c>
      <c r="C10" s="150" t="s">
        <v>291</v>
      </c>
      <c r="D10" s="149" t="s">
        <v>449</v>
      </c>
      <c r="E10" s="149" t="s">
        <v>492</v>
      </c>
      <c r="F10" s="145"/>
      <c r="G10" s="145"/>
      <c r="H10" s="145"/>
      <c r="I10" s="145"/>
      <c r="J10" s="152"/>
      <c r="K10" s="162" t="str">
        <f t="shared" si="0"/>
        <v>0</v>
      </c>
      <c r="L10" s="145">
        <v>4</v>
      </c>
      <c r="M10" s="145">
        <v>2</v>
      </c>
      <c r="N10" s="145">
        <v>3</v>
      </c>
      <c r="O10" s="145"/>
      <c r="P10" s="145">
        <v>3</v>
      </c>
      <c r="Q10" s="162">
        <v>3</v>
      </c>
      <c r="R10" s="145">
        <v>4</v>
      </c>
      <c r="S10" s="145"/>
      <c r="T10" s="153"/>
      <c r="U10" s="145"/>
      <c r="V10" s="152"/>
      <c r="W10" s="162">
        <v>0</v>
      </c>
      <c r="X10" s="145"/>
      <c r="Y10" s="145"/>
      <c r="Z10" s="153"/>
      <c r="AA10" s="153"/>
      <c r="AB10" s="152"/>
      <c r="AC10" s="162">
        <v>0</v>
      </c>
      <c r="AD10" s="145"/>
      <c r="AE10" s="145"/>
      <c r="AF10" s="145"/>
      <c r="AG10" s="153"/>
      <c r="AH10" s="152"/>
      <c r="AI10" s="162">
        <v>0</v>
      </c>
      <c r="AJ10" s="145"/>
      <c r="AK10" s="145"/>
      <c r="AL10" s="153"/>
      <c r="AM10" s="145"/>
      <c r="AN10" s="152"/>
      <c r="AO10" s="162" t="str">
        <f t="shared" si="1"/>
        <v>0</v>
      </c>
      <c r="AP10" s="145"/>
      <c r="AQ10" s="145"/>
      <c r="AR10" s="145"/>
      <c r="AS10" s="153"/>
      <c r="AT10" s="152"/>
      <c r="AU10" s="162">
        <f t="shared" si="2"/>
        <v>0</v>
      </c>
      <c r="AV10" s="153"/>
      <c r="AW10" s="153"/>
      <c r="AX10" s="145"/>
      <c r="AY10" s="145"/>
      <c r="AZ10" s="145"/>
      <c r="BA10" s="162" t="str">
        <f t="shared" si="3"/>
        <v>0</v>
      </c>
      <c r="BB10" s="145"/>
      <c r="BC10" s="145"/>
      <c r="BD10" s="153"/>
      <c r="BE10" s="151"/>
      <c r="BF10" s="154"/>
      <c r="BG10" s="162">
        <v>0</v>
      </c>
    </row>
    <row r="11" spans="1:59" s="102" customFormat="1" ht="23.1" customHeight="1" x14ac:dyDescent="0.3">
      <c r="A11" s="143">
        <v>9</v>
      </c>
      <c r="B11" s="143" t="s">
        <v>102</v>
      </c>
      <c r="C11" s="144" t="s">
        <v>103</v>
      </c>
      <c r="D11" s="143" t="s">
        <v>541</v>
      </c>
      <c r="E11" s="143" t="s">
        <v>34</v>
      </c>
      <c r="F11" s="145"/>
      <c r="G11" s="145"/>
      <c r="H11" s="145"/>
      <c r="I11" s="145"/>
      <c r="J11" s="146"/>
      <c r="K11" s="162" t="str">
        <f t="shared" si="0"/>
        <v>0</v>
      </c>
      <c r="L11" s="145">
        <v>3.5</v>
      </c>
      <c r="M11" s="145">
        <v>3.5</v>
      </c>
      <c r="N11" s="145">
        <v>3</v>
      </c>
      <c r="O11" s="145"/>
      <c r="P11" s="145">
        <v>3.5</v>
      </c>
      <c r="Q11" s="162">
        <v>3.375</v>
      </c>
      <c r="R11" s="145">
        <v>3.5</v>
      </c>
      <c r="S11" s="145"/>
      <c r="T11" s="145"/>
      <c r="U11" s="145"/>
      <c r="V11" s="146"/>
      <c r="W11" s="162">
        <v>0</v>
      </c>
      <c r="X11" s="145"/>
      <c r="Y11" s="145"/>
      <c r="Z11" s="145"/>
      <c r="AA11" s="145"/>
      <c r="AB11" s="146"/>
      <c r="AC11" s="162">
        <v>0</v>
      </c>
      <c r="AD11" s="145"/>
      <c r="AE11" s="145"/>
      <c r="AF11" s="145"/>
      <c r="AG11" s="145"/>
      <c r="AH11" s="146"/>
      <c r="AI11" s="162">
        <v>0</v>
      </c>
      <c r="AJ11" s="145"/>
      <c r="AK11" s="145"/>
      <c r="AL11" s="145"/>
      <c r="AM11" s="145"/>
      <c r="AN11" s="146"/>
      <c r="AO11" s="162" t="str">
        <f t="shared" si="1"/>
        <v>0</v>
      </c>
      <c r="AP11" s="145"/>
      <c r="AQ11" s="145"/>
      <c r="AR11" s="145"/>
      <c r="AS11" s="145"/>
      <c r="AT11" s="146"/>
      <c r="AU11" s="162">
        <f t="shared" si="2"/>
        <v>0</v>
      </c>
      <c r="AV11" s="145"/>
      <c r="AW11" s="145"/>
      <c r="AX11" s="145"/>
      <c r="AY11" s="145"/>
      <c r="AZ11" s="145"/>
      <c r="BA11" s="162" t="str">
        <f t="shared" si="3"/>
        <v>0</v>
      </c>
      <c r="BB11" s="145"/>
      <c r="BC11" s="145"/>
      <c r="BD11" s="145"/>
      <c r="BE11" s="147"/>
      <c r="BF11" s="148"/>
      <c r="BG11" s="162">
        <v>0</v>
      </c>
    </row>
    <row r="12" spans="1:59" s="102" customFormat="1" ht="23.1" customHeight="1" x14ac:dyDescent="0.3">
      <c r="A12" s="149">
        <v>10</v>
      </c>
      <c r="B12" s="149" t="s">
        <v>67</v>
      </c>
      <c r="C12" s="150" t="s">
        <v>68</v>
      </c>
      <c r="D12" s="149" t="s">
        <v>449</v>
      </c>
      <c r="E12" s="149" t="s">
        <v>34</v>
      </c>
      <c r="F12" s="145"/>
      <c r="G12" s="145"/>
      <c r="H12" s="145"/>
      <c r="I12" s="145"/>
      <c r="J12" s="152"/>
      <c r="K12" s="162" t="str">
        <f t="shared" si="0"/>
        <v>0</v>
      </c>
      <c r="L12" s="145">
        <v>3</v>
      </c>
      <c r="M12" s="145">
        <v>4</v>
      </c>
      <c r="N12" s="145">
        <v>3</v>
      </c>
      <c r="O12" s="145"/>
      <c r="P12" s="145">
        <v>4</v>
      </c>
      <c r="Q12" s="162">
        <v>3.5</v>
      </c>
      <c r="R12" s="145">
        <v>3</v>
      </c>
      <c r="S12" s="145"/>
      <c r="T12" s="153"/>
      <c r="U12" s="145"/>
      <c r="V12" s="152"/>
      <c r="W12" s="162">
        <v>0</v>
      </c>
      <c r="X12" s="145"/>
      <c r="Y12" s="145"/>
      <c r="Z12" s="153"/>
      <c r="AA12" s="153"/>
      <c r="AB12" s="152"/>
      <c r="AC12" s="162">
        <v>0</v>
      </c>
      <c r="AD12" s="145"/>
      <c r="AE12" s="145"/>
      <c r="AF12" s="145"/>
      <c r="AG12" s="153"/>
      <c r="AH12" s="152"/>
      <c r="AI12" s="162">
        <v>0</v>
      </c>
      <c r="AJ12" s="145"/>
      <c r="AK12" s="145"/>
      <c r="AL12" s="153"/>
      <c r="AM12" s="145"/>
      <c r="AN12" s="152"/>
      <c r="AO12" s="162" t="str">
        <f t="shared" si="1"/>
        <v>0</v>
      </c>
      <c r="AP12" s="145"/>
      <c r="AQ12" s="145"/>
      <c r="AR12" s="145"/>
      <c r="AS12" s="153"/>
      <c r="AT12" s="152"/>
      <c r="AU12" s="162">
        <f t="shared" si="2"/>
        <v>0</v>
      </c>
      <c r="AV12" s="153"/>
      <c r="AW12" s="153"/>
      <c r="AX12" s="145"/>
      <c r="AY12" s="145"/>
      <c r="AZ12" s="145"/>
      <c r="BA12" s="162" t="str">
        <f t="shared" si="3"/>
        <v>0</v>
      </c>
      <c r="BB12" s="145"/>
      <c r="BC12" s="145"/>
      <c r="BD12" s="153"/>
      <c r="BE12" s="151"/>
      <c r="BF12" s="154"/>
      <c r="BG12" s="162">
        <v>0</v>
      </c>
    </row>
    <row r="13" spans="1:59" s="102" customFormat="1" ht="23.1" customHeight="1" x14ac:dyDescent="0.3">
      <c r="A13" s="143">
        <v>11</v>
      </c>
      <c r="B13" s="143" t="s">
        <v>161</v>
      </c>
      <c r="C13" s="144" t="s">
        <v>162</v>
      </c>
      <c r="D13" s="143" t="s">
        <v>449</v>
      </c>
      <c r="E13" s="143" t="s">
        <v>160</v>
      </c>
      <c r="F13" s="145"/>
      <c r="G13" s="145"/>
      <c r="H13" s="145"/>
      <c r="I13" s="145"/>
      <c r="J13" s="146"/>
      <c r="K13" s="162" t="str">
        <f t="shared" si="0"/>
        <v>0</v>
      </c>
      <c r="L13" s="145">
        <v>4</v>
      </c>
      <c r="M13" s="145">
        <v>4</v>
      </c>
      <c r="N13" s="145">
        <v>4</v>
      </c>
      <c r="O13" s="145"/>
      <c r="P13" s="145">
        <v>2</v>
      </c>
      <c r="Q13" s="162">
        <v>3.5</v>
      </c>
      <c r="R13" s="145">
        <v>2</v>
      </c>
      <c r="S13" s="145"/>
      <c r="T13" s="145"/>
      <c r="U13" s="145"/>
      <c r="V13" s="146"/>
      <c r="W13" s="162">
        <v>0</v>
      </c>
      <c r="X13" s="145"/>
      <c r="Y13" s="145"/>
      <c r="Z13" s="145"/>
      <c r="AA13" s="145"/>
      <c r="AB13" s="146"/>
      <c r="AC13" s="162">
        <v>0</v>
      </c>
      <c r="AD13" s="145"/>
      <c r="AE13" s="145"/>
      <c r="AF13" s="145"/>
      <c r="AG13" s="145"/>
      <c r="AH13" s="146"/>
      <c r="AI13" s="162">
        <v>0</v>
      </c>
      <c r="AJ13" s="145"/>
      <c r="AK13" s="145"/>
      <c r="AL13" s="145"/>
      <c r="AM13" s="145"/>
      <c r="AN13" s="146"/>
      <c r="AO13" s="162" t="str">
        <f t="shared" si="1"/>
        <v>0</v>
      </c>
      <c r="AP13" s="145"/>
      <c r="AQ13" s="145"/>
      <c r="AR13" s="145"/>
      <c r="AS13" s="145"/>
      <c r="AT13" s="146"/>
      <c r="AU13" s="162">
        <f t="shared" si="2"/>
        <v>0</v>
      </c>
      <c r="AV13" s="145"/>
      <c r="AW13" s="145"/>
      <c r="AX13" s="145"/>
      <c r="AY13" s="145"/>
      <c r="AZ13" s="145"/>
      <c r="BA13" s="162" t="str">
        <f t="shared" si="3"/>
        <v>0</v>
      </c>
      <c r="BB13" s="145"/>
      <c r="BC13" s="145"/>
      <c r="BD13" s="145"/>
      <c r="BE13" s="147"/>
      <c r="BF13" s="148"/>
      <c r="BG13" s="162">
        <v>0</v>
      </c>
    </row>
    <row r="14" spans="1:59" s="102" customFormat="1" ht="23.1" customHeight="1" x14ac:dyDescent="0.3">
      <c r="A14" s="149">
        <v>12</v>
      </c>
      <c r="B14" s="149" t="s">
        <v>177</v>
      </c>
      <c r="C14" s="150" t="s">
        <v>178</v>
      </c>
      <c r="D14" s="149" t="s">
        <v>449</v>
      </c>
      <c r="E14" s="149" t="s">
        <v>160</v>
      </c>
      <c r="F14" s="145"/>
      <c r="G14" s="145"/>
      <c r="H14" s="145"/>
      <c r="I14" s="145"/>
      <c r="J14" s="152"/>
      <c r="K14" s="162" t="str">
        <f t="shared" si="0"/>
        <v>0</v>
      </c>
      <c r="L14" s="145">
        <v>3</v>
      </c>
      <c r="M14" s="145">
        <v>3</v>
      </c>
      <c r="N14" s="145">
        <v>3</v>
      </c>
      <c r="O14" s="145"/>
      <c r="P14" s="145">
        <v>3</v>
      </c>
      <c r="Q14" s="162">
        <v>3</v>
      </c>
      <c r="R14" s="145">
        <v>3</v>
      </c>
      <c r="S14" s="145"/>
      <c r="T14" s="153"/>
      <c r="U14" s="145"/>
      <c r="V14" s="152"/>
      <c r="W14" s="162">
        <v>0</v>
      </c>
      <c r="X14" s="145"/>
      <c r="Y14" s="145"/>
      <c r="Z14" s="153"/>
      <c r="AA14" s="153"/>
      <c r="AB14" s="152"/>
      <c r="AC14" s="162">
        <v>0</v>
      </c>
      <c r="AD14" s="145"/>
      <c r="AE14" s="145"/>
      <c r="AF14" s="145"/>
      <c r="AG14" s="153"/>
      <c r="AH14" s="152"/>
      <c r="AI14" s="162">
        <v>0</v>
      </c>
      <c r="AJ14" s="145"/>
      <c r="AK14" s="145"/>
      <c r="AL14" s="153"/>
      <c r="AM14" s="145"/>
      <c r="AN14" s="152"/>
      <c r="AO14" s="162" t="str">
        <f t="shared" si="1"/>
        <v>0</v>
      </c>
      <c r="AP14" s="145"/>
      <c r="AQ14" s="145"/>
      <c r="AR14" s="145"/>
      <c r="AS14" s="153"/>
      <c r="AT14" s="152"/>
      <c r="AU14" s="162">
        <f t="shared" si="2"/>
        <v>0</v>
      </c>
      <c r="AV14" s="153"/>
      <c r="AW14" s="153"/>
      <c r="AX14" s="145"/>
      <c r="AY14" s="145"/>
      <c r="AZ14" s="145"/>
      <c r="BA14" s="162" t="str">
        <f t="shared" si="3"/>
        <v>0</v>
      </c>
      <c r="BB14" s="145"/>
      <c r="BC14" s="145"/>
      <c r="BD14" s="153"/>
      <c r="BE14" s="151"/>
      <c r="BF14" s="154"/>
      <c r="BG14" s="162">
        <v>0</v>
      </c>
    </row>
    <row r="15" spans="1:59" s="102" customFormat="1" ht="23.1" customHeight="1" x14ac:dyDescent="0.3">
      <c r="A15" s="143">
        <v>13</v>
      </c>
      <c r="B15" s="143" t="s">
        <v>86</v>
      </c>
      <c r="C15" s="144" t="s">
        <v>87</v>
      </c>
      <c r="D15" s="143" t="s">
        <v>449</v>
      </c>
      <c r="E15" s="143" t="s">
        <v>34</v>
      </c>
      <c r="F15" s="145"/>
      <c r="G15" s="145"/>
      <c r="H15" s="145"/>
      <c r="I15" s="145"/>
      <c r="J15" s="146"/>
      <c r="K15" s="162" t="str">
        <f t="shared" si="0"/>
        <v>0</v>
      </c>
      <c r="L15" s="145">
        <v>4</v>
      </c>
      <c r="M15" s="145">
        <v>4</v>
      </c>
      <c r="N15" s="145">
        <v>3</v>
      </c>
      <c r="O15" s="145"/>
      <c r="P15" s="145">
        <v>4</v>
      </c>
      <c r="Q15" s="162">
        <v>3.75</v>
      </c>
      <c r="R15" s="145">
        <v>4</v>
      </c>
      <c r="S15" s="145"/>
      <c r="T15" s="145"/>
      <c r="U15" s="145"/>
      <c r="V15" s="146"/>
      <c r="W15" s="162">
        <v>0</v>
      </c>
      <c r="X15" s="145"/>
      <c r="Y15" s="145"/>
      <c r="Z15" s="145"/>
      <c r="AA15" s="145"/>
      <c r="AB15" s="146"/>
      <c r="AC15" s="162">
        <v>0</v>
      </c>
      <c r="AD15" s="145"/>
      <c r="AE15" s="145"/>
      <c r="AF15" s="145"/>
      <c r="AG15" s="145"/>
      <c r="AH15" s="146"/>
      <c r="AI15" s="162">
        <v>0</v>
      </c>
      <c r="AJ15" s="145"/>
      <c r="AK15" s="145"/>
      <c r="AL15" s="145"/>
      <c r="AM15" s="145"/>
      <c r="AN15" s="146"/>
      <c r="AO15" s="162" t="str">
        <f t="shared" si="1"/>
        <v>0</v>
      </c>
      <c r="AP15" s="145"/>
      <c r="AQ15" s="145"/>
      <c r="AR15" s="145"/>
      <c r="AS15" s="145"/>
      <c r="AT15" s="146"/>
      <c r="AU15" s="162">
        <f t="shared" si="2"/>
        <v>0</v>
      </c>
      <c r="AV15" s="145"/>
      <c r="AW15" s="145"/>
      <c r="AX15" s="145"/>
      <c r="AY15" s="145"/>
      <c r="AZ15" s="145"/>
      <c r="BA15" s="162" t="str">
        <f t="shared" si="3"/>
        <v>0</v>
      </c>
      <c r="BB15" s="145"/>
      <c r="BC15" s="145"/>
      <c r="BD15" s="145"/>
      <c r="BE15" s="147"/>
      <c r="BF15" s="148"/>
      <c r="BG15" s="162">
        <v>0</v>
      </c>
    </row>
    <row r="16" spans="1:59" s="102" customFormat="1" ht="23.1" customHeight="1" x14ac:dyDescent="0.3">
      <c r="A16" s="149">
        <v>14</v>
      </c>
      <c r="B16" s="149" t="s">
        <v>193</v>
      </c>
      <c r="C16" s="150" t="s">
        <v>194</v>
      </c>
      <c r="D16" s="149" t="s">
        <v>541</v>
      </c>
      <c r="E16" s="149" t="s">
        <v>160</v>
      </c>
      <c r="F16" s="145"/>
      <c r="G16" s="145"/>
      <c r="H16" s="145"/>
      <c r="I16" s="145"/>
      <c r="J16" s="152"/>
      <c r="K16" s="162" t="str">
        <f t="shared" si="0"/>
        <v>0</v>
      </c>
      <c r="L16" s="145">
        <v>4</v>
      </c>
      <c r="M16" s="145">
        <v>3</v>
      </c>
      <c r="N16" s="145">
        <v>3.5</v>
      </c>
      <c r="O16" s="145"/>
      <c r="P16" s="145">
        <v>4</v>
      </c>
      <c r="Q16" s="162">
        <v>3.625</v>
      </c>
      <c r="R16" s="145">
        <v>4</v>
      </c>
      <c r="S16" s="145"/>
      <c r="T16" s="153"/>
      <c r="U16" s="145"/>
      <c r="V16" s="152"/>
      <c r="W16" s="162">
        <v>0</v>
      </c>
      <c r="X16" s="145"/>
      <c r="Y16" s="145"/>
      <c r="Z16" s="153"/>
      <c r="AA16" s="153"/>
      <c r="AB16" s="152"/>
      <c r="AC16" s="162">
        <v>0</v>
      </c>
      <c r="AD16" s="145"/>
      <c r="AE16" s="145"/>
      <c r="AF16" s="145"/>
      <c r="AG16" s="153"/>
      <c r="AH16" s="152"/>
      <c r="AI16" s="162">
        <v>0</v>
      </c>
      <c r="AJ16" s="145"/>
      <c r="AK16" s="145"/>
      <c r="AL16" s="153"/>
      <c r="AM16" s="145"/>
      <c r="AN16" s="152"/>
      <c r="AO16" s="162" t="str">
        <f t="shared" si="1"/>
        <v>0</v>
      </c>
      <c r="AP16" s="145"/>
      <c r="AQ16" s="145"/>
      <c r="AR16" s="145"/>
      <c r="AS16" s="153"/>
      <c r="AT16" s="152"/>
      <c r="AU16" s="162">
        <f t="shared" si="2"/>
        <v>0</v>
      </c>
      <c r="AV16" s="153"/>
      <c r="AW16" s="153"/>
      <c r="AX16" s="145"/>
      <c r="AY16" s="145"/>
      <c r="AZ16" s="145"/>
      <c r="BA16" s="162" t="str">
        <f t="shared" si="3"/>
        <v>0</v>
      </c>
      <c r="BB16" s="145"/>
      <c r="BC16" s="145"/>
      <c r="BD16" s="153"/>
      <c r="BE16" s="151"/>
      <c r="BF16" s="154"/>
      <c r="BG16" s="162">
        <v>0</v>
      </c>
    </row>
    <row r="17" spans="1:59" s="102" customFormat="1" ht="23.1" customHeight="1" x14ac:dyDescent="0.3">
      <c r="A17" s="143">
        <v>15</v>
      </c>
      <c r="B17" s="143" t="s">
        <v>292</v>
      </c>
      <c r="C17" s="144" t="s">
        <v>293</v>
      </c>
      <c r="D17" s="143" t="s">
        <v>541</v>
      </c>
      <c r="E17" s="143" t="s">
        <v>492</v>
      </c>
      <c r="F17" s="145"/>
      <c r="G17" s="145"/>
      <c r="H17" s="145"/>
      <c r="I17" s="145"/>
      <c r="J17" s="146"/>
      <c r="K17" s="162" t="str">
        <f t="shared" si="0"/>
        <v>0</v>
      </c>
      <c r="L17" s="145" t="s">
        <v>563</v>
      </c>
      <c r="M17" s="145" t="s">
        <v>563</v>
      </c>
      <c r="N17" s="145" t="s">
        <v>563</v>
      </c>
      <c r="O17" s="145"/>
      <c r="P17" s="145" t="s">
        <v>563</v>
      </c>
      <c r="Q17" s="162" t="s">
        <v>563</v>
      </c>
      <c r="R17" s="145" t="s">
        <v>563</v>
      </c>
      <c r="S17" s="145"/>
      <c r="T17" s="145"/>
      <c r="U17" s="145"/>
      <c r="V17" s="146"/>
      <c r="W17" s="162">
        <v>0</v>
      </c>
      <c r="X17" s="145"/>
      <c r="Y17" s="145"/>
      <c r="Z17" s="145"/>
      <c r="AA17" s="145"/>
      <c r="AB17" s="146"/>
      <c r="AC17" s="162">
        <v>0</v>
      </c>
      <c r="AD17" s="145"/>
      <c r="AE17" s="145"/>
      <c r="AF17" s="145"/>
      <c r="AG17" s="145"/>
      <c r="AH17" s="146"/>
      <c r="AI17" s="162">
        <v>0</v>
      </c>
      <c r="AJ17" s="145"/>
      <c r="AK17" s="145"/>
      <c r="AL17" s="145"/>
      <c r="AM17" s="145"/>
      <c r="AN17" s="146"/>
      <c r="AO17" s="162" t="str">
        <f t="shared" si="1"/>
        <v>0</v>
      </c>
      <c r="AP17" s="145"/>
      <c r="AQ17" s="145"/>
      <c r="AR17" s="145"/>
      <c r="AS17" s="145"/>
      <c r="AT17" s="146"/>
      <c r="AU17" s="162">
        <f t="shared" si="2"/>
        <v>0</v>
      </c>
      <c r="AV17" s="145"/>
      <c r="AW17" s="145"/>
      <c r="AX17" s="145"/>
      <c r="AY17" s="145"/>
      <c r="AZ17" s="145"/>
      <c r="BA17" s="162" t="str">
        <f t="shared" si="3"/>
        <v>0</v>
      </c>
      <c r="BB17" s="145"/>
      <c r="BC17" s="145"/>
      <c r="BD17" s="145"/>
      <c r="BE17" s="147"/>
      <c r="BF17" s="148"/>
      <c r="BG17" s="162">
        <v>0</v>
      </c>
    </row>
    <row r="18" spans="1:59" s="102" customFormat="1" ht="23.1" customHeight="1" x14ac:dyDescent="0.3">
      <c r="A18" s="149">
        <v>16</v>
      </c>
      <c r="B18" s="149" t="s">
        <v>104</v>
      </c>
      <c r="C18" s="150" t="s">
        <v>105</v>
      </c>
      <c r="D18" s="149" t="s">
        <v>449</v>
      </c>
      <c r="E18" s="149" t="s">
        <v>34</v>
      </c>
      <c r="F18" s="145"/>
      <c r="G18" s="145"/>
      <c r="H18" s="145"/>
      <c r="I18" s="145"/>
      <c r="J18" s="152"/>
      <c r="K18" s="162" t="str">
        <f t="shared" si="0"/>
        <v>0</v>
      </c>
      <c r="L18" s="145">
        <v>0</v>
      </c>
      <c r="M18" s="145">
        <v>0</v>
      </c>
      <c r="N18" s="145">
        <v>0</v>
      </c>
      <c r="O18" s="145"/>
      <c r="P18" s="145">
        <v>0</v>
      </c>
      <c r="Q18" s="162" t="s">
        <v>563</v>
      </c>
      <c r="R18" s="145">
        <v>0</v>
      </c>
      <c r="S18" s="145"/>
      <c r="T18" s="153"/>
      <c r="U18" s="145"/>
      <c r="V18" s="152"/>
      <c r="W18" s="162">
        <v>0</v>
      </c>
      <c r="X18" s="145"/>
      <c r="Y18" s="145"/>
      <c r="Z18" s="153"/>
      <c r="AA18" s="153"/>
      <c r="AB18" s="152"/>
      <c r="AC18" s="162">
        <v>0</v>
      </c>
      <c r="AD18" s="145"/>
      <c r="AE18" s="145"/>
      <c r="AF18" s="145"/>
      <c r="AG18" s="153"/>
      <c r="AH18" s="152"/>
      <c r="AI18" s="162">
        <v>0</v>
      </c>
      <c r="AJ18" s="145"/>
      <c r="AK18" s="145"/>
      <c r="AL18" s="153"/>
      <c r="AM18" s="145"/>
      <c r="AN18" s="152"/>
      <c r="AO18" s="162" t="str">
        <f t="shared" si="1"/>
        <v>0</v>
      </c>
      <c r="AP18" s="145"/>
      <c r="AQ18" s="145"/>
      <c r="AR18" s="145"/>
      <c r="AS18" s="153"/>
      <c r="AT18" s="152"/>
      <c r="AU18" s="162">
        <f t="shared" si="2"/>
        <v>0</v>
      </c>
      <c r="AV18" s="153"/>
      <c r="AW18" s="153"/>
      <c r="AX18" s="145"/>
      <c r="AY18" s="145"/>
      <c r="AZ18" s="145"/>
      <c r="BA18" s="162" t="str">
        <f t="shared" si="3"/>
        <v>0</v>
      </c>
      <c r="BB18" s="145"/>
      <c r="BC18" s="145"/>
      <c r="BD18" s="153"/>
      <c r="BE18" s="151"/>
      <c r="BF18" s="154"/>
      <c r="BG18" s="162">
        <v>0</v>
      </c>
    </row>
    <row r="19" spans="1:59" s="102" customFormat="1" ht="23.1" customHeight="1" x14ac:dyDescent="0.3">
      <c r="A19" s="143">
        <v>17</v>
      </c>
      <c r="B19" s="143" t="s">
        <v>294</v>
      </c>
      <c r="C19" s="144" t="s">
        <v>295</v>
      </c>
      <c r="D19" s="143" t="s">
        <v>541</v>
      </c>
      <c r="E19" s="143" t="s">
        <v>492</v>
      </c>
      <c r="F19" s="145"/>
      <c r="G19" s="145"/>
      <c r="H19" s="145"/>
      <c r="I19" s="145"/>
      <c r="J19" s="146"/>
      <c r="K19" s="162" t="str">
        <f t="shared" si="0"/>
        <v>0</v>
      </c>
      <c r="L19" s="145">
        <v>4</v>
      </c>
      <c r="M19" s="145">
        <v>4</v>
      </c>
      <c r="N19" s="145">
        <v>4</v>
      </c>
      <c r="O19" s="145"/>
      <c r="P19" s="145">
        <v>4</v>
      </c>
      <c r="Q19" s="162">
        <v>4</v>
      </c>
      <c r="R19" s="145">
        <v>4</v>
      </c>
      <c r="S19" s="145"/>
      <c r="T19" s="145"/>
      <c r="U19" s="145"/>
      <c r="V19" s="146"/>
      <c r="W19" s="162">
        <v>0</v>
      </c>
      <c r="X19" s="145"/>
      <c r="Y19" s="145"/>
      <c r="Z19" s="145"/>
      <c r="AA19" s="145"/>
      <c r="AB19" s="146"/>
      <c r="AC19" s="162">
        <v>0</v>
      </c>
      <c r="AD19" s="145"/>
      <c r="AE19" s="145"/>
      <c r="AF19" s="145"/>
      <c r="AG19" s="145"/>
      <c r="AH19" s="146"/>
      <c r="AI19" s="162">
        <v>0</v>
      </c>
      <c r="AJ19" s="145"/>
      <c r="AK19" s="145"/>
      <c r="AL19" s="145"/>
      <c r="AM19" s="145"/>
      <c r="AN19" s="146"/>
      <c r="AO19" s="162" t="str">
        <f t="shared" si="1"/>
        <v>0</v>
      </c>
      <c r="AP19" s="145"/>
      <c r="AQ19" s="145"/>
      <c r="AR19" s="145"/>
      <c r="AS19" s="145"/>
      <c r="AT19" s="146"/>
      <c r="AU19" s="162">
        <f t="shared" si="2"/>
        <v>0</v>
      </c>
      <c r="AV19" s="145"/>
      <c r="AW19" s="145"/>
      <c r="AX19" s="145"/>
      <c r="AY19" s="145"/>
      <c r="AZ19" s="145"/>
      <c r="BA19" s="162" t="str">
        <f t="shared" si="3"/>
        <v>0</v>
      </c>
      <c r="BB19" s="145"/>
      <c r="BC19" s="145"/>
      <c r="BD19" s="145"/>
      <c r="BE19" s="147"/>
      <c r="BF19" s="148"/>
      <c r="BG19" s="162">
        <v>0</v>
      </c>
    </row>
    <row r="20" spans="1:59" s="102" customFormat="1" ht="23.1" customHeight="1" x14ac:dyDescent="0.3">
      <c r="A20" s="149">
        <v>18</v>
      </c>
      <c r="B20" s="149" t="s">
        <v>106</v>
      </c>
      <c r="C20" s="150" t="s">
        <v>107</v>
      </c>
      <c r="D20" s="149" t="s">
        <v>542</v>
      </c>
      <c r="E20" s="149" t="s">
        <v>34</v>
      </c>
      <c r="F20" s="145"/>
      <c r="G20" s="145"/>
      <c r="H20" s="145"/>
      <c r="I20" s="145"/>
      <c r="J20" s="152"/>
      <c r="K20" s="162" t="str">
        <f t="shared" si="0"/>
        <v>0</v>
      </c>
      <c r="L20" s="145">
        <v>3</v>
      </c>
      <c r="M20" s="145">
        <v>2</v>
      </c>
      <c r="N20" s="145">
        <v>4</v>
      </c>
      <c r="O20" s="145"/>
      <c r="P20" s="145">
        <v>2</v>
      </c>
      <c r="Q20" s="162">
        <v>2.75</v>
      </c>
      <c r="R20" s="145">
        <v>2</v>
      </c>
      <c r="S20" s="145"/>
      <c r="T20" s="153"/>
      <c r="U20" s="145"/>
      <c r="V20" s="152"/>
      <c r="W20" s="162">
        <v>0</v>
      </c>
      <c r="X20" s="145"/>
      <c r="Y20" s="145"/>
      <c r="Z20" s="153"/>
      <c r="AA20" s="153"/>
      <c r="AB20" s="152"/>
      <c r="AC20" s="162">
        <v>0</v>
      </c>
      <c r="AD20" s="145"/>
      <c r="AE20" s="145"/>
      <c r="AF20" s="145"/>
      <c r="AG20" s="153"/>
      <c r="AH20" s="152"/>
      <c r="AI20" s="162">
        <v>0</v>
      </c>
      <c r="AJ20" s="145"/>
      <c r="AK20" s="145"/>
      <c r="AL20" s="153"/>
      <c r="AM20" s="145"/>
      <c r="AN20" s="152"/>
      <c r="AO20" s="162" t="str">
        <f t="shared" si="1"/>
        <v>0</v>
      </c>
      <c r="AP20" s="145"/>
      <c r="AQ20" s="145"/>
      <c r="AR20" s="145"/>
      <c r="AS20" s="153"/>
      <c r="AT20" s="152"/>
      <c r="AU20" s="162">
        <f t="shared" si="2"/>
        <v>0</v>
      </c>
      <c r="AV20" s="153"/>
      <c r="AW20" s="153"/>
      <c r="AX20" s="145"/>
      <c r="AY20" s="145"/>
      <c r="AZ20" s="145"/>
      <c r="BA20" s="162" t="str">
        <f t="shared" si="3"/>
        <v>0</v>
      </c>
      <c r="BB20" s="145"/>
      <c r="BC20" s="145"/>
      <c r="BD20" s="153"/>
      <c r="BE20" s="151"/>
      <c r="BF20" s="154"/>
      <c r="BG20" s="162">
        <v>0</v>
      </c>
    </row>
    <row r="21" spans="1:59" s="102" customFormat="1" ht="23.1" customHeight="1" x14ac:dyDescent="0.3">
      <c r="A21" s="143">
        <v>19</v>
      </c>
      <c r="B21" s="143" t="s">
        <v>49</v>
      </c>
      <c r="C21" s="144" t="s">
        <v>50</v>
      </c>
      <c r="D21" s="143" t="s">
        <v>541</v>
      </c>
      <c r="E21" s="143" t="s">
        <v>34</v>
      </c>
      <c r="F21" s="145"/>
      <c r="G21" s="145"/>
      <c r="H21" s="145"/>
      <c r="I21" s="145"/>
      <c r="J21" s="146"/>
      <c r="K21" s="162" t="str">
        <f t="shared" si="0"/>
        <v>0</v>
      </c>
      <c r="L21" s="145">
        <v>4</v>
      </c>
      <c r="M21" s="145">
        <v>4</v>
      </c>
      <c r="N21" s="145">
        <v>3.5</v>
      </c>
      <c r="O21" s="145"/>
      <c r="P21" s="145">
        <v>3.5</v>
      </c>
      <c r="Q21" s="162">
        <v>3.75</v>
      </c>
      <c r="R21" s="145">
        <v>3.5</v>
      </c>
      <c r="S21" s="145"/>
      <c r="T21" s="145"/>
      <c r="U21" s="145"/>
      <c r="V21" s="146"/>
      <c r="W21" s="162">
        <v>0</v>
      </c>
      <c r="X21" s="145"/>
      <c r="Y21" s="145"/>
      <c r="Z21" s="145"/>
      <c r="AA21" s="145"/>
      <c r="AB21" s="146"/>
      <c r="AC21" s="162">
        <v>0</v>
      </c>
      <c r="AD21" s="145"/>
      <c r="AE21" s="145"/>
      <c r="AF21" s="145"/>
      <c r="AG21" s="145"/>
      <c r="AH21" s="146"/>
      <c r="AI21" s="162">
        <v>0</v>
      </c>
      <c r="AJ21" s="145"/>
      <c r="AK21" s="145"/>
      <c r="AL21" s="145"/>
      <c r="AM21" s="145"/>
      <c r="AN21" s="146"/>
      <c r="AO21" s="162" t="str">
        <f t="shared" si="1"/>
        <v>0</v>
      </c>
      <c r="AP21" s="145"/>
      <c r="AQ21" s="145"/>
      <c r="AR21" s="145"/>
      <c r="AS21" s="145"/>
      <c r="AT21" s="146"/>
      <c r="AU21" s="162">
        <f t="shared" si="2"/>
        <v>0</v>
      </c>
      <c r="AV21" s="145"/>
      <c r="AW21" s="145"/>
      <c r="AX21" s="145"/>
      <c r="AY21" s="145"/>
      <c r="AZ21" s="145"/>
      <c r="BA21" s="162" t="str">
        <f t="shared" si="3"/>
        <v>0</v>
      </c>
      <c r="BB21" s="145"/>
      <c r="BC21" s="145"/>
      <c r="BD21" s="145"/>
      <c r="BE21" s="147"/>
      <c r="BF21" s="148"/>
      <c r="BG21" s="162">
        <v>0</v>
      </c>
    </row>
    <row r="22" spans="1:59" s="102" customFormat="1" ht="23.1" customHeight="1" x14ac:dyDescent="0.3">
      <c r="A22" s="149">
        <v>20</v>
      </c>
      <c r="B22" s="149" t="s">
        <v>195</v>
      </c>
      <c r="C22" s="150" t="s">
        <v>536</v>
      </c>
      <c r="D22" s="149" t="s">
        <v>449</v>
      </c>
      <c r="E22" s="149" t="s">
        <v>160</v>
      </c>
      <c r="F22" s="145"/>
      <c r="G22" s="145"/>
      <c r="H22" s="145"/>
      <c r="I22" s="145"/>
      <c r="J22" s="152"/>
      <c r="K22" s="162" t="str">
        <f t="shared" si="0"/>
        <v>0</v>
      </c>
      <c r="L22" s="145">
        <v>4</v>
      </c>
      <c r="M22" s="145">
        <v>4</v>
      </c>
      <c r="N22" s="145">
        <v>4</v>
      </c>
      <c r="O22" s="145"/>
      <c r="P22" s="145">
        <v>4</v>
      </c>
      <c r="Q22" s="162">
        <v>4</v>
      </c>
      <c r="R22" s="145">
        <v>4</v>
      </c>
      <c r="S22" s="145"/>
      <c r="T22" s="153"/>
      <c r="U22" s="145"/>
      <c r="V22" s="152"/>
      <c r="W22" s="162">
        <v>0</v>
      </c>
      <c r="X22" s="145"/>
      <c r="Y22" s="145"/>
      <c r="Z22" s="153"/>
      <c r="AA22" s="153"/>
      <c r="AB22" s="152"/>
      <c r="AC22" s="162">
        <v>0</v>
      </c>
      <c r="AD22" s="145"/>
      <c r="AE22" s="145"/>
      <c r="AF22" s="145"/>
      <c r="AG22" s="153"/>
      <c r="AH22" s="152"/>
      <c r="AI22" s="162">
        <v>0</v>
      </c>
      <c r="AJ22" s="145"/>
      <c r="AK22" s="145"/>
      <c r="AL22" s="153"/>
      <c r="AM22" s="145"/>
      <c r="AN22" s="152"/>
      <c r="AO22" s="162" t="str">
        <f t="shared" si="1"/>
        <v>0</v>
      </c>
      <c r="AP22" s="145"/>
      <c r="AQ22" s="145"/>
      <c r="AR22" s="145"/>
      <c r="AS22" s="153"/>
      <c r="AT22" s="152"/>
      <c r="AU22" s="162">
        <f t="shared" si="2"/>
        <v>0</v>
      </c>
      <c r="AV22" s="153"/>
      <c r="AW22" s="153"/>
      <c r="AX22" s="145"/>
      <c r="AY22" s="145"/>
      <c r="AZ22" s="145"/>
      <c r="BA22" s="162" t="str">
        <f t="shared" si="3"/>
        <v>0</v>
      </c>
      <c r="BB22" s="145"/>
      <c r="BC22" s="145"/>
      <c r="BD22" s="153"/>
      <c r="BE22" s="151"/>
      <c r="BF22" s="154"/>
      <c r="BG22" s="162">
        <v>0</v>
      </c>
    </row>
    <row r="23" spans="1:59" s="102" customFormat="1" ht="23.1" customHeight="1" x14ac:dyDescent="0.3">
      <c r="A23" s="143">
        <v>21</v>
      </c>
      <c r="B23" s="143" t="s">
        <v>208</v>
      </c>
      <c r="C23" s="144" t="s">
        <v>209</v>
      </c>
      <c r="D23" s="143" t="s">
        <v>449</v>
      </c>
      <c r="E23" s="143" t="s">
        <v>160</v>
      </c>
      <c r="F23" s="145"/>
      <c r="G23" s="145"/>
      <c r="H23" s="145"/>
      <c r="I23" s="145"/>
      <c r="J23" s="146"/>
      <c r="K23" s="162" t="str">
        <f t="shared" si="0"/>
        <v>0</v>
      </c>
      <c r="L23" s="145">
        <v>2</v>
      </c>
      <c r="M23" s="145">
        <v>2</v>
      </c>
      <c r="N23" s="145">
        <v>2</v>
      </c>
      <c r="O23" s="145"/>
      <c r="P23" s="145">
        <v>2</v>
      </c>
      <c r="Q23" s="162">
        <v>2</v>
      </c>
      <c r="R23" s="145">
        <v>3</v>
      </c>
      <c r="S23" s="145"/>
      <c r="T23" s="145"/>
      <c r="U23" s="145"/>
      <c r="V23" s="146"/>
      <c r="W23" s="162">
        <v>0</v>
      </c>
      <c r="X23" s="145"/>
      <c r="Y23" s="145"/>
      <c r="Z23" s="145"/>
      <c r="AA23" s="145"/>
      <c r="AB23" s="146"/>
      <c r="AC23" s="162">
        <v>0</v>
      </c>
      <c r="AD23" s="145"/>
      <c r="AE23" s="145"/>
      <c r="AF23" s="145"/>
      <c r="AG23" s="145"/>
      <c r="AH23" s="146"/>
      <c r="AI23" s="162">
        <v>0</v>
      </c>
      <c r="AJ23" s="145"/>
      <c r="AK23" s="145"/>
      <c r="AL23" s="145"/>
      <c r="AM23" s="145"/>
      <c r="AN23" s="146"/>
      <c r="AO23" s="162" t="str">
        <f t="shared" si="1"/>
        <v>0</v>
      </c>
      <c r="AP23" s="145"/>
      <c r="AQ23" s="145"/>
      <c r="AR23" s="145"/>
      <c r="AS23" s="145"/>
      <c r="AT23" s="146"/>
      <c r="AU23" s="162">
        <f t="shared" si="2"/>
        <v>0</v>
      </c>
      <c r="AV23" s="145"/>
      <c r="AW23" s="145"/>
      <c r="AX23" s="145"/>
      <c r="AY23" s="145"/>
      <c r="AZ23" s="145"/>
      <c r="BA23" s="162" t="str">
        <f t="shared" si="3"/>
        <v>0</v>
      </c>
      <c r="BB23" s="145"/>
      <c r="BC23" s="145"/>
      <c r="BD23" s="145"/>
      <c r="BE23" s="147"/>
      <c r="BF23" s="148"/>
      <c r="BG23" s="162">
        <v>0</v>
      </c>
    </row>
    <row r="24" spans="1:59" s="102" customFormat="1" ht="23.1" customHeight="1" x14ac:dyDescent="0.3">
      <c r="A24" s="149">
        <v>22</v>
      </c>
      <c r="B24" s="149" t="s">
        <v>57</v>
      </c>
      <c r="C24" s="150" t="s">
        <v>58</v>
      </c>
      <c r="D24" s="149" t="s">
        <v>449</v>
      </c>
      <c r="E24" s="149" t="s">
        <v>34</v>
      </c>
      <c r="F24" s="145"/>
      <c r="G24" s="145"/>
      <c r="H24" s="145"/>
      <c r="I24" s="145"/>
      <c r="J24" s="152"/>
      <c r="K24" s="162" t="str">
        <f t="shared" si="0"/>
        <v>0</v>
      </c>
      <c r="L24" s="145">
        <v>3</v>
      </c>
      <c r="M24" s="145">
        <v>3</v>
      </c>
      <c r="N24" s="145">
        <v>3</v>
      </c>
      <c r="O24" s="145"/>
      <c r="P24" s="145">
        <v>3</v>
      </c>
      <c r="Q24" s="162">
        <v>3</v>
      </c>
      <c r="R24" s="145">
        <v>3</v>
      </c>
      <c r="S24" s="145"/>
      <c r="T24" s="153"/>
      <c r="U24" s="145"/>
      <c r="V24" s="152"/>
      <c r="W24" s="162">
        <v>0</v>
      </c>
      <c r="X24" s="145"/>
      <c r="Y24" s="145"/>
      <c r="Z24" s="153"/>
      <c r="AA24" s="153"/>
      <c r="AB24" s="152"/>
      <c r="AC24" s="162">
        <v>0</v>
      </c>
      <c r="AD24" s="145"/>
      <c r="AE24" s="145"/>
      <c r="AF24" s="145"/>
      <c r="AG24" s="153"/>
      <c r="AH24" s="152"/>
      <c r="AI24" s="162">
        <v>0</v>
      </c>
      <c r="AJ24" s="145"/>
      <c r="AK24" s="145"/>
      <c r="AL24" s="153"/>
      <c r="AM24" s="145"/>
      <c r="AN24" s="152"/>
      <c r="AO24" s="162" t="str">
        <f t="shared" si="1"/>
        <v>0</v>
      </c>
      <c r="AP24" s="145"/>
      <c r="AQ24" s="145"/>
      <c r="AR24" s="145"/>
      <c r="AS24" s="153"/>
      <c r="AT24" s="152"/>
      <c r="AU24" s="162">
        <f t="shared" si="2"/>
        <v>0</v>
      </c>
      <c r="AV24" s="153"/>
      <c r="AW24" s="153"/>
      <c r="AX24" s="145"/>
      <c r="AY24" s="145"/>
      <c r="AZ24" s="145"/>
      <c r="BA24" s="162" t="str">
        <f t="shared" si="3"/>
        <v>0</v>
      </c>
      <c r="BB24" s="145"/>
      <c r="BC24" s="145"/>
      <c r="BD24" s="153"/>
      <c r="BE24" s="151"/>
      <c r="BF24" s="154"/>
      <c r="BG24" s="162">
        <v>0</v>
      </c>
    </row>
    <row r="25" spans="1:59" s="102" customFormat="1" ht="23.1" customHeight="1" x14ac:dyDescent="0.3">
      <c r="A25" s="143">
        <v>23</v>
      </c>
      <c r="B25" s="143" t="s">
        <v>224</v>
      </c>
      <c r="C25" s="144" t="s">
        <v>225</v>
      </c>
      <c r="D25" s="143" t="s">
        <v>449</v>
      </c>
      <c r="E25" s="143" t="s">
        <v>160</v>
      </c>
      <c r="F25" s="145"/>
      <c r="G25" s="145"/>
      <c r="H25" s="145"/>
      <c r="I25" s="145"/>
      <c r="J25" s="146"/>
      <c r="K25" s="162" t="str">
        <f t="shared" si="0"/>
        <v>0</v>
      </c>
      <c r="L25" s="145">
        <v>3</v>
      </c>
      <c r="M25" s="145">
        <v>3</v>
      </c>
      <c r="N25" s="145">
        <v>2.5</v>
      </c>
      <c r="O25" s="145"/>
      <c r="P25" s="145">
        <v>3</v>
      </c>
      <c r="Q25" s="162">
        <v>2.875</v>
      </c>
      <c r="R25" s="145">
        <v>3</v>
      </c>
      <c r="S25" s="145"/>
      <c r="T25" s="145"/>
      <c r="U25" s="145"/>
      <c r="V25" s="146"/>
      <c r="W25" s="162">
        <v>0</v>
      </c>
      <c r="X25" s="145"/>
      <c r="Y25" s="145"/>
      <c r="Z25" s="145"/>
      <c r="AA25" s="145"/>
      <c r="AB25" s="146"/>
      <c r="AC25" s="162">
        <v>0</v>
      </c>
      <c r="AD25" s="145"/>
      <c r="AE25" s="145"/>
      <c r="AF25" s="145"/>
      <c r="AG25" s="145"/>
      <c r="AH25" s="146"/>
      <c r="AI25" s="162">
        <v>0</v>
      </c>
      <c r="AJ25" s="145"/>
      <c r="AK25" s="145"/>
      <c r="AL25" s="145"/>
      <c r="AM25" s="145"/>
      <c r="AN25" s="146"/>
      <c r="AO25" s="162" t="str">
        <f t="shared" si="1"/>
        <v>0</v>
      </c>
      <c r="AP25" s="145"/>
      <c r="AQ25" s="145"/>
      <c r="AR25" s="145"/>
      <c r="AS25" s="145"/>
      <c r="AT25" s="146"/>
      <c r="AU25" s="162">
        <f t="shared" si="2"/>
        <v>0</v>
      </c>
      <c r="AV25" s="145"/>
      <c r="AW25" s="145"/>
      <c r="AX25" s="145"/>
      <c r="AY25" s="145"/>
      <c r="AZ25" s="145"/>
      <c r="BA25" s="162" t="str">
        <f t="shared" si="3"/>
        <v>0</v>
      </c>
      <c r="BB25" s="145"/>
      <c r="BC25" s="145"/>
      <c r="BD25" s="145"/>
      <c r="BE25" s="147"/>
      <c r="BF25" s="148"/>
      <c r="BG25" s="162">
        <v>0</v>
      </c>
    </row>
    <row r="26" spans="1:59" s="102" customFormat="1" ht="23.1" customHeight="1" x14ac:dyDescent="0.3">
      <c r="A26" s="149">
        <v>24</v>
      </c>
      <c r="B26" s="149" t="s">
        <v>296</v>
      </c>
      <c r="C26" s="150" t="s">
        <v>108</v>
      </c>
      <c r="D26" s="149" t="s">
        <v>449</v>
      </c>
      <c r="E26" s="149" t="s">
        <v>34</v>
      </c>
      <c r="F26" s="145"/>
      <c r="G26" s="145"/>
      <c r="H26" s="145"/>
      <c r="I26" s="145"/>
      <c r="J26" s="152"/>
      <c r="K26" s="162" t="str">
        <f t="shared" si="0"/>
        <v>0</v>
      </c>
      <c r="L26" s="145">
        <v>4</v>
      </c>
      <c r="M26" s="145">
        <v>3</v>
      </c>
      <c r="N26" s="145">
        <v>3</v>
      </c>
      <c r="O26" s="145"/>
      <c r="P26" s="145">
        <v>3</v>
      </c>
      <c r="Q26" s="162">
        <v>3.25</v>
      </c>
      <c r="R26" s="145">
        <v>2</v>
      </c>
      <c r="S26" s="145"/>
      <c r="T26" s="153"/>
      <c r="U26" s="145"/>
      <c r="V26" s="152"/>
      <c r="W26" s="162">
        <v>0</v>
      </c>
      <c r="X26" s="145"/>
      <c r="Y26" s="145"/>
      <c r="Z26" s="153"/>
      <c r="AA26" s="153"/>
      <c r="AB26" s="152"/>
      <c r="AC26" s="162">
        <v>0</v>
      </c>
      <c r="AD26" s="145"/>
      <c r="AE26" s="145"/>
      <c r="AF26" s="145"/>
      <c r="AG26" s="153"/>
      <c r="AH26" s="152"/>
      <c r="AI26" s="162">
        <v>0</v>
      </c>
      <c r="AJ26" s="145"/>
      <c r="AK26" s="145"/>
      <c r="AL26" s="153"/>
      <c r="AM26" s="145"/>
      <c r="AN26" s="152"/>
      <c r="AO26" s="162" t="str">
        <f t="shared" si="1"/>
        <v>0</v>
      </c>
      <c r="AP26" s="145"/>
      <c r="AQ26" s="145"/>
      <c r="AR26" s="145"/>
      <c r="AS26" s="153"/>
      <c r="AT26" s="152"/>
      <c r="AU26" s="162">
        <f t="shared" si="2"/>
        <v>0</v>
      </c>
      <c r="AV26" s="153"/>
      <c r="AW26" s="153"/>
      <c r="AX26" s="145"/>
      <c r="AY26" s="145"/>
      <c r="AZ26" s="145"/>
      <c r="BA26" s="162" t="str">
        <f t="shared" si="3"/>
        <v>0</v>
      </c>
      <c r="BB26" s="145"/>
      <c r="BC26" s="145"/>
      <c r="BD26" s="153"/>
      <c r="BE26" s="151"/>
      <c r="BF26" s="154"/>
      <c r="BG26" s="162">
        <v>0</v>
      </c>
    </row>
    <row r="27" spans="1:59" s="102" customFormat="1" ht="23.1" customHeight="1" x14ac:dyDescent="0.3">
      <c r="A27" s="143">
        <v>25</v>
      </c>
      <c r="B27" s="143" t="s">
        <v>240</v>
      </c>
      <c r="C27" s="144" t="s">
        <v>241</v>
      </c>
      <c r="D27" s="143" t="s">
        <v>449</v>
      </c>
      <c r="E27" s="143" t="s">
        <v>160</v>
      </c>
      <c r="F27" s="145"/>
      <c r="G27" s="145"/>
      <c r="H27" s="145"/>
      <c r="I27" s="145"/>
      <c r="J27" s="146"/>
      <c r="K27" s="162" t="str">
        <f t="shared" si="0"/>
        <v>0</v>
      </c>
      <c r="L27" s="145">
        <v>4</v>
      </c>
      <c r="M27" s="145">
        <v>4</v>
      </c>
      <c r="N27" s="145">
        <v>4</v>
      </c>
      <c r="O27" s="145"/>
      <c r="P27" s="145">
        <v>3</v>
      </c>
      <c r="Q27" s="162">
        <v>3.75</v>
      </c>
      <c r="R27" s="145">
        <v>3</v>
      </c>
      <c r="S27" s="145"/>
      <c r="T27" s="145"/>
      <c r="U27" s="145"/>
      <c r="V27" s="146"/>
      <c r="W27" s="162">
        <v>0</v>
      </c>
      <c r="X27" s="145"/>
      <c r="Y27" s="145"/>
      <c r="Z27" s="145"/>
      <c r="AA27" s="145"/>
      <c r="AB27" s="146"/>
      <c r="AC27" s="162">
        <v>0</v>
      </c>
      <c r="AD27" s="145"/>
      <c r="AE27" s="145"/>
      <c r="AF27" s="145"/>
      <c r="AG27" s="145"/>
      <c r="AH27" s="146"/>
      <c r="AI27" s="162">
        <v>0</v>
      </c>
      <c r="AJ27" s="145"/>
      <c r="AK27" s="145"/>
      <c r="AL27" s="145"/>
      <c r="AM27" s="145"/>
      <c r="AN27" s="146"/>
      <c r="AO27" s="162" t="str">
        <f t="shared" si="1"/>
        <v>0</v>
      </c>
      <c r="AP27" s="145"/>
      <c r="AQ27" s="145"/>
      <c r="AR27" s="145"/>
      <c r="AS27" s="145"/>
      <c r="AT27" s="146"/>
      <c r="AU27" s="162">
        <f t="shared" si="2"/>
        <v>0</v>
      </c>
      <c r="AV27" s="145"/>
      <c r="AW27" s="145"/>
      <c r="AX27" s="145"/>
      <c r="AY27" s="145"/>
      <c r="AZ27" s="145"/>
      <c r="BA27" s="162" t="str">
        <f t="shared" si="3"/>
        <v>0</v>
      </c>
      <c r="BB27" s="145"/>
      <c r="BC27" s="145"/>
      <c r="BD27" s="145"/>
      <c r="BE27" s="147"/>
      <c r="BF27" s="148"/>
      <c r="BG27" s="162">
        <v>0</v>
      </c>
    </row>
    <row r="28" spans="1:59" s="102" customFormat="1" ht="23.1" customHeight="1" x14ac:dyDescent="0.3">
      <c r="A28" s="149">
        <v>26</v>
      </c>
      <c r="B28" s="149" t="s">
        <v>297</v>
      </c>
      <c r="C28" s="150" t="s">
        <v>298</v>
      </c>
      <c r="D28" s="149" t="s">
        <v>541</v>
      </c>
      <c r="E28" s="149" t="s">
        <v>492</v>
      </c>
      <c r="F28" s="145"/>
      <c r="G28" s="145"/>
      <c r="H28" s="145"/>
      <c r="I28" s="145"/>
      <c r="J28" s="152"/>
      <c r="K28" s="162" t="str">
        <f t="shared" si="0"/>
        <v>0</v>
      </c>
      <c r="L28" s="145">
        <v>2</v>
      </c>
      <c r="M28" s="145">
        <v>3</v>
      </c>
      <c r="N28" s="145">
        <v>2</v>
      </c>
      <c r="O28" s="145"/>
      <c r="P28" s="145">
        <v>3</v>
      </c>
      <c r="Q28" s="162">
        <v>2.5</v>
      </c>
      <c r="R28" s="145">
        <v>2</v>
      </c>
      <c r="S28" s="145"/>
      <c r="T28" s="153"/>
      <c r="U28" s="145"/>
      <c r="V28" s="152"/>
      <c r="W28" s="162">
        <v>0</v>
      </c>
      <c r="X28" s="145"/>
      <c r="Y28" s="145"/>
      <c r="Z28" s="153"/>
      <c r="AA28" s="153"/>
      <c r="AB28" s="152"/>
      <c r="AC28" s="162">
        <v>0</v>
      </c>
      <c r="AD28" s="145"/>
      <c r="AE28" s="145"/>
      <c r="AF28" s="145"/>
      <c r="AG28" s="153"/>
      <c r="AH28" s="152"/>
      <c r="AI28" s="162">
        <v>0</v>
      </c>
      <c r="AJ28" s="145"/>
      <c r="AK28" s="145"/>
      <c r="AL28" s="153"/>
      <c r="AM28" s="145"/>
      <c r="AN28" s="152"/>
      <c r="AO28" s="162" t="str">
        <f t="shared" si="1"/>
        <v>0</v>
      </c>
      <c r="AP28" s="145"/>
      <c r="AQ28" s="145"/>
      <c r="AR28" s="145"/>
      <c r="AS28" s="153"/>
      <c r="AT28" s="152"/>
      <c r="AU28" s="162">
        <f t="shared" si="2"/>
        <v>0</v>
      </c>
      <c r="AV28" s="153"/>
      <c r="AW28" s="153"/>
      <c r="AX28" s="145"/>
      <c r="AY28" s="145"/>
      <c r="AZ28" s="145"/>
      <c r="BA28" s="162" t="str">
        <f t="shared" si="3"/>
        <v>0</v>
      </c>
      <c r="BB28" s="145"/>
      <c r="BC28" s="145"/>
      <c r="BD28" s="153"/>
      <c r="BE28" s="151"/>
      <c r="BF28" s="154"/>
      <c r="BG28" s="162">
        <v>0</v>
      </c>
    </row>
    <row r="29" spans="1:59" s="102" customFormat="1" ht="23.1" customHeight="1" x14ac:dyDescent="0.3">
      <c r="A29" s="143">
        <v>27</v>
      </c>
      <c r="B29" s="143" t="s">
        <v>256</v>
      </c>
      <c r="C29" s="144" t="s">
        <v>257</v>
      </c>
      <c r="D29" s="143" t="s">
        <v>449</v>
      </c>
      <c r="E29" s="143" t="s">
        <v>160</v>
      </c>
      <c r="F29" s="145"/>
      <c r="G29" s="145"/>
      <c r="H29" s="145"/>
      <c r="I29" s="145"/>
      <c r="J29" s="146"/>
      <c r="K29" s="162" t="str">
        <f t="shared" si="0"/>
        <v>0</v>
      </c>
      <c r="L29" s="145">
        <v>4</v>
      </c>
      <c r="M29" s="145">
        <v>4</v>
      </c>
      <c r="N29" s="145">
        <v>4</v>
      </c>
      <c r="O29" s="145"/>
      <c r="P29" s="145">
        <v>4</v>
      </c>
      <c r="Q29" s="162">
        <v>4</v>
      </c>
      <c r="R29" s="145">
        <v>4</v>
      </c>
      <c r="S29" s="145"/>
      <c r="T29" s="145"/>
      <c r="U29" s="145"/>
      <c r="V29" s="146"/>
      <c r="W29" s="162">
        <v>0</v>
      </c>
      <c r="X29" s="145"/>
      <c r="Y29" s="145"/>
      <c r="Z29" s="145"/>
      <c r="AA29" s="145"/>
      <c r="AB29" s="146"/>
      <c r="AC29" s="162">
        <v>0</v>
      </c>
      <c r="AD29" s="145"/>
      <c r="AE29" s="145"/>
      <c r="AF29" s="145"/>
      <c r="AG29" s="145"/>
      <c r="AH29" s="146"/>
      <c r="AI29" s="162">
        <v>0</v>
      </c>
      <c r="AJ29" s="145"/>
      <c r="AK29" s="145"/>
      <c r="AL29" s="145"/>
      <c r="AM29" s="145"/>
      <c r="AN29" s="146"/>
      <c r="AO29" s="162" t="str">
        <f t="shared" si="1"/>
        <v>0</v>
      </c>
      <c r="AP29" s="145"/>
      <c r="AQ29" s="145"/>
      <c r="AR29" s="145"/>
      <c r="AS29" s="145"/>
      <c r="AT29" s="146"/>
      <c r="AU29" s="162">
        <f t="shared" si="2"/>
        <v>0</v>
      </c>
      <c r="AV29" s="145"/>
      <c r="AW29" s="145"/>
      <c r="AX29" s="145"/>
      <c r="AY29" s="145"/>
      <c r="AZ29" s="145"/>
      <c r="BA29" s="162" t="str">
        <f t="shared" si="3"/>
        <v>0</v>
      </c>
      <c r="BB29" s="145"/>
      <c r="BC29" s="145"/>
      <c r="BD29" s="145"/>
      <c r="BE29" s="147"/>
      <c r="BF29" s="148"/>
      <c r="BG29" s="162">
        <v>0</v>
      </c>
    </row>
    <row r="30" spans="1:59" s="102" customFormat="1" ht="23.1" customHeight="1" x14ac:dyDescent="0.3">
      <c r="A30" s="149">
        <v>28</v>
      </c>
      <c r="B30" s="149" t="s">
        <v>65</v>
      </c>
      <c r="C30" s="150" t="s">
        <v>66</v>
      </c>
      <c r="D30" s="149" t="s">
        <v>449</v>
      </c>
      <c r="E30" s="149" t="s">
        <v>34</v>
      </c>
      <c r="F30" s="145"/>
      <c r="G30" s="145"/>
      <c r="H30" s="145"/>
      <c r="I30" s="145"/>
      <c r="J30" s="152"/>
      <c r="K30" s="162" t="str">
        <f t="shared" si="0"/>
        <v>0</v>
      </c>
      <c r="L30" s="145">
        <v>3</v>
      </c>
      <c r="M30" s="145">
        <v>2</v>
      </c>
      <c r="N30" s="145">
        <v>3</v>
      </c>
      <c r="O30" s="145"/>
      <c r="P30" s="145">
        <v>3</v>
      </c>
      <c r="Q30" s="162">
        <v>2.75</v>
      </c>
      <c r="R30" s="145">
        <v>2</v>
      </c>
      <c r="S30" s="145"/>
      <c r="T30" s="153"/>
      <c r="U30" s="145"/>
      <c r="V30" s="152"/>
      <c r="W30" s="162">
        <v>0</v>
      </c>
      <c r="X30" s="145"/>
      <c r="Y30" s="145"/>
      <c r="Z30" s="153"/>
      <c r="AA30" s="153"/>
      <c r="AB30" s="152"/>
      <c r="AC30" s="162">
        <v>0</v>
      </c>
      <c r="AD30" s="145"/>
      <c r="AE30" s="145"/>
      <c r="AF30" s="145"/>
      <c r="AG30" s="153"/>
      <c r="AH30" s="152"/>
      <c r="AI30" s="162">
        <v>0</v>
      </c>
      <c r="AJ30" s="145"/>
      <c r="AK30" s="145"/>
      <c r="AL30" s="153"/>
      <c r="AM30" s="145"/>
      <c r="AN30" s="152"/>
      <c r="AO30" s="162" t="str">
        <f t="shared" si="1"/>
        <v>0</v>
      </c>
      <c r="AP30" s="145"/>
      <c r="AQ30" s="145"/>
      <c r="AR30" s="145"/>
      <c r="AS30" s="153"/>
      <c r="AT30" s="152"/>
      <c r="AU30" s="162">
        <f t="shared" si="2"/>
        <v>0</v>
      </c>
      <c r="AV30" s="153"/>
      <c r="AW30" s="153"/>
      <c r="AX30" s="145"/>
      <c r="AY30" s="145"/>
      <c r="AZ30" s="145"/>
      <c r="BA30" s="162" t="str">
        <f t="shared" si="3"/>
        <v>0</v>
      </c>
      <c r="BB30" s="145"/>
      <c r="BC30" s="145"/>
      <c r="BD30" s="153"/>
      <c r="BE30" s="151"/>
      <c r="BF30" s="154"/>
      <c r="BG30" s="162">
        <v>0</v>
      </c>
    </row>
    <row r="31" spans="1:59" s="102" customFormat="1" ht="23.1" customHeight="1" x14ac:dyDescent="0.3">
      <c r="A31" s="143">
        <v>29</v>
      </c>
      <c r="B31" s="143" t="s">
        <v>299</v>
      </c>
      <c r="C31" s="144" t="s">
        <v>300</v>
      </c>
      <c r="D31" s="143" t="s">
        <v>449</v>
      </c>
      <c r="E31" s="143" t="s">
        <v>492</v>
      </c>
      <c r="F31" s="145"/>
      <c r="G31" s="145"/>
      <c r="H31" s="145"/>
      <c r="I31" s="145"/>
      <c r="J31" s="146"/>
      <c r="K31" s="162" t="str">
        <f t="shared" si="0"/>
        <v>0</v>
      </c>
      <c r="L31" s="145">
        <v>2</v>
      </c>
      <c r="M31" s="145">
        <v>2</v>
      </c>
      <c r="N31" s="145">
        <v>1</v>
      </c>
      <c r="O31" s="145"/>
      <c r="P31" s="145">
        <v>2</v>
      </c>
      <c r="Q31" s="162">
        <v>1.75</v>
      </c>
      <c r="R31" s="145">
        <v>2</v>
      </c>
      <c r="S31" s="145"/>
      <c r="T31" s="145"/>
      <c r="U31" s="145"/>
      <c r="V31" s="146"/>
      <c r="W31" s="162">
        <v>0</v>
      </c>
      <c r="X31" s="145"/>
      <c r="Y31" s="145"/>
      <c r="Z31" s="145"/>
      <c r="AA31" s="145"/>
      <c r="AB31" s="146"/>
      <c r="AC31" s="162">
        <v>0</v>
      </c>
      <c r="AD31" s="145"/>
      <c r="AE31" s="145"/>
      <c r="AF31" s="145"/>
      <c r="AG31" s="145"/>
      <c r="AH31" s="146"/>
      <c r="AI31" s="162">
        <v>0</v>
      </c>
      <c r="AJ31" s="145"/>
      <c r="AK31" s="145"/>
      <c r="AL31" s="145"/>
      <c r="AM31" s="145"/>
      <c r="AN31" s="146"/>
      <c r="AO31" s="162" t="str">
        <f t="shared" si="1"/>
        <v>0</v>
      </c>
      <c r="AP31" s="145"/>
      <c r="AQ31" s="145"/>
      <c r="AR31" s="145"/>
      <c r="AS31" s="145"/>
      <c r="AT31" s="146"/>
      <c r="AU31" s="162">
        <f t="shared" si="2"/>
        <v>0</v>
      </c>
      <c r="AV31" s="145"/>
      <c r="AW31" s="145"/>
      <c r="AX31" s="145"/>
      <c r="AY31" s="145"/>
      <c r="AZ31" s="145"/>
      <c r="BA31" s="162" t="str">
        <f t="shared" si="3"/>
        <v>0</v>
      </c>
      <c r="BB31" s="145"/>
      <c r="BC31" s="145"/>
      <c r="BD31" s="145"/>
      <c r="BE31" s="147"/>
      <c r="BF31" s="148"/>
      <c r="BG31" s="162">
        <v>0</v>
      </c>
    </row>
    <row r="32" spans="1:59" s="102" customFormat="1" ht="23.1" customHeight="1" x14ac:dyDescent="0.3">
      <c r="A32" s="149">
        <v>30</v>
      </c>
      <c r="B32" s="149" t="s">
        <v>39</v>
      </c>
      <c r="C32" s="150" t="s">
        <v>40</v>
      </c>
      <c r="D32" s="149" t="s">
        <v>449</v>
      </c>
      <c r="E32" s="149" t="s">
        <v>34</v>
      </c>
      <c r="F32" s="145"/>
      <c r="G32" s="145"/>
      <c r="H32" s="145"/>
      <c r="I32" s="145"/>
      <c r="J32" s="152"/>
      <c r="K32" s="162" t="str">
        <f t="shared" si="0"/>
        <v>0</v>
      </c>
      <c r="L32" s="145">
        <v>4</v>
      </c>
      <c r="M32" s="145">
        <v>3</v>
      </c>
      <c r="N32" s="145">
        <v>4</v>
      </c>
      <c r="O32" s="145"/>
      <c r="P32" s="145">
        <v>3</v>
      </c>
      <c r="Q32" s="162">
        <v>3.5</v>
      </c>
      <c r="R32" s="145">
        <v>3</v>
      </c>
      <c r="S32" s="145"/>
      <c r="T32" s="153"/>
      <c r="U32" s="145"/>
      <c r="V32" s="152"/>
      <c r="W32" s="162">
        <v>0</v>
      </c>
      <c r="X32" s="145"/>
      <c r="Y32" s="145"/>
      <c r="Z32" s="153"/>
      <c r="AA32" s="153"/>
      <c r="AB32" s="152"/>
      <c r="AC32" s="162">
        <v>0</v>
      </c>
      <c r="AD32" s="145"/>
      <c r="AE32" s="145"/>
      <c r="AF32" s="145"/>
      <c r="AG32" s="153"/>
      <c r="AH32" s="152"/>
      <c r="AI32" s="162">
        <v>0</v>
      </c>
      <c r="AJ32" s="145"/>
      <c r="AK32" s="145"/>
      <c r="AL32" s="153"/>
      <c r="AM32" s="145"/>
      <c r="AN32" s="152"/>
      <c r="AO32" s="162" t="str">
        <f t="shared" si="1"/>
        <v>0</v>
      </c>
      <c r="AP32" s="145"/>
      <c r="AQ32" s="145"/>
      <c r="AR32" s="145"/>
      <c r="AS32" s="153"/>
      <c r="AT32" s="152"/>
      <c r="AU32" s="162">
        <f t="shared" si="2"/>
        <v>0</v>
      </c>
      <c r="AV32" s="153"/>
      <c r="AW32" s="153"/>
      <c r="AX32" s="145"/>
      <c r="AY32" s="145"/>
      <c r="AZ32" s="145"/>
      <c r="BA32" s="162" t="str">
        <f t="shared" si="3"/>
        <v>0</v>
      </c>
      <c r="BB32" s="145"/>
      <c r="BC32" s="145"/>
      <c r="BD32" s="153"/>
      <c r="BE32" s="151"/>
      <c r="BF32" s="154"/>
      <c r="BG32" s="162">
        <v>0</v>
      </c>
    </row>
    <row r="33" spans="1:59" s="102" customFormat="1" ht="23.1" customHeight="1" x14ac:dyDescent="0.3">
      <c r="A33" s="143">
        <v>31</v>
      </c>
      <c r="B33" s="143" t="s">
        <v>109</v>
      </c>
      <c r="C33" s="144" t="s">
        <v>110</v>
      </c>
      <c r="D33" s="143" t="s">
        <v>449</v>
      </c>
      <c r="E33" s="143" t="s">
        <v>34</v>
      </c>
      <c r="F33" s="145"/>
      <c r="G33" s="145"/>
      <c r="H33" s="145"/>
      <c r="I33" s="145"/>
      <c r="J33" s="146"/>
      <c r="K33" s="162" t="str">
        <f t="shared" si="0"/>
        <v>0</v>
      </c>
      <c r="L33" s="145">
        <v>3</v>
      </c>
      <c r="M33" s="145">
        <v>4</v>
      </c>
      <c r="N33" s="145">
        <v>3</v>
      </c>
      <c r="O33" s="145"/>
      <c r="P33" s="145">
        <v>3</v>
      </c>
      <c r="Q33" s="162">
        <v>3.25</v>
      </c>
      <c r="R33" s="145">
        <v>3</v>
      </c>
      <c r="S33" s="145"/>
      <c r="T33" s="145"/>
      <c r="U33" s="145"/>
      <c r="V33" s="146"/>
      <c r="W33" s="162">
        <v>0</v>
      </c>
      <c r="X33" s="145"/>
      <c r="Y33" s="145"/>
      <c r="Z33" s="145"/>
      <c r="AA33" s="145"/>
      <c r="AB33" s="146"/>
      <c r="AC33" s="162">
        <v>0</v>
      </c>
      <c r="AD33" s="145"/>
      <c r="AE33" s="145"/>
      <c r="AF33" s="145"/>
      <c r="AG33" s="145"/>
      <c r="AH33" s="146"/>
      <c r="AI33" s="162">
        <v>0</v>
      </c>
      <c r="AJ33" s="145"/>
      <c r="AK33" s="145"/>
      <c r="AL33" s="145"/>
      <c r="AM33" s="145"/>
      <c r="AN33" s="146"/>
      <c r="AO33" s="162" t="str">
        <f t="shared" si="1"/>
        <v>0</v>
      </c>
      <c r="AP33" s="145"/>
      <c r="AQ33" s="145"/>
      <c r="AR33" s="145"/>
      <c r="AS33" s="145"/>
      <c r="AT33" s="146"/>
      <c r="AU33" s="162">
        <f t="shared" si="2"/>
        <v>0</v>
      </c>
      <c r="AV33" s="145"/>
      <c r="AW33" s="145"/>
      <c r="AX33" s="145"/>
      <c r="AY33" s="145"/>
      <c r="AZ33" s="145"/>
      <c r="BA33" s="162" t="str">
        <f t="shared" si="3"/>
        <v>0</v>
      </c>
      <c r="BB33" s="145"/>
      <c r="BC33" s="145"/>
      <c r="BD33" s="145"/>
      <c r="BE33" s="147"/>
      <c r="BF33" s="148"/>
      <c r="BG33" s="162">
        <v>0</v>
      </c>
    </row>
    <row r="34" spans="1:59" s="102" customFormat="1" ht="23.1" customHeight="1" x14ac:dyDescent="0.3">
      <c r="A34" s="149">
        <v>32</v>
      </c>
      <c r="B34" s="149" t="s">
        <v>242</v>
      </c>
      <c r="C34" s="150" t="s">
        <v>243</v>
      </c>
      <c r="D34" s="149" t="s">
        <v>541</v>
      </c>
      <c r="E34" s="149" t="s">
        <v>160</v>
      </c>
      <c r="F34" s="145"/>
      <c r="G34" s="145"/>
      <c r="H34" s="145"/>
      <c r="I34" s="145"/>
      <c r="J34" s="152"/>
      <c r="K34" s="162" t="str">
        <f t="shared" si="0"/>
        <v>0</v>
      </c>
      <c r="L34" s="145">
        <v>2</v>
      </c>
      <c r="M34" s="145">
        <v>3</v>
      </c>
      <c r="N34" s="145">
        <v>4</v>
      </c>
      <c r="O34" s="145"/>
      <c r="P34" s="145">
        <v>3</v>
      </c>
      <c r="Q34" s="162">
        <v>3</v>
      </c>
      <c r="R34" s="145">
        <v>3</v>
      </c>
      <c r="S34" s="145"/>
      <c r="T34" s="153"/>
      <c r="U34" s="145"/>
      <c r="V34" s="152"/>
      <c r="W34" s="162">
        <v>0</v>
      </c>
      <c r="X34" s="145"/>
      <c r="Y34" s="145"/>
      <c r="Z34" s="153"/>
      <c r="AA34" s="153"/>
      <c r="AB34" s="152"/>
      <c r="AC34" s="162">
        <v>0</v>
      </c>
      <c r="AD34" s="145"/>
      <c r="AE34" s="145"/>
      <c r="AF34" s="145"/>
      <c r="AG34" s="153"/>
      <c r="AH34" s="152"/>
      <c r="AI34" s="162">
        <v>0</v>
      </c>
      <c r="AJ34" s="145"/>
      <c r="AK34" s="145"/>
      <c r="AL34" s="153"/>
      <c r="AM34" s="145"/>
      <c r="AN34" s="152"/>
      <c r="AO34" s="162" t="str">
        <f t="shared" si="1"/>
        <v>0</v>
      </c>
      <c r="AP34" s="145"/>
      <c r="AQ34" s="145"/>
      <c r="AR34" s="145"/>
      <c r="AS34" s="153"/>
      <c r="AT34" s="152"/>
      <c r="AU34" s="162">
        <f t="shared" si="2"/>
        <v>0</v>
      </c>
      <c r="AV34" s="153"/>
      <c r="AW34" s="153"/>
      <c r="AX34" s="145"/>
      <c r="AY34" s="145"/>
      <c r="AZ34" s="145"/>
      <c r="BA34" s="162" t="str">
        <f t="shared" si="3"/>
        <v>0</v>
      </c>
      <c r="BB34" s="145"/>
      <c r="BC34" s="145"/>
      <c r="BD34" s="153"/>
      <c r="BE34" s="151"/>
      <c r="BF34" s="154"/>
      <c r="BG34" s="162">
        <v>0</v>
      </c>
    </row>
    <row r="35" spans="1:59" s="102" customFormat="1" ht="23.1" customHeight="1" x14ac:dyDescent="0.3">
      <c r="A35" s="143">
        <v>33</v>
      </c>
      <c r="B35" s="143" t="s">
        <v>210</v>
      </c>
      <c r="C35" s="144" t="s">
        <v>211</v>
      </c>
      <c r="D35" s="143" t="s">
        <v>541</v>
      </c>
      <c r="E35" s="143" t="s">
        <v>160</v>
      </c>
      <c r="F35" s="145"/>
      <c r="G35" s="145"/>
      <c r="H35" s="145"/>
      <c r="I35" s="145"/>
      <c r="J35" s="146"/>
      <c r="K35" s="162" t="str">
        <f t="shared" si="0"/>
        <v>0</v>
      </c>
      <c r="L35" s="145">
        <v>3</v>
      </c>
      <c r="M35" s="145">
        <v>2.5</v>
      </c>
      <c r="N35" s="145">
        <v>3</v>
      </c>
      <c r="O35" s="145"/>
      <c r="P35" s="145">
        <v>3</v>
      </c>
      <c r="Q35" s="162">
        <v>2.875</v>
      </c>
      <c r="R35" s="145">
        <v>3</v>
      </c>
      <c r="S35" s="145"/>
      <c r="T35" s="145"/>
      <c r="U35" s="145"/>
      <c r="V35" s="146"/>
      <c r="W35" s="162">
        <v>0</v>
      </c>
      <c r="X35" s="145"/>
      <c r="Y35" s="145"/>
      <c r="Z35" s="145"/>
      <c r="AA35" s="145"/>
      <c r="AB35" s="146"/>
      <c r="AC35" s="162">
        <v>0</v>
      </c>
      <c r="AD35" s="145"/>
      <c r="AE35" s="145"/>
      <c r="AF35" s="145"/>
      <c r="AG35" s="145"/>
      <c r="AH35" s="146"/>
      <c r="AI35" s="162">
        <v>0</v>
      </c>
      <c r="AJ35" s="145"/>
      <c r="AK35" s="145"/>
      <c r="AL35" s="145"/>
      <c r="AM35" s="145"/>
      <c r="AN35" s="146"/>
      <c r="AO35" s="162" t="str">
        <f t="shared" si="1"/>
        <v>0</v>
      </c>
      <c r="AP35" s="145"/>
      <c r="AQ35" s="145"/>
      <c r="AR35" s="145"/>
      <c r="AS35" s="145"/>
      <c r="AT35" s="146"/>
      <c r="AU35" s="162">
        <f t="shared" si="2"/>
        <v>0</v>
      </c>
      <c r="AV35" s="145"/>
      <c r="AW35" s="145"/>
      <c r="AX35" s="145"/>
      <c r="AY35" s="145"/>
      <c r="AZ35" s="145"/>
      <c r="BA35" s="162" t="str">
        <f t="shared" si="3"/>
        <v>0</v>
      </c>
      <c r="BB35" s="145"/>
      <c r="BC35" s="145"/>
      <c r="BD35" s="145"/>
      <c r="BE35" s="147"/>
      <c r="BF35" s="148"/>
      <c r="BG35" s="162">
        <v>0</v>
      </c>
    </row>
    <row r="36" spans="1:59" s="102" customFormat="1" ht="23.1" customHeight="1" x14ac:dyDescent="0.3">
      <c r="A36" s="149">
        <v>34</v>
      </c>
      <c r="B36" s="149" t="s">
        <v>94</v>
      </c>
      <c r="C36" s="150" t="s">
        <v>95</v>
      </c>
      <c r="D36" s="149" t="s">
        <v>541</v>
      </c>
      <c r="E36" s="149" t="s">
        <v>34</v>
      </c>
      <c r="F36" s="145"/>
      <c r="G36" s="145"/>
      <c r="H36" s="145"/>
      <c r="I36" s="145"/>
      <c r="J36" s="152"/>
      <c r="K36" s="162" t="str">
        <f t="shared" si="0"/>
        <v>0</v>
      </c>
      <c r="L36" s="145">
        <v>4</v>
      </c>
      <c r="M36" s="145">
        <v>4</v>
      </c>
      <c r="N36" s="145">
        <v>3</v>
      </c>
      <c r="O36" s="145"/>
      <c r="P36" s="145">
        <v>5</v>
      </c>
      <c r="Q36" s="162">
        <v>4</v>
      </c>
      <c r="R36" s="145">
        <v>4</v>
      </c>
      <c r="S36" s="145"/>
      <c r="T36" s="153"/>
      <c r="U36" s="145"/>
      <c r="V36" s="152"/>
      <c r="W36" s="162">
        <v>0</v>
      </c>
      <c r="X36" s="145"/>
      <c r="Y36" s="145"/>
      <c r="Z36" s="153"/>
      <c r="AA36" s="153"/>
      <c r="AB36" s="152"/>
      <c r="AC36" s="162">
        <v>0</v>
      </c>
      <c r="AD36" s="145"/>
      <c r="AE36" s="145"/>
      <c r="AF36" s="145"/>
      <c r="AG36" s="153"/>
      <c r="AH36" s="152"/>
      <c r="AI36" s="162">
        <v>0</v>
      </c>
      <c r="AJ36" s="145"/>
      <c r="AK36" s="145"/>
      <c r="AL36" s="153"/>
      <c r="AM36" s="145"/>
      <c r="AN36" s="152"/>
      <c r="AO36" s="162" t="str">
        <f t="shared" si="1"/>
        <v>0</v>
      </c>
      <c r="AP36" s="145"/>
      <c r="AQ36" s="145"/>
      <c r="AR36" s="145"/>
      <c r="AS36" s="153"/>
      <c r="AT36" s="152"/>
      <c r="AU36" s="162">
        <f t="shared" si="2"/>
        <v>0</v>
      </c>
      <c r="AV36" s="153"/>
      <c r="AW36" s="153"/>
      <c r="AX36" s="145"/>
      <c r="AY36" s="145"/>
      <c r="AZ36" s="145"/>
      <c r="BA36" s="162" t="str">
        <f t="shared" si="3"/>
        <v>0</v>
      </c>
      <c r="BB36" s="145"/>
      <c r="BC36" s="145"/>
      <c r="BD36" s="153"/>
      <c r="BE36" s="151"/>
      <c r="BF36" s="154"/>
      <c r="BG36" s="162">
        <v>0</v>
      </c>
    </row>
    <row r="37" spans="1:59" s="102" customFormat="1" ht="23.1" customHeight="1" x14ac:dyDescent="0.3">
      <c r="A37" s="143">
        <v>35</v>
      </c>
      <c r="B37" s="143" t="s">
        <v>272</v>
      </c>
      <c r="C37" s="144" t="s">
        <v>273</v>
      </c>
      <c r="D37" s="143" t="s">
        <v>449</v>
      </c>
      <c r="E37" s="143" t="s">
        <v>160</v>
      </c>
      <c r="F37" s="145"/>
      <c r="G37" s="145"/>
      <c r="H37" s="145"/>
      <c r="I37" s="145"/>
      <c r="J37" s="146"/>
      <c r="K37" s="162" t="str">
        <f t="shared" si="0"/>
        <v>0</v>
      </c>
      <c r="L37" s="145">
        <v>3</v>
      </c>
      <c r="M37" s="145">
        <v>3</v>
      </c>
      <c r="N37" s="145">
        <v>3</v>
      </c>
      <c r="O37" s="145"/>
      <c r="P37" s="145">
        <v>3</v>
      </c>
      <c r="Q37" s="162">
        <v>3</v>
      </c>
      <c r="R37" s="145">
        <v>3</v>
      </c>
      <c r="S37" s="145"/>
      <c r="T37" s="145"/>
      <c r="U37" s="145"/>
      <c r="V37" s="146"/>
      <c r="W37" s="162">
        <v>0</v>
      </c>
      <c r="X37" s="145"/>
      <c r="Y37" s="145"/>
      <c r="Z37" s="145"/>
      <c r="AA37" s="145"/>
      <c r="AB37" s="146"/>
      <c r="AC37" s="162">
        <v>0</v>
      </c>
      <c r="AD37" s="145"/>
      <c r="AE37" s="145"/>
      <c r="AF37" s="145"/>
      <c r="AG37" s="145"/>
      <c r="AH37" s="146"/>
      <c r="AI37" s="162">
        <v>0</v>
      </c>
      <c r="AJ37" s="145"/>
      <c r="AK37" s="145"/>
      <c r="AL37" s="145"/>
      <c r="AM37" s="145"/>
      <c r="AN37" s="146"/>
      <c r="AO37" s="162" t="str">
        <f t="shared" si="1"/>
        <v>0</v>
      </c>
      <c r="AP37" s="145"/>
      <c r="AQ37" s="145"/>
      <c r="AR37" s="145"/>
      <c r="AS37" s="145"/>
      <c r="AT37" s="146"/>
      <c r="AU37" s="162">
        <f t="shared" si="2"/>
        <v>0</v>
      </c>
      <c r="AV37" s="145"/>
      <c r="AW37" s="145"/>
      <c r="AX37" s="145"/>
      <c r="AY37" s="145"/>
      <c r="AZ37" s="145"/>
      <c r="BA37" s="162" t="str">
        <f t="shared" si="3"/>
        <v>0</v>
      </c>
      <c r="BB37" s="145"/>
      <c r="BC37" s="145"/>
      <c r="BD37" s="145"/>
      <c r="BE37" s="147"/>
      <c r="BF37" s="148"/>
      <c r="BG37" s="162">
        <v>0</v>
      </c>
    </row>
    <row r="38" spans="1:59" s="102" customFormat="1" ht="23.1" customHeight="1" x14ac:dyDescent="0.3">
      <c r="A38" s="149">
        <v>36</v>
      </c>
      <c r="B38" s="149" t="s">
        <v>111</v>
      </c>
      <c r="C38" s="150" t="s">
        <v>112</v>
      </c>
      <c r="D38" s="149" t="s">
        <v>449</v>
      </c>
      <c r="E38" s="149" t="s">
        <v>34</v>
      </c>
      <c r="F38" s="145"/>
      <c r="G38" s="145"/>
      <c r="H38" s="145"/>
      <c r="I38" s="145"/>
      <c r="J38" s="152"/>
      <c r="K38" s="162" t="str">
        <f t="shared" si="0"/>
        <v>0</v>
      </c>
      <c r="L38" s="145">
        <v>3</v>
      </c>
      <c r="M38" s="145">
        <v>3</v>
      </c>
      <c r="N38" s="145">
        <v>3</v>
      </c>
      <c r="O38" s="145"/>
      <c r="P38" s="145">
        <v>3</v>
      </c>
      <c r="Q38" s="162">
        <v>3</v>
      </c>
      <c r="R38" s="145">
        <v>3</v>
      </c>
      <c r="S38" s="145"/>
      <c r="T38" s="153"/>
      <c r="U38" s="145"/>
      <c r="V38" s="152"/>
      <c r="W38" s="162">
        <v>0</v>
      </c>
      <c r="X38" s="145"/>
      <c r="Y38" s="145"/>
      <c r="Z38" s="153"/>
      <c r="AA38" s="153"/>
      <c r="AB38" s="152"/>
      <c r="AC38" s="162">
        <v>0</v>
      </c>
      <c r="AD38" s="145"/>
      <c r="AE38" s="145"/>
      <c r="AF38" s="145"/>
      <c r="AG38" s="153"/>
      <c r="AH38" s="152"/>
      <c r="AI38" s="162">
        <v>0</v>
      </c>
      <c r="AJ38" s="145"/>
      <c r="AK38" s="145"/>
      <c r="AL38" s="153"/>
      <c r="AM38" s="145"/>
      <c r="AN38" s="152"/>
      <c r="AO38" s="162" t="str">
        <f t="shared" si="1"/>
        <v>0</v>
      </c>
      <c r="AP38" s="145"/>
      <c r="AQ38" s="145"/>
      <c r="AR38" s="145"/>
      <c r="AS38" s="153"/>
      <c r="AT38" s="152"/>
      <c r="AU38" s="162">
        <f t="shared" si="2"/>
        <v>0</v>
      </c>
      <c r="AV38" s="153"/>
      <c r="AW38" s="153"/>
      <c r="AX38" s="145"/>
      <c r="AY38" s="145"/>
      <c r="AZ38" s="145"/>
      <c r="BA38" s="162" t="str">
        <f t="shared" si="3"/>
        <v>0</v>
      </c>
      <c r="BB38" s="145"/>
      <c r="BC38" s="145"/>
      <c r="BD38" s="153"/>
      <c r="BE38" s="151"/>
      <c r="BF38" s="154"/>
      <c r="BG38" s="162">
        <v>0</v>
      </c>
    </row>
    <row r="39" spans="1:59" s="102" customFormat="1" ht="23.1" customHeight="1" x14ac:dyDescent="0.3">
      <c r="A39" s="143">
        <v>37</v>
      </c>
      <c r="B39" s="143" t="s">
        <v>301</v>
      </c>
      <c r="C39" s="144" t="s">
        <v>302</v>
      </c>
      <c r="D39" s="143" t="s">
        <v>449</v>
      </c>
      <c r="E39" s="143" t="s">
        <v>492</v>
      </c>
      <c r="F39" s="145"/>
      <c r="G39" s="145"/>
      <c r="H39" s="145"/>
      <c r="I39" s="145"/>
      <c r="J39" s="146"/>
      <c r="K39" s="162" t="str">
        <f t="shared" si="0"/>
        <v>0</v>
      </c>
      <c r="L39" s="145">
        <v>3</v>
      </c>
      <c r="M39" s="145">
        <v>4</v>
      </c>
      <c r="N39" s="145">
        <v>4</v>
      </c>
      <c r="O39" s="145"/>
      <c r="P39" s="145">
        <v>2</v>
      </c>
      <c r="Q39" s="162">
        <v>3.25</v>
      </c>
      <c r="R39" s="145">
        <v>3</v>
      </c>
      <c r="S39" s="145"/>
      <c r="T39" s="145"/>
      <c r="U39" s="145"/>
      <c r="V39" s="146"/>
      <c r="W39" s="162">
        <v>0</v>
      </c>
      <c r="X39" s="145"/>
      <c r="Y39" s="145"/>
      <c r="Z39" s="145"/>
      <c r="AA39" s="145"/>
      <c r="AB39" s="146"/>
      <c r="AC39" s="162">
        <v>0</v>
      </c>
      <c r="AD39" s="145"/>
      <c r="AE39" s="145"/>
      <c r="AF39" s="145"/>
      <c r="AG39" s="145"/>
      <c r="AH39" s="146"/>
      <c r="AI39" s="162">
        <v>0</v>
      </c>
      <c r="AJ39" s="145"/>
      <c r="AK39" s="145"/>
      <c r="AL39" s="145"/>
      <c r="AM39" s="145"/>
      <c r="AN39" s="146"/>
      <c r="AO39" s="162" t="str">
        <f t="shared" si="1"/>
        <v>0</v>
      </c>
      <c r="AP39" s="145"/>
      <c r="AQ39" s="145"/>
      <c r="AR39" s="145"/>
      <c r="AS39" s="145"/>
      <c r="AT39" s="146"/>
      <c r="AU39" s="162">
        <f t="shared" si="2"/>
        <v>0</v>
      </c>
      <c r="AV39" s="145"/>
      <c r="AW39" s="145"/>
      <c r="AX39" s="145"/>
      <c r="AY39" s="145"/>
      <c r="AZ39" s="145"/>
      <c r="BA39" s="162" t="str">
        <f t="shared" si="3"/>
        <v>0</v>
      </c>
      <c r="BB39" s="145"/>
      <c r="BC39" s="145"/>
      <c r="BD39" s="145"/>
      <c r="BE39" s="147"/>
      <c r="BF39" s="148"/>
      <c r="BG39" s="162">
        <v>0</v>
      </c>
    </row>
    <row r="40" spans="1:59" s="102" customFormat="1" ht="23.1" customHeight="1" x14ac:dyDescent="0.3">
      <c r="A40" s="149">
        <v>38</v>
      </c>
      <c r="B40" s="149" t="s">
        <v>226</v>
      </c>
      <c r="C40" s="150" t="s">
        <v>227</v>
      </c>
      <c r="D40" s="149" t="s">
        <v>541</v>
      </c>
      <c r="E40" s="149" t="s">
        <v>160</v>
      </c>
      <c r="F40" s="145"/>
      <c r="G40" s="145"/>
      <c r="H40" s="145"/>
      <c r="I40" s="145"/>
      <c r="J40" s="152"/>
      <c r="K40" s="162" t="str">
        <f t="shared" si="0"/>
        <v>0</v>
      </c>
      <c r="L40" s="145">
        <v>3.5</v>
      </c>
      <c r="M40" s="145">
        <v>3</v>
      </c>
      <c r="N40" s="145">
        <v>2.5</v>
      </c>
      <c r="O40" s="145"/>
      <c r="P40" s="145">
        <v>2.5</v>
      </c>
      <c r="Q40" s="162">
        <v>2.875</v>
      </c>
      <c r="R40" s="145">
        <v>2.5</v>
      </c>
      <c r="S40" s="145"/>
      <c r="T40" s="153"/>
      <c r="U40" s="145"/>
      <c r="V40" s="152"/>
      <c r="W40" s="162">
        <v>0</v>
      </c>
      <c r="X40" s="145"/>
      <c r="Y40" s="145"/>
      <c r="Z40" s="153"/>
      <c r="AA40" s="153"/>
      <c r="AB40" s="152"/>
      <c r="AC40" s="162">
        <v>0</v>
      </c>
      <c r="AD40" s="145"/>
      <c r="AE40" s="145"/>
      <c r="AF40" s="145"/>
      <c r="AG40" s="153"/>
      <c r="AH40" s="152"/>
      <c r="AI40" s="162">
        <v>0</v>
      </c>
      <c r="AJ40" s="145"/>
      <c r="AK40" s="145"/>
      <c r="AL40" s="153"/>
      <c r="AM40" s="145"/>
      <c r="AN40" s="152"/>
      <c r="AO40" s="162" t="str">
        <f t="shared" si="1"/>
        <v>0</v>
      </c>
      <c r="AP40" s="145"/>
      <c r="AQ40" s="145"/>
      <c r="AR40" s="145"/>
      <c r="AS40" s="153"/>
      <c r="AT40" s="152"/>
      <c r="AU40" s="162">
        <f t="shared" si="2"/>
        <v>0</v>
      </c>
      <c r="AV40" s="153"/>
      <c r="AW40" s="153"/>
      <c r="AX40" s="145"/>
      <c r="AY40" s="145"/>
      <c r="AZ40" s="145"/>
      <c r="BA40" s="162" t="str">
        <f t="shared" si="3"/>
        <v>0</v>
      </c>
      <c r="BB40" s="145"/>
      <c r="BC40" s="145"/>
      <c r="BD40" s="153"/>
      <c r="BE40" s="151"/>
      <c r="BF40" s="154"/>
      <c r="BG40" s="162">
        <v>0</v>
      </c>
    </row>
    <row r="41" spans="1:59" s="102" customFormat="1" ht="23.1" customHeight="1" x14ac:dyDescent="0.3">
      <c r="A41" s="143">
        <v>39</v>
      </c>
      <c r="B41" s="143" t="s">
        <v>303</v>
      </c>
      <c r="C41" s="144" t="s">
        <v>304</v>
      </c>
      <c r="D41" s="143" t="s">
        <v>541</v>
      </c>
      <c r="E41" s="143" t="s">
        <v>492</v>
      </c>
      <c r="F41" s="145"/>
      <c r="G41" s="145"/>
      <c r="H41" s="145"/>
      <c r="I41" s="145"/>
      <c r="J41" s="146"/>
      <c r="K41" s="162" t="str">
        <f t="shared" si="0"/>
        <v>0</v>
      </c>
      <c r="L41" s="145">
        <v>4</v>
      </c>
      <c r="M41" s="145">
        <v>3.5</v>
      </c>
      <c r="N41" s="145">
        <v>3</v>
      </c>
      <c r="O41" s="145"/>
      <c r="P41" s="145">
        <v>3</v>
      </c>
      <c r="Q41" s="162">
        <v>3.375</v>
      </c>
      <c r="R41" s="145">
        <v>3</v>
      </c>
      <c r="S41" s="145"/>
      <c r="T41" s="145"/>
      <c r="U41" s="145"/>
      <c r="V41" s="146"/>
      <c r="W41" s="162">
        <v>0</v>
      </c>
      <c r="X41" s="145"/>
      <c r="Y41" s="145"/>
      <c r="Z41" s="145"/>
      <c r="AA41" s="145"/>
      <c r="AB41" s="146"/>
      <c r="AC41" s="162">
        <v>0</v>
      </c>
      <c r="AD41" s="145"/>
      <c r="AE41" s="145"/>
      <c r="AF41" s="145"/>
      <c r="AG41" s="145"/>
      <c r="AH41" s="146"/>
      <c r="AI41" s="162">
        <v>0</v>
      </c>
      <c r="AJ41" s="145"/>
      <c r="AK41" s="145"/>
      <c r="AL41" s="145"/>
      <c r="AM41" s="145"/>
      <c r="AN41" s="146"/>
      <c r="AO41" s="162" t="str">
        <f t="shared" si="1"/>
        <v>0</v>
      </c>
      <c r="AP41" s="145"/>
      <c r="AQ41" s="145"/>
      <c r="AR41" s="145"/>
      <c r="AS41" s="145"/>
      <c r="AT41" s="146"/>
      <c r="AU41" s="162">
        <f t="shared" si="2"/>
        <v>0</v>
      </c>
      <c r="AV41" s="145"/>
      <c r="AW41" s="145"/>
      <c r="AX41" s="145"/>
      <c r="AY41" s="145"/>
      <c r="AZ41" s="145"/>
      <c r="BA41" s="162" t="str">
        <f t="shared" si="3"/>
        <v>0</v>
      </c>
      <c r="BB41" s="145"/>
      <c r="BC41" s="145"/>
      <c r="BD41" s="145"/>
      <c r="BE41" s="147"/>
      <c r="BF41" s="148"/>
      <c r="BG41" s="162">
        <v>0</v>
      </c>
    </row>
    <row r="42" spans="1:59" s="102" customFormat="1" ht="23.1" customHeight="1" x14ac:dyDescent="0.3">
      <c r="A42" s="149">
        <v>40</v>
      </c>
      <c r="B42" s="149" t="s">
        <v>88</v>
      </c>
      <c r="C42" s="150" t="s">
        <v>89</v>
      </c>
      <c r="D42" s="149" t="s">
        <v>449</v>
      </c>
      <c r="E42" s="149" t="s">
        <v>34</v>
      </c>
      <c r="F42" s="145"/>
      <c r="G42" s="145"/>
      <c r="H42" s="145"/>
      <c r="I42" s="145"/>
      <c r="J42" s="152"/>
      <c r="K42" s="162" t="str">
        <f t="shared" si="0"/>
        <v>0</v>
      </c>
      <c r="L42" s="145">
        <v>3</v>
      </c>
      <c r="M42" s="145">
        <v>4</v>
      </c>
      <c r="N42" s="145">
        <v>3</v>
      </c>
      <c r="O42" s="145"/>
      <c r="P42" s="145">
        <v>4</v>
      </c>
      <c r="Q42" s="162">
        <v>3.5</v>
      </c>
      <c r="R42" s="145">
        <v>3</v>
      </c>
      <c r="S42" s="145"/>
      <c r="T42" s="153"/>
      <c r="U42" s="145"/>
      <c r="V42" s="152"/>
      <c r="W42" s="162">
        <v>0</v>
      </c>
      <c r="X42" s="145"/>
      <c r="Y42" s="145"/>
      <c r="Z42" s="153"/>
      <c r="AA42" s="153"/>
      <c r="AB42" s="152"/>
      <c r="AC42" s="162">
        <v>0</v>
      </c>
      <c r="AD42" s="145"/>
      <c r="AE42" s="145"/>
      <c r="AF42" s="145"/>
      <c r="AG42" s="153"/>
      <c r="AH42" s="152"/>
      <c r="AI42" s="162">
        <v>0</v>
      </c>
      <c r="AJ42" s="145"/>
      <c r="AK42" s="145"/>
      <c r="AL42" s="153"/>
      <c r="AM42" s="145"/>
      <c r="AN42" s="152"/>
      <c r="AO42" s="162" t="str">
        <f t="shared" si="1"/>
        <v>0</v>
      </c>
      <c r="AP42" s="145"/>
      <c r="AQ42" s="145"/>
      <c r="AR42" s="145"/>
      <c r="AS42" s="153"/>
      <c r="AT42" s="152"/>
      <c r="AU42" s="162">
        <f t="shared" si="2"/>
        <v>0</v>
      </c>
      <c r="AV42" s="153"/>
      <c r="AW42" s="153"/>
      <c r="AX42" s="145"/>
      <c r="AY42" s="145"/>
      <c r="AZ42" s="145"/>
      <c r="BA42" s="162" t="str">
        <f t="shared" si="3"/>
        <v>0</v>
      </c>
      <c r="BB42" s="145"/>
      <c r="BC42" s="145"/>
      <c r="BD42" s="153"/>
      <c r="BE42" s="151"/>
      <c r="BF42" s="154"/>
      <c r="BG42" s="162">
        <v>0</v>
      </c>
    </row>
    <row r="43" spans="1:59" s="102" customFormat="1" ht="23.1" customHeight="1" x14ac:dyDescent="0.3">
      <c r="A43" s="143">
        <v>41</v>
      </c>
      <c r="B43" s="143" t="s">
        <v>305</v>
      </c>
      <c r="C43" s="144" t="s">
        <v>306</v>
      </c>
      <c r="D43" s="143" t="s">
        <v>541</v>
      </c>
      <c r="E43" s="143" t="s">
        <v>492</v>
      </c>
      <c r="F43" s="145"/>
      <c r="G43" s="145"/>
      <c r="H43" s="145"/>
      <c r="I43" s="145"/>
      <c r="J43" s="146"/>
      <c r="K43" s="162" t="str">
        <f t="shared" si="0"/>
        <v>0</v>
      </c>
      <c r="L43" s="145">
        <v>3</v>
      </c>
      <c r="M43" s="145">
        <v>3.5</v>
      </c>
      <c r="N43" s="145">
        <v>3</v>
      </c>
      <c r="O43" s="145"/>
      <c r="P43" s="145">
        <v>3</v>
      </c>
      <c r="Q43" s="162">
        <v>3.125</v>
      </c>
      <c r="R43" s="145">
        <v>3</v>
      </c>
      <c r="S43" s="145"/>
      <c r="T43" s="145"/>
      <c r="U43" s="145"/>
      <c r="V43" s="146"/>
      <c r="W43" s="162">
        <v>0</v>
      </c>
      <c r="X43" s="145"/>
      <c r="Y43" s="145"/>
      <c r="Z43" s="145"/>
      <c r="AA43" s="145"/>
      <c r="AB43" s="146"/>
      <c r="AC43" s="162">
        <v>0</v>
      </c>
      <c r="AD43" s="145"/>
      <c r="AE43" s="145"/>
      <c r="AF43" s="145"/>
      <c r="AG43" s="145"/>
      <c r="AH43" s="146"/>
      <c r="AI43" s="162">
        <v>0</v>
      </c>
      <c r="AJ43" s="145"/>
      <c r="AK43" s="145"/>
      <c r="AL43" s="145"/>
      <c r="AM43" s="145"/>
      <c r="AN43" s="146"/>
      <c r="AO43" s="162" t="str">
        <f t="shared" si="1"/>
        <v>0</v>
      </c>
      <c r="AP43" s="145"/>
      <c r="AQ43" s="145"/>
      <c r="AR43" s="145"/>
      <c r="AS43" s="145"/>
      <c r="AT43" s="146"/>
      <c r="AU43" s="162">
        <f t="shared" si="2"/>
        <v>0</v>
      </c>
      <c r="AV43" s="145"/>
      <c r="AW43" s="145"/>
      <c r="AX43" s="145"/>
      <c r="AY43" s="145"/>
      <c r="AZ43" s="145"/>
      <c r="BA43" s="162" t="str">
        <f t="shared" si="3"/>
        <v>0</v>
      </c>
      <c r="BB43" s="145"/>
      <c r="BC43" s="145"/>
      <c r="BD43" s="145"/>
      <c r="BE43" s="147"/>
      <c r="BF43" s="148"/>
      <c r="BG43" s="162">
        <v>0</v>
      </c>
    </row>
    <row r="44" spans="1:59" s="102" customFormat="1" ht="23.1" customHeight="1" x14ac:dyDescent="0.3">
      <c r="A44" s="149">
        <v>42</v>
      </c>
      <c r="B44" s="149" t="s">
        <v>244</v>
      </c>
      <c r="C44" s="150" t="s">
        <v>245</v>
      </c>
      <c r="D44" s="149" t="s">
        <v>541</v>
      </c>
      <c r="E44" s="149" t="s">
        <v>160</v>
      </c>
      <c r="F44" s="145"/>
      <c r="G44" s="145"/>
      <c r="H44" s="145"/>
      <c r="I44" s="145"/>
      <c r="J44" s="152"/>
      <c r="K44" s="162" t="str">
        <f t="shared" si="0"/>
        <v>0</v>
      </c>
      <c r="L44" s="145">
        <v>3</v>
      </c>
      <c r="M44" s="145">
        <v>3</v>
      </c>
      <c r="N44" s="145">
        <v>2.5</v>
      </c>
      <c r="O44" s="145"/>
      <c r="P44" s="145">
        <v>2.5</v>
      </c>
      <c r="Q44" s="162">
        <v>2.75</v>
      </c>
      <c r="R44" s="145">
        <v>2.5</v>
      </c>
      <c r="S44" s="145"/>
      <c r="T44" s="153"/>
      <c r="U44" s="145"/>
      <c r="V44" s="152"/>
      <c r="W44" s="162">
        <v>0</v>
      </c>
      <c r="X44" s="145"/>
      <c r="Y44" s="145"/>
      <c r="Z44" s="153"/>
      <c r="AA44" s="153"/>
      <c r="AB44" s="152"/>
      <c r="AC44" s="162">
        <v>0</v>
      </c>
      <c r="AD44" s="145"/>
      <c r="AE44" s="145"/>
      <c r="AF44" s="145"/>
      <c r="AG44" s="153"/>
      <c r="AH44" s="152"/>
      <c r="AI44" s="162">
        <v>0</v>
      </c>
      <c r="AJ44" s="145"/>
      <c r="AK44" s="145"/>
      <c r="AL44" s="153"/>
      <c r="AM44" s="145"/>
      <c r="AN44" s="152"/>
      <c r="AO44" s="162" t="str">
        <f t="shared" si="1"/>
        <v>0</v>
      </c>
      <c r="AP44" s="145"/>
      <c r="AQ44" s="145"/>
      <c r="AR44" s="145"/>
      <c r="AS44" s="153"/>
      <c r="AT44" s="152"/>
      <c r="AU44" s="162">
        <f t="shared" si="2"/>
        <v>0</v>
      </c>
      <c r="AV44" s="153"/>
      <c r="AW44" s="153"/>
      <c r="AX44" s="145"/>
      <c r="AY44" s="145"/>
      <c r="AZ44" s="145"/>
      <c r="BA44" s="162" t="str">
        <f t="shared" si="3"/>
        <v>0</v>
      </c>
      <c r="BB44" s="145"/>
      <c r="BC44" s="145"/>
      <c r="BD44" s="153"/>
      <c r="BE44" s="151"/>
      <c r="BF44" s="154"/>
      <c r="BG44" s="162">
        <v>0</v>
      </c>
    </row>
    <row r="45" spans="1:59" s="102" customFormat="1" ht="23.1" customHeight="1" x14ac:dyDescent="0.3">
      <c r="A45" s="143">
        <v>43</v>
      </c>
      <c r="B45" s="143" t="s">
        <v>113</v>
      </c>
      <c r="C45" s="144" t="s">
        <v>114</v>
      </c>
      <c r="D45" s="143" t="s">
        <v>449</v>
      </c>
      <c r="E45" s="143" t="s">
        <v>34</v>
      </c>
      <c r="F45" s="145"/>
      <c r="G45" s="145"/>
      <c r="H45" s="145"/>
      <c r="I45" s="145"/>
      <c r="J45" s="146"/>
      <c r="K45" s="162" t="str">
        <f t="shared" si="0"/>
        <v>0</v>
      </c>
      <c r="L45" s="145">
        <v>4</v>
      </c>
      <c r="M45" s="145">
        <v>4</v>
      </c>
      <c r="N45" s="145">
        <v>4</v>
      </c>
      <c r="O45" s="145"/>
      <c r="P45" s="145">
        <v>4</v>
      </c>
      <c r="Q45" s="162">
        <v>4</v>
      </c>
      <c r="R45" s="145">
        <v>4</v>
      </c>
      <c r="S45" s="145"/>
      <c r="T45" s="145"/>
      <c r="U45" s="145"/>
      <c r="V45" s="146"/>
      <c r="W45" s="162">
        <v>0</v>
      </c>
      <c r="X45" s="145"/>
      <c r="Y45" s="145"/>
      <c r="Z45" s="145"/>
      <c r="AA45" s="145"/>
      <c r="AB45" s="146"/>
      <c r="AC45" s="162">
        <v>0</v>
      </c>
      <c r="AD45" s="145"/>
      <c r="AE45" s="145"/>
      <c r="AF45" s="145"/>
      <c r="AG45" s="145"/>
      <c r="AH45" s="146"/>
      <c r="AI45" s="162">
        <v>0</v>
      </c>
      <c r="AJ45" s="145"/>
      <c r="AK45" s="145"/>
      <c r="AL45" s="145"/>
      <c r="AM45" s="145"/>
      <c r="AN45" s="146"/>
      <c r="AO45" s="162" t="str">
        <f t="shared" si="1"/>
        <v>0</v>
      </c>
      <c r="AP45" s="145"/>
      <c r="AQ45" s="145"/>
      <c r="AR45" s="145"/>
      <c r="AS45" s="145"/>
      <c r="AT45" s="146"/>
      <c r="AU45" s="162">
        <f t="shared" si="2"/>
        <v>0</v>
      </c>
      <c r="AV45" s="145"/>
      <c r="AW45" s="145"/>
      <c r="AX45" s="145"/>
      <c r="AY45" s="145"/>
      <c r="AZ45" s="145"/>
      <c r="BA45" s="162" t="str">
        <f t="shared" si="3"/>
        <v>0</v>
      </c>
      <c r="BB45" s="145"/>
      <c r="BC45" s="145"/>
      <c r="BD45" s="145"/>
      <c r="BE45" s="147"/>
      <c r="BF45" s="148"/>
      <c r="BG45" s="162">
        <v>0</v>
      </c>
    </row>
    <row r="46" spans="1:59" s="102" customFormat="1" ht="23.1" customHeight="1" x14ac:dyDescent="0.3">
      <c r="A46" s="149">
        <v>44</v>
      </c>
      <c r="B46" s="149" t="s">
        <v>115</v>
      </c>
      <c r="C46" s="150" t="s">
        <v>116</v>
      </c>
      <c r="D46" s="149" t="s">
        <v>541</v>
      </c>
      <c r="E46" s="149" t="s">
        <v>34</v>
      </c>
      <c r="F46" s="145"/>
      <c r="G46" s="145"/>
      <c r="H46" s="145"/>
      <c r="I46" s="145"/>
      <c r="J46" s="152"/>
      <c r="K46" s="162" t="str">
        <f t="shared" si="0"/>
        <v>0</v>
      </c>
      <c r="L46" s="145">
        <v>3</v>
      </c>
      <c r="M46" s="145">
        <v>4</v>
      </c>
      <c r="N46" s="145">
        <v>4</v>
      </c>
      <c r="O46" s="145"/>
      <c r="P46" s="145">
        <v>4</v>
      </c>
      <c r="Q46" s="162">
        <v>3.75</v>
      </c>
      <c r="R46" s="145">
        <v>3</v>
      </c>
      <c r="S46" s="145"/>
      <c r="T46" s="153"/>
      <c r="U46" s="145"/>
      <c r="V46" s="152"/>
      <c r="W46" s="162">
        <v>0</v>
      </c>
      <c r="X46" s="145"/>
      <c r="Y46" s="145"/>
      <c r="Z46" s="153"/>
      <c r="AA46" s="153"/>
      <c r="AB46" s="152"/>
      <c r="AC46" s="162">
        <v>0</v>
      </c>
      <c r="AD46" s="145"/>
      <c r="AE46" s="145"/>
      <c r="AF46" s="145"/>
      <c r="AG46" s="153"/>
      <c r="AH46" s="152"/>
      <c r="AI46" s="162">
        <v>0</v>
      </c>
      <c r="AJ46" s="145"/>
      <c r="AK46" s="145"/>
      <c r="AL46" s="153"/>
      <c r="AM46" s="145"/>
      <c r="AN46" s="152"/>
      <c r="AO46" s="162" t="str">
        <f t="shared" si="1"/>
        <v>0</v>
      </c>
      <c r="AP46" s="145"/>
      <c r="AQ46" s="145"/>
      <c r="AR46" s="145"/>
      <c r="AS46" s="153"/>
      <c r="AT46" s="152"/>
      <c r="AU46" s="162">
        <f t="shared" si="2"/>
        <v>0</v>
      </c>
      <c r="AV46" s="153"/>
      <c r="AW46" s="153"/>
      <c r="AX46" s="145"/>
      <c r="AY46" s="145"/>
      <c r="AZ46" s="145"/>
      <c r="BA46" s="162" t="str">
        <f t="shared" si="3"/>
        <v>0</v>
      </c>
      <c r="BB46" s="145"/>
      <c r="BC46" s="145"/>
      <c r="BD46" s="153"/>
      <c r="BE46" s="151"/>
      <c r="BF46" s="154"/>
      <c r="BG46" s="162">
        <v>0</v>
      </c>
    </row>
    <row r="47" spans="1:59" s="102" customFormat="1" ht="23.1" customHeight="1" x14ac:dyDescent="0.3">
      <c r="A47" s="143">
        <v>45</v>
      </c>
      <c r="B47" s="143" t="s">
        <v>179</v>
      </c>
      <c r="C47" s="144" t="s">
        <v>180</v>
      </c>
      <c r="D47" s="143" t="s">
        <v>449</v>
      </c>
      <c r="E47" s="143" t="s">
        <v>160</v>
      </c>
      <c r="F47" s="145"/>
      <c r="G47" s="145"/>
      <c r="H47" s="145"/>
      <c r="I47" s="145"/>
      <c r="J47" s="146"/>
      <c r="K47" s="162" t="str">
        <f t="shared" si="0"/>
        <v>0</v>
      </c>
      <c r="L47" s="145" t="s">
        <v>563</v>
      </c>
      <c r="M47" s="145" t="s">
        <v>563</v>
      </c>
      <c r="N47" s="145" t="s">
        <v>563</v>
      </c>
      <c r="O47" s="145"/>
      <c r="P47" s="145" t="s">
        <v>563</v>
      </c>
      <c r="Q47" s="162" t="s">
        <v>563</v>
      </c>
      <c r="R47" s="145" t="s">
        <v>563</v>
      </c>
      <c r="S47" s="145"/>
      <c r="T47" s="145"/>
      <c r="U47" s="145"/>
      <c r="V47" s="146"/>
      <c r="W47" s="162">
        <v>0</v>
      </c>
      <c r="X47" s="145"/>
      <c r="Y47" s="145"/>
      <c r="Z47" s="145"/>
      <c r="AA47" s="145"/>
      <c r="AB47" s="146"/>
      <c r="AC47" s="162">
        <v>0</v>
      </c>
      <c r="AD47" s="145"/>
      <c r="AE47" s="145"/>
      <c r="AF47" s="145"/>
      <c r="AG47" s="145"/>
      <c r="AH47" s="146"/>
      <c r="AI47" s="162">
        <v>0</v>
      </c>
      <c r="AJ47" s="145"/>
      <c r="AK47" s="145"/>
      <c r="AL47" s="145"/>
      <c r="AM47" s="145"/>
      <c r="AN47" s="146"/>
      <c r="AO47" s="162" t="str">
        <f t="shared" si="1"/>
        <v>0</v>
      </c>
      <c r="AP47" s="145"/>
      <c r="AQ47" s="145"/>
      <c r="AR47" s="145"/>
      <c r="AS47" s="145"/>
      <c r="AT47" s="146"/>
      <c r="AU47" s="162">
        <f t="shared" si="2"/>
        <v>0</v>
      </c>
      <c r="AV47" s="145"/>
      <c r="AW47" s="145"/>
      <c r="AX47" s="145"/>
      <c r="AY47" s="145"/>
      <c r="AZ47" s="145"/>
      <c r="BA47" s="162" t="str">
        <f t="shared" si="3"/>
        <v>0</v>
      </c>
      <c r="BB47" s="145"/>
      <c r="BC47" s="145"/>
      <c r="BD47" s="145"/>
      <c r="BE47" s="147"/>
      <c r="BF47" s="148"/>
      <c r="BG47" s="162">
        <v>0</v>
      </c>
    </row>
    <row r="48" spans="1:59" s="102" customFormat="1" ht="23.1" customHeight="1" x14ac:dyDescent="0.3">
      <c r="A48" s="149">
        <v>46</v>
      </c>
      <c r="B48" s="149" t="s">
        <v>307</v>
      </c>
      <c r="C48" s="150" t="s">
        <v>308</v>
      </c>
      <c r="D48" s="149" t="s">
        <v>541</v>
      </c>
      <c r="E48" s="149" t="s">
        <v>492</v>
      </c>
      <c r="F48" s="145"/>
      <c r="G48" s="145"/>
      <c r="H48" s="145"/>
      <c r="I48" s="145"/>
      <c r="J48" s="152"/>
      <c r="K48" s="162" t="str">
        <f t="shared" si="0"/>
        <v>0</v>
      </c>
      <c r="L48" s="145">
        <v>4</v>
      </c>
      <c r="M48" s="145">
        <v>4</v>
      </c>
      <c r="N48" s="145">
        <v>4</v>
      </c>
      <c r="O48" s="145"/>
      <c r="P48" s="145">
        <v>2</v>
      </c>
      <c r="Q48" s="162">
        <v>3.5</v>
      </c>
      <c r="R48" s="145">
        <v>2</v>
      </c>
      <c r="S48" s="145"/>
      <c r="T48" s="153"/>
      <c r="U48" s="145"/>
      <c r="V48" s="152"/>
      <c r="W48" s="162">
        <v>0</v>
      </c>
      <c r="X48" s="145"/>
      <c r="Y48" s="145"/>
      <c r="Z48" s="153"/>
      <c r="AA48" s="153"/>
      <c r="AB48" s="152"/>
      <c r="AC48" s="162">
        <v>0</v>
      </c>
      <c r="AD48" s="145"/>
      <c r="AE48" s="145"/>
      <c r="AF48" s="145"/>
      <c r="AG48" s="153"/>
      <c r="AH48" s="152"/>
      <c r="AI48" s="162">
        <v>0</v>
      </c>
      <c r="AJ48" s="145"/>
      <c r="AK48" s="145"/>
      <c r="AL48" s="153"/>
      <c r="AM48" s="145"/>
      <c r="AN48" s="152"/>
      <c r="AO48" s="162" t="str">
        <f t="shared" si="1"/>
        <v>0</v>
      </c>
      <c r="AP48" s="145"/>
      <c r="AQ48" s="145"/>
      <c r="AR48" s="145"/>
      <c r="AS48" s="153"/>
      <c r="AT48" s="152"/>
      <c r="AU48" s="162">
        <f t="shared" si="2"/>
        <v>0</v>
      </c>
      <c r="AV48" s="153"/>
      <c r="AW48" s="153"/>
      <c r="AX48" s="145"/>
      <c r="AY48" s="145"/>
      <c r="AZ48" s="145"/>
      <c r="BA48" s="162" t="str">
        <f t="shared" si="3"/>
        <v>0</v>
      </c>
      <c r="BB48" s="145"/>
      <c r="BC48" s="145"/>
      <c r="BD48" s="153"/>
      <c r="BE48" s="151"/>
      <c r="BF48" s="154"/>
      <c r="BG48" s="162">
        <v>0</v>
      </c>
    </row>
    <row r="49" spans="1:59" s="102" customFormat="1" ht="23.1" customHeight="1" x14ac:dyDescent="0.3">
      <c r="A49" s="143">
        <v>47</v>
      </c>
      <c r="B49" s="143" t="s">
        <v>117</v>
      </c>
      <c r="C49" s="144" t="s">
        <v>118</v>
      </c>
      <c r="D49" s="143" t="s">
        <v>449</v>
      </c>
      <c r="E49" s="143" t="s">
        <v>34</v>
      </c>
      <c r="F49" s="145"/>
      <c r="G49" s="145"/>
      <c r="H49" s="145"/>
      <c r="I49" s="145"/>
      <c r="J49" s="146"/>
      <c r="K49" s="162" t="str">
        <f t="shared" si="0"/>
        <v>0</v>
      </c>
      <c r="L49" s="145">
        <v>2</v>
      </c>
      <c r="M49" s="145">
        <v>2</v>
      </c>
      <c r="N49" s="145">
        <v>2</v>
      </c>
      <c r="O49" s="145"/>
      <c r="P49" s="145">
        <v>3</v>
      </c>
      <c r="Q49" s="162">
        <v>2.25</v>
      </c>
      <c r="R49" s="145">
        <v>2</v>
      </c>
      <c r="S49" s="145"/>
      <c r="T49" s="145"/>
      <c r="U49" s="145"/>
      <c r="V49" s="146"/>
      <c r="W49" s="162">
        <v>0</v>
      </c>
      <c r="X49" s="145"/>
      <c r="Y49" s="145"/>
      <c r="Z49" s="145"/>
      <c r="AA49" s="145"/>
      <c r="AB49" s="146"/>
      <c r="AC49" s="162">
        <v>0</v>
      </c>
      <c r="AD49" s="145"/>
      <c r="AE49" s="145"/>
      <c r="AF49" s="145"/>
      <c r="AG49" s="145"/>
      <c r="AH49" s="146"/>
      <c r="AI49" s="162">
        <v>0</v>
      </c>
      <c r="AJ49" s="145"/>
      <c r="AK49" s="145"/>
      <c r="AL49" s="145"/>
      <c r="AM49" s="145"/>
      <c r="AN49" s="146"/>
      <c r="AO49" s="162" t="str">
        <f t="shared" si="1"/>
        <v>0</v>
      </c>
      <c r="AP49" s="145"/>
      <c r="AQ49" s="145"/>
      <c r="AR49" s="145"/>
      <c r="AS49" s="145"/>
      <c r="AT49" s="146"/>
      <c r="AU49" s="162">
        <f t="shared" si="2"/>
        <v>0</v>
      </c>
      <c r="AV49" s="145"/>
      <c r="AW49" s="145"/>
      <c r="AX49" s="145"/>
      <c r="AY49" s="145"/>
      <c r="AZ49" s="145"/>
      <c r="BA49" s="162" t="str">
        <f t="shared" si="3"/>
        <v>0</v>
      </c>
      <c r="BB49" s="145"/>
      <c r="BC49" s="145"/>
      <c r="BD49" s="145"/>
      <c r="BE49" s="147"/>
      <c r="BF49" s="148"/>
      <c r="BG49" s="162">
        <v>0</v>
      </c>
    </row>
    <row r="50" spans="1:59" s="102" customFormat="1" ht="23.1" customHeight="1" x14ac:dyDescent="0.3">
      <c r="A50" s="149">
        <v>48</v>
      </c>
      <c r="B50" s="149" t="s">
        <v>196</v>
      </c>
      <c r="C50" s="150" t="s">
        <v>197</v>
      </c>
      <c r="D50" s="149" t="s">
        <v>449</v>
      </c>
      <c r="E50" s="149" t="s">
        <v>160</v>
      </c>
      <c r="F50" s="145"/>
      <c r="G50" s="145"/>
      <c r="H50" s="145"/>
      <c r="I50" s="145"/>
      <c r="J50" s="152"/>
      <c r="K50" s="162" t="str">
        <f t="shared" si="0"/>
        <v>0</v>
      </c>
      <c r="L50" s="145">
        <v>2.5</v>
      </c>
      <c r="M50" s="145">
        <v>3</v>
      </c>
      <c r="N50" s="145">
        <v>2.5</v>
      </c>
      <c r="O50" s="145"/>
      <c r="P50" s="145">
        <v>3</v>
      </c>
      <c r="Q50" s="162">
        <v>2.75</v>
      </c>
      <c r="R50" s="145">
        <v>3</v>
      </c>
      <c r="S50" s="145"/>
      <c r="T50" s="153"/>
      <c r="U50" s="145"/>
      <c r="V50" s="152"/>
      <c r="W50" s="162">
        <v>0</v>
      </c>
      <c r="X50" s="145"/>
      <c r="Y50" s="145"/>
      <c r="Z50" s="153"/>
      <c r="AA50" s="153"/>
      <c r="AB50" s="152"/>
      <c r="AC50" s="162">
        <v>0</v>
      </c>
      <c r="AD50" s="145"/>
      <c r="AE50" s="145"/>
      <c r="AF50" s="145"/>
      <c r="AG50" s="153"/>
      <c r="AH50" s="152"/>
      <c r="AI50" s="162">
        <v>0</v>
      </c>
      <c r="AJ50" s="145"/>
      <c r="AK50" s="145"/>
      <c r="AL50" s="153"/>
      <c r="AM50" s="145"/>
      <c r="AN50" s="152"/>
      <c r="AO50" s="162" t="str">
        <f t="shared" si="1"/>
        <v>0</v>
      </c>
      <c r="AP50" s="145"/>
      <c r="AQ50" s="145"/>
      <c r="AR50" s="145"/>
      <c r="AS50" s="153"/>
      <c r="AT50" s="152"/>
      <c r="AU50" s="162">
        <f t="shared" si="2"/>
        <v>0</v>
      </c>
      <c r="AV50" s="153"/>
      <c r="AW50" s="153"/>
      <c r="AX50" s="145"/>
      <c r="AY50" s="145"/>
      <c r="AZ50" s="145"/>
      <c r="BA50" s="162" t="str">
        <f t="shared" si="3"/>
        <v>0</v>
      </c>
      <c r="BB50" s="145"/>
      <c r="BC50" s="145"/>
      <c r="BD50" s="153"/>
      <c r="BE50" s="151"/>
      <c r="BF50" s="154"/>
      <c r="BG50" s="162">
        <v>0</v>
      </c>
    </row>
    <row r="51" spans="1:59" s="102" customFormat="1" ht="23.1" customHeight="1" x14ac:dyDescent="0.3">
      <c r="A51" s="143">
        <v>49</v>
      </c>
      <c r="B51" s="143" t="s">
        <v>309</v>
      </c>
      <c r="C51" s="144" t="s">
        <v>310</v>
      </c>
      <c r="D51" s="143" t="s">
        <v>449</v>
      </c>
      <c r="E51" s="143" t="s">
        <v>492</v>
      </c>
      <c r="F51" s="145"/>
      <c r="G51" s="145"/>
      <c r="H51" s="145"/>
      <c r="I51" s="145"/>
      <c r="J51" s="146"/>
      <c r="K51" s="162" t="str">
        <f t="shared" si="0"/>
        <v>0</v>
      </c>
      <c r="L51" s="145">
        <v>4</v>
      </c>
      <c r="M51" s="145">
        <v>5</v>
      </c>
      <c r="N51" s="145">
        <v>5</v>
      </c>
      <c r="O51" s="145"/>
      <c r="P51" s="145">
        <v>5</v>
      </c>
      <c r="Q51" s="162">
        <v>4.75</v>
      </c>
      <c r="R51" s="145">
        <v>5</v>
      </c>
      <c r="S51" s="145"/>
      <c r="T51" s="145"/>
      <c r="U51" s="145"/>
      <c r="V51" s="146"/>
      <c r="W51" s="162">
        <v>0</v>
      </c>
      <c r="X51" s="145"/>
      <c r="Y51" s="145"/>
      <c r="Z51" s="145"/>
      <c r="AA51" s="145"/>
      <c r="AB51" s="146"/>
      <c r="AC51" s="162">
        <v>0</v>
      </c>
      <c r="AD51" s="145"/>
      <c r="AE51" s="145"/>
      <c r="AF51" s="145"/>
      <c r="AG51" s="145"/>
      <c r="AH51" s="146"/>
      <c r="AI51" s="162">
        <v>0</v>
      </c>
      <c r="AJ51" s="145"/>
      <c r="AK51" s="145"/>
      <c r="AL51" s="145"/>
      <c r="AM51" s="145"/>
      <c r="AN51" s="146"/>
      <c r="AO51" s="162" t="str">
        <f t="shared" si="1"/>
        <v>0</v>
      </c>
      <c r="AP51" s="145"/>
      <c r="AQ51" s="145"/>
      <c r="AR51" s="145"/>
      <c r="AS51" s="145"/>
      <c r="AT51" s="146"/>
      <c r="AU51" s="162">
        <f t="shared" si="2"/>
        <v>0</v>
      </c>
      <c r="AV51" s="145"/>
      <c r="AW51" s="145"/>
      <c r="AX51" s="145"/>
      <c r="AY51" s="145"/>
      <c r="AZ51" s="145"/>
      <c r="BA51" s="162" t="str">
        <f t="shared" si="3"/>
        <v>0</v>
      </c>
      <c r="BB51" s="145"/>
      <c r="BC51" s="145"/>
      <c r="BD51" s="145"/>
      <c r="BE51" s="147"/>
      <c r="BF51" s="148"/>
      <c r="BG51" s="162">
        <v>0</v>
      </c>
    </row>
    <row r="52" spans="1:59" s="102" customFormat="1" ht="23.1" customHeight="1" x14ac:dyDescent="0.3">
      <c r="A52" s="149">
        <v>50</v>
      </c>
      <c r="B52" s="149" t="s">
        <v>121</v>
      </c>
      <c r="C52" s="150" t="s">
        <v>122</v>
      </c>
      <c r="D52" s="149" t="s">
        <v>449</v>
      </c>
      <c r="E52" s="149" t="s">
        <v>34</v>
      </c>
      <c r="F52" s="145"/>
      <c r="G52" s="145"/>
      <c r="H52" s="145"/>
      <c r="I52" s="145"/>
      <c r="J52" s="152"/>
      <c r="K52" s="162" t="str">
        <f t="shared" si="0"/>
        <v>0</v>
      </c>
      <c r="L52" s="145">
        <v>2.5</v>
      </c>
      <c r="M52" s="145">
        <v>1.5</v>
      </c>
      <c r="N52" s="145">
        <v>2</v>
      </c>
      <c r="O52" s="145"/>
      <c r="P52" s="145">
        <v>2.5</v>
      </c>
      <c r="Q52" s="162">
        <v>2.125</v>
      </c>
      <c r="R52" s="145">
        <v>2.5</v>
      </c>
      <c r="S52" s="145"/>
      <c r="T52" s="153"/>
      <c r="U52" s="145"/>
      <c r="V52" s="152"/>
      <c r="W52" s="162">
        <v>0</v>
      </c>
      <c r="X52" s="145"/>
      <c r="Y52" s="145"/>
      <c r="Z52" s="153"/>
      <c r="AA52" s="153"/>
      <c r="AB52" s="152"/>
      <c r="AC52" s="162">
        <v>0</v>
      </c>
      <c r="AD52" s="145"/>
      <c r="AE52" s="145"/>
      <c r="AF52" s="145"/>
      <c r="AG52" s="153"/>
      <c r="AH52" s="152"/>
      <c r="AI52" s="162">
        <v>0</v>
      </c>
      <c r="AJ52" s="145"/>
      <c r="AK52" s="145"/>
      <c r="AL52" s="153"/>
      <c r="AM52" s="145"/>
      <c r="AN52" s="152"/>
      <c r="AO52" s="162" t="str">
        <f t="shared" si="1"/>
        <v>0</v>
      </c>
      <c r="AP52" s="145"/>
      <c r="AQ52" s="145"/>
      <c r="AR52" s="145"/>
      <c r="AS52" s="153"/>
      <c r="AT52" s="152"/>
      <c r="AU52" s="162">
        <f t="shared" si="2"/>
        <v>0</v>
      </c>
      <c r="AV52" s="153"/>
      <c r="AW52" s="153"/>
      <c r="AX52" s="145"/>
      <c r="AY52" s="145"/>
      <c r="AZ52" s="145"/>
      <c r="BA52" s="162" t="str">
        <f t="shared" si="3"/>
        <v>0</v>
      </c>
      <c r="BB52" s="145"/>
      <c r="BC52" s="145"/>
      <c r="BD52" s="153"/>
      <c r="BE52" s="151"/>
      <c r="BF52" s="154"/>
      <c r="BG52" s="162">
        <v>0</v>
      </c>
    </row>
    <row r="53" spans="1:59" s="102" customFormat="1" ht="23.1" customHeight="1" x14ac:dyDescent="0.3">
      <c r="A53" s="143">
        <v>51</v>
      </c>
      <c r="B53" s="143" t="s">
        <v>258</v>
      </c>
      <c r="C53" s="144" t="s">
        <v>259</v>
      </c>
      <c r="D53" s="143" t="s">
        <v>541</v>
      </c>
      <c r="E53" s="143" t="s">
        <v>160</v>
      </c>
      <c r="F53" s="145"/>
      <c r="G53" s="145"/>
      <c r="H53" s="145"/>
      <c r="I53" s="145"/>
      <c r="J53" s="146"/>
      <c r="K53" s="162" t="str">
        <f t="shared" si="0"/>
        <v>0</v>
      </c>
      <c r="L53" s="145">
        <v>3</v>
      </c>
      <c r="M53" s="145">
        <v>4</v>
      </c>
      <c r="N53" s="145">
        <v>3</v>
      </c>
      <c r="O53" s="145"/>
      <c r="P53" s="145">
        <v>3</v>
      </c>
      <c r="Q53" s="162">
        <v>3.25</v>
      </c>
      <c r="R53" s="145">
        <v>3</v>
      </c>
      <c r="S53" s="145"/>
      <c r="T53" s="145"/>
      <c r="U53" s="145"/>
      <c r="V53" s="146"/>
      <c r="W53" s="162">
        <v>0</v>
      </c>
      <c r="X53" s="145"/>
      <c r="Y53" s="145"/>
      <c r="Z53" s="145"/>
      <c r="AA53" s="145"/>
      <c r="AB53" s="146"/>
      <c r="AC53" s="162">
        <v>0</v>
      </c>
      <c r="AD53" s="145"/>
      <c r="AE53" s="145"/>
      <c r="AF53" s="145"/>
      <c r="AG53" s="145"/>
      <c r="AH53" s="146"/>
      <c r="AI53" s="162">
        <v>0</v>
      </c>
      <c r="AJ53" s="145"/>
      <c r="AK53" s="145"/>
      <c r="AL53" s="145"/>
      <c r="AM53" s="145"/>
      <c r="AN53" s="146"/>
      <c r="AO53" s="162" t="str">
        <f t="shared" si="1"/>
        <v>0</v>
      </c>
      <c r="AP53" s="145"/>
      <c r="AQ53" s="145"/>
      <c r="AR53" s="145"/>
      <c r="AS53" s="145"/>
      <c r="AT53" s="146"/>
      <c r="AU53" s="162">
        <f t="shared" si="2"/>
        <v>0</v>
      </c>
      <c r="AV53" s="145"/>
      <c r="AW53" s="145"/>
      <c r="AX53" s="145"/>
      <c r="AY53" s="145"/>
      <c r="AZ53" s="145"/>
      <c r="BA53" s="162" t="str">
        <f t="shared" si="3"/>
        <v>0</v>
      </c>
      <c r="BB53" s="145"/>
      <c r="BC53" s="145"/>
      <c r="BD53" s="145"/>
      <c r="BE53" s="147"/>
      <c r="BF53" s="148"/>
      <c r="BG53" s="162">
        <v>0</v>
      </c>
    </row>
    <row r="54" spans="1:59" s="102" customFormat="1" ht="23.1" customHeight="1" x14ac:dyDescent="0.3">
      <c r="A54" s="149">
        <v>52</v>
      </c>
      <c r="B54" s="149" t="s">
        <v>212</v>
      </c>
      <c r="C54" s="150" t="s">
        <v>213</v>
      </c>
      <c r="D54" s="149" t="s">
        <v>449</v>
      </c>
      <c r="E54" s="149" t="s">
        <v>160</v>
      </c>
      <c r="F54" s="145"/>
      <c r="G54" s="145"/>
      <c r="H54" s="145"/>
      <c r="I54" s="145"/>
      <c r="J54" s="152"/>
      <c r="K54" s="162" t="str">
        <f t="shared" si="0"/>
        <v>0</v>
      </c>
      <c r="L54" s="145">
        <v>3</v>
      </c>
      <c r="M54" s="145">
        <v>4</v>
      </c>
      <c r="N54" s="145">
        <v>3</v>
      </c>
      <c r="O54" s="145"/>
      <c r="P54" s="145">
        <v>4</v>
      </c>
      <c r="Q54" s="162">
        <v>3.5</v>
      </c>
      <c r="R54" s="145">
        <v>3</v>
      </c>
      <c r="S54" s="145"/>
      <c r="T54" s="153"/>
      <c r="U54" s="145"/>
      <c r="V54" s="152"/>
      <c r="W54" s="162">
        <v>0</v>
      </c>
      <c r="X54" s="145"/>
      <c r="Y54" s="145"/>
      <c r="Z54" s="153"/>
      <c r="AA54" s="153"/>
      <c r="AB54" s="152"/>
      <c r="AC54" s="162">
        <v>0</v>
      </c>
      <c r="AD54" s="145"/>
      <c r="AE54" s="145"/>
      <c r="AF54" s="145"/>
      <c r="AG54" s="153"/>
      <c r="AH54" s="152"/>
      <c r="AI54" s="162">
        <v>0</v>
      </c>
      <c r="AJ54" s="145"/>
      <c r="AK54" s="145"/>
      <c r="AL54" s="153"/>
      <c r="AM54" s="145"/>
      <c r="AN54" s="152"/>
      <c r="AO54" s="162" t="str">
        <f t="shared" si="1"/>
        <v>0</v>
      </c>
      <c r="AP54" s="145"/>
      <c r="AQ54" s="145"/>
      <c r="AR54" s="145"/>
      <c r="AS54" s="153"/>
      <c r="AT54" s="152"/>
      <c r="AU54" s="162">
        <f t="shared" si="2"/>
        <v>0</v>
      </c>
      <c r="AV54" s="153"/>
      <c r="AW54" s="153"/>
      <c r="AX54" s="145"/>
      <c r="AY54" s="145"/>
      <c r="AZ54" s="145"/>
      <c r="BA54" s="162" t="str">
        <f t="shared" si="3"/>
        <v>0</v>
      </c>
      <c r="BB54" s="145"/>
      <c r="BC54" s="145"/>
      <c r="BD54" s="153"/>
      <c r="BE54" s="151"/>
      <c r="BF54" s="154"/>
      <c r="BG54" s="162">
        <v>0</v>
      </c>
    </row>
    <row r="55" spans="1:59" s="102" customFormat="1" ht="23.1" customHeight="1" x14ac:dyDescent="0.3">
      <c r="A55" s="143">
        <v>53</v>
      </c>
      <c r="B55" s="143" t="s">
        <v>228</v>
      </c>
      <c r="C55" s="144" t="s">
        <v>229</v>
      </c>
      <c r="D55" s="143" t="s">
        <v>449</v>
      </c>
      <c r="E55" s="143" t="s">
        <v>160</v>
      </c>
      <c r="F55" s="145"/>
      <c r="G55" s="145"/>
      <c r="H55" s="145"/>
      <c r="I55" s="145"/>
      <c r="J55" s="146"/>
      <c r="K55" s="162" t="str">
        <f t="shared" si="0"/>
        <v>0</v>
      </c>
      <c r="L55" s="145">
        <v>2</v>
      </c>
      <c r="M55" s="145">
        <v>3</v>
      </c>
      <c r="N55" s="145">
        <v>2</v>
      </c>
      <c r="O55" s="145"/>
      <c r="P55" s="145">
        <v>1</v>
      </c>
      <c r="Q55" s="162">
        <v>2</v>
      </c>
      <c r="R55" s="145">
        <v>2</v>
      </c>
      <c r="S55" s="145"/>
      <c r="T55" s="145"/>
      <c r="U55" s="145"/>
      <c r="V55" s="146"/>
      <c r="W55" s="162">
        <v>0</v>
      </c>
      <c r="X55" s="145"/>
      <c r="Y55" s="145"/>
      <c r="Z55" s="145"/>
      <c r="AA55" s="145"/>
      <c r="AB55" s="146"/>
      <c r="AC55" s="162">
        <v>0</v>
      </c>
      <c r="AD55" s="145"/>
      <c r="AE55" s="145"/>
      <c r="AF55" s="145"/>
      <c r="AG55" s="145"/>
      <c r="AH55" s="146"/>
      <c r="AI55" s="162">
        <v>0</v>
      </c>
      <c r="AJ55" s="145"/>
      <c r="AK55" s="145"/>
      <c r="AL55" s="145"/>
      <c r="AM55" s="145"/>
      <c r="AN55" s="146"/>
      <c r="AO55" s="162" t="str">
        <f t="shared" si="1"/>
        <v>0</v>
      </c>
      <c r="AP55" s="145"/>
      <c r="AQ55" s="145"/>
      <c r="AR55" s="145"/>
      <c r="AS55" s="145"/>
      <c r="AT55" s="146"/>
      <c r="AU55" s="162">
        <f t="shared" si="2"/>
        <v>0</v>
      </c>
      <c r="AV55" s="145"/>
      <c r="AW55" s="145"/>
      <c r="AX55" s="145"/>
      <c r="AY55" s="145"/>
      <c r="AZ55" s="145"/>
      <c r="BA55" s="162" t="str">
        <f t="shared" si="3"/>
        <v>0</v>
      </c>
      <c r="BB55" s="145"/>
      <c r="BC55" s="145"/>
      <c r="BD55" s="145"/>
      <c r="BE55" s="147"/>
      <c r="BF55" s="148"/>
      <c r="BG55" s="162">
        <v>0</v>
      </c>
    </row>
    <row r="56" spans="1:59" s="102" customFormat="1" ht="23.1" customHeight="1" x14ac:dyDescent="0.3">
      <c r="A56" s="149">
        <v>54</v>
      </c>
      <c r="B56" s="149" t="s">
        <v>311</v>
      </c>
      <c r="C56" s="150" t="s">
        <v>312</v>
      </c>
      <c r="D56" s="149" t="s">
        <v>449</v>
      </c>
      <c r="E56" s="149" t="s">
        <v>492</v>
      </c>
      <c r="F56" s="145"/>
      <c r="G56" s="145"/>
      <c r="H56" s="145"/>
      <c r="I56" s="145"/>
      <c r="J56" s="152"/>
      <c r="K56" s="162" t="str">
        <f t="shared" si="0"/>
        <v>0</v>
      </c>
      <c r="L56" s="145">
        <v>3</v>
      </c>
      <c r="M56" s="145">
        <v>4</v>
      </c>
      <c r="N56" s="145">
        <v>3</v>
      </c>
      <c r="O56" s="145"/>
      <c r="P56" s="145">
        <v>2</v>
      </c>
      <c r="Q56" s="162">
        <v>3</v>
      </c>
      <c r="R56" s="145">
        <v>2</v>
      </c>
      <c r="S56" s="145"/>
      <c r="T56" s="153"/>
      <c r="U56" s="145"/>
      <c r="V56" s="152"/>
      <c r="W56" s="162">
        <v>0</v>
      </c>
      <c r="X56" s="145"/>
      <c r="Y56" s="145"/>
      <c r="Z56" s="153"/>
      <c r="AA56" s="153"/>
      <c r="AB56" s="152"/>
      <c r="AC56" s="162">
        <v>0</v>
      </c>
      <c r="AD56" s="145"/>
      <c r="AE56" s="145"/>
      <c r="AF56" s="145"/>
      <c r="AG56" s="153"/>
      <c r="AH56" s="152"/>
      <c r="AI56" s="162">
        <v>0</v>
      </c>
      <c r="AJ56" s="145"/>
      <c r="AK56" s="145"/>
      <c r="AL56" s="153"/>
      <c r="AM56" s="145"/>
      <c r="AN56" s="152"/>
      <c r="AO56" s="162" t="str">
        <f t="shared" si="1"/>
        <v>0</v>
      </c>
      <c r="AP56" s="145"/>
      <c r="AQ56" s="145"/>
      <c r="AR56" s="145"/>
      <c r="AS56" s="153"/>
      <c r="AT56" s="152"/>
      <c r="AU56" s="162">
        <f t="shared" si="2"/>
        <v>0</v>
      </c>
      <c r="AV56" s="153"/>
      <c r="AW56" s="153"/>
      <c r="AX56" s="145"/>
      <c r="AY56" s="145"/>
      <c r="AZ56" s="145"/>
      <c r="BA56" s="162" t="str">
        <f t="shared" si="3"/>
        <v>0</v>
      </c>
      <c r="BB56" s="145"/>
      <c r="BC56" s="145"/>
      <c r="BD56" s="153"/>
      <c r="BE56" s="151"/>
      <c r="BF56" s="154"/>
      <c r="BG56" s="162">
        <v>0</v>
      </c>
    </row>
    <row r="57" spans="1:59" s="102" customFormat="1" ht="23.1" customHeight="1" x14ac:dyDescent="0.3">
      <c r="A57" s="143">
        <v>55</v>
      </c>
      <c r="B57" s="143" t="s">
        <v>246</v>
      </c>
      <c r="C57" s="144" t="s">
        <v>247</v>
      </c>
      <c r="D57" s="143" t="s">
        <v>449</v>
      </c>
      <c r="E57" s="143" t="s">
        <v>160</v>
      </c>
      <c r="F57" s="145"/>
      <c r="G57" s="145"/>
      <c r="H57" s="145"/>
      <c r="I57" s="145"/>
      <c r="J57" s="146"/>
      <c r="K57" s="162" t="str">
        <f t="shared" si="0"/>
        <v>0</v>
      </c>
      <c r="L57" s="145">
        <v>4</v>
      </c>
      <c r="M57" s="145">
        <v>4</v>
      </c>
      <c r="N57" s="145">
        <v>3</v>
      </c>
      <c r="O57" s="145"/>
      <c r="P57" s="145">
        <v>4</v>
      </c>
      <c r="Q57" s="162">
        <v>3.75</v>
      </c>
      <c r="R57" s="145">
        <v>2</v>
      </c>
      <c r="S57" s="145"/>
      <c r="T57" s="145"/>
      <c r="U57" s="145"/>
      <c r="V57" s="146"/>
      <c r="W57" s="162">
        <v>0</v>
      </c>
      <c r="X57" s="145"/>
      <c r="Y57" s="145"/>
      <c r="Z57" s="145"/>
      <c r="AA57" s="145"/>
      <c r="AB57" s="146"/>
      <c r="AC57" s="162">
        <v>0</v>
      </c>
      <c r="AD57" s="145"/>
      <c r="AE57" s="145"/>
      <c r="AF57" s="145"/>
      <c r="AG57" s="145"/>
      <c r="AH57" s="146"/>
      <c r="AI57" s="162">
        <v>0</v>
      </c>
      <c r="AJ57" s="145"/>
      <c r="AK57" s="145"/>
      <c r="AL57" s="145"/>
      <c r="AM57" s="145"/>
      <c r="AN57" s="146"/>
      <c r="AO57" s="162" t="str">
        <f t="shared" si="1"/>
        <v>0</v>
      </c>
      <c r="AP57" s="145"/>
      <c r="AQ57" s="145"/>
      <c r="AR57" s="145"/>
      <c r="AS57" s="145"/>
      <c r="AT57" s="146"/>
      <c r="AU57" s="162">
        <f t="shared" si="2"/>
        <v>0</v>
      </c>
      <c r="AV57" s="145"/>
      <c r="AW57" s="145"/>
      <c r="AX57" s="145"/>
      <c r="AY57" s="145"/>
      <c r="AZ57" s="145"/>
      <c r="BA57" s="162" t="str">
        <f t="shared" si="3"/>
        <v>0</v>
      </c>
      <c r="BB57" s="145"/>
      <c r="BC57" s="145"/>
      <c r="BD57" s="145"/>
      <c r="BE57" s="147"/>
      <c r="BF57" s="148"/>
      <c r="BG57" s="162">
        <v>0</v>
      </c>
    </row>
    <row r="58" spans="1:59" s="102" customFormat="1" ht="23.1" customHeight="1" x14ac:dyDescent="0.3">
      <c r="A58" s="149">
        <v>56</v>
      </c>
      <c r="B58" s="149" t="s">
        <v>123</v>
      </c>
      <c r="C58" s="150" t="s">
        <v>124</v>
      </c>
      <c r="D58" s="149" t="s">
        <v>541</v>
      </c>
      <c r="E58" s="149" t="s">
        <v>34</v>
      </c>
      <c r="F58" s="145"/>
      <c r="G58" s="145"/>
      <c r="H58" s="145"/>
      <c r="I58" s="145"/>
      <c r="J58" s="152"/>
      <c r="K58" s="162" t="str">
        <f t="shared" si="0"/>
        <v>0</v>
      </c>
      <c r="L58" s="145">
        <v>3</v>
      </c>
      <c r="M58" s="145">
        <v>3</v>
      </c>
      <c r="N58" s="145">
        <v>4</v>
      </c>
      <c r="O58" s="145"/>
      <c r="P58" s="145">
        <v>3</v>
      </c>
      <c r="Q58" s="162">
        <v>3.25</v>
      </c>
      <c r="R58" s="145">
        <v>2</v>
      </c>
      <c r="S58" s="145"/>
      <c r="T58" s="153"/>
      <c r="U58" s="145"/>
      <c r="V58" s="152"/>
      <c r="W58" s="162">
        <v>0</v>
      </c>
      <c r="X58" s="145"/>
      <c r="Y58" s="145"/>
      <c r="Z58" s="153"/>
      <c r="AA58" s="153"/>
      <c r="AB58" s="152"/>
      <c r="AC58" s="162">
        <v>0</v>
      </c>
      <c r="AD58" s="145"/>
      <c r="AE58" s="145"/>
      <c r="AF58" s="145"/>
      <c r="AG58" s="153"/>
      <c r="AH58" s="152"/>
      <c r="AI58" s="162">
        <v>0</v>
      </c>
      <c r="AJ58" s="145"/>
      <c r="AK58" s="145"/>
      <c r="AL58" s="153"/>
      <c r="AM58" s="145"/>
      <c r="AN58" s="152"/>
      <c r="AO58" s="162" t="str">
        <f t="shared" si="1"/>
        <v>0</v>
      </c>
      <c r="AP58" s="145"/>
      <c r="AQ58" s="145"/>
      <c r="AR58" s="145"/>
      <c r="AS58" s="153"/>
      <c r="AT58" s="152"/>
      <c r="AU58" s="162">
        <f t="shared" si="2"/>
        <v>0</v>
      </c>
      <c r="AV58" s="153"/>
      <c r="AW58" s="153"/>
      <c r="AX58" s="145"/>
      <c r="AY58" s="145"/>
      <c r="AZ58" s="145"/>
      <c r="BA58" s="162" t="str">
        <f t="shared" si="3"/>
        <v>0</v>
      </c>
      <c r="BB58" s="145"/>
      <c r="BC58" s="145"/>
      <c r="BD58" s="153"/>
      <c r="BE58" s="151"/>
      <c r="BF58" s="154"/>
      <c r="BG58" s="162">
        <v>0</v>
      </c>
    </row>
    <row r="59" spans="1:59" s="102" customFormat="1" ht="23.1" customHeight="1" x14ac:dyDescent="0.3">
      <c r="A59" s="143">
        <v>57</v>
      </c>
      <c r="B59" s="143" t="s">
        <v>313</v>
      </c>
      <c r="C59" s="144" t="s">
        <v>314</v>
      </c>
      <c r="D59" s="143" t="s">
        <v>541</v>
      </c>
      <c r="E59" s="143" t="s">
        <v>492</v>
      </c>
      <c r="F59" s="145"/>
      <c r="G59" s="145"/>
      <c r="H59" s="145"/>
      <c r="I59" s="145"/>
      <c r="J59" s="146"/>
      <c r="K59" s="162" t="str">
        <f t="shared" si="0"/>
        <v>0</v>
      </c>
      <c r="L59" s="145">
        <v>3</v>
      </c>
      <c r="M59" s="145">
        <v>4</v>
      </c>
      <c r="N59" s="145">
        <v>4</v>
      </c>
      <c r="O59" s="145"/>
      <c r="P59" s="145">
        <v>3</v>
      </c>
      <c r="Q59" s="162">
        <v>3.5</v>
      </c>
      <c r="R59" s="145">
        <v>2</v>
      </c>
      <c r="S59" s="145"/>
      <c r="T59" s="145"/>
      <c r="U59" s="145"/>
      <c r="V59" s="146"/>
      <c r="W59" s="162">
        <v>0</v>
      </c>
      <c r="X59" s="145"/>
      <c r="Y59" s="145"/>
      <c r="Z59" s="145"/>
      <c r="AA59" s="145"/>
      <c r="AB59" s="146"/>
      <c r="AC59" s="162">
        <v>0</v>
      </c>
      <c r="AD59" s="145"/>
      <c r="AE59" s="145"/>
      <c r="AF59" s="145"/>
      <c r="AG59" s="145"/>
      <c r="AH59" s="146"/>
      <c r="AI59" s="162">
        <v>0</v>
      </c>
      <c r="AJ59" s="145"/>
      <c r="AK59" s="145"/>
      <c r="AL59" s="145"/>
      <c r="AM59" s="145"/>
      <c r="AN59" s="146"/>
      <c r="AO59" s="162" t="str">
        <f t="shared" si="1"/>
        <v>0</v>
      </c>
      <c r="AP59" s="145"/>
      <c r="AQ59" s="145"/>
      <c r="AR59" s="145"/>
      <c r="AS59" s="145"/>
      <c r="AT59" s="146"/>
      <c r="AU59" s="162">
        <f t="shared" si="2"/>
        <v>0</v>
      </c>
      <c r="AV59" s="145"/>
      <c r="AW59" s="145"/>
      <c r="AX59" s="145"/>
      <c r="AY59" s="145"/>
      <c r="AZ59" s="145"/>
      <c r="BA59" s="162" t="str">
        <f t="shared" si="3"/>
        <v>0</v>
      </c>
      <c r="BB59" s="145"/>
      <c r="BC59" s="145"/>
      <c r="BD59" s="145"/>
      <c r="BE59" s="147"/>
      <c r="BF59" s="148"/>
      <c r="BG59" s="162">
        <v>0</v>
      </c>
    </row>
    <row r="60" spans="1:59" s="102" customFormat="1" ht="23.1" customHeight="1" x14ac:dyDescent="0.3">
      <c r="A60" s="149">
        <v>58</v>
      </c>
      <c r="B60" s="149" t="s">
        <v>315</v>
      </c>
      <c r="C60" s="150" t="s">
        <v>316</v>
      </c>
      <c r="D60" s="149" t="s">
        <v>449</v>
      </c>
      <c r="E60" s="149" t="s">
        <v>492</v>
      </c>
      <c r="F60" s="145"/>
      <c r="G60" s="145"/>
      <c r="H60" s="145"/>
      <c r="I60" s="145"/>
      <c r="J60" s="152"/>
      <c r="K60" s="162" t="str">
        <f t="shared" si="0"/>
        <v>0</v>
      </c>
      <c r="L60" s="145">
        <v>2</v>
      </c>
      <c r="M60" s="145">
        <v>2</v>
      </c>
      <c r="N60" s="145">
        <v>2</v>
      </c>
      <c r="O60" s="145"/>
      <c r="P60" s="145">
        <v>2</v>
      </c>
      <c r="Q60" s="162">
        <v>2</v>
      </c>
      <c r="R60" s="145">
        <v>2</v>
      </c>
      <c r="S60" s="145"/>
      <c r="T60" s="153"/>
      <c r="U60" s="145"/>
      <c r="V60" s="152"/>
      <c r="W60" s="162">
        <v>0</v>
      </c>
      <c r="X60" s="145"/>
      <c r="Y60" s="145"/>
      <c r="Z60" s="153"/>
      <c r="AA60" s="153"/>
      <c r="AB60" s="152"/>
      <c r="AC60" s="162">
        <v>0</v>
      </c>
      <c r="AD60" s="145"/>
      <c r="AE60" s="145"/>
      <c r="AF60" s="145"/>
      <c r="AG60" s="153"/>
      <c r="AH60" s="152"/>
      <c r="AI60" s="162">
        <v>0</v>
      </c>
      <c r="AJ60" s="145"/>
      <c r="AK60" s="145"/>
      <c r="AL60" s="153"/>
      <c r="AM60" s="145"/>
      <c r="AN60" s="152"/>
      <c r="AO60" s="162" t="str">
        <f t="shared" si="1"/>
        <v>0</v>
      </c>
      <c r="AP60" s="145"/>
      <c r="AQ60" s="145"/>
      <c r="AR60" s="145"/>
      <c r="AS60" s="153"/>
      <c r="AT60" s="152"/>
      <c r="AU60" s="162">
        <f t="shared" si="2"/>
        <v>0</v>
      </c>
      <c r="AV60" s="153"/>
      <c r="AW60" s="153"/>
      <c r="AX60" s="145"/>
      <c r="AY60" s="145"/>
      <c r="AZ60" s="145"/>
      <c r="BA60" s="162" t="str">
        <f t="shared" si="3"/>
        <v>0</v>
      </c>
      <c r="BB60" s="145"/>
      <c r="BC60" s="145"/>
      <c r="BD60" s="153"/>
      <c r="BE60" s="151"/>
      <c r="BF60" s="154"/>
      <c r="BG60" s="162">
        <v>0</v>
      </c>
    </row>
    <row r="61" spans="1:59" s="102" customFormat="1" ht="23.1" customHeight="1" x14ac:dyDescent="0.3">
      <c r="A61" s="143">
        <v>59</v>
      </c>
      <c r="B61" s="143" t="s">
        <v>125</v>
      </c>
      <c r="C61" s="144" t="s">
        <v>126</v>
      </c>
      <c r="D61" s="143" t="s">
        <v>449</v>
      </c>
      <c r="E61" s="143" t="s">
        <v>34</v>
      </c>
      <c r="F61" s="145"/>
      <c r="G61" s="145"/>
      <c r="H61" s="145"/>
      <c r="I61" s="145"/>
      <c r="J61" s="146"/>
      <c r="K61" s="162" t="str">
        <f t="shared" si="0"/>
        <v>0</v>
      </c>
      <c r="L61" s="145">
        <v>4</v>
      </c>
      <c r="M61" s="145">
        <v>3</v>
      </c>
      <c r="N61" s="145">
        <v>4</v>
      </c>
      <c r="O61" s="145"/>
      <c r="P61" s="145">
        <v>4</v>
      </c>
      <c r="Q61" s="162">
        <v>3.75</v>
      </c>
      <c r="R61" s="145">
        <v>3</v>
      </c>
      <c r="S61" s="145"/>
      <c r="T61" s="145"/>
      <c r="U61" s="145"/>
      <c r="V61" s="146"/>
      <c r="W61" s="162">
        <v>0</v>
      </c>
      <c r="X61" s="145"/>
      <c r="Y61" s="145"/>
      <c r="Z61" s="145"/>
      <c r="AA61" s="145"/>
      <c r="AB61" s="146"/>
      <c r="AC61" s="162">
        <v>0</v>
      </c>
      <c r="AD61" s="145"/>
      <c r="AE61" s="145"/>
      <c r="AF61" s="145"/>
      <c r="AG61" s="145"/>
      <c r="AH61" s="146"/>
      <c r="AI61" s="162">
        <v>0</v>
      </c>
      <c r="AJ61" s="145"/>
      <c r="AK61" s="145"/>
      <c r="AL61" s="145"/>
      <c r="AM61" s="145"/>
      <c r="AN61" s="146"/>
      <c r="AO61" s="162" t="str">
        <f t="shared" si="1"/>
        <v>0</v>
      </c>
      <c r="AP61" s="145"/>
      <c r="AQ61" s="145"/>
      <c r="AR61" s="145"/>
      <c r="AS61" s="145"/>
      <c r="AT61" s="146"/>
      <c r="AU61" s="162">
        <f t="shared" si="2"/>
        <v>0</v>
      </c>
      <c r="AV61" s="145"/>
      <c r="AW61" s="145"/>
      <c r="AX61" s="145"/>
      <c r="AY61" s="145"/>
      <c r="AZ61" s="145"/>
      <c r="BA61" s="162" t="str">
        <f t="shared" si="3"/>
        <v>0</v>
      </c>
      <c r="BB61" s="145"/>
      <c r="BC61" s="145"/>
      <c r="BD61" s="145"/>
      <c r="BE61" s="147"/>
      <c r="BF61" s="148"/>
      <c r="BG61" s="162">
        <v>0</v>
      </c>
    </row>
    <row r="62" spans="1:59" s="102" customFormat="1" ht="23.1" customHeight="1" x14ac:dyDescent="0.3">
      <c r="A62" s="149">
        <v>60</v>
      </c>
      <c r="B62" s="149" t="s">
        <v>41</v>
      </c>
      <c r="C62" s="150" t="s">
        <v>42</v>
      </c>
      <c r="D62" s="149" t="s">
        <v>449</v>
      </c>
      <c r="E62" s="149" t="s">
        <v>34</v>
      </c>
      <c r="F62" s="145"/>
      <c r="G62" s="145"/>
      <c r="H62" s="145"/>
      <c r="I62" s="145"/>
      <c r="J62" s="152"/>
      <c r="K62" s="162" t="str">
        <f t="shared" si="0"/>
        <v>0</v>
      </c>
      <c r="L62" s="145">
        <v>3</v>
      </c>
      <c r="M62" s="145">
        <v>3</v>
      </c>
      <c r="N62" s="145">
        <v>2.5</v>
      </c>
      <c r="O62" s="145"/>
      <c r="P62" s="145">
        <v>3</v>
      </c>
      <c r="Q62" s="162">
        <v>2.875</v>
      </c>
      <c r="R62" s="145">
        <v>3</v>
      </c>
      <c r="S62" s="145"/>
      <c r="T62" s="153"/>
      <c r="U62" s="145"/>
      <c r="V62" s="152"/>
      <c r="W62" s="162">
        <v>0</v>
      </c>
      <c r="X62" s="145"/>
      <c r="Y62" s="145"/>
      <c r="Z62" s="153"/>
      <c r="AA62" s="153"/>
      <c r="AB62" s="152"/>
      <c r="AC62" s="162">
        <v>0</v>
      </c>
      <c r="AD62" s="145"/>
      <c r="AE62" s="145"/>
      <c r="AF62" s="145"/>
      <c r="AG62" s="153"/>
      <c r="AH62" s="152"/>
      <c r="AI62" s="162">
        <v>0</v>
      </c>
      <c r="AJ62" s="145"/>
      <c r="AK62" s="145"/>
      <c r="AL62" s="153"/>
      <c r="AM62" s="145"/>
      <c r="AN62" s="152"/>
      <c r="AO62" s="162" t="str">
        <f t="shared" si="1"/>
        <v>0</v>
      </c>
      <c r="AP62" s="145"/>
      <c r="AQ62" s="145"/>
      <c r="AR62" s="145"/>
      <c r="AS62" s="153"/>
      <c r="AT62" s="152"/>
      <c r="AU62" s="162">
        <f t="shared" si="2"/>
        <v>0</v>
      </c>
      <c r="AV62" s="153"/>
      <c r="AW62" s="153"/>
      <c r="AX62" s="145"/>
      <c r="AY62" s="145"/>
      <c r="AZ62" s="145"/>
      <c r="BA62" s="162" t="str">
        <f t="shared" si="3"/>
        <v>0</v>
      </c>
      <c r="BB62" s="145"/>
      <c r="BC62" s="145"/>
      <c r="BD62" s="153"/>
      <c r="BE62" s="151"/>
      <c r="BF62" s="154"/>
      <c r="BG62" s="162">
        <v>0</v>
      </c>
    </row>
    <row r="63" spans="1:59" s="102" customFormat="1" ht="23.1" customHeight="1" x14ac:dyDescent="0.3">
      <c r="A63" s="143">
        <v>61</v>
      </c>
      <c r="B63" s="143" t="s">
        <v>127</v>
      </c>
      <c r="C63" s="144" t="s">
        <v>128</v>
      </c>
      <c r="D63" s="143" t="s">
        <v>449</v>
      </c>
      <c r="E63" s="143" t="s">
        <v>34</v>
      </c>
      <c r="F63" s="145"/>
      <c r="G63" s="145"/>
      <c r="H63" s="145"/>
      <c r="I63" s="145"/>
      <c r="J63" s="146"/>
      <c r="K63" s="162" t="str">
        <f t="shared" si="0"/>
        <v>0</v>
      </c>
      <c r="L63" s="145">
        <v>2</v>
      </c>
      <c r="M63" s="145">
        <v>3</v>
      </c>
      <c r="N63" s="145">
        <v>2</v>
      </c>
      <c r="O63" s="145"/>
      <c r="P63" s="145">
        <v>2</v>
      </c>
      <c r="Q63" s="162">
        <v>2.25</v>
      </c>
      <c r="R63" s="145">
        <v>1</v>
      </c>
      <c r="S63" s="145"/>
      <c r="T63" s="145"/>
      <c r="U63" s="145"/>
      <c r="V63" s="146"/>
      <c r="W63" s="162">
        <v>0</v>
      </c>
      <c r="X63" s="145"/>
      <c r="Y63" s="145"/>
      <c r="Z63" s="145"/>
      <c r="AA63" s="145"/>
      <c r="AB63" s="146"/>
      <c r="AC63" s="162">
        <v>0</v>
      </c>
      <c r="AD63" s="145"/>
      <c r="AE63" s="145"/>
      <c r="AF63" s="145"/>
      <c r="AG63" s="145"/>
      <c r="AH63" s="146"/>
      <c r="AI63" s="162">
        <v>0</v>
      </c>
      <c r="AJ63" s="145"/>
      <c r="AK63" s="145"/>
      <c r="AL63" s="145"/>
      <c r="AM63" s="145"/>
      <c r="AN63" s="146"/>
      <c r="AO63" s="162" t="str">
        <f t="shared" si="1"/>
        <v>0</v>
      </c>
      <c r="AP63" s="145"/>
      <c r="AQ63" s="145"/>
      <c r="AR63" s="145"/>
      <c r="AS63" s="145"/>
      <c r="AT63" s="146"/>
      <c r="AU63" s="162">
        <f t="shared" si="2"/>
        <v>0</v>
      </c>
      <c r="AV63" s="145"/>
      <c r="AW63" s="145"/>
      <c r="AX63" s="145"/>
      <c r="AY63" s="145"/>
      <c r="AZ63" s="145"/>
      <c r="BA63" s="162" t="str">
        <f t="shared" si="3"/>
        <v>0</v>
      </c>
      <c r="BB63" s="145"/>
      <c r="BC63" s="145"/>
      <c r="BD63" s="145"/>
      <c r="BE63" s="147"/>
      <c r="BF63" s="148"/>
      <c r="BG63" s="162">
        <v>0</v>
      </c>
    </row>
    <row r="64" spans="1:59" s="102" customFormat="1" ht="23.1" customHeight="1" x14ac:dyDescent="0.3">
      <c r="A64" s="149">
        <v>62</v>
      </c>
      <c r="B64" s="149" t="s">
        <v>274</v>
      </c>
      <c r="C64" s="150" t="s">
        <v>275</v>
      </c>
      <c r="D64" s="149" t="s">
        <v>541</v>
      </c>
      <c r="E64" s="149" t="s">
        <v>160</v>
      </c>
      <c r="F64" s="145"/>
      <c r="G64" s="145"/>
      <c r="H64" s="145"/>
      <c r="I64" s="145"/>
      <c r="J64" s="152"/>
      <c r="K64" s="162" t="str">
        <f t="shared" si="0"/>
        <v>0</v>
      </c>
      <c r="L64" s="145">
        <v>4</v>
      </c>
      <c r="M64" s="145">
        <v>2</v>
      </c>
      <c r="N64" s="145">
        <v>2</v>
      </c>
      <c r="O64" s="145"/>
      <c r="P64" s="145">
        <v>2</v>
      </c>
      <c r="Q64" s="162">
        <v>2.5</v>
      </c>
      <c r="R64" s="145">
        <v>3</v>
      </c>
      <c r="S64" s="145"/>
      <c r="T64" s="153"/>
      <c r="U64" s="145"/>
      <c r="V64" s="152"/>
      <c r="W64" s="162">
        <v>0</v>
      </c>
      <c r="X64" s="145"/>
      <c r="Y64" s="145"/>
      <c r="Z64" s="153"/>
      <c r="AA64" s="153"/>
      <c r="AB64" s="152"/>
      <c r="AC64" s="162">
        <v>0</v>
      </c>
      <c r="AD64" s="145"/>
      <c r="AE64" s="145"/>
      <c r="AF64" s="145"/>
      <c r="AG64" s="153"/>
      <c r="AH64" s="152"/>
      <c r="AI64" s="162">
        <v>0</v>
      </c>
      <c r="AJ64" s="145"/>
      <c r="AK64" s="145"/>
      <c r="AL64" s="153"/>
      <c r="AM64" s="145"/>
      <c r="AN64" s="152"/>
      <c r="AO64" s="162" t="str">
        <f t="shared" si="1"/>
        <v>0</v>
      </c>
      <c r="AP64" s="145"/>
      <c r="AQ64" s="145"/>
      <c r="AR64" s="145"/>
      <c r="AS64" s="153"/>
      <c r="AT64" s="152"/>
      <c r="AU64" s="162">
        <f t="shared" si="2"/>
        <v>0</v>
      </c>
      <c r="AV64" s="153"/>
      <c r="AW64" s="153"/>
      <c r="AX64" s="145"/>
      <c r="AY64" s="145"/>
      <c r="AZ64" s="145"/>
      <c r="BA64" s="162" t="str">
        <f t="shared" si="3"/>
        <v>0</v>
      </c>
      <c r="BB64" s="145"/>
      <c r="BC64" s="145"/>
      <c r="BD64" s="153"/>
      <c r="BE64" s="151"/>
      <c r="BF64" s="154"/>
      <c r="BG64" s="162">
        <v>0</v>
      </c>
    </row>
    <row r="65" spans="1:59" s="102" customFormat="1" ht="23.1" customHeight="1" x14ac:dyDescent="0.3">
      <c r="A65" s="143">
        <v>63</v>
      </c>
      <c r="B65" s="143" t="s">
        <v>59</v>
      </c>
      <c r="C65" s="144" t="s">
        <v>60</v>
      </c>
      <c r="D65" s="143" t="s">
        <v>449</v>
      </c>
      <c r="E65" s="143" t="s">
        <v>34</v>
      </c>
      <c r="F65" s="145"/>
      <c r="G65" s="145"/>
      <c r="H65" s="145"/>
      <c r="I65" s="145"/>
      <c r="J65" s="146"/>
      <c r="K65" s="162" t="str">
        <f t="shared" si="0"/>
        <v>0</v>
      </c>
      <c r="L65" s="145">
        <v>3</v>
      </c>
      <c r="M65" s="145">
        <v>4</v>
      </c>
      <c r="N65" s="145">
        <v>3</v>
      </c>
      <c r="O65" s="145"/>
      <c r="P65" s="145">
        <v>3</v>
      </c>
      <c r="Q65" s="162">
        <v>3.25</v>
      </c>
      <c r="R65" s="145">
        <v>2</v>
      </c>
      <c r="S65" s="145"/>
      <c r="T65" s="145"/>
      <c r="U65" s="145"/>
      <c r="V65" s="146"/>
      <c r="W65" s="162">
        <v>0</v>
      </c>
      <c r="X65" s="145"/>
      <c r="Y65" s="145"/>
      <c r="Z65" s="145"/>
      <c r="AA65" s="145"/>
      <c r="AB65" s="146"/>
      <c r="AC65" s="162">
        <v>0</v>
      </c>
      <c r="AD65" s="145"/>
      <c r="AE65" s="145"/>
      <c r="AF65" s="145"/>
      <c r="AG65" s="145"/>
      <c r="AH65" s="146"/>
      <c r="AI65" s="162">
        <v>0</v>
      </c>
      <c r="AJ65" s="145"/>
      <c r="AK65" s="145"/>
      <c r="AL65" s="145"/>
      <c r="AM65" s="145"/>
      <c r="AN65" s="146"/>
      <c r="AO65" s="162" t="str">
        <f t="shared" si="1"/>
        <v>0</v>
      </c>
      <c r="AP65" s="145"/>
      <c r="AQ65" s="145"/>
      <c r="AR65" s="145"/>
      <c r="AS65" s="145"/>
      <c r="AT65" s="146"/>
      <c r="AU65" s="162">
        <f t="shared" si="2"/>
        <v>0</v>
      </c>
      <c r="AV65" s="145"/>
      <c r="AW65" s="145"/>
      <c r="AX65" s="145"/>
      <c r="AY65" s="145"/>
      <c r="AZ65" s="145"/>
      <c r="BA65" s="162" t="str">
        <f t="shared" si="3"/>
        <v>0</v>
      </c>
      <c r="BB65" s="145"/>
      <c r="BC65" s="145"/>
      <c r="BD65" s="145"/>
      <c r="BE65" s="147"/>
      <c r="BF65" s="148"/>
      <c r="BG65" s="162">
        <v>0</v>
      </c>
    </row>
    <row r="66" spans="1:59" s="102" customFormat="1" ht="23.1" customHeight="1" x14ac:dyDescent="0.3">
      <c r="A66" s="149">
        <v>64</v>
      </c>
      <c r="B66" s="149" t="s">
        <v>317</v>
      </c>
      <c r="C66" s="150" t="s">
        <v>318</v>
      </c>
      <c r="D66" s="149" t="s">
        <v>449</v>
      </c>
      <c r="E66" s="149" t="s">
        <v>492</v>
      </c>
      <c r="F66" s="145"/>
      <c r="G66" s="145"/>
      <c r="H66" s="145"/>
      <c r="I66" s="145"/>
      <c r="J66" s="152"/>
      <c r="K66" s="162" t="str">
        <f t="shared" si="0"/>
        <v>0</v>
      </c>
      <c r="L66" s="145">
        <v>4</v>
      </c>
      <c r="M66" s="145">
        <v>4</v>
      </c>
      <c r="N66" s="145">
        <v>3</v>
      </c>
      <c r="O66" s="145"/>
      <c r="P66" s="145">
        <v>4</v>
      </c>
      <c r="Q66" s="162">
        <v>3.75</v>
      </c>
      <c r="R66" s="145">
        <v>3</v>
      </c>
      <c r="S66" s="145"/>
      <c r="T66" s="153"/>
      <c r="U66" s="145"/>
      <c r="V66" s="152"/>
      <c r="W66" s="162">
        <v>0</v>
      </c>
      <c r="X66" s="145"/>
      <c r="Y66" s="145"/>
      <c r="Z66" s="153"/>
      <c r="AA66" s="153"/>
      <c r="AB66" s="152"/>
      <c r="AC66" s="162">
        <v>0</v>
      </c>
      <c r="AD66" s="145"/>
      <c r="AE66" s="145"/>
      <c r="AF66" s="145"/>
      <c r="AG66" s="153"/>
      <c r="AH66" s="152"/>
      <c r="AI66" s="162">
        <v>0</v>
      </c>
      <c r="AJ66" s="145"/>
      <c r="AK66" s="145"/>
      <c r="AL66" s="153"/>
      <c r="AM66" s="145"/>
      <c r="AN66" s="152"/>
      <c r="AO66" s="162" t="str">
        <f t="shared" si="1"/>
        <v>0</v>
      </c>
      <c r="AP66" s="145"/>
      <c r="AQ66" s="145"/>
      <c r="AR66" s="145"/>
      <c r="AS66" s="153"/>
      <c r="AT66" s="152"/>
      <c r="AU66" s="162">
        <f t="shared" si="2"/>
        <v>0</v>
      </c>
      <c r="AV66" s="153"/>
      <c r="AW66" s="153"/>
      <c r="AX66" s="145"/>
      <c r="AY66" s="145"/>
      <c r="AZ66" s="145"/>
      <c r="BA66" s="162" t="str">
        <f t="shared" si="3"/>
        <v>0</v>
      </c>
      <c r="BB66" s="145"/>
      <c r="BC66" s="145"/>
      <c r="BD66" s="153"/>
      <c r="BE66" s="151"/>
      <c r="BF66" s="154"/>
      <c r="BG66" s="162">
        <v>0</v>
      </c>
    </row>
    <row r="67" spans="1:59" s="102" customFormat="1" ht="23.1" customHeight="1" x14ac:dyDescent="0.3">
      <c r="A67" s="143">
        <v>65</v>
      </c>
      <c r="B67" s="143" t="s">
        <v>90</v>
      </c>
      <c r="C67" s="144" t="s">
        <v>91</v>
      </c>
      <c r="D67" s="143" t="s">
        <v>449</v>
      </c>
      <c r="E67" s="143" t="s">
        <v>34</v>
      </c>
      <c r="F67" s="145"/>
      <c r="G67" s="145"/>
      <c r="H67" s="145"/>
      <c r="I67" s="145"/>
      <c r="J67" s="146"/>
      <c r="K67" s="162" t="str">
        <f t="shared" si="0"/>
        <v>0</v>
      </c>
      <c r="L67" s="145">
        <v>3</v>
      </c>
      <c r="M67" s="145">
        <v>3</v>
      </c>
      <c r="N67" s="145">
        <v>3</v>
      </c>
      <c r="O67" s="145"/>
      <c r="P67" s="145">
        <v>5</v>
      </c>
      <c r="Q67" s="162">
        <v>3.5</v>
      </c>
      <c r="R67" s="145">
        <v>4</v>
      </c>
      <c r="S67" s="145"/>
      <c r="T67" s="145"/>
      <c r="U67" s="145"/>
      <c r="V67" s="146"/>
      <c r="W67" s="162">
        <v>0</v>
      </c>
      <c r="X67" s="145"/>
      <c r="Y67" s="145"/>
      <c r="Z67" s="145"/>
      <c r="AA67" s="145"/>
      <c r="AB67" s="146"/>
      <c r="AC67" s="162">
        <v>0</v>
      </c>
      <c r="AD67" s="145"/>
      <c r="AE67" s="145"/>
      <c r="AF67" s="145"/>
      <c r="AG67" s="145"/>
      <c r="AH67" s="146"/>
      <c r="AI67" s="162">
        <v>0</v>
      </c>
      <c r="AJ67" s="145"/>
      <c r="AK67" s="145"/>
      <c r="AL67" s="145"/>
      <c r="AM67" s="145"/>
      <c r="AN67" s="146"/>
      <c r="AO67" s="162" t="str">
        <f t="shared" si="1"/>
        <v>0</v>
      </c>
      <c r="AP67" s="145"/>
      <c r="AQ67" s="145"/>
      <c r="AR67" s="145"/>
      <c r="AS67" s="145"/>
      <c r="AT67" s="146"/>
      <c r="AU67" s="162">
        <f t="shared" si="2"/>
        <v>0</v>
      </c>
      <c r="AV67" s="145"/>
      <c r="AW67" s="145"/>
      <c r="AX67" s="145"/>
      <c r="AY67" s="145"/>
      <c r="AZ67" s="145"/>
      <c r="BA67" s="162" t="str">
        <f t="shared" si="3"/>
        <v>0</v>
      </c>
      <c r="BB67" s="145"/>
      <c r="BC67" s="145"/>
      <c r="BD67" s="145"/>
      <c r="BE67" s="147"/>
      <c r="BF67" s="148"/>
      <c r="BG67" s="162">
        <v>0</v>
      </c>
    </row>
    <row r="68" spans="1:59" s="102" customFormat="1" ht="23.1" customHeight="1" x14ac:dyDescent="0.3">
      <c r="A68" s="149">
        <v>66</v>
      </c>
      <c r="B68" s="149" t="s">
        <v>260</v>
      </c>
      <c r="C68" s="150" t="s">
        <v>261</v>
      </c>
      <c r="D68" s="149" t="s">
        <v>449</v>
      </c>
      <c r="E68" s="149" t="s">
        <v>160</v>
      </c>
      <c r="F68" s="145"/>
      <c r="G68" s="145"/>
      <c r="H68" s="145"/>
      <c r="I68" s="145"/>
      <c r="J68" s="152"/>
      <c r="K68" s="162" t="str">
        <f t="shared" ref="K68:K131" si="4">IFERROR(AVERAGE(F68,G68,H68,I68),"0")</f>
        <v>0</v>
      </c>
      <c r="L68" s="145" t="s">
        <v>563</v>
      </c>
      <c r="M68" s="145" t="s">
        <v>563</v>
      </c>
      <c r="N68" s="145" t="s">
        <v>563</v>
      </c>
      <c r="O68" s="145"/>
      <c r="P68" s="145" t="s">
        <v>563</v>
      </c>
      <c r="Q68" s="162" t="s">
        <v>563</v>
      </c>
      <c r="R68" s="145" t="s">
        <v>563</v>
      </c>
      <c r="S68" s="145"/>
      <c r="T68" s="153"/>
      <c r="U68" s="145"/>
      <c r="V68" s="152"/>
      <c r="W68" s="162">
        <v>0</v>
      </c>
      <c r="X68" s="145"/>
      <c r="Y68" s="145"/>
      <c r="Z68" s="153"/>
      <c r="AA68" s="153"/>
      <c r="AB68" s="152"/>
      <c r="AC68" s="162">
        <v>0</v>
      </c>
      <c r="AD68" s="145"/>
      <c r="AE68" s="145"/>
      <c r="AF68" s="145"/>
      <c r="AG68" s="153"/>
      <c r="AH68" s="152"/>
      <c r="AI68" s="162">
        <v>0</v>
      </c>
      <c r="AJ68" s="145"/>
      <c r="AK68" s="145"/>
      <c r="AL68" s="153"/>
      <c r="AM68" s="145"/>
      <c r="AN68" s="152"/>
      <c r="AO68" s="162" t="str">
        <f t="shared" ref="AO68:AO131" si="5">IFERROR(AVERAGE(AJ68,AK68,AM68),"0")</f>
        <v>0</v>
      </c>
      <c r="AP68" s="145"/>
      <c r="AQ68" s="145"/>
      <c r="AR68" s="145"/>
      <c r="AS68" s="153"/>
      <c r="AT68" s="152"/>
      <c r="AU68" s="162">
        <f t="shared" ref="AU68:AU131" si="6">AP68</f>
        <v>0</v>
      </c>
      <c r="AV68" s="153"/>
      <c r="AW68" s="153"/>
      <c r="AX68" s="145"/>
      <c r="AY68" s="145"/>
      <c r="AZ68" s="145"/>
      <c r="BA68" s="162" t="str">
        <f t="shared" ref="BA68:BA131" si="7">IFERROR(AVERAGE(AY68,AZ68),"0")</f>
        <v>0</v>
      </c>
      <c r="BB68" s="145"/>
      <c r="BC68" s="145"/>
      <c r="BD68" s="153"/>
      <c r="BE68" s="151"/>
      <c r="BF68" s="154"/>
      <c r="BG68" s="162">
        <v>0</v>
      </c>
    </row>
    <row r="69" spans="1:59" s="102" customFormat="1" ht="23.1" customHeight="1" x14ac:dyDescent="0.3">
      <c r="A69" s="143">
        <v>67</v>
      </c>
      <c r="B69" s="143" t="s">
        <v>276</v>
      </c>
      <c r="C69" s="144" t="s">
        <v>277</v>
      </c>
      <c r="D69" s="143" t="s">
        <v>449</v>
      </c>
      <c r="E69" s="143" t="s">
        <v>160</v>
      </c>
      <c r="F69" s="145"/>
      <c r="G69" s="145"/>
      <c r="H69" s="145"/>
      <c r="I69" s="145"/>
      <c r="J69" s="146"/>
      <c r="K69" s="162" t="str">
        <f t="shared" si="4"/>
        <v>0</v>
      </c>
      <c r="L69" s="145">
        <v>4</v>
      </c>
      <c r="M69" s="145">
        <v>4</v>
      </c>
      <c r="N69" s="145">
        <v>4</v>
      </c>
      <c r="O69" s="145"/>
      <c r="P69" s="145">
        <v>2</v>
      </c>
      <c r="Q69" s="162">
        <v>3.5</v>
      </c>
      <c r="R69" s="145">
        <v>2</v>
      </c>
      <c r="S69" s="145"/>
      <c r="T69" s="145"/>
      <c r="U69" s="145"/>
      <c r="V69" s="146"/>
      <c r="W69" s="162">
        <v>0</v>
      </c>
      <c r="X69" s="145"/>
      <c r="Y69" s="145"/>
      <c r="Z69" s="145"/>
      <c r="AA69" s="145"/>
      <c r="AB69" s="146"/>
      <c r="AC69" s="162">
        <v>0</v>
      </c>
      <c r="AD69" s="145"/>
      <c r="AE69" s="145"/>
      <c r="AF69" s="145"/>
      <c r="AG69" s="145"/>
      <c r="AH69" s="146"/>
      <c r="AI69" s="162">
        <v>0</v>
      </c>
      <c r="AJ69" s="145"/>
      <c r="AK69" s="145"/>
      <c r="AL69" s="145"/>
      <c r="AM69" s="145"/>
      <c r="AN69" s="146"/>
      <c r="AO69" s="162" t="str">
        <f t="shared" si="5"/>
        <v>0</v>
      </c>
      <c r="AP69" s="145"/>
      <c r="AQ69" s="145"/>
      <c r="AR69" s="145"/>
      <c r="AS69" s="145"/>
      <c r="AT69" s="146"/>
      <c r="AU69" s="162">
        <f t="shared" si="6"/>
        <v>0</v>
      </c>
      <c r="AV69" s="145"/>
      <c r="AW69" s="145"/>
      <c r="AX69" s="145"/>
      <c r="AY69" s="145"/>
      <c r="AZ69" s="145"/>
      <c r="BA69" s="162" t="str">
        <f t="shared" si="7"/>
        <v>0</v>
      </c>
      <c r="BB69" s="145"/>
      <c r="BC69" s="145"/>
      <c r="BD69" s="145"/>
      <c r="BE69" s="147"/>
      <c r="BF69" s="148"/>
      <c r="BG69" s="162">
        <v>0</v>
      </c>
    </row>
    <row r="70" spans="1:59" s="102" customFormat="1" ht="23.1" customHeight="1" x14ac:dyDescent="0.3">
      <c r="A70" s="149">
        <v>68</v>
      </c>
      <c r="B70" s="149" t="s">
        <v>163</v>
      </c>
      <c r="C70" s="150" t="s">
        <v>164</v>
      </c>
      <c r="D70" s="149" t="s">
        <v>449</v>
      </c>
      <c r="E70" s="149" t="s">
        <v>160</v>
      </c>
      <c r="F70" s="145"/>
      <c r="G70" s="145"/>
      <c r="H70" s="145"/>
      <c r="I70" s="145"/>
      <c r="J70" s="152"/>
      <c r="K70" s="162" t="str">
        <f t="shared" si="4"/>
        <v>0</v>
      </c>
      <c r="L70" s="145">
        <v>2</v>
      </c>
      <c r="M70" s="145">
        <v>2</v>
      </c>
      <c r="N70" s="145">
        <v>2</v>
      </c>
      <c r="O70" s="145"/>
      <c r="P70" s="145">
        <v>2</v>
      </c>
      <c r="Q70" s="162">
        <v>2</v>
      </c>
      <c r="R70" s="145">
        <v>2</v>
      </c>
      <c r="S70" s="145"/>
      <c r="T70" s="153"/>
      <c r="U70" s="145"/>
      <c r="V70" s="152"/>
      <c r="W70" s="162">
        <v>0</v>
      </c>
      <c r="X70" s="145"/>
      <c r="Y70" s="145"/>
      <c r="Z70" s="153"/>
      <c r="AA70" s="153"/>
      <c r="AB70" s="152"/>
      <c r="AC70" s="162">
        <v>0</v>
      </c>
      <c r="AD70" s="145"/>
      <c r="AE70" s="145"/>
      <c r="AF70" s="145"/>
      <c r="AG70" s="153"/>
      <c r="AH70" s="152"/>
      <c r="AI70" s="162">
        <v>0</v>
      </c>
      <c r="AJ70" s="145"/>
      <c r="AK70" s="145"/>
      <c r="AL70" s="153"/>
      <c r="AM70" s="145"/>
      <c r="AN70" s="152"/>
      <c r="AO70" s="162" t="str">
        <f t="shared" si="5"/>
        <v>0</v>
      </c>
      <c r="AP70" s="145"/>
      <c r="AQ70" s="145"/>
      <c r="AR70" s="145"/>
      <c r="AS70" s="153"/>
      <c r="AT70" s="152"/>
      <c r="AU70" s="162">
        <f t="shared" si="6"/>
        <v>0</v>
      </c>
      <c r="AV70" s="153"/>
      <c r="AW70" s="153"/>
      <c r="AX70" s="145"/>
      <c r="AY70" s="145"/>
      <c r="AZ70" s="145"/>
      <c r="BA70" s="162" t="str">
        <f t="shared" si="7"/>
        <v>0</v>
      </c>
      <c r="BB70" s="145"/>
      <c r="BC70" s="145"/>
      <c r="BD70" s="153"/>
      <c r="BE70" s="151"/>
      <c r="BF70" s="154"/>
      <c r="BG70" s="162">
        <v>0</v>
      </c>
    </row>
    <row r="71" spans="1:59" s="102" customFormat="1" ht="23.1" customHeight="1" x14ac:dyDescent="0.3">
      <c r="A71" s="143">
        <v>69</v>
      </c>
      <c r="B71" s="143" t="s">
        <v>129</v>
      </c>
      <c r="C71" s="144" t="s">
        <v>130</v>
      </c>
      <c r="D71" s="143" t="s">
        <v>541</v>
      </c>
      <c r="E71" s="143" t="s">
        <v>34</v>
      </c>
      <c r="F71" s="145"/>
      <c r="G71" s="145"/>
      <c r="H71" s="145"/>
      <c r="I71" s="145"/>
      <c r="J71" s="146"/>
      <c r="K71" s="162" t="str">
        <f t="shared" si="4"/>
        <v>0</v>
      </c>
      <c r="L71" s="145">
        <v>3</v>
      </c>
      <c r="M71" s="145">
        <v>4</v>
      </c>
      <c r="N71" s="145">
        <v>2</v>
      </c>
      <c r="O71" s="145"/>
      <c r="P71" s="145">
        <v>3</v>
      </c>
      <c r="Q71" s="162">
        <v>3</v>
      </c>
      <c r="R71" s="145">
        <v>3</v>
      </c>
      <c r="S71" s="145"/>
      <c r="T71" s="145"/>
      <c r="U71" s="145"/>
      <c r="V71" s="146"/>
      <c r="W71" s="162">
        <v>0</v>
      </c>
      <c r="X71" s="145"/>
      <c r="Y71" s="145"/>
      <c r="Z71" s="145"/>
      <c r="AA71" s="145"/>
      <c r="AB71" s="146"/>
      <c r="AC71" s="162">
        <v>0</v>
      </c>
      <c r="AD71" s="145"/>
      <c r="AE71" s="145"/>
      <c r="AF71" s="145"/>
      <c r="AG71" s="145"/>
      <c r="AH71" s="146"/>
      <c r="AI71" s="162">
        <v>0</v>
      </c>
      <c r="AJ71" s="145"/>
      <c r="AK71" s="145"/>
      <c r="AL71" s="145"/>
      <c r="AM71" s="145"/>
      <c r="AN71" s="146"/>
      <c r="AO71" s="162" t="str">
        <f t="shared" si="5"/>
        <v>0</v>
      </c>
      <c r="AP71" s="145"/>
      <c r="AQ71" s="145"/>
      <c r="AR71" s="145"/>
      <c r="AS71" s="145"/>
      <c r="AT71" s="146"/>
      <c r="AU71" s="162">
        <f t="shared" si="6"/>
        <v>0</v>
      </c>
      <c r="AV71" s="145"/>
      <c r="AW71" s="145"/>
      <c r="AX71" s="145"/>
      <c r="AY71" s="145"/>
      <c r="AZ71" s="145"/>
      <c r="BA71" s="162" t="str">
        <f t="shared" si="7"/>
        <v>0</v>
      </c>
      <c r="BB71" s="145"/>
      <c r="BC71" s="145"/>
      <c r="BD71" s="145"/>
      <c r="BE71" s="147"/>
      <c r="BF71" s="148"/>
      <c r="BG71" s="162">
        <v>0</v>
      </c>
    </row>
    <row r="72" spans="1:59" s="102" customFormat="1" ht="23.1" customHeight="1" x14ac:dyDescent="0.3">
      <c r="A72" s="149">
        <v>70</v>
      </c>
      <c r="B72" s="149" t="s">
        <v>319</v>
      </c>
      <c r="C72" s="150" t="s">
        <v>320</v>
      </c>
      <c r="D72" s="149" t="s">
        <v>541</v>
      </c>
      <c r="E72" s="149" t="s">
        <v>492</v>
      </c>
      <c r="F72" s="145"/>
      <c r="G72" s="145"/>
      <c r="H72" s="145"/>
      <c r="I72" s="145"/>
      <c r="J72" s="152"/>
      <c r="K72" s="162" t="str">
        <f t="shared" si="4"/>
        <v>0</v>
      </c>
      <c r="L72" s="145">
        <v>3</v>
      </c>
      <c r="M72" s="145">
        <v>2</v>
      </c>
      <c r="N72" s="145">
        <v>3</v>
      </c>
      <c r="O72" s="145"/>
      <c r="P72" s="145">
        <v>2</v>
      </c>
      <c r="Q72" s="162">
        <v>2.5</v>
      </c>
      <c r="R72" s="145">
        <v>2</v>
      </c>
      <c r="S72" s="145"/>
      <c r="T72" s="153"/>
      <c r="U72" s="145"/>
      <c r="V72" s="152"/>
      <c r="W72" s="162">
        <v>0</v>
      </c>
      <c r="X72" s="145"/>
      <c r="Y72" s="145"/>
      <c r="Z72" s="153"/>
      <c r="AA72" s="153"/>
      <c r="AB72" s="152"/>
      <c r="AC72" s="162">
        <v>0</v>
      </c>
      <c r="AD72" s="145"/>
      <c r="AE72" s="145"/>
      <c r="AF72" s="145"/>
      <c r="AG72" s="153"/>
      <c r="AH72" s="152"/>
      <c r="AI72" s="162">
        <v>0</v>
      </c>
      <c r="AJ72" s="145"/>
      <c r="AK72" s="145"/>
      <c r="AL72" s="153"/>
      <c r="AM72" s="145"/>
      <c r="AN72" s="152"/>
      <c r="AO72" s="162" t="str">
        <f t="shared" si="5"/>
        <v>0</v>
      </c>
      <c r="AP72" s="145"/>
      <c r="AQ72" s="145"/>
      <c r="AR72" s="145"/>
      <c r="AS72" s="153"/>
      <c r="AT72" s="152"/>
      <c r="AU72" s="162">
        <f t="shared" si="6"/>
        <v>0</v>
      </c>
      <c r="AV72" s="153"/>
      <c r="AW72" s="153"/>
      <c r="AX72" s="145"/>
      <c r="AY72" s="145"/>
      <c r="AZ72" s="145"/>
      <c r="BA72" s="162" t="str">
        <f t="shared" si="7"/>
        <v>0</v>
      </c>
      <c r="BB72" s="145"/>
      <c r="BC72" s="145"/>
      <c r="BD72" s="153"/>
      <c r="BE72" s="151"/>
      <c r="BF72" s="154"/>
      <c r="BG72" s="162">
        <v>0</v>
      </c>
    </row>
    <row r="73" spans="1:59" s="102" customFormat="1" ht="23.1" customHeight="1" x14ac:dyDescent="0.3">
      <c r="A73" s="143">
        <v>71</v>
      </c>
      <c r="B73" s="143" t="s">
        <v>131</v>
      </c>
      <c r="C73" s="144" t="s">
        <v>132</v>
      </c>
      <c r="D73" s="143" t="s">
        <v>541</v>
      </c>
      <c r="E73" s="143" t="s">
        <v>34</v>
      </c>
      <c r="F73" s="145"/>
      <c r="G73" s="145"/>
      <c r="H73" s="145"/>
      <c r="I73" s="145"/>
      <c r="J73" s="146"/>
      <c r="K73" s="162" t="str">
        <f t="shared" si="4"/>
        <v>0</v>
      </c>
      <c r="L73" s="145">
        <v>0</v>
      </c>
      <c r="M73" s="145">
        <v>0</v>
      </c>
      <c r="N73" s="145">
        <v>0</v>
      </c>
      <c r="O73" s="145"/>
      <c r="P73" s="145">
        <v>0</v>
      </c>
      <c r="Q73" s="162">
        <v>0</v>
      </c>
      <c r="R73" s="145">
        <v>0</v>
      </c>
      <c r="S73" s="145"/>
      <c r="T73" s="145"/>
      <c r="U73" s="145"/>
      <c r="V73" s="146"/>
      <c r="W73" s="162">
        <v>0</v>
      </c>
      <c r="X73" s="145"/>
      <c r="Y73" s="145"/>
      <c r="Z73" s="145"/>
      <c r="AA73" s="145"/>
      <c r="AB73" s="146"/>
      <c r="AC73" s="162">
        <v>0</v>
      </c>
      <c r="AD73" s="145"/>
      <c r="AE73" s="145"/>
      <c r="AF73" s="145"/>
      <c r="AG73" s="145"/>
      <c r="AH73" s="146"/>
      <c r="AI73" s="162">
        <v>0</v>
      </c>
      <c r="AJ73" s="145"/>
      <c r="AK73" s="145"/>
      <c r="AL73" s="145"/>
      <c r="AM73" s="145"/>
      <c r="AN73" s="146"/>
      <c r="AO73" s="162" t="str">
        <f t="shared" si="5"/>
        <v>0</v>
      </c>
      <c r="AP73" s="145"/>
      <c r="AQ73" s="145"/>
      <c r="AR73" s="145"/>
      <c r="AS73" s="145"/>
      <c r="AT73" s="146"/>
      <c r="AU73" s="162">
        <f t="shared" si="6"/>
        <v>0</v>
      </c>
      <c r="AV73" s="145"/>
      <c r="AW73" s="145"/>
      <c r="AX73" s="145"/>
      <c r="AY73" s="145"/>
      <c r="AZ73" s="145"/>
      <c r="BA73" s="162" t="str">
        <f t="shared" si="7"/>
        <v>0</v>
      </c>
      <c r="BB73" s="145"/>
      <c r="BC73" s="145"/>
      <c r="BD73" s="145"/>
      <c r="BE73" s="147"/>
      <c r="BF73" s="148"/>
      <c r="BG73" s="162">
        <v>0</v>
      </c>
    </row>
    <row r="74" spans="1:59" s="102" customFormat="1" ht="23.1" customHeight="1" x14ac:dyDescent="0.3">
      <c r="A74" s="149">
        <v>72</v>
      </c>
      <c r="B74" s="149" t="s">
        <v>165</v>
      </c>
      <c r="C74" s="150" t="s">
        <v>166</v>
      </c>
      <c r="D74" s="149" t="s">
        <v>541</v>
      </c>
      <c r="E74" s="149" t="s">
        <v>160</v>
      </c>
      <c r="F74" s="145"/>
      <c r="G74" s="145"/>
      <c r="H74" s="145"/>
      <c r="I74" s="145"/>
      <c r="J74" s="152"/>
      <c r="K74" s="162" t="str">
        <f t="shared" si="4"/>
        <v>0</v>
      </c>
      <c r="L74" s="145">
        <v>2.5</v>
      </c>
      <c r="M74" s="145">
        <v>2</v>
      </c>
      <c r="N74" s="145">
        <v>2</v>
      </c>
      <c r="O74" s="145"/>
      <c r="P74" s="145">
        <v>2.5</v>
      </c>
      <c r="Q74" s="162">
        <v>2.25</v>
      </c>
      <c r="R74" s="145">
        <v>2.5</v>
      </c>
      <c r="S74" s="145"/>
      <c r="T74" s="153"/>
      <c r="U74" s="145"/>
      <c r="V74" s="152"/>
      <c r="W74" s="162">
        <v>0</v>
      </c>
      <c r="X74" s="145"/>
      <c r="Y74" s="145"/>
      <c r="Z74" s="153"/>
      <c r="AA74" s="153"/>
      <c r="AB74" s="152"/>
      <c r="AC74" s="162">
        <v>0</v>
      </c>
      <c r="AD74" s="145"/>
      <c r="AE74" s="145"/>
      <c r="AF74" s="145"/>
      <c r="AG74" s="153"/>
      <c r="AH74" s="152"/>
      <c r="AI74" s="162">
        <v>0</v>
      </c>
      <c r="AJ74" s="145"/>
      <c r="AK74" s="145"/>
      <c r="AL74" s="153"/>
      <c r="AM74" s="145"/>
      <c r="AN74" s="152"/>
      <c r="AO74" s="162" t="str">
        <f t="shared" si="5"/>
        <v>0</v>
      </c>
      <c r="AP74" s="145"/>
      <c r="AQ74" s="145"/>
      <c r="AR74" s="145"/>
      <c r="AS74" s="153"/>
      <c r="AT74" s="152"/>
      <c r="AU74" s="162">
        <f t="shared" si="6"/>
        <v>0</v>
      </c>
      <c r="AV74" s="153"/>
      <c r="AW74" s="153"/>
      <c r="AX74" s="145"/>
      <c r="AY74" s="145"/>
      <c r="AZ74" s="145"/>
      <c r="BA74" s="162" t="str">
        <f t="shared" si="7"/>
        <v>0</v>
      </c>
      <c r="BB74" s="145"/>
      <c r="BC74" s="145"/>
      <c r="BD74" s="153"/>
      <c r="BE74" s="151"/>
      <c r="BF74" s="154"/>
      <c r="BG74" s="162">
        <v>0</v>
      </c>
    </row>
    <row r="75" spans="1:59" s="102" customFormat="1" ht="23.1" customHeight="1" x14ac:dyDescent="0.3">
      <c r="A75" s="143">
        <v>73</v>
      </c>
      <c r="B75" s="143" t="s">
        <v>181</v>
      </c>
      <c r="C75" s="144" t="s">
        <v>182</v>
      </c>
      <c r="D75" s="143" t="s">
        <v>449</v>
      </c>
      <c r="E75" s="143" t="s">
        <v>160</v>
      </c>
      <c r="F75" s="145"/>
      <c r="G75" s="145"/>
      <c r="H75" s="145"/>
      <c r="I75" s="145"/>
      <c r="J75" s="146"/>
      <c r="K75" s="162" t="str">
        <f t="shared" si="4"/>
        <v>0</v>
      </c>
      <c r="L75" s="145">
        <v>3</v>
      </c>
      <c r="M75" s="145">
        <v>3</v>
      </c>
      <c r="N75" s="145">
        <v>3</v>
      </c>
      <c r="O75" s="145"/>
      <c r="P75" s="145">
        <v>3</v>
      </c>
      <c r="Q75" s="162">
        <v>3</v>
      </c>
      <c r="R75" s="145">
        <v>3</v>
      </c>
      <c r="S75" s="145"/>
      <c r="T75" s="145"/>
      <c r="U75" s="145"/>
      <c r="V75" s="146"/>
      <c r="W75" s="162">
        <v>0</v>
      </c>
      <c r="X75" s="145"/>
      <c r="Y75" s="145"/>
      <c r="Z75" s="145"/>
      <c r="AA75" s="145"/>
      <c r="AB75" s="146"/>
      <c r="AC75" s="162">
        <v>0</v>
      </c>
      <c r="AD75" s="145"/>
      <c r="AE75" s="145"/>
      <c r="AF75" s="145"/>
      <c r="AG75" s="145"/>
      <c r="AH75" s="146"/>
      <c r="AI75" s="162">
        <v>0</v>
      </c>
      <c r="AJ75" s="145"/>
      <c r="AK75" s="145"/>
      <c r="AL75" s="145"/>
      <c r="AM75" s="145"/>
      <c r="AN75" s="146"/>
      <c r="AO75" s="162" t="str">
        <f t="shared" si="5"/>
        <v>0</v>
      </c>
      <c r="AP75" s="145"/>
      <c r="AQ75" s="145"/>
      <c r="AR75" s="145"/>
      <c r="AS75" s="145"/>
      <c r="AT75" s="146"/>
      <c r="AU75" s="162">
        <f t="shared" si="6"/>
        <v>0</v>
      </c>
      <c r="AV75" s="145"/>
      <c r="AW75" s="145"/>
      <c r="AX75" s="145"/>
      <c r="AY75" s="145"/>
      <c r="AZ75" s="145"/>
      <c r="BA75" s="162" t="str">
        <f t="shared" si="7"/>
        <v>0</v>
      </c>
      <c r="BB75" s="145"/>
      <c r="BC75" s="145"/>
      <c r="BD75" s="145"/>
      <c r="BE75" s="147"/>
      <c r="BF75" s="148"/>
      <c r="BG75" s="162">
        <v>0</v>
      </c>
    </row>
    <row r="76" spans="1:59" s="102" customFormat="1" ht="23.1" customHeight="1" x14ac:dyDescent="0.3">
      <c r="A76" s="149">
        <v>74</v>
      </c>
      <c r="B76" s="149" t="s">
        <v>321</v>
      </c>
      <c r="C76" s="150" t="s">
        <v>322</v>
      </c>
      <c r="D76" s="149" t="s">
        <v>449</v>
      </c>
      <c r="E76" s="149" t="s">
        <v>492</v>
      </c>
      <c r="F76" s="145"/>
      <c r="G76" s="145"/>
      <c r="H76" s="145"/>
      <c r="I76" s="145"/>
      <c r="J76" s="152"/>
      <c r="K76" s="162" t="str">
        <f t="shared" si="4"/>
        <v>0</v>
      </c>
      <c r="L76" s="145">
        <v>2</v>
      </c>
      <c r="M76" s="145">
        <v>3</v>
      </c>
      <c r="N76" s="145">
        <v>3</v>
      </c>
      <c r="O76" s="145"/>
      <c r="P76" s="145">
        <v>2</v>
      </c>
      <c r="Q76" s="162">
        <v>2.5</v>
      </c>
      <c r="R76" s="145">
        <v>2</v>
      </c>
      <c r="S76" s="145"/>
      <c r="T76" s="153"/>
      <c r="U76" s="145"/>
      <c r="V76" s="152"/>
      <c r="W76" s="162">
        <v>0</v>
      </c>
      <c r="X76" s="145"/>
      <c r="Y76" s="145"/>
      <c r="Z76" s="153"/>
      <c r="AA76" s="153"/>
      <c r="AB76" s="152"/>
      <c r="AC76" s="162">
        <v>0</v>
      </c>
      <c r="AD76" s="145"/>
      <c r="AE76" s="145"/>
      <c r="AF76" s="145"/>
      <c r="AG76" s="153"/>
      <c r="AH76" s="152"/>
      <c r="AI76" s="162">
        <v>0</v>
      </c>
      <c r="AJ76" s="145"/>
      <c r="AK76" s="145"/>
      <c r="AL76" s="153"/>
      <c r="AM76" s="145"/>
      <c r="AN76" s="152"/>
      <c r="AO76" s="162" t="str">
        <f t="shared" si="5"/>
        <v>0</v>
      </c>
      <c r="AP76" s="145"/>
      <c r="AQ76" s="145"/>
      <c r="AR76" s="145"/>
      <c r="AS76" s="153"/>
      <c r="AT76" s="152"/>
      <c r="AU76" s="162">
        <f t="shared" si="6"/>
        <v>0</v>
      </c>
      <c r="AV76" s="153"/>
      <c r="AW76" s="153"/>
      <c r="AX76" s="145"/>
      <c r="AY76" s="145"/>
      <c r="AZ76" s="145"/>
      <c r="BA76" s="162" t="str">
        <f t="shared" si="7"/>
        <v>0</v>
      </c>
      <c r="BB76" s="145"/>
      <c r="BC76" s="145"/>
      <c r="BD76" s="153"/>
      <c r="BE76" s="151"/>
      <c r="BF76" s="154"/>
      <c r="BG76" s="162">
        <v>0</v>
      </c>
    </row>
    <row r="77" spans="1:59" s="102" customFormat="1" ht="23.1" customHeight="1" x14ac:dyDescent="0.3">
      <c r="A77" s="143">
        <v>75</v>
      </c>
      <c r="B77" s="143" t="s">
        <v>323</v>
      </c>
      <c r="C77" s="144" t="s">
        <v>324</v>
      </c>
      <c r="D77" s="143" t="s">
        <v>449</v>
      </c>
      <c r="E77" s="143" t="s">
        <v>492</v>
      </c>
      <c r="F77" s="145"/>
      <c r="G77" s="145"/>
      <c r="H77" s="145"/>
      <c r="I77" s="145"/>
      <c r="J77" s="146"/>
      <c r="K77" s="162" t="str">
        <f t="shared" si="4"/>
        <v>0</v>
      </c>
      <c r="L77" s="145">
        <v>2.5</v>
      </c>
      <c r="M77" s="145">
        <v>2.5</v>
      </c>
      <c r="N77" s="145">
        <v>2</v>
      </c>
      <c r="O77" s="145"/>
      <c r="P77" s="145">
        <v>2</v>
      </c>
      <c r="Q77" s="162">
        <v>2.25</v>
      </c>
      <c r="R77" s="145">
        <v>2</v>
      </c>
      <c r="S77" s="145"/>
      <c r="T77" s="145"/>
      <c r="U77" s="145"/>
      <c r="V77" s="146"/>
      <c r="W77" s="162">
        <v>0</v>
      </c>
      <c r="X77" s="145"/>
      <c r="Y77" s="145"/>
      <c r="Z77" s="145"/>
      <c r="AA77" s="145"/>
      <c r="AB77" s="146"/>
      <c r="AC77" s="162">
        <v>0</v>
      </c>
      <c r="AD77" s="145"/>
      <c r="AE77" s="145"/>
      <c r="AF77" s="145"/>
      <c r="AG77" s="145"/>
      <c r="AH77" s="146"/>
      <c r="AI77" s="162">
        <v>0</v>
      </c>
      <c r="AJ77" s="145"/>
      <c r="AK77" s="145"/>
      <c r="AL77" s="145"/>
      <c r="AM77" s="145"/>
      <c r="AN77" s="146"/>
      <c r="AO77" s="162" t="str">
        <f t="shared" si="5"/>
        <v>0</v>
      </c>
      <c r="AP77" s="145"/>
      <c r="AQ77" s="145"/>
      <c r="AR77" s="145"/>
      <c r="AS77" s="145"/>
      <c r="AT77" s="146"/>
      <c r="AU77" s="162">
        <f t="shared" si="6"/>
        <v>0</v>
      </c>
      <c r="AV77" s="145"/>
      <c r="AW77" s="145"/>
      <c r="AX77" s="145"/>
      <c r="AY77" s="145"/>
      <c r="AZ77" s="145"/>
      <c r="BA77" s="162" t="str">
        <f t="shared" si="7"/>
        <v>0</v>
      </c>
      <c r="BB77" s="145"/>
      <c r="BC77" s="145"/>
      <c r="BD77" s="145"/>
      <c r="BE77" s="147"/>
      <c r="BF77" s="148"/>
      <c r="BG77" s="162">
        <v>0</v>
      </c>
    </row>
    <row r="78" spans="1:59" s="102" customFormat="1" ht="23.1" customHeight="1" x14ac:dyDescent="0.3">
      <c r="A78" s="149">
        <v>76</v>
      </c>
      <c r="B78" s="149" t="s">
        <v>325</v>
      </c>
      <c r="C78" s="150" t="s">
        <v>326</v>
      </c>
      <c r="D78" s="149" t="s">
        <v>449</v>
      </c>
      <c r="E78" s="149" t="s">
        <v>492</v>
      </c>
      <c r="F78" s="145"/>
      <c r="G78" s="145"/>
      <c r="H78" s="145"/>
      <c r="I78" s="145"/>
      <c r="J78" s="152"/>
      <c r="K78" s="162" t="str">
        <f t="shared" si="4"/>
        <v>0</v>
      </c>
      <c r="L78" s="145">
        <v>4</v>
      </c>
      <c r="M78" s="145">
        <v>4</v>
      </c>
      <c r="N78" s="145">
        <v>4</v>
      </c>
      <c r="O78" s="145"/>
      <c r="P78" s="145">
        <v>5</v>
      </c>
      <c r="Q78" s="162">
        <v>4.25</v>
      </c>
      <c r="R78" s="145">
        <v>4</v>
      </c>
      <c r="S78" s="145"/>
      <c r="T78" s="153"/>
      <c r="U78" s="145"/>
      <c r="V78" s="152"/>
      <c r="W78" s="162">
        <v>0</v>
      </c>
      <c r="X78" s="145"/>
      <c r="Y78" s="145"/>
      <c r="Z78" s="153"/>
      <c r="AA78" s="153"/>
      <c r="AB78" s="152"/>
      <c r="AC78" s="162">
        <v>0</v>
      </c>
      <c r="AD78" s="145"/>
      <c r="AE78" s="145"/>
      <c r="AF78" s="145"/>
      <c r="AG78" s="153"/>
      <c r="AH78" s="152"/>
      <c r="AI78" s="162">
        <v>0</v>
      </c>
      <c r="AJ78" s="145"/>
      <c r="AK78" s="145"/>
      <c r="AL78" s="153"/>
      <c r="AM78" s="145"/>
      <c r="AN78" s="152"/>
      <c r="AO78" s="162" t="str">
        <f t="shared" si="5"/>
        <v>0</v>
      </c>
      <c r="AP78" s="145"/>
      <c r="AQ78" s="145"/>
      <c r="AR78" s="145"/>
      <c r="AS78" s="153"/>
      <c r="AT78" s="152"/>
      <c r="AU78" s="162">
        <f t="shared" si="6"/>
        <v>0</v>
      </c>
      <c r="AV78" s="153"/>
      <c r="AW78" s="153"/>
      <c r="AX78" s="145"/>
      <c r="AY78" s="145"/>
      <c r="AZ78" s="145"/>
      <c r="BA78" s="162" t="str">
        <f t="shared" si="7"/>
        <v>0</v>
      </c>
      <c r="BB78" s="145"/>
      <c r="BC78" s="145"/>
      <c r="BD78" s="153"/>
      <c r="BE78" s="151"/>
      <c r="BF78" s="154"/>
      <c r="BG78" s="162">
        <v>0</v>
      </c>
    </row>
    <row r="79" spans="1:59" s="102" customFormat="1" ht="23.1" customHeight="1" x14ac:dyDescent="0.3">
      <c r="A79" s="143">
        <v>77</v>
      </c>
      <c r="B79" s="143" t="s">
        <v>327</v>
      </c>
      <c r="C79" s="144" t="s">
        <v>328</v>
      </c>
      <c r="D79" s="143" t="s">
        <v>449</v>
      </c>
      <c r="E79" s="143" t="s">
        <v>492</v>
      </c>
      <c r="F79" s="145"/>
      <c r="G79" s="145"/>
      <c r="H79" s="145"/>
      <c r="I79" s="145"/>
      <c r="J79" s="146"/>
      <c r="K79" s="162" t="str">
        <f t="shared" si="4"/>
        <v>0</v>
      </c>
      <c r="L79" s="145">
        <v>4</v>
      </c>
      <c r="M79" s="145">
        <v>2</v>
      </c>
      <c r="N79" s="145">
        <v>3</v>
      </c>
      <c r="O79" s="145"/>
      <c r="P79" s="145">
        <v>3</v>
      </c>
      <c r="Q79" s="162">
        <v>3</v>
      </c>
      <c r="R79" s="145">
        <v>2</v>
      </c>
      <c r="S79" s="145"/>
      <c r="T79" s="145"/>
      <c r="U79" s="145"/>
      <c r="V79" s="146"/>
      <c r="W79" s="162">
        <v>0</v>
      </c>
      <c r="X79" s="145"/>
      <c r="Y79" s="145"/>
      <c r="Z79" s="145"/>
      <c r="AA79" s="145"/>
      <c r="AB79" s="146"/>
      <c r="AC79" s="162">
        <v>0</v>
      </c>
      <c r="AD79" s="145"/>
      <c r="AE79" s="145"/>
      <c r="AF79" s="145"/>
      <c r="AG79" s="145"/>
      <c r="AH79" s="146"/>
      <c r="AI79" s="162">
        <v>0</v>
      </c>
      <c r="AJ79" s="145"/>
      <c r="AK79" s="145"/>
      <c r="AL79" s="145"/>
      <c r="AM79" s="145"/>
      <c r="AN79" s="146"/>
      <c r="AO79" s="162" t="str">
        <f t="shared" si="5"/>
        <v>0</v>
      </c>
      <c r="AP79" s="145"/>
      <c r="AQ79" s="145"/>
      <c r="AR79" s="145"/>
      <c r="AS79" s="145"/>
      <c r="AT79" s="146"/>
      <c r="AU79" s="162">
        <f t="shared" si="6"/>
        <v>0</v>
      </c>
      <c r="AV79" s="145"/>
      <c r="AW79" s="145"/>
      <c r="AX79" s="145"/>
      <c r="AY79" s="145"/>
      <c r="AZ79" s="145"/>
      <c r="BA79" s="162" t="str">
        <f t="shared" si="7"/>
        <v>0</v>
      </c>
      <c r="BB79" s="145"/>
      <c r="BC79" s="145"/>
      <c r="BD79" s="145"/>
      <c r="BE79" s="147"/>
      <c r="BF79" s="148"/>
      <c r="BG79" s="162">
        <v>0</v>
      </c>
    </row>
    <row r="80" spans="1:59" s="102" customFormat="1" ht="23.1" customHeight="1" x14ac:dyDescent="0.3">
      <c r="A80" s="149">
        <v>78</v>
      </c>
      <c r="B80" s="149" t="s">
        <v>329</v>
      </c>
      <c r="C80" s="150" t="s">
        <v>330</v>
      </c>
      <c r="D80" s="149" t="s">
        <v>449</v>
      </c>
      <c r="E80" s="149" t="s">
        <v>492</v>
      </c>
      <c r="F80" s="145"/>
      <c r="G80" s="145"/>
      <c r="H80" s="145"/>
      <c r="I80" s="145"/>
      <c r="J80" s="152"/>
      <c r="K80" s="162" t="str">
        <f t="shared" si="4"/>
        <v>0</v>
      </c>
      <c r="L80" s="145">
        <v>3</v>
      </c>
      <c r="M80" s="145">
        <v>3</v>
      </c>
      <c r="N80" s="145">
        <v>3</v>
      </c>
      <c r="O80" s="145"/>
      <c r="P80" s="145">
        <v>3</v>
      </c>
      <c r="Q80" s="162">
        <v>3</v>
      </c>
      <c r="R80" s="145">
        <v>3</v>
      </c>
      <c r="S80" s="145"/>
      <c r="T80" s="153"/>
      <c r="U80" s="145"/>
      <c r="V80" s="152"/>
      <c r="W80" s="162">
        <v>0</v>
      </c>
      <c r="X80" s="145"/>
      <c r="Y80" s="145"/>
      <c r="Z80" s="153"/>
      <c r="AA80" s="153"/>
      <c r="AB80" s="152"/>
      <c r="AC80" s="162">
        <v>0</v>
      </c>
      <c r="AD80" s="145"/>
      <c r="AE80" s="145"/>
      <c r="AF80" s="145"/>
      <c r="AG80" s="153"/>
      <c r="AH80" s="152"/>
      <c r="AI80" s="162">
        <v>0</v>
      </c>
      <c r="AJ80" s="145"/>
      <c r="AK80" s="145"/>
      <c r="AL80" s="153"/>
      <c r="AM80" s="145"/>
      <c r="AN80" s="152"/>
      <c r="AO80" s="162" t="str">
        <f t="shared" si="5"/>
        <v>0</v>
      </c>
      <c r="AP80" s="145"/>
      <c r="AQ80" s="145"/>
      <c r="AR80" s="145"/>
      <c r="AS80" s="153"/>
      <c r="AT80" s="152"/>
      <c r="AU80" s="162">
        <f t="shared" si="6"/>
        <v>0</v>
      </c>
      <c r="AV80" s="153"/>
      <c r="AW80" s="153"/>
      <c r="AX80" s="145"/>
      <c r="AY80" s="145"/>
      <c r="AZ80" s="145"/>
      <c r="BA80" s="162" t="str">
        <f t="shared" si="7"/>
        <v>0</v>
      </c>
      <c r="BB80" s="145"/>
      <c r="BC80" s="145"/>
      <c r="BD80" s="153"/>
      <c r="BE80" s="151"/>
      <c r="BF80" s="154"/>
      <c r="BG80" s="162">
        <v>0</v>
      </c>
    </row>
    <row r="81" spans="1:59" s="102" customFormat="1" ht="23.1" customHeight="1" x14ac:dyDescent="0.3">
      <c r="A81" s="143">
        <v>79</v>
      </c>
      <c r="B81" s="143" t="s">
        <v>198</v>
      </c>
      <c r="C81" s="144" t="s">
        <v>199</v>
      </c>
      <c r="D81" s="143" t="s">
        <v>449</v>
      </c>
      <c r="E81" s="143" t="s">
        <v>160</v>
      </c>
      <c r="F81" s="145"/>
      <c r="G81" s="145"/>
      <c r="H81" s="145"/>
      <c r="I81" s="145"/>
      <c r="J81" s="146"/>
      <c r="K81" s="162" t="str">
        <f t="shared" si="4"/>
        <v>0</v>
      </c>
      <c r="L81" s="145">
        <v>2</v>
      </c>
      <c r="M81" s="145">
        <v>3</v>
      </c>
      <c r="N81" s="145">
        <v>2</v>
      </c>
      <c r="O81" s="145"/>
      <c r="P81" s="145">
        <v>2</v>
      </c>
      <c r="Q81" s="162">
        <v>2.25</v>
      </c>
      <c r="R81" s="145">
        <v>2</v>
      </c>
      <c r="S81" s="145"/>
      <c r="T81" s="145"/>
      <c r="U81" s="145"/>
      <c r="V81" s="146"/>
      <c r="W81" s="162">
        <v>0</v>
      </c>
      <c r="X81" s="145"/>
      <c r="Y81" s="145"/>
      <c r="Z81" s="145"/>
      <c r="AA81" s="145"/>
      <c r="AB81" s="146"/>
      <c r="AC81" s="162">
        <v>0</v>
      </c>
      <c r="AD81" s="145"/>
      <c r="AE81" s="145"/>
      <c r="AF81" s="145"/>
      <c r="AG81" s="145"/>
      <c r="AH81" s="146"/>
      <c r="AI81" s="162">
        <v>0</v>
      </c>
      <c r="AJ81" s="145"/>
      <c r="AK81" s="145"/>
      <c r="AL81" s="145"/>
      <c r="AM81" s="145"/>
      <c r="AN81" s="146"/>
      <c r="AO81" s="162" t="str">
        <f t="shared" si="5"/>
        <v>0</v>
      </c>
      <c r="AP81" s="145"/>
      <c r="AQ81" s="145"/>
      <c r="AR81" s="145"/>
      <c r="AS81" s="145"/>
      <c r="AT81" s="146"/>
      <c r="AU81" s="162">
        <f t="shared" si="6"/>
        <v>0</v>
      </c>
      <c r="AV81" s="145"/>
      <c r="AW81" s="145"/>
      <c r="AX81" s="145"/>
      <c r="AY81" s="145"/>
      <c r="AZ81" s="145"/>
      <c r="BA81" s="162" t="str">
        <f t="shared" si="7"/>
        <v>0</v>
      </c>
      <c r="BB81" s="145"/>
      <c r="BC81" s="145"/>
      <c r="BD81" s="145"/>
      <c r="BE81" s="147"/>
      <c r="BF81" s="148"/>
      <c r="BG81" s="162">
        <v>0</v>
      </c>
    </row>
    <row r="82" spans="1:59" s="102" customFormat="1" ht="23.1" customHeight="1" x14ac:dyDescent="0.3">
      <c r="A82" s="149">
        <v>80</v>
      </c>
      <c r="B82" s="149" t="s">
        <v>331</v>
      </c>
      <c r="C82" s="150" t="s">
        <v>332</v>
      </c>
      <c r="D82" s="149" t="s">
        <v>449</v>
      </c>
      <c r="E82" s="149" t="s">
        <v>492</v>
      </c>
      <c r="F82" s="145"/>
      <c r="G82" s="145"/>
      <c r="H82" s="145"/>
      <c r="I82" s="145"/>
      <c r="J82" s="152"/>
      <c r="K82" s="162" t="str">
        <f t="shared" si="4"/>
        <v>0</v>
      </c>
      <c r="L82" s="145">
        <v>3</v>
      </c>
      <c r="M82" s="145">
        <v>4</v>
      </c>
      <c r="N82" s="145">
        <v>2</v>
      </c>
      <c r="O82" s="145"/>
      <c r="P82" s="145">
        <v>2</v>
      </c>
      <c r="Q82" s="162">
        <v>2.75</v>
      </c>
      <c r="R82" s="145">
        <v>2</v>
      </c>
      <c r="S82" s="145"/>
      <c r="T82" s="153"/>
      <c r="U82" s="145"/>
      <c r="V82" s="152"/>
      <c r="W82" s="162">
        <v>0</v>
      </c>
      <c r="X82" s="145"/>
      <c r="Y82" s="145"/>
      <c r="Z82" s="153"/>
      <c r="AA82" s="153"/>
      <c r="AB82" s="152"/>
      <c r="AC82" s="162">
        <v>0</v>
      </c>
      <c r="AD82" s="145"/>
      <c r="AE82" s="145"/>
      <c r="AF82" s="145"/>
      <c r="AG82" s="153"/>
      <c r="AH82" s="152"/>
      <c r="AI82" s="162">
        <v>0</v>
      </c>
      <c r="AJ82" s="145"/>
      <c r="AK82" s="145"/>
      <c r="AL82" s="153"/>
      <c r="AM82" s="145"/>
      <c r="AN82" s="152"/>
      <c r="AO82" s="162" t="str">
        <f t="shared" si="5"/>
        <v>0</v>
      </c>
      <c r="AP82" s="145"/>
      <c r="AQ82" s="145"/>
      <c r="AR82" s="145"/>
      <c r="AS82" s="153"/>
      <c r="AT82" s="152"/>
      <c r="AU82" s="162">
        <f t="shared" si="6"/>
        <v>0</v>
      </c>
      <c r="AV82" s="153"/>
      <c r="AW82" s="153"/>
      <c r="AX82" s="145"/>
      <c r="AY82" s="145"/>
      <c r="AZ82" s="145"/>
      <c r="BA82" s="162" t="str">
        <f t="shared" si="7"/>
        <v>0</v>
      </c>
      <c r="BB82" s="145"/>
      <c r="BC82" s="145"/>
      <c r="BD82" s="153"/>
      <c r="BE82" s="151"/>
      <c r="BF82" s="154"/>
      <c r="BG82" s="162">
        <v>0</v>
      </c>
    </row>
    <row r="83" spans="1:59" s="102" customFormat="1" ht="23.1" customHeight="1" x14ac:dyDescent="0.3">
      <c r="A83" s="143">
        <v>81</v>
      </c>
      <c r="B83" s="143" t="s">
        <v>333</v>
      </c>
      <c r="C83" s="144" t="s">
        <v>334</v>
      </c>
      <c r="D83" s="143" t="s">
        <v>541</v>
      </c>
      <c r="E83" s="143" t="s">
        <v>492</v>
      </c>
      <c r="F83" s="145"/>
      <c r="G83" s="145"/>
      <c r="H83" s="145"/>
      <c r="I83" s="145"/>
      <c r="J83" s="146"/>
      <c r="K83" s="162" t="str">
        <f t="shared" si="4"/>
        <v>0</v>
      </c>
      <c r="L83" s="145">
        <v>3</v>
      </c>
      <c r="M83" s="145">
        <v>2</v>
      </c>
      <c r="N83" s="145">
        <v>3</v>
      </c>
      <c r="O83" s="145"/>
      <c r="P83" s="145">
        <v>2</v>
      </c>
      <c r="Q83" s="162">
        <v>2.5</v>
      </c>
      <c r="R83" s="145">
        <v>2</v>
      </c>
      <c r="S83" s="145"/>
      <c r="T83" s="145"/>
      <c r="U83" s="145"/>
      <c r="V83" s="146"/>
      <c r="W83" s="162">
        <v>0</v>
      </c>
      <c r="X83" s="145"/>
      <c r="Y83" s="145"/>
      <c r="Z83" s="145"/>
      <c r="AA83" s="145"/>
      <c r="AB83" s="146"/>
      <c r="AC83" s="162">
        <v>0</v>
      </c>
      <c r="AD83" s="145"/>
      <c r="AE83" s="145"/>
      <c r="AF83" s="145"/>
      <c r="AG83" s="145"/>
      <c r="AH83" s="146"/>
      <c r="AI83" s="162">
        <v>0</v>
      </c>
      <c r="AJ83" s="145"/>
      <c r="AK83" s="145"/>
      <c r="AL83" s="145"/>
      <c r="AM83" s="145"/>
      <c r="AN83" s="146"/>
      <c r="AO83" s="162" t="str">
        <f t="shared" si="5"/>
        <v>0</v>
      </c>
      <c r="AP83" s="145"/>
      <c r="AQ83" s="145"/>
      <c r="AR83" s="145"/>
      <c r="AS83" s="145"/>
      <c r="AT83" s="146"/>
      <c r="AU83" s="162">
        <f t="shared" si="6"/>
        <v>0</v>
      </c>
      <c r="AV83" s="145"/>
      <c r="AW83" s="145"/>
      <c r="AX83" s="145"/>
      <c r="AY83" s="145"/>
      <c r="AZ83" s="145"/>
      <c r="BA83" s="162" t="str">
        <f t="shared" si="7"/>
        <v>0</v>
      </c>
      <c r="BB83" s="145"/>
      <c r="BC83" s="145"/>
      <c r="BD83" s="145"/>
      <c r="BE83" s="147"/>
      <c r="BF83" s="148"/>
      <c r="BG83" s="162">
        <v>0</v>
      </c>
    </row>
    <row r="84" spans="1:59" s="102" customFormat="1" ht="23.1" customHeight="1" x14ac:dyDescent="0.3">
      <c r="A84" s="149">
        <v>82</v>
      </c>
      <c r="B84" s="149" t="s">
        <v>80</v>
      </c>
      <c r="C84" s="150" t="s">
        <v>81</v>
      </c>
      <c r="D84" s="149" t="s">
        <v>541</v>
      </c>
      <c r="E84" s="149" t="s">
        <v>34</v>
      </c>
      <c r="F84" s="145"/>
      <c r="G84" s="145"/>
      <c r="H84" s="145"/>
      <c r="I84" s="145"/>
      <c r="J84" s="152"/>
      <c r="K84" s="162" t="str">
        <f t="shared" si="4"/>
        <v>0</v>
      </c>
      <c r="L84" s="145">
        <v>4.5</v>
      </c>
      <c r="M84" s="145">
        <v>3.5</v>
      </c>
      <c r="N84" s="145">
        <v>3</v>
      </c>
      <c r="O84" s="145"/>
      <c r="P84" s="145">
        <v>2.5</v>
      </c>
      <c r="Q84" s="162">
        <v>3.375</v>
      </c>
      <c r="R84" s="145">
        <v>2.5</v>
      </c>
      <c r="S84" s="145"/>
      <c r="T84" s="153"/>
      <c r="U84" s="145"/>
      <c r="V84" s="152"/>
      <c r="W84" s="162">
        <v>0</v>
      </c>
      <c r="X84" s="145"/>
      <c r="Y84" s="145"/>
      <c r="Z84" s="153"/>
      <c r="AA84" s="153"/>
      <c r="AB84" s="152"/>
      <c r="AC84" s="162">
        <v>0</v>
      </c>
      <c r="AD84" s="145"/>
      <c r="AE84" s="145"/>
      <c r="AF84" s="145"/>
      <c r="AG84" s="153"/>
      <c r="AH84" s="152"/>
      <c r="AI84" s="162">
        <v>0</v>
      </c>
      <c r="AJ84" s="145"/>
      <c r="AK84" s="145"/>
      <c r="AL84" s="153"/>
      <c r="AM84" s="145"/>
      <c r="AN84" s="152"/>
      <c r="AO84" s="162" t="str">
        <f t="shared" si="5"/>
        <v>0</v>
      </c>
      <c r="AP84" s="145"/>
      <c r="AQ84" s="145"/>
      <c r="AR84" s="145"/>
      <c r="AS84" s="153"/>
      <c r="AT84" s="152"/>
      <c r="AU84" s="162">
        <f t="shared" si="6"/>
        <v>0</v>
      </c>
      <c r="AV84" s="153"/>
      <c r="AW84" s="153"/>
      <c r="AX84" s="145"/>
      <c r="AY84" s="145"/>
      <c r="AZ84" s="145"/>
      <c r="BA84" s="162" t="str">
        <f t="shared" si="7"/>
        <v>0</v>
      </c>
      <c r="BB84" s="145"/>
      <c r="BC84" s="145"/>
      <c r="BD84" s="153"/>
      <c r="BE84" s="151"/>
      <c r="BF84" s="154"/>
      <c r="BG84" s="162">
        <v>0</v>
      </c>
    </row>
    <row r="85" spans="1:59" s="102" customFormat="1" ht="23.1" customHeight="1" x14ac:dyDescent="0.3">
      <c r="A85" s="143">
        <v>83</v>
      </c>
      <c r="B85" s="143" t="s">
        <v>69</v>
      </c>
      <c r="C85" s="144" t="s">
        <v>70</v>
      </c>
      <c r="D85" s="143" t="s">
        <v>449</v>
      </c>
      <c r="E85" s="143" t="s">
        <v>34</v>
      </c>
      <c r="F85" s="145"/>
      <c r="G85" s="145"/>
      <c r="H85" s="145"/>
      <c r="I85" s="145"/>
      <c r="J85" s="146"/>
      <c r="K85" s="162" t="str">
        <f t="shared" si="4"/>
        <v>0</v>
      </c>
      <c r="L85" s="145">
        <v>3</v>
      </c>
      <c r="M85" s="145">
        <v>3</v>
      </c>
      <c r="N85" s="145">
        <v>2</v>
      </c>
      <c r="O85" s="145"/>
      <c r="P85" s="145">
        <v>2</v>
      </c>
      <c r="Q85" s="162">
        <v>2.5</v>
      </c>
      <c r="R85" s="145">
        <v>2</v>
      </c>
      <c r="S85" s="145"/>
      <c r="T85" s="145"/>
      <c r="U85" s="145"/>
      <c r="V85" s="146"/>
      <c r="W85" s="162">
        <v>0</v>
      </c>
      <c r="X85" s="145"/>
      <c r="Y85" s="145"/>
      <c r="Z85" s="145"/>
      <c r="AA85" s="145"/>
      <c r="AB85" s="146"/>
      <c r="AC85" s="162">
        <v>0</v>
      </c>
      <c r="AD85" s="145"/>
      <c r="AE85" s="145"/>
      <c r="AF85" s="145"/>
      <c r="AG85" s="145"/>
      <c r="AH85" s="146"/>
      <c r="AI85" s="162">
        <v>0</v>
      </c>
      <c r="AJ85" s="145"/>
      <c r="AK85" s="145"/>
      <c r="AL85" s="145"/>
      <c r="AM85" s="145"/>
      <c r="AN85" s="146"/>
      <c r="AO85" s="162" t="str">
        <f t="shared" si="5"/>
        <v>0</v>
      </c>
      <c r="AP85" s="145"/>
      <c r="AQ85" s="145"/>
      <c r="AR85" s="145"/>
      <c r="AS85" s="145"/>
      <c r="AT85" s="146"/>
      <c r="AU85" s="162">
        <f t="shared" si="6"/>
        <v>0</v>
      </c>
      <c r="AV85" s="145"/>
      <c r="AW85" s="145"/>
      <c r="AX85" s="145"/>
      <c r="AY85" s="145"/>
      <c r="AZ85" s="145"/>
      <c r="BA85" s="162" t="str">
        <f t="shared" si="7"/>
        <v>0</v>
      </c>
      <c r="BB85" s="145"/>
      <c r="BC85" s="145"/>
      <c r="BD85" s="145"/>
      <c r="BE85" s="147"/>
      <c r="BF85" s="148"/>
      <c r="BG85" s="162">
        <v>0</v>
      </c>
    </row>
    <row r="86" spans="1:59" s="102" customFormat="1" ht="23.1" customHeight="1" x14ac:dyDescent="0.3">
      <c r="A86" s="149">
        <v>84</v>
      </c>
      <c r="B86" s="149" t="s">
        <v>335</v>
      </c>
      <c r="C86" s="150" t="s">
        <v>336</v>
      </c>
      <c r="D86" s="149" t="s">
        <v>449</v>
      </c>
      <c r="E86" s="149" t="s">
        <v>492</v>
      </c>
      <c r="F86" s="145"/>
      <c r="G86" s="145"/>
      <c r="H86" s="145"/>
      <c r="I86" s="145"/>
      <c r="J86" s="152"/>
      <c r="K86" s="162" t="str">
        <f t="shared" si="4"/>
        <v>0</v>
      </c>
      <c r="L86" s="145">
        <v>3</v>
      </c>
      <c r="M86" s="145">
        <v>3</v>
      </c>
      <c r="N86" s="145">
        <v>3</v>
      </c>
      <c r="O86" s="145"/>
      <c r="P86" s="145">
        <v>3</v>
      </c>
      <c r="Q86" s="162">
        <v>3</v>
      </c>
      <c r="R86" s="145">
        <v>3</v>
      </c>
      <c r="S86" s="145"/>
      <c r="T86" s="153"/>
      <c r="U86" s="145"/>
      <c r="V86" s="152"/>
      <c r="W86" s="162">
        <v>0</v>
      </c>
      <c r="X86" s="145"/>
      <c r="Y86" s="145"/>
      <c r="Z86" s="153"/>
      <c r="AA86" s="153"/>
      <c r="AB86" s="152"/>
      <c r="AC86" s="162">
        <v>0</v>
      </c>
      <c r="AD86" s="145"/>
      <c r="AE86" s="145"/>
      <c r="AF86" s="145"/>
      <c r="AG86" s="153"/>
      <c r="AH86" s="152"/>
      <c r="AI86" s="162">
        <v>0</v>
      </c>
      <c r="AJ86" s="145"/>
      <c r="AK86" s="145"/>
      <c r="AL86" s="153"/>
      <c r="AM86" s="145"/>
      <c r="AN86" s="152"/>
      <c r="AO86" s="162" t="str">
        <f t="shared" si="5"/>
        <v>0</v>
      </c>
      <c r="AP86" s="145"/>
      <c r="AQ86" s="145"/>
      <c r="AR86" s="145"/>
      <c r="AS86" s="153"/>
      <c r="AT86" s="152"/>
      <c r="AU86" s="162">
        <f t="shared" si="6"/>
        <v>0</v>
      </c>
      <c r="AV86" s="153"/>
      <c r="AW86" s="153"/>
      <c r="AX86" s="145"/>
      <c r="AY86" s="145"/>
      <c r="AZ86" s="145"/>
      <c r="BA86" s="162" t="str">
        <f t="shared" si="7"/>
        <v>0</v>
      </c>
      <c r="BB86" s="145"/>
      <c r="BC86" s="145"/>
      <c r="BD86" s="153"/>
      <c r="BE86" s="151"/>
      <c r="BF86" s="154"/>
      <c r="BG86" s="162">
        <v>0</v>
      </c>
    </row>
    <row r="87" spans="1:59" s="102" customFormat="1" ht="23.1" customHeight="1" x14ac:dyDescent="0.3">
      <c r="A87" s="143">
        <v>85</v>
      </c>
      <c r="B87" s="143" t="s">
        <v>133</v>
      </c>
      <c r="C87" s="144" t="s">
        <v>134</v>
      </c>
      <c r="D87" s="143" t="s">
        <v>449</v>
      </c>
      <c r="E87" s="143" t="s">
        <v>34</v>
      </c>
      <c r="F87" s="145"/>
      <c r="G87" s="145"/>
      <c r="H87" s="145"/>
      <c r="I87" s="145"/>
      <c r="J87" s="146"/>
      <c r="K87" s="162" t="str">
        <f t="shared" si="4"/>
        <v>0</v>
      </c>
      <c r="L87" s="145">
        <v>4</v>
      </c>
      <c r="M87" s="145">
        <v>4</v>
      </c>
      <c r="N87" s="145">
        <v>4</v>
      </c>
      <c r="O87" s="145"/>
      <c r="P87" s="145">
        <v>4</v>
      </c>
      <c r="Q87" s="162">
        <v>4</v>
      </c>
      <c r="R87" s="145">
        <v>4</v>
      </c>
      <c r="S87" s="145"/>
      <c r="T87" s="145"/>
      <c r="U87" s="145"/>
      <c r="V87" s="146"/>
      <c r="W87" s="162">
        <v>0</v>
      </c>
      <c r="X87" s="145"/>
      <c r="Y87" s="145"/>
      <c r="Z87" s="145"/>
      <c r="AA87" s="145"/>
      <c r="AB87" s="146"/>
      <c r="AC87" s="162">
        <v>0</v>
      </c>
      <c r="AD87" s="145"/>
      <c r="AE87" s="145"/>
      <c r="AF87" s="145"/>
      <c r="AG87" s="145"/>
      <c r="AH87" s="146"/>
      <c r="AI87" s="162">
        <v>0</v>
      </c>
      <c r="AJ87" s="145"/>
      <c r="AK87" s="145"/>
      <c r="AL87" s="145"/>
      <c r="AM87" s="145"/>
      <c r="AN87" s="146"/>
      <c r="AO87" s="162" t="str">
        <f t="shared" si="5"/>
        <v>0</v>
      </c>
      <c r="AP87" s="145"/>
      <c r="AQ87" s="145"/>
      <c r="AR87" s="145"/>
      <c r="AS87" s="145"/>
      <c r="AT87" s="146"/>
      <c r="AU87" s="162">
        <f t="shared" si="6"/>
        <v>0</v>
      </c>
      <c r="AV87" s="145"/>
      <c r="AW87" s="145"/>
      <c r="AX87" s="145"/>
      <c r="AY87" s="145"/>
      <c r="AZ87" s="145"/>
      <c r="BA87" s="162" t="str">
        <f t="shared" si="7"/>
        <v>0</v>
      </c>
      <c r="BB87" s="145"/>
      <c r="BC87" s="145"/>
      <c r="BD87" s="145"/>
      <c r="BE87" s="147"/>
      <c r="BF87" s="148"/>
      <c r="BG87" s="162">
        <v>0</v>
      </c>
    </row>
    <row r="88" spans="1:59" s="102" customFormat="1" ht="23.1" customHeight="1" x14ac:dyDescent="0.3">
      <c r="A88" s="149">
        <v>86</v>
      </c>
      <c r="B88" s="149" t="s">
        <v>214</v>
      </c>
      <c r="C88" s="150" t="s">
        <v>215</v>
      </c>
      <c r="D88" s="149" t="s">
        <v>449</v>
      </c>
      <c r="E88" s="149" t="s">
        <v>160</v>
      </c>
      <c r="F88" s="145"/>
      <c r="G88" s="145"/>
      <c r="H88" s="145"/>
      <c r="I88" s="145"/>
      <c r="J88" s="152"/>
      <c r="K88" s="162" t="str">
        <f t="shared" si="4"/>
        <v>0</v>
      </c>
      <c r="L88" s="145">
        <v>3</v>
      </c>
      <c r="M88" s="145">
        <v>4</v>
      </c>
      <c r="N88" s="145">
        <v>3</v>
      </c>
      <c r="O88" s="145"/>
      <c r="P88" s="145">
        <v>3</v>
      </c>
      <c r="Q88" s="162">
        <v>3.25</v>
      </c>
      <c r="R88" s="145">
        <v>2</v>
      </c>
      <c r="S88" s="145"/>
      <c r="T88" s="153"/>
      <c r="U88" s="145"/>
      <c r="V88" s="152"/>
      <c r="W88" s="162">
        <v>0</v>
      </c>
      <c r="X88" s="145"/>
      <c r="Y88" s="145"/>
      <c r="Z88" s="153"/>
      <c r="AA88" s="153"/>
      <c r="AB88" s="152"/>
      <c r="AC88" s="162">
        <v>0</v>
      </c>
      <c r="AD88" s="145"/>
      <c r="AE88" s="145"/>
      <c r="AF88" s="145"/>
      <c r="AG88" s="153"/>
      <c r="AH88" s="152"/>
      <c r="AI88" s="162">
        <v>0</v>
      </c>
      <c r="AJ88" s="145"/>
      <c r="AK88" s="145"/>
      <c r="AL88" s="153"/>
      <c r="AM88" s="145"/>
      <c r="AN88" s="152"/>
      <c r="AO88" s="162" t="str">
        <f t="shared" si="5"/>
        <v>0</v>
      </c>
      <c r="AP88" s="145"/>
      <c r="AQ88" s="145"/>
      <c r="AR88" s="145"/>
      <c r="AS88" s="153"/>
      <c r="AT88" s="152"/>
      <c r="AU88" s="162">
        <f t="shared" si="6"/>
        <v>0</v>
      </c>
      <c r="AV88" s="153"/>
      <c r="AW88" s="153"/>
      <c r="AX88" s="145"/>
      <c r="AY88" s="145"/>
      <c r="AZ88" s="145"/>
      <c r="BA88" s="162" t="str">
        <f t="shared" si="7"/>
        <v>0</v>
      </c>
      <c r="BB88" s="145"/>
      <c r="BC88" s="145"/>
      <c r="BD88" s="153"/>
      <c r="BE88" s="151"/>
      <c r="BF88" s="154"/>
      <c r="BG88" s="162">
        <v>0</v>
      </c>
    </row>
    <row r="89" spans="1:59" s="102" customFormat="1" ht="23.1" customHeight="1" x14ac:dyDescent="0.3">
      <c r="A89" s="143">
        <v>87</v>
      </c>
      <c r="B89" s="143" t="s">
        <v>337</v>
      </c>
      <c r="C89" s="144" t="s">
        <v>338</v>
      </c>
      <c r="D89" s="143" t="s">
        <v>541</v>
      </c>
      <c r="E89" s="143" t="s">
        <v>492</v>
      </c>
      <c r="F89" s="145"/>
      <c r="G89" s="145"/>
      <c r="H89" s="145"/>
      <c r="I89" s="145"/>
      <c r="J89" s="146"/>
      <c r="K89" s="162" t="str">
        <f t="shared" si="4"/>
        <v>0</v>
      </c>
      <c r="L89" s="145">
        <v>3</v>
      </c>
      <c r="M89" s="145">
        <v>4</v>
      </c>
      <c r="N89" s="145">
        <v>3</v>
      </c>
      <c r="O89" s="145"/>
      <c r="P89" s="145">
        <v>4</v>
      </c>
      <c r="Q89" s="162">
        <v>3.5</v>
      </c>
      <c r="R89" s="145">
        <v>3</v>
      </c>
      <c r="S89" s="145"/>
      <c r="T89" s="145"/>
      <c r="U89" s="145"/>
      <c r="V89" s="146"/>
      <c r="W89" s="162">
        <v>0</v>
      </c>
      <c r="X89" s="145"/>
      <c r="Y89" s="145"/>
      <c r="Z89" s="145"/>
      <c r="AA89" s="145"/>
      <c r="AB89" s="146"/>
      <c r="AC89" s="162">
        <v>0</v>
      </c>
      <c r="AD89" s="145"/>
      <c r="AE89" s="145"/>
      <c r="AF89" s="145"/>
      <c r="AG89" s="145"/>
      <c r="AH89" s="146"/>
      <c r="AI89" s="162">
        <v>0</v>
      </c>
      <c r="AJ89" s="145"/>
      <c r="AK89" s="145"/>
      <c r="AL89" s="145"/>
      <c r="AM89" s="145"/>
      <c r="AN89" s="146"/>
      <c r="AO89" s="162" t="str">
        <f t="shared" si="5"/>
        <v>0</v>
      </c>
      <c r="AP89" s="145"/>
      <c r="AQ89" s="145"/>
      <c r="AR89" s="145"/>
      <c r="AS89" s="145"/>
      <c r="AT89" s="146"/>
      <c r="AU89" s="162">
        <f t="shared" si="6"/>
        <v>0</v>
      </c>
      <c r="AV89" s="145"/>
      <c r="AW89" s="145"/>
      <c r="AX89" s="145"/>
      <c r="AY89" s="145"/>
      <c r="AZ89" s="145"/>
      <c r="BA89" s="162" t="str">
        <f t="shared" si="7"/>
        <v>0</v>
      </c>
      <c r="BB89" s="145"/>
      <c r="BC89" s="145"/>
      <c r="BD89" s="145"/>
      <c r="BE89" s="147"/>
      <c r="BF89" s="148"/>
      <c r="BG89" s="162">
        <v>0</v>
      </c>
    </row>
    <row r="90" spans="1:59" s="102" customFormat="1" ht="23.1" customHeight="1" x14ac:dyDescent="0.3">
      <c r="A90" s="149">
        <v>88</v>
      </c>
      <c r="B90" s="149" t="s">
        <v>135</v>
      </c>
      <c r="C90" s="150" t="s">
        <v>136</v>
      </c>
      <c r="D90" s="149" t="s">
        <v>541</v>
      </c>
      <c r="E90" s="149" t="s">
        <v>34</v>
      </c>
      <c r="F90" s="145"/>
      <c r="G90" s="145"/>
      <c r="H90" s="145"/>
      <c r="I90" s="145"/>
      <c r="J90" s="152"/>
      <c r="K90" s="162" t="str">
        <f t="shared" si="4"/>
        <v>0</v>
      </c>
      <c r="L90" s="145">
        <v>4</v>
      </c>
      <c r="M90" s="145">
        <v>3</v>
      </c>
      <c r="N90" s="145">
        <v>4</v>
      </c>
      <c r="O90" s="145"/>
      <c r="P90" s="145">
        <v>4</v>
      </c>
      <c r="Q90" s="162">
        <v>3.75</v>
      </c>
      <c r="R90" s="145">
        <v>3</v>
      </c>
      <c r="S90" s="145"/>
      <c r="T90" s="153"/>
      <c r="U90" s="145"/>
      <c r="V90" s="152"/>
      <c r="W90" s="162">
        <v>0</v>
      </c>
      <c r="X90" s="145"/>
      <c r="Y90" s="145"/>
      <c r="Z90" s="153"/>
      <c r="AA90" s="153"/>
      <c r="AB90" s="152"/>
      <c r="AC90" s="162">
        <v>0</v>
      </c>
      <c r="AD90" s="145"/>
      <c r="AE90" s="145"/>
      <c r="AF90" s="145"/>
      <c r="AG90" s="153"/>
      <c r="AH90" s="152"/>
      <c r="AI90" s="162">
        <v>0</v>
      </c>
      <c r="AJ90" s="145"/>
      <c r="AK90" s="145"/>
      <c r="AL90" s="153"/>
      <c r="AM90" s="145"/>
      <c r="AN90" s="152"/>
      <c r="AO90" s="162" t="str">
        <f t="shared" si="5"/>
        <v>0</v>
      </c>
      <c r="AP90" s="145"/>
      <c r="AQ90" s="145"/>
      <c r="AR90" s="145"/>
      <c r="AS90" s="153"/>
      <c r="AT90" s="152"/>
      <c r="AU90" s="162">
        <f t="shared" si="6"/>
        <v>0</v>
      </c>
      <c r="AV90" s="153"/>
      <c r="AW90" s="153"/>
      <c r="AX90" s="145"/>
      <c r="AY90" s="145"/>
      <c r="AZ90" s="145"/>
      <c r="BA90" s="162" t="str">
        <f t="shared" si="7"/>
        <v>0</v>
      </c>
      <c r="BB90" s="145"/>
      <c r="BC90" s="145"/>
      <c r="BD90" s="153"/>
      <c r="BE90" s="151"/>
      <c r="BF90" s="154"/>
      <c r="BG90" s="162">
        <v>0</v>
      </c>
    </row>
    <row r="91" spans="1:59" s="102" customFormat="1" ht="23.1" customHeight="1" x14ac:dyDescent="0.3">
      <c r="A91" s="143">
        <v>89</v>
      </c>
      <c r="B91" s="143" t="s">
        <v>61</v>
      </c>
      <c r="C91" s="144" t="s">
        <v>62</v>
      </c>
      <c r="D91" s="143" t="s">
        <v>541</v>
      </c>
      <c r="E91" s="143" t="s">
        <v>34</v>
      </c>
      <c r="F91" s="145"/>
      <c r="G91" s="145"/>
      <c r="H91" s="145"/>
      <c r="I91" s="145"/>
      <c r="J91" s="146"/>
      <c r="K91" s="162" t="str">
        <f t="shared" si="4"/>
        <v>0</v>
      </c>
      <c r="L91" s="145">
        <v>4</v>
      </c>
      <c r="M91" s="145">
        <v>4</v>
      </c>
      <c r="N91" s="145">
        <v>4</v>
      </c>
      <c r="O91" s="145"/>
      <c r="P91" s="145">
        <v>4</v>
      </c>
      <c r="Q91" s="162">
        <v>4</v>
      </c>
      <c r="R91" s="145">
        <v>4</v>
      </c>
      <c r="S91" s="145"/>
      <c r="T91" s="145"/>
      <c r="U91" s="145"/>
      <c r="V91" s="146"/>
      <c r="W91" s="162">
        <v>0</v>
      </c>
      <c r="X91" s="145"/>
      <c r="Y91" s="145"/>
      <c r="Z91" s="145"/>
      <c r="AA91" s="145"/>
      <c r="AB91" s="146"/>
      <c r="AC91" s="162">
        <v>0</v>
      </c>
      <c r="AD91" s="145"/>
      <c r="AE91" s="145"/>
      <c r="AF91" s="145"/>
      <c r="AG91" s="145"/>
      <c r="AH91" s="146"/>
      <c r="AI91" s="162">
        <v>0</v>
      </c>
      <c r="AJ91" s="145"/>
      <c r="AK91" s="145"/>
      <c r="AL91" s="145"/>
      <c r="AM91" s="145"/>
      <c r="AN91" s="146"/>
      <c r="AO91" s="162" t="str">
        <f t="shared" si="5"/>
        <v>0</v>
      </c>
      <c r="AP91" s="145"/>
      <c r="AQ91" s="145"/>
      <c r="AR91" s="145"/>
      <c r="AS91" s="145"/>
      <c r="AT91" s="146"/>
      <c r="AU91" s="162">
        <f t="shared" si="6"/>
        <v>0</v>
      </c>
      <c r="AV91" s="145"/>
      <c r="AW91" s="145"/>
      <c r="AX91" s="145"/>
      <c r="AY91" s="145"/>
      <c r="AZ91" s="145"/>
      <c r="BA91" s="162" t="str">
        <f t="shared" si="7"/>
        <v>0</v>
      </c>
      <c r="BB91" s="145"/>
      <c r="BC91" s="145"/>
      <c r="BD91" s="145"/>
      <c r="BE91" s="147"/>
      <c r="BF91" s="148"/>
      <c r="BG91" s="162">
        <v>0</v>
      </c>
    </row>
    <row r="92" spans="1:59" s="102" customFormat="1" ht="23.1" customHeight="1" x14ac:dyDescent="0.3">
      <c r="A92" s="149">
        <v>90</v>
      </c>
      <c r="B92" s="149" t="s">
        <v>37</v>
      </c>
      <c r="C92" s="150" t="s">
        <v>38</v>
      </c>
      <c r="D92" s="149" t="s">
        <v>543</v>
      </c>
      <c r="E92" s="149" t="s">
        <v>34</v>
      </c>
      <c r="F92" s="145"/>
      <c r="G92" s="145"/>
      <c r="H92" s="145"/>
      <c r="I92" s="145"/>
      <c r="J92" s="152"/>
      <c r="K92" s="162" t="str">
        <f t="shared" si="4"/>
        <v>0</v>
      </c>
      <c r="L92" s="145">
        <v>1</v>
      </c>
      <c r="M92" s="145">
        <v>1</v>
      </c>
      <c r="N92" s="145">
        <v>1</v>
      </c>
      <c r="O92" s="145"/>
      <c r="P92" s="145">
        <v>1</v>
      </c>
      <c r="Q92" s="162">
        <v>1</v>
      </c>
      <c r="R92" s="145">
        <v>1</v>
      </c>
      <c r="S92" s="145"/>
      <c r="T92" s="153"/>
      <c r="U92" s="145"/>
      <c r="V92" s="152"/>
      <c r="W92" s="162">
        <v>0</v>
      </c>
      <c r="X92" s="145"/>
      <c r="Y92" s="145"/>
      <c r="Z92" s="153"/>
      <c r="AA92" s="153"/>
      <c r="AB92" s="152"/>
      <c r="AC92" s="162">
        <v>0</v>
      </c>
      <c r="AD92" s="145"/>
      <c r="AE92" s="145"/>
      <c r="AF92" s="145"/>
      <c r="AG92" s="153"/>
      <c r="AH92" s="152"/>
      <c r="AI92" s="162">
        <v>0</v>
      </c>
      <c r="AJ92" s="145"/>
      <c r="AK92" s="145"/>
      <c r="AL92" s="153"/>
      <c r="AM92" s="145"/>
      <c r="AN92" s="152"/>
      <c r="AO92" s="162" t="str">
        <f t="shared" si="5"/>
        <v>0</v>
      </c>
      <c r="AP92" s="145"/>
      <c r="AQ92" s="145"/>
      <c r="AR92" s="145"/>
      <c r="AS92" s="153"/>
      <c r="AT92" s="152"/>
      <c r="AU92" s="162">
        <f t="shared" si="6"/>
        <v>0</v>
      </c>
      <c r="AV92" s="153"/>
      <c r="AW92" s="153"/>
      <c r="AX92" s="145"/>
      <c r="AY92" s="145"/>
      <c r="AZ92" s="145"/>
      <c r="BA92" s="162" t="str">
        <f t="shared" si="7"/>
        <v>0</v>
      </c>
      <c r="BB92" s="145"/>
      <c r="BC92" s="145"/>
      <c r="BD92" s="153"/>
      <c r="BE92" s="151"/>
      <c r="BF92" s="154"/>
      <c r="BG92" s="162">
        <v>0</v>
      </c>
    </row>
    <row r="93" spans="1:59" s="102" customFormat="1" ht="23.1" customHeight="1" x14ac:dyDescent="0.3">
      <c r="A93" s="143">
        <v>91</v>
      </c>
      <c r="B93" s="143" t="s">
        <v>137</v>
      </c>
      <c r="C93" s="144" t="s">
        <v>138</v>
      </c>
      <c r="D93" s="143" t="s">
        <v>449</v>
      </c>
      <c r="E93" s="143" t="s">
        <v>34</v>
      </c>
      <c r="F93" s="145"/>
      <c r="G93" s="145"/>
      <c r="H93" s="145"/>
      <c r="I93" s="145"/>
      <c r="J93" s="146"/>
      <c r="K93" s="162" t="str">
        <f t="shared" si="4"/>
        <v>0</v>
      </c>
      <c r="L93" s="145">
        <v>0</v>
      </c>
      <c r="M93" s="145">
        <v>0</v>
      </c>
      <c r="N93" s="145">
        <v>0</v>
      </c>
      <c r="O93" s="145"/>
      <c r="P93" s="145">
        <v>0</v>
      </c>
      <c r="Q93" s="162" t="s">
        <v>563</v>
      </c>
      <c r="R93" s="145">
        <v>0</v>
      </c>
      <c r="S93" s="145"/>
      <c r="T93" s="145"/>
      <c r="U93" s="145"/>
      <c r="V93" s="146"/>
      <c r="W93" s="162">
        <v>0</v>
      </c>
      <c r="X93" s="145"/>
      <c r="Y93" s="145"/>
      <c r="Z93" s="145"/>
      <c r="AA93" s="145"/>
      <c r="AB93" s="146"/>
      <c r="AC93" s="162">
        <v>0</v>
      </c>
      <c r="AD93" s="145"/>
      <c r="AE93" s="145"/>
      <c r="AF93" s="145"/>
      <c r="AG93" s="145"/>
      <c r="AH93" s="146"/>
      <c r="AI93" s="162">
        <v>0</v>
      </c>
      <c r="AJ93" s="145"/>
      <c r="AK93" s="145"/>
      <c r="AL93" s="145"/>
      <c r="AM93" s="145"/>
      <c r="AN93" s="146"/>
      <c r="AO93" s="162" t="str">
        <f t="shared" si="5"/>
        <v>0</v>
      </c>
      <c r="AP93" s="145"/>
      <c r="AQ93" s="145"/>
      <c r="AR93" s="145"/>
      <c r="AS93" s="145"/>
      <c r="AT93" s="146"/>
      <c r="AU93" s="162">
        <f t="shared" si="6"/>
        <v>0</v>
      </c>
      <c r="AV93" s="145"/>
      <c r="AW93" s="145"/>
      <c r="AX93" s="145"/>
      <c r="AY93" s="145"/>
      <c r="AZ93" s="145"/>
      <c r="BA93" s="162" t="str">
        <f t="shared" si="7"/>
        <v>0</v>
      </c>
      <c r="BB93" s="145"/>
      <c r="BC93" s="145"/>
      <c r="BD93" s="145"/>
      <c r="BE93" s="147"/>
      <c r="BF93" s="148"/>
      <c r="BG93" s="162">
        <v>0</v>
      </c>
    </row>
    <row r="94" spans="1:59" s="102" customFormat="1" ht="23.1" customHeight="1" x14ac:dyDescent="0.3">
      <c r="A94" s="149">
        <v>92</v>
      </c>
      <c r="B94" s="149" t="s">
        <v>230</v>
      </c>
      <c r="C94" s="150" t="s">
        <v>231</v>
      </c>
      <c r="D94" s="149" t="s">
        <v>449</v>
      </c>
      <c r="E94" s="149" t="s">
        <v>160</v>
      </c>
      <c r="F94" s="145"/>
      <c r="G94" s="145"/>
      <c r="H94" s="145"/>
      <c r="I94" s="145"/>
      <c r="J94" s="152"/>
      <c r="K94" s="162" t="str">
        <f t="shared" si="4"/>
        <v>0</v>
      </c>
      <c r="L94" s="145">
        <v>3</v>
      </c>
      <c r="M94" s="145">
        <v>4</v>
      </c>
      <c r="N94" s="145">
        <v>4</v>
      </c>
      <c r="O94" s="145"/>
      <c r="P94" s="145">
        <v>2</v>
      </c>
      <c r="Q94" s="162">
        <v>3.25</v>
      </c>
      <c r="R94" s="145">
        <v>2</v>
      </c>
      <c r="S94" s="145"/>
      <c r="T94" s="153"/>
      <c r="U94" s="145"/>
      <c r="V94" s="152"/>
      <c r="W94" s="162">
        <v>0</v>
      </c>
      <c r="X94" s="145"/>
      <c r="Y94" s="145"/>
      <c r="Z94" s="153"/>
      <c r="AA94" s="153"/>
      <c r="AB94" s="152"/>
      <c r="AC94" s="162">
        <v>0</v>
      </c>
      <c r="AD94" s="145"/>
      <c r="AE94" s="145"/>
      <c r="AF94" s="145"/>
      <c r="AG94" s="153"/>
      <c r="AH94" s="152"/>
      <c r="AI94" s="162">
        <v>0</v>
      </c>
      <c r="AJ94" s="145"/>
      <c r="AK94" s="145"/>
      <c r="AL94" s="153"/>
      <c r="AM94" s="145"/>
      <c r="AN94" s="152"/>
      <c r="AO94" s="162" t="str">
        <f t="shared" si="5"/>
        <v>0</v>
      </c>
      <c r="AP94" s="145"/>
      <c r="AQ94" s="145"/>
      <c r="AR94" s="145"/>
      <c r="AS94" s="153"/>
      <c r="AT94" s="152"/>
      <c r="AU94" s="162">
        <f t="shared" si="6"/>
        <v>0</v>
      </c>
      <c r="AV94" s="153"/>
      <c r="AW94" s="153"/>
      <c r="AX94" s="145"/>
      <c r="AY94" s="145"/>
      <c r="AZ94" s="145"/>
      <c r="BA94" s="162" t="str">
        <f t="shared" si="7"/>
        <v>0</v>
      </c>
      <c r="BB94" s="145"/>
      <c r="BC94" s="145"/>
      <c r="BD94" s="153"/>
      <c r="BE94" s="151"/>
      <c r="BF94" s="154"/>
      <c r="BG94" s="162">
        <v>0</v>
      </c>
    </row>
    <row r="95" spans="1:59" s="102" customFormat="1" ht="23.1" customHeight="1" x14ac:dyDescent="0.3">
      <c r="A95" s="143">
        <v>93</v>
      </c>
      <c r="B95" s="143" t="s">
        <v>339</v>
      </c>
      <c r="C95" s="144" t="s">
        <v>340</v>
      </c>
      <c r="D95" s="143" t="s">
        <v>541</v>
      </c>
      <c r="E95" s="143" t="s">
        <v>492</v>
      </c>
      <c r="F95" s="145"/>
      <c r="G95" s="145"/>
      <c r="H95" s="145"/>
      <c r="I95" s="145"/>
      <c r="J95" s="146"/>
      <c r="K95" s="162" t="str">
        <f t="shared" si="4"/>
        <v>0</v>
      </c>
      <c r="L95" s="145">
        <v>2</v>
      </c>
      <c r="M95" s="145">
        <v>2</v>
      </c>
      <c r="N95" s="145">
        <v>2</v>
      </c>
      <c r="O95" s="145"/>
      <c r="P95" s="145">
        <v>2</v>
      </c>
      <c r="Q95" s="162">
        <v>2</v>
      </c>
      <c r="R95" s="145">
        <v>2</v>
      </c>
      <c r="S95" s="145"/>
      <c r="T95" s="145"/>
      <c r="U95" s="145"/>
      <c r="V95" s="146"/>
      <c r="W95" s="162">
        <v>0</v>
      </c>
      <c r="X95" s="145"/>
      <c r="Y95" s="145"/>
      <c r="Z95" s="145"/>
      <c r="AA95" s="145"/>
      <c r="AB95" s="146"/>
      <c r="AC95" s="162">
        <v>0</v>
      </c>
      <c r="AD95" s="145"/>
      <c r="AE95" s="145"/>
      <c r="AF95" s="145"/>
      <c r="AG95" s="145"/>
      <c r="AH95" s="146"/>
      <c r="AI95" s="162">
        <v>0</v>
      </c>
      <c r="AJ95" s="145"/>
      <c r="AK95" s="145"/>
      <c r="AL95" s="145"/>
      <c r="AM95" s="145"/>
      <c r="AN95" s="146"/>
      <c r="AO95" s="162" t="str">
        <f t="shared" si="5"/>
        <v>0</v>
      </c>
      <c r="AP95" s="145"/>
      <c r="AQ95" s="145"/>
      <c r="AR95" s="145"/>
      <c r="AS95" s="145"/>
      <c r="AT95" s="146"/>
      <c r="AU95" s="162">
        <f t="shared" si="6"/>
        <v>0</v>
      </c>
      <c r="AV95" s="145"/>
      <c r="AW95" s="145"/>
      <c r="AX95" s="145"/>
      <c r="AY95" s="145"/>
      <c r="AZ95" s="145"/>
      <c r="BA95" s="162" t="str">
        <f t="shared" si="7"/>
        <v>0</v>
      </c>
      <c r="BB95" s="145"/>
      <c r="BC95" s="145"/>
      <c r="BD95" s="145"/>
      <c r="BE95" s="147"/>
      <c r="BF95" s="148"/>
      <c r="BG95" s="162">
        <v>0</v>
      </c>
    </row>
    <row r="96" spans="1:59" s="102" customFormat="1" ht="23.1" customHeight="1" x14ac:dyDescent="0.3">
      <c r="A96" s="149">
        <v>94</v>
      </c>
      <c r="B96" s="149" t="s">
        <v>96</v>
      </c>
      <c r="C96" s="150" t="s">
        <v>97</v>
      </c>
      <c r="D96" s="149" t="s">
        <v>449</v>
      </c>
      <c r="E96" s="149" t="s">
        <v>34</v>
      </c>
      <c r="F96" s="145"/>
      <c r="G96" s="145"/>
      <c r="H96" s="145"/>
      <c r="I96" s="145"/>
      <c r="J96" s="152"/>
      <c r="K96" s="162" t="str">
        <f t="shared" si="4"/>
        <v>0</v>
      </c>
      <c r="L96" s="145">
        <v>4</v>
      </c>
      <c r="M96" s="145">
        <v>3</v>
      </c>
      <c r="N96" s="145">
        <v>3</v>
      </c>
      <c r="O96" s="145"/>
      <c r="P96" s="145">
        <v>4</v>
      </c>
      <c r="Q96" s="162">
        <v>3.5</v>
      </c>
      <c r="R96" s="145">
        <v>3</v>
      </c>
      <c r="S96" s="145"/>
      <c r="T96" s="153"/>
      <c r="U96" s="145"/>
      <c r="V96" s="152"/>
      <c r="W96" s="162">
        <v>0</v>
      </c>
      <c r="X96" s="145"/>
      <c r="Y96" s="145"/>
      <c r="Z96" s="153"/>
      <c r="AA96" s="153"/>
      <c r="AB96" s="152"/>
      <c r="AC96" s="162">
        <v>0</v>
      </c>
      <c r="AD96" s="145"/>
      <c r="AE96" s="145"/>
      <c r="AF96" s="145"/>
      <c r="AG96" s="153"/>
      <c r="AH96" s="152"/>
      <c r="AI96" s="162">
        <v>0</v>
      </c>
      <c r="AJ96" s="145"/>
      <c r="AK96" s="145"/>
      <c r="AL96" s="153"/>
      <c r="AM96" s="145"/>
      <c r="AN96" s="152"/>
      <c r="AO96" s="162" t="str">
        <f t="shared" si="5"/>
        <v>0</v>
      </c>
      <c r="AP96" s="145"/>
      <c r="AQ96" s="145"/>
      <c r="AR96" s="145"/>
      <c r="AS96" s="153"/>
      <c r="AT96" s="152"/>
      <c r="AU96" s="162">
        <f t="shared" si="6"/>
        <v>0</v>
      </c>
      <c r="AV96" s="153"/>
      <c r="AW96" s="153"/>
      <c r="AX96" s="145"/>
      <c r="AY96" s="145"/>
      <c r="AZ96" s="145"/>
      <c r="BA96" s="162" t="str">
        <f t="shared" si="7"/>
        <v>0</v>
      </c>
      <c r="BB96" s="145"/>
      <c r="BC96" s="145"/>
      <c r="BD96" s="153"/>
      <c r="BE96" s="151"/>
      <c r="BF96" s="154"/>
      <c r="BG96" s="162">
        <v>0</v>
      </c>
    </row>
    <row r="97" spans="1:59" s="102" customFormat="1" ht="23.1" customHeight="1" x14ac:dyDescent="0.3">
      <c r="A97" s="143">
        <v>95</v>
      </c>
      <c r="B97" s="143" t="s">
        <v>248</v>
      </c>
      <c r="C97" s="144" t="s">
        <v>249</v>
      </c>
      <c r="D97" s="143" t="s">
        <v>449</v>
      </c>
      <c r="E97" s="143" t="s">
        <v>160</v>
      </c>
      <c r="F97" s="145"/>
      <c r="G97" s="145"/>
      <c r="H97" s="145"/>
      <c r="I97" s="145"/>
      <c r="J97" s="146"/>
      <c r="K97" s="162" t="str">
        <f t="shared" si="4"/>
        <v>0</v>
      </c>
      <c r="L97" s="145">
        <v>3</v>
      </c>
      <c r="M97" s="145">
        <v>3</v>
      </c>
      <c r="N97" s="145">
        <v>3</v>
      </c>
      <c r="O97" s="145"/>
      <c r="P97" s="145">
        <v>3</v>
      </c>
      <c r="Q97" s="162">
        <v>3</v>
      </c>
      <c r="R97" s="145">
        <v>3</v>
      </c>
      <c r="S97" s="145"/>
      <c r="T97" s="145"/>
      <c r="U97" s="145"/>
      <c r="V97" s="146"/>
      <c r="W97" s="162">
        <v>0</v>
      </c>
      <c r="X97" s="145"/>
      <c r="Y97" s="145"/>
      <c r="Z97" s="145"/>
      <c r="AA97" s="145"/>
      <c r="AB97" s="146"/>
      <c r="AC97" s="162">
        <v>0</v>
      </c>
      <c r="AD97" s="145"/>
      <c r="AE97" s="145"/>
      <c r="AF97" s="145"/>
      <c r="AG97" s="145"/>
      <c r="AH97" s="146"/>
      <c r="AI97" s="162">
        <v>0</v>
      </c>
      <c r="AJ97" s="145"/>
      <c r="AK97" s="145"/>
      <c r="AL97" s="145"/>
      <c r="AM97" s="145"/>
      <c r="AN97" s="146"/>
      <c r="AO97" s="162" t="str">
        <f t="shared" si="5"/>
        <v>0</v>
      </c>
      <c r="AP97" s="145"/>
      <c r="AQ97" s="145"/>
      <c r="AR97" s="145"/>
      <c r="AS97" s="145"/>
      <c r="AT97" s="146"/>
      <c r="AU97" s="162">
        <f t="shared" si="6"/>
        <v>0</v>
      </c>
      <c r="AV97" s="145"/>
      <c r="AW97" s="145"/>
      <c r="AX97" s="145"/>
      <c r="AY97" s="145"/>
      <c r="AZ97" s="145"/>
      <c r="BA97" s="162" t="str">
        <f t="shared" si="7"/>
        <v>0</v>
      </c>
      <c r="BB97" s="145"/>
      <c r="BC97" s="145"/>
      <c r="BD97" s="145"/>
      <c r="BE97" s="147"/>
      <c r="BF97" s="148"/>
      <c r="BG97" s="162">
        <v>0</v>
      </c>
    </row>
    <row r="98" spans="1:59" s="102" customFormat="1" ht="23.1" customHeight="1" x14ac:dyDescent="0.3">
      <c r="A98" s="149">
        <v>96</v>
      </c>
      <c r="B98" s="149" t="s">
        <v>341</v>
      </c>
      <c r="C98" s="150" t="s">
        <v>342</v>
      </c>
      <c r="D98" s="149" t="s">
        <v>449</v>
      </c>
      <c r="E98" s="149" t="s">
        <v>492</v>
      </c>
      <c r="F98" s="145"/>
      <c r="G98" s="145"/>
      <c r="H98" s="145"/>
      <c r="I98" s="145"/>
      <c r="J98" s="152"/>
      <c r="K98" s="162" t="str">
        <f t="shared" si="4"/>
        <v>0</v>
      </c>
      <c r="L98" s="145">
        <v>3</v>
      </c>
      <c r="M98" s="145">
        <v>4</v>
      </c>
      <c r="N98" s="145">
        <v>3</v>
      </c>
      <c r="O98" s="145"/>
      <c r="P98" s="145">
        <v>3</v>
      </c>
      <c r="Q98" s="162">
        <v>3.25</v>
      </c>
      <c r="R98" s="145">
        <v>2</v>
      </c>
      <c r="S98" s="145"/>
      <c r="T98" s="153"/>
      <c r="U98" s="145"/>
      <c r="V98" s="152"/>
      <c r="W98" s="162">
        <v>0</v>
      </c>
      <c r="X98" s="145"/>
      <c r="Y98" s="145"/>
      <c r="Z98" s="153"/>
      <c r="AA98" s="153"/>
      <c r="AB98" s="152"/>
      <c r="AC98" s="162">
        <v>0</v>
      </c>
      <c r="AD98" s="145"/>
      <c r="AE98" s="145"/>
      <c r="AF98" s="145"/>
      <c r="AG98" s="153"/>
      <c r="AH98" s="152"/>
      <c r="AI98" s="162">
        <v>0</v>
      </c>
      <c r="AJ98" s="145"/>
      <c r="AK98" s="145"/>
      <c r="AL98" s="153"/>
      <c r="AM98" s="145"/>
      <c r="AN98" s="152"/>
      <c r="AO98" s="162" t="str">
        <f t="shared" si="5"/>
        <v>0</v>
      </c>
      <c r="AP98" s="145"/>
      <c r="AQ98" s="145"/>
      <c r="AR98" s="145"/>
      <c r="AS98" s="153"/>
      <c r="AT98" s="152"/>
      <c r="AU98" s="162">
        <f t="shared" si="6"/>
        <v>0</v>
      </c>
      <c r="AV98" s="153"/>
      <c r="AW98" s="153"/>
      <c r="AX98" s="145"/>
      <c r="AY98" s="145"/>
      <c r="AZ98" s="145"/>
      <c r="BA98" s="162" t="str">
        <f t="shared" si="7"/>
        <v>0</v>
      </c>
      <c r="BB98" s="145"/>
      <c r="BC98" s="145"/>
      <c r="BD98" s="153"/>
      <c r="BE98" s="151"/>
      <c r="BF98" s="154"/>
      <c r="BG98" s="162">
        <v>0</v>
      </c>
    </row>
    <row r="99" spans="1:59" s="102" customFormat="1" ht="23.1" customHeight="1" x14ac:dyDescent="0.3">
      <c r="A99" s="143">
        <v>97</v>
      </c>
      <c r="B99" s="143" t="s">
        <v>183</v>
      </c>
      <c r="C99" s="144" t="s">
        <v>184</v>
      </c>
      <c r="D99" s="143" t="s">
        <v>541</v>
      </c>
      <c r="E99" s="143" t="s">
        <v>160</v>
      </c>
      <c r="F99" s="145"/>
      <c r="G99" s="145"/>
      <c r="H99" s="145"/>
      <c r="I99" s="145"/>
      <c r="J99" s="146"/>
      <c r="K99" s="162" t="str">
        <f t="shared" si="4"/>
        <v>0</v>
      </c>
      <c r="L99" s="145">
        <v>3.5</v>
      </c>
      <c r="M99" s="145">
        <v>3.5</v>
      </c>
      <c r="N99" s="145">
        <v>3</v>
      </c>
      <c r="O99" s="145"/>
      <c r="P99" s="145">
        <v>3</v>
      </c>
      <c r="Q99" s="162">
        <v>3.25</v>
      </c>
      <c r="R99" s="145">
        <v>3</v>
      </c>
      <c r="S99" s="145"/>
      <c r="T99" s="145"/>
      <c r="U99" s="145"/>
      <c r="V99" s="146"/>
      <c r="W99" s="162">
        <v>0</v>
      </c>
      <c r="X99" s="145"/>
      <c r="Y99" s="145"/>
      <c r="Z99" s="145"/>
      <c r="AA99" s="145"/>
      <c r="AB99" s="146"/>
      <c r="AC99" s="162">
        <v>0</v>
      </c>
      <c r="AD99" s="145"/>
      <c r="AE99" s="145"/>
      <c r="AF99" s="145"/>
      <c r="AG99" s="145"/>
      <c r="AH99" s="146"/>
      <c r="AI99" s="162">
        <v>0</v>
      </c>
      <c r="AJ99" s="145"/>
      <c r="AK99" s="145"/>
      <c r="AL99" s="145"/>
      <c r="AM99" s="145"/>
      <c r="AN99" s="146"/>
      <c r="AO99" s="162" t="str">
        <f t="shared" si="5"/>
        <v>0</v>
      </c>
      <c r="AP99" s="145"/>
      <c r="AQ99" s="145"/>
      <c r="AR99" s="145"/>
      <c r="AS99" s="145"/>
      <c r="AT99" s="146"/>
      <c r="AU99" s="162">
        <f t="shared" si="6"/>
        <v>0</v>
      </c>
      <c r="AV99" s="145"/>
      <c r="AW99" s="145"/>
      <c r="AX99" s="145"/>
      <c r="AY99" s="145"/>
      <c r="AZ99" s="145"/>
      <c r="BA99" s="162" t="str">
        <f t="shared" si="7"/>
        <v>0</v>
      </c>
      <c r="BB99" s="145"/>
      <c r="BC99" s="145"/>
      <c r="BD99" s="145"/>
      <c r="BE99" s="147"/>
      <c r="BF99" s="148"/>
      <c r="BG99" s="162">
        <v>0</v>
      </c>
    </row>
    <row r="100" spans="1:59" s="102" customFormat="1" ht="23.1" customHeight="1" x14ac:dyDescent="0.3">
      <c r="A100" s="149">
        <v>98</v>
      </c>
      <c r="B100" s="149" t="s">
        <v>343</v>
      </c>
      <c r="C100" s="150" t="s">
        <v>344</v>
      </c>
      <c r="D100" s="149" t="s">
        <v>541</v>
      </c>
      <c r="E100" s="149" t="s">
        <v>492</v>
      </c>
      <c r="F100" s="145"/>
      <c r="G100" s="145"/>
      <c r="H100" s="145"/>
      <c r="I100" s="145"/>
      <c r="J100" s="152"/>
      <c r="K100" s="162" t="str">
        <f t="shared" si="4"/>
        <v>0</v>
      </c>
      <c r="L100" s="145">
        <v>3</v>
      </c>
      <c r="M100" s="145">
        <v>3</v>
      </c>
      <c r="N100" s="145">
        <v>3</v>
      </c>
      <c r="O100" s="145"/>
      <c r="P100" s="145">
        <v>3</v>
      </c>
      <c r="Q100" s="162">
        <v>3</v>
      </c>
      <c r="R100" s="145">
        <v>3</v>
      </c>
      <c r="S100" s="145"/>
      <c r="T100" s="153"/>
      <c r="U100" s="145"/>
      <c r="V100" s="152"/>
      <c r="W100" s="162">
        <v>0</v>
      </c>
      <c r="X100" s="145"/>
      <c r="Y100" s="145"/>
      <c r="Z100" s="153"/>
      <c r="AA100" s="153"/>
      <c r="AB100" s="152"/>
      <c r="AC100" s="162">
        <v>0</v>
      </c>
      <c r="AD100" s="145"/>
      <c r="AE100" s="145"/>
      <c r="AF100" s="145"/>
      <c r="AG100" s="153"/>
      <c r="AH100" s="152"/>
      <c r="AI100" s="162">
        <v>0</v>
      </c>
      <c r="AJ100" s="145"/>
      <c r="AK100" s="145"/>
      <c r="AL100" s="153"/>
      <c r="AM100" s="145"/>
      <c r="AN100" s="152"/>
      <c r="AO100" s="162" t="str">
        <f t="shared" si="5"/>
        <v>0</v>
      </c>
      <c r="AP100" s="145"/>
      <c r="AQ100" s="145"/>
      <c r="AR100" s="145"/>
      <c r="AS100" s="153"/>
      <c r="AT100" s="152"/>
      <c r="AU100" s="162">
        <f t="shared" si="6"/>
        <v>0</v>
      </c>
      <c r="AV100" s="153"/>
      <c r="AW100" s="153"/>
      <c r="AX100" s="145"/>
      <c r="AY100" s="145"/>
      <c r="AZ100" s="145"/>
      <c r="BA100" s="162" t="str">
        <f t="shared" si="7"/>
        <v>0</v>
      </c>
      <c r="BB100" s="145"/>
      <c r="BC100" s="145"/>
      <c r="BD100" s="153"/>
      <c r="BE100" s="151"/>
      <c r="BF100" s="154"/>
      <c r="BG100" s="162">
        <v>0</v>
      </c>
    </row>
    <row r="101" spans="1:59" s="102" customFormat="1" ht="23.1" customHeight="1" x14ac:dyDescent="0.3">
      <c r="A101" s="143">
        <v>99</v>
      </c>
      <c r="B101" s="143" t="s">
        <v>262</v>
      </c>
      <c r="C101" s="144" t="s">
        <v>263</v>
      </c>
      <c r="D101" s="143" t="s">
        <v>449</v>
      </c>
      <c r="E101" s="143" t="s">
        <v>160</v>
      </c>
      <c r="F101" s="145"/>
      <c r="G101" s="145"/>
      <c r="H101" s="145"/>
      <c r="I101" s="145"/>
      <c r="J101" s="146"/>
      <c r="K101" s="162" t="str">
        <f t="shared" si="4"/>
        <v>0</v>
      </c>
      <c r="L101" s="145">
        <v>2</v>
      </c>
      <c r="M101" s="145">
        <v>2</v>
      </c>
      <c r="N101" s="145">
        <v>1</v>
      </c>
      <c r="O101" s="145"/>
      <c r="P101" s="145">
        <v>1</v>
      </c>
      <c r="Q101" s="162">
        <v>1.5</v>
      </c>
      <c r="R101" s="145">
        <v>1</v>
      </c>
      <c r="S101" s="145"/>
      <c r="T101" s="145"/>
      <c r="U101" s="145"/>
      <c r="V101" s="146"/>
      <c r="W101" s="162">
        <v>0</v>
      </c>
      <c r="X101" s="145"/>
      <c r="Y101" s="145"/>
      <c r="Z101" s="145"/>
      <c r="AA101" s="145"/>
      <c r="AB101" s="146"/>
      <c r="AC101" s="162">
        <v>0</v>
      </c>
      <c r="AD101" s="145"/>
      <c r="AE101" s="145"/>
      <c r="AF101" s="145"/>
      <c r="AG101" s="145"/>
      <c r="AH101" s="146"/>
      <c r="AI101" s="162">
        <v>0</v>
      </c>
      <c r="AJ101" s="145"/>
      <c r="AK101" s="145"/>
      <c r="AL101" s="145"/>
      <c r="AM101" s="145"/>
      <c r="AN101" s="146"/>
      <c r="AO101" s="162" t="str">
        <f t="shared" si="5"/>
        <v>0</v>
      </c>
      <c r="AP101" s="145"/>
      <c r="AQ101" s="145"/>
      <c r="AR101" s="145"/>
      <c r="AS101" s="145"/>
      <c r="AT101" s="146"/>
      <c r="AU101" s="162">
        <f t="shared" si="6"/>
        <v>0</v>
      </c>
      <c r="AV101" s="145"/>
      <c r="AW101" s="145"/>
      <c r="AX101" s="145"/>
      <c r="AY101" s="145"/>
      <c r="AZ101" s="145"/>
      <c r="BA101" s="162" t="str">
        <f t="shared" si="7"/>
        <v>0</v>
      </c>
      <c r="BB101" s="145"/>
      <c r="BC101" s="145"/>
      <c r="BD101" s="145"/>
      <c r="BE101" s="147"/>
      <c r="BF101" s="148"/>
      <c r="BG101" s="162">
        <v>0</v>
      </c>
    </row>
    <row r="102" spans="1:59" s="102" customFormat="1" ht="23.1" customHeight="1" x14ac:dyDescent="0.3">
      <c r="A102" s="149">
        <v>100</v>
      </c>
      <c r="B102" s="149" t="s">
        <v>139</v>
      </c>
      <c r="C102" s="150" t="s">
        <v>140</v>
      </c>
      <c r="D102" s="149" t="s">
        <v>449</v>
      </c>
      <c r="E102" s="149" t="s">
        <v>34</v>
      </c>
      <c r="F102" s="145"/>
      <c r="G102" s="145"/>
      <c r="H102" s="145"/>
      <c r="I102" s="145"/>
      <c r="J102" s="152"/>
      <c r="K102" s="162" t="str">
        <f t="shared" si="4"/>
        <v>0</v>
      </c>
      <c r="L102" s="145">
        <v>1</v>
      </c>
      <c r="M102" s="145">
        <v>1</v>
      </c>
      <c r="N102" s="145">
        <v>1</v>
      </c>
      <c r="O102" s="145"/>
      <c r="P102" s="145">
        <v>1</v>
      </c>
      <c r="Q102" s="162">
        <v>1</v>
      </c>
      <c r="R102" s="145">
        <v>1</v>
      </c>
      <c r="S102" s="145"/>
      <c r="T102" s="153"/>
      <c r="U102" s="145"/>
      <c r="V102" s="152"/>
      <c r="W102" s="162">
        <v>0</v>
      </c>
      <c r="X102" s="145"/>
      <c r="Y102" s="145"/>
      <c r="Z102" s="153"/>
      <c r="AA102" s="153"/>
      <c r="AB102" s="152"/>
      <c r="AC102" s="162">
        <v>0</v>
      </c>
      <c r="AD102" s="145"/>
      <c r="AE102" s="145"/>
      <c r="AF102" s="145"/>
      <c r="AG102" s="153"/>
      <c r="AH102" s="152"/>
      <c r="AI102" s="162">
        <v>0</v>
      </c>
      <c r="AJ102" s="145"/>
      <c r="AK102" s="145"/>
      <c r="AL102" s="153"/>
      <c r="AM102" s="145"/>
      <c r="AN102" s="152"/>
      <c r="AO102" s="162" t="str">
        <f t="shared" si="5"/>
        <v>0</v>
      </c>
      <c r="AP102" s="145"/>
      <c r="AQ102" s="145"/>
      <c r="AR102" s="145"/>
      <c r="AS102" s="153"/>
      <c r="AT102" s="152"/>
      <c r="AU102" s="162">
        <f t="shared" si="6"/>
        <v>0</v>
      </c>
      <c r="AV102" s="153"/>
      <c r="AW102" s="153"/>
      <c r="AX102" s="145"/>
      <c r="AY102" s="145"/>
      <c r="AZ102" s="145"/>
      <c r="BA102" s="162" t="str">
        <f t="shared" si="7"/>
        <v>0</v>
      </c>
      <c r="BB102" s="145"/>
      <c r="BC102" s="145"/>
      <c r="BD102" s="153"/>
      <c r="BE102" s="151"/>
      <c r="BF102" s="154"/>
      <c r="BG102" s="162">
        <v>0</v>
      </c>
    </row>
    <row r="103" spans="1:59" s="102" customFormat="1" ht="23.1" customHeight="1" x14ac:dyDescent="0.3">
      <c r="A103" s="143">
        <v>101</v>
      </c>
      <c r="B103" s="143" t="s">
        <v>345</v>
      </c>
      <c r="C103" s="144" t="s">
        <v>346</v>
      </c>
      <c r="D103" s="143" t="s">
        <v>449</v>
      </c>
      <c r="E103" s="143" t="s">
        <v>492</v>
      </c>
      <c r="F103" s="145"/>
      <c r="G103" s="145"/>
      <c r="H103" s="145"/>
      <c r="I103" s="145"/>
      <c r="J103" s="146"/>
      <c r="K103" s="162" t="str">
        <f t="shared" si="4"/>
        <v>0</v>
      </c>
      <c r="L103" s="145">
        <v>3</v>
      </c>
      <c r="M103" s="145">
        <v>4</v>
      </c>
      <c r="N103" s="145">
        <v>3</v>
      </c>
      <c r="O103" s="145"/>
      <c r="P103" s="145">
        <v>4</v>
      </c>
      <c r="Q103" s="162">
        <v>3.5</v>
      </c>
      <c r="R103" s="145">
        <v>3</v>
      </c>
      <c r="S103" s="145"/>
      <c r="T103" s="145"/>
      <c r="U103" s="145"/>
      <c r="V103" s="146"/>
      <c r="W103" s="162">
        <v>0</v>
      </c>
      <c r="X103" s="145"/>
      <c r="Y103" s="145"/>
      <c r="Z103" s="145"/>
      <c r="AA103" s="145"/>
      <c r="AB103" s="146"/>
      <c r="AC103" s="162">
        <v>0</v>
      </c>
      <c r="AD103" s="145"/>
      <c r="AE103" s="145"/>
      <c r="AF103" s="145"/>
      <c r="AG103" s="145"/>
      <c r="AH103" s="146"/>
      <c r="AI103" s="162">
        <v>0</v>
      </c>
      <c r="AJ103" s="145"/>
      <c r="AK103" s="145"/>
      <c r="AL103" s="145"/>
      <c r="AM103" s="145"/>
      <c r="AN103" s="146"/>
      <c r="AO103" s="162" t="str">
        <f t="shared" si="5"/>
        <v>0</v>
      </c>
      <c r="AP103" s="145"/>
      <c r="AQ103" s="145"/>
      <c r="AR103" s="145"/>
      <c r="AS103" s="145"/>
      <c r="AT103" s="146"/>
      <c r="AU103" s="162">
        <f t="shared" si="6"/>
        <v>0</v>
      </c>
      <c r="AV103" s="145"/>
      <c r="AW103" s="145"/>
      <c r="AX103" s="145"/>
      <c r="AY103" s="145"/>
      <c r="AZ103" s="145"/>
      <c r="BA103" s="162" t="str">
        <f t="shared" si="7"/>
        <v>0</v>
      </c>
      <c r="BB103" s="145"/>
      <c r="BC103" s="145"/>
      <c r="BD103" s="145"/>
      <c r="BE103" s="147"/>
      <c r="BF103" s="148"/>
      <c r="BG103" s="162">
        <v>0</v>
      </c>
    </row>
    <row r="104" spans="1:59" s="102" customFormat="1" ht="23.1" customHeight="1" x14ac:dyDescent="0.3">
      <c r="A104" s="149">
        <v>102</v>
      </c>
      <c r="B104" s="149" t="s">
        <v>347</v>
      </c>
      <c r="C104" s="150" t="s">
        <v>348</v>
      </c>
      <c r="D104" s="149" t="s">
        <v>541</v>
      </c>
      <c r="E104" s="149" t="s">
        <v>492</v>
      </c>
      <c r="F104" s="145"/>
      <c r="G104" s="145"/>
      <c r="H104" s="145"/>
      <c r="I104" s="145"/>
      <c r="J104" s="152"/>
      <c r="K104" s="162" t="str">
        <f t="shared" si="4"/>
        <v>0</v>
      </c>
      <c r="L104" s="145">
        <v>3</v>
      </c>
      <c r="M104" s="145">
        <v>4</v>
      </c>
      <c r="N104" s="145">
        <v>4</v>
      </c>
      <c r="O104" s="145"/>
      <c r="P104" s="145">
        <v>3</v>
      </c>
      <c r="Q104" s="162">
        <v>3.5</v>
      </c>
      <c r="R104" s="145">
        <v>3</v>
      </c>
      <c r="S104" s="145"/>
      <c r="T104" s="153"/>
      <c r="U104" s="145"/>
      <c r="V104" s="152"/>
      <c r="W104" s="162">
        <v>0</v>
      </c>
      <c r="X104" s="145"/>
      <c r="Y104" s="145"/>
      <c r="Z104" s="153"/>
      <c r="AA104" s="153"/>
      <c r="AB104" s="152"/>
      <c r="AC104" s="162">
        <v>0</v>
      </c>
      <c r="AD104" s="145"/>
      <c r="AE104" s="145"/>
      <c r="AF104" s="145"/>
      <c r="AG104" s="153"/>
      <c r="AH104" s="152"/>
      <c r="AI104" s="162">
        <v>0</v>
      </c>
      <c r="AJ104" s="145"/>
      <c r="AK104" s="145"/>
      <c r="AL104" s="153"/>
      <c r="AM104" s="145"/>
      <c r="AN104" s="152"/>
      <c r="AO104" s="162" t="str">
        <f t="shared" si="5"/>
        <v>0</v>
      </c>
      <c r="AP104" s="145"/>
      <c r="AQ104" s="145"/>
      <c r="AR104" s="145"/>
      <c r="AS104" s="153"/>
      <c r="AT104" s="152"/>
      <c r="AU104" s="162">
        <f t="shared" si="6"/>
        <v>0</v>
      </c>
      <c r="AV104" s="153"/>
      <c r="AW104" s="153"/>
      <c r="AX104" s="145"/>
      <c r="AY104" s="145"/>
      <c r="AZ104" s="145"/>
      <c r="BA104" s="162" t="str">
        <f t="shared" si="7"/>
        <v>0</v>
      </c>
      <c r="BB104" s="145"/>
      <c r="BC104" s="145"/>
      <c r="BD104" s="153"/>
      <c r="BE104" s="151"/>
      <c r="BF104" s="154"/>
      <c r="BG104" s="162">
        <v>0</v>
      </c>
    </row>
    <row r="105" spans="1:59" s="102" customFormat="1" ht="23.1" customHeight="1" x14ac:dyDescent="0.3">
      <c r="A105" s="143">
        <v>103</v>
      </c>
      <c r="B105" s="143" t="s">
        <v>141</v>
      </c>
      <c r="C105" s="144" t="s">
        <v>142</v>
      </c>
      <c r="D105" s="143" t="s">
        <v>541</v>
      </c>
      <c r="E105" s="143" t="s">
        <v>34</v>
      </c>
      <c r="F105" s="145"/>
      <c r="G105" s="145"/>
      <c r="H105" s="145"/>
      <c r="I105" s="145"/>
      <c r="J105" s="146"/>
      <c r="K105" s="162" t="str">
        <f t="shared" si="4"/>
        <v>0</v>
      </c>
      <c r="L105" s="145">
        <v>3</v>
      </c>
      <c r="M105" s="145">
        <v>3</v>
      </c>
      <c r="N105" s="145">
        <v>3</v>
      </c>
      <c r="O105" s="145"/>
      <c r="P105" s="145">
        <v>2</v>
      </c>
      <c r="Q105" s="162">
        <v>2.75</v>
      </c>
      <c r="R105" s="145">
        <v>2</v>
      </c>
      <c r="S105" s="145"/>
      <c r="T105" s="145"/>
      <c r="U105" s="145"/>
      <c r="V105" s="146"/>
      <c r="W105" s="162">
        <v>0</v>
      </c>
      <c r="X105" s="145"/>
      <c r="Y105" s="145"/>
      <c r="Z105" s="145"/>
      <c r="AA105" s="145"/>
      <c r="AB105" s="146"/>
      <c r="AC105" s="162">
        <v>0</v>
      </c>
      <c r="AD105" s="145"/>
      <c r="AE105" s="145"/>
      <c r="AF105" s="145"/>
      <c r="AG105" s="145"/>
      <c r="AH105" s="146"/>
      <c r="AI105" s="162">
        <v>0</v>
      </c>
      <c r="AJ105" s="145"/>
      <c r="AK105" s="145"/>
      <c r="AL105" s="145"/>
      <c r="AM105" s="145"/>
      <c r="AN105" s="146"/>
      <c r="AO105" s="162" t="str">
        <f t="shared" si="5"/>
        <v>0</v>
      </c>
      <c r="AP105" s="145"/>
      <c r="AQ105" s="145"/>
      <c r="AR105" s="145"/>
      <c r="AS105" s="145"/>
      <c r="AT105" s="146"/>
      <c r="AU105" s="162">
        <f t="shared" si="6"/>
        <v>0</v>
      </c>
      <c r="AV105" s="145"/>
      <c r="AW105" s="145"/>
      <c r="AX105" s="145"/>
      <c r="AY105" s="145"/>
      <c r="AZ105" s="145"/>
      <c r="BA105" s="162" t="str">
        <f t="shared" si="7"/>
        <v>0</v>
      </c>
      <c r="BB105" s="145"/>
      <c r="BC105" s="145"/>
      <c r="BD105" s="145"/>
      <c r="BE105" s="147"/>
      <c r="BF105" s="148"/>
      <c r="BG105" s="162">
        <v>0</v>
      </c>
    </row>
    <row r="106" spans="1:59" s="102" customFormat="1" ht="23.1" customHeight="1" x14ac:dyDescent="0.3">
      <c r="A106" s="149">
        <v>104</v>
      </c>
      <c r="B106" s="149" t="s">
        <v>76</v>
      </c>
      <c r="C106" s="150" t="s">
        <v>77</v>
      </c>
      <c r="D106" s="149" t="s">
        <v>449</v>
      </c>
      <c r="E106" s="149" t="s">
        <v>34</v>
      </c>
      <c r="F106" s="145"/>
      <c r="G106" s="145"/>
      <c r="H106" s="145"/>
      <c r="I106" s="145"/>
      <c r="J106" s="152"/>
      <c r="K106" s="162" t="str">
        <f t="shared" si="4"/>
        <v>0</v>
      </c>
      <c r="L106" s="145">
        <v>2</v>
      </c>
      <c r="M106" s="145">
        <v>4</v>
      </c>
      <c r="N106" s="145">
        <v>3</v>
      </c>
      <c r="O106" s="145"/>
      <c r="P106" s="145">
        <v>3</v>
      </c>
      <c r="Q106" s="162">
        <v>3</v>
      </c>
      <c r="R106" s="145">
        <v>4</v>
      </c>
      <c r="S106" s="145"/>
      <c r="T106" s="153"/>
      <c r="U106" s="145"/>
      <c r="V106" s="152"/>
      <c r="W106" s="162">
        <v>0</v>
      </c>
      <c r="X106" s="145"/>
      <c r="Y106" s="145"/>
      <c r="Z106" s="153"/>
      <c r="AA106" s="153"/>
      <c r="AB106" s="152"/>
      <c r="AC106" s="162">
        <v>0</v>
      </c>
      <c r="AD106" s="145"/>
      <c r="AE106" s="145"/>
      <c r="AF106" s="145"/>
      <c r="AG106" s="153"/>
      <c r="AH106" s="152"/>
      <c r="AI106" s="162">
        <v>0</v>
      </c>
      <c r="AJ106" s="145"/>
      <c r="AK106" s="145"/>
      <c r="AL106" s="153"/>
      <c r="AM106" s="145"/>
      <c r="AN106" s="152"/>
      <c r="AO106" s="162" t="str">
        <f t="shared" si="5"/>
        <v>0</v>
      </c>
      <c r="AP106" s="145"/>
      <c r="AQ106" s="145"/>
      <c r="AR106" s="145"/>
      <c r="AS106" s="153"/>
      <c r="AT106" s="152"/>
      <c r="AU106" s="162">
        <f t="shared" si="6"/>
        <v>0</v>
      </c>
      <c r="AV106" s="153"/>
      <c r="AW106" s="153"/>
      <c r="AX106" s="145"/>
      <c r="AY106" s="145"/>
      <c r="AZ106" s="145"/>
      <c r="BA106" s="162" t="str">
        <f t="shared" si="7"/>
        <v>0</v>
      </c>
      <c r="BB106" s="145"/>
      <c r="BC106" s="145"/>
      <c r="BD106" s="153"/>
      <c r="BE106" s="151"/>
      <c r="BF106" s="154"/>
      <c r="BG106" s="162">
        <v>0</v>
      </c>
    </row>
    <row r="107" spans="1:59" s="102" customFormat="1" ht="23.1" customHeight="1" x14ac:dyDescent="0.3">
      <c r="A107" s="143">
        <v>105</v>
      </c>
      <c r="B107" s="143" t="s">
        <v>143</v>
      </c>
      <c r="C107" s="144" t="s">
        <v>144</v>
      </c>
      <c r="D107" s="143" t="s">
        <v>541</v>
      </c>
      <c r="E107" s="143" t="s">
        <v>34</v>
      </c>
      <c r="F107" s="145"/>
      <c r="G107" s="145"/>
      <c r="H107" s="145"/>
      <c r="I107" s="145"/>
      <c r="J107" s="146"/>
      <c r="K107" s="162" t="str">
        <f t="shared" si="4"/>
        <v>0</v>
      </c>
      <c r="L107" s="145">
        <v>4</v>
      </c>
      <c r="M107" s="145">
        <v>4</v>
      </c>
      <c r="N107" s="145">
        <v>3</v>
      </c>
      <c r="O107" s="145"/>
      <c r="P107" s="145">
        <v>5</v>
      </c>
      <c r="Q107" s="162">
        <v>4</v>
      </c>
      <c r="R107" s="145">
        <v>4</v>
      </c>
      <c r="S107" s="145"/>
      <c r="T107" s="145"/>
      <c r="U107" s="145"/>
      <c r="V107" s="146"/>
      <c r="W107" s="162">
        <v>0</v>
      </c>
      <c r="X107" s="145"/>
      <c r="Y107" s="145"/>
      <c r="Z107" s="145"/>
      <c r="AA107" s="145"/>
      <c r="AB107" s="146"/>
      <c r="AC107" s="162">
        <v>0</v>
      </c>
      <c r="AD107" s="145"/>
      <c r="AE107" s="145"/>
      <c r="AF107" s="145"/>
      <c r="AG107" s="145"/>
      <c r="AH107" s="146"/>
      <c r="AI107" s="162">
        <v>0</v>
      </c>
      <c r="AJ107" s="145"/>
      <c r="AK107" s="145"/>
      <c r="AL107" s="145"/>
      <c r="AM107" s="145"/>
      <c r="AN107" s="146"/>
      <c r="AO107" s="162" t="str">
        <f t="shared" si="5"/>
        <v>0</v>
      </c>
      <c r="AP107" s="145"/>
      <c r="AQ107" s="145"/>
      <c r="AR107" s="145"/>
      <c r="AS107" s="145"/>
      <c r="AT107" s="146"/>
      <c r="AU107" s="162">
        <f t="shared" si="6"/>
        <v>0</v>
      </c>
      <c r="AV107" s="145"/>
      <c r="AW107" s="145"/>
      <c r="AX107" s="145"/>
      <c r="AY107" s="145"/>
      <c r="AZ107" s="145"/>
      <c r="BA107" s="162" t="str">
        <f t="shared" si="7"/>
        <v>0</v>
      </c>
      <c r="BB107" s="145"/>
      <c r="BC107" s="145"/>
      <c r="BD107" s="145"/>
      <c r="BE107" s="147"/>
      <c r="BF107" s="148"/>
      <c r="BG107" s="162">
        <v>0</v>
      </c>
    </row>
    <row r="108" spans="1:59" s="102" customFormat="1" ht="23.1" customHeight="1" x14ac:dyDescent="0.3">
      <c r="A108" s="149">
        <v>106</v>
      </c>
      <c r="B108" s="149" t="s">
        <v>349</v>
      </c>
      <c r="C108" s="150" t="s">
        <v>350</v>
      </c>
      <c r="D108" s="149" t="s">
        <v>449</v>
      </c>
      <c r="E108" s="149" t="s">
        <v>492</v>
      </c>
      <c r="F108" s="145"/>
      <c r="G108" s="145"/>
      <c r="H108" s="145"/>
      <c r="I108" s="145"/>
      <c r="J108" s="152"/>
      <c r="K108" s="162" t="str">
        <f t="shared" si="4"/>
        <v>0</v>
      </c>
      <c r="L108" s="145">
        <v>3</v>
      </c>
      <c r="M108" s="145">
        <v>3</v>
      </c>
      <c r="N108" s="145">
        <v>3</v>
      </c>
      <c r="O108" s="145"/>
      <c r="P108" s="145">
        <v>3</v>
      </c>
      <c r="Q108" s="162">
        <v>3</v>
      </c>
      <c r="R108" s="145">
        <v>3</v>
      </c>
      <c r="S108" s="145"/>
      <c r="T108" s="153"/>
      <c r="U108" s="145"/>
      <c r="V108" s="152"/>
      <c r="W108" s="162">
        <v>0</v>
      </c>
      <c r="X108" s="145"/>
      <c r="Y108" s="145"/>
      <c r="Z108" s="153"/>
      <c r="AA108" s="153"/>
      <c r="AB108" s="152"/>
      <c r="AC108" s="162">
        <v>0</v>
      </c>
      <c r="AD108" s="145"/>
      <c r="AE108" s="145"/>
      <c r="AF108" s="145"/>
      <c r="AG108" s="153"/>
      <c r="AH108" s="152"/>
      <c r="AI108" s="162">
        <v>0</v>
      </c>
      <c r="AJ108" s="145"/>
      <c r="AK108" s="145"/>
      <c r="AL108" s="153"/>
      <c r="AM108" s="145"/>
      <c r="AN108" s="152"/>
      <c r="AO108" s="162" t="str">
        <f t="shared" si="5"/>
        <v>0</v>
      </c>
      <c r="AP108" s="145"/>
      <c r="AQ108" s="145"/>
      <c r="AR108" s="145"/>
      <c r="AS108" s="153"/>
      <c r="AT108" s="152"/>
      <c r="AU108" s="162">
        <f t="shared" si="6"/>
        <v>0</v>
      </c>
      <c r="AV108" s="153"/>
      <c r="AW108" s="153"/>
      <c r="AX108" s="145"/>
      <c r="AY108" s="145"/>
      <c r="AZ108" s="145"/>
      <c r="BA108" s="162" t="str">
        <f t="shared" si="7"/>
        <v>0</v>
      </c>
      <c r="BB108" s="145"/>
      <c r="BC108" s="145"/>
      <c r="BD108" s="153"/>
      <c r="BE108" s="151"/>
      <c r="BF108" s="154"/>
      <c r="BG108" s="162">
        <v>0</v>
      </c>
    </row>
    <row r="109" spans="1:59" s="102" customFormat="1" ht="23.1" customHeight="1" x14ac:dyDescent="0.3">
      <c r="A109" s="143">
        <v>107</v>
      </c>
      <c r="B109" s="143" t="s">
        <v>351</v>
      </c>
      <c r="C109" s="144" t="s">
        <v>352</v>
      </c>
      <c r="D109" s="143" t="s">
        <v>541</v>
      </c>
      <c r="E109" s="143" t="s">
        <v>492</v>
      </c>
      <c r="F109" s="145"/>
      <c r="G109" s="145"/>
      <c r="H109" s="145"/>
      <c r="I109" s="145"/>
      <c r="J109" s="146"/>
      <c r="K109" s="162" t="str">
        <f t="shared" si="4"/>
        <v>0</v>
      </c>
      <c r="L109" s="145">
        <v>4</v>
      </c>
      <c r="M109" s="145">
        <v>3</v>
      </c>
      <c r="N109" s="145">
        <v>4</v>
      </c>
      <c r="O109" s="145"/>
      <c r="P109" s="145">
        <v>4</v>
      </c>
      <c r="Q109" s="162">
        <v>3.75</v>
      </c>
      <c r="R109" s="145">
        <v>2</v>
      </c>
      <c r="S109" s="145"/>
      <c r="T109" s="145"/>
      <c r="U109" s="145"/>
      <c r="V109" s="146"/>
      <c r="W109" s="162">
        <v>0</v>
      </c>
      <c r="X109" s="145"/>
      <c r="Y109" s="145"/>
      <c r="Z109" s="145"/>
      <c r="AA109" s="145"/>
      <c r="AB109" s="146"/>
      <c r="AC109" s="162">
        <v>0</v>
      </c>
      <c r="AD109" s="145"/>
      <c r="AE109" s="145"/>
      <c r="AF109" s="145"/>
      <c r="AG109" s="145"/>
      <c r="AH109" s="146"/>
      <c r="AI109" s="162">
        <v>0</v>
      </c>
      <c r="AJ109" s="145"/>
      <c r="AK109" s="145"/>
      <c r="AL109" s="145"/>
      <c r="AM109" s="145"/>
      <c r="AN109" s="146"/>
      <c r="AO109" s="162" t="str">
        <f t="shared" si="5"/>
        <v>0</v>
      </c>
      <c r="AP109" s="145"/>
      <c r="AQ109" s="145"/>
      <c r="AR109" s="145"/>
      <c r="AS109" s="145"/>
      <c r="AT109" s="146"/>
      <c r="AU109" s="162">
        <f t="shared" si="6"/>
        <v>0</v>
      </c>
      <c r="AV109" s="145"/>
      <c r="AW109" s="145"/>
      <c r="AX109" s="145"/>
      <c r="AY109" s="145"/>
      <c r="AZ109" s="145"/>
      <c r="BA109" s="162" t="str">
        <f t="shared" si="7"/>
        <v>0</v>
      </c>
      <c r="BB109" s="145"/>
      <c r="BC109" s="145"/>
      <c r="BD109" s="145"/>
      <c r="BE109" s="147"/>
      <c r="BF109" s="148"/>
      <c r="BG109" s="162">
        <v>0</v>
      </c>
    </row>
    <row r="110" spans="1:59" s="102" customFormat="1" ht="23.1" customHeight="1" x14ac:dyDescent="0.3">
      <c r="A110" s="149">
        <v>108</v>
      </c>
      <c r="B110" s="149" t="s">
        <v>278</v>
      </c>
      <c r="C110" s="150" t="s">
        <v>279</v>
      </c>
      <c r="D110" s="149" t="s">
        <v>449</v>
      </c>
      <c r="E110" s="149" t="s">
        <v>160</v>
      </c>
      <c r="F110" s="145"/>
      <c r="G110" s="145"/>
      <c r="H110" s="145"/>
      <c r="I110" s="145"/>
      <c r="J110" s="152"/>
      <c r="K110" s="162" t="str">
        <f t="shared" si="4"/>
        <v>0</v>
      </c>
      <c r="L110" s="145">
        <v>3</v>
      </c>
      <c r="M110" s="145">
        <v>2</v>
      </c>
      <c r="N110" s="145">
        <v>2</v>
      </c>
      <c r="O110" s="145"/>
      <c r="P110" s="145">
        <v>1</v>
      </c>
      <c r="Q110" s="162">
        <v>2</v>
      </c>
      <c r="R110" s="145">
        <v>1</v>
      </c>
      <c r="S110" s="145"/>
      <c r="T110" s="153"/>
      <c r="U110" s="145"/>
      <c r="V110" s="152"/>
      <c r="W110" s="162">
        <v>0</v>
      </c>
      <c r="X110" s="145"/>
      <c r="Y110" s="145"/>
      <c r="Z110" s="153"/>
      <c r="AA110" s="153"/>
      <c r="AB110" s="152"/>
      <c r="AC110" s="162">
        <v>0</v>
      </c>
      <c r="AD110" s="145"/>
      <c r="AE110" s="145"/>
      <c r="AF110" s="145"/>
      <c r="AG110" s="153"/>
      <c r="AH110" s="152"/>
      <c r="AI110" s="162">
        <v>0</v>
      </c>
      <c r="AJ110" s="145"/>
      <c r="AK110" s="145"/>
      <c r="AL110" s="153"/>
      <c r="AM110" s="145"/>
      <c r="AN110" s="152"/>
      <c r="AO110" s="162" t="str">
        <f t="shared" si="5"/>
        <v>0</v>
      </c>
      <c r="AP110" s="145"/>
      <c r="AQ110" s="145"/>
      <c r="AR110" s="145"/>
      <c r="AS110" s="153"/>
      <c r="AT110" s="152"/>
      <c r="AU110" s="162">
        <f t="shared" si="6"/>
        <v>0</v>
      </c>
      <c r="AV110" s="153"/>
      <c r="AW110" s="153"/>
      <c r="AX110" s="145"/>
      <c r="AY110" s="145"/>
      <c r="AZ110" s="145"/>
      <c r="BA110" s="162" t="str">
        <f t="shared" si="7"/>
        <v>0</v>
      </c>
      <c r="BB110" s="145"/>
      <c r="BC110" s="145"/>
      <c r="BD110" s="153"/>
      <c r="BE110" s="151"/>
      <c r="BF110" s="154"/>
      <c r="BG110" s="162">
        <v>0</v>
      </c>
    </row>
    <row r="111" spans="1:59" s="102" customFormat="1" ht="23.1" customHeight="1" x14ac:dyDescent="0.3">
      <c r="A111" s="143">
        <v>109</v>
      </c>
      <c r="B111" s="143" t="s">
        <v>167</v>
      </c>
      <c r="C111" s="144" t="s">
        <v>168</v>
      </c>
      <c r="D111" s="143" t="s">
        <v>449</v>
      </c>
      <c r="E111" s="143" t="s">
        <v>160</v>
      </c>
      <c r="F111" s="145"/>
      <c r="G111" s="145"/>
      <c r="H111" s="145"/>
      <c r="I111" s="145"/>
      <c r="J111" s="146"/>
      <c r="K111" s="162" t="str">
        <f t="shared" si="4"/>
        <v>0</v>
      </c>
      <c r="L111" s="145">
        <v>3</v>
      </c>
      <c r="M111" s="145">
        <v>4</v>
      </c>
      <c r="N111" s="145">
        <v>3</v>
      </c>
      <c r="O111" s="145"/>
      <c r="P111" s="145">
        <v>3</v>
      </c>
      <c r="Q111" s="162">
        <v>3.25</v>
      </c>
      <c r="R111" s="145">
        <v>2</v>
      </c>
      <c r="S111" s="145"/>
      <c r="T111" s="145"/>
      <c r="U111" s="145"/>
      <c r="V111" s="146"/>
      <c r="W111" s="162">
        <v>0</v>
      </c>
      <c r="X111" s="145"/>
      <c r="Y111" s="145"/>
      <c r="Z111" s="145"/>
      <c r="AA111" s="145"/>
      <c r="AB111" s="146"/>
      <c r="AC111" s="162">
        <v>0</v>
      </c>
      <c r="AD111" s="145"/>
      <c r="AE111" s="145"/>
      <c r="AF111" s="145"/>
      <c r="AG111" s="145"/>
      <c r="AH111" s="146"/>
      <c r="AI111" s="162">
        <v>0</v>
      </c>
      <c r="AJ111" s="145"/>
      <c r="AK111" s="145"/>
      <c r="AL111" s="145"/>
      <c r="AM111" s="145"/>
      <c r="AN111" s="146"/>
      <c r="AO111" s="162" t="str">
        <f t="shared" si="5"/>
        <v>0</v>
      </c>
      <c r="AP111" s="145"/>
      <c r="AQ111" s="145"/>
      <c r="AR111" s="145"/>
      <c r="AS111" s="145"/>
      <c r="AT111" s="146"/>
      <c r="AU111" s="162">
        <f t="shared" si="6"/>
        <v>0</v>
      </c>
      <c r="AV111" s="145"/>
      <c r="AW111" s="145"/>
      <c r="AX111" s="145"/>
      <c r="AY111" s="145"/>
      <c r="AZ111" s="145"/>
      <c r="BA111" s="162" t="str">
        <f t="shared" si="7"/>
        <v>0</v>
      </c>
      <c r="BB111" s="145"/>
      <c r="BC111" s="145"/>
      <c r="BD111" s="145"/>
      <c r="BE111" s="147"/>
      <c r="BF111" s="148"/>
      <c r="BG111" s="162">
        <v>0</v>
      </c>
    </row>
    <row r="112" spans="1:59" s="102" customFormat="1" ht="23.1" customHeight="1" x14ac:dyDescent="0.3">
      <c r="A112" s="149">
        <v>110</v>
      </c>
      <c r="B112" s="149" t="s">
        <v>185</v>
      </c>
      <c r="C112" s="150" t="s">
        <v>186</v>
      </c>
      <c r="D112" s="149" t="s">
        <v>449</v>
      </c>
      <c r="E112" s="149" t="s">
        <v>160</v>
      </c>
      <c r="F112" s="145"/>
      <c r="G112" s="145"/>
      <c r="H112" s="145"/>
      <c r="I112" s="145"/>
      <c r="J112" s="152"/>
      <c r="K112" s="162" t="str">
        <f t="shared" si="4"/>
        <v>0</v>
      </c>
      <c r="L112" s="145">
        <v>3</v>
      </c>
      <c r="M112" s="145">
        <v>2</v>
      </c>
      <c r="N112" s="145">
        <v>2</v>
      </c>
      <c r="O112" s="145"/>
      <c r="P112" s="145">
        <v>2</v>
      </c>
      <c r="Q112" s="162">
        <v>2.25</v>
      </c>
      <c r="R112" s="145">
        <v>2</v>
      </c>
      <c r="S112" s="145"/>
      <c r="T112" s="153"/>
      <c r="U112" s="145"/>
      <c r="V112" s="152"/>
      <c r="W112" s="162">
        <v>0</v>
      </c>
      <c r="X112" s="145"/>
      <c r="Y112" s="145"/>
      <c r="Z112" s="153"/>
      <c r="AA112" s="153"/>
      <c r="AB112" s="152"/>
      <c r="AC112" s="162">
        <v>0</v>
      </c>
      <c r="AD112" s="145"/>
      <c r="AE112" s="145"/>
      <c r="AF112" s="145"/>
      <c r="AG112" s="153"/>
      <c r="AH112" s="152"/>
      <c r="AI112" s="162">
        <v>0</v>
      </c>
      <c r="AJ112" s="145"/>
      <c r="AK112" s="145"/>
      <c r="AL112" s="153"/>
      <c r="AM112" s="145"/>
      <c r="AN112" s="152"/>
      <c r="AO112" s="162" t="str">
        <f t="shared" si="5"/>
        <v>0</v>
      </c>
      <c r="AP112" s="145"/>
      <c r="AQ112" s="145"/>
      <c r="AR112" s="145"/>
      <c r="AS112" s="153"/>
      <c r="AT112" s="152"/>
      <c r="AU112" s="162">
        <f t="shared" si="6"/>
        <v>0</v>
      </c>
      <c r="AV112" s="153"/>
      <c r="AW112" s="153"/>
      <c r="AX112" s="145"/>
      <c r="AY112" s="145"/>
      <c r="AZ112" s="145"/>
      <c r="BA112" s="162" t="str">
        <f t="shared" si="7"/>
        <v>0</v>
      </c>
      <c r="BB112" s="145"/>
      <c r="BC112" s="145"/>
      <c r="BD112" s="153"/>
      <c r="BE112" s="151"/>
      <c r="BF112" s="154"/>
      <c r="BG112" s="162">
        <v>0</v>
      </c>
    </row>
    <row r="113" spans="1:59" s="102" customFormat="1" ht="23.1" customHeight="1" x14ac:dyDescent="0.3">
      <c r="A113" s="143">
        <v>111</v>
      </c>
      <c r="B113" s="143" t="s">
        <v>232</v>
      </c>
      <c r="C113" s="144" t="s">
        <v>233</v>
      </c>
      <c r="D113" s="143" t="s">
        <v>449</v>
      </c>
      <c r="E113" s="143" t="s">
        <v>160</v>
      </c>
      <c r="F113" s="145"/>
      <c r="G113" s="145"/>
      <c r="H113" s="145"/>
      <c r="I113" s="145"/>
      <c r="J113" s="146"/>
      <c r="K113" s="162" t="str">
        <f t="shared" si="4"/>
        <v>0</v>
      </c>
      <c r="L113" s="145">
        <v>2</v>
      </c>
      <c r="M113" s="145">
        <v>3</v>
      </c>
      <c r="N113" s="145">
        <v>2</v>
      </c>
      <c r="O113" s="145"/>
      <c r="P113" s="145">
        <v>3</v>
      </c>
      <c r="Q113" s="162">
        <v>2.5</v>
      </c>
      <c r="R113" s="145">
        <v>2</v>
      </c>
      <c r="S113" s="145"/>
      <c r="T113" s="145"/>
      <c r="U113" s="145"/>
      <c r="V113" s="146"/>
      <c r="W113" s="162">
        <v>0</v>
      </c>
      <c r="X113" s="145"/>
      <c r="Y113" s="145"/>
      <c r="Z113" s="145"/>
      <c r="AA113" s="145"/>
      <c r="AB113" s="146"/>
      <c r="AC113" s="162">
        <v>0</v>
      </c>
      <c r="AD113" s="145"/>
      <c r="AE113" s="145"/>
      <c r="AF113" s="145"/>
      <c r="AG113" s="145"/>
      <c r="AH113" s="146"/>
      <c r="AI113" s="162">
        <v>0</v>
      </c>
      <c r="AJ113" s="145"/>
      <c r="AK113" s="145"/>
      <c r="AL113" s="145"/>
      <c r="AM113" s="145"/>
      <c r="AN113" s="146"/>
      <c r="AO113" s="162" t="str">
        <f t="shared" si="5"/>
        <v>0</v>
      </c>
      <c r="AP113" s="145"/>
      <c r="AQ113" s="145"/>
      <c r="AR113" s="145"/>
      <c r="AS113" s="145"/>
      <c r="AT113" s="146"/>
      <c r="AU113" s="162">
        <f t="shared" si="6"/>
        <v>0</v>
      </c>
      <c r="AV113" s="145"/>
      <c r="AW113" s="145"/>
      <c r="AX113" s="145"/>
      <c r="AY113" s="145"/>
      <c r="AZ113" s="145"/>
      <c r="BA113" s="162" t="str">
        <f t="shared" si="7"/>
        <v>0</v>
      </c>
      <c r="BB113" s="145"/>
      <c r="BC113" s="145"/>
      <c r="BD113" s="145"/>
      <c r="BE113" s="147"/>
      <c r="BF113" s="148"/>
      <c r="BG113" s="162">
        <v>0</v>
      </c>
    </row>
    <row r="114" spans="1:59" s="102" customFormat="1" ht="23.1" customHeight="1" x14ac:dyDescent="0.3">
      <c r="A114" s="149">
        <v>112</v>
      </c>
      <c r="B114" s="149" t="s">
        <v>145</v>
      </c>
      <c r="C114" s="150" t="s">
        <v>146</v>
      </c>
      <c r="D114" s="149" t="s">
        <v>449</v>
      </c>
      <c r="E114" s="149" t="s">
        <v>34</v>
      </c>
      <c r="F114" s="145"/>
      <c r="G114" s="145"/>
      <c r="H114" s="145"/>
      <c r="I114" s="145"/>
      <c r="J114" s="152"/>
      <c r="K114" s="162" t="str">
        <f t="shared" si="4"/>
        <v>0</v>
      </c>
      <c r="L114" s="145">
        <v>3</v>
      </c>
      <c r="M114" s="145">
        <v>3</v>
      </c>
      <c r="N114" s="145">
        <v>3</v>
      </c>
      <c r="O114" s="145"/>
      <c r="P114" s="145">
        <v>2</v>
      </c>
      <c r="Q114" s="162">
        <v>2.75</v>
      </c>
      <c r="R114" s="145">
        <v>1</v>
      </c>
      <c r="S114" s="145"/>
      <c r="T114" s="153"/>
      <c r="U114" s="145"/>
      <c r="V114" s="152"/>
      <c r="W114" s="162">
        <v>0</v>
      </c>
      <c r="X114" s="145"/>
      <c r="Y114" s="145"/>
      <c r="Z114" s="153"/>
      <c r="AA114" s="153"/>
      <c r="AB114" s="152"/>
      <c r="AC114" s="162">
        <v>0</v>
      </c>
      <c r="AD114" s="145"/>
      <c r="AE114" s="145"/>
      <c r="AF114" s="145"/>
      <c r="AG114" s="153"/>
      <c r="AH114" s="152"/>
      <c r="AI114" s="162">
        <v>0</v>
      </c>
      <c r="AJ114" s="145"/>
      <c r="AK114" s="145"/>
      <c r="AL114" s="153"/>
      <c r="AM114" s="145"/>
      <c r="AN114" s="152"/>
      <c r="AO114" s="162" t="str">
        <f t="shared" si="5"/>
        <v>0</v>
      </c>
      <c r="AP114" s="145"/>
      <c r="AQ114" s="145"/>
      <c r="AR114" s="145"/>
      <c r="AS114" s="153"/>
      <c r="AT114" s="152"/>
      <c r="AU114" s="162">
        <f t="shared" si="6"/>
        <v>0</v>
      </c>
      <c r="AV114" s="153"/>
      <c r="AW114" s="153"/>
      <c r="AX114" s="145"/>
      <c r="AY114" s="145"/>
      <c r="AZ114" s="145"/>
      <c r="BA114" s="162" t="str">
        <f t="shared" si="7"/>
        <v>0</v>
      </c>
      <c r="BB114" s="145"/>
      <c r="BC114" s="145"/>
      <c r="BD114" s="153"/>
      <c r="BE114" s="151"/>
      <c r="BF114" s="154"/>
      <c r="BG114" s="162">
        <v>0</v>
      </c>
    </row>
    <row r="115" spans="1:59" s="102" customFormat="1" ht="23.1" customHeight="1" x14ac:dyDescent="0.3">
      <c r="A115" s="143">
        <v>113</v>
      </c>
      <c r="B115" s="143" t="s">
        <v>200</v>
      </c>
      <c r="C115" s="144" t="s">
        <v>201</v>
      </c>
      <c r="D115" s="143" t="s">
        <v>449</v>
      </c>
      <c r="E115" s="143" t="s">
        <v>160</v>
      </c>
      <c r="F115" s="145"/>
      <c r="G115" s="145"/>
      <c r="H115" s="145"/>
      <c r="I115" s="145"/>
      <c r="J115" s="146"/>
      <c r="K115" s="162" t="str">
        <f t="shared" si="4"/>
        <v>0</v>
      </c>
      <c r="L115" s="145">
        <v>3</v>
      </c>
      <c r="M115" s="145">
        <v>3</v>
      </c>
      <c r="N115" s="145">
        <v>3</v>
      </c>
      <c r="O115" s="145"/>
      <c r="P115" s="145">
        <v>3</v>
      </c>
      <c r="Q115" s="162">
        <v>3</v>
      </c>
      <c r="R115" s="145">
        <v>3</v>
      </c>
      <c r="S115" s="145"/>
      <c r="T115" s="145"/>
      <c r="U115" s="145"/>
      <c r="V115" s="146"/>
      <c r="W115" s="162">
        <v>0</v>
      </c>
      <c r="X115" s="145"/>
      <c r="Y115" s="145"/>
      <c r="Z115" s="145"/>
      <c r="AA115" s="145"/>
      <c r="AB115" s="146"/>
      <c r="AC115" s="162">
        <v>0</v>
      </c>
      <c r="AD115" s="145"/>
      <c r="AE115" s="145"/>
      <c r="AF115" s="145"/>
      <c r="AG115" s="145"/>
      <c r="AH115" s="146"/>
      <c r="AI115" s="162">
        <v>0</v>
      </c>
      <c r="AJ115" s="145"/>
      <c r="AK115" s="145"/>
      <c r="AL115" s="145"/>
      <c r="AM115" s="145"/>
      <c r="AN115" s="146"/>
      <c r="AO115" s="162" t="str">
        <f t="shared" si="5"/>
        <v>0</v>
      </c>
      <c r="AP115" s="145"/>
      <c r="AQ115" s="145"/>
      <c r="AR115" s="145"/>
      <c r="AS115" s="145"/>
      <c r="AT115" s="146"/>
      <c r="AU115" s="162">
        <f t="shared" si="6"/>
        <v>0</v>
      </c>
      <c r="AV115" s="145"/>
      <c r="AW115" s="145"/>
      <c r="AX115" s="145"/>
      <c r="AY115" s="145"/>
      <c r="AZ115" s="145"/>
      <c r="BA115" s="162" t="str">
        <f t="shared" si="7"/>
        <v>0</v>
      </c>
      <c r="BB115" s="145"/>
      <c r="BC115" s="145"/>
      <c r="BD115" s="145"/>
      <c r="BE115" s="147"/>
      <c r="BF115" s="148"/>
      <c r="BG115" s="162">
        <v>0</v>
      </c>
    </row>
    <row r="116" spans="1:59" s="102" customFormat="1" ht="23.1" customHeight="1" x14ac:dyDescent="0.3">
      <c r="A116" s="149">
        <v>114</v>
      </c>
      <c r="B116" s="149" t="s">
        <v>216</v>
      </c>
      <c r="C116" s="150" t="s">
        <v>217</v>
      </c>
      <c r="D116" s="149" t="s">
        <v>449</v>
      </c>
      <c r="E116" s="149" t="s">
        <v>160</v>
      </c>
      <c r="F116" s="145"/>
      <c r="G116" s="145"/>
      <c r="H116" s="145"/>
      <c r="I116" s="145"/>
      <c r="J116" s="152"/>
      <c r="K116" s="162" t="str">
        <f t="shared" si="4"/>
        <v>0</v>
      </c>
      <c r="L116" s="145">
        <v>2</v>
      </c>
      <c r="M116" s="145">
        <v>2</v>
      </c>
      <c r="N116" s="145">
        <v>2</v>
      </c>
      <c r="O116" s="145"/>
      <c r="P116" s="145">
        <v>2</v>
      </c>
      <c r="Q116" s="162">
        <v>2</v>
      </c>
      <c r="R116" s="145">
        <v>2</v>
      </c>
      <c r="S116" s="145"/>
      <c r="T116" s="153"/>
      <c r="U116" s="145"/>
      <c r="V116" s="152"/>
      <c r="W116" s="162">
        <v>0</v>
      </c>
      <c r="X116" s="145"/>
      <c r="Y116" s="145"/>
      <c r="Z116" s="153"/>
      <c r="AA116" s="153"/>
      <c r="AB116" s="152"/>
      <c r="AC116" s="162">
        <v>0</v>
      </c>
      <c r="AD116" s="145"/>
      <c r="AE116" s="145"/>
      <c r="AF116" s="145"/>
      <c r="AG116" s="153"/>
      <c r="AH116" s="152"/>
      <c r="AI116" s="162">
        <v>0</v>
      </c>
      <c r="AJ116" s="145"/>
      <c r="AK116" s="145"/>
      <c r="AL116" s="153"/>
      <c r="AM116" s="145"/>
      <c r="AN116" s="152"/>
      <c r="AO116" s="162" t="str">
        <f t="shared" si="5"/>
        <v>0</v>
      </c>
      <c r="AP116" s="145"/>
      <c r="AQ116" s="145"/>
      <c r="AR116" s="145"/>
      <c r="AS116" s="153"/>
      <c r="AT116" s="152"/>
      <c r="AU116" s="162">
        <f t="shared" si="6"/>
        <v>0</v>
      </c>
      <c r="AV116" s="153"/>
      <c r="AW116" s="153"/>
      <c r="AX116" s="145"/>
      <c r="AY116" s="145"/>
      <c r="AZ116" s="145"/>
      <c r="BA116" s="162" t="str">
        <f t="shared" si="7"/>
        <v>0</v>
      </c>
      <c r="BB116" s="145"/>
      <c r="BC116" s="145"/>
      <c r="BD116" s="153"/>
      <c r="BE116" s="151"/>
      <c r="BF116" s="154"/>
      <c r="BG116" s="162">
        <v>0</v>
      </c>
    </row>
    <row r="117" spans="1:59" s="102" customFormat="1" ht="23.1" customHeight="1" x14ac:dyDescent="0.3">
      <c r="A117" s="143">
        <v>115</v>
      </c>
      <c r="B117" s="143" t="s">
        <v>234</v>
      </c>
      <c r="C117" s="144" t="s">
        <v>235</v>
      </c>
      <c r="D117" s="143" t="s">
        <v>449</v>
      </c>
      <c r="E117" s="143" t="s">
        <v>160</v>
      </c>
      <c r="F117" s="145"/>
      <c r="G117" s="145"/>
      <c r="H117" s="145"/>
      <c r="I117" s="145"/>
      <c r="J117" s="146"/>
      <c r="K117" s="162" t="str">
        <f t="shared" si="4"/>
        <v>0</v>
      </c>
      <c r="L117" s="145">
        <v>2.5</v>
      </c>
      <c r="M117" s="145">
        <v>2.5</v>
      </c>
      <c r="N117" s="145">
        <v>2.5</v>
      </c>
      <c r="O117" s="145"/>
      <c r="P117" s="145">
        <v>2.5</v>
      </c>
      <c r="Q117" s="162">
        <v>2.5</v>
      </c>
      <c r="R117" s="145">
        <v>2.5</v>
      </c>
      <c r="S117" s="145"/>
      <c r="T117" s="145"/>
      <c r="U117" s="145"/>
      <c r="V117" s="146"/>
      <c r="W117" s="162">
        <v>0</v>
      </c>
      <c r="X117" s="145"/>
      <c r="Y117" s="145"/>
      <c r="Z117" s="145"/>
      <c r="AA117" s="145"/>
      <c r="AB117" s="146"/>
      <c r="AC117" s="162">
        <v>0</v>
      </c>
      <c r="AD117" s="145"/>
      <c r="AE117" s="145"/>
      <c r="AF117" s="145"/>
      <c r="AG117" s="145"/>
      <c r="AH117" s="146"/>
      <c r="AI117" s="162">
        <v>0</v>
      </c>
      <c r="AJ117" s="145"/>
      <c r="AK117" s="145"/>
      <c r="AL117" s="145"/>
      <c r="AM117" s="145"/>
      <c r="AN117" s="146"/>
      <c r="AO117" s="162" t="str">
        <f t="shared" si="5"/>
        <v>0</v>
      </c>
      <c r="AP117" s="145"/>
      <c r="AQ117" s="145"/>
      <c r="AR117" s="145"/>
      <c r="AS117" s="145"/>
      <c r="AT117" s="146"/>
      <c r="AU117" s="162">
        <f t="shared" si="6"/>
        <v>0</v>
      </c>
      <c r="AV117" s="145"/>
      <c r="AW117" s="145"/>
      <c r="AX117" s="145"/>
      <c r="AY117" s="145"/>
      <c r="AZ117" s="145"/>
      <c r="BA117" s="162" t="str">
        <f t="shared" si="7"/>
        <v>0</v>
      </c>
      <c r="BB117" s="145"/>
      <c r="BC117" s="145"/>
      <c r="BD117" s="145"/>
      <c r="BE117" s="147"/>
      <c r="BF117" s="148"/>
      <c r="BG117" s="162">
        <v>0</v>
      </c>
    </row>
    <row r="118" spans="1:59" s="102" customFormat="1" ht="23.1" customHeight="1" x14ac:dyDescent="0.3">
      <c r="A118" s="149">
        <v>116</v>
      </c>
      <c r="B118" s="149" t="s">
        <v>353</v>
      </c>
      <c r="C118" s="150" t="s">
        <v>354</v>
      </c>
      <c r="D118" s="149" t="s">
        <v>543</v>
      </c>
      <c r="E118" s="149" t="s">
        <v>492</v>
      </c>
      <c r="F118" s="145"/>
      <c r="G118" s="145"/>
      <c r="H118" s="145"/>
      <c r="I118" s="145"/>
      <c r="J118" s="152"/>
      <c r="K118" s="162" t="str">
        <f t="shared" si="4"/>
        <v>0</v>
      </c>
      <c r="L118" s="145">
        <v>4</v>
      </c>
      <c r="M118" s="145">
        <v>4</v>
      </c>
      <c r="N118" s="145">
        <v>4</v>
      </c>
      <c r="O118" s="145"/>
      <c r="P118" s="145">
        <v>4</v>
      </c>
      <c r="Q118" s="162">
        <v>4</v>
      </c>
      <c r="R118" s="145">
        <v>4</v>
      </c>
      <c r="S118" s="145"/>
      <c r="T118" s="153"/>
      <c r="U118" s="145"/>
      <c r="V118" s="152"/>
      <c r="W118" s="162">
        <v>0</v>
      </c>
      <c r="X118" s="145"/>
      <c r="Y118" s="145"/>
      <c r="Z118" s="153"/>
      <c r="AA118" s="153"/>
      <c r="AB118" s="152"/>
      <c r="AC118" s="162">
        <v>0</v>
      </c>
      <c r="AD118" s="145"/>
      <c r="AE118" s="145"/>
      <c r="AF118" s="145"/>
      <c r="AG118" s="153"/>
      <c r="AH118" s="152"/>
      <c r="AI118" s="162">
        <v>0</v>
      </c>
      <c r="AJ118" s="145"/>
      <c r="AK118" s="145"/>
      <c r="AL118" s="153"/>
      <c r="AM118" s="145"/>
      <c r="AN118" s="152"/>
      <c r="AO118" s="162" t="str">
        <f t="shared" si="5"/>
        <v>0</v>
      </c>
      <c r="AP118" s="145"/>
      <c r="AQ118" s="145"/>
      <c r="AR118" s="145"/>
      <c r="AS118" s="153"/>
      <c r="AT118" s="152"/>
      <c r="AU118" s="162">
        <f t="shared" si="6"/>
        <v>0</v>
      </c>
      <c r="AV118" s="153"/>
      <c r="AW118" s="153"/>
      <c r="AX118" s="145"/>
      <c r="AY118" s="145"/>
      <c r="AZ118" s="145"/>
      <c r="BA118" s="162" t="str">
        <f t="shared" si="7"/>
        <v>0</v>
      </c>
      <c r="BB118" s="145"/>
      <c r="BC118" s="145"/>
      <c r="BD118" s="153"/>
      <c r="BE118" s="151"/>
      <c r="BF118" s="154"/>
      <c r="BG118" s="162">
        <v>0</v>
      </c>
    </row>
    <row r="119" spans="1:59" s="102" customFormat="1" ht="23.1" customHeight="1" x14ac:dyDescent="0.3">
      <c r="A119" s="143">
        <v>117</v>
      </c>
      <c r="B119" s="143" t="s">
        <v>202</v>
      </c>
      <c r="C119" s="144" t="s">
        <v>203</v>
      </c>
      <c r="D119" s="143" t="s">
        <v>541</v>
      </c>
      <c r="E119" s="143" t="s">
        <v>160</v>
      </c>
      <c r="F119" s="145"/>
      <c r="G119" s="145"/>
      <c r="H119" s="145"/>
      <c r="I119" s="145"/>
      <c r="J119" s="146"/>
      <c r="K119" s="162" t="str">
        <f t="shared" si="4"/>
        <v>0</v>
      </c>
      <c r="L119" s="145">
        <v>4</v>
      </c>
      <c r="M119" s="145">
        <v>4</v>
      </c>
      <c r="N119" s="145">
        <v>4</v>
      </c>
      <c r="O119" s="145"/>
      <c r="P119" s="145">
        <v>3</v>
      </c>
      <c r="Q119" s="162">
        <v>3.75</v>
      </c>
      <c r="R119" s="145">
        <v>3</v>
      </c>
      <c r="S119" s="145"/>
      <c r="T119" s="145"/>
      <c r="U119" s="145"/>
      <c r="V119" s="146"/>
      <c r="W119" s="162">
        <v>0</v>
      </c>
      <c r="X119" s="145"/>
      <c r="Y119" s="145"/>
      <c r="Z119" s="145"/>
      <c r="AA119" s="145"/>
      <c r="AB119" s="146"/>
      <c r="AC119" s="162">
        <v>0</v>
      </c>
      <c r="AD119" s="145"/>
      <c r="AE119" s="145"/>
      <c r="AF119" s="145"/>
      <c r="AG119" s="145"/>
      <c r="AH119" s="146"/>
      <c r="AI119" s="162">
        <v>0</v>
      </c>
      <c r="AJ119" s="145"/>
      <c r="AK119" s="145"/>
      <c r="AL119" s="145"/>
      <c r="AM119" s="145"/>
      <c r="AN119" s="146"/>
      <c r="AO119" s="162" t="str">
        <f t="shared" si="5"/>
        <v>0</v>
      </c>
      <c r="AP119" s="145"/>
      <c r="AQ119" s="145"/>
      <c r="AR119" s="145"/>
      <c r="AS119" s="145"/>
      <c r="AT119" s="146"/>
      <c r="AU119" s="162">
        <f t="shared" si="6"/>
        <v>0</v>
      </c>
      <c r="AV119" s="145"/>
      <c r="AW119" s="145"/>
      <c r="AX119" s="145"/>
      <c r="AY119" s="145"/>
      <c r="AZ119" s="145"/>
      <c r="BA119" s="162" t="str">
        <f t="shared" si="7"/>
        <v>0</v>
      </c>
      <c r="BB119" s="145"/>
      <c r="BC119" s="145"/>
      <c r="BD119" s="145"/>
      <c r="BE119" s="147"/>
      <c r="BF119" s="148"/>
      <c r="BG119" s="162">
        <v>0</v>
      </c>
    </row>
    <row r="120" spans="1:59" s="102" customFormat="1" ht="23.1" customHeight="1" x14ac:dyDescent="0.3">
      <c r="A120" s="149">
        <v>118</v>
      </c>
      <c r="B120" s="149" t="s">
        <v>355</v>
      </c>
      <c r="C120" s="150" t="s">
        <v>356</v>
      </c>
      <c r="D120" s="149" t="s">
        <v>541</v>
      </c>
      <c r="E120" s="149" t="s">
        <v>492</v>
      </c>
      <c r="F120" s="145"/>
      <c r="G120" s="145"/>
      <c r="H120" s="145"/>
      <c r="I120" s="145"/>
      <c r="J120" s="152"/>
      <c r="K120" s="162" t="str">
        <f t="shared" si="4"/>
        <v>0</v>
      </c>
      <c r="L120" s="145">
        <v>3</v>
      </c>
      <c r="M120" s="145">
        <v>2</v>
      </c>
      <c r="N120" s="145">
        <v>3</v>
      </c>
      <c r="O120" s="145"/>
      <c r="P120" s="145">
        <v>3</v>
      </c>
      <c r="Q120" s="162">
        <v>2.75</v>
      </c>
      <c r="R120" s="145">
        <v>3</v>
      </c>
      <c r="S120" s="145"/>
      <c r="T120" s="153"/>
      <c r="U120" s="145"/>
      <c r="V120" s="152"/>
      <c r="W120" s="162">
        <v>0</v>
      </c>
      <c r="X120" s="145"/>
      <c r="Y120" s="145"/>
      <c r="Z120" s="153"/>
      <c r="AA120" s="153"/>
      <c r="AB120" s="152"/>
      <c r="AC120" s="162">
        <v>0</v>
      </c>
      <c r="AD120" s="145"/>
      <c r="AE120" s="145"/>
      <c r="AF120" s="145"/>
      <c r="AG120" s="153"/>
      <c r="AH120" s="152"/>
      <c r="AI120" s="162">
        <v>0</v>
      </c>
      <c r="AJ120" s="145"/>
      <c r="AK120" s="145"/>
      <c r="AL120" s="153"/>
      <c r="AM120" s="145"/>
      <c r="AN120" s="152"/>
      <c r="AO120" s="162" t="str">
        <f t="shared" si="5"/>
        <v>0</v>
      </c>
      <c r="AP120" s="145"/>
      <c r="AQ120" s="145"/>
      <c r="AR120" s="145"/>
      <c r="AS120" s="153"/>
      <c r="AT120" s="152"/>
      <c r="AU120" s="162">
        <f t="shared" si="6"/>
        <v>0</v>
      </c>
      <c r="AV120" s="153"/>
      <c r="AW120" s="153"/>
      <c r="AX120" s="145"/>
      <c r="AY120" s="145"/>
      <c r="AZ120" s="145"/>
      <c r="BA120" s="162" t="str">
        <f t="shared" si="7"/>
        <v>0</v>
      </c>
      <c r="BB120" s="145"/>
      <c r="BC120" s="145"/>
      <c r="BD120" s="153"/>
      <c r="BE120" s="151"/>
      <c r="BF120" s="154"/>
      <c r="BG120" s="162">
        <v>0</v>
      </c>
    </row>
    <row r="121" spans="1:59" s="102" customFormat="1" ht="23.1" customHeight="1" x14ac:dyDescent="0.3">
      <c r="A121" s="143">
        <v>119</v>
      </c>
      <c r="B121" s="143" t="s">
        <v>357</v>
      </c>
      <c r="C121" s="144" t="s">
        <v>358</v>
      </c>
      <c r="D121" s="143" t="s">
        <v>541</v>
      </c>
      <c r="E121" s="143" t="s">
        <v>492</v>
      </c>
      <c r="F121" s="145"/>
      <c r="G121" s="145"/>
      <c r="H121" s="145"/>
      <c r="I121" s="145"/>
      <c r="J121" s="146"/>
      <c r="K121" s="162" t="str">
        <f t="shared" si="4"/>
        <v>0</v>
      </c>
      <c r="L121" s="145">
        <v>4</v>
      </c>
      <c r="M121" s="145">
        <v>4</v>
      </c>
      <c r="N121" s="145">
        <v>3.5</v>
      </c>
      <c r="O121" s="145"/>
      <c r="P121" s="145">
        <v>3.5</v>
      </c>
      <c r="Q121" s="162">
        <v>3.75</v>
      </c>
      <c r="R121" s="145">
        <v>3.5</v>
      </c>
      <c r="S121" s="145"/>
      <c r="T121" s="145"/>
      <c r="U121" s="145"/>
      <c r="V121" s="146"/>
      <c r="W121" s="162">
        <v>0</v>
      </c>
      <c r="X121" s="145"/>
      <c r="Y121" s="145"/>
      <c r="Z121" s="145"/>
      <c r="AA121" s="145"/>
      <c r="AB121" s="146"/>
      <c r="AC121" s="162">
        <v>0</v>
      </c>
      <c r="AD121" s="145"/>
      <c r="AE121" s="145"/>
      <c r="AF121" s="145"/>
      <c r="AG121" s="145"/>
      <c r="AH121" s="146"/>
      <c r="AI121" s="162">
        <v>0</v>
      </c>
      <c r="AJ121" s="145"/>
      <c r="AK121" s="145"/>
      <c r="AL121" s="145"/>
      <c r="AM121" s="145"/>
      <c r="AN121" s="146"/>
      <c r="AO121" s="162" t="str">
        <f t="shared" si="5"/>
        <v>0</v>
      </c>
      <c r="AP121" s="145"/>
      <c r="AQ121" s="145"/>
      <c r="AR121" s="145"/>
      <c r="AS121" s="145"/>
      <c r="AT121" s="146"/>
      <c r="AU121" s="162">
        <f t="shared" si="6"/>
        <v>0</v>
      </c>
      <c r="AV121" s="145"/>
      <c r="AW121" s="145"/>
      <c r="AX121" s="145"/>
      <c r="AY121" s="145"/>
      <c r="AZ121" s="145"/>
      <c r="BA121" s="162" t="str">
        <f t="shared" si="7"/>
        <v>0</v>
      </c>
      <c r="BB121" s="145"/>
      <c r="BC121" s="145"/>
      <c r="BD121" s="145"/>
      <c r="BE121" s="147"/>
      <c r="BF121" s="148"/>
      <c r="BG121" s="162">
        <v>0</v>
      </c>
    </row>
    <row r="122" spans="1:59" s="102" customFormat="1" ht="23.1" customHeight="1" x14ac:dyDescent="0.3">
      <c r="A122" s="149">
        <v>120</v>
      </c>
      <c r="B122" s="149" t="s">
        <v>149</v>
      </c>
      <c r="C122" s="150" t="s">
        <v>150</v>
      </c>
      <c r="D122" s="149" t="s">
        <v>449</v>
      </c>
      <c r="E122" s="149" t="s">
        <v>34</v>
      </c>
      <c r="F122" s="145"/>
      <c r="G122" s="145"/>
      <c r="H122" s="145"/>
      <c r="I122" s="145"/>
      <c r="J122" s="152"/>
      <c r="K122" s="162" t="str">
        <f t="shared" si="4"/>
        <v>0</v>
      </c>
      <c r="L122" s="145">
        <v>2</v>
      </c>
      <c r="M122" s="145">
        <v>2</v>
      </c>
      <c r="N122" s="145">
        <v>2</v>
      </c>
      <c r="O122" s="145"/>
      <c r="P122" s="145">
        <v>2</v>
      </c>
      <c r="Q122" s="162">
        <v>2</v>
      </c>
      <c r="R122" s="145">
        <v>2</v>
      </c>
      <c r="S122" s="145"/>
      <c r="T122" s="153"/>
      <c r="U122" s="145"/>
      <c r="V122" s="152"/>
      <c r="W122" s="162">
        <v>0</v>
      </c>
      <c r="X122" s="145"/>
      <c r="Y122" s="145"/>
      <c r="Z122" s="153"/>
      <c r="AA122" s="153"/>
      <c r="AB122" s="152"/>
      <c r="AC122" s="162">
        <v>0</v>
      </c>
      <c r="AD122" s="145"/>
      <c r="AE122" s="145"/>
      <c r="AF122" s="145"/>
      <c r="AG122" s="153"/>
      <c r="AH122" s="152"/>
      <c r="AI122" s="162">
        <v>0</v>
      </c>
      <c r="AJ122" s="145"/>
      <c r="AK122" s="145"/>
      <c r="AL122" s="153"/>
      <c r="AM122" s="145"/>
      <c r="AN122" s="152"/>
      <c r="AO122" s="162" t="str">
        <f t="shared" si="5"/>
        <v>0</v>
      </c>
      <c r="AP122" s="145"/>
      <c r="AQ122" s="145"/>
      <c r="AR122" s="145"/>
      <c r="AS122" s="153"/>
      <c r="AT122" s="152"/>
      <c r="AU122" s="162">
        <f t="shared" si="6"/>
        <v>0</v>
      </c>
      <c r="AV122" s="153"/>
      <c r="AW122" s="153"/>
      <c r="AX122" s="145"/>
      <c r="AY122" s="145"/>
      <c r="AZ122" s="145"/>
      <c r="BA122" s="162" t="str">
        <f t="shared" si="7"/>
        <v>0</v>
      </c>
      <c r="BB122" s="145"/>
      <c r="BC122" s="145"/>
      <c r="BD122" s="153"/>
      <c r="BE122" s="151"/>
      <c r="BF122" s="154"/>
      <c r="BG122" s="162">
        <v>0</v>
      </c>
    </row>
    <row r="123" spans="1:59" s="102" customFormat="1" ht="23.1" customHeight="1" x14ac:dyDescent="0.3">
      <c r="A123" s="143">
        <v>121</v>
      </c>
      <c r="B123" s="143" t="s">
        <v>359</v>
      </c>
      <c r="C123" s="144" t="s">
        <v>360</v>
      </c>
      <c r="D123" s="143" t="s">
        <v>449</v>
      </c>
      <c r="E123" s="143" t="s">
        <v>492</v>
      </c>
      <c r="F123" s="145"/>
      <c r="G123" s="145"/>
      <c r="H123" s="145"/>
      <c r="I123" s="145"/>
      <c r="J123" s="146"/>
      <c r="K123" s="162" t="str">
        <f t="shared" si="4"/>
        <v>0</v>
      </c>
      <c r="L123" s="145">
        <v>2</v>
      </c>
      <c r="M123" s="145">
        <v>1</v>
      </c>
      <c r="N123" s="145">
        <v>2</v>
      </c>
      <c r="O123" s="145"/>
      <c r="P123" s="145">
        <v>2</v>
      </c>
      <c r="Q123" s="162">
        <v>1.75</v>
      </c>
      <c r="R123" s="145">
        <v>2</v>
      </c>
      <c r="S123" s="145"/>
      <c r="T123" s="145"/>
      <c r="U123" s="145"/>
      <c r="V123" s="146"/>
      <c r="W123" s="162">
        <v>0</v>
      </c>
      <c r="X123" s="145"/>
      <c r="Y123" s="145"/>
      <c r="Z123" s="145"/>
      <c r="AA123" s="145"/>
      <c r="AB123" s="146"/>
      <c r="AC123" s="162">
        <v>0</v>
      </c>
      <c r="AD123" s="145"/>
      <c r="AE123" s="145"/>
      <c r="AF123" s="145"/>
      <c r="AG123" s="145"/>
      <c r="AH123" s="146"/>
      <c r="AI123" s="162">
        <v>0</v>
      </c>
      <c r="AJ123" s="145"/>
      <c r="AK123" s="145"/>
      <c r="AL123" s="145"/>
      <c r="AM123" s="145"/>
      <c r="AN123" s="146"/>
      <c r="AO123" s="162" t="str">
        <f t="shared" si="5"/>
        <v>0</v>
      </c>
      <c r="AP123" s="145"/>
      <c r="AQ123" s="145"/>
      <c r="AR123" s="145"/>
      <c r="AS123" s="145"/>
      <c r="AT123" s="146"/>
      <c r="AU123" s="162">
        <f t="shared" si="6"/>
        <v>0</v>
      </c>
      <c r="AV123" s="145"/>
      <c r="AW123" s="145"/>
      <c r="AX123" s="145"/>
      <c r="AY123" s="145"/>
      <c r="AZ123" s="145"/>
      <c r="BA123" s="162" t="str">
        <f t="shared" si="7"/>
        <v>0</v>
      </c>
      <c r="BB123" s="145"/>
      <c r="BC123" s="145"/>
      <c r="BD123" s="145"/>
      <c r="BE123" s="147"/>
      <c r="BF123" s="148"/>
      <c r="BG123" s="162">
        <v>0</v>
      </c>
    </row>
    <row r="124" spans="1:59" s="102" customFormat="1" ht="23.1" customHeight="1" x14ac:dyDescent="0.3">
      <c r="A124" s="149">
        <v>122</v>
      </c>
      <c r="B124" s="149" t="s">
        <v>361</v>
      </c>
      <c r="C124" s="150" t="s">
        <v>362</v>
      </c>
      <c r="D124" s="149" t="s">
        <v>449</v>
      </c>
      <c r="E124" s="149" t="s">
        <v>492</v>
      </c>
      <c r="F124" s="145"/>
      <c r="G124" s="145"/>
      <c r="H124" s="145"/>
      <c r="I124" s="145"/>
      <c r="J124" s="152"/>
      <c r="K124" s="162" t="str">
        <f t="shared" si="4"/>
        <v>0</v>
      </c>
      <c r="L124" s="145">
        <v>4</v>
      </c>
      <c r="M124" s="145">
        <v>4</v>
      </c>
      <c r="N124" s="145">
        <v>4</v>
      </c>
      <c r="O124" s="145"/>
      <c r="P124" s="145">
        <v>4</v>
      </c>
      <c r="Q124" s="162">
        <v>4</v>
      </c>
      <c r="R124" s="145">
        <v>4</v>
      </c>
      <c r="S124" s="145"/>
      <c r="T124" s="153"/>
      <c r="U124" s="145"/>
      <c r="V124" s="152"/>
      <c r="W124" s="162">
        <v>0</v>
      </c>
      <c r="X124" s="145"/>
      <c r="Y124" s="145"/>
      <c r="Z124" s="153"/>
      <c r="AA124" s="153"/>
      <c r="AB124" s="152"/>
      <c r="AC124" s="162">
        <v>0</v>
      </c>
      <c r="AD124" s="145"/>
      <c r="AE124" s="145"/>
      <c r="AF124" s="145"/>
      <c r="AG124" s="153"/>
      <c r="AH124" s="152"/>
      <c r="AI124" s="162">
        <v>0</v>
      </c>
      <c r="AJ124" s="145"/>
      <c r="AK124" s="145"/>
      <c r="AL124" s="153"/>
      <c r="AM124" s="145"/>
      <c r="AN124" s="152"/>
      <c r="AO124" s="162" t="str">
        <f t="shared" si="5"/>
        <v>0</v>
      </c>
      <c r="AP124" s="145"/>
      <c r="AQ124" s="145"/>
      <c r="AR124" s="145"/>
      <c r="AS124" s="153"/>
      <c r="AT124" s="152"/>
      <c r="AU124" s="162">
        <f t="shared" si="6"/>
        <v>0</v>
      </c>
      <c r="AV124" s="153"/>
      <c r="AW124" s="153"/>
      <c r="AX124" s="145"/>
      <c r="AY124" s="145"/>
      <c r="AZ124" s="145"/>
      <c r="BA124" s="162" t="str">
        <f t="shared" si="7"/>
        <v>0</v>
      </c>
      <c r="BB124" s="145"/>
      <c r="BC124" s="145"/>
      <c r="BD124" s="153"/>
      <c r="BE124" s="151"/>
      <c r="BF124" s="154"/>
      <c r="BG124" s="162">
        <v>0</v>
      </c>
    </row>
    <row r="125" spans="1:59" s="102" customFormat="1" ht="23.1" customHeight="1" x14ac:dyDescent="0.3">
      <c r="A125" s="143">
        <v>123</v>
      </c>
      <c r="B125" s="143" t="s">
        <v>363</v>
      </c>
      <c r="C125" s="144" t="s">
        <v>364</v>
      </c>
      <c r="D125" s="143" t="s">
        <v>449</v>
      </c>
      <c r="E125" s="143" t="s">
        <v>492</v>
      </c>
      <c r="F125" s="145"/>
      <c r="G125" s="145"/>
      <c r="H125" s="145"/>
      <c r="I125" s="145"/>
      <c r="J125" s="146"/>
      <c r="K125" s="162" t="str">
        <f t="shared" si="4"/>
        <v>0</v>
      </c>
      <c r="L125" s="145">
        <v>3</v>
      </c>
      <c r="M125" s="145">
        <v>4</v>
      </c>
      <c r="N125" s="145">
        <v>4</v>
      </c>
      <c r="O125" s="145"/>
      <c r="P125" s="145">
        <v>4</v>
      </c>
      <c r="Q125" s="162">
        <v>3.75</v>
      </c>
      <c r="R125" s="145">
        <v>4</v>
      </c>
      <c r="S125" s="145"/>
      <c r="T125" s="145"/>
      <c r="U125" s="145"/>
      <c r="V125" s="146"/>
      <c r="W125" s="162">
        <v>0</v>
      </c>
      <c r="X125" s="145"/>
      <c r="Y125" s="145"/>
      <c r="Z125" s="145"/>
      <c r="AA125" s="145"/>
      <c r="AB125" s="146"/>
      <c r="AC125" s="162">
        <v>0</v>
      </c>
      <c r="AD125" s="145"/>
      <c r="AE125" s="145"/>
      <c r="AF125" s="145"/>
      <c r="AG125" s="145"/>
      <c r="AH125" s="146"/>
      <c r="AI125" s="162">
        <v>0</v>
      </c>
      <c r="AJ125" s="145"/>
      <c r="AK125" s="145"/>
      <c r="AL125" s="145"/>
      <c r="AM125" s="145"/>
      <c r="AN125" s="146"/>
      <c r="AO125" s="162" t="str">
        <f t="shared" si="5"/>
        <v>0</v>
      </c>
      <c r="AP125" s="145"/>
      <c r="AQ125" s="145"/>
      <c r="AR125" s="145"/>
      <c r="AS125" s="145"/>
      <c r="AT125" s="146"/>
      <c r="AU125" s="162">
        <f t="shared" si="6"/>
        <v>0</v>
      </c>
      <c r="AV125" s="145"/>
      <c r="AW125" s="145"/>
      <c r="AX125" s="145"/>
      <c r="AY125" s="145"/>
      <c r="AZ125" s="145"/>
      <c r="BA125" s="162" t="str">
        <f t="shared" si="7"/>
        <v>0</v>
      </c>
      <c r="BB125" s="145"/>
      <c r="BC125" s="145"/>
      <c r="BD125" s="145"/>
      <c r="BE125" s="147"/>
      <c r="BF125" s="148"/>
      <c r="BG125" s="162">
        <v>0</v>
      </c>
    </row>
    <row r="126" spans="1:59" s="102" customFormat="1" ht="23.1" customHeight="1" x14ac:dyDescent="0.3">
      <c r="A126" s="149">
        <v>124</v>
      </c>
      <c r="B126" s="149" t="s">
        <v>53</v>
      </c>
      <c r="C126" s="150" t="s">
        <v>54</v>
      </c>
      <c r="D126" s="149" t="s">
        <v>449</v>
      </c>
      <c r="E126" s="149" t="s">
        <v>34</v>
      </c>
      <c r="F126" s="145"/>
      <c r="G126" s="145"/>
      <c r="H126" s="145"/>
      <c r="I126" s="145"/>
      <c r="J126" s="152"/>
      <c r="K126" s="162" t="str">
        <f t="shared" si="4"/>
        <v>0</v>
      </c>
      <c r="L126" s="145">
        <v>3.5</v>
      </c>
      <c r="M126" s="145">
        <v>3</v>
      </c>
      <c r="N126" s="145">
        <v>3</v>
      </c>
      <c r="O126" s="145"/>
      <c r="P126" s="145">
        <v>3.5</v>
      </c>
      <c r="Q126" s="162">
        <v>3.25</v>
      </c>
      <c r="R126" s="145">
        <v>3.5</v>
      </c>
      <c r="S126" s="145"/>
      <c r="T126" s="153"/>
      <c r="U126" s="145"/>
      <c r="V126" s="152"/>
      <c r="W126" s="162">
        <v>0</v>
      </c>
      <c r="X126" s="145"/>
      <c r="Y126" s="145"/>
      <c r="Z126" s="153"/>
      <c r="AA126" s="153"/>
      <c r="AB126" s="152"/>
      <c r="AC126" s="162">
        <v>0</v>
      </c>
      <c r="AD126" s="145"/>
      <c r="AE126" s="145"/>
      <c r="AF126" s="145"/>
      <c r="AG126" s="153"/>
      <c r="AH126" s="152"/>
      <c r="AI126" s="162">
        <v>0</v>
      </c>
      <c r="AJ126" s="145"/>
      <c r="AK126" s="145"/>
      <c r="AL126" s="153"/>
      <c r="AM126" s="145"/>
      <c r="AN126" s="152"/>
      <c r="AO126" s="162" t="str">
        <f t="shared" si="5"/>
        <v>0</v>
      </c>
      <c r="AP126" s="145"/>
      <c r="AQ126" s="145"/>
      <c r="AR126" s="145"/>
      <c r="AS126" s="153"/>
      <c r="AT126" s="152"/>
      <c r="AU126" s="162">
        <f t="shared" si="6"/>
        <v>0</v>
      </c>
      <c r="AV126" s="153"/>
      <c r="AW126" s="153"/>
      <c r="AX126" s="145"/>
      <c r="AY126" s="145"/>
      <c r="AZ126" s="145"/>
      <c r="BA126" s="162" t="str">
        <f t="shared" si="7"/>
        <v>0</v>
      </c>
      <c r="BB126" s="145"/>
      <c r="BC126" s="145"/>
      <c r="BD126" s="153"/>
      <c r="BE126" s="151"/>
      <c r="BF126" s="154"/>
      <c r="BG126" s="162">
        <v>0</v>
      </c>
    </row>
    <row r="127" spans="1:59" s="102" customFormat="1" ht="23.1" customHeight="1" x14ac:dyDescent="0.3">
      <c r="A127" s="143">
        <v>125</v>
      </c>
      <c r="B127" s="143" t="s">
        <v>218</v>
      </c>
      <c r="C127" s="144" t="s">
        <v>219</v>
      </c>
      <c r="D127" s="143" t="s">
        <v>541</v>
      </c>
      <c r="E127" s="143" t="s">
        <v>160</v>
      </c>
      <c r="F127" s="145"/>
      <c r="G127" s="145"/>
      <c r="H127" s="145"/>
      <c r="I127" s="145"/>
      <c r="J127" s="146"/>
      <c r="K127" s="162" t="str">
        <f t="shared" si="4"/>
        <v>0</v>
      </c>
      <c r="L127" s="145">
        <v>3.5</v>
      </c>
      <c r="M127" s="145">
        <v>4</v>
      </c>
      <c r="N127" s="145">
        <v>3</v>
      </c>
      <c r="O127" s="145"/>
      <c r="P127" s="145">
        <v>3.5</v>
      </c>
      <c r="Q127" s="162">
        <v>3.5</v>
      </c>
      <c r="R127" s="145">
        <v>3.5</v>
      </c>
      <c r="S127" s="145"/>
      <c r="T127" s="145"/>
      <c r="U127" s="145"/>
      <c r="V127" s="146"/>
      <c r="W127" s="162">
        <v>0</v>
      </c>
      <c r="X127" s="145"/>
      <c r="Y127" s="145"/>
      <c r="Z127" s="145"/>
      <c r="AA127" s="145"/>
      <c r="AB127" s="146"/>
      <c r="AC127" s="162">
        <v>0</v>
      </c>
      <c r="AD127" s="145"/>
      <c r="AE127" s="145"/>
      <c r="AF127" s="145"/>
      <c r="AG127" s="145"/>
      <c r="AH127" s="146"/>
      <c r="AI127" s="162">
        <v>0</v>
      </c>
      <c r="AJ127" s="145"/>
      <c r="AK127" s="145"/>
      <c r="AL127" s="145"/>
      <c r="AM127" s="145"/>
      <c r="AN127" s="146"/>
      <c r="AO127" s="162" t="str">
        <f t="shared" si="5"/>
        <v>0</v>
      </c>
      <c r="AP127" s="145"/>
      <c r="AQ127" s="145"/>
      <c r="AR127" s="145"/>
      <c r="AS127" s="145"/>
      <c r="AT127" s="146"/>
      <c r="AU127" s="162">
        <f t="shared" si="6"/>
        <v>0</v>
      </c>
      <c r="AV127" s="145"/>
      <c r="AW127" s="145"/>
      <c r="AX127" s="145"/>
      <c r="AY127" s="145"/>
      <c r="AZ127" s="145"/>
      <c r="BA127" s="162" t="str">
        <f t="shared" si="7"/>
        <v>0</v>
      </c>
      <c r="BB127" s="145"/>
      <c r="BC127" s="145"/>
      <c r="BD127" s="145"/>
      <c r="BE127" s="147"/>
      <c r="BF127" s="148"/>
      <c r="BG127" s="162">
        <v>0</v>
      </c>
    </row>
    <row r="128" spans="1:59" s="102" customFormat="1" ht="23.1" customHeight="1" x14ac:dyDescent="0.3">
      <c r="A128" s="149">
        <v>126</v>
      </c>
      <c r="B128" s="149" t="s">
        <v>236</v>
      </c>
      <c r="C128" s="150" t="s">
        <v>237</v>
      </c>
      <c r="D128" s="149" t="s">
        <v>541</v>
      </c>
      <c r="E128" s="149" t="s">
        <v>160</v>
      </c>
      <c r="F128" s="145"/>
      <c r="G128" s="145"/>
      <c r="H128" s="145"/>
      <c r="I128" s="145"/>
      <c r="J128" s="152"/>
      <c r="K128" s="162" t="str">
        <f t="shared" si="4"/>
        <v>0</v>
      </c>
      <c r="L128" s="145">
        <v>2</v>
      </c>
      <c r="M128" s="145">
        <v>2</v>
      </c>
      <c r="N128" s="145">
        <v>2</v>
      </c>
      <c r="O128" s="145"/>
      <c r="P128" s="145">
        <v>2</v>
      </c>
      <c r="Q128" s="162">
        <v>2</v>
      </c>
      <c r="R128" s="145">
        <v>2</v>
      </c>
      <c r="S128" s="145"/>
      <c r="T128" s="153"/>
      <c r="U128" s="145"/>
      <c r="V128" s="152"/>
      <c r="W128" s="162">
        <v>0</v>
      </c>
      <c r="X128" s="145"/>
      <c r="Y128" s="145"/>
      <c r="Z128" s="153"/>
      <c r="AA128" s="153"/>
      <c r="AB128" s="152"/>
      <c r="AC128" s="162">
        <v>0</v>
      </c>
      <c r="AD128" s="145"/>
      <c r="AE128" s="145"/>
      <c r="AF128" s="145"/>
      <c r="AG128" s="153"/>
      <c r="AH128" s="152"/>
      <c r="AI128" s="162">
        <v>0</v>
      </c>
      <c r="AJ128" s="145"/>
      <c r="AK128" s="145"/>
      <c r="AL128" s="153"/>
      <c r="AM128" s="145"/>
      <c r="AN128" s="152"/>
      <c r="AO128" s="162" t="str">
        <f t="shared" si="5"/>
        <v>0</v>
      </c>
      <c r="AP128" s="145"/>
      <c r="AQ128" s="145"/>
      <c r="AR128" s="145"/>
      <c r="AS128" s="153"/>
      <c r="AT128" s="152"/>
      <c r="AU128" s="162">
        <f t="shared" si="6"/>
        <v>0</v>
      </c>
      <c r="AV128" s="153"/>
      <c r="AW128" s="153"/>
      <c r="AX128" s="145"/>
      <c r="AY128" s="145"/>
      <c r="AZ128" s="145"/>
      <c r="BA128" s="162" t="str">
        <f t="shared" si="7"/>
        <v>0</v>
      </c>
      <c r="BB128" s="145"/>
      <c r="BC128" s="145"/>
      <c r="BD128" s="153"/>
      <c r="BE128" s="151"/>
      <c r="BF128" s="154"/>
      <c r="BG128" s="162">
        <v>0</v>
      </c>
    </row>
    <row r="129" spans="1:59" s="102" customFormat="1" ht="23.1" customHeight="1" x14ac:dyDescent="0.3">
      <c r="A129" s="143">
        <v>127</v>
      </c>
      <c r="B129" s="143" t="s">
        <v>365</v>
      </c>
      <c r="C129" s="144" t="s">
        <v>366</v>
      </c>
      <c r="D129" s="143" t="s">
        <v>541</v>
      </c>
      <c r="E129" s="143" t="s">
        <v>492</v>
      </c>
      <c r="F129" s="145"/>
      <c r="G129" s="145"/>
      <c r="H129" s="145"/>
      <c r="I129" s="145"/>
      <c r="J129" s="146"/>
      <c r="K129" s="162" t="str">
        <f t="shared" si="4"/>
        <v>0</v>
      </c>
      <c r="L129" s="145">
        <v>2</v>
      </c>
      <c r="M129" s="145">
        <v>2.5</v>
      </c>
      <c r="N129" s="145">
        <v>2.5</v>
      </c>
      <c r="O129" s="145"/>
      <c r="P129" s="145">
        <v>2</v>
      </c>
      <c r="Q129" s="162">
        <v>2.25</v>
      </c>
      <c r="R129" s="145">
        <v>2</v>
      </c>
      <c r="S129" s="145"/>
      <c r="T129" s="145"/>
      <c r="U129" s="145"/>
      <c r="V129" s="146"/>
      <c r="W129" s="162">
        <v>0</v>
      </c>
      <c r="X129" s="145"/>
      <c r="Y129" s="145"/>
      <c r="Z129" s="145"/>
      <c r="AA129" s="145"/>
      <c r="AB129" s="146"/>
      <c r="AC129" s="162">
        <v>0</v>
      </c>
      <c r="AD129" s="145"/>
      <c r="AE129" s="145"/>
      <c r="AF129" s="145"/>
      <c r="AG129" s="145"/>
      <c r="AH129" s="146"/>
      <c r="AI129" s="162">
        <v>0</v>
      </c>
      <c r="AJ129" s="145"/>
      <c r="AK129" s="145"/>
      <c r="AL129" s="145"/>
      <c r="AM129" s="145"/>
      <c r="AN129" s="146"/>
      <c r="AO129" s="162" t="str">
        <f t="shared" si="5"/>
        <v>0</v>
      </c>
      <c r="AP129" s="145"/>
      <c r="AQ129" s="145"/>
      <c r="AR129" s="145"/>
      <c r="AS129" s="145"/>
      <c r="AT129" s="146"/>
      <c r="AU129" s="162">
        <f t="shared" si="6"/>
        <v>0</v>
      </c>
      <c r="AV129" s="145"/>
      <c r="AW129" s="145"/>
      <c r="AX129" s="145"/>
      <c r="AY129" s="145"/>
      <c r="AZ129" s="145"/>
      <c r="BA129" s="162" t="str">
        <f t="shared" si="7"/>
        <v>0</v>
      </c>
      <c r="BB129" s="145"/>
      <c r="BC129" s="145"/>
      <c r="BD129" s="145"/>
      <c r="BE129" s="147"/>
      <c r="BF129" s="148"/>
      <c r="BG129" s="162">
        <v>0</v>
      </c>
    </row>
    <row r="130" spans="1:59" s="102" customFormat="1" ht="23.1" customHeight="1" x14ac:dyDescent="0.3">
      <c r="A130" s="149">
        <v>128</v>
      </c>
      <c r="B130" s="149" t="s">
        <v>367</v>
      </c>
      <c r="C130" s="150" t="s">
        <v>368</v>
      </c>
      <c r="D130" s="149" t="s">
        <v>449</v>
      </c>
      <c r="E130" s="149" t="s">
        <v>492</v>
      </c>
      <c r="F130" s="145"/>
      <c r="G130" s="145"/>
      <c r="H130" s="145"/>
      <c r="I130" s="145"/>
      <c r="J130" s="152"/>
      <c r="K130" s="162" t="str">
        <f t="shared" si="4"/>
        <v>0</v>
      </c>
      <c r="L130" s="145">
        <v>3</v>
      </c>
      <c r="M130" s="145">
        <v>4</v>
      </c>
      <c r="N130" s="145">
        <v>4</v>
      </c>
      <c r="O130" s="145"/>
      <c r="P130" s="145">
        <v>3</v>
      </c>
      <c r="Q130" s="162">
        <v>3.5</v>
      </c>
      <c r="R130" s="145">
        <v>3</v>
      </c>
      <c r="S130" s="145"/>
      <c r="T130" s="153"/>
      <c r="U130" s="145"/>
      <c r="V130" s="152"/>
      <c r="W130" s="162">
        <v>0</v>
      </c>
      <c r="X130" s="145"/>
      <c r="Y130" s="145"/>
      <c r="Z130" s="153"/>
      <c r="AA130" s="153"/>
      <c r="AB130" s="152"/>
      <c r="AC130" s="162">
        <v>0</v>
      </c>
      <c r="AD130" s="145"/>
      <c r="AE130" s="145"/>
      <c r="AF130" s="145"/>
      <c r="AG130" s="153"/>
      <c r="AH130" s="152"/>
      <c r="AI130" s="162">
        <v>0</v>
      </c>
      <c r="AJ130" s="145"/>
      <c r="AK130" s="145"/>
      <c r="AL130" s="153"/>
      <c r="AM130" s="145"/>
      <c r="AN130" s="152"/>
      <c r="AO130" s="162" t="str">
        <f t="shared" si="5"/>
        <v>0</v>
      </c>
      <c r="AP130" s="145"/>
      <c r="AQ130" s="145"/>
      <c r="AR130" s="145"/>
      <c r="AS130" s="153"/>
      <c r="AT130" s="152"/>
      <c r="AU130" s="162">
        <f t="shared" si="6"/>
        <v>0</v>
      </c>
      <c r="AV130" s="153"/>
      <c r="AW130" s="153"/>
      <c r="AX130" s="145"/>
      <c r="AY130" s="145"/>
      <c r="AZ130" s="145"/>
      <c r="BA130" s="162" t="str">
        <f t="shared" si="7"/>
        <v>0</v>
      </c>
      <c r="BB130" s="145"/>
      <c r="BC130" s="145"/>
      <c r="BD130" s="153"/>
      <c r="BE130" s="151"/>
      <c r="BF130" s="154"/>
      <c r="BG130" s="162">
        <v>0</v>
      </c>
    </row>
    <row r="131" spans="1:59" s="102" customFormat="1" ht="23.1" customHeight="1" x14ac:dyDescent="0.3">
      <c r="A131" s="143">
        <v>129</v>
      </c>
      <c r="B131" s="143" t="s">
        <v>250</v>
      </c>
      <c r="C131" s="144" t="s">
        <v>251</v>
      </c>
      <c r="D131" s="143" t="s">
        <v>541</v>
      </c>
      <c r="E131" s="143" t="s">
        <v>160</v>
      </c>
      <c r="F131" s="145"/>
      <c r="G131" s="145"/>
      <c r="H131" s="145"/>
      <c r="I131" s="145"/>
      <c r="J131" s="146"/>
      <c r="K131" s="162" t="str">
        <f t="shared" si="4"/>
        <v>0</v>
      </c>
      <c r="L131" s="145">
        <v>3</v>
      </c>
      <c r="M131" s="145">
        <v>4</v>
      </c>
      <c r="N131" s="145">
        <v>4</v>
      </c>
      <c r="O131" s="145"/>
      <c r="P131" s="145">
        <v>3</v>
      </c>
      <c r="Q131" s="162">
        <v>3.5</v>
      </c>
      <c r="R131" s="145">
        <v>2</v>
      </c>
      <c r="S131" s="145"/>
      <c r="T131" s="145"/>
      <c r="U131" s="145"/>
      <c r="V131" s="146"/>
      <c r="W131" s="162">
        <v>0</v>
      </c>
      <c r="X131" s="145"/>
      <c r="Y131" s="145"/>
      <c r="Z131" s="145"/>
      <c r="AA131" s="145"/>
      <c r="AB131" s="146"/>
      <c r="AC131" s="162">
        <v>0</v>
      </c>
      <c r="AD131" s="145"/>
      <c r="AE131" s="145"/>
      <c r="AF131" s="145"/>
      <c r="AG131" s="145"/>
      <c r="AH131" s="146"/>
      <c r="AI131" s="162">
        <v>0</v>
      </c>
      <c r="AJ131" s="145"/>
      <c r="AK131" s="145"/>
      <c r="AL131" s="145"/>
      <c r="AM131" s="145"/>
      <c r="AN131" s="146"/>
      <c r="AO131" s="162" t="str">
        <f t="shared" si="5"/>
        <v>0</v>
      </c>
      <c r="AP131" s="145"/>
      <c r="AQ131" s="145"/>
      <c r="AR131" s="145"/>
      <c r="AS131" s="145"/>
      <c r="AT131" s="146"/>
      <c r="AU131" s="162">
        <f t="shared" si="6"/>
        <v>0</v>
      </c>
      <c r="AV131" s="145"/>
      <c r="AW131" s="145"/>
      <c r="AX131" s="145"/>
      <c r="AY131" s="145"/>
      <c r="AZ131" s="145"/>
      <c r="BA131" s="162" t="str">
        <f t="shared" si="7"/>
        <v>0</v>
      </c>
      <c r="BB131" s="145"/>
      <c r="BC131" s="145"/>
      <c r="BD131" s="145"/>
      <c r="BE131" s="147"/>
      <c r="BF131" s="148"/>
      <c r="BG131" s="162">
        <v>0</v>
      </c>
    </row>
    <row r="132" spans="1:59" s="102" customFormat="1" ht="23.1" customHeight="1" x14ac:dyDescent="0.3">
      <c r="A132" s="149">
        <v>130</v>
      </c>
      <c r="B132" s="149" t="s">
        <v>55</v>
      </c>
      <c r="C132" s="150" t="s">
        <v>56</v>
      </c>
      <c r="D132" s="149" t="s">
        <v>449</v>
      </c>
      <c r="E132" s="149" t="s">
        <v>34</v>
      </c>
      <c r="F132" s="145"/>
      <c r="G132" s="145"/>
      <c r="H132" s="145"/>
      <c r="I132" s="145"/>
      <c r="J132" s="152"/>
      <c r="K132" s="162" t="str">
        <f t="shared" ref="K132:K195" si="8">IFERROR(AVERAGE(F132,G132,H132,I132),"0")</f>
        <v>0</v>
      </c>
      <c r="L132" s="145">
        <v>3.5</v>
      </c>
      <c r="M132" s="145">
        <v>3</v>
      </c>
      <c r="N132" s="145">
        <v>3.5</v>
      </c>
      <c r="O132" s="145"/>
      <c r="P132" s="145">
        <v>3.5</v>
      </c>
      <c r="Q132" s="162">
        <v>3.375</v>
      </c>
      <c r="R132" s="145">
        <v>3.5</v>
      </c>
      <c r="S132" s="145"/>
      <c r="T132" s="153"/>
      <c r="U132" s="145"/>
      <c r="V132" s="152"/>
      <c r="W132" s="162">
        <v>0</v>
      </c>
      <c r="X132" s="145"/>
      <c r="Y132" s="145"/>
      <c r="Z132" s="153"/>
      <c r="AA132" s="153"/>
      <c r="AB132" s="152"/>
      <c r="AC132" s="162">
        <v>0</v>
      </c>
      <c r="AD132" s="145"/>
      <c r="AE132" s="145"/>
      <c r="AF132" s="145"/>
      <c r="AG132" s="153"/>
      <c r="AH132" s="152"/>
      <c r="AI132" s="162">
        <v>0</v>
      </c>
      <c r="AJ132" s="145"/>
      <c r="AK132" s="145"/>
      <c r="AL132" s="153"/>
      <c r="AM132" s="145"/>
      <c r="AN132" s="152"/>
      <c r="AO132" s="162" t="str">
        <f t="shared" ref="AO132:AO195" si="9">IFERROR(AVERAGE(AJ132,AK132,AM132),"0")</f>
        <v>0</v>
      </c>
      <c r="AP132" s="145"/>
      <c r="AQ132" s="145"/>
      <c r="AR132" s="145"/>
      <c r="AS132" s="153"/>
      <c r="AT132" s="152"/>
      <c r="AU132" s="162">
        <f t="shared" ref="AU132:AU195" si="10">AP132</f>
        <v>0</v>
      </c>
      <c r="AV132" s="153"/>
      <c r="AW132" s="153"/>
      <c r="AX132" s="145"/>
      <c r="AY132" s="145"/>
      <c r="AZ132" s="145"/>
      <c r="BA132" s="162" t="str">
        <f t="shared" ref="BA132:BA195" si="11">IFERROR(AVERAGE(AY132,AZ132),"0")</f>
        <v>0</v>
      </c>
      <c r="BB132" s="145"/>
      <c r="BC132" s="145"/>
      <c r="BD132" s="153"/>
      <c r="BE132" s="151"/>
      <c r="BF132" s="154"/>
      <c r="BG132" s="162">
        <v>0</v>
      </c>
    </row>
    <row r="133" spans="1:59" s="102" customFormat="1" ht="23.1" customHeight="1" x14ac:dyDescent="0.3">
      <c r="A133" s="143">
        <v>131</v>
      </c>
      <c r="B133" s="143" t="s">
        <v>264</v>
      </c>
      <c r="C133" s="144" t="s">
        <v>265</v>
      </c>
      <c r="D133" s="143" t="s">
        <v>541</v>
      </c>
      <c r="E133" s="143" t="s">
        <v>160</v>
      </c>
      <c r="F133" s="145"/>
      <c r="G133" s="145"/>
      <c r="H133" s="145"/>
      <c r="I133" s="145"/>
      <c r="J133" s="146"/>
      <c r="K133" s="162" t="str">
        <f t="shared" si="8"/>
        <v>0</v>
      </c>
      <c r="L133" s="145">
        <v>4</v>
      </c>
      <c r="M133" s="145">
        <v>4</v>
      </c>
      <c r="N133" s="145">
        <v>4</v>
      </c>
      <c r="O133" s="145"/>
      <c r="P133" s="145">
        <v>4</v>
      </c>
      <c r="Q133" s="162">
        <v>4</v>
      </c>
      <c r="R133" s="145">
        <v>4</v>
      </c>
      <c r="S133" s="145"/>
      <c r="T133" s="145"/>
      <c r="U133" s="145"/>
      <c r="V133" s="146"/>
      <c r="W133" s="162">
        <v>0</v>
      </c>
      <c r="X133" s="145"/>
      <c r="Y133" s="145"/>
      <c r="Z133" s="145"/>
      <c r="AA133" s="145"/>
      <c r="AB133" s="146"/>
      <c r="AC133" s="162">
        <v>0</v>
      </c>
      <c r="AD133" s="145"/>
      <c r="AE133" s="145"/>
      <c r="AF133" s="145"/>
      <c r="AG133" s="145"/>
      <c r="AH133" s="146"/>
      <c r="AI133" s="162">
        <v>0</v>
      </c>
      <c r="AJ133" s="145"/>
      <c r="AK133" s="145"/>
      <c r="AL133" s="145"/>
      <c r="AM133" s="145"/>
      <c r="AN133" s="146"/>
      <c r="AO133" s="162" t="str">
        <f t="shared" si="9"/>
        <v>0</v>
      </c>
      <c r="AP133" s="145"/>
      <c r="AQ133" s="145"/>
      <c r="AR133" s="145"/>
      <c r="AS133" s="145"/>
      <c r="AT133" s="146"/>
      <c r="AU133" s="162">
        <f t="shared" si="10"/>
        <v>0</v>
      </c>
      <c r="AV133" s="145"/>
      <c r="AW133" s="145"/>
      <c r="AX133" s="145"/>
      <c r="AY133" s="145"/>
      <c r="AZ133" s="145"/>
      <c r="BA133" s="162" t="str">
        <f t="shared" si="11"/>
        <v>0</v>
      </c>
      <c r="BB133" s="145"/>
      <c r="BC133" s="145"/>
      <c r="BD133" s="145"/>
      <c r="BE133" s="147"/>
      <c r="BF133" s="148"/>
      <c r="BG133" s="162">
        <v>0</v>
      </c>
    </row>
    <row r="134" spans="1:59" s="102" customFormat="1" ht="23.1" customHeight="1" x14ac:dyDescent="0.3">
      <c r="A134" s="149">
        <v>132</v>
      </c>
      <c r="B134" s="149" t="s">
        <v>78</v>
      </c>
      <c r="C134" s="150" t="s">
        <v>79</v>
      </c>
      <c r="D134" s="149" t="s">
        <v>541</v>
      </c>
      <c r="E134" s="149" t="s">
        <v>34</v>
      </c>
      <c r="F134" s="145"/>
      <c r="G134" s="145"/>
      <c r="H134" s="145"/>
      <c r="I134" s="145"/>
      <c r="J134" s="152"/>
      <c r="K134" s="162" t="str">
        <f t="shared" si="8"/>
        <v>0</v>
      </c>
      <c r="L134" s="145">
        <v>3</v>
      </c>
      <c r="M134" s="145">
        <v>3</v>
      </c>
      <c r="N134" s="145">
        <v>3</v>
      </c>
      <c r="O134" s="145"/>
      <c r="P134" s="145">
        <v>3</v>
      </c>
      <c r="Q134" s="162">
        <v>3</v>
      </c>
      <c r="R134" s="145">
        <v>2</v>
      </c>
      <c r="S134" s="145"/>
      <c r="T134" s="153"/>
      <c r="U134" s="145"/>
      <c r="V134" s="152"/>
      <c r="W134" s="162">
        <v>0</v>
      </c>
      <c r="X134" s="145"/>
      <c r="Y134" s="145"/>
      <c r="Z134" s="153"/>
      <c r="AA134" s="153"/>
      <c r="AB134" s="152"/>
      <c r="AC134" s="162">
        <v>0</v>
      </c>
      <c r="AD134" s="145"/>
      <c r="AE134" s="145"/>
      <c r="AF134" s="145"/>
      <c r="AG134" s="153"/>
      <c r="AH134" s="152"/>
      <c r="AI134" s="162">
        <v>0</v>
      </c>
      <c r="AJ134" s="145"/>
      <c r="AK134" s="145"/>
      <c r="AL134" s="153"/>
      <c r="AM134" s="145"/>
      <c r="AN134" s="152"/>
      <c r="AO134" s="162" t="str">
        <f t="shared" si="9"/>
        <v>0</v>
      </c>
      <c r="AP134" s="145"/>
      <c r="AQ134" s="145"/>
      <c r="AR134" s="145"/>
      <c r="AS134" s="153"/>
      <c r="AT134" s="152"/>
      <c r="AU134" s="162">
        <f t="shared" si="10"/>
        <v>0</v>
      </c>
      <c r="AV134" s="153"/>
      <c r="AW134" s="153"/>
      <c r="AX134" s="145"/>
      <c r="AY134" s="145"/>
      <c r="AZ134" s="145"/>
      <c r="BA134" s="162" t="str">
        <f t="shared" si="11"/>
        <v>0</v>
      </c>
      <c r="BB134" s="145"/>
      <c r="BC134" s="145"/>
      <c r="BD134" s="153"/>
      <c r="BE134" s="151"/>
      <c r="BF134" s="154"/>
      <c r="BG134" s="162">
        <v>0</v>
      </c>
    </row>
    <row r="135" spans="1:59" s="102" customFormat="1" ht="23.1" customHeight="1" x14ac:dyDescent="0.3">
      <c r="A135" s="143">
        <v>133</v>
      </c>
      <c r="B135" s="143" t="s">
        <v>84</v>
      </c>
      <c r="C135" s="144" t="s">
        <v>85</v>
      </c>
      <c r="D135" s="143" t="s">
        <v>449</v>
      </c>
      <c r="E135" s="143" t="s">
        <v>34</v>
      </c>
      <c r="F135" s="145"/>
      <c r="G135" s="145"/>
      <c r="H135" s="145"/>
      <c r="I135" s="145"/>
      <c r="J135" s="146"/>
      <c r="K135" s="162" t="str">
        <f t="shared" si="8"/>
        <v>0</v>
      </c>
      <c r="L135" s="145">
        <v>2.5</v>
      </c>
      <c r="M135" s="145">
        <v>2</v>
      </c>
      <c r="N135" s="145">
        <v>2</v>
      </c>
      <c r="O135" s="145"/>
      <c r="P135" s="145">
        <v>2.5</v>
      </c>
      <c r="Q135" s="162">
        <v>2.25</v>
      </c>
      <c r="R135" s="145">
        <v>2</v>
      </c>
      <c r="S135" s="145"/>
      <c r="T135" s="145"/>
      <c r="U135" s="145"/>
      <c r="V135" s="146"/>
      <c r="W135" s="162">
        <v>0</v>
      </c>
      <c r="X135" s="145"/>
      <c r="Y135" s="145"/>
      <c r="Z135" s="145"/>
      <c r="AA135" s="145"/>
      <c r="AB135" s="146"/>
      <c r="AC135" s="162">
        <v>0</v>
      </c>
      <c r="AD135" s="145"/>
      <c r="AE135" s="145"/>
      <c r="AF135" s="145"/>
      <c r="AG135" s="145"/>
      <c r="AH135" s="146"/>
      <c r="AI135" s="162">
        <v>0</v>
      </c>
      <c r="AJ135" s="145"/>
      <c r="AK135" s="145"/>
      <c r="AL135" s="145"/>
      <c r="AM135" s="145"/>
      <c r="AN135" s="146"/>
      <c r="AO135" s="162" t="str">
        <f t="shared" si="9"/>
        <v>0</v>
      </c>
      <c r="AP135" s="145"/>
      <c r="AQ135" s="145"/>
      <c r="AR135" s="145"/>
      <c r="AS135" s="145"/>
      <c r="AT135" s="146"/>
      <c r="AU135" s="162">
        <f t="shared" si="10"/>
        <v>0</v>
      </c>
      <c r="AV135" s="145"/>
      <c r="AW135" s="145"/>
      <c r="AX135" s="145"/>
      <c r="AY135" s="145"/>
      <c r="AZ135" s="145"/>
      <c r="BA135" s="162" t="str">
        <f t="shared" si="11"/>
        <v>0</v>
      </c>
      <c r="BB135" s="145"/>
      <c r="BC135" s="145"/>
      <c r="BD135" s="145"/>
      <c r="BE135" s="147"/>
      <c r="BF135" s="148"/>
      <c r="BG135" s="162">
        <v>0</v>
      </c>
    </row>
    <row r="136" spans="1:59" s="102" customFormat="1" ht="23.1" customHeight="1" x14ac:dyDescent="0.3">
      <c r="A136" s="149">
        <v>134</v>
      </c>
      <c r="B136" s="149" t="s">
        <v>252</v>
      </c>
      <c r="C136" s="150" t="s">
        <v>253</v>
      </c>
      <c r="D136" s="149" t="s">
        <v>449</v>
      </c>
      <c r="E136" s="149" t="s">
        <v>160</v>
      </c>
      <c r="F136" s="145"/>
      <c r="G136" s="145"/>
      <c r="H136" s="145"/>
      <c r="I136" s="145"/>
      <c r="J136" s="152"/>
      <c r="K136" s="162" t="str">
        <f t="shared" si="8"/>
        <v>0</v>
      </c>
      <c r="L136" s="145">
        <v>2</v>
      </c>
      <c r="M136" s="145">
        <v>2</v>
      </c>
      <c r="N136" s="145">
        <v>2</v>
      </c>
      <c r="O136" s="145"/>
      <c r="P136" s="145">
        <v>3</v>
      </c>
      <c r="Q136" s="162">
        <v>2.25</v>
      </c>
      <c r="R136" s="145">
        <v>3</v>
      </c>
      <c r="S136" s="145"/>
      <c r="T136" s="153"/>
      <c r="U136" s="145"/>
      <c r="V136" s="152"/>
      <c r="W136" s="162">
        <v>0</v>
      </c>
      <c r="X136" s="145"/>
      <c r="Y136" s="145"/>
      <c r="Z136" s="153"/>
      <c r="AA136" s="153"/>
      <c r="AB136" s="152"/>
      <c r="AC136" s="162">
        <v>0</v>
      </c>
      <c r="AD136" s="145"/>
      <c r="AE136" s="145"/>
      <c r="AF136" s="145"/>
      <c r="AG136" s="153"/>
      <c r="AH136" s="152"/>
      <c r="AI136" s="162">
        <v>0</v>
      </c>
      <c r="AJ136" s="145"/>
      <c r="AK136" s="145"/>
      <c r="AL136" s="153"/>
      <c r="AM136" s="145"/>
      <c r="AN136" s="152"/>
      <c r="AO136" s="162" t="str">
        <f t="shared" si="9"/>
        <v>0</v>
      </c>
      <c r="AP136" s="145"/>
      <c r="AQ136" s="145"/>
      <c r="AR136" s="145"/>
      <c r="AS136" s="153"/>
      <c r="AT136" s="152"/>
      <c r="AU136" s="162">
        <f t="shared" si="10"/>
        <v>0</v>
      </c>
      <c r="AV136" s="153"/>
      <c r="AW136" s="153"/>
      <c r="AX136" s="145"/>
      <c r="AY136" s="145"/>
      <c r="AZ136" s="145"/>
      <c r="BA136" s="162" t="str">
        <f t="shared" si="11"/>
        <v>0</v>
      </c>
      <c r="BB136" s="145"/>
      <c r="BC136" s="145"/>
      <c r="BD136" s="153"/>
      <c r="BE136" s="151"/>
      <c r="BF136" s="154"/>
      <c r="BG136" s="162">
        <v>0</v>
      </c>
    </row>
    <row r="137" spans="1:59" s="102" customFormat="1" ht="23.1" customHeight="1" x14ac:dyDescent="0.3">
      <c r="A137" s="143">
        <v>135</v>
      </c>
      <c r="B137" s="143" t="s">
        <v>369</v>
      </c>
      <c r="C137" s="144" t="s">
        <v>370</v>
      </c>
      <c r="D137" s="143" t="s">
        <v>449</v>
      </c>
      <c r="E137" s="143" t="s">
        <v>492</v>
      </c>
      <c r="F137" s="145"/>
      <c r="G137" s="145"/>
      <c r="H137" s="145"/>
      <c r="I137" s="145"/>
      <c r="J137" s="146"/>
      <c r="K137" s="162" t="str">
        <f t="shared" si="8"/>
        <v>0</v>
      </c>
      <c r="L137" s="145">
        <v>3</v>
      </c>
      <c r="M137" s="145">
        <v>2</v>
      </c>
      <c r="N137" s="145">
        <v>3</v>
      </c>
      <c r="O137" s="145"/>
      <c r="P137" s="145">
        <v>3</v>
      </c>
      <c r="Q137" s="162">
        <v>2.75</v>
      </c>
      <c r="R137" s="145">
        <v>3</v>
      </c>
      <c r="S137" s="145"/>
      <c r="T137" s="145"/>
      <c r="U137" s="145"/>
      <c r="V137" s="146"/>
      <c r="W137" s="162">
        <v>0</v>
      </c>
      <c r="X137" s="145"/>
      <c r="Y137" s="145"/>
      <c r="Z137" s="145"/>
      <c r="AA137" s="145"/>
      <c r="AB137" s="146"/>
      <c r="AC137" s="162">
        <v>0</v>
      </c>
      <c r="AD137" s="145"/>
      <c r="AE137" s="145"/>
      <c r="AF137" s="145"/>
      <c r="AG137" s="145"/>
      <c r="AH137" s="146"/>
      <c r="AI137" s="162">
        <v>0</v>
      </c>
      <c r="AJ137" s="145"/>
      <c r="AK137" s="145"/>
      <c r="AL137" s="145"/>
      <c r="AM137" s="145"/>
      <c r="AN137" s="146"/>
      <c r="AO137" s="162" t="str">
        <f t="shared" si="9"/>
        <v>0</v>
      </c>
      <c r="AP137" s="145"/>
      <c r="AQ137" s="145"/>
      <c r="AR137" s="145"/>
      <c r="AS137" s="145"/>
      <c r="AT137" s="146"/>
      <c r="AU137" s="162">
        <f t="shared" si="10"/>
        <v>0</v>
      </c>
      <c r="AV137" s="145"/>
      <c r="AW137" s="145"/>
      <c r="AX137" s="145"/>
      <c r="AY137" s="145"/>
      <c r="AZ137" s="145"/>
      <c r="BA137" s="162" t="str">
        <f t="shared" si="11"/>
        <v>0</v>
      </c>
      <c r="BB137" s="145"/>
      <c r="BC137" s="145"/>
      <c r="BD137" s="145"/>
      <c r="BE137" s="147"/>
      <c r="BF137" s="148"/>
      <c r="BG137" s="162">
        <v>0</v>
      </c>
    </row>
    <row r="138" spans="1:59" s="102" customFormat="1" ht="23.1" customHeight="1" x14ac:dyDescent="0.3">
      <c r="A138" s="149">
        <v>136</v>
      </c>
      <c r="B138" s="149" t="s">
        <v>371</v>
      </c>
      <c r="C138" s="150" t="s">
        <v>372</v>
      </c>
      <c r="D138" s="149" t="s">
        <v>541</v>
      </c>
      <c r="E138" s="149" t="s">
        <v>492</v>
      </c>
      <c r="F138" s="145"/>
      <c r="G138" s="145"/>
      <c r="H138" s="145"/>
      <c r="I138" s="145"/>
      <c r="J138" s="152"/>
      <c r="K138" s="162" t="str">
        <f t="shared" si="8"/>
        <v>0</v>
      </c>
      <c r="L138" s="145">
        <v>3</v>
      </c>
      <c r="M138" s="145">
        <v>3</v>
      </c>
      <c r="N138" s="145">
        <v>4</v>
      </c>
      <c r="O138" s="145"/>
      <c r="P138" s="145">
        <v>3</v>
      </c>
      <c r="Q138" s="162">
        <v>3.25</v>
      </c>
      <c r="R138" s="145">
        <v>2</v>
      </c>
      <c r="S138" s="145"/>
      <c r="T138" s="153"/>
      <c r="U138" s="145"/>
      <c r="V138" s="152"/>
      <c r="W138" s="162">
        <v>0</v>
      </c>
      <c r="X138" s="145"/>
      <c r="Y138" s="145"/>
      <c r="Z138" s="153"/>
      <c r="AA138" s="153"/>
      <c r="AB138" s="152"/>
      <c r="AC138" s="162">
        <v>0</v>
      </c>
      <c r="AD138" s="145"/>
      <c r="AE138" s="145"/>
      <c r="AF138" s="145"/>
      <c r="AG138" s="153"/>
      <c r="AH138" s="152"/>
      <c r="AI138" s="162">
        <v>0</v>
      </c>
      <c r="AJ138" s="145"/>
      <c r="AK138" s="145"/>
      <c r="AL138" s="153"/>
      <c r="AM138" s="145"/>
      <c r="AN138" s="152"/>
      <c r="AO138" s="162" t="str">
        <f t="shared" si="9"/>
        <v>0</v>
      </c>
      <c r="AP138" s="145"/>
      <c r="AQ138" s="145"/>
      <c r="AR138" s="145"/>
      <c r="AS138" s="153"/>
      <c r="AT138" s="152"/>
      <c r="AU138" s="162">
        <f t="shared" si="10"/>
        <v>0</v>
      </c>
      <c r="AV138" s="153"/>
      <c r="AW138" s="153"/>
      <c r="AX138" s="145"/>
      <c r="AY138" s="145"/>
      <c r="AZ138" s="145"/>
      <c r="BA138" s="162" t="str">
        <f t="shared" si="11"/>
        <v>0</v>
      </c>
      <c r="BB138" s="145"/>
      <c r="BC138" s="145"/>
      <c r="BD138" s="153"/>
      <c r="BE138" s="151"/>
      <c r="BF138" s="154"/>
      <c r="BG138" s="162">
        <v>0</v>
      </c>
    </row>
    <row r="139" spans="1:59" s="102" customFormat="1" ht="23.1" customHeight="1" x14ac:dyDescent="0.3">
      <c r="A139" s="143">
        <v>137</v>
      </c>
      <c r="B139" s="143" t="s">
        <v>266</v>
      </c>
      <c r="C139" s="144" t="s">
        <v>267</v>
      </c>
      <c r="D139" s="143" t="s">
        <v>541</v>
      </c>
      <c r="E139" s="143" t="s">
        <v>160</v>
      </c>
      <c r="F139" s="145"/>
      <c r="G139" s="145"/>
      <c r="H139" s="145"/>
      <c r="I139" s="145"/>
      <c r="J139" s="146"/>
      <c r="K139" s="162" t="str">
        <f t="shared" si="8"/>
        <v>0</v>
      </c>
      <c r="L139" s="145">
        <v>2</v>
      </c>
      <c r="M139" s="145">
        <v>3</v>
      </c>
      <c r="N139" s="145">
        <v>3</v>
      </c>
      <c r="O139" s="145"/>
      <c r="P139" s="145">
        <v>3</v>
      </c>
      <c r="Q139" s="162">
        <v>2.75</v>
      </c>
      <c r="R139" s="145">
        <v>2</v>
      </c>
      <c r="S139" s="145"/>
      <c r="T139" s="145"/>
      <c r="U139" s="145"/>
      <c r="V139" s="146"/>
      <c r="W139" s="162">
        <v>0</v>
      </c>
      <c r="X139" s="145"/>
      <c r="Y139" s="145"/>
      <c r="Z139" s="145"/>
      <c r="AA139" s="145"/>
      <c r="AB139" s="146"/>
      <c r="AC139" s="162">
        <v>0</v>
      </c>
      <c r="AD139" s="145"/>
      <c r="AE139" s="145"/>
      <c r="AF139" s="145"/>
      <c r="AG139" s="145"/>
      <c r="AH139" s="146"/>
      <c r="AI139" s="162">
        <v>0</v>
      </c>
      <c r="AJ139" s="145"/>
      <c r="AK139" s="145"/>
      <c r="AL139" s="145"/>
      <c r="AM139" s="145"/>
      <c r="AN139" s="146"/>
      <c r="AO139" s="162" t="str">
        <f t="shared" si="9"/>
        <v>0</v>
      </c>
      <c r="AP139" s="145"/>
      <c r="AQ139" s="145"/>
      <c r="AR139" s="145"/>
      <c r="AS139" s="145"/>
      <c r="AT139" s="146"/>
      <c r="AU139" s="162">
        <f t="shared" si="10"/>
        <v>0</v>
      </c>
      <c r="AV139" s="145"/>
      <c r="AW139" s="145"/>
      <c r="AX139" s="145"/>
      <c r="AY139" s="145"/>
      <c r="AZ139" s="145"/>
      <c r="BA139" s="162" t="str">
        <f t="shared" si="11"/>
        <v>0</v>
      </c>
      <c r="BB139" s="145"/>
      <c r="BC139" s="145"/>
      <c r="BD139" s="145"/>
      <c r="BE139" s="147"/>
      <c r="BF139" s="148"/>
      <c r="BG139" s="162">
        <v>0</v>
      </c>
    </row>
    <row r="140" spans="1:59" s="102" customFormat="1" ht="23.1" customHeight="1" x14ac:dyDescent="0.3">
      <c r="A140" s="149">
        <v>138</v>
      </c>
      <c r="B140" s="149" t="s">
        <v>280</v>
      </c>
      <c r="C140" s="150" t="s">
        <v>281</v>
      </c>
      <c r="D140" s="149" t="s">
        <v>541</v>
      </c>
      <c r="E140" s="149" t="s">
        <v>160</v>
      </c>
      <c r="F140" s="145"/>
      <c r="G140" s="145"/>
      <c r="H140" s="145"/>
      <c r="I140" s="145"/>
      <c r="J140" s="152"/>
      <c r="K140" s="162" t="str">
        <f t="shared" si="8"/>
        <v>0</v>
      </c>
      <c r="L140" s="145">
        <v>3</v>
      </c>
      <c r="M140" s="145">
        <v>3</v>
      </c>
      <c r="N140" s="145">
        <v>4</v>
      </c>
      <c r="O140" s="145"/>
      <c r="P140" s="145">
        <v>3</v>
      </c>
      <c r="Q140" s="162">
        <v>3.25</v>
      </c>
      <c r="R140" s="145">
        <v>2</v>
      </c>
      <c r="S140" s="145"/>
      <c r="T140" s="153"/>
      <c r="U140" s="145"/>
      <c r="V140" s="152"/>
      <c r="W140" s="162">
        <v>0</v>
      </c>
      <c r="X140" s="145"/>
      <c r="Y140" s="145"/>
      <c r="Z140" s="153"/>
      <c r="AA140" s="153"/>
      <c r="AB140" s="152"/>
      <c r="AC140" s="162">
        <v>0</v>
      </c>
      <c r="AD140" s="145"/>
      <c r="AE140" s="145"/>
      <c r="AF140" s="145"/>
      <c r="AG140" s="153"/>
      <c r="AH140" s="152"/>
      <c r="AI140" s="162">
        <v>0</v>
      </c>
      <c r="AJ140" s="145"/>
      <c r="AK140" s="145"/>
      <c r="AL140" s="153"/>
      <c r="AM140" s="145"/>
      <c r="AN140" s="152"/>
      <c r="AO140" s="162" t="str">
        <f t="shared" si="9"/>
        <v>0</v>
      </c>
      <c r="AP140" s="145"/>
      <c r="AQ140" s="145"/>
      <c r="AR140" s="145"/>
      <c r="AS140" s="153"/>
      <c r="AT140" s="152"/>
      <c r="AU140" s="162">
        <f t="shared" si="10"/>
        <v>0</v>
      </c>
      <c r="AV140" s="153"/>
      <c r="AW140" s="153"/>
      <c r="AX140" s="145"/>
      <c r="AY140" s="145"/>
      <c r="AZ140" s="145"/>
      <c r="BA140" s="162" t="str">
        <f t="shared" si="11"/>
        <v>0</v>
      </c>
      <c r="BB140" s="145"/>
      <c r="BC140" s="145"/>
      <c r="BD140" s="153"/>
      <c r="BE140" s="151"/>
      <c r="BF140" s="154"/>
      <c r="BG140" s="162">
        <v>0</v>
      </c>
    </row>
    <row r="141" spans="1:59" s="102" customFormat="1" ht="23.1" customHeight="1" x14ac:dyDescent="0.3">
      <c r="A141" s="143">
        <v>139</v>
      </c>
      <c r="B141" s="143" t="s">
        <v>151</v>
      </c>
      <c r="C141" s="144" t="s">
        <v>152</v>
      </c>
      <c r="D141" s="143" t="s">
        <v>449</v>
      </c>
      <c r="E141" s="143" t="s">
        <v>34</v>
      </c>
      <c r="F141" s="145"/>
      <c r="G141" s="145"/>
      <c r="H141" s="145"/>
      <c r="I141" s="145"/>
      <c r="J141" s="146"/>
      <c r="K141" s="162" t="str">
        <f t="shared" si="8"/>
        <v>0</v>
      </c>
      <c r="L141" s="145">
        <v>3</v>
      </c>
      <c r="M141" s="145">
        <v>2</v>
      </c>
      <c r="N141" s="145">
        <v>2</v>
      </c>
      <c r="O141" s="145"/>
      <c r="P141" s="145">
        <v>3</v>
      </c>
      <c r="Q141" s="162">
        <v>2.5</v>
      </c>
      <c r="R141" s="145">
        <v>3</v>
      </c>
      <c r="S141" s="145"/>
      <c r="T141" s="145"/>
      <c r="U141" s="145"/>
      <c r="V141" s="146"/>
      <c r="W141" s="162">
        <v>0</v>
      </c>
      <c r="X141" s="145"/>
      <c r="Y141" s="145"/>
      <c r="Z141" s="145"/>
      <c r="AA141" s="145"/>
      <c r="AB141" s="146"/>
      <c r="AC141" s="162">
        <v>0</v>
      </c>
      <c r="AD141" s="145"/>
      <c r="AE141" s="145"/>
      <c r="AF141" s="145"/>
      <c r="AG141" s="145"/>
      <c r="AH141" s="146"/>
      <c r="AI141" s="162">
        <v>0</v>
      </c>
      <c r="AJ141" s="145"/>
      <c r="AK141" s="145"/>
      <c r="AL141" s="145"/>
      <c r="AM141" s="145"/>
      <c r="AN141" s="146"/>
      <c r="AO141" s="162" t="str">
        <f t="shared" si="9"/>
        <v>0</v>
      </c>
      <c r="AP141" s="145"/>
      <c r="AQ141" s="145"/>
      <c r="AR141" s="145"/>
      <c r="AS141" s="145"/>
      <c r="AT141" s="146"/>
      <c r="AU141" s="162">
        <f t="shared" si="10"/>
        <v>0</v>
      </c>
      <c r="AV141" s="145"/>
      <c r="AW141" s="145"/>
      <c r="AX141" s="145"/>
      <c r="AY141" s="145"/>
      <c r="AZ141" s="145"/>
      <c r="BA141" s="162" t="str">
        <f t="shared" si="11"/>
        <v>0</v>
      </c>
      <c r="BB141" s="145"/>
      <c r="BC141" s="145"/>
      <c r="BD141" s="145"/>
      <c r="BE141" s="147"/>
      <c r="BF141" s="148"/>
      <c r="BG141" s="162">
        <v>0</v>
      </c>
    </row>
    <row r="142" spans="1:59" s="102" customFormat="1" ht="23.1" customHeight="1" x14ac:dyDescent="0.3">
      <c r="A142" s="149">
        <v>140</v>
      </c>
      <c r="B142" s="149" t="s">
        <v>373</v>
      </c>
      <c r="C142" s="150" t="s">
        <v>374</v>
      </c>
      <c r="D142" s="149" t="s">
        <v>449</v>
      </c>
      <c r="E142" s="149" t="s">
        <v>492</v>
      </c>
      <c r="F142" s="145"/>
      <c r="G142" s="145"/>
      <c r="H142" s="145"/>
      <c r="I142" s="145"/>
      <c r="J142" s="152"/>
      <c r="K142" s="162" t="str">
        <f t="shared" si="8"/>
        <v>0</v>
      </c>
      <c r="L142" s="145">
        <v>2</v>
      </c>
      <c r="M142" s="145">
        <v>2</v>
      </c>
      <c r="N142" s="145">
        <v>2</v>
      </c>
      <c r="O142" s="145"/>
      <c r="P142" s="145">
        <v>2</v>
      </c>
      <c r="Q142" s="162">
        <v>2</v>
      </c>
      <c r="R142" s="145">
        <v>2</v>
      </c>
      <c r="S142" s="145"/>
      <c r="T142" s="153"/>
      <c r="U142" s="145"/>
      <c r="V142" s="152"/>
      <c r="W142" s="162">
        <v>0</v>
      </c>
      <c r="X142" s="145"/>
      <c r="Y142" s="145"/>
      <c r="Z142" s="153"/>
      <c r="AA142" s="153"/>
      <c r="AB142" s="152"/>
      <c r="AC142" s="162">
        <v>0</v>
      </c>
      <c r="AD142" s="145"/>
      <c r="AE142" s="145"/>
      <c r="AF142" s="145"/>
      <c r="AG142" s="153"/>
      <c r="AH142" s="152"/>
      <c r="AI142" s="162">
        <v>0</v>
      </c>
      <c r="AJ142" s="145"/>
      <c r="AK142" s="145"/>
      <c r="AL142" s="153"/>
      <c r="AM142" s="145"/>
      <c r="AN142" s="152"/>
      <c r="AO142" s="162" t="str">
        <f t="shared" si="9"/>
        <v>0</v>
      </c>
      <c r="AP142" s="145"/>
      <c r="AQ142" s="145"/>
      <c r="AR142" s="145"/>
      <c r="AS142" s="153"/>
      <c r="AT142" s="152"/>
      <c r="AU142" s="162">
        <f t="shared" si="10"/>
        <v>0</v>
      </c>
      <c r="AV142" s="153"/>
      <c r="AW142" s="153"/>
      <c r="AX142" s="145"/>
      <c r="AY142" s="145"/>
      <c r="AZ142" s="145"/>
      <c r="BA142" s="162" t="str">
        <f t="shared" si="11"/>
        <v>0</v>
      </c>
      <c r="BB142" s="145"/>
      <c r="BC142" s="145"/>
      <c r="BD142" s="153"/>
      <c r="BE142" s="151"/>
      <c r="BF142" s="154"/>
      <c r="BG142" s="162">
        <v>0</v>
      </c>
    </row>
    <row r="143" spans="1:59" s="102" customFormat="1" ht="23.1" customHeight="1" x14ac:dyDescent="0.3">
      <c r="A143" s="143">
        <v>141</v>
      </c>
      <c r="B143" s="143" t="s">
        <v>268</v>
      </c>
      <c r="C143" s="144" t="s">
        <v>269</v>
      </c>
      <c r="D143" s="143" t="s">
        <v>449</v>
      </c>
      <c r="E143" s="143" t="s">
        <v>160</v>
      </c>
      <c r="F143" s="145"/>
      <c r="G143" s="145"/>
      <c r="H143" s="145"/>
      <c r="I143" s="145"/>
      <c r="J143" s="146"/>
      <c r="K143" s="162" t="str">
        <f t="shared" si="8"/>
        <v>0</v>
      </c>
      <c r="L143" s="145">
        <v>3.5</v>
      </c>
      <c r="M143" s="145">
        <v>3</v>
      </c>
      <c r="N143" s="145">
        <v>2.5</v>
      </c>
      <c r="O143" s="145"/>
      <c r="P143" s="145">
        <v>2.5</v>
      </c>
      <c r="Q143" s="162">
        <v>2.875</v>
      </c>
      <c r="R143" s="145">
        <v>2.5</v>
      </c>
      <c r="S143" s="145"/>
      <c r="T143" s="145"/>
      <c r="U143" s="145"/>
      <c r="V143" s="146"/>
      <c r="W143" s="162">
        <v>0</v>
      </c>
      <c r="X143" s="145"/>
      <c r="Y143" s="145"/>
      <c r="Z143" s="145"/>
      <c r="AA143" s="145"/>
      <c r="AB143" s="146"/>
      <c r="AC143" s="162">
        <v>0</v>
      </c>
      <c r="AD143" s="145"/>
      <c r="AE143" s="145"/>
      <c r="AF143" s="145"/>
      <c r="AG143" s="145"/>
      <c r="AH143" s="146"/>
      <c r="AI143" s="162">
        <v>0</v>
      </c>
      <c r="AJ143" s="145"/>
      <c r="AK143" s="145"/>
      <c r="AL143" s="145"/>
      <c r="AM143" s="145"/>
      <c r="AN143" s="146"/>
      <c r="AO143" s="162" t="str">
        <f t="shared" si="9"/>
        <v>0</v>
      </c>
      <c r="AP143" s="145"/>
      <c r="AQ143" s="145"/>
      <c r="AR143" s="145"/>
      <c r="AS143" s="145"/>
      <c r="AT143" s="146"/>
      <c r="AU143" s="162">
        <f t="shared" si="10"/>
        <v>0</v>
      </c>
      <c r="AV143" s="145"/>
      <c r="AW143" s="145"/>
      <c r="AX143" s="145"/>
      <c r="AY143" s="145"/>
      <c r="AZ143" s="145"/>
      <c r="BA143" s="162" t="str">
        <f t="shared" si="11"/>
        <v>0</v>
      </c>
      <c r="BB143" s="145"/>
      <c r="BC143" s="145"/>
      <c r="BD143" s="145"/>
      <c r="BE143" s="147"/>
      <c r="BF143" s="148"/>
      <c r="BG143" s="162">
        <v>0</v>
      </c>
    </row>
    <row r="144" spans="1:59" s="102" customFormat="1" ht="23.1" customHeight="1" x14ac:dyDescent="0.3">
      <c r="A144" s="149">
        <v>142</v>
      </c>
      <c r="B144" s="149" t="s">
        <v>169</v>
      </c>
      <c r="C144" s="150" t="s">
        <v>170</v>
      </c>
      <c r="D144" s="149" t="s">
        <v>541</v>
      </c>
      <c r="E144" s="149" t="s">
        <v>160</v>
      </c>
      <c r="F144" s="145"/>
      <c r="G144" s="145"/>
      <c r="H144" s="145"/>
      <c r="I144" s="145"/>
      <c r="J144" s="152"/>
      <c r="K144" s="162" t="str">
        <f t="shared" si="8"/>
        <v>0</v>
      </c>
      <c r="L144" s="145">
        <v>3</v>
      </c>
      <c r="M144" s="145">
        <v>3</v>
      </c>
      <c r="N144" s="145">
        <v>3</v>
      </c>
      <c r="O144" s="145"/>
      <c r="P144" s="145">
        <v>3</v>
      </c>
      <c r="Q144" s="162">
        <v>3</v>
      </c>
      <c r="R144" s="145">
        <v>3</v>
      </c>
      <c r="S144" s="145"/>
      <c r="T144" s="153"/>
      <c r="U144" s="145"/>
      <c r="V144" s="152"/>
      <c r="W144" s="162">
        <v>0</v>
      </c>
      <c r="X144" s="145"/>
      <c r="Y144" s="145"/>
      <c r="Z144" s="153"/>
      <c r="AA144" s="153"/>
      <c r="AB144" s="152"/>
      <c r="AC144" s="162">
        <v>0</v>
      </c>
      <c r="AD144" s="145"/>
      <c r="AE144" s="145"/>
      <c r="AF144" s="145"/>
      <c r="AG144" s="153"/>
      <c r="AH144" s="152"/>
      <c r="AI144" s="162">
        <v>0</v>
      </c>
      <c r="AJ144" s="145"/>
      <c r="AK144" s="145"/>
      <c r="AL144" s="153"/>
      <c r="AM144" s="145"/>
      <c r="AN144" s="152"/>
      <c r="AO144" s="162" t="str">
        <f t="shared" si="9"/>
        <v>0</v>
      </c>
      <c r="AP144" s="145"/>
      <c r="AQ144" s="145"/>
      <c r="AR144" s="145"/>
      <c r="AS144" s="153"/>
      <c r="AT144" s="152"/>
      <c r="AU144" s="162">
        <f t="shared" si="10"/>
        <v>0</v>
      </c>
      <c r="AV144" s="153"/>
      <c r="AW144" s="153"/>
      <c r="AX144" s="145"/>
      <c r="AY144" s="145"/>
      <c r="AZ144" s="145"/>
      <c r="BA144" s="162" t="str">
        <f t="shared" si="11"/>
        <v>0</v>
      </c>
      <c r="BB144" s="145"/>
      <c r="BC144" s="145"/>
      <c r="BD144" s="153"/>
      <c r="BE144" s="151"/>
      <c r="BF144" s="154"/>
      <c r="BG144" s="162">
        <v>0</v>
      </c>
    </row>
    <row r="145" spans="1:59" s="102" customFormat="1" ht="23.1" customHeight="1" x14ac:dyDescent="0.3">
      <c r="A145" s="143">
        <v>143</v>
      </c>
      <c r="B145" s="143" t="s">
        <v>282</v>
      </c>
      <c r="C145" s="144" t="s">
        <v>283</v>
      </c>
      <c r="D145" s="143" t="s">
        <v>449</v>
      </c>
      <c r="E145" s="143" t="s">
        <v>160</v>
      </c>
      <c r="F145" s="145"/>
      <c r="G145" s="145"/>
      <c r="H145" s="145"/>
      <c r="I145" s="145"/>
      <c r="J145" s="146"/>
      <c r="K145" s="162" t="str">
        <f t="shared" si="8"/>
        <v>0</v>
      </c>
      <c r="L145" s="145">
        <v>3</v>
      </c>
      <c r="M145" s="145">
        <v>3</v>
      </c>
      <c r="N145" s="145">
        <v>3</v>
      </c>
      <c r="O145" s="145"/>
      <c r="P145" s="145">
        <v>3</v>
      </c>
      <c r="Q145" s="162">
        <v>3</v>
      </c>
      <c r="R145" s="145">
        <v>3</v>
      </c>
      <c r="S145" s="145"/>
      <c r="T145" s="145"/>
      <c r="U145" s="145"/>
      <c r="V145" s="146"/>
      <c r="W145" s="162">
        <v>0</v>
      </c>
      <c r="X145" s="145"/>
      <c r="Y145" s="145"/>
      <c r="Z145" s="145"/>
      <c r="AA145" s="145"/>
      <c r="AB145" s="146"/>
      <c r="AC145" s="162">
        <v>0</v>
      </c>
      <c r="AD145" s="145"/>
      <c r="AE145" s="145"/>
      <c r="AF145" s="145"/>
      <c r="AG145" s="145"/>
      <c r="AH145" s="146"/>
      <c r="AI145" s="162">
        <v>0</v>
      </c>
      <c r="AJ145" s="145"/>
      <c r="AK145" s="145"/>
      <c r="AL145" s="145"/>
      <c r="AM145" s="145"/>
      <c r="AN145" s="146"/>
      <c r="AO145" s="162" t="str">
        <f t="shared" si="9"/>
        <v>0</v>
      </c>
      <c r="AP145" s="145"/>
      <c r="AQ145" s="145"/>
      <c r="AR145" s="145"/>
      <c r="AS145" s="145"/>
      <c r="AT145" s="146"/>
      <c r="AU145" s="162">
        <f t="shared" si="10"/>
        <v>0</v>
      </c>
      <c r="AV145" s="145"/>
      <c r="AW145" s="145"/>
      <c r="AX145" s="145"/>
      <c r="AY145" s="145"/>
      <c r="AZ145" s="145"/>
      <c r="BA145" s="162" t="str">
        <f t="shared" si="11"/>
        <v>0</v>
      </c>
      <c r="BB145" s="145"/>
      <c r="BC145" s="145"/>
      <c r="BD145" s="145"/>
      <c r="BE145" s="147"/>
      <c r="BF145" s="148"/>
      <c r="BG145" s="162">
        <v>0</v>
      </c>
    </row>
    <row r="146" spans="1:59" s="102" customFormat="1" ht="23.1" customHeight="1" x14ac:dyDescent="0.3">
      <c r="A146" s="149">
        <v>144</v>
      </c>
      <c r="B146" s="149" t="s">
        <v>171</v>
      </c>
      <c r="C146" s="150" t="s">
        <v>172</v>
      </c>
      <c r="D146" s="149" t="s">
        <v>449</v>
      </c>
      <c r="E146" s="149" t="s">
        <v>160</v>
      </c>
      <c r="F146" s="145"/>
      <c r="G146" s="145"/>
      <c r="H146" s="145"/>
      <c r="I146" s="145"/>
      <c r="J146" s="152"/>
      <c r="K146" s="162" t="str">
        <f t="shared" si="8"/>
        <v>0</v>
      </c>
      <c r="L146" s="145">
        <v>4</v>
      </c>
      <c r="M146" s="145">
        <v>3</v>
      </c>
      <c r="N146" s="145">
        <v>3</v>
      </c>
      <c r="O146" s="145"/>
      <c r="P146" s="145">
        <v>3</v>
      </c>
      <c r="Q146" s="162">
        <v>3.25</v>
      </c>
      <c r="R146" s="145">
        <v>4</v>
      </c>
      <c r="S146" s="145"/>
      <c r="T146" s="153"/>
      <c r="U146" s="145"/>
      <c r="V146" s="152"/>
      <c r="W146" s="162">
        <v>0</v>
      </c>
      <c r="X146" s="145"/>
      <c r="Y146" s="145"/>
      <c r="Z146" s="153"/>
      <c r="AA146" s="153"/>
      <c r="AB146" s="152"/>
      <c r="AC146" s="162">
        <v>0</v>
      </c>
      <c r="AD146" s="145"/>
      <c r="AE146" s="145"/>
      <c r="AF146" s="145"/>
      <c r="AG146" s="153"/>
      <c r="AH146" s="152"/>
      <c r="AI146" s="162">
        <v>0</v>
      </c>
      <c r="AJ146" s="145"/>
      <c r="AK146" s="145"/>
      <c r="AL146" s="153"/>
      <c r="AM146" s="145"/>
      <c r="AN146" s="152"/>
      <c r="AO146" s="162" t="str">
        <f t="shared" si="9"/>
        <v>0</v>
      </c>
      <c r="AP146" s="145"/>
      <c r="AQ146" s="145"/>
      <c r="AR146" s="145"/>
      <c r="AS146" s="153"/>
      <c r="AT146" s="152"/>
      <c r="AU146" s="162">
        <f t="shared" si="10"/>
        <v>0</v>
      </c>
      <c r="AV146" s="153"/>
      <c r="AW146" s="153"/>
      <c r="AX146" s="145"/>
      <c r="AY146" s="145"/>
      <c r="AZ146" s="145"/>
      <c r="BA146" s="162" t="str">
        <f t="shared" si="11"/>
        <v>0</v>
      </c>
      <c r="BB146" s="145"/>
      <c r="BC146" s="145"/>
      <c r="BD146" s="153"/>
      <c r="BE146" s="151"/>
      <c r="BF146" s="154"/>
      <c r="BG146" s="162">
        <v>0</v>
      </c>
    </row>
    <row r="147" spans="1:59" s="102" customFormat="1" ht="23.1" customHeight="1" x14ac:dyDescent="0.3">
      <c r="A147" s="143">
        <v>145</v>
      </c>
      <c r="B147" s="143" t="s">
        <v>375</v>
      </c>
      <c r="C147" s="144" t="s">
        <v>376</v>
      </c>
      <c r="D147" s="143" t="s">
        <v>541</v>
      </c>
      <c r="E147" s="143" t="s">
        <v>492</v>
      </c>
      <c r="F147" s="145"/>
      <c r="G147" s="145"/>
      <c r="H147" s="145"/>
      <c r="I147" s="145"/>
      <c r="J147" s="146"/>
      <c r="K147" s="162" t="str">
        <f t="shared" si="8"/>
        <v>0</v>
      </c>
      <c r="L147" s="145">
        <v>3</v>
      </c>
      <c r="M147" s="145">
        <v>2.5</v>
      </c>
      <c r="N147" s="145">
        <v>3</v>
      </c>
      <c r="O147" s="145"/>
      <c r="P147" s="145">
        <v>3</v>
      </c>
      <c r="Q147" s="162">
        <v>2.875</v>
      </c>
      <c r="R147" s="145">
        <v>3</v>
      </c>
      <c r="S147" s="145"/>
      <c r="T147" s="145"/>
      <c r="U147" s="145"/>
      <c r="V147" s="146"/>
      <c r="W147" s="162">
        <v>0</v>
      </c>
      <c r="X147" s="145"/>
      <c r="Y147" s="145"/>
      <c r="Z147" s="145"/>
      <c r="AA147" s="145"/>
      <c r="AB147" s="146"/>
      <c r="AC147" s="162">
        <v>0</v>
      </c>
      <c r="AD147" s="145"/>
      <c r="AE147" s="145"/>
      <c r="AF147" s="145"/>
      <c r="AG147" s="145"/>
      <c r="AH147" s="146"/>
      <c r="AI147" s="162">
        <v>0</v>
      </c>
      <c r="AJ147" s="145"/>
      <c r="AK147" s="145"/>
      <c r="AL147" s="145"/>
      <c r="AM147" s="145"/>
      <c r="AN147" s="146"/>
      <c r="AO147" s="162" t="str">
        <f t="shared" si="9"/>
        <v>0</v>
      </c>
      <c r="AP147" s="145"/>
      <c r="AQ147" s="145"/>
      <c r="AR147" s="145"/>
      <c r="AS147" s="145"/>
      <c r="AT147" s="146"/>
      <c r="AU147" s="162">
        <f t="shared" si="10"/>
        <v>0</v>
      </c>
      <c r="AV147" s="145"/>
      <c r="AW147" s="145"/>
      <c r="AX147" s="145"/>
      <c r="AY147" s="145"/>
      <c r="AZ147" s="145"/>
      <c r="BA147" s="162" t="str">
        <f t="shared" si="11"/>
        <v>0</v>
      </c>
      <c r="BB147" s="145"/>
      <c r="BC147" s="145"/>
      <c r="BD147" s="145"/>
      <c r="BE147" s="147"/>
      <c r="BF147" s="148"/>
      <c r="BG147" s="162">
        <v>0</v>
      </c>
    </row>
    <row r="148" spans="1:59" s="102" customFormat="1" ht="23.1" customHeight="1" x14ac:dyDescent="0.3">
      <c r="A148" s="149">
        <v>146</v>
      </c>
      <c r="B148" s="149" t="s">
        <v>377</v>
      </c>
      <c r="C148" s="150" t="s">
        <v>378</v>
      </c>
      <c r="D148" s="149" t="s">
        <v>541</v>
      </c>
      <c r="E148" s="149" t="s">
        <v>492</v>
      </c>
      <c r="F148" s="145"/>
      <c r="G148" s="145"/>
      <c r="H148" s="145"/>
      <c r="I148" s="145"/>
      <c r="J148" s="152"/>
      <c r="K148" s="162" t="str">
        <f t="shared" si="8"/>
        <v>0</v>
      </c>
      <c r="L148" s="145">
        <v>3</v>
      </c>
      <c r="M148" s="145">
        <v>4</v>
      </c>
      <c r="N148" s="145">
        <v>4</v>
      </c>
      <c r="O148" s="145"/>
      <c r="P148" s="145">
        <v>4</v>
      </c>
      <c r="Q148" s="162">
        <v>3.75</v>
      </c>
      <c r="R148" s="145">
        <v>2</v>
      </c>
      <c r="S148" s="145"/>
      <c r="T148" s="153"/>
      <c r="U148" s="145"/>
      <c r="V148" s="152"/>
      <c r="W148" s="162">
        <v>0</v>
      </c>
      <c r="X148" s="145"/>
      <c r="Y148" s="145"/>
      <c r="Z148" s="153"/>
      <c r="AA148" s="153"/>
      <c r="AB148" s="152"/>
      <c r="AC148" s="162">
        <v>0</v>
      </c>
      <c r="AD148" s="145"/>
      <c r="AE148" s="145"/>
      <c r="AF148" s="145"/>
      <c r="AG148" s="153"/>
      <c r="AH148" s="152"/>
      <c r="AI148" s="162">
        <v>0</v>
      </c>
      <c r="AJ148" s="145"/>
      <c r="AK148" s="145"/>
      <c r="AL148" s="153"/>
      <c r="AM148" s="145"/>
      <c r="AN148" s="152"/>
      <c r="AO148" s="162" t="str">
        <f t="shared" si="9"/>
        <v>0</v>
      </c>
      <c r="AP148" s="145"/>
      <c r="AQ148" s="145"/>
      <c r="AR148" s="145"/>
      <c r="AS148" s="153"/>
      <c r="AT148" s="152"/>
      <c r="AU148" s="162">
        <f t="shared" si="10"/>
        <v>0</v>
      </c>
      <c r="AV148" s="153"/>
      <c r="AW148" s="153"/>
      <c r="AX148" s="145"/>
      <c r="AY148" s="145"/>
      <c r="AZ148" s="145"/>
      <c r="BA148" s="162" t="str">
        <f t="shared" si="11"/>
        <v>0</v>
      </c>
      <c r="BB148" s="145"/>
      <c r="BC148" s="145"/>
      <c r="BD148" s="153"/>
      <c r="BE148" s="151"/>
      <c r="BF148" s="154"/>
      <c r="BG148" s="162">
        <v>0</v>
      </c>
    </row>
    <row r="149" spans="1:59" s="102" customFormat="1" ht="23.1" customHeight="1" x14ac:dyDescent="0.3">
      <c r="A149" s="143">
        <v>147</v>
      </c>
      <c r="B149" s="143" t="s">
        <v>153</v>
      </c>
      <c r="C149" s="144" t="s">
        <v>154</v>
      </c>
      <c r="D149" s="143" t="s">
        <v>449</v>
      </c>
      <c r="E149" s="143" t="s">
        <v>34</v>
      </c>
      <c r="F149" s="145"/>
      <c r="G149" s="145"/>
      <c r="H149" s="145"/>
      <c r="I149" s="145"/>
      <c r="J149" s="146"/>
      <c r="K149" s="162" t="str">
        <f t="shared" si="8"/>
        <v>0</v>
      </c>
      <c r="L149" s="145">
        <v>3</v>
      </c>
      <c r="M149" s="145">
        <v>2</v>
      </c>
      <c r="N149" s="145">
        <v>3</v>
      </c>
      <c r="O149" s="145"/>
      <c r="P149" s="145">
        <v>2</v>
      </c>
      <c r="Q149" s="162">
        <v>2.5</v>
      </c>
      <c r="R149" s="145">
        <v>2</v>
      </c>
      <c r="S149" s="145"/>
      <c r="T149" s="145"/>
      <c r="U149" s="145"/>
      <c r="V149" s="146"/>
      <c r="W149" s="162">
        <v>0</v>
      </c>
      <c r="X149" s="145"/>
      <c r="Y149" s="145"/>
      <c r="Z149" s="145"/>
      <c r="AA149" s="145"/>
      <c r="AB149" s="146"/>
      <c r="AC149" s="162">
        <v>0</v>
      </c>
      <c r="AD149" s="145"/>
      <c r="AE149" s="145"/>
      <c r="AF149" s="145"/>
      <c r="AG149" s="145"/>
      <c r="AH149" s="146"/>
      <c r="AI149" s="162">
        <v>0</v>
      </c>
      <c r="AJ149" s="145"/>
      <c r="AK149" s="145"/>
      <c r="AL149" s="145"/>
      <c r="AM149" s="145"/>
      <c r="AN149" s="146"/>
      <c r="AO149" s="162" t="str">
        <f t="shared" si="9"/>
        <v>0</v>
      </c>
      <c r="AP149" s="145"/>
      <c r="AQ149" s="145"/>
      <c r="AR149" s="145"/>
      <c r="AS149" s="145"/>
      <c r="AT149" s="146"/>
      <c r="AU149" s="162">
        <f t="shared" si="10"/>
        <v>0</v>
      </c>
      <c r="AV149" s="145"/>
      <c r="AW149" s="145"/>
      <c r="AX149" s="145"/>
      <c r="AY149" s="145"/>
      <c r="AZ149" s="145"/>
      <c r="BA149" s="162" t="str">
        <f t="shared" si="11"/>
        <v>0</v>
      </c>
      <c r="BB149" s="145"/>
      <c r="BC149" s="145"/>
      <c r="BD149" s="145"/>
      <c r="BE149" s="147"/>
      <c r="BF149" s="148"/>
      <c r="BG149" s="162">
        <v>0</v>
      </c>
    </row>
    <row r="150" spans="1:59" s="102" customFormat="1" ht="23.1" customHeight="1" x14ac:dyDescent="0.3">
      <c r="A150" s="149">
        <v>148</v>
      </c>
      <c r="B150" s="149" t="s">
        <v>379</v>
      </c>
      <c r="C150" s="150" t="s">
        <v>380</v>
      </c>
      <c r="D150" s="149" t="s">
        <v>449</v>
      </c>
      <c r="E150" s="149" t="s">
        <v>492</v>
      </c>
      <c r="F150" s="145"/>
      <c r="G150" s="145"/>
      <c r="H150" s="145"/>
      <c r="I150" s="145"/>
      <c r="J150" s="152"/>
      <c r="K150" s="162" t="str">
        <f t="shared" si="8"/>
        <v>0</v>
      </c>
      <c r="L150" s="145">
        <v>3</v>
      </c>
      <c r="M150" s="145">
        <v>3</v>
      </c>
      <c r="N150" s="145">
        <v>2</v>
      </c>
      <c r="O150" s="145"/>
      <c r="P150" s="145">
        <v>3</v>
      </c>
      <c r="Q150" s="162">
        <v>2.75</v>
      </c>
      <c r="R150" s="145">
        <v>3</v>
      </c>
      <c r="S150" s="145"/>
      <c r="T150" s="153"/>
      <c r="U150" s="145"/>
      <c r="V150" s="152"/>
      <c r="W150" s="162">
        <v>0</v>
      </c>
      <c r="X150" s="145"/>
      <c r="Y150" s="145"/>
      <c r="Z150" s="153"/>
      <c r="AA150" s="153"/>
      <c r="AB150" s="152"/>
      <c r="AC150" s="162">
        <v>0</v>
      </c>
      <c r="AD150" s="145"/>
      <c r="AE150" s="145"/>
      <c r="AF150" s="145"/>
      <c r="AG150" s="153"/>
      <c r="AH150" s="152"/>
      <c r="AI150" s="162">
        <v>0</v>
      </c>
      <c r="AJ150" s="145"/>
      <c r="AK150" s="145"/>
      <c r="AL150" s="153"/>
      <c r="AM150" s="145"/>
      <c r="AN150" s="152"/>
      <c r="AO150" s="162" t="str">
        <f t="shared" si="9"/>
        <v>0</v>
      </c>
      <c r="AP150" s="145"/>
      <c r="AQ150" s="145"/>
      <c r="AR150" s="145"/>
      <c r="AS150" s="153"/>
      <c r="AT150" s="152"/>
      <c r="AU150" s="162">
        <f t="shared" si="10"/>
        <v>0</v>
      </c>
      <c r="AV150" s="153"/>
      <c r="AW150" s="153"/>
      <c r="AX150" s="145"/>
      <c r="AY150" s="145"/>
      <c r="AZ150" s="145"/>
      <c r="BA150" s="162" t="str">
        <f t="shared" si="11"/>
        <v>0</v>
      </c>
      <c r="BB150" s="145"/>
      <c r="BC150" s="145"/>
      <c r="BD150" s="153"/>
      <c r="BE150" s="151"/>
      <c r="BF150" s="154"/>
      <c r="BG150" s="162">
        <v>0</v>
      </c>
    </row>
    <row r="151" spans="1:59" s="102" customFormat="1" ht="23.1" customHeight="1" x14ac:dyDescent="0.3">
      <c r="A151" s="143">
        <v>149</v>
      </c>
      <c r="B151" s="143" t="s">
        <v>155</v>
      </c>
      <c r="C151" s="144" t="s">
        <v>381</v>
      </c>
      <c r="D151" s="143" t="s">
        <v>449</v>
      </c>
      <c r="E151" s="143" t="s">
        <v>34</v>
      </c>
      <c r="F151" s="145"/>
      <c r="G151" s="145"/>
      <c r="H151" s="145"/>
      <c r="I151" s="145"/>
      <c r="J151" s="146"/>
      <c r="K151" s="162" t="str">
        <f t="shared" si="8"/>
        <v>0</v>
      </c>
      <c r="L151" s="145">
        <v>2</v>
      </c>
      <c r="M151" s="145">
        <v>3</v>
      </c>
      <c r="N151" s="145">
        <v>2</v>
      </c>
      <c r="O151" s="145"/>
      <c r="P151" s="145">
        <v>2</v>
      </c>
      <c r="Q151" s="162">
        <v>2.25</v>
      </c>
      <c r="R151" s="145">
        <v>2</v>
      </c>
      <c r="S151" s="145"/>
      <c r="T151" s="145"/>
      <c r="U151" s="145"/>
      <c r="V151" s="146"/>
      <c r="W151" s="162">
        <v>0</v>
      </c>
      <c r="X151" s="145"/>
      <c r="Y151" s="145"/>
      <c r="Z151" s="145"/>
      <c r="AA151" s="145"/>
      <c r="AB151" s="146"/>
      <c r="AC151" s="162">
        <v>0</v>
      </c>
      <c r="AD151" s="145"/>
      <c r="AE151" s="145"/>
      <c r="AF151" s="145"/>
      <c r="AG151" s="145"/>
      <c r="AH151" s="146"/>
      <c r="AI151" s="162">
        <v>0</v>
      </c>
      <c r="AJ151" s="145"/>
      <c r="AK151" s="145"/>
      <c r="AL151" s="145"/>
      <c r="AM151" s="145"/>
      <c r="AN151" s="146"/>
      <c r="AO151" s="162" t="str">
        <f t="shared" si="9"/>
        <v>0</v>
      </c>
      <c r="AP151" s="145"/>
      <c r="AQ151" s="145"/>
      <c r="AR151" s="145"/>
      <c r="AS151" s="145"/>
      <c r="AT151" s="146"/>
      <c r="AU151" s="162">
        <f t="shared" si="10"/>
        <v>0</v>
      </c>
      <c r="AV151" s="145"/>
      <c r="AW151" s="145"/>
      <c r="AX151" s="145"/>
      <c r="AY151" s="145"/>
      <c r="AZ151" s="145"/>
      <c r="BA151" s="162" t="str">
        <f t="shared" si="11"/>
        <v>0</v>
      </c>
      <c r="BB151" s="145"/>
      <c r="BC151" s="145"/>
      <c r="BD151" s="145"/>
      <c r="BE151" s="147"/>
      <c r="BF151" s="148"/>
      <c r="BG151" s="162">
        <v>0</v>
      </c>
    </row>
    <row r="152" spans="1:59" s="102" customFormat="1" ht="23.1" customHeight="1" x14ac:dyDescent="0.3">
      <c r="A152" s="149">
        <v>150</v>
      </c>
      <c r="B152" s="149" t="s">
        <v>382</v>
      </c>
      <c r="C152" s="150" t="s">
        <v>383</v>
      </c>
      <c r="D152" s="149" t="s">
        <v>541</v>
      </c>
      <c r="E152" s="149" t="s">
        <v>492</v>
      </c>
      <c r="F152" s="145"/>
      <c r="G152" s="145"/>
      <c r="H152" s="145"/>
      <c r="I152" s="145"/>
      <c r="J152" s="152"/>
      <c r="K152" s="162" t="str">
        <f t="shared" si="8"/>
        <v>0</v>
      </c>
      <c r="L152" s="145">
        <v>3</v>
      </c>
      <c r="M152" s="145">
        <v>4</v>
      </c>
      <c r="N152" s="145">
        <v>3</v>
      </c>
      <c r="O152" s="145"/>
      <c r="P152" s="145">
        <v>3</v>
      </c>
      <c r="Q152" s="162">
        <v>3.25</v>
      </c>
      <c r="R152" s="145">
        <v>3</v>
      </c>
      <c r="S152" s="145"/>
      <c r="T152" s="153"/>
      <c r="U152" s="145"/>
      <c r="V152" s="152"/>
      <c r="W152" s="162">
        <v>0</v>
      </c>
      <c r="X152" s="145"/>
      <c r="Y152" s="145"/>
      <c r="Z152" s="153"/>
      <c r="AA152" s="153"/>
      <c r="AB152" s="152"/>
      <c r="AC152" s="162">
        <v>0</v>
      </c>
      <c r="AD152" s="145"/>
      <c r="AE152" s="145"/>
      <c r="AF152" s="145"/>
      <c r="AG152" s="153"/>
      <c r="AH152" s="152"/>
      <c r="AI152" s="162">
        <v>0</v>
      </c>
      <c r="AJ152" s="145"/>
      <c r="AK152" s="145"/>
      <c r="AL152" s="153"/>
      <c r="AM152" s="145"/>
      <c r="AN152" s="152"/>
      <c r="AO152" s="162" t="str">
        <f t="shared" si="9"/>
        <v>0</v>
      </c>
      <c r="AP152" s="145"/>
      <c r="AQ152" s="145"/>
      <c r="AR152" s="145"/>
      <c r="AS152" s="153"/>
      <c r="AT152" s="152"/>
      <c r="AU152" s="162">
        <f t="shared" si="10"/>
        <v>0</v>
      </c>
      <c r="AV152" s="153"/>
      <c r="AW152" s="153"/>
      <c r="AX152" s="145"/>
      <c r="AY152" s="145"/>
      <c r="AZ152" s="145"/>
      <c r="BA152" s="162" t="str">
        <f t="shared" si="11"/>
        <v>0</v>
      </c>
      <c r="BB152" s="145"/>
      <c r="BC152" s="145"/>
      <c r="BD152" s="153"/>
      <c r="BE152" s="151"/>
      <c r="BF152" s="154"/>
      <c r="BG152" s="162">
        <v>0</v>
      </c>
    </row>
    <row r="153" spans="1:59" s="102" customFormat="1" ht="23.1" customHeight="1" x14ac:dyDescent="0.3">
      <c r="A153" s="143">
        <v>151</v>
      </c>
      <c r="B153" s="143" t="s">
        <v>45</v>
      </c>
      <c r="C153" s="144" t="s">
        <v>46</v>
      </c>
      <c r="D153" s="143" t="s">
        <v>449</v>
      </c>
      <c r="E153" s="143" t="s">
        <v>34</v>
      </c>
      <c r="F153" s="145"/>
      <c r="G153" s="145"/>
      <c r="H153" s="145"/>
      <c r="I153" s="145"/>
      <c r="J153" s="146"/>
      <c r="K153" s="162" t="str">
        <f t="shared" si="8"/>
        <v>0</v>
      </c>
      <c r="L153" s="145">
        <v>4</v>
      </c>
      <c r="M153" s="145">
        <v>3</v>
      </c>
      <c r="N153" s="145">
        <v>3</v>
      </c>
      <c r="O153" s="145"/>
      <c r="P153" s="145">
        <v>3</v>
      </c>
      <c r="Q153" s="162">
        <v>3.25</v>
      </c>
      <c r="R153" s="145">
        <v>3</v>
      </c>
      <c r="S153" s="145"/>
      <c r="T153" s="145"/>
      <c r="U153" s="145"/>
      <c r="V153" s="146"/>
      <c r="W153" s="162">
        <v>0</v>
      </c>
      <c r="X153" s="145"/>
      <c r="Y153" s="145"/>
      <c r="Z153" s="145"/>
      <c r="AA153" s="145"/>
      <c r="AB153" s="146"/>
      <c r="AC153" s="162">
        <v>0</v>
      </c>
      <c r="AD153" s="145"/>
      <c r="AE153" s="145"/>
      <c r="AF153" s="145"/>
      <c r="AG153" s="145"/>
      <c r="AH153" s="146"/>
      <c r="AI153" s="162">
        <v>0</v>
      </c>
      <c r="AJ153" s="145"/>
      <c r="AK153" s="145"/>
      <c r="AL153" s="145"/>
      <c r="AM153" s="145"/>
      <c r="AN153" s="146"/>
      <c r="AO153" s="162" t="str">
        <f t="shared" si="9"/>
        <v>0</v>
      </c>
      <c r="AP153" s="145"/>
      <c r="AQ153" s="145"/>
      <c r="AR153" s="145"/>
      <c r="AS153" s="145"/>
      <c r="AT153" s="146"/>
      <c r="AU153" s="162">
        <f t="shared" si="10"/>
        <v>0</v>
      </c>
      <c r="AV153" s="145"/>
      <c r="AW153" s="145"/>
      <c r="AX153" s="145"/>
      <c r="AY153" s="145"/>
      <c r="AZ153" s="145"/>
      <c r="BA153" s="162" t="str">
        <f t="shared" si="11"/>
        <v>0</v>
      </c>
      <c r="BB153" s="145"/>
      <c r="BC153" s="145"/>
      <c r="BD153" s="145"/>
      <c r="BE153" s="147"/>
      <c r="BF153" s="148"/>
      <c r="BG153" s="162">
        <v>0</v>
      </c>
    </row>
    <row r="154" spans="1:59" s="102" customFormat="1" ht="23.1" customHeight="1" x14ac:dyDescent="0.3">
      <c r="A154" s="149">
        <v>152</v>
      </c>
      <c r="B154" s="149" t="s">
        <v>82</v>
      </c>
      <c r="C154" s="150" t="s">
        <v>83</v>
      </c>
      <c r="D154" s="149" t="s">
        <v>449</v>
      </c>
      <c r="E154" s="149" t="s">
        <v>34</v>
      </c>
      <c r="F154" s="145"/>
      <c r="G154" s="145"/>
      <c r="H154" s="145"/>
      <c r="I154" s="145"/>
      <c r="J154" s="152"/>
      <c r="K154" s="162" t="str">
        <f t="shared" si="8"/>
        <v>0</v>
      </c>
      <c r="L154" s="145">
        <v>3</v>
      </c>
      <c r="M154" s="145">
        <v>4</v>
      </c>
      <c r="N154" s="145">
        <v>4</v>
      </c>
      <c r="O154" s="145"/>
      <c r="P154" s="145">
        <v>3</v>
      </c>
      <c r="Q154" s="162">
        <v>3.5</v>
      </c>
      <c r="R154" s="145">
        <v>4</v>
      </c>
      <c r="S154" s="145"/>
      <c r="T154" s="153"/>
      <c r="U154" s="145"/>
      <c r="V154" s="152"/>
      <c r="W154" s="162">
        <v>0</v>
      </c>
      <c r="X154" s="145"/>
      <c r="Y154" s="145"/>
      <c r="Z154" s="153"/>
      <c r="AA154" s="153"/>
      <c r="AB154" s="152"/>
      <c r="AC154" s="162">
        <v>0</v>
      </c>
      <c r="AD154" s="145"/>
      <c r="AE154" s="145"/>
      <c r="AF154" s="145"/>
      <c r="AG154" s="153"/>
      <c r="AH154" s="152"/>
      <c r="AI154" s="162">
        <v>0</v>
      </c>
      <c r="AJ154" s="145"/>
      <c r="AK154" s="145"/>
      <c r="AL154" s="153"/>
      <c r="AM154" s="145"/>
      <c r="AN154" s="152"/>
      <c r="AO154" s="162" t="str">
        <f t="shared" si="9"/>
        <v>0</v>
      </c>
      <c r="AP154" s="145"/>
      <c r="AQ154" s="145"/>
      <c r="AR154" s="145"/>
      <c r="AS154" s="153"/>
      <c r="AT154" s="152"/>
      <c r="AU154" s="162">
        <f t="shared" si="10"/>
        <v>0</v>
      </c>
      <c r="AV154" s="153"/>
      <c r="AW154" s="153"/>
      <c r="AX154" s="145"/>
      <c r="AY154" s="145"/>
      <c r="AZ154" s="145"/>
      <c r="BA154" s="162" t="str">
        <f t="shared" si="11"/>
        <v>0</v>
      </c>
      <c r="BB154" s="145"/>
      <c r="BC154" s="145"/>
      <c r="BD154" s="153"/>
      <c r="BE154" s="151"/>
      <c r="BF154" s="154"/>
      <c r="BG154" s="162">
        <v>0</v>
      </c>
    </row>
    <row r="155" spans="1:59" s="102" customFormat="1" ht="23.1" customHeight="1" x14ac:dyDescent="0.3">
      <c r="A155" s="143">
        <v>153</v>
      </c>
      <c r="B155" s="143" t="s">
        <v>384</v>
      </c>
      <c r="C155" s="144" t="s">
        <v>385</v>
      </c>
      <c r="D155" s="143" t="s">
        <v>449</v>
      </c>
      <c r="E155" s="143" t="s">
        <v>492</v>
      </c>
      <c r="F155" s="145"/>
      <c r="G155" s="145"/>
      <c r="H155" s="145"/>
      <c r="I155" s="145"/>
      <c r="J155" s="146"/>
      <c r="K155" s="162" t="str">
        <f t="shared" si="8"/>
        <v>0</v>
      </c>
      <c r="L155" s="145">
        <v>3</v>
      </c>
      <c r="M155" s="145">
        <v>3</v>
      </c>
      <c r="N155" s="145">
        <v>2</v>
      </c>
      <c r="O155" s="145"/>
      <c r="P155" s="145">
        <v>3</v>
      </c>
      <c r="Q155" s="162">
        <v>2.75</v>
      </c>
      <c r="R155" s="145">
        <v>2</v>
      </c>
      <c r="S155" s="145"/>
      <c r="T155" s="145"/>
      <c r="U155" s="145"/>
      <c r="V155" s="146"/>
      <c r="W155" s="162">
        <v>0</v>
      </c>
      <c r="X155" s="145"/>
      <c r="Y155" s="145"/>
      <c r="Z155" s="145"/>
      <c r="AA155" s="145"/>
      <c r="AB155" s="146"/>
      <c r="AC155" s="162">
        <v>0</v>
      </c>
      <c r="AD155" s="145"/>
      <c r="AE155" s="145"/>
      <c r="AF155" s="145"/>
      <c r="AG155" s="145"/>
      <c r="AH155" s="146"/>
      <c r="AI155" s="162">
        <v>0</v>
      </c>
      <c r="AJ155" s="145"/>
      <c r="AK155" s="145"/>
      <c r="AL155" s="145"/>
      <c r="AM155" s="145"/>
      <c r="AN155" s="146"/>
      <c r="AO155" s="162" t="str">
        <f t="shared" si="9"/>
        <v>0</v>
      </c>
      <c r="AP155" s="145"/>
      <c r="AQ155" s="145"/>
      <c r="AR155" s="145"/>
      <c r="AS155" s="145"/>
      <c r="AT155" s="146"/>
      <c r="AU155" s="162">
        <f t="shared" si="10"/>
        <v>0</v>
      </c>
      <c r="AV155" s="145"/>
      <c r="AW155" s="145"/>
      <c r="AX155" s="145"/>
      <c r="AY155" s="145"/>
      <c r="AZ155" s="145"/>
      <c r="BA155" s="162" t="str">
        <f t="shared" si="11"/>
        <v>0</v>
      </c>
      <c r="BB155" s="145"/>
      <c r="BC155" s="145"/>
      <c r="BD155" s="145"/>
      <c r="BE155" s="147"/>
      <c r="BF155" s="148"/>
      <c r="BG155" s="162">
        <v>0</v>
      </c>
    </row>
    <row r="156" spans="1:59" s="102" customFormat="1" ht="23.1" customHeight="1" x14ac:dyDescent="0.3">
      <c r="A156" s="149">
        <v>154</v>
      </c>
      <c r="B156" s="149" t="s">
        <v>92</v>
      </c>
      <c r="C156" s="150" t="s">
        <v>93</v>
      </c>
      <c r="D156" s="149" t="s">
        <v>541</v>
      </c>
      <c r="E156" s="149" t="s">
        <v>34</v>
      </c>
      <c r="F156" s="145"/>
      <c r="G156" s="145"/>
      <c r="H156" s="145"/>
      <c r="I156" s="145"/>
      <c r="J156" s="152"/>
      <c r="K156" s="162" t="str">
        <f t="shared" si="8"/>
        <v>0</v>
      </c>
      <c r="L156" s="145">
        <v>3</v>
      </c>
      <c r="M156" s="145">
        <v>2</v>
      </c>
      <c r="N156" s="145">
        <v>3</v>
      </c>
      <c r="O156" s="145"/>
      <c r="P156" s="145">
        <v>3</v>
      </c>
      <c r="Q156" s="162">
        <v>2.75</v>
      </c>
      <c r="R156" s="145">
        <v>2</v>
      </c>
      <c r="S156" s="145"/>
      <c r="T156" s="153"/>
      <c r="U156" s="145"/>
      <c r="V156" s="152"/>
      <c r="W156" s="162">
        <v>0</v>
      </c>
      <c r="X156" s="145"/>
      <c r="Y156" s="145"/>
      <c r="Z156" s="153"/>
      <c r="AA156" s="153"/>
      <c r="AB156" s="152"/>
      <c r="AC156" s="162">
        <v>0</v>
      </c>
      <c r="AD156" s="145"/>
      <c r="AE156" s="145"/>
      <c r="AF156" s="145"/>
      <c r="AG156" s="153"/>
      <c r="AH156" s="152"/>
      <c r="AI156" s="162">
        <v>0</v>
      </c>
      <c r="AJ156" s="145"/>
      <c r="AK156" s="145"/>
      <c r="AL156" s="153"/>
      <c r="AM156" s="145"/>
      <c r="AN156" s="152"/>
      <c r="AO156" s="162" t="str">
        <f t="shared" si="9"/>
        <v>0</v>
      </c>
      <c r="AP156" s="145"/>
      <c r="AQ156" s="145"/>
      <c r="AR156" s="145"/>
      <c r="AS156" s="153"/>
      <c r="AT156" s="152"/>
      <c r="AU156" s="162">
        <f t="shared" si="10"/>
        <v>0</v>
      </c>
      <c r="AV156" s="153"/>
      <c r="AW156" s="153"/>
      <c r="AX156" s="145"/>
      <c r="AY156" s="145"/>
      <c r="AZ156" s="145"/>
      <c r="BA156" s="162" t="str">
        <f t="shared" si="11"/>
        <v>0</v>
      </c>
      <c r="BB156" s="145"/>
      <c r="BC156" s="145"/>
      <c r="BD156" s="153"/>
      <c r="BE156" s="151"/>
      <c r="BF156" s="154"/>
      <c r="BG156" s="162">
        <v>0</v>
      </c>
    </row>
    <row r="157" spans="1:59" s="102" customFormat="1" ht="23.1" customHeight="1" x14ac:dyDescent="0.3">
      <c r="A157" s="143">
        <v>155</v>
      </c>
      <c r="B157" s="143" t="s">
        <v>187</v>
      </c>
      <c r="C157" s="144" t="s">
        <v>188</v>
      </c>
      <c r="D157" s="143" t="s">
        <v>541</v>
      </c>
      <c r="E157" s="143" t="s">
        <v>160</v>
      </c>
      <c r="F157" s="145"/>
      <c r="G157" s="145"/>
      <c r="H157" s="145"/>
      <c r="I157" s="145"/>
      <c r="J157" s="146"/>
      <c r="K157" s="162" t="str">
        <f t="shared" si="8"/>
        <v>0</v>
      </c>
      <c r="L157" s="145">
        <v>2</v>
      </c>
      <c r="M157" s="145">
        <v>3</v>
      </c>
      <c r="N157" s="145">
        <v>2</v>
      </c>
      <c r="O157" s="145"/>
      <c r="P157" s="145">
        <v>2</v>
      </c>
      <c r="Q157" s="162">
        <v>2.25</v>
      </c>
      <c r="R157" s="145">
        <v>3</v>
      </c>
      <c r="S157" s="145"/>
      <c r="T157" s="145"/>
      <c r="U157" s="145"/>
      <c r="V157" s="146"/>
      <c r="W157" s="162">
        <v>0</v>
      </c>
      <c r="X157" s="145"/>
      <c r="Y157" s="145"/>
      <c r="Z157" s="145"/>
      <c r="AA157" s="145"/>
      <c r="AB157" s="146"/>
      <c r="AC157" s="162">
        <v>0</v>
      </c>
      <c r="AD157" s="145"/>
      <c r="AE157" s="145"/>
      <c r="AF157" s="145"/>
      <c r="AG157" s="145"/>
      <c r="AH157" s="146"/>
      <c r="AI157" s="162">
        <v>0</v>
      </c>
      <c r="AJ157" s="145"/>
      <c r="AK157" s="145"/>
      <c r="AL157" s="145"/>
      <c r="AM157" s="145"/>
      <c r="AN157" s="146"/>
      <c r="AO157" s="162" t="str">
        <f t="shared" si="9"/>
        <v>0</v>
      </c>
      <c r="AP157" s="145"/>
      <c r="AQ157" s="145"/>
      <c r="AR157" s="145"/>
      <c r="AS157" s="145"/>
      <c r="AT157" s="146"/>
      <c r="AU157" s="162">
        <f t="shared" si="10"/>
        <v>0</v>
      </c>
      <c r="AV157" s="145"/>
      <c r="AW157" s="145"/>
      <c r="AX157" s="145"/>
      <c r="AY157" s="145"/>
      <c r="AZ157" s="145"/>
      <c r="BA157" s="162" t="str">
        <f t="shared" si="11"/>
        <v>0</v>
      </c>
      <c r="BB157" s="145"/>
      <c r="BC157" s="145"/>
      <c r="BD157" s="145"/>
      <c r="BE157" s="147"/>
      <c r="BF157" s="148"/>
      <c r="BG157" s="162">
        <v>0</v>
      </c>
    </row>
    <row r="158" spans="1:59" s="102" customFormat="1" ht="23.1" customHeight="1" x14ac:dyDescent="0.3">
      <c r="A158" s="149">
        <v>156</v>
      </c>
      <c r="B158" s="149" t="s">
        <v>173</v>
      </c>
      <c r="C158" s="150" t="s">
        <v>174</v>
      </c>
      <c r="D158" s="149" t="s">
        <v>449</v>
      </c>
      <c r="E158" s="149" t="s">
        <v>160</v>
      </c>
      <c r="F158" s="145"/>
      <c r="G158" s="145"/>
      <c r="H158" s="145"/>
      <c r="I158" s="145"/>
      <c r="J158" s="152"/>
      <c r="K158" s="162" t="str">
        <f t="shared" si="8"/>
        <v>0</v>
      </c>
      <c r="L158" s="145">
        <v>4</v>
      </c>
      <c r="M158" s="145">
        <v>4</v>
      </c>
      <c r="N158" s="145">
        <v>4</v>
      </c>
      <c r="O158" s="145"/>
      <c r="P158" s="145">
        <v>4</v>
      </c>
      <c r="Q158" s="162">
        <v>4</v>
      </c>
      <c r="R158" s="145">
        <v>4</v>
      </c>
      <c r="S158" s="145"/>
      <c r="T158" s="153"/>
      <c r="U158" s="145"/>
      <c r="V158" s="152"/>
      <c r="W158" s="162">
        <v>0</v>
      </c>
      <c r="X158" s="145"/>
      <c r="Y158" s="145"/>
      <c r="Z158" s="153"/>
      <c r="AA158" s="153"/>
      <c r="AB158" s="152"/>
      <c r="AC158" s="162">
        <v>0</v>
      </c>
      <c r="AD158" s="145"/>
      <c r="AE158" s="145"/>
      <c r="AF158" s="145"/>
      <c r="AG158" s="153"/>
      <c r="AH158" s="152"/>
      <c r="AI158" s="162">
        <v>0</v>
      </c>
      <c r="AJ158" s="145"/>
      <c r="AK158" s="145"/>
      <c r="AL158" s="153"/>
      <c r="AM158" s="145"/>
      <c r="AN158" s="152"/>
      <c r="AO158" s="162" t="str">
        <f t="shared" si="9"/>
        <v>0</v>
      </c>
      <c r="AP158" s="145"/>
      <c r="AQ158" s="145"/>
      <c r="AR158" s="145"/>
      <c r="AS158" s="153"/>
      <c r="AT158" s="152"/>
      <c r="AU158" s="162">
        <f t="shared" si="10"/>
        <v>0</v>
      </c>
      <c r="AV158" s="153"/>
      <c r="AW158" s="153"/>
      <c r="AX158" s="145"/>
      <c r="AY158" s="145"/>
      <c r="AZ158" s="145"/>
      <c r="BA158" s="162" t="str">
        <f t="shared" si="11"/>
        <v>0</v>
      </c>
      <c r="BB158" s="145"/>
      <c r="BC158" s="145"/>
      <c r="BD158" s="153"/>
      <c r="BE158" s="151"/>
      <c r="BF158" s="154"/>
      <c r="BG158" s="162">
        <v>0</v>
      </c>
    </row>
    <row r="159" spans="1:59" s="102" customFormat="1" ht="23.1" customHeight="1" x14ac:dyDescent="0.3">
      <c r="A159" s="143">
        <v>157</v>
      </c>
      <c r="B159" s="143" t="s">
        <v>204</v>
      </c>
      <c r="C159" s="144" t="s">
        <v>205</v>
      </c>
      <c r="D159" s="143" t="s">
        <v>449</v>
      </c>
      <c r="E159" s="143" t="s">
        <v>160</v>
      </c>
      <c r="F159" s="145"/>
      <c r="G159" s="145"/>
      <c r="H159" s="145"/>
      <c r="I159" s="145"/>
      <c r="J159" s="146"/>
      <c r="K159" s="162" t="str">
        <f t="shared" si="8"/>
        <v>0</v>
      </c>
      <c r="L159" s="145">
        <v>0</v>
      </c>
      <c r="M159" s="145">
        <v>0</v>
      </c>
      <c r="N159" s="145">
        <v>0</v>
      </c>
      <c r="O159" s="145"/>
      <c r="P159" s="145">
        <v>0</v>
      </c>
      <c r="Q159" s="162" t="s">
        <v>563</v>
      </c>
      <c r="R159" s="145">
        <v>0</v>
      </c>
      <c r="S159" s="145"/>
      <c r="T159" s="145"/>
      <c r="U159" s="145"/>
      <c r="V159" s="146"/>
      <c r="W159" s="162">
        <v>0</v>
      </c>
      <c r="X159" s="145"/>
      <c r="Y159" s="145"/>
      <c r="Z159" s="145"/>
      <c r="AA159" s="145"/>
      <c r="AB159" s="146"/>
      <c r="AC159" s="162">
        <v>0</v>
      </c>
      <c r="AD159" s="145"/>
      <c r="AE159" s="145"/>
      <c r="AF159" s="145"/>
      <c r="AG159" s="145"/>
      <c r="AH159" s="146"/>
      <c r="AI159" s="162">
        <v>0</v>
      </c>
      <c r="AJ159" s="145"/>
      <c r="AK159" s="145"/>
      <c r="AL159" s="145"/>
      <c r="AM159" s="145"/>
      <c r="AN159" s="146"/>
      <c r="AO159" s="162" t="str">
        <f t="shared" si="9"/>
        <v>0</v>
      </c>
      <c r="AP159" s="145"/>
      <c r="AQ159" s="145"/>
      <c r="AR159" s="145"/>
      <c r="AS159" s="145"/>
      <c r="AT159" s="146"/>
      <c r="AU159" s="162">
        <f t="shared" si="10"/>
        <v>0</v>
      </c>
      <c r="AV159" s="145"/>
      <c r="AW159" s="145"/>
      <c r="AX159" s="145"/>
      <c r="AY159" s="145"/>
      <c r="AZ159" s="145"/>
      <c r="BA159" s="162" t="str">
        <f t="shared" si="11"/>
        <v>0</v>
      </c>
      <c r="BB159" s="145"/>
      <c r="BC159" s="145"/>
      <c r="BD159" s="145"/>
      <c r="BE159" s="147"/>
      <c r="BF159" s="148"/>
      <c r="BG159" s="162">
        <v>0</v>
      </c>
    </row>
    <row r="160" spans="1:59" s="102" customFormat="1" ht="23.1" customHeight="1" x14ac:dyDescent="0.3">
      <c r="A160" s="149">
        <v>158</v>
      </c>
      <c r="B160" s="149" t="s">
        <v>386</v>
      </c>
      <c r="C160" s="150" t="s">
        <v>387</v>
      </c>
      <c r="D160" s="149" t="s">
        <v>449</v>
      </c>
      <c r="E160" s="149" t="s">
        <v>492</v>
      </c>
      <c r="F160" s="145"/>
      <c r="G160" s="145"/>
      <c r="H160" s="145"/>
      <c r="I160" s="145"/>
      <c r="J160" s="152"/>
      <c r="K160" s="162" t="str">
        <f t="shared" si="8"/>
        <v>0</v>
      </c>
      <c r="L160" s="145">
        <v>2</v>
      </c>
      <c r="M160" s="145">
        <v>2</v>
      </c>
      <c r="N160" s="145">
        <v>2</v>
      </c>
      <c r="O160" s="145"/>
      <c r="P160" s="145">
        <v>1</v>
      </c>
      <c r="Q160" s="162">
        <v>1.75</v>
      </c>
      <c r="R160" s="145">
        <v>1</v>
      </c>
      <c r="S160" s="145"/>
      <c r="T160" s="153"/>
      <c r="U160" s="145"/>
      <c r="V160" s="152"/>
      <c r="W160" s="162">
        <v>0</v>
      </c>
      <c r="X160" s="145"/>
      <c r="Y160" s="145"/>
      <c r="Z160" s="153"/>
      <c r="AA160" s="153"/>
      <c r="AB160" s="152"/>
      <c r="AC160" s="162">
        <v>0</v>
      </c>
      <c r="AD160" s="145"/>
      <c r="AE160" s="145"/>
      <c r="AF160" s="145"/>
      <c r="AG160" s="153"/>
      <c r="AH160" s="152"/>
      <c r="AI160" s="162">
        <v>0</v>
      </c>
      <c r="AJ160" s="145"/>
      <c r="AK160" s="145"/>
      <c r="AL160" s="153"/>
      <c r="AM160" s="145"/>
      <c r="AN160" s="152"/>
      <c r="AO160" s="162" t="str">
        <f t="shared" si="9"/>
        <v>0</v>
      </c>
      <c r="AP160" s="145"/>
      <c r="AQ160" s="145"/>
      <c r="AR160" s="145"/>
      <c r="AS160" s="153"/>
      <c r="AT160" s="152"/>
      <c r="AU160" s="162">
        <f t="shared" si="10"/>
        <v>0</v>
      </c>
      <c r="AV160" s="153"/>
      <c r="AW160" s="153"/>
      <c r="AX160" s="145"/>
      <c r="AY160" s="145"/>
      <c r="AZ160" s="145"/>
      <c r="BA160" s="162" t="str">
        <f t="shared" si="11"/>
        <v>0</v>
      </c>
      <c r="BB160" s="145"/>
      <c r="BC160" s="145"/>
      <c r="BD160" s="153"/>
      <c r="BE160" s="151"/>
      <c r="BF160" s="154"/>
      <c r="BG160" s="162">
        <v>0</v>
      </c>
    </row>
    <row r="161" spans="1:59" s="102" customFormat="1" ht="23.1" customHeight="1" x14ac:dyDescent="0.3">
      <c r="A161" s="143">
        <v>159</v>
      </c>
      <c r="B161" s="143" t="s">
        <v>189</v>
      </c>
      <c r="C161" s="144" t="s">
        <v>190</v>
      </c>
      <c r="D161" s="143" t="s">
        <v>449</v>
      </c>
      <c r="E161" s="143" t="s">
        <v>160</v>
      </c>
      <c r="F161" s="145"/>
      <c r="G161" s="145"/>
      <c r="H161" s="145"/>
      <c r="I161" s="145"/>
      <c r="J161" s="146"/>
      <c r="K161" s="162" t="str">
        <f t="shared" si="8"/>
        <v>0</v>
      </c>
      <c r="L161" s="145">
        <v>3</v>
      </c>
      <c r="M161" s="145">
        <v>3</v>
      </c>
      <c r="N161" s="145">
        <v>3</v>
      </c>
      <c r="O161" s="145"/>
      <c r="P161" s="145">
        <v>3</v>
      </c>
      <c r="Q161" s="162">
        <v>3</v>
      </c>
      <c r="R161" s="145">
        <v>3</v>
      </c>
      <c r="S161" s="145"/>
      <c r="T161" s="145"/>
      <c r="U161" s="145"/>
      <c r="V161" s="146"/>
      <c r="W161" s="162">
        <v>0</v>
      </c>
      <c r="X161" s="145"/>
      <c r="Y161" s="145"/>
      <c r="Z161" s="145"/>
      <c r="AA161" s="145"/>
      <c r="AB161" s="146"/>
      <c r="AC161" s="162">
        <v>0</v>
      </c>
      <c r="AD161" s="145"/>
      <c r="AE161" s="145"/>
      <c r="AF161" s="145"/>
      <c r="AG161" s="145"/>
      <c r="AH161" s="146"/>
      <c r="AI161" s="162">
        <v>0</v>
      </c>
      <c r="AJ161" s="145"/>
      <c r="AK161" s="145"/>
      <c r="AL161" s="145"/>
      <c r="AM161" s="145"/>
      <c r="AN161" s="146"/>
      <c r="AO161" s="162" t="str">
        <f t="shared" si="9"/>
        <v>0</v>
      </c>
      <c r="AP161" s="145"/>
      <c r="AQ161" s="145"/>
      <c r="AR161" s="145"/>
      <c r="AS161" s="145"/>
      <c r="AT161" s="146"/>
      <c r="AU161" s="162">
        <f t="shared" si="10"/>
        <v>0</v>
      </c>
      <c r="AV161" s="145"/>
      <c r="AW161" s="145"/>
      <c r="AX161" s="145"/>
      <c r="AY161" s="145"/>
      <c r="AZ161" s="145"/>
      <c r="BA161" s="162" t="str">
        <f t="shared" si="11"/>
        <v>0</v>
      </c>
      <c r="BB161" s="145"/>
      <c r="BC161" s="145"/>
      <c r="BD161" s="145"/>
      <c r="BE161" s="147"/>
      <c r="BF161" s="148"/>
      <c r="BG161" s="162">
        <v>0</v>
      </c>
    </row>
    <row r="162" spans="1:59" s="102" customFormat="1" ht="23.1" customHeight="1" x14ac:dyDescent="0.3">
      <c r="A162" s="149">
        <v>160</v>
      </c>
      <c r="B162" s="149" t="s">
        <v>156</v>
      </c>
      <c r="C162" s="150" t="s">
        <v>157</v>
      </c>
      <c r="D162" s="149" t="s">
        <v>541</v>
      </c>
      <c r="E162" s="149" t="s">
        <v>34</v>
      </c>
      <c r="F162" s="145"/>
      <c r="G162" s="145"/>
      <c r="H162" s="145"/>
      <c r="I162" s="145"/>
      <c r="J162" s="152"/>
      <c r="K162" s="162" t="str">
        <f t="shared" si="8"/>
        <v>0</v>
      </c>
      <c r="L162" s="145">
        <v>2.5</v>
      </c>
      <c r="M162" s="145">
        <v>3</v>
      </c>
      <c r="N162" s="145">
        <v>2.5</v>
      </c>
      <c r="O162" s="145"/>
      <c r="P162" s="145">
        <v>3</v>
      </c>
      <c r="Q162" s="162">
        <v>2.75</v>
      </c>
      <c r="R162" s="145">
        <v>3</v>
      </c>
      <c r="S162" s="145"/>
      <c r="T162" s="153"/>
      <c r="U162" s="145"/>
      <c r="V162" s="152"/>
      <c r="W162" s="162">
        <v>0</v>
      </c>
      <c r="X162" s="145"/>
      <c r="Y162" s="145"/>
      <c r="Z162" s="153"/>
      <c r="AA162" s="153"/>
      <c r="AB162" s="152"/>
      <c r="AC162" s="162">
        <v>0</v>
      </c>
      <c r="AD162" s="145"/>
      <c r="AE162" s="145"/>
      <c r="AF162" s="145"/>
      <c r="AG162" s="153"/>
      <c r="AH162" s="152"/>
      <c r="AI162" s="162">
        <v>0</v>
      </c>
      <c r="AJ162" s="145"/>
      <c r="AK162" s="145"/>
      <c r="AL162" s="153"/>
      <c r="AM162" s="145"/>
      <c r="AN162" s="152"/>
      <c r="AO162" s="162" t="str">
        <f t="shared" si="9"/>
        <v>0</v>
      </c>
      <c r="AP162" s="145"/>
      <c r="AQ162" s="145"/>
      <c r="AR162" s="145"/>
      <c r="AS162" s="153"/>
      <c r="AT162" s="152"/>
      <c r="AU162" s="162">
        <f t="shared" si="10"/>
        <v>0</v>
      </c>
      <c r="AV162" s="153"/>
      <c r="AW162" s="153"/>
      <c r="AX162" s="145"/>
      <c r="AY162" s="145"/>
      <c r="AZ162" s="145"/>
      <c r="BA162" s="162" t="str">
        <f t="shared" si="11"/>
        <v>0</v>
      </c>
      <c r="BB162" s="145"/>
      <c r="BC162" s="145"/>
      <c r="BD162" s="153"/>
      <c r="BE162" s="151"/>
      <c r="BF162" s="154"/>
      <c r="BG162" s="162">
        <v>0</v>
      </c>
    </row>
    <row r="163" spans="1:59" s="102" customFormat="1" ht="23.1" customHeight="1" x14ac:dyDescent="0.3">
      <c r="A163" s="143">
        <v>161</v>
      </c>
      <c r="B163" s="143" t="s">
        <v>388</v>
      </c>
      <c r="C163" s="144" t="s">
        <v>389</v>
      </c>
      <c r="D163" s="143" t="s">
        <v>449</v>
      </c>
      <c r="E163" s="143" t="s">
        <v>492</v>
      </c>
      <c r="F163" s="145"/>
      <c r="G163" s="145"/>
      <c r="H163" s="145"/>
      <c r="I163" s="145"/>
      <c r="J163" s="146"/>
      <c r="K163" s="162" t="str">
        <f t="shared" si="8"/>
        <v>0</v>
      </c>
      <c r="L163" s="145">
        <v>4</v>
      </c>
      <c r="M163" s="145">
        <v>3</v>
      </c>
      <c r="N163" s="145">
        <v>4</v>
      </c>
      <c r="O163" s="145"/>
      <c r="P163" s="145">
        <v>4</v>
      </c>
      <c r="Q163" s="162">
        <v>3.75</v>
      </c>
      <c r="R163" s="145">
        <v>3</v>
      </c>
      <c r="S163" s="145"/>
      <c r="T163" s="145"/>
      <c r="U163" s="145"/>
      <c r="V163" s="146"/>
      <c r="W163" s="162">
        <v>0</v>
      </c>
      <c r="X163" s="145"/>
      <c r="Y163" s="145"/>
      <c r="Z163" s="145"/>
      <c r="AA163" s="145"/>
      <c r="AB163" s="146"/>
      <c r="AC163" s="162">
        <v>0</v>
      </c>
      <c r="AD163" s="145"/>
      <c r="AE163" s="145"/>
      <c r="AF163" s="145"/>
      <c r="AG163" s="145"/>
      <c r="AH163" s="146"/>
      <c r="AI163" s="162">
        <v>0</v>
      </c>
      <c r="AJ163" s="145"/>
      <c r="AK163" s="145"/>
      <c r="AL163" s="145"/>
      <c r="AM163" s="145"/>
      <c r="AN163" s="146"/>
      <c r="AO163" s="162" t="str">
        <f t="shared" si="9"/>
        <v>0</v>
      </c>
      <c r="AP163" s="145"/>
      <c r="AQ163" s="145"/>
      <c r="AR163" s="145"/>
      <c r="AS163" s="145"/>
      <c r="AT163" s="146"/>
      <c r="AU163" s="162">
        <f t="shared" si="10"/>
        <v>0</v>
      </c>
      <c r="AV163" s="145"/>
      <c r="AW163" s="145"/>
      <c r="AX163" s="145"/>
      <c r="AY163" s="145"/>
      <c r="AZ163" s="145"/>
      <c r="BA163" s="162" t="str">
        <f t="shared" si="11"/>
        <v>0</v>
      </c>
      <c r="BB163" s="145"/>
      <c r="BC163" s="145"/>
      <c r="BD163" s="145"/>
      <c r="BE163" s="147"/>
      <c r="BF163" s="148"/>
      <c r="BG163" s="162">
        <v>0</v>
      </c>
    </row>
    <row r="164" spans="1:59" s="102" customFormat="1" ht="23.1" customHeight="1" x14ac:dyDescent="0.3">
      <c r="A164" s="149">
        <v>162</v>
      </c>
      <c r="B164" s="149" t="s">
        <v>390</v>
      </c>
      <c r="C164" s="150" t="s">
        <v>391</v>
      </c>
      <c r="D164" s="149" t="s">
        <v>449</v>
      </c>
      <c r="E164" s="149" t="s">
        <v>492</v>
      </c>
      <c r="F164" s="145"/>
      <c r="G164" s="145"/>
      <c r="H164" s="145"/>
      <c r="I164" s="145"/>
      <c r="J164" s="152"/>
      <c r="K164" s="162" t="str">
        <f t="shared" si="8"/>
        <v>0</v>
      </c>
      <c r="L164" s="145">
        <v>1</v>
      </c>
      <c r="M164" s="145">
        <v>3</v>
      </c>
      <c r="N164" s="145">
        <v>2</v>
      </c>
      <c r="O164" s="145"/>
      <c r="P164" s="145">
        <v>2</v>
      </c>
      <c r="Q164" s="162">
        <v>2</v>
      </c>
      <c r="R164" s="145">
        <v>2</v>
      </c>
      <c r="S164" s="145"/>
      <c r="T164" s="153"/>
      <c r="U164" s="145"/>
      <c r="V164" s="152"/>
      <c r="W164" s="162">
        <v>0</v>
      </c>
      <c r="X164" s="145"/>
      <c r="Y164" s="145"/>
      <c r="Z164" s="153"/>
      <c r="AA164" s="153"/>
      <c r="AB164" s="152"/>
      <c r="AC164" s="162">
        <v>0</v>
      </c>
      <c r="AD164" s="145"/>
      <c r="AE164" s="145"/>
      <c r="AF164" s="145"/>
      <c r="AG164" s="153"/>
      <c r="AH164" s="152"/>
      <c r="AI164" s="162">
        <v>0</v>
      </c>
      <c r="AJ164" s="145"/>
      <c r="AK164" s="145"/>
      <c r="AL164" s="153"/>
      <c r="AM164" s="145"/>
      <c r="AN164" s="152"/>
      <c r="AO164" s="162" t="str">
        <f t="shared" si="9"/>
        <v>0</v>
      </c>
      <c r="AP164" s="145"/>
      <c r="AQ164" s="145"/>
      <c r="AR164" s="145"/>
      <c r="AS164" s="153"/>
      <c r="AT164" s="152"/>
      <c r="AU164" s="162">
        <f t="shared" si="10"/>
        <v>0</v>
      </c>
      <c r="AV164" s="153"/>
      <c r="AW164" s="153"/>
      <c r="AX164" s="145"/>
      <c r="AY164" s="145"/>
      <c r="AZ164" s="145"/>
      <c r="BA164" s="162" t="str">
        <f t="shared" si="11"/>
        <v>0</v>
      </c>
      <c r="BB164" s="145"/>
      <c r="BC164" s="145"/>
      <c r="BD164" s="153"/>
      <c r="BE164" s="151"/>
      <c r="BF164" s="154"/>
      <c r="BG164" s="162">
        <v>0</v>
      </c>
    </row>
    <row r="165" spans="1:59" s="102" customFormat="1" ht="23.1" customHeight="1" x14ac:dyDescent="0.3">
      <c r="A165" s="143">
        <v>163</v>
      </c>
      <c r="B165" s="143" t="s">
        <v>220</v>
      </c>
      <c r="C165" s="144" t="s">
        <v>221</v>
      </c>
      <c r="D165" s="143" t="s">
        <v>449</v>
      </c>
      <c r="E165" s="143" t="s">
        <v>160</v>
      </c>
      <c r="F165" s="145"/>
      <c r="G165" s="145"/>
      <c r="H165" s="145"/>
      <c r="I165" s="145"/>
      <c r="J165" s="146"/>
      <c r="K165" s="162" t="str">
        <f t="shared" si="8"/>
        <v>0</v>
      </c>
      <c r="L165" s="145">
        <v>3</v>
      </c>
      <c r="M165" s="145">
        <v>3</v>
      </c>
      <c r="N165" s="145">
        <v>3</v>
      </c>
      <c r="O165" s="145"/>
      <c r="P165" s="145">
        <v>3</v>
      </c>
      <c r="Q165" s="162">
        <v>3</v>
      </c>
      <c r="R165" s="145">
        <v>3</v>
      </c>
      <c r="S165" s="145"/>
      <c r="T165" s="145"/>
      <c r="U165" s="145"/>
      <c r="V165" s="146"/>
      <c r="W165" s="162">
        <v>0</v>
      </c>
      <c r="X165" s="145"/>
      <c r="Y165" s="145"/>
      <c r="Z165" s="145"/>
      <c r="AA165" s="145"/>
      <c r="AB165" s="146"/>
      <c r="AC165" s="162">
        <v>0</v>
      </c>
      <c r="AD165" s="145"/>
      <c r="AE165" s="145"/>
      <c r="AF165" s="145"/>
      <c r="AG165" s="145"/>
      <c r="AH165" s="146"/>
      <c r="AI165" s="162">
        <v>0</v>
      </c>
      <c r="AJ165" s="145"/>
      <c r="AK165" s="145"/>
      <c r="AL165" s="145"/>
      <c r="AM165" s="145"/>
      <c r="AN165" s="146"/>
      <c r="AO165" s="162" t="str">
        <f t="shared" si="9"/>
        <v>0</v>
      </c>
      <c r="AP165" s="145"/>
      <c r="AQ165" s="145"/>
      <c r="AR165" s="145"/>
      <c r="AS165" s="145"/>
      <c r="AT165" s="146"/>
      <c r="AU165" s="162">
        <f t="shared" si="10"/>
        <v>0</v>
      </c>
      <c r="AV165" s="145"/>
      <c r="AW165" s="145"/>
      <c r="AX165" s="145"/>
      <c r="AY165" s="145"/>
      <c r="AZ165" s="145"/>
      <c r="BA165" s="162" t="str">
        <f t="shared" si="11"/>
        <v>0</v>
      </c>
      <c r="BB165" s="145"/>
      <c r="BC165" s="145"/>
      <c r="BD165" s="145"/>
      <c r="BE165" s="147"/>
      <c r="BF165" s="148"/>
      <c r="BG165" s="162">
        <v>0</v>
      </c>
    </row>
    <row r="166" spans="1:59" s="102" customFormat="1" ht="23.1" customHeight="1" x14ac:dyDescent="0.3">
      <c r="A166" s="149">
        <v>164</v>
      </c>
      <c r="B166" s="149" t="s">
        <v>206</v>
      </c>
      <c r="C166" s="150" t="s">
        <v>207</v>
      </c>
      <c r="D166" s="149" t="s">
        <v>541</v>
      </c>
      <c r="E166" s="149" t="s">
        <v>160</v>
      </c>
      <c r="F166" s="145"/>
      <c r="G166" s="145"/>
      <c r="H166" s="145"/>
      <c r="I166" s="145"/>
      <c r="J166" s="152"/>
      <c r="K166" s="162" t="str">
        <f t="shared" si="8"/>
        <v>0</v>
      </c>
      <c r="L166" s="145">
        <v>3</v>
      </c>
      <c r="M166" s="145">
        <v>3</v>
      </c>
      <c r="N166" s="145">
        <v>3</v>
      </c>
      <c r="O166" s="145"/>
      <c r="P166" s="145">
        <v>3</v>
      </c>
      <c r="Q166" s="162">
        <v>3</v>
      </c>
      <c r="R166" s="145">
        <v>4</v>
      </c>
      <c r="S166" s="145"/>
      <c r="T166" s="153"/>
      <c r="U166" s="145"/>
      <c r="V166" s="152"/>
      <c r="W166" s="162">
        <v>0</v>
      </c>
      <c r="X166" s="145"/>
      <c r="Y166" s="145"/>
      <c r="Z166" s="153"/>
      <c r="AA166" s="153"/>
      <c r="AB166" s="152"/>
      <c r="AC166" s="162">
        <v>0</v>
      </c>
      <c r="AD166" s="145"/>
      <c r="AE166" s="145"/>
      <c r="AF166" s="145"/>
      <c r="AG166" s="153"/>
      <c r="AH166" s="152"/>
      <c r="AI166" s="162">
        <v>0</v>
      </c>
      <c r="AJ166" s="145"/>
      <c r="AK166" s="145"/>
      <c r="AL166" s="153"/>
      <c r="AM166" s="145"/>
      <c r="AN166" s="152"/>
      <c r="AO166" s="162" t="str">
        <f t="shared" si="9"/>
        <v>0</v>
      </c>
      <c r="AP166" s="145"/>
      <c r="AQ166" s="145"/>
      <c r="AR166" s="145"/>
      <c r="AS166" s="153"/>
      <c r="AT166" s="152"/>
      <c r="AU166" s="162">
        <f t="shared" si="10"/>
        <v>0</v>
      </c>
      <c r="AV166" s="153"/>
      <c r="AW166" s="153"/>
      <c r="AX166" s="145"/>
      <c r="AY166" s="145"/>
      <c r="AZ166" s="145"/>
      <c r="BA166" s="162" t="str">
        <f t="shared" si="11"/>
        <v>0</v>
      </c>
      <c r="BB166" s="145"/>
      <c r="BC166" s="145"/>
      <c r="BD166" s="153"/>
      <c r="BE166" s="151"/>
      <c r="BF166" s="154"/>
      <c r="BG166" s="162">
        <v>0</v>
      </c>
    </row>
    <row r="167" spans="1:59" s="102" customFormat="1" ht="23.1" customHeight="1" x14ac:dyDescent="0.3">
      <c r="A167" s="143">
        <v>165</v>
      </c>
      <c r="B167" s="143" t="s">
        <v>47</v>
      </c>
      <c r="C167" s="144" t="s">
        <v>48</v>
      </c>
      <c r="D167" s="143" t="s">
        <v>449</v>
      </c>
      <c r="E167" s="143" t="s">
        <v>34</v>
      </c>
      <c r="F167" s="145"/>
      <c r="G167" s="145"/>
      <c r="H167" s="145"/>
      <c r="I167" s="145"/>
      <c r="J167" s="146"/>
      <c r="K167" s="162" t="str">
        <f t="shared" si="8"/>
        <v>0</v>
      </c>
      <c r="L167" s="145">
        <v>2.5</v>
      </c>
      <c r="M167" s="145">
        <v>2.5</v>
      </c>
      <c r="N167" s="145">
        <v>3</v>
      </c>
      <c r="O167" s="145"/>
      <c r="P167" s="145">
        <v>2.5</v>
      </c>
      <c r="Q167" s="162">
        <v>2.625</v>
      </c>
      <c r="R167" s="145">
        <v>2.5</v>
      </c>
      <c r="S167" s="145"/>
      <c r="T167" s="145"/>
      <c r="U167" s="145"/>
      <c r="V167" s="146"/>
      <c r="W167" s="162">
        <v>0</v>
      </c>
      <c r="X167" s="145"/>
      <c r="Y167" s="145"/>
      <c r="Z167" s="145"/>
      <c r="AA167" s="145"/>
      <c r="AB167" s="146"/>
      <c r="AC167" s="162">
        <v>0</v>
      </c>
      <c r="AD167" s="145"/>
      <c r="AE167" s="145"/>
      <c r="AF167" s="145"/>
      <c r="AG167" s="145"/>
      <c r="AH167" s="146"/>
      <c r="AI167" s="162">
        <v>0</v>
      </c>
      <c r="AJ167" s="145"/>
      <c r="AK167" s="145"/>
      <c r="AL167" s="145"/>
      <c r="AM167" s="145"/>
      <c r="AN167" s="146"/>
      <c r="AO167" s="162" t="str">
        <f t="shared" si="9"/>
        <v>0</v>
      </c>
      <c r="AP167" s="145"/>
      <c r="AQ167" s="145"/>
      <c r="AR167" s="145"/>
      <c r="AS167" s="145"/>
      <c r="AT167" s="146"/>
      <c r="AU167" s="162">
        <f t="shared" si="10"/>
        <v>0</v>
      </c>
      <c r="AV167" s="145"/>
      <c r="AW167" s="145"/>
      <c r="AX167" s="145"/>
      <c r="AY167" s="145"/>
      <c r="AZ167" s="145"/>
      <c r="BA167" s="162" t="str">
        <f t="shared" si="11"/>
        <v>0</v>
      </c>
      <c r="BB167" s="145"/>
      <c r="BC167" s="145"/>
      <c r="BD167" s="145"/>
      <c r="BE167" s="147"/>
      <c r="BF167" s="148"/>
      <c r="BG167" s="162">
        <v>0</v>
      </c>
    </row>
    <row r="168" spans="1:59" s="102" customFormat="1" ht="23.1" customHeight="1" x14ac:dyDescent="0.3">
      <c r="A168" s="149">
        <v>166</v>
      </c>
      <c r="B168" s="149" t="s">
        <v>158</v>
      </c>
      <c r="C168" s="150" t="s">
        <v>159</v>
      </c>
      <c r="D168" s="149" t="s">
        <v>449</v>
      </c>
      <c r="E168" s="149" t="s">
        <v>34</v>
      </c>
      <c r="F168" s="145"/>
      <c r="G168" s="145"/>
      <c r="H168" s="145"/>
      <c r="I168" s="145"/>
      <c r="J168" s="152"/>
      <c r="K168" s="162" t="str">
        <f t="shared" si="8"/>
        <v>0</v>
      </c>
      <c r="L168" s="145">
        <v>2</v>
      </c>
      <c r="M168" s="145">
        <v>3</v>
      </c>
      <c r="N168" s="145">
        <v>2</v>
      </c>
      <c r="O168" s="145"/>
      <c r="P168" s="145">
        <v>3</v>
      </c>
      <c r="Q168" s="162">
        <v>2.5</v>
      </c>
      <c r="R168" s="145">
        <v>3</v>
      </c>
      <c r="S168" s="145"/>
      <c r="T168" s="153"/>
      <c r="U168" s="145"/>
      <c r="V168" s="152"/>
      <c r="W168" s="162">
        <v>0</v>
      </c>
      <c r="X168" s="145"/>
      <c r="Y168" s="145"/>
      <c r="Z168" s="153"/>
      <c r="AA168" s="153"/>
      <c r="AB168" s="152"/>
      <c r="AC168" s="162">
        <v>0</v>
      </c>
      <c r="AD168" s="145"/>
      <c r="AE168" s="145"/>
      <c r="AF168" s="145"/>
      <c r="AG168" s="153"/>
      <c r="AH168" s="152"/>
      <c r="AI168" s="162">
        <v>0</v>
      </c>
      <c r="AJ168" s="145"/>
      <c r="AK168" s="145"/>
      <c r="AL168" s="153"/>
      <c r="AM168" s="145"/>
      <c r="AN168" s="152"/>
      <c r="AO168" s="162" t="str">
        <f t="shared" si="9"/>
        <v>0</v>
      </c>
      <c r="AP168" s="145"/>
      <c r="AQ168" s="145"/>
      <c r="AR168" s="145"/>
      <c r="AS168" s="153"/>
      <c r="AT168" s="152"/>
      <c r="AU168" s="162">
        <f t="shared" si="10"/>
        <v>0</v>
      </c>
      <c r="AV168" s="153"/>
      <c r="AW168" s="153"/>
      <c r="AX168" s="145"/>
      <c r="AY168" s="145"/>
      <c r="AZ168" s="145"/>
      <c r="BA168" s="162" t="str">
        <f t="shared" si="11"/>
        <v>0</v>
      </c>
      <c r="BB168" s="145"/>
      <c r="BC168" s="145"/>
      <c r="BD168" s="153"/>
      <c r="BE168" s="151"/>
      <c r="BF168" s="154"/>
      <c r="BG168" s="162">
        <v>0</v>
      </c>
    </row>
    <row r="169" spans="1:59" s="102" customFormat="1" ht="23.1" customHeight="1" x14ac:dyDescent="0.3">
      <c r="A169" s="143">
        <v>167</v>
      </c>
      <c r="B169" s="143" t="s">
        <v>191</v>
      </c>
      <c r="C169" s="144" t="s">
        <v>192</v>
      </c>
      <c r="D169" s="143" t="s">
        <v>449</v>
      </c>
      <c r="E169" s="143" t="s">
        <v>160</v>
      </c>
      <c r="F169" s="145"/>
      <c r="G169" s="145"/>
      <c r="H169" s="145"/>
      <c r="I169" s="145"/>
      <c r="J169" s="146"/>
      <c r="K169" s="162" t="str">
        <f t="shared" si="8"/>
        <v>0</v>
      </c>
      <c r="L169" s="145">
        <v>3</v>
      </c>
      <c r="M169" s="145">
        <v>2</v>
      </c>
      <c r="N169" s="145">
        <v>3</v>
      </c>
      <c r="O169" s="145"/>
      <c r="P169" s="145">
        <v>2</v>
      </c>
      <c r="Q169" s="162">
        <v>2.5</v>
      </c>
      <c r="R169" s="145">
        <v>2</v>
      </c>
      <c r="S169" s="145"/>
      <c r="T169" s="145"/>
      <c r="U169" s="145"/>
      <c r="V169" s="146"/>
      <c r="W169" s="162">
        <v>0</v>
      </c>
      <c r="X169" s="145"/>
      <c r="Y169" s="145"/>
      <c r="Z169" s="145"/>
      <c r="AA169" s="145"/>
      <c r="AB169" s="146"/>
      <c r="AC169" s="162">
        <v>0</v>
      </c>
      <c r="AD169" s="145"/>
      <c r="AE169" s="145"/>
      <c r="AF169" s="145"/>
      <c r="AG169" s="145"/>
      <c r="AH169" s="146"/>
      <c r="AI169" s="162">
        <v>0</v>
      </c>
      <c r="AJ169" s="145"/>
      <c r="AK169" s="145"/>
      <c r="AL169" s="145"/>
      <c r="AM169" s="145"/>
      <c r="AN169" s="146"/>
      <c r="AO169" s="162" t="str">
        <f t="shared" si="9"/>
        <v>0</v>
      </c>
      <c r="AP169" s="145"/>
      <c r="AQ169" s="145"/>
      <c r="AR169" s="145"/>
      <c r="AS169" s="145"/>
      <c r="AT169" s="146"/>
      <c r="AU169" s="162">
        <f t="shared" si="10"/>
        <v>0</v>
      </c>
      <c r="AV169" s="145"/>
      <c r="AW169" s="145"/>
      <c r="AX169" s="145"/>
      <c r="AY169" s="145"/>
      <c r="AZ169" s="145"/>
      <c r="BA169" s="162" t="str">
        <f t="shared" si="11"/>
        <v>0</v>
      </c>
      <c r="BB169" s="145"/>
      <c r="BC169" s="145"/>
      <c r="BD169" s="145"/>
      <c r="BE169" s="147"/>
      <c r="BF169" s="148"/>
      <c r="BG169" s="162">
        <v>0</v>
      </c>
    </row>
    <row r="170" spans="1:59" s="102" customFormat="1" ht="23.1" customHeight="1" x14ac:dyDescent="0.3">
      <c r="A170" s="149">
        <v>168</v>
      </c>
      <c r="B170" s="149" t="s">
        <v>222</v>
      </c>
      <c r="C170" s="150" t="s">
        <v>223</v>
      </c>
      <c r="D170" s="149" t="s">
        <v>541</v>
      </c>
      <c r="E170" s="149" t="s">
        <v>160</v>
      </c>
      <c r="F170" s="145"/>
      <c r="G170" s="145"/>
      <c r="H170" s="145"/>
      <c r="I170" s="145"/>
      <c r="J170" s="152"/>
      <c r="K170" s="162" t="str">
        <f t="shared" si="8"/>
        <v>0</v>
      </c>
      <c r="L170" s="145">
        <v>3</v>
      </c>
      <c r="M170" s="145">
        <v>3</v>
      </c>
      <c r="N170" s="145">
        <v>3</v>
      </c>
      <c r="O170" s="145"/>
      <c r="P170" s="145">
        <v>3</v>
      </c>
      <c r="Q170" s="162">
        <v>3</v>
      </c>
      <c r="R170" s="145">
        <v>3</v>
      </c>
      <c r="S170" s="145"/>
      <c r="T170" s="153"/>
      <c r="U170" s="145"/>
      <c r="V170" s="152"/>
      <c r="W170" s="162">
        <v>0</v>
      </c>
      <c r="X170" s="145"/>
      <c r="Y170" s="145"/>
      <c r="Z170" s="153"/>
      <c r="AA170" s="153"/>
      <c r="AB170" s="152"/>
      <c r="AC170" s="162">
        <v>0</v>
      </c>
      <c r="AD170" s="145"/>
      <c r="AE170" s="145"/>
      <c r="AF170" s="145"/>
      <c r="AG170" s="153"/>
      <c r="AH170" s="152"/>
      <c r="AI170" s="162">
        <v>0</v>
      </c>
      <c r="AJ170" s="145"/>
      <c r="AK170" s="145"/>
      <c r="AL170" s="153"/>
      <c r="AM170" s="145"/>
      <c r="AN170" s="152"/>
      <c r="AO170" s="162" t="str">
        <f t="shared" si="9"/>
        <v>0</v>
      </c>
      <c r="AP170" s="145"/>
      <c r="AQ170" s="145"/>
      <c r="AR170" s="145"/>
      <c r="AS170" s="153"/>
      <c r="AT170" s="152"/>
      <c r="AU170" s="162">
        <f t="shared" si="10"/>
        <v>0</v>
      </c>
      <c r="AV170" s="153"/>
      <c r="AW170" s="153"/>
      <c r="AX170" s="145"/>
      <c r="AY170" s="145"/>
      <c r="AZ170" s="145"/>
      <c r="BA170" s="162" t="str">
        <f t="shared" si="11"/>
        <v>0</v>
      </c>
      <c r="BB170" s="145"/>
      <c r="BC170" s="145"/>
      <c r="BD170" s="153"/>
      <c r="BE170" s="151"/>
      <c r="BF170" s="154"/>
      <c r="BG170" s="162">
        <v>0</v>
      </c>
    </row>
    <row r="171" spans="1:59" s="102" customFormat="1" ht="23.1" customHeight="1" x14ac:dyDescent="0.3">
      <c r="A171" s="143">
        <v>169</v>
      </c>
      <c r="B171" s="143" t="s">
        <v>392</v>
      </c>
      <c r="C171" s="144" t="s">
        <v>393</v>
      </c>
      <c r="D171" s="143" t="s">
        <v>449</v>
      </c>
      <c r="E171" s="143" t="s">
        <v>492</v>
      </c>
      <c r="F171" s="145"/>
      <c r="G171" s="145"/>
      <c r="H171" s="145"/>
      <c r="I171" s="145"/>
      <c r="J171" s="146"/>
      <c r="K171" s="162" t="str">
        <f t="shared" si="8"/>
        <v>0</v>
      </c>
      <c r="L171" s="145">
        <v>1</v>
      </c>
      <c r="M171" s="145">
        <v>2</v>
      </c>
      <c r="N171" s="145">
        <v>2</v>
      </c>
      <c r="O171" s="145"/>
      <c r="P171" s="145">
        <v>2</v>
      </c>
      <c r="Q171" s="162">
        <v>1.75</v>
      </c>
      <c r="R171" s="145">
        <v>2</v>
      </c>
      <c r="S171" s="145"/>
      <c r="T171" s="145"/>
      <c r="U171" s="145"/>
      <c r="V171" s="146"/>
      <c r="W171" s="162">
        <v>0</v>
      </c>
      <c r="X171" s="145"/>
      <c r="Y171" s="145"/>
      <c r="Z171" s="145"/>
      <c r="AA171" s="145"/>
      <c r="AB171" s="146"/>
      <c r="AC171" s="162">
        <v>0</v>
      </c>
      <c r="AD171" s="145"/>
      <c r="AE171" s="145"/>
      <c r="AF171" s="145"/>
      <c r="AG171" s="145"/>
      <c r="AH171" s="146"/>
      <c r="AI171" s="162">
        <v>0</v>
      </c>
      <c r="AJ171" s="145"/>
      <c r="AK171" s="145"/>
      <c r="AL171" s="145"/>
      <c r="AM171" s="145"/>
      <c r="AN171" s="146"/>
      <c r="AO171" s="162" t="str">
        <f t="shared" si="9"/>
        <v>0</v>
      </c>
      <c r="AP171" s="145"/>
      <c r="AQ171" s="145"/>
      <c r="AR171" s="145"/>
      <c r="AS171" s="145"/>
      <c r="AT171" s="146"/>
      <c r="AU171" s="162">
        <f t="shared" si="10"/>
        <v>0</v>
      </c>
      <c r="AV171" s="145"/>
      <c r="AW171" s="145"/>
      <c r="AX171" s="145"/>
      <c r="AY171" s="145"/>
      <c r="AZ171" s="145"/>
      <c r="BA171" s="162" t="str">
        <f t="shared" si="11"/>
        <v>0</v>
      </c>
      <c r="BB171" s="145"/>
      <c r="BC171" s="145"/>
      <c r="BD171" s="145"/>
      <c r="BE171" s="147"/>
      <c r="BF171" s="148"/>
      <c r="BG171" s="162">
        <v>0</v>
      </c>
    </row>
    <row r="172" spans="1:59" s="102" customFormat="1" ht="23.1" customHeight="1" x14ac:dyDescent="0.3">
      <c r="A172" s="149">
        <v>170</v>
      </c>
      <c r="B172" s="149" t="s">
        <v>394</v>
      </c>
      <c r="C172" s="150" t="s">
        <v>395</v>
      </c>
      <c r="D172" s="149" t="s">
        <v>541</v>
      </c>
      <c r="E172" s="149" t="s">
        <v>492</v>
      </c>
      <c r="F172" s="145"/>
      <c r="G172" s="145"/>
      <c r="H172" s="145"/>
      <c r="I172" s="145"/>
      <c r="J172" s="152"/>
      <c r="K172" s="162" t="str">
        <f t="shared" si="8"/>
        <v>0</v>
      </c>
      <c r="L172" s="145">
        <v>3</v>
      </c>
      <c r="M172" s="145">
        <v>3</v>
      </c>
      <c r="N172" s="145">
        <v>3</v>
      </c>
      <c r="O172" s="145"/>
      <c r="P172" s="145">
        <v>3</v>
      </c>
      <c r="Q172" s="162">
        <v>3</v>
      </c>
      <c r="R172" s="145">
        <v>3</v>
      </c>
      <c r="S172" s="145"/>
      <c r="T172" s="153"/>
      <c r="U172" s="145"/>
      <c r="V172" s="152"/>
      <c r="W172" s="162">
        <v>0</v>
      </c>
      <c r="X172" s="145"/>
      <c r="Y172" s="145"/>
      <c r="Z172" s="153"/>
      <c r="AA172" s="153"/>
      <c r="AB172" s="152"/>
      <c r="AC172" s="162">
        <v>0</v>
      </c>
      <c r="AD172" s="145"/>
      <c r="AE172" s="145"/>
      <c r="AF172" s="145"/>
      <c r="AG172" s="153"/>
      <c r="AH172" s="152"/>
      <c r="AI172" s="162">
        <v>0</v>
      </c>
      <c r="AJ172" s="145"/>
      <c r="AK172" s="145"/>
      <c r="AL172" s="153"/>
      <c r="AM172" s="145"/>
      <c r="AN172" s="152"/>
      <c r="AO172" s="162" t="str">
        <f t="shared" si="9"/>
        <v>0</v>
      </c>
      <c r="AP172" s="145"/>
      <c r="AQ172" s="145"/>
      <c r="AR172" s="145"/>
      <c r="AS172" s="153"/>
      <c r="AT172" s="152"/>
      <c r="AU172" s="162">
        <f t="shared" si="10"/>
        <v>0</v>
      </c>
      <c r="AV172" s="153"/>
      <c r="AW172" s="153"/>
      <c r="AX172" s="145"/>
      <c r="AY172" s="145"/>
      <c r="AZ172" s="145"/>
      <c r="BA172" s="162" t="str">
        <f t="shared" si="11"/>
        <v>0</v>
      </c>
      <c r="BB172" s="145"/>
      <c r="BC172" s="145"/>
      <c r="BD172" s="153"/>
      <c r="BE172" s="151"/>
      <c r="BF172" s="154"/>
      <c r="BG172" s="162">
        <v>0</v>
      </c>
    </row>
    <row r="173" spans="1:59" s="102" customFormat="1" ht="23.1" customHeight="1" x14ac:dyDescent="0.3">
      <c r="A173" s="143">
        <v>171</v>
      </c>
      <c r="B173" s="143" t="s">
        <v>284</v>
      </c>
      <c r="C173" s="144" t="s">
        <v>285</v>
      </c>
      <c r="D173" s="143" t="s">
        <v>541</v>
      </c>
      <c r="E173" s="143" t="s">
        <v>160</v>
      </c>
      <c r="F173" s="145"/>
      <c r="G173" s="145"/>
      <c r="H173" s="145"/>
      <c r="I173" s="145"/>
      <c r="J173" s="146"/>
      <c r="K173" s="162" t="str">
        <f t="shared" si="8"/>
        <v>0</v>
      </c>
      <c r="L173" s="145">
        <v>1</v>
      </c>
      <c r="M173" s="145">
        <v>1</v>
      </c>
      <c r="N173" s="145">
        <v>1</v>
      </c>
      <c r="O173" s="145"/>
      <c r="P173" s="145">
        <v>1</v>
      </c>
      <c r="Q173" s="162">
        <v>1</v>
      </c>
      <c r="R173" s="145">
        <v>1</v>
      </c>
      <c r="S173" s="145"/>
      <c r="T173" s="145"/>
      <c r="U173" s="145"/>
      <c r="V173" s="146"/>
      <c r="W173" s="162">
        <v>0</v>
      </c>
      <c r="X173" s="145"/>
      <c r="Y173" s="145"/>
      <c r="Z173" s="145"/>
      <c r="AA173" s="145"/>
      <c r="AB173" s="146"/>
      <c r="AC173" s="162">
        <v>0</v>
      </c>
      <c r="AD173" s="145"/>
      <c r="AE173" s="145"/>
      <c r="AF173" s="145"/>
      <c r="AG173" s="145"/>
      <c r="AH173" s="146"/>
      <c r="AI173" s="162">
        <v>0</v>
      </c>
      <c r="AJ173" s="145"/>
      <c r="AK173" s="145"/>
      <c r="AL173" s="145"/>
      <c r="AM173" s="145"/>
      <c r="AN173" s="146"/>
      <c r="AO173" s="162" t="str">
        <f t="shared" si="9"/>
        <v>0</v>
      </c>
      <c r="AP173" s="145"/>
      <c r="AQ173" s="145"/>
      <c r="AR173" s="145"/>
      <c r="AS173" s="145"/>
      <c r="AT173" s="146"/>
      <c r="AU173" s="162">
        <f t="shared" si="10"/>
        <v>0</v>
      </c>
      <c r="AV173" s="145"/>
      <c r="AW173" s="145"/>
      <c r="AX173" s="145"/>
      <c r="AY173" s="145"/>
      <c r="AZ173" s="145"/>
      <c r="BA173" s="162" t="str">
        <f t="shared" si="11"/>
        <v>0</v>
      </c>
      <c r="BB173" s="145"/>
      <c r="BC173" s="145"/>
      <c r="BD173" s="145"/>
      <c r="BE173" s="147"/>
      <c r="BF173" s="148"/>
      <c r="BG173" s="162">
        <v>0</v>
      </c>
    </row>
    <row r="174" spans="1:59" s="102" customFormat="1" ht="23.1" customHeight="1" x14ac:dyDescent="0.3">
      <c r="A174" s="149">
        <v>172</v>
      </c>
      <c r="B174" s="149" t="s">
        <v>396</v>
      </c>
      <c r="C174" s="150" t="s">
        <v>538</v>
      </c>
      <c r="D174" s="149" t="s">
        <v>541</v>
      </c>
      <c r="E174" s="149" t="s">
        <v>288</v>
      </c>
      <c r="F174" s="145"/>
      <c r="G174" s="145"/>
      <c r="H174" s="145"/>
      <c r="I174" s="145"/>
      <c r="J174" s="152"/>
      <c r="K174" s="162" t="str">
        <f t="shared" si="8"/>
        <v>0</v>
      </c>
      <c r="L174" s="145">
        <v>2</v>
      </c>
      <c r="M174" s="145">
        <v>2</v>
      </c>
      <c r="N174" s="145">
        <v>2</v>
      </c>
      <c r="O174" s="145"/>
      <c r="P174" s="145">
        <v>2</v>
      </c>
      <c r="Q174" s="162">
        <v>2</v>
      </c>
      <c r="R174" s="145">
        <v>2</v>
      </c>
      <c r="S174" s="145"/>
      <c r="T174" s="153"/>
      <c r="U174" s="145"/>
      <c r="V174" s="152"/>
      <c r="W174" s="162">
        <v>0</v>
      </c>
      <c r="X174" s="145"/>
      <c r="Y174" s="145"/>
      <c r="Z174" s="153"/>
      <c r="AA174" s="153"/>
      <c r="AB174" s="152"/>
      <c r="AC174" s="162">
        <v>0</v>
      </c>
      <c r="AD174" s="145"/>
      <c r="AE174" s="145"/>
      <c r="AF174" s="145"/>
      <c r="AG174" s="153"/>
      <c r="AH174" s="152"/>
      <c r="AI174" s="162">
        <v>0</v>
      </c>
      <c r="AJ174" s="145"/>
      <c r="AK174" s="145"/>
      <c r="AL174" s="153"/>
      <c r="AM174" s="145"/>
      <c r="AN174" s="152"/>
      <c r="AO174" s="162" t="str">
        <f t="shared" si="9"/>
        <v>0</v>
      </c>
      <c r="AP174" s="145"/>
      <c r="AQ174" s="145"/>
      <c r="AR174" s="145"/>
      <c r="AS174" s="153"/>
      <c r="AT174" s="152"/>
      <c r="AU174" s="162">
        <f t="shared" si="10"/>
        <v>0</v>
      </c>
      <c r="AV174" s="153"/>
      <c r="AW174" s="153"/>
      <c r="AX174" s="145"/>
      <c r="AY174" s="145"/>
      <c r="AZ174" s="145"/>
      <c r="BA174" s="162" t="str">
        <f t="shared" si="11"/>
        <v>0</v>
      </c>
      <c r="BB174" s="145"/>
      <c r="BC174" s="145"/>
      <c r="BD174" s="153"/>
      <c r="BE174" s="151"/>
      <c r="BF174" s="154"/>
      <c r="BG174" s="162">
        <v>0</v>
      </c>
    </row>
    <row r="175" spans="1:59" s="102" customFormat="1" ht="23.1" customHeight="1" x14ac:dyDescent="0.3">
      <c r="A175" s="143">
        <v>173</v>
      </c>
      <c r="B175" s="143" t="s">
        <v>397</v>
      </c>
      <c r="C175" s="144" t="s">
        <v>398</v>
      </c>
      <c r="D175" s="143" t="s">
        <v>541</v>
      </c>
      <c r="E175" s="143" t="s">
        <v>492</v>
      </c>
      <c r="F175" s="145"/>
      <c r="G175" s="145"/>
      <c r="H175" s="145"/>
      <c r="I175" s="145"/>
      <c r="J175" s="146"/>
      <c r="K175" s="162" t="str">
        <f t="shared" si="8"/>
        <v>0</v>
      </c>
      <c r="L175" s="145">
        <v>1</v>
      </c>
      <c r="M175" s="145">
        <v>1</v>
      </c>
      <c r="N175" s="145">
        <v>1</v>
      </c>
      <c r="O175" s="145"/>
      <c r="P175" s="145">
        <v>1</v>
      </c>
      <c r="Q175" s="162">
        <v>1</v>
      </c>
      <c r="R175" s="145">
        <v>1</v>
      </c>
      <c r="S175" s="145"/>
      <c r="T175" s="145"/>
      <c r="U175" s="145"/>
      <c r="V175" s="146"/>
      <c r="W175" s="162">
        <v>0</v>
      </c>
      <c r="X175" s="145"/>
      <c r="Y175" s="145"/>
      <c r="Z175" s="145"/>
      <c r="AA175" s="145"/>
      <c r="AB175" s="146"/>
      <c r="AC175" s="162">
        <v>0</v>
      </c>
      <c r="AD175" s="145"/>
      <c r="AE175" s="145"/>
      <c r="AF175" s="145"/>
      <c r="AG175" s="145"/>
      <c r="AH175" s="146"/>
      <c r="AI175" s="162">
        <v>0</v>
      </c>
      <c r="AJ175" s="145"/>
      <c r="AK175" s="145"/>
      <c r="AL175" s="145"/>
      <c r="AM175" s="145"/>
      <c r="AN175" s="146"/>
      <c r="AO175" s="162" t="str">
        <f t="shared" si="9"/>
        <v>0</v>
      </c>
      <c r="AP175" s="145"/>
      <c r="AQ175" s="145"/>
      <c r="AR175" s="145"/>
      <c r="AS175" s="145"/>
      <c r="AT175" s="146"/>
      <c r="AU175" s="162">
        <f t="shared" si="10"/>
        <v>0</v>
      </c>
      <c r="AV175" s="145"/>
      <c r="AW175" s="145"/>
      <c r="AX175" s="145"/>
      <c r="AY175" s="145"/>
      <c r="AZ175" s="145"/>
      <c r="BA175" s="162" t="str">
        <f t="shared" si="11"/>
        <v>0</v>
      </c>
      <c r="BB175" s="145"/>
      <c r="BC175" s="145"/>
      <c r="BD175" s="145"/>
      <c r="BE175" s="147"/>
      <c r="BF175" s="148"/>
      <c r="BG175" s="162">
        <v>0</v>
      </c>
    </row>
    <row r="176" spans="1:59" s="102" customFormat="1" ht="23.1" customHeight="1" x14ac:dyDescent="0.3">
      <c r="A176" s="149">
        <v>174</v>
      </c>
      <c r="B176" s="149" t="s">
        <v>399</v>
      </c>
      <c r="C176" s="150" t="s">
        <v>400</v>
      </c>
      <c r="D176" s="149" t="s">
        <v>541</v>
      </c>
      <c r="E176" s="149" t="s">
        <v>492</v>
      </c>
      <c r="F176" s="145"/>
      <c r="G176" s="145"/>
      <c r="H176" s="145"/>
      <c r="I176" s="145"/>
      <c r="J176" s="152"/>
      <c r="K176" s="162" t="str">
        <f t="shared" si="8"/>
        <v>0</v>
      </c>
      <c r="L176" s="145">
        <v>2</v>
      </c>
      <c r="M176" s="145">
        <v>2</v>
      </c>
      <c r="N176" s="145">
        <v>2</v>
      </c>
      <c r="O176" s="145"/>
      <c r="P176" s="145">
        <v>2</v>
      </c>
      <c r="Q176" s="162">
        <v>2</v>
      </c>
      <c r="R176" s="145">
        <v>3</v>
      </c>
      <c r="S176" s="145"/>
      <c r="T176" s="153"/>
      <c r="U176" s="145"/>
      <c r="V176" s="152"/>
      <c r="W176" s="162">
        <v>0</v>
      </c>
      <c r="X176" s="145"/>
      <c r="Y176" s="145"/>
      <c r="Z176" s="153"/>
      <c r="AA176" s="153"/>
      <c r="AB176" s="152"/>
      <c r="AC176" s="162">
        <v>0</v>
      </c>
      <c r="AD176" s="145"/>
      <c r="AE176" s="145"/>
      <c r="AF176" s="145"/>
      <c r="AG176" s="153"/>
      <c r="AH176" s="152"/>
      <c r="AI176" s="162">
        <v>0</v>
      </c>
      <c r="AJ176" s="145"/>
      <c r="AK176" s="145"/>
      <c r="AL176" s="153"/>
      <c r="AM176" s="145"/>
      <c r="AN176" s="152"/>
      <c r="AO176" s="162" t="str">
        <f t="shared" si="9"/>
        <v>0</v>
      </c>
      <c r="AP176" s="145"/>
      <c r="AQ176" s="145"/>
      <c r="AR176" s="145"/>
      <c r="AS176" s="153"/>
      <c r="AT176" s="152"/>
      <c r="AU176" s="162">
        <f t="shared" si="10"/>
        <v>0</v>
      </c>
      <c r="AV176" s="153"/>
      <c r="AW176" s="153"/>
      <c r="AX176" s="145"/>
      <c r="AY176" s="145"/>
      <c r="AZ176" s="145"/>
      <c r="BA176" s="162" t="str">
        <f t="shared" si="11"/>
        <v>0</v>
      </c>
      <c r="BB176" s="145"/>
      <c r="BC176" s="145"/>
      <c r="BD176" s="153"/>
      <c r="BE176" s="151"/>
      <c r="BF176" s="154"/>
      <c r="BG176" s="162">
        <v>0</v>
      </c>
    </row>
    <row r="177" spans="1:59" s="102" customFormat="1" ht="23.1" customHeight="1" x14ac:dyDescent="0.3">
      <c r="A177" s="143">
        <v>175</v>
      </c>
      <c r="B177" s="143" t="s">
        <v>119</v>
      </c>
      <c r="C177" s="144" t="s">
        <v>120</v>
      </c>
      <c r="D177" s="143" t="s">
        <v>449</v>
      </c>
      <c r="E177" s="143" t="s">
        <v>34</v>
      </c>
      <c r="F177" s="145"/>
      <c r="G177" s="145"/>
      <c r="H177" s="145"/>
      <c r="I177" s="145"/>
      <c r="J177" s="146"/>
      <c r="K177" s="162" t="str">
        <f t="shared" si="8"/>
        <v>0</v>
      </c>
      <c r="L177" s="145">
        <v>2</v>
      </c>
      <c r="M177" s="145">
        <v>3</v>
      </c>
      <c r="N177" s="145">
        <v>2</v>
      </c>
      <c r="O177" s="145"/>
      <c r="P177" s="145">
        <v>2</v>
      </c>
      <c r="Q177" s="162">
        <v>2.25</v>
      </c>
      <c r="R177" s="145">
        <v>3</v>
      </c>
      <c r="S177" s="145"/>
      <c r="T177" s="145"/>
      <c r="U177" s="145"/>
      <c r="V177" s="146"/>
      <c r="W177" s="162">
        <v>0</v>
      </c>
      <c r="X177" s="145"/>
      <c r="Y177" s="145"/>
      <c r="Z177" s="145"/>
      <c r="AA177" s="145"/>
      <c r="AB177" s="146"/>
      <c r="AC177" s="162">
        <v>0</v>
      </c>
      <c r="AD177" s="145"/>
      <c r="AE177" s="145"/>
      <c r="AF177" s="145"/>
      <c r="AG177" s="145"/>
      <c r="AH177" s="146"/>
      <c r="AI177" s="162">
        <v>0</v>
      </c>
      <c r="AJ177" s="145"/>
      <c r="AK177" s="145"/>
      <c r="AL177" s="145"/>
      <c r="AM177" s="145"/>
      <c r="AN177" s="146"/>
      <c r="AO177" s="162" t="str">
        <f t="shared" si="9"/>
        <v>0</v>
      </c>
      <c r="AP177" s="145"/>
      <c r="AQ177" s="145"/>
      <c r="AR177" s="145"/>
      <c r="AS177" s="145"/>
      <c r="AT177" s="146"/>
      <c r="AU177" s="162">
        <f t="shared" si="10"/>
        <v>0</v>
      </c>
      <c r="AV177" s="145"/>
      <c r="AW177" s="145"/>
      <c r="AX177" s="145"/>
      <c r="AY177" s="145"/>
      <c r="AZ177" s="145"/>
      <c r="BA177" s="162" t="str">
        <f t="shared" si="11"/>
        <v>0</v>
      </c>
      <c r="BB177" s="145"/>
      <c r="BC177" s="145"/>
      <c r="BD177" s="145"/>
      <c r="BE177" s="147"/>
      <c r="BF177" s="148"/>
      <c r="BG177" s="162">
        <v>0</v>
      </c>
    </row>
    <row r="178" spans="1:59" s="102" customFormat="1" ht="23.1" customHeight="1" x14ac:dyDescent="0.3">
      <c r="A178" s="149">
        <v>176</v>
      </c>
      <c r="B178" s="149" t="s">
        <v>401</v>
      </c>
      <c r="C178" s="150" t="s">
        <v>402</v>
      </c>
      <c r="D178" s="149" t="s">
        <v>449</v>
      </c>
      <c r="E178" s="149" t="s">
        <v>492</v>
      </c>
      <c r="F178" s="145"/>
      <c r="G178" s="145"/>
      <c r="H178" s="145"/>
      <c r="I178" s="145"/>
      <c r="J178" s="152"/>
      <c r="K178" s="162" t="str">
        <f t="shared" si="8"/>
        <v>0</v>
      </c>
      <c r="L178" s="145">
        <v>2</v>
      </c>
      <c r="M178" s="145">
        <v>2</v>
      </c>
      <c r="N178" s="145">
        <v>2</v>
      </c>
      <c r="O178" s="145"/>
      <c r="P178" s="145">
        <v>2</v>
      </c>
      <c r="Q178" s="162">
        <v>2</v>
      </c>
      <c r="R178" s="145">
        <v>2</v>
      </c>
      <c r="S178" s="145"/>
      <c r="T178" s="153"/>
      <c r="U178" s="145"/>
      <c r="V178" s="152"/>
      <c r="W178" s="162">
        <v>0</v>
      </c>
      <c r="X178" s="145"/>
      <c r="Y178" s="145"/>
      <c r="Z178" s="153"/>
      <c r="AA178" s="153"/>
      <c r="AB178" s="152"/>
      <c r="AC178" s="162">
        <v>0</v>
      </c>
      <c r="AD178" s="145"/>
      <c r="AE178" s="145"/>
      <c r="AF178" s="145"/>
      <c r="AG178" s="153"/>
      <c r="AH178" s="152"/>
      <c r="AI178" s="162">
        <v>0</v>
      </c>
      <c r="AJ178" s="145"/>
      <c r="AK178" s="145"/>
      <c r="AL178" s="153"/>
      <c r="AM178" s="145"/>
      <c r="AN178" s="152"/>
      <c r="AO178" s="162" t="str">
        <f t="shared" si="9"/>
        <v>0</v>
      </c>
      <c r="AP178" s="145"/>
      <c r="AQ178" s="145"/>
      <c r="AR178" s="145"/>
      <c r="AS178" s="153"/>
      <c r="AT178" s="152"/>
      <c r="AU178" s="162">
        <f t="shared" si="10"/>
        <v>0</v>
      </c>
      <c r="AV178" s="153"/>
      <c r="AW178" s="153"/>
      <c r="AX178" s="145"/>
      <c r="AY178" s="145"/>
      <c r="AZ178" s="145"/>
      <c r="BA178" s="162" t="str">
        <f t="shared" si="11"/>
        <v>0</v>
      </c>
      <c r="BB178" s="145"/>
      <c r="BC178" s="145"/>
      <c r="BD178" s="153"/>
      <c r="BE178" s="151"/>
      <c r="BF178" s="154"/>
      <c r="BG178" s="162">
        <v>0</v>
      </c>
    </row>
    <row r="179" spans="1:59" s="102" customFormat="1" ht="23.1" customHeight="1" x14ac:dyDescent="0.3">
      <c r="A179" s="143">
        <v>177</v>
      </c>
      <c r="B179" s="143" t="s">
        <v>270</v>
      </c>
      <c r="C179" s="144" t="s">
        <v>271</v>
      </c>
      <c r="D179" s="143" t="s">
        <v>449</v>
      </c>
      <c r="E179" s="143" t="s">
        <v>160</v>
      </c>
      <c r="F179" s="145"/>
      <c r="G179" s="145"/>
      <c r="H179" s="145"/>
      <c r="I179" s="145"/>
      <c r="J179" s="146"/>
      <c r="K179" s="162" t="str">
        <f t="shared" si="8"/>
        <v>0</v>
      </c>
      <c r="L179" s="145">
        <v>3</v>
      </c>
      <c r="M179" s="145">
        <v>3</v>
      </c>
      <c r="N179" s="145">
        <v>3</v>
      </c>
      <c r="O179" s="145"/>
      <c r="P179" s="145">
        <v>3</v>
      </c>
      <c r="Q179" s="162">
        <v>3</v>
      </c>
      <c r="R179" s="145">
        <v>3</v>
      </c>
      <c r="S179" s="145"/>
      <c r="T179" s="145"/>
      <c r="U179" s="145"/>
      <c r="V179" s="146"/>
      <c r="W179" s="162">
        <v>0</v>
      </c>
      <c r="X179" s="145"/>
      <c r="Y179" s="145"/>
      <c r="Z179" s="145"/>
      <c r="AA179" s="145"/>
      <c r="AB179" s="146"/>
      <c r="AC179" s="162">
        <v>0</v>
      </c>
      <c r="AD179" s="145"/>
      <c r="AE179" s="145"/>
      <c r="AF179" s="145"/>
      <c r="AG179" s="145"/>
      <c r="AH179" s="146"/>
      <c r="AI179" s="162">
        <v>0</v>
      </c>
      <c r="AJ179" s="145"/>
      <c r="AK179" s="145"/>
      <c r="AL179" s="145"/>
      <c r="AM179" s="145"/>
      <c r="AN179" s="146"/>
      <c r="AO179" s="162" t="str">
        <f t="shared" si="9"/>
        <v>0</v>
      </c>
      <c r="AP179" s="145"/>
      <c r="AQ179" s="145"/>
      <c r="AR179" s="145"/>
      <c r="AS179" s="145"/>
      <c r="AT179" s="146"/>
      <c r="AU179" s="162">
        <f t="shared" si="10"/>
        <v>0</v>
      </c>
      <c r="AV179" s="145"/>
      <c r="AW179" s="145"/>
      <c r="AX179" s="145"/>
      <c r="AY179" s="145"/>
      <c r="AZ179" s="145"/>
      <c r="BA179" s="162" t="str">
        <f t="shared" si="11"/>
        <v>0</v>
      </c>
      <c r="BB179" s="145"/>
      <c r="BC179" s="145"/>
      <c r="BD179" s="145"/>
      <c r="BE179" s="147"/>
      <c r="BF179" s="148"/>
      <c r="BG179" s="162">
        <v>0</v>
      </c>
    </row>
    <row r="180" spans="1:59" s="102" customFormat="1" ht="23.1" customHeight="1" x14ac:dyDescent="0.3">
      <c r="A180" s="149">
        <v>178</v>
      </c>
      <c r="B180" s="149" t="s">
        <v>51</v>
      </c>
      <c r="C180" s="150" t="s">
        <v>52</v>
      </c>
      <c r="D180" s="149" t="s">
        <v>541</v>
      </c>
      <c r="E180" s="149" t="s">
        <v>34</v>
      </c>
      <c r="F180" s="145"/>
      <c r="G180" s="145"/>
      <c r="H180" s="145"/>
      <c r="I180" s="145"/>
      <c r="J180" s="152"/>
      <c r="K180" s="162" t="str">
        <f t="shared" si="8"/>
        <v>0</v>
      </c>
      <c r="L180" s="145">
        <v>3</v>
      </c>
      <c r="M180" s="145">
        <v>4</v>
      </c>
      <c r="N180" s="145">
        <v>2</v>
      </c>
      <c r="O180" s="145"/>
      <c r="P180" s="145">
        <v>4</v>
      </c>
      <c r="Q180" s="162">
        <v>3.25</v>
      </c>
      <c r="R180" s="145">
        <v>4</v>
      </c>
      <c r="S180" s="145"/>
      <c r="T180" s="153"/>
      <c r="U180" s="145"/>
      <c r="V180" s="152"/>
      <c r="W180" s="162">
        <v>0</v>
      </c>
      <c r="X180" s="145"/>
      <c r="Y180" s="145"/>
      <c r="Z180" s="153"/>
      <c r="AA180" s="153"/>
      <c r="AB180" s="152"/>
      <c r="AC180" s="162">
        <v>0</v>
      </c>
      <c r="AD180" s="145"/>
      <c r="AE180" s="145"/>
      <c r="AF180" s="145"/>
      <c r="AG180" s="153"/>
      <c r="AH180" s="152"/>
      <c r="AI180" s="162">
        <v>0</v>
      </c>
      <c r="AJ180" s="145"/>
      <c r="AK180" s="145"/>
      <c r="AL180" s="153"/>
      <c r="AM180" s="145"/>
      <c r="AN180" s="152"/>
      <c r="AO180" s="162" t="str">
        <f t="shared" si="9"/>
        <v>0</v>
      </c>
      <c r="AP180" s="145"/>
      <c r="AQ180" s="145"/>
      <c r="AR180" s="145"/>
      <c r="AS180" s="153"/>
      <c r="AT180" s="152"/>
      <c r="AU180" s="162">
        <f t="shared" si="10"/>
        <v>0</v>
      </c>
      <c r="AV180" s="153"/>
      <c r="AW180" s="153"/>
      <c r="AX180" s="145"/>
      <c r="AY180" s="145"/>
      <c r="AZ180" s="145"/>
      <c r="BA180" s="162" t="str">
        <f t="shared" si="11"/>
        <v>0</v>
      </c>
      <c r="BB180" s="145"/>
      <c r="BC180" s="145"/>
      <c r="BD180" s="153"/>
      <c r="BE180" s="151"/>
      <c r="BF180" s="154"/>
      <c r="BG180" s="162">
        <v>0</v>
      </c>
    </row>
    <row r="181" spans="1:59" s="102" customFormat="1" ht="23.1" customHeight="1" x14ac:dyDescent="0.3">
      <c r="A181" s="143">
        <v>179</v>
      </c>
      <c r="B181" s="143" t="s">
        <v>238</v>
      </c>
      <c r="C181" s="144" t="s">
        <v>239</v>
      </c>
      <c r="D181" s="143" t="s">
        <v>541</v>
      </c>
      <c r="E181" s="143" t="s">
        <v>160</v>
      </c>
      <c r="F181" s="145"/>
      <c r="G181" s="145"/>
      <c r="H181" s="145"/>
      <c r="I181" s="145"/>
      <c r="J181" s="146"/>
      <c r="K181" s="162" t="str">
        <f t="shared" si="8"/>
        <v>0</v>
      </c>
      <c r="L181" s="145">
        <v>3</v>
      </c>
      <c r="M181" s="145">
        <v>3</v>
      </c>
      <c r="N181" s="145">
        <v>3</v>
      </c>
      <c r="O181" s="145"/>
      <c r="P181" s="145">
        <v>3</v>
      </c>
      <c r="Q181" s="162">
        <v>3</v>
      </c>
      <c r="R181" s="145">
        <v>3</v>
      </c>
      <c r="S181" s="145"/>
      <c r="T181" s="145"/>
      <c r="U181" s="145"/>
      <c r="V181" s="146"/>
      <c r="W181" s="162">
        <v>0</v>
      </c>
      <c r="X181" s="145"/>
      <c r="Y181" s="145"/>
      <c r="Z181" s="145"/>
      <c r="AA181" s="145"/>
      <c r="AB181" s="146"/>
      <c r="AC181" s="162">
        <v>0</v>
      </c>
      <c r="AD181" s="145"/>
      <c r="AE181" s="145"/>
      <c r="AF181" s="145"/>
      <c r="AG181" s="145"/>
      <c r="AH181" s="146"/>
      <c r="AI181" s="162">
        <v>0</v>
      </c>
      <c r="AJ181" s="145"/>
      <c r="AK181" s="145"/>
      <c r="AL181" s="145"/>
      <c r="AM181" s="145"/>
      <c r="AN181" s="146"/>
      <c r="AO181" s="162" t="str">
        <f t="shared" si="9"/>
        <v>0</v>
      </c>
      <c r="AP181" s="145"/>
      <c r="AQ181" s="145"/>
      <c r="AR181" s="145"/>
      <c r="AS181" s="145"/>
      <c r="AT181" s="146"/>
      <c r="AU181" s="162">
        <f t="shared" si="10"/>
        <v>0</v>
      </c>
      <c r="AV181" s="145"/>
      <c r="AW181" s="145"/>
      <c r="AX181" s="145"/>
      <c r="AY181" s="145"/>
      <c r="AZ181" s="145"/>
      <c r="BA181" s="162" t="str">
        <f t="shared" si="11"/>
        <v>0</v>
      </c>
      <c r="BB181" s="145"/>
      <c r="BC181" s="145"/>
      <c r="BD181" s="145"/>
      <c r="BE181" s="147"/>
      <c r="BF181" s="148"/>
      <c r="BG181" s="162">
        <v>0</v>
      </c>
    </row>
    <row r="182" spans="1:59" s="102" customFormat="1" ht="23.1" customHeight="1" x14ac:dyDescent="0.3">
      <c r="A182" s="149">
        <v>180</v>
      </c>
      <c r="B182" s="149" t="s">
        <v>254</v>
      </c>
      <c r="C182" s="150" t="s">
        <v>255</v>
      </c>
      <c r="D182" s="149" t="s">
        <v>449</v>
      </c>
      <c r="E182" s="149" t="s">
        <v>160</v>
      </c>
      <c r="F182" s="145"/>
      <c r="G182" s="145"/>
      <c r="H182" s="145"/>
      <c r="I182" s="145"/>
      <c r="J182" s="152"/>
      <c r="K182" s="162" t="str">
        <f t="shared" si="8"/>
        <v>0</v>
      </c>
      <c r="L182" s="145">
        <v>3</v>
      </c>
      <c r="M182" s="145">
        <v>3</v>
      </c>
      <c r="N182" s="145">
        <v>2</v>
      </c>
      <c r="O182" s="145"/>
      <c r="P182" s="145">
        <v>3</v>
      </c>
      <c r="Q182" s="162">
        <v>2.75</v>
      </c>
      <c r="R182" s="145">
        <v>2</v>
      </c>
      <c r="S182" s="145"/>
      <c r="T182" s="153"/>
      <c r="U182" s="145"/>
      <c r="V182" s="152"/>
      <c r="W182" s="162">
        <v>0</v>
      </c>
      <c r="X182" s="145"/>
      <c r="Y182" s="145"/>
      <c r="Z182" s="153"/>
      <c r="AA182" s="153"/>
      <c r="AB182" s="152"/>
      <c r="AC182" s="162">
        <v>0</v>
      </c>
      <c r="AD182" s="145"/>
      <c r="AE182" s="145"/>
      <c r="AF182" s="145"/>
      <c r="AG182" s="153"/>
      <c r="AH182" s="152"/>
      <c r="AI182" s="162">
        <v>0</v>
      </c>
      <c r="AJ182" s="145"/>
      <c r="AK182" s="145"/>
      <c r="AL182" s="153"/>
      <c r="AM182" s="145"/>
      <c r="AN182" s="152"/>
      <c r="AO182" s="162" t="str">
        <f t="shared" si="9"/>
        <v>0</v>
      </c>
      <c r="AP182" s="145"/>
      <c r="AQ182" s="145"/>
      <c r="AR182" s="145"/>
      <c r="AS182" s="153"/>
      <c r="AT182" s="152"/>
      <c r="AU182" s="162">
        <f t="shared" si="10"/>
        <v>0</v>
      </c>
      <c r="AV182" s="153"/>
      <c r="AW182" s="153"/>
      <c r="AX182" s="145"/>
      <c r="AY182" s="145"/>
      <c r="AZ182" s="145"/>
      <c r="BA182" s="162" t="str">
        <f t="shared" si="11"/>
        <v>0</v>
      </c>
      <c r="BB182" s="145"/>
      <c r="BC182" s="145"/>
      <c r="BD182" s="153"/>
      <c r="BE182" s="151"/>
      <c r="BF182" s="154"/>
      <c r="BG182" s="162">
        <v>0</v>
      </c>
    </row>
    <row r="183" spans="1:59" s="102" customFormat="1" ht="23.1" customHeight="1" x14ac:dyDescent="0.3">
      <c r="A183" s="143">
        <v>181</v>
      </c>
      <c r="B183" s="143" t="s">
        <v>403</v>
      </c>
      <c r="C183" s="144" t="s">
        <v>404</v>
      </c>
      <c r="D183" s="143" t="s">
        <v>449</v>
      </c>
      <c r="E183" s="143" t="s">
        <v>492</v>
      </c>
      <c r="F183" s="145"/>
      <c r="G183" s="145"/>
      <c r="H183" s="145"/>
      <c r="I183" s="145"/>
      <c r="J183" s="146"/>
      <c r="K183" s="162" t="str">
        <f t="shared" si="8"/>
        <v>0</v>
      </c>
      <c r="L183" s="145">
        <v>2</v>
      </c>
      <c r="M183" s="145">
        <v>3</v>
      </c>
      <c r="N183" s="145">
        <v>1</v>
      </c>
      <c r="O183" s="145"/>
      <c r="P183" s="145">
        <v>3</v>
      </c>
      <c r="Q183" s="162">
        <v>2.25</v>
      </c>
      <c r="R183" s="145">
        <v>3</v>
      </c>
      <c r="S183" s="145"/>
      <c r="T183" s="145"/>
      <c r="U183" s="145"/>
      <c r="V183" s="146"/>
      <c r="W183" s="162">
        <v>0</v>
      </c>
      <c r="X183" s="145"/>
      <c r="Y183" s="145"/>
      <c r="Z183" s="145"/>
      <c r="AA183" s="145"/>
      <c r="AB183" s="146"/>
      <c r="AC183" s="162">
        <v>0</v>
      </c>
      <c r="AD183" s="145"/>
      <c r="AE183" s="145"/>
      <c r="AF183" s="145"/>
      <c r="AG183" s="145"/>
      <c r="AH183" s="146"/>
      <c r="AI183" s="162">
        <v>0</v>
      </c>
      <c r="AJ183" s="145"/>
      <c r="AK183" s="145"/>
      <c r="AL183" s="145"/>
      <c r="AM183" s="145"/>
      <c r="AN183" s="146"/>
      <c r="AO183" s="162" t="str">
        <f t="shared" si="9"/>
        <v>0</v>
      </c>
      <c r="AP183" s="145"/>
      <c r="AQ183" s="145"/>
      <c r="AR183" s="145"/>
      <c r="AS183" s="145"/>
      <c r="AT183" s="146"/>
      <c r="AU183" s="162">
        <f t="shared" si="10"/>
        <v>0</v>
      </c>
      <c r="AV183" s="145"/>
      <c r="AW183" s="145"/>
      <c r="AX183" s="145"/>
      <c r="AY183" s="145"/>
      <c r="AZ183" s="145"/>
      <c r="BA183" s="162" t="str">
        <f t="shared" si="11"/>
        <v>0</v>
      </c>
      <c r="BB183" s="145"/>
      <c r="BC183" s="145"/>
      <c r="BD183" s="145"/>
      <c r="BE183" s="147"/>
      <c r="BF183" s="148"/>
      <c r="BG183" s="162">
        <v>0</v>
      </c>
    </row>
    <row r="184" spans="1:59" s="102" customFormat="1" ht="23.1" customHeight="1" x14ac:dyDescent="0.3">
      <c r="A184" s="149">
        <v>182</v>
      </c>
      <c r="B184" s="149" t="s">
        <v>43</v>
      </c>
      <c r="C184" s="150" t="s">
        <v>44</v>
      </c>
      <c r="D184" s="149" t="s">
        <v>449</v>
      </c>
      <c r="E184" s="149" t="s">
        <v>34</v>
      </c>
      <c r="F184" s="145"/>
      <c r="G184" s="145"/>
      <c r="H184" s="145"/>
      <c r="I184" s="145"/>
      <c r="J184" s="152"/>
      <c r="K184" s="162" t="str">
        <f t="shared" si="8"/>
        <v>0</v>
      </c>
      <c r="L184" s="145">
        <v>4</v>
      </c>
      <c r="M184" s="145">
        <v>4</v>
      </c>
      <c r="N184" s="145">
        <v>4</v>
      </c>
      <c r="O184" s="145"/>
      <c r="P184" s="145">
        <v>4</v>
      </c>
      <c r="Q184" s="162">
        <v>4</v>
      </c>
      <c r="R184" s="145">
        <v>4</v>
      </c>
      <c r="S184" s="145"/>
      <c r="T184" s="153"/>
      <c r="U184" s="145"/>
      <c r="V184" s="152"/>
      <c r="W184" s="162">
        <v>0</v>
      </c>
      <c r="X184" s="145"/>
      <c r="Y184" s="145"/>
      <c r="Z184" s="153"/>
      <c r="AA184" s="153"/>
      <c r="AB184" s="152"/>
      <c r="AC184" s="162">
        <v>0</v>
      </c>
      <c r="AD184" s="145"/>
      <c r="AE184" s="145"/>
      <c r="AF184" s="145"/>
      <c r="AG184" s="153"/>
      <c r="AH184" s="152"/>
      <c r="AI184" s="162">
        <v>0</v>
      </c>
      <c r="AJ184" s="145"/>
      <c r="AK184" s="145"/>
      <c r="AL184" s="153"/>
      <c r="AM184" s="145"/>
      <c r="AN184" s="152"/>
      <c r="AO184" s="162" t="str">
        <f t="shared" si="9"/>
        <v>0</v>
      </c>
      <c r="AP184" s="145"/>
      <c r="AQ184" s="145"/>
      <c r="AR184" s="145"/>
      <c r="AS184" s="153"/>
      <c r="AT184" s="152"/>
      <c r="AU184" s="162">
        <f t="shared" si="10"/>
        <v>0</v>
      </c>
      <c r="AV184" s="153"/>
      <c r="AW184" s="153"/>
      <c r="AX184" s="145"/>
      <c r="AY184" s="145"/>
      <c r="AZ184" s="145"/>
      <c r="BA184" s="162" t="str">
        <f t="shared" si="11"/>
        <v>0</v>
      </c>
      <c r="BB184" s="145"/>
      <c r="BC184" s="145"/>
      <c r="BD184" s="153"/>
      <c r="BE184" s="151"/>
      <c r="BF184" s="154"/>
      <c r="BG184" s="162">
        <v>0</v>
      </c>
    </row>
    <row r="185" spans="1:59" s="102" customFormat="1" ht="23.1" customHeight="1" x14ac:dyDescent="0.3">
      <c r="A185" s="143">
        <v>183</v>
      </c>
      <c r="B185" s="143" t="s">
        <v>405</v>
      </c>
      <c r="C185" s="144" t="s">
        <v>406</v>
      </c>
      <c r="D185" s="143" t="s">
        <v>449</v>
      </c>
      <c r="E185" s="143" t="s">
        <v>492</v>
      </c>
      <c r="F185" s="145"/>
      <c r="G185" s="145"/>
      <c r="H185" s="145"/>
      <c r="I185" s="145"/>
      <c r="J185" s="146"/>
      <c r="K185" s="162" t="str">
        <f t="shared" si="8"/>
        <v>0</v>
      </c>
      <c r="L185" s="145">
        <v>2</v>
      </c>
      <c r="M185" s="145">
        <v>4</v>
      </c>
      <c r="N185" s="145">
        <v>2</v>
      </c>
      <c r="O185" s="145"/>
      <c r="P185" s="145">
        <v>3</v>
      </c>
      <c r="Q185" s="162">
        <v>2.75</v>
      </c>
      <c r="R185" s="145">
        <v>2</v>
      </c>
      <c r="S185" s="145"/>
      <c r="T185" s="145"/>
      <c r="U185" s="145"/>
      <c r="V185" s="146"/>
      <c r="W185" s="162">
        <v>0</v>
      </c>
      <c r="X185" s="145"/>
      <c r="Y185" s="145"/>
      <c r="Z185" s="145"/>
      <c r="AA185" s="145"/>
      <c r="AB185" s="146"/>
      <c r="AC185" s="162">
        <v>0</v>
      </c>
      <c r="AD185" s="145"/>
      <c r="AE185" s="145"/>
      <c r="AF185" s="145"/>
      <c r="AG185" s="145"/>
      <c r="AH185" s="146"/>
      <c r="AI185" s="162">
        <v>0</v>
      </c>
      <c r="AJ185" s="145"/>
      <c r="AK185" s="145"/>
      <c r="AL185" s="145"/>
      <c r="AM185" s="145"/>
      <c r="AN185" s="146"/>
      <c r="AO185" s="162" t="str">
        <f t="shared" si="9"/>
        <v>0</v>
      </c>
      <c r="AP185" s="145"/>
      <c r="AQ185" s="145"/>
      <c r="AR185" s="145"/>
      <c r="AS185" s="145"/>
      <c r="AT185" s="146"/>
      <c r="AU185" s="162">
        <f t="shared" si="10"/>
        <v>0</v>
      </c>
      <c r="AV185" s="145"/>
      <c r="AW185" s="145"/>
      <c r="AX185" s="145"/>
      <c r="AY185" s="145"/>
      <c r="AZ185" s="145"/>
      <c r="BA185" s="162" t="str">
        <f t="shared" si="11"/>
        <v>0</v>
      </c>
      <c r="BB185" s="145"/>
      <c r="BC185" s="145"/>
      <c r="BD185" s="145"/>
      <c r="BE185" s="147"/>
      <c r="BF185" s="148"/>
      <c r="BG185" s="162">
        <v>0</v>
      </c>
    </row>
    <row r="186" spans="1:59" s="102" customFormat="1" ht="23.1" customHeight="1" x14ac:dyDescent="0.3">
      <c r="A186" s="149">
        <v>184</v>
      </c>
      <c r="B186" s="149" t="s">
        <v>286</v>
      </c>
      <c r="C186" s="150" t="s">
        <v>287</v>
      </c>
      <c r="D186" s="149" t="s">
        <v>449</v>
      </c>
      <c r="E186" s="149" t="s">
        <v>160</v>
      </c>
      <c r="F186" s="145"/>
      <c r="G186" s="145"/>
      <c r="H186" s="145"/>
      <c r="I186" s="145"/>
      <c r="J186" s="152"/>
      <c r="K186" s="162" t="str">
        <f t="shared" si="8"/>
        <v>0</v>
      </c>
      <c r="L186" s="145">
        <v>3</v>
      </c>
      <c r="M186" s="145">
        <v>3</v>
      </c>
      <c r="N186" s="145">
        <v>2</v>
      </c>
      <c r="O186" s="145"/>
      <c r="P186" s="145">
        <v>3</v>
      </c>
      <c r="Q186" s="162">
        <v>2.75</v>
      </c>
      <c r="R186" s="145">
        <v>3</v>
      </c>
      <c r="S186" s="145"/>
      <c r="T186" s="153"/>
      <c r="U186" s="145"/>
      <c r="V186" s="152"/>
      <c r="W186" s="162">
        <v>0</v>
      </c>
      <c r="X186" s="145"/>
      <c r="Y186" s="145"/>
      <c r="Z186" s="153"/>
      <c r="AA186" s="153"/>
      <c r="AB186" s="152"/>
      <c r="AC186" s="162">
        <v>0</v>
      </c>
      <c r="AD186" s="145"/>
      <c r="AE186" s="145"/>
      <c r="AF186" s="145"/>
      <c r="AG186" s="153"/>
      <c r="AH186" s="152"/>
      <c r="AI186" s="162">
        <v>0</v>
      </c>
      <c r="AJ186" s="145"/>
      <c r="AK186" s="145"/>
      <c r="AL186" s="153"/>
      <c r="AM186" s="145"/>
      <c r="AN186" s="152"/>
      <c r="AO186" s="162" t="str">
        <f t="shared" si="9"/>
        <v>0</v>
      </c>
      <c r="AP186" s="145"/>
      <c r="AQ186" s="145"/>
      <c r="AR186" s="145"/>
      <c r="AS186" s="153"/>
      <c r="AT186" s="152"/>
      <c r="AU186" s="162">
        <f t="shared" si="10"/>
        <v>0</v>
      </c>
      <c r="AV186" s="153"/>
      <c r="AW186" s="153"/>
      <c r="AX186" s="145"/>
      <c r="AY186" s="145"/>
      <c r="AZ186" s="145"/>
      <c r="BA186" s="162" t="str">
        <f t="shared" si="11"/>
        <v>0</v>
      </c>
      <c r="BB186" s="145"/>
      <c r="BC186" s="145"/>
      <c r="BD186" s="153"/>
      <c r="BE186" s="151"/>
      <c r="BF186" s="154"/>
      <c r="BG186" s="162">
        <v>0</v>
      </c>
    </row>
    <row r="187" spans="1:59" s="102" customFormat="1" ht="23.1" customHeight="1" x14ac:dyDescent="0.3">
      <c r="A187" s="143">
        <v>185</v>
      </c>
      <c r="B187" s="143" t="s">
        <v>407</v>
      </c>
      <c r="C187" s="144" t="s">
        <v>408</v>
      </c>
      <c r="D187" s="143" t="s">
        <v>449</v>
      </c>
      <c r="E187" s="143" t="s">
        <v>492</v>
      </c>
      <c r="F187" s="145"/>
      <c r="G187" s="145"/>
      <c r="H187" s="145"/>
      <c r="I187" s="145"/>
      <c r="J187" s="146"/>
      <c r="K187" s="162" t="str">
        <f t="shared" si="8"/>
        <v>0</v>
      </c>
      <c r="L187" s="145">
        <v>3</v>
      </c>
      <c r="M187" s="145">
        <v>3</v>
      </c>
      <c r="N187" s="145">
        <v>3</v>
      </c>
      <c r="O187" s="145"/>
      <c r="P187" s="145">
        <v>2</v>
      </c>
      <c r="Q187" s="162">
        <v>2.75</v>
      </c>
      <c r="R187" s="145">
        <v>3</v>
      </c>
      <c r="S187" s="145"/>
      <c r="T187" s="145"/>
      <c r="U187" s="145"/>
      <c r="V187" s="146"/>
      <c r="W187" s="162">
        <v>0</v>
      </c>
      <c r="X187" s="145"/>
      <c r="Y187" s="145"/>
      <c r="Z187" s="145"/>
      <c r="AA187" s="145"/>
      <c r="AB187" s="146"/>
      <c r="AC187" s="162">
        <v>0</v>
      </c>
      <c r="AD187" s="145"/>
      <c r="AE187" s="145"/>
      <c r="AF187" s="145"/>
      <c r="AG187" s="145"/>
      <c r="AH187" s="146"/>
      <c r="AI187" s="162">
        <v>0</v>
      </c>
      <c r="AJ187" s="145"/>
      <c r="AK187" s="145"/>
      <c r="AL187" s="145"/>
      <c r="AM187" s="145"/>
      <c r="AN187" s="146"/>
      <c r="AO187" s="162" t="str">
        <f t="shared" si="9"/>
        <v>0</v>
      </c>
      <c r="AP187" s="145"/>
      <c r="AQ187" s="145"/>
      <c r="AR187" s="145"/>
      <c r="AS187" s="145"/>
      <c r="AT187" s="146"/>
      <c r="AU187" s="162">
        <f t="shared" si="10"/>
        <v>0</v>
      </c>
      <c r="AV187" s="145"/>
      <c r="AW187" s="145"/>
      <c r="AX187" s="145"/>
      <c r="AY187" s="145"/>
      <c r="AZ187" s="145"/>
      <c r="BA187" s="162" t="str">
        <f t="shared" si="11"/>
        <v>0</v>
      </c>
      <c r="BB187" s="145"/>
      <c r="BC187" s="145"/>
      <c r="BD187" s="145"/>
      <c r="BE187" s="147"/>
      <c r="BF187" s="148"/>
      <c r="BG187" s="162">
        <v>0</v>
      </c>
    </row>
    <row r="188" spans="1:59" s="102" customFormat="1" ht="23.1" customHeight="1" x14ac:dyDescent="0.3">
      <c r="A188" s="149">
        <v>186</v>
      </c>
      <c r="B188" s="149" t="s">
        <v>409</v>
      </c>
      <c r="C188" s="150" t="s">
        <v>410</v>
      </c>
      <c r="D188" s="149" t="s">
        <v>449</v>
      </c>
      <c r="E188" s="149" t="s">
        <v>492</v>
      </c>
      <c r="F188" s="145"/>
      <c r="G188" s="145"/>
      <c r="H188" s="145"/>
      <c r="I188" s="145"/>
      <c r="J188" s="152"/>
      <c r="K188" s="162" t="str">
        <f t="shared" si="8"/>
        <v>0</v>
      </c>
      <c r="L188" s="145">
        <v>3</v>
      </c>
      <c r="M188" s="145">
        <v>3</v>
      </c>
      <c r="N188" s="145">
        <v>3</v>
      </c>
      <c r="O188" s="145"/>
      <c r="P188" s="145">
        <v>3</v>
      </c>
      <c r="Q188" s="162">
        <v>3</v>
      </c>
      <c r="R188" s="145">
        <v>2</v>
      </c>
      <c r="S188" s="145"/>
      <c r="T188" s="153"/>
      <c r="U188" s="145"/>
      <c r="V188" s="152"/>
      <c r="W188" s="162">
        <v>0</v>
      </c>
      <c r="X188" s="145"/>
      <c r="Y188" s="145"/>
      <c r="Z188" s="153"/>
      <c r="AA188" s="153"/>
      <c r="AB188" s="152"/>
      <c r="AC188" s="162">
        <v>0</v>
      </c>
      <c r="AD188" s="145"/>
      <c r="AE188" s="145"/>
      <c r="AF188" s="145"/>
      <c r="AG188" s="153"/>
      <c r="AH188" s="152"/>
      <c r="AI188" s="162">
        <v>0</v>
      </c>
      <c r="AJ188" s="145"/>
      <c r="AK188" s="145"/>
      <c r="AL188" s="153"/>
      <c r="AM188" s="145"/>
      <c r="AN188" s="152"/>
      <c r="AO188" s="162" t="str">
        <f t="shared" si="9"/>
        <v>0</v>
      </c>
      <c r="AP188" s="145"/>
      <c r="AQ188" s="145"/>
      <c r="AR188" s="145"/>
      <c r="AS188" s="153"/>
      <c r="AT188" s="152"/>
      <c r="AU188" s="162">
        <f t="shared" si="10"/>
        <v>0</v>
      </c>
      <c r="AV188" s="153"/>
      <c r="AW188" s="153"/>
      <c r="AX188" s="145"/>
      <c r="AY188" s="145"/>
      <c r="AZ188" s="145"/>
      <c r="BA188" s="162" t="str">
        <f t="shared" si="11"/>
        <v>0</v>
      </c>
      <c r="BB188" s="145"/>
      <c r="BC188" s="145"/>
      <c r="BD188" s="153"/>
      <c r="BE188" s="151"/>
      <c r="BF188" s="154"/>
      <c r="BG188" s="162">
        <v>0</v>
      </c>
    </row>
    <row r="189" spans="1:59" s="102" customFormat="1" ht="23.1" customHeight="1" x14ac:dyDescent="0.3">
      <c r="A189" s="143">
        <v>187</v>
      </c>
      <c r="B189" s="143" t="s">
        <v>411</v>
      </c>
      <c r="C189" s="144" t="s">
        <v>412</v>
      </c>
      <c r="D189" s="143" t="s">
        <v>541</v>
      </c>
      <c r="E189" s="143" t="s">
        <v>492</v>
      </c>
      <c r="F189" s="145"/>
      <c r="G189" s="145"/>
      <c r="H189" s="145"/>
      <c r="I189" s="145"/>
      <c r="J189" s="146"/>
      <c r="K189" s="162" t="str">
        <f t="shared" si="8"/>
        <v>0</v>
      </c>
      <c r="L189" s="145">
        <v>3</v>
      </c>
      <c r="M189" s="145">
        <v>3</v>
      </c>
      <c r="N189" s="145">
        <v>3</v>
      </c>
      <c r="O189" s="145"/>
      <c r="P189" s="145">
        <v>3</v>
      </c>
      <c r="Q189" s="162">
        <v>3</v>
      </c>
      <c r="R189" s="145">
        <v>4</v>
      </c>
      <c r="S189" s="145"/>
      <c r="T189" s="145"/>
      <c r="U189" s="145"/>
      <c r="V189" s="146"/>
      <c r="W189" s="162">
        <v>0</v>
      </c>
      <c r="X189" s="145"/>
      <c r="Y189" s="145"/>
      <c r="Z189" s="145"/>
      <c r="AA189" s="145"/>
      <c r="AB189" s="146"/>
      <c r="AC189" s="162">
        <v>0</v>
      </c>
      <c r="AD189" s="145"/>
      <c r="AE189" s="145"/>
      <c r="AF189" s="145"/>
      <c r="AG189" s="145"/>
      <c r="AH189" s="146"/>
      <c r="AI189" s="162">
        <v>0</v>
      </c>
      <c r="AJ189" s="145"/>
      <c r="AK189" s="145"/>
      <c r="AL189" s="145"/>
      <c r="AM189" s="145"/>
      <c r="AN189" s="146"/>
      <c r="AO189" s="162" t="str">
        <f t="shared" si="9"/>
        <v>0</v>
      </c>
      <c r="AP189" s="145"/>
      <c r="AQ189" s="145"/>
      <c r="AR189" s="145"/>
      <c r="AS189" s="145"/>
      <c r="AT189" s="146"/>
      <c r="AU189" s="162">
        <f t="shared" si="10"/>
        <v>0</v>
      </c>
      <c r="AV189" s="145"/>
      <c r="AW189" s="145"/>
      <c r="AX189" s="145"/>
      <c r="AY189" s="145"/>
      <c r="AZ189" s="145"/>
      <c r="BA189" s="162" t="str">
        <f t="shared" si="11"/>
        <v>0</v>
      </c>
      <c r="BB189" s="145"/>
      <c r="BC189" s="145"/>
      <c r="BD189" s="145"/>
      <c r="BE189" s="147"/>
      <c r="BF189" s="148"/>
      <c r="BG189" s="162">
        <v>0</v>
      </c>
    </row>
    <row r="190" spans="1:59" s="102" customFormat="1" ht="23.1" customHeight="1" x14ac:dyDescent="0.3">
      <c r="A190" s="149">
        <v>188</v>
      </c>
      <c r="B190" s="149" t="s">
        <v>147</v>
      </c>
      <c r="C190" s="150" t="s">
        <v>148</v>
      </c>
      <c r="D190" s="149" t="s">
        <v>541</v>
      </c>
      <c r="E190" s="149" t="s">
        <v>34</v>
      </c>
      <c r="F190" s="145"/>
      <c r="G190" s="145"/>
      <c r="H190" s="145"/>
      <c r="I190" s="145"/>
      <c r="J190" s="152"/>
      <c r="K190" s="162" t="str">
        <f t="shared" si="8"/>
        <v>0</v>
      </c>
      <c r="L190" s="145">
        <v>1</v>
      </c>
      <c r="M190" s="145">
        <v>2</v>
      </c>
      <c r="N190" s="145">
        <v>1</v>
      </c>
      <c r="O190" s="145"/>
      <c r="P190" s="145">
        <v>1</v>
      </c>
      <c r="Q190" s="162">
        <v>1.25</v>
      </c>
      <c r="R190" s="145">
        <v>2</v>
      </c>
      <c r="S190" s="145"/>
      <c r="T190" s="153"/>
      <c r="U190" s="145"/>
      <c r="V190" s="152"/>
      <c r="W190" s="162">
        <v>0</v>
      </c>
      <c r="X190" s="145"/>
      <c r="Y190" s="145"/>
      <c r="Z190" s="153"/>
      <c r="AA190" s="153"/>
      <c r="AB190" s="152"/>
      <c r="AC190" s="162">
        <v>0</v>
      </c>
      <c r="AD190" s="145"/>
      <c r="AE190" s="145"/>
      <c r="AF190" s="145"/>
      <c r="AG190" s="153"/>
      <c r="AH190" s="152"/>
      <c r="AI190" s="162">
        <v>0</v>
      </c>
      <c r="AJ190" s="145"/>
      <c r="AK190" s="145"/>
      <c r="AL190" s="153"/>
      <c r="AM190" s="145"/>
      <c r="AN190" s="152"/>
      <c r="AO190" s="162" t="str">
        <f t="shared" si="9"/>
        <v>0</v>
      </c>
      <c r="AP190" s="145"/>
      <c r="AQ190" s="145"/>
      <c r="AR190" s="145"/>
      <c r="AS190" s="153"/>
      <c r="AT190" s="152"/>
      <c r="AU190" s="162">
        <f t="shared" si="10"/>
        <v>0</v>
      </c>
      <c r="AV190" s="153"/>
      <c r="AW190" s="153"/>
      <c r="AX190" s="145"/>
      <c r="AY190" s="145"/>
      <c r="AZ190" s="145"/>
      <c r="BA190" s="162" t="str">
        <f t="shared" si="11"/>
        <v>0</v>
      </c>
      <c r="BB190" s="145"/>
      <c r="BC190" s="145"/>
      <c r="BD190" s="153"/>
      <c r="BE190" s="151"/>
      <c r="BF190" s="154"/>
      <c r="BG190" s="162">
        <v>0</v>
      </c>
    </row>
    <row r="191" spans="1:59" s="102" customFormat="1" ht="23.1" customHeight="1" x14ac:dyDescent="0.3">
      <c r="A191" s="143">
        <v>189</v>
      </c>
      <c r="B191" s="143" t="s">
        <v>413</v>
      </c>
      <c r="C191" s="144" t="s">
        <v>414</v>
      </c>
      <c r="D191" s="143" t="s">
        <v>449</v>
      </c>
      <c r="E191" s="143" t="s">
        <v>492</v>
      </c>
      <c r="F191" s="145"/>
      <c r="G191" s="145"/>
      <c r="H191" s="145"/>
      <c r="I191" s="145"/>
      <c r="J191" s="146"/>
      <c r="K191" s="162" t="str">
        <f t="shared" si="8"/>
        <v>0</v>
      </c>
      <c r="L191" s="145">
        <v>2</v>
      </c>
      <c r="M191" s="145">
        <v>3</v>
      </c>
      <c r="N191" s="145">
        <v>2</v>
      </c>
      <c r="O191" s="145"/>
      <c r="P191" s="145">
        <v>3</v>
      </c>
      <c r="Q191" s="162">
        <v>2.5</v>
      </c>
      <c r="R191" s="145">
        <v>2</v>
      </c>
      <c r="S191" s="145"/>
      <c r="T191" s="145"/>
      <c r="U191" s="145"/>
      <c r="V191" s="146"/>
      <c r="W191" s="162">
        <v>0</v>
      </c>
      <c r="X191" s="145"/>
      <c r="Y191" s="145"/>
      <c r="Z191" s="145"/>
      <c r="AA191" s="145"/>
      <c r="AB191" s="146"/>
      <c r="AC191" s="162">
        <v>0</v>
      </c>
      <c r="AD191" s="145"/>
      <c r="AE191" s="145"/>
      <c r="AF191" s="145"/>
      <c r="AG191" s="145"/>
      <c r="AH191" s="146"/>
      <c r="AI191" s="162">
        <v>0</v>
      </c>
      <c r="AJ191" s="145"/>
      <c r="AK191" s="145"/>
      <c r="AL191" s="145"/>
      <c r="AM191" s="145"/>
      <c r="AN191" s="146"/>
      <c r="AO191" s="162" t="str">
        <f t="shared" si="9"/>
        <v>0</v>
      </c>
      <c r="AP191" s="145"/>
      <c r="AQ191" s="145"/>
      <c r="AR191" s="145"/>
      <c r="AS191" s="145"/>
      <c r="AT191" s="146"/>
      <c r="AU191" s="162">
        <f t="shared" si="10"/>
        <v>0</v>
      </c>
      <c r="AV191" s="145"/>
      <c r="AW191" s="145"/>
      <c r="AX191" s="145"/>
      <c r="AY191" s="145"/>
      <c r="AZ191" s="145"/>
      <c r="BA191" s="162" t="str">
        <f t="shared" si="11"/>
        <v>0</v>
      </c>
      <c r="BB191" s="145"/>
      <c r="BC191" s="145"/>
      <c r="BD191" s="145"/>
      <c r="BE191" s="147"/>
      <c r="BF191" s="148"/>
      <c r="BG191" s="162">
        <v>0</v>
      </c>
    </row>
    <row r="192" spans="1:59" s="102" customFormat="1" ht="23.1" customHeight="1" x14ac:dyDescent="0.3">
      <c r="A192" s="149">
        <v>190</v>
      </c>
      <c r="B192" s="149" t="s">
        <v>415</v>
      </c>
      <c r="C192" s="150" t="s">
        <v>416</v>
      </c>
      <c r="D192" s="149" t="s">
        <v>541</v>
      </c>
      <c r="E192" s="149" t="s">
        <v>288</v>
      </c>
      <c r="F192" s="145"/>
      <c r="G192" s="145"/>
      <c r="H192" s="145"/>
      <c r="I192" s="145"/>
      <c r="J192" s="152"/>
      <c r="K192" s="162" t="str">
        <f t="shared" si="8"/>
        <v>0</v>
      </c>
      <c r="L192" s="145">
        <v>2.5</v>
      </c>
      <c r="M192" s="145">
        <v>2</v>
      </c>
      <c r="N192" s="145">
        <v>2</v>
      </c>
      <c r="O192" s="145"/>
      <c r="P192" s="145">
        <v>2.5</v>
      </c>
      <c r="Q192" s="162">
        <v>2.25</v>
      </c>
      <c r="R192" s="145">
        <v>2.5</v>
      </c>
      <c r="S192" s="145"/>
      <c r="T192" s="153"/>
      <c r="U192" s="145"/>
      <c r="V192" s="152"/>
      <c r="W192" s="162">
        <v>0</v>
      </c>
      <c r="X192" s="145"/>
      <c r="Y192" s="145"/>
      <c r="Z192" s="153"/>
      <c r="AA192" s="153"/>
      <c r="AB192" s="152"/>
      <c r="AC192" s="162">
        <v>0</v>
      </c>
      <c r="AD192" s="145"/>
      <c r="AE192" s="145"/>
      <c r="AF192" s="145"/>
      <c r="AG192" s="153"/>
      <c r="AH192" s="152"/>
      <c r="AI192" s="162">
        <v>0</v>
      </c>
      <c r="AJ192" s="145"/>
      <c r="AK192" s="145"/>
      <c r="AL192" s="153"/>
      <c r="AM192" s="145"/>
      <c r="AN192" s="152"/>
      <c r="AO192" s="162" t="str">
        <f t="shared" si="9"/>
        <v>0</v>
      </c>
      <c r="AP192" s="145"/>
      <c r="AQ192" s="145"/>
      <c r="AR192" s="145"/>
      <c r="AS192" s="153"/>
      <c r="AT192" s="152"/>
      <c r="AU192" s="162">
        <f t="shared" si="10"/>
        <v>0</v>
      </c>
      <c r="AV192" s="153"/>
      <c r="AW192" s="153"/>
      <c r="AX192" s="145"/>
      <c r="AY192" s="145"/>
      <c r="AZ192" s="145"/>
      <c r="BA192" s="162" t="str">
        <f t="shared" si="11"/>
        <v>0</v>
      </c>
      <c r="BB192" s="145"/>
      <c r="BC192" s="145"/>
      <c r="BD192" s="153"/>
      <c r="BE192" s="151"/>
      <c r="BF192" s="154"/>
      <c r="BG192" s="162">
        <v>0</v>
      </c>
    </row>
    <row r="193" spans="1:59" s="102" customFormat="1" ht="23.1" customHeight="1" x14ac:dyDescent="0.3">
      <c r="A193" s="143">
        <v>191</v>
      </c>
      <c r="B193" s="143" t="s">
        <v>417</v>
      </c>
      <c r="C193" s="144" t="s">
        <v>418</v>
      </c>
      <c r="D193" s="143" t="s">
        <v>449</v>
      </c>
      <c r="E193" s="143" t="s">
        <v>492</v>
      </c>
      <c r="F193" s="145"/>
      <c r="G193" s="145"/>
      <c r="H193" s="145"/>
      <c r="I193" s="145"/>
      <c r="J193" s="146"/>
      <c r="K193" s="162" t="str">
        <f t="shared" si="8"/>
        <v>0</v>
      </c>
      <c r="L193" s="145">
        <v>2</v>
      </c>
      <c r="M193" s="145">
        <v>3</v>
      </c>
      <c r="N193" s="145">
        <v>3</v>
      </c>
      <c r="O193" s="145"/>
      <c r="P193" s="145">
        <v>3</v>
      </c>
      <c r="Q193" s="162">
        <v>2.75</v>
      </c>
      <c r="R193" s="145">
        <v>2</v>
      </c>
      <c r="S193" s="145"/>
      <c r="T193" s="145"/>
      <c r="U193" s="145"/>
      <c r="V193" s="146"/>
      <c r="W193" s="162">
        <v>0</v>
      </c>
      <c r="X193" s="145"/>
      <c r="Y193" s="145"/>
      <c r="Z193" s="145"/>
      <c r="AA193" s="145"/>
      <c r="AB193" s="146"/>
      <c r="AC193" s="162">
        <v>0</v>
      </c>
      <c r="AD193" s="145"/>
      <c r="AE193" s="145"/>
      <c r="AF193" s="145"/>
      <c r="AG193" s="145"/>
      <c r="AH193" s="146"/>
      <c r="AI193" s="162">
        <v>0</v>
      </c>
      <c r="AJ193" s="145"/>
      <c r="AK193" s="145"/>
      <c r="AL193" s="145"/>
      <c r="AM193" s="145"/>
      <c r="AN193" s="146"/>
      <c r="AO193" s="162" t="str">
        <f t="shared" si="9"/>
        <v>0</v>
      </c>
      <c r="AP193" s="145"/>
      <c r="AQ193" s="145"/>
      <c r="AR193" s="145"/>
      <c r="AS193" s="145"/>
      <c r="AT193" s="146"/>
      <c r="AU193" s="162">
        <f t="shared" si="10"/>
        <v>0</v>
      </c>
      <c r="AV193" s="145"/>
      <c r="AW193" s="145"/>
      <c r="AX193" s="145"/>
      <c r="AY193" s="145"/>
      <c r="AZ193" s="145"/>
      <c r="BA193" s="162" t="str">
        <f t="shared" si="11"/>
        <v>0</v>
      </c>
      <c r="BB193" s="145"/>
      <c r="BC193" s="145"/>
      <c r="BD193" s="145"/>
      <c r="BE193" s="147"/>
      <c r="BF193" s="148"/>
      <c r="BG193" s="162">
        <v>0</v>
      </c>
    </row>
    <row r="194" spans="1:59" s="102" customFormat="1" ht="23.1" customHeight="1" x14ac:dyDescent="0.3">
      <c r="A194" s="149">
        <v>192</v>
      </c>
      <c r="B194" s="149" t="s">
        <v>419</v>
      </c>
      <c r="C194" s="150" t="s">
        <v>420</v>
      </c>
      <c r="D194" s="149" t="s">
        <v>449</v>
      </c>
      <c r="E194" s="149" t="s">
        <v>492</v>
      </c>
      <c r="F194" s="145"/>
      <c r="G194" s="145"/>
      <c r="H194" s="145"/>
      <c r="I194" s="145"/>
      <c r="J194" s="152"/>
      <c r="K194" s="162" t="str">
        <f t="shared" si="8"/>
        <v>0</v>
      </c>
      <c r="L194" s="145">
        <v>2.5</v>
      </c>
      <c r="M194" s="145">
        <v>2</v>
      </c>
      <c r="N194" s="145">
        <v>2</v>
      </c>
      <c r="O194" s="145"/>
      <c r="P194" s="145">
        <v>2.5</v>
      </c>
      <c r="Q194" s="162">
        <v>2.25</v>
      </c>
      <c r="R194" s="145">
        <v>2.5</v>
      </c>
      <c r="S194" s="145"/>
      <c r="T194" s="153"/>
      <c r="U194" s="145"/>
      <c r="V194" s="152"/>
      <c r="W194" s="162">
        <v>0</v>
      </c>
      <c r="X194" s="145"/>
      <c r="Y194" s="145"/>
      <c r="Z194" s="153"/>
      <c r="AA194" s="153"/>
      <c r="AB194" s="152"/>
      <c r="AC194" s="162">
        <v>0</v>
      </c>
      <c r="AD194" s="145"/>
      <c r="AE194" s="145"/>
      <c r="AF194" s="145"/>
      <c r="AG194" s="153"/>
      <c r="AH194" s="152"/>
      <c r="AI194" s="162">
        <v>0</v>
      </c>
      <c r="AJ194" s="145"/>
      <c r="AK194" s="145"/>
      <c r="AL194" s="153"/>
      <c r="AM194" s="145"/>
      <c r="AN194" s="152"/>
      <c r="AO194" s="162" t="str">
        <f t="shared" si="9"/>
        <v>0</v>
      </c>
      <c r="AP194" s="145"/>
      <c r="AQ194" s="145"/>
      <c r="AR194" s="145"/>
      <c r="AS194" s="153"/>
      <c r="AT194" s="152"/>
      <c r="AU194" s="162">
        <f t="shared" si="10"/>
        <v>0</v>
      </c>
      <c r="AV194" s="153"/>
      <c r="AW194" s="153"/>
      <c r="AX194" s="145"/>
      <c r="AY194" s="145"/>
      <c r="AZ194" s="145"/>
      <c r="BA194" s="162" t="str">
        <f t="shared" si="11"/>
        <v>0</v>
      </c>
      <c r="BB194" s="145"/>
      <c r="BC194" s="145"/>
      <c r="BD194" s="153"/>
      <c r="BE194" s="151"/>
      <c r="BF194" s="154"/>
      <c r="BG194" s="162">
        <v>0</v>
      </c>
    </row>
    <row r="195" spans="1:59" s="102" customFormat="1" ht="23.1" customHeight="1" x14ac:dyDescent="0.3">
      <c r="A195" s="143">
        <v>193</v>
      </c>
      <c r="B195" s="143" t="s">
        <v>421</v>
      </c>
      <c r="C195" s="144" t="s">
        <v>422</v>
      </c>
      <c r="D195" s="143" t="s">
        <v>449</v>
      </c>
      <c r="E195" s="143" t="s">
        <v>492</v>
      </c>
      <c r="F195" s="145"/>
      <c r="G195" s="145"/>
      <c r="H195" s="145"/>
      <c r="I195" s="145"/>
      <c r="J195" s="146"/>
      <c r="K195" s="162" t="str">
        <f t="shared" si="8"/>
        <v>0</v>
      </c>
      <c r="L195" s="145">
        <v>3</v>
      </c>
      <c r="M195" s="145">
        <v>2</v>
      </c>
      <c r="N195" s="145">
        <v>3</v>
      </c>
      <c r="O195" s="145"/>
      <c r="P195" s="145">
        <v>3</v>
      </c>
      <c r="Q195" s="162">
        <v>2.75</v>
      </c>
      <c r="R195" s="145">
        <v>3</v>
      </c>
      <c r="S195" s="145"/>
      <c r="T195" s="145"/>
      <c r="U195" s="145"/>
      <c r="V195" s="146"/>
      <c r="W195" s="162">
        <v>0</v>
      </c>
      <c r="X195" s="145"/>
      <c r="Y195" s="145"/>
      <c r="Z195" s="145"/>
      <c r="AA195" s="145"/>
      <c r="AB195" s="146"/>
      <c r="AC195" s="162">
        <v>0</v>
      </c>
      <c r="AD195" s="145"/>
      <c r="AE195" s="145"/>
      <c r="AF195" s="145"/>
      <c r="AG195" s="145"/>
      <c r="AH195" s="146"/>
      <c r="AI195" s="162">
        <v>0</v>
      </c>
      <c r="AJ195" s="145"/>
      <c r="AK195" s="145"/>
      <c r="AL195" s="145"/>
      <c r="AM195" s="145"/>
      <c r="AN195" s="146"/>
      <c r="AO195" s="162" t="str">
        <f t="shared" si="9"/>
        <v>0</v>
      </c>
      <c r="AP195" s="145"/>
      <c r="AQ195" s="145"/>
      <c r="AR195" s="145"/>
      <c r="AS195" s="145"/>
      <c r="AT195" s="146"/>
      <c r="AU195" s="162">
        <f t="shared" si="10"/>
        <v>0</v>
      </c>
      <c r="AV195" s="145"/>
      <c r="AW195" s="145"/>
      <c r="AX195" s="145"/>
      <c r="AY195" s="145"/>
      <c r="AZ195" s="145"/>
      <c r="BA195" s="162" t="str">
        <f t="shared" si="11"/>
        <v>0</v>
      </c>
      <c r="BB195" s="145"/>
      <c r="BC195" s="145"/>
      <c r="BD195" s="145"/>
      <c r="BE195" s="147"/>
      <c r="BF195" s="148"/>
      <c r="BG195" s="162">
        <v>0</v>
      </c>
    </row>
    <row r="196" spans="1:59" s="102" customFormat="1" ht="23.1" customHeight="1" x14ac:dyDescent="0.3">
      <c r="A196" s="149">
        <v>194</v>
      </c>
      <c r="B196" s="149" t="s">
        <v>423</v>
      </c>
      <c r="C196" s="150" t="s">
        <v>424</v>
      </c>
      <c r="D196" s="149" t="s">
        <v>449</v>
      </c>
      <c r="E196" s="149" t="s">
        <v>492</v>
      </c>
      <c r="F196" s="145"/>
      <c r="G196" s="145"/>
      <c r="H196" s="145"/>
      <c r="I196" s="145"/>
      <c r="J196" s="152"/>
      <c r="K196" s="162" t="str">
        <f t="shared" ref="K196:K230" si="12">IFERROR(AVERAGE(F196,G196,H196,I196),"0")</f>
        <v>0</v>
      </c>
      <c r="L196" s="145">
        <v>3</v>
      </c>
      <c r="M196" s="145">
        <v>4</v>
      </c>
      <c r="N196" s="145">
        <v>4</v>
      </c>
      <c r="O196" s="145"/>
      <c r="P196" s="145">
        <v>4</v>
      </c>
      <c r="Q196" s="162">
        <v>3.75</v>
      </c>
      <c r="R196" s="145">
        <v>2</v>
      </c>
      <c r="S196" s="145"/>
      <c r="T196" s="153"/>
      <c r="U196" s="145"/>
      <c r="V196" s="152"/>
      <c r="W196" s="162">
        <v>0</v>
      </c>
      <c r="X196" s="145"/>
      <c r="Y196" s="145"/>
      <c r="Z196" s="153"/>
      <c r="AA196" s="153"/>
      <c r="AB196" s="152"/>
      <c r="AC196" s="162">
        <v>0</v>
      </c>
      <c r="AD196" s="145"/>
      <c r="AE196" s="145"/>
      <c r="AF196" s="145"/>
      <c r="AG196" s="153"/>
      <c r="AH196" s="152"/>
      <c r="AI196" s="162">
        <v>0</v>
      </c>
      <c r="AJ196" s="145"/>
      <c r="AK196" s="145"/>
      <c r="AL196" s="153"/>
      <c r="AM196" s="145"/>
      <c r="AN196" s="152"/>
      <c r="AO196" s="162" t="str">
        <f t="shared" ref="AO196:AO230" si="13">IFERROR(AVERAGE(AJ196,AK196,AM196),"0")</f>
        <v>0</v>
      </c>
      <c r="AP196" s="145"/>
      <c r="AQ196" s="145"/>
      <c r="AR196" s="145"/>
      <c r="AS196" s="153"/>
      <c r="AT196" s="152"/>
      <c r="AU196" s="162">
        <f t="shared" ref="AU196:AU230" si="14">AP196</f>
        <v>0</v>
      </c>
      <c r="AV196" s="153"/>
      <c r="AW196" s="153"/>
      <c r="AX196" s="145"/>
      <c r="AY196" s="145"/>
      <c r="AZ196" s="145"/>
      <c r="BA196" s="162" t="str">
        <f t="shared" ref="BA196:BA230" si="15">IFERROR(AVERAGE(AY196,AZ196),"0")</f>
        <v>0</v>
      </c>
      <c r="BB196" s="145"/>
      <c r="BC196" s="145"/>
      <c r="BD196" s="153"/>
      <c r="BE196" s="151"/>
      <c r="BF196" s="154"/>
      <c r="BG196" s="162">
        <v>0</v>
      </c>
    </row>
    <row r="197" spans="1:59" s="102" customFormat="1" ht="23.1" customHeight="1" x14ac:dyDescent="0.3">
      <c r="A197" s="143">
        <v>195</v>
      </c>
      <c r="B197" s="143" t="s">
        <v>425</v>
      </c>
      <c r="C197" s="144" t="s">
        <v>426</v>
      </c>
      <c r="D197" s="143" t="s">
        <v>449</v>
      </c>
      <c r="E197" s="143" t="s">
        <v>288</v>
      </c>
      <c r="F197" s="145"/>
      <c r="G197" s="145"/>
      <c r="H197" s="145"/>
      <c r="I197" s="145"/>
      <c r="J197" s="146"/>
      <c r="K197" s="162" t="str">
        <f t="shared" si="12"/>
        <v>0</v>
      </c>
      <c r="L197" s="145">
        <v>1</v>
      </c>
      <c r="M197" s="145">
        <v>2</v>
      </c>
      <c r="N197" s="145">
        <v>2</v>
      </c>
      <c r="O197" s="145"/>
      <c r="P197" s="145">
        <v>1</v>
      </c>
      <c r="Q197" s="162">
        <v>1.5</v>
      </c>
      <c r="R197" s="145">
        <v>1</v>
      </c>
      <c r="S197" s="145"/>
      <c r="T197" s="145"/>
      <c r="U197" s="145"/>
      <c r="V197" s="146"/>
      <c r="W197" s="162">
        <v>0</v>
      </c>
      <c r="X197" s="145"/>
      <c r="Y197" s="145"/>
      <c r="Z197" s="145"/>
      <c r="AA197" s="145"/>
      <c r="AB197" s="146"/>
      <c r="AC197" s="162">
        <v>0</v>
      </c>
      <c r="AD197" s="145"/>
      <c r="AE197" s="145"/>
      <c r="AF197" s="145"/>
      <c r="AG197" s="145"/>
      <c r="AH197" s="146"/>
      <c r="AI197" s="162">
        <v>0</v>
      </c>
      <c r="AJ197" s="145"/>
      <c r="AK197" s="145"/>
      <c r="AL197" s="145"/>
      <c r="AM197" s="145"/>
      <c r="AN197" s="146"/>
      <c r="AO197" s="162" t="str">
        <f t="shared" si="13"/>
        <v>0</v>
      </c>
      <c r="AP197" s="145"/>
      <c r="AQ197" s="145"/>
      <c r="AR197" s="145"/>
      <c r="AS197" s="145"/>
      <c r="AT197" s="146"/>
      <c r="AU197" s="162">
        <f t="shared" si="14"/>
        <v>0</v>
      </c>
      <c r="AV197" s="145"/>
      <c r="AW197" s="145"/>
      <c r="AX197" s="145"/>
      <c r="AY197" s="145"/>
      <c r="AZ197" s="145"/>
      <c r="BA197" s="162" t="str">
        <f t="shared" si="15"/>
        <v>0</v>
      </c>
      <c r="BB197" s="145"/>
      <c r="BC197" s="145"/>
      <c r="BD197" s="145"/>
      <c r="BE197" s="147"/>
      <c r="BF197" s="148"/>
      <c r="BG197" s="162">
        <v>0</v>
      </c>
    </row>
    <row r="198" spans="1:59" s="102" customFormat="1" ht="23.1" customHeight="1" x14ac:dyDescent="0.3">
      <c r="A198" s="149">
        <v>196</v>
      </c>
      <c r="B198" s="149" t="s">
        <v>427</v>
      </c>
      <c r="C198" s="150" t="s">
        <v>428</v>
      </c>
      <c r="D198" s="149" t="s">
        <v>449</v>
      </c>
      <c r="E198" s="149" t="s">
        <v>492</v>
      </c>
      <c r="F198" s="145"/>
      <c r="G198" s="145"/>
      <c r="H198" s="145"/>
      <c r="I198" s="145"/>
      <c r="J198" s="152"/>
      <c r="K198" s="162" t="str">
        <f t="shared" si="12"/>
        <v>0</v>
      </c>
      <c r="L198" s="145">
        <v>3</v>
      </c>
      <c r="M198" s="145">
        <v>3</v>
      </c>
      <c r="N198" s="145">
        <v>3</v>
      </c>
      <c r="O198" s="145"/>
      <c r="P198" s="145">
        <v>3</v>
      </c>
      <c r="Q198" s="162">
        <v>3</v>
      </c>
      <c r="R198" s="145">
        <v>2</v>
      </c>
      <c r="S198" s="145"/>
      <c r="T198" s="153"/>
      <c r="U198" s="145"/>
      <c r="V198" s="152"/>
      <c r="W198" s="162">
        <v>0</v>
      </c>
      <c r="X198" s="145"/>
      <c r="Y198" s="145"/>
      <c r="Z198" s="153"/>
      <c r="AA198" s="153"/>
      <c r="AB198" s="152"/>
      <c r="AC198" s="162">
        <v>0</v>
      </c>
      <c r="AD198" s="145"/>
      <c r="AE198" s="145"/>
      <c r="AF198" s="145"/>
      <c r="AG198" s="153"/>
      <c r="AH198" s="152"/>
      <c r="AI198" s="162">
        <v>0</v>
      </c>
      <c r="AJ198" s="145"/>
      <c r="AK198" s="145"/>
      <c r="AL198" s="153"/>
      <c r="AM198" s="145"/>
      <c r="AN198" s="152"/>
      <c r="AO198" s="162" t="str">
        <f t="shared" si="13"/>
        <v>0</v>
      </c>
      <c r="AP198" s="145"/>
      <c r="AQ198" s="145"/>
      <c r="AR198" s="145"/>
      <c r="AS198" s="153"/>
      <c r="AT198" s="152"/>
      <c r="AU198" s="162">
        <f t="shared" si="14"/>
        <v>0</v>
      </c>
      <c r="AV198" s="153"/>
      <c r="AW198" s="153"/>
      <c r="AX198" s="145"/>
      <c r="AY198" s="145"/>
      <c r="AZ198" s="145"/>
      <c r="BA198" s="162" t="str">
        <f t="shared" si="15"/>
        <v>0</v>
      </c>
      <c r="BB198" s="145"/>
      <c r="BC198" s="145"/>
      <c r="BD198" s="153"/>
      <c r="BE198" s="151"/>
      <c r="BF198" s="154"/>
      <c r="BG198" s="162">
        <v>0</v>
      </c>
    </row>
    <row r="199" spans="1:59" s="102" customFormat="1" ht="23.1" customHeight="1" x14ac:dyDescent="0.3">
      <c r="A199" s="143">
        <v>197</v>
      </c>
      <c r="B199" s="143" t="s">
        <v>429</v>
      </c>
      <c r="C199" s="144" t="s">
        <v>430</v>
      </c>
      <c r="D199" s="143" t="s">
        <v>541</v>
      </c>
      <c r="E199" s="143" t="s">
        <v>492</v>
      </c>
      <c r="F199" s="145"/>
      <c r="G199" s="145"/>
      <c r="H199" s="145"/>
      <c r="I199" s="145"/>
      <c r="J199" s="146"/>
      <c r="K199" s="162" t="str">
        <f t="shared" si="12"/>
        <v>0</v>
      </c>
      <c r="L199" s="145">
        <v>0</v>
      </c>
      <c r="M199" s="145">
        <v>0</v>
      </c>
      <c r="N199" s="145">
        <v>0</v>
      </c>
      <c r="O199" s="145"/>
      <c r="P199" s="145">
        <v>0</v>
      </c>
      <c r="Q199" s="162" t="s">
        <v>563</v>
      </c>
      <c r="R199" s="145">
        <v>0</v>
      </c>
      <c r="S199" s="145"/>
      <c r="T199" s="145"/>
      <c r="U199" s="145"/>
      <c r="V199" s="146"/>
      <c r="W199" s="162">
        <v>0</v>
      </c>
      <c r="X199" s="145"/>
      <c r="Y199" s="145"/>
      <c r="Z199" s="145"/>
      <c r="AA199" s="145"/>
      <c r="AB199" s="146"/>
      <c r="AC199" s="162">
        <v>0</v>
      </c>
      <c r="AD199" s="145"/>
      <c r="AE199" s="145"/>
      <c r="AF199" s="145"/>
      <c r="AG199" s="145"/>
      <c r="AH199" s="146"/>
      <c r="AI199" s="162">
        <v>0</v>
      </c>
      <c r="AJ199" s="145"/>
      <c r="AK199" s="145"/>
      <c r="AL199" s="145"/>
      <c r="AM199" s="145"/>
      <c r="AN199" s="146"/>
      <c r="AO199" s="162" t="str">
        <f t="shared" si="13"/>
        <v>0</v>
      </c>
      <c r="AP199" s="145"/>
      <c r="AQ199" s="145"/>
      <c r="AR199" s="145"/>
      <c r="AS199" s="145"/>
      <c r="AT199" s="146"/>
      <c r="AU199" s="162">
        <f t="shared" si="14"/>
        <v>0</v>
      </c>
      <c r="AV199" s="145"/>
      <c r="AW199" s="145"/>
      <c r="AX199" s="145"/>
      <c r="AY199" s="145"/>
      <c r="AZ199" s="145"/>
      <c r="BA199" s="162" t="str">
        <f t="shared" si="15"/>
        <v>0</v>
      </c>
      <c r="BB199" s="145"/>
      <c r="BC199" s="145"/>
      <c r="BD199" s="145"/>
      <c r="BE199" s="147"/>
      <c r="BF199" s="148"/>
      <c r="BG199" s="162">
        <v>0</v>
      </c>
    </row>
    <row r="200" spans="1:59" s="102" customFormat="1" ht="23.1" customHeight="1" x14ac:dyDescent="0.3">
      <c r="A200" s="149">
        <v>198</v>
      </c>
      <c r="B200" s="149" t="s">
        <v>175</v>
      </c>
      <c r="C200" s="150" t="s">
        <v>176</v>
      </c>
      <c r="D200" s="149" t="s">
        <v>541</v>
      </c>
      <c r="E200" s="149" t="s">
        <v>160</v>
      </c>
      <c r="F200" s="145"/>
      <c r="G200" s="145"/>
      <c r="H200" s="145"/>
      <c r="I200" s="145"/>
      <c r="J200" s="152"/>
      <c r="K200" s="162" t="str">
        <f t="shared" si="12"/>
        <v>0</v>
      </c>
      <c r="L200" s="145">
        <v>3</v>
      </c>
      <c r="M200" s="145">
        <v>3</v>
      </c>
      <c r="N200" s="145">
        <v>3</v>
      </c>
      <c r="O200" s="145"/>
      <c r="P200" s="145">
        <v>3</v>
      </c>
      <c r="Q200" s="162">
        <v>3</v>
      </c>
      <c r="R200" s="145">
        <v>3</v>
      </c>
      <c r="S200" s="145"/>
      <c r="T200" s="153"/>
      <c r="U200" s="145"/>
      <c r="V200" s="152"/>
      <c r="W200" s="162">
        <v>0</v>
      </c>
      <c r="X200" s="145"/>
      <c r="Y200" s="145"/>
      <c r="Z200" s="153"/>
      <c r="AA200" s="153"/>
      <c r="AB200" s="152"/>
      <c r="AC200" s="162">
        <v>0</v>
      </c>
      <c r="AD200" s="145"/>
      <c r="AE200" s="145"/>
      <c r="AF200" s="145"/>
      <c r="AG200" s="153"/>
      <c r="AH200" s="152"/>
      <c r="AI200" s="162">
        <v>0</v>
      </c>
      <c r="AJ200" s="145"/>
      <c r="AK200" s="145"/>
      <c r="AL200" s="153"/>
      <c r="AM200" s="145"/>
      <c r="AN200" s="152"/>
      <c r="AO200" s="162" t="str">
        <f t="shared" si="13"/>
        <v>0</v>
      </c>
      <c r="AP200" s="145"/>
      <c r="AQ200" s="145"/>
      <c r="AR200" s="145"/>
      <c r="AS200" s="153"/>
      <c r="AT200" s="152"/>
      <c r="AU200" s="162">
        <f t="shared" si="14"/>
        <v>0</v>
      </c>
      <c r="AV200" s="153"/>
      <c r="AW200" s="153"/>
      <c r="AX200" s="145"/>
      <c r="AY200" s="145"/>
      <c r="AZ200" s="145"/>
      <c r="BA200" s="162" t="str">
        <f t="shared" si="15"/>
        <v>0</v>
      </c>
      <c r="BB200" s="145"/>
      <c r="BC200" s="145"/>
      <c r="BD200" s="153"/>
      <c r="BE200" s="151"/>
      <c r="BF200" s="154"/>
      <c r="BG200" s="162">
        <v>0</v>
      </c>
    </row>
    <row r="201" spans="1:59" s="102" customFormat="1" ht="23.1" customHeight="1" x14ac:dyDescent="0.3">
      <c r="A201" s="143">
        <v>199</v>
      </c>
      <c r="B201" s="143" t="s">
        <v>431</v>
      </c>
      <c r="C201" s="144" t="s">
        <v>432</v>
      </c>
      <c r="D201" s="143" t="s">
        <v>541</v>
      </c>
      <c r="E201" s="143" t="s">
        <v>288</v>
      </c>
      <c r="F201" s="145"/>
      <c r="G201" s="145"/>
      <c r="H201" s="145"/>
      <c r="I201" s="145"/>
      <c r="J201" s="146"/>
      <c r="K201" s="162" t="str">
        <f t="shared" si="12"/>
        <v>0</v>
      </c>
      <c r="L201" s="145">
        <v>3</v>
      </c>
      <c r="M201" s="145">
        <v>3</v>
      </c>
      <c r="N201" s="145">
        <v>3</v>
      </c>
      <c r="O201" s="145"/>
      <c r="P201" s="145">
        <v>3</v>
      </c>
      <c r="Q201" s="162">
        <v>3</v>
      </c>
      <c r="R201" s="145">
        <v>2</v>
      </c>
      <c r="S201" s="145"/>
      <c r="T201" s="145"/>
      <c r="U201" s="145"/>
      <c r="V201" s="146"/>
      <c r="W201" s="162">
        <v>0</v>
      </c>
      <c r="X201" s="145"/>
      <c r="Y201" s="145"/>
      <c r="Z201" s="145"/>
      <c r="AA201" s="145"/>
      <c r="AB201" s="146"/>
      <c r="AC201" s="162">
        <v>0</v>
      </c>
      <c r="AD201" s="145"/>
      <c r="AE201" s="145"/>
      <c r="AF201" s="145"/>
      <c r="AG201" s="145"/>
      <c r="AH201" s="146"/>
      <c r="AI201" s="162">
        <v>0</v>
      </c>
      <c r="AJ201" s="145"/>
      <c r="AK201" s="145"/>
      <c r="AL201" s="145"/>
      <c r="AM201" s="145"/>
      <c r="AN201" s="146"/>
      <c r="AO201" s="162" t="str">
        <f t="shared" si="13"/>
        <v>0</v>
      </c>
      <c r="AP201" s="145"/>
      <c r="AQ201" s="145"/>
      <c r="AR201" s="145"/>
      <c r="AS201" s="145"/>
      <c r="AT201" s="146"/>
      <c r="AU201" s="162">
        <f t="shared" si="14"/>
        <v>0</v>
      </c>
      <c r="AV201" s="145"/>
      <c r="AW201" s="145"/>
      <c r="AX201" s="145"/>
      <c r="AY201" s="145"/>
      <c r="AZ201" s="145"/>
      <c r="BA201" s="162" t="str">
        <f t="shared" si="15"/>
        <v>0</v>
      </c>
      <c r="BB201" s="145"/>
      <c r="BC201" s="145"/>
      <c r="BD201" s="145"/>
      <c r="BE201" s="147"/>
      <c r="BF201" s="148"/>
      <c r="BG201" s="162">
        <v>0</v>
      </c>
    </row>
    <row r="202" spans="1:59" s="102" customFormat="1" ht="23.1" customHeight="1" x14ac:dyDescent="0.3">
      <c r="A202" s="149">
        <v>200</v>
      </c>
      <c r="B202" s="149" t="s">
        <v>433</v>
      </c>
      <c r="C202" s="150" t="s">
        <v>434</v>
      </c>
      <c r="D202" s="149" t="s">
        <v>449</v>
      </c>
      <c r="E202" s="149" t="s">
        <v>492</v>
      </c>
      <c r="F202" s="145"/>
      <c r="G202" s="145"/>
      <c r="H202" s="145"/>
      <c r="I202" s="145"/>
      <c r="J202" s="152"/>
      <c r="K202" s="162" t="str">
        <f t="shared" si="12"/>
        <v>0</v>
      </c>
      <c r="L202" s="145">
        <v>3</v>
      </c>
      <c r="M202" s="145">
        <v>3</v>
      </c>
      <c r="N202" s="145">
        <v>3</v>
      </c>
      <c r="O202" s="145"/>
      <c r="P202" s="145">
        <v>2</v>
      </c>
      <c r="Q202" s="162">
        <v>2.75</v>
      </c>
      <c r="R202" s="145">
        <v>3</v>
      </c>
      <c r="S202" s="145"/>
      <c r="T202" s="153"/>
      <c r="U202" s="145"/>
      <c r="V202" s="152"/>
      <c r="W202" s="162">
        <v>0</v>
      </c>
      <c r="X202" s="145"/>
      <c r="Y202" s="145"/>
      <c r="Z202" s="153"/>
      <c r="AA202" s="153"/>
      <c r="AB202" s="152"/>
      <c r="AC202" s="162">
        <v>0</v>
      </c>
      <c r="AD202" s="145"/>
      <c r="AE202" s="145"/>
      <c r="AF202" s="145"/>
      <c r="AG202" s="153"/>
      <c r="AH202" s="152"/>
      <c r="AI202" s="162">
        <v>0</v>
      </c>
      <c r="AJ202" s="145"/>
      <c r="AK202" s="145"/>
      <c r="AL202" s="153"/>
      <c r="AM202" s="145"/>
      <c r="AN202" s="152"/>
      <c r="AO202" s="162" t="str">
        <f t="shared" si="13"/>
        <v>0</v>
      </c>
      <c r="AP202" s="145"/>
      <c r="AQ202" s="145"/>
      <c r="AR202" s="145"/>
      <c r="AS202" s="153"/>
      <c r="AT202" s="152"/>
      <c r="AU202" s="162">
        <f t="shared" si="14"/>
        <v>0</v>
      </c>
      <c r="AV202" s="153"/>
      <c r="AW202" s="153"/>
      <c r="AX202" s="145"/>
      <c r="AY202" s="145"/>
      <c r="AZ202" s="145"/>
      <c r="BA202" s="162" t="str">
        <f t="shared" si="15"/>
        <v>0</v>
      </c>
      <c r="BB202" s="145"/>
      <c r="BC202" s="145"/>
      <c r="BD202" s="153"/>
      <c r="BE202" s="151"/>
      <c r="BF202" s="154"/>
      <c r="BG202" s="162">
        <v>0</v>
      </c>
    </row>
    <row r="203" spans="1:59" s="102" customFormat="1" ht="23.1" customHeight="1" x14ac:dyDescent="0.3">
      <c r="A203" s="143">
        <v>201</v>
      </c>
      <c r="B203" s="143" t="s">
        <v>435</v>
      </c>
      <c r="C203" s="144" t="s">
        <v>436</v>
      </c>
      <c r="D203" s="143" t="s">
        <v>449</v>
      </c>
      <c r="E203" s="143" t="s">
        <v>492</v>
      </c>
      <c r="F203" s="145"/>
      <c r="G203" s="145"/>
      <c r="H203" s="145"/>
      <c r="I203" s="145"/>
      <c r="J203" s="146"/>
      <c r="K203" s="162" t="str">
        <f t="shared" si="12"/>
        <v>0</v>
      </c>
      <c r="L203" s="145">
        <v>2</v>
      </c>
      <c r="M203" s="145">
        <v>2.5</v>
      </c>
      <c r="N203" s="145">
        <v>2</v>
      </c>
      <c r="O203" s="145"/>
      <c r="P203" s="145">
        <v>2</v>
      </c>
      <c r="Q203" s="162">
        <v>2.125</v>
      </c>
      <c r="R203" s="145">
        <v>2</v>
      </c>
      <c r="S203" s="145"/>
      <c r="T203" s="145"/>
      <c r="U203" s="145"/>
      <c r="V203" s="146"/>
      <c r="W203" s="162">
        <v>0</v>
      </c>
      <c r="X203" s="145"/>
      <c r="Y203" s="145"/>
      <c r="Z203" s="145"/>
      <c r="AA203" s="145"/>
      <c r="AB203" s="146"/>
      <c r="AC203" s="162">
        <v>0</v>
      </c>
      <c r="AD203" s="145"/>
      <c r="AE203" s="145"/>
      <c r="AF203" s="145"/>
      <c r="AG203" s="145"/>
      <c r="AH203" s="146"/>
      <c r="AI203" s="162">
        <v>0</v>
      </c>
      <c r="AJ203" s="145"/>
      <c r="AK203" s="145"/>
      <c r="AL203" s="145"/>
      <c r="AM203" s="145"/>
      <c r="AN203" s="146"/>
      <c r="AO203" s="162" t="str">
        <f t="shared" si="13"/>
        <v>0</v>
      </c>
      <c r="AP203" s="145"/>
      <c r="AQ203" s="145"/>
      <c r="AR203" s="145"/>
      <c r="AS203" s="145"/>
      <c r="AT203" s="146"/>
      <c r="AU203" s="162">
        <f t="shared" si="14"/>
        <v>0</v>
      </c>
      <c r="AV203" s="145"/>
      <c r="AW203" s="145"/>
      <c r="AX203" s="145"/>
      <c r="AY203" s="145"/>
      <c r="AZ203" s="145"/>
      <c r="BA203" s="162" t="str">
        <f t="shared" si="15"/>
        <v>0</v>
      </c>
      <c r="BB203" s="145"/>
      <c r="BC203" s="145"/>
      <c r="BD203" s="145"/>
      <c r="BE203" s="147"/>
      <c r="BF203" s="148"/>
      <c r="BG203" s="162">
        <v>0</v>
      </c>
    </row>
    <row r="204" spans="1:59" s="102" customFormat="1" ht="23.1" customHeight="1" x14ac:dyDescent="0.3">
      <c r="A204" s="149">
        <v>202</v>
      </c>
      <c r="B204" s="149" t="s">
        <v>437</v>
      </c>
      <c r="C204" s="150" t="s">
        <v>438</v>
      </c>
      <c r="D204" s="149" t="s">
        <v>449</v>
      </c>
      <c r="E204" s="149" t="s">
        <v>288</v>
      </c>
      <c r="F204" s="145"/>
      <c r="G204" s="145"/>
      <c r="H204" s="145"/>
      <c r="I204" s="145"/>
      <c r="J204" s="152"/>
      <c r="K204" s="162" t="str">
        <f t="shared" si="12"/>
        <v>0</v>
      </c>
      <c r="L204" s="145">
        <v>1</v>
      </c>
      <c r="M204" s="145">
        <v>1</v>
      </c>
      <c r="N204" s="145">
        <v>1</v>
      </c>
      <c r="O204" s="145"/>
      <c r="P204" s="145">
        <v>1</v>
      </c>
      <c r="Q204" s="162">
        <v>1</v>
      </c>
      <c r="R204" s="145">
        <v>1</v>
      </c>
      <c r="S204" s="145"/>
      <c r="T204" s="153"/>
      <c r="U204" s="145"/>
      <c r="V204" s="152"/>
      <c r="W204" s="162">
        <v>0</v>
      </c>
      <c r="X204" s="145"/>
      <c r="Y204" s="145"/>
      <c r="Z204" s="153"/>
      <c r="AA204" s="153"/>
      <c r="AB204" s="152"/>
      <c r="AC204" s="162">
        <v>0</v>
      </c>
      <c r="AD204" s="145"/>
      <c r="AE204" s="145"/>
      <c r="AF204" s="145"/>
      <c r="AG204" s="153"/>
      <c r="AH204" s="152"/>
      <c r="AI204" s="162">
        <v>0</v>
      </c>
      <c r="AJ204" s="145"/>
      <c r="AK204" s="145"/>
      <c r="AL204" s="153"/>
      <c r="AM204" s="145"/>
      <c r="AN204" s="152"/>
      <c r="AO204" s="162" t="str">
        <f t="shared" si="13"/>
        <v>0</v>
      </c>
      <c r="AP204" s="145"/>
      <c r="AQ204" s="145"/>
      <c r="AR204" s="145"/>
      <c r="AS204" s="153"/>
      <c r="AT204" s="152"/>
      <c r="AU204" s="162">
        <f t="shared" si="14"/>
        <v>0</v>
      </c>
      <c r="AV204" s="153"/>
      <c r="AW204" s="153"/>
      <c r="AX204" s="145"/>
      <c r="AY204" s="145"/>
      <c r="AZ204" s="145"/>
      <c r="BA204" s="162" t="str">
        <f t="shared" si="15"/>
        <v>0</v>
      </c>
      <c r="BB204" s="145"/>
      <c r="BC204" s="145"/>
      <c r="BD204" s="153"/>
      <c r="BE204" s="151"/>
      <c r="BF204" s="154"/>
      <c r="BG204" s="162">
        <v>0</v>
      </c>
    </row>
    <row r="205" spans="1:59" s="102" customFormat="1" ht="23.1" customHeight="1" x14ac:dyDescent="0.3">
      <c r="A205" s="143">
        <v>203</v>
      </c>
      <c r="B205" s="143" t="s">
        <v>439</v>
      </c>
      <c r="C205" s="144" t="s">
        <v>440</v>
      </c>
      <c r="D205" s="143" t="s">
        <v>449</v>
      </c>
      <c r="E205" s="143" t="s">
        <v>288</v>
      </c>
      <c r="F205" s="145"/>
      <c r="G205" s="145"/>
      <c r="H205" s="145"/>
      <c r="I205" s="145"/>
      <c r="J205" s="146"/>
      <c r="K205" s="162" t="str">
        <f t="shared" si="12"/>
        <v>0</v>
      </c>
      <c r="L205" s="145">
        <v>4</v>
      </c>
      <c r="M205" s="145">
        <v>3</v>
      </c>
      <c r="N205" s="145">
        <v>3</v>
      </c>
      <c r="O205" s="145"/>
      <c r="P205" s="145">
        <v>2</v>
      </c>
      <c r="Q205" s="162">
        <v>3</v>
      </c>
      <c r="R205" s="145">
        <v>3</v>
      </c>
      <c r="S205" s="145"/>
      <c r="T205" s="145"/>
      <c r="U205" s="145"/>
      <c r="V205" s="146"/>
      <c r="W205" s="162">
        <v>0</v>
      </c>
      <c r="X205" s="145"/>
      <c r="Y205" s="145"/>
      <c r="Z205" s="145"/>
      <c r="AA205" s="145"/>
      <c r="AB205" s="146"/>
      <c r="AC205" s="162">
        <v>0</v>
      </c>
      <c r="AD205" s="145"/>
      <c r="AE205" s="145"/>
      <c r="AF205" s="145"/>
      <c r="AG205" s="145"/>
      <c r="AH205" s="146"/>
      <c r="AI205" s="162">
        <v>0</v>
      </c>
      <c r="AJ205" s="145"/>
      <c r="AK205" s="145"/>
      <c r="AL205" s="145"/>
      <c r="AM205" s="145"/>
      <c r="AN205" s="146"/>
      <c r="AO205" s="162" t="str">
        <f t="shared" si="13"/>
        <v>0</v>
      </c>
      <c r="AP205" s="145"/>
      <c r="AQ205" s="145"/>
      <c r="AR205" s="145"/>
      <c r="AS205" s="145"/>
      <c r="AT205" s="146"/>
      <c r="AU205" s="162">
        <f t="shared" si="14"/>
        <v>0</v>
      </c>
      <c r="AV205" s="145"/>
      <c r="AW205" s="145"/>
      <c r="AX205" s="145"/>
      <c r="AY205" s="145"/>
      <c r="AZ205" s="145"/>
      <c r="BA205" s="162" t="str">
        <f t="shared" si="15"/>
        <v>0</v>
      </c>
      <c r="BB205" s="145"/>
      <c r="BC205" s="145"/>
      <c r="BD205" s="145"/>
      <c r="BE205" s="147"/>
      <c r="BF205" s="148"/>
      <c r="BG205" s="162">
        <v>0</v>
      </c>
    </row>
    <row r="206" spans="1:59" s="102" customFormat="1" ht="23.1" customHeight="1" x14ac:dyDescent="0.3">
      <c r="A206" s="149">
        <v>204</v>
      </c>
      <c r="B206" s="149" t="s">
        <v>441</v>
      </c>
      <c r="C206" s="150" t="s">
        <v>442</v>
      </c>
      <c r="D206" s="149" t="s">
        <v>449</v>
      </c>
      <c r="E206" s="149" t="s">
        <v>288</v>
      </c>
      <c r="F206" s="145"/>
      <c r="G206" s="145"/>
      <c r="H206" s="145"/>
      <c r="I206" s="145"/>
      <c r="J206" s="152"/>
      <c r="K206" s="162" t="str">
        <f t="shared" si="12"/>
        <v>0</v>
      </c>
      <c r="L206" s="145">
        <v>1</v>
      </c>
      <c r="M206" s="145">
        <v>1</v>
      </c>
      <c r="N206" s="145">
        <v>1</v>
      </c>
      <c r="O206" s="145"/>
      <c r="P206" s="145">
        <v>1</v>
      </c>
      <c r="Q206" s="162">
        <v>1</v>
      </c>
      <c r="R206" s="145">
        <v>1</v>
      </c>
      <c r="S206" s="145"/>
      <c r="T206" s="153"/>
      <c r="U206" s="145"/>
      <c r="V206" s="152"/>
      <c r="W206" s="162">
        <v>0</v>
      </c>
      <c r="X206" s="145"/>
      <c r="Y206" s="145"/>
      <c r="Z206" s="153"/>
      <c r="AA206" s="153"/>
      <c r="AB206" s="152"/>
      <c r="AC206" s="162">
        <v>0</v>
      </c>
      <c r="AD206" s="145"/>
      <c r="AE206" s="145"/>
      <c r="AF206" s="145"/>
      <c r="AG206" s="153"/>
      <c r="AH206" s="152"/>
      <c r="AI206" s="162">
        <v>0</v>
      </c>
      <c r="AJ206" s="145"/>
      <c r="AK206" s="145"/>
      <c r="AL206" s="153"/>
      <c r="AM206" s="145"/>
      <c r="AN206" s="152"/>
      <c r="AO206" s="162" t="str">
        <f t="shared" si="13"/>
        <v>0</v>
      </c>
      <c r="AP206" s="145"/>
      <c r="AQ206" s="145"/>
      <c r="AR206" s="145"/>
      <c r="AS206" s="153"/>
      <c r="AT206" s="152"/>
      <c r="AU206" s="162">
        <f t="shared" si="14"/>
        <v>0</v>
      </c>
      <c r="AV206" s="153"/>
      <c r="AW206" s="153"/>
      <c r="AX206" s="145"/>
      <c r="AY206" s="145"/>
      <c r="AZ206" s="145"/>
      <c r="BA206" s="162" t="str">
        <f t="shared" si="15"/>
        <v>0</v>
      </c>
      <c r="BB206" s="145"/>
      <c r="BC206" s="145"/>
      <c r="BD206" s="153"/>
      <c r="BE206" s="151"/>
      <c r="BF206" s="154"/>
      <c r="BG206" s="162">
        <v>0</v>
      </c>
    </row>
    <row r="207" spans="1:59" s="102" customFormat="1" ht="23.1" customHeight="1" x14ac:dyDescent="0.3">
      <c r="A207" s="143">
        <v>205</v>
      </c>
      <c r="B207" s="143" t="s">
        <v>443</v>
      </c>
      <c r="C207" s="144" t="s">
        <v>444</v>
      </c>
      <c r="D207" s="143" t="s">
        <v>449</v>
      </c>
      <c r="E207" s="143" t="s">
        <v>288</v>
      </c>
      <c r="F207" s="145"/>
      <c r="G207" s="145"/>
      <c r="H207" s="145"/>
      <c r="I207" s="145"/>
      <c r="J207" s="146"/>
      <c r="K207" s="162" t="str">
        <f t="shared" si="12"/>
        <v>0</v>
      </c>
      <c r="L207" s="145">
        <v>4</v>
      </c>
      <c r="M207" s="145">
        <v>4</v>
      </c>
      <c r="N207" s="145">
        <v>3</v>
      </c>
      <c r="O207" s="145"/>
      <c r="P207" s="145">
        <v>3</v>
      </c>
      <c r="Q207" s="162">
        <v>3.5</v>
      </c>
      <c r="R207" s="145">
        <v>4</v>
      </c>
      <c r="S207" s="145"/>
      <c r="T207" s="145"/>
      <c r="U207" s="145"/>
      <c r="V207" s="146"/>
      <c r="W207" s="162">
        <v>0</v>
      </c>
      <c r="X207" s="145"/>
      <c r="Y207" s="145"/>
      <c r="Z207" s="145"/>
      <c r="AA207" s="145"/>
      <c r="AB207" s="146"/>
      <c r="AC207" s="162">
        <v>0</v>
      </c>
      <c r="AD207" s="145"/>
      <c r="AE207" s="145"/>
      <c r="AF207" s="145"/>
      <c r="AG207" s="145"/>
      <c r="AH207" s="146"/>
      <c r="AI207" s="162">
        <v>0</v>
      </c>
      <c r="AJ207" s="145"/>
      <c r="AK207" s="145"/>
      <c r="AL207" s="145"/>
      <c r="AM207" s="145"/>
      <c r="AN207" s="146"/>
      <c r="AO207" s="162" t="str">
        <f t="shared" si="13"/>
        <v>0</v>
      </c>
      <c r="AP207" s="145"/>
      <c r="AQ207" s="145"/>
      <c r="AR207" s="145"/>
      <c r="AS207" s="145"/>
      <c r="AT207" s="146"/>
      <c r="AU207" s="162">
        <f t="shared" si="14"/>
        <v>0</v>
      </c>
      <c r="AV207" s="145"/>
      <c r="AW207" s="145"/>
      <c r="AX207" s="145"/>
      <c r="AY207" s="145"/>
      <c r="AZ207" s="145"/>
      <c r="BA207" s="162" t="str">
        <f t="shared" si="15"/>
        <v>0</v>
      </c>
      <c r="BB207" s="145"/>
      <c r="BC207" s="145"/>
      <c r="BD207" s="145"/>
      <c r="BE207" s="147"/>
      <c r="BF207" s="148"/>
      <c r="BG207" s="162">
        <v>0</v>
      </c>
    </row>
    <row r="208" spans="1:59" s="102" customFormat="1" ht="23.1" customHeight="1" x14ac:dyDescent="0.3">
      <c r="A208" s="149">
        <v>206</v>
      </c>
      <c r="B208" s="149" t="s">
        <v>445</v>
      </c>
      <c r="C208" s="150" t="s">
        <v>446</v>
      </c>
      <c r="D208" s="149" t="s">
        <v>449</v>
      </c>
      <c r="E208" s="149" t="s">
        <v>288</v>
      </c>
      <c r="F208" s="145"/>
      <c r="G208" s="145"/>
      <c r="H208" s="145"/>
      <c r="I208" s="145"/>
      <c r="J208" s="152"/>
      <c r="K208" s="162" t="str">
        <f t="shared" si="12"/>
        <v>0</v>
      </c>
      <c r="L208" s="145">
        <v>0</v>
      </c>
      <c r="M208" s="145">
        <v>0</v>
      </c>
      <c r="N208" s="145">
        <v>0</v>
      </c>
      <c r="O208" s="145"/>
      <c r="P208" s="145">
        <v>0</v>
      </c>
      <c r="Q208" s="162" t="s">
        <v>563</v>
      </c>
      <c r="R208" s="145">
        <v>0</v>
      </c>
      <c r="S208" s="145"/>
      <c r="T208" s="153"/>
      <c r="U208" s="145"/>
      <c r="V208" s="152"/>
      <c r="W208" s="162">
        <v>0</v>
      </c>
      <c r="X208" s="145"/>
      <c r="Y208" s="145"/>
      <c r="Z208" s="153"/>
      <c r="AA208" s="153"/>
      <c r="AB208" s="152"/>
      <c r="AC208" s="162">
        <v>0</v>
      </c>
      <c r="AD208" s="145"/>
      <c r="AE208" s="145"/>
      <c r="AF208" s="145"/>
      <c r="AG208" s="153"/>
      <c r="AH208" s="152"/>
      <c r="AI208" s="162">
        <v>0</v>
      </c>
      <c r="AJ208" s="145"/>
      <c r="AK208" s="145"/>
      <c r="AL208" s="153"/>
      <c r="AM208" s="145"/>
      <c r="AN208" s="152"/>
      <c r="AO208" s="162" t="str">
        <f t="shared" si="13"/>
        <v>0</v>
      </c>
      <c r="AP208" s="145"/>
      <c r="AQ208" s="145"/>
      <c r="AR208" s="145"/>
      <c r="AS208" s="153"/>
      <c r="AT208" s="152"/>
      <c r="AU208" s="162">
        <f t="shared" si="14"/>
        <v>0</v>
      </c>
      <c r="AV208" s="153"/>
      <c r="AW208" s="153"/>
      <c r="AX208" s="145"/>
      <c r="AY208" s="145"/>
      <c r="AZ208" s="145"/>
      <c r="BA208" s="162" t="str">
        <f t="shared" si="15"/>
        <v>0</v>
      </c>
      <c r="BB208" s="145"/>
      <c r="BC208" s="145"/>
      <c r="BD208" s="153"/>
      <c r="BE208" s="151"/>
      <c r="BF208" s="154"/>
      <c r="BG208" s="162">
        <v>0</v>
      </c>
    </row>
    <row r="209" spans="1:59" s="102" customFormat="1" ht="23.1" customHeight="1" x14ac:dyDescent="0.3">
      <c r="A209" s="143">
        <v>207</v>
      </c>
      <c r="B209" s="143" t="s">
        <v>447</v>
      </c>
      <c r="C209" s="144" t="s">
        <v>448</v>
      </c>
      <c r="D209" s="143" t="s">
        <v>449</v>
      </c>
      <c r="E209" s="143" t="s">
        <v>288</v>
      </c>
      <c r="F209" s="145"/>
      <c r="G209" s="145"/>
      <c r="H209" s="145"/>
      <c r="I209" s="145"/>
      <c r="J209" s="146"/>
      <c r="K209" s="162" t="str">
        <f t="shared" si="12"/>
        <v>0</v>
      </c>
      <c r="L209" s="145">
        <v>3</v>
      </c>
      <c r="M209" s="145">
        <v>2</v>
      </c>
      <c r="N209" s="145">
        <v>2</v>
      </c>
      <c r="O209" s="145"/>
      <c r="P209" s="145">
        <v>3</v>
      </c>
      <c r="Q209" s="162">
        <v>2.5</v>
      </c>
      <c r="R209" s="145">
        <v>3</v>
      </c>
      <c r="S209" s="145"/>
      <c r="T209" s="145"/>
      <c r="U209" s="145"/>
      <c r="V209" s="146"/>
      <c r="W209" s="162">
        <v>0</v>
      </c>
      <c r="X209" s="145"/>
      <c r="Y209" s="145"/>
      <c r="Z209" s="145"/>
      <c r="AA209" s="145"/>
      <c r="AB209" s="146"/>
      <c r="AC209" s="162">
        <v>0</v>
      </c>
      <c r="AD209" s="145"/>
      <c r="AE209" s="145"/>
      <c r="AF209" s="145"/>
      <c r="AG209" s="145"/>
      <c r="AH209" s="146"/>
      <c r="AI209" s="162">
        <v>0</v>
      </c>
      <c r="AJ209" s="145"/>
      <c r="AK209" s="145"/>
      <c r="AL209" s="145"/>
      <c r="AM209" s="145"/>
      <c r="AN209" s="146"/>
      <c r="AO209" s="162" t="str">
        <f t="shared" si="13"/>
        <v>0</v>
      </c>
      <c r="AP209" s="145"/>
      <c r="AQ209" s="145"/>
      <c r="AR209" s="145"/>
      <c r="AS209" s="145"/>
      <c r="AT209" s="146"/>
      <c r="AU209" s="162">
        <f t="shared" si="14"/>
        <v>0</v>
      </c>
      <c r="AV209" s="145"/>
      <c r="AW209" s="145"/>
      <c r="AX209" s="145"/>
      <c r="AY209" s="145"/>
      <c r="AZ209" s="145"/>
      <c r="BA209" s="162" t="str">
        <f t="shared" si="15"/>
        <v>0</v>
      </c>
      <c r="BB209" s="145"/>
      <c r="BC209" s="145"/>
      <c r="BD209" s="145"/>
      <c r="BE209" s="147"/>
      <c r="BF209" s="148"/>
      <c r="BG209" s="162">
        <v>0</v>
      </c>
    </row>
    <row r="210" spans="1:59" s="102" customFormat="1" ht="23.1" customHeight="1" x14ac:dyDescent="0.3">
      <c r="A210" s="149">
        <v>208</v>
      </c>
      <c r="B210" s="149" t="s">
        <v>73</v>
      </c>
      <c r="C210" s="150" t="s">
        <v>493</v>
      </c>
      <c r="D210" s="149" t="s">
        <v>449</v>
      </c>
      <c r="E210" s="149" t="s">
        <v>288</v>
      </c>
      <c r="F210" s="145"/>
      <c r="G210" s="145"/>
      <c r="H210" s="145"/>
      <c r="I210" s="145"/>
      <c r="J210" s="152"/>
      <c r="K210" s="162" t="str">
        <f t="shared" si="12"/>
        <v>0</v>
      </c>
      <c r="L210" s="145">
        <v>4</v>
      </c>
      <c r="M210" s="145">
        <v>4</v>
      </c>
      <c r="N210" s="145">
        <v>3</v>
      </c>
      <c r="O210" s="145"/>
      <c r="P210" s="145">
        <v>5</v>
      </c>
      <c r="Q210" s="162">
        <v>4</v>
      </c>
      <c r="R210" s="145">
        <v>4</v>
      </c>
      <c r="S210" s="145"/>
      <c r="T210" s="153"/>
      <c r="U210" s="145"/>
      <c r="V210" s="152"/>
      <c r="W210" s="162">
        <v>0</v>
      </c>
      <c r="X210" s="145"/>
      <c r="Y210" s="145"/>
      <c r="Z210" s="153"/>
      <c r="AA210" s="153"/>
      <c r="AB210" s="152"/>
      <c r="AC210" s="162">
        <v>0</v>
      </c>
      <c r="AD210" s="145"/>
      <c r="AE210" s="145"/>
      <c r="AF210" s="145"/>
      <c r="AG210" s="153"/>
      <c r="AH210" s="152"/>
      <c r="AI210" s="162">
        <v>0</v>
      </c>
      <c r="AJ210" s="145"/>
      <c r="AK210" s="145"/>
      <c r="AL210" s="153"/>
      <c r="AM210" s="145"/>
      <c r="AN210" s="152"/>
      <c r="AO210" s="162" t="str">
        <f t="shared" si="13"/>
        <v>0</v>
      </c>
      <c r="AP210" s="145"/>
      <c r="AQ210" s="145"/>
      <c r="AR210" s="145"/>
      <c r="AS210" s="153"/>
      <c r="AT210" s="152"/>
      <c r="AU210" s="162">
        <f t="shared" si="14"/>
        <v>0</v>
      </c>
      <c r="AV210" s="153"/>
      <c r="AW210" s="153"/>
      <c r="AX210" s="145"/>
      <c r="AY210" s="145"/>
      <c r="AZ210" s="145"/>
      <c r="BA210" s="162" t="str">
        <f t="shared" si="15"/>
        <v>0</v>
      </c>
      <c r="BB210" s="145"/>
      <c r="BC210" s="145"/>
      <c r="BD210" s="153"/>
      <c r="BE210" s="151"/>
      <c r="BF210" s="154"/>
      <c r="BG210" s="162">
        <v>0</v>
      </c>
    </row>
    <row r="211" spans="1:59" s="102" customFormat="1" ht="23.1" customHeight="1" x14ac:dyDescent="0.3">
      <c r="A211" s="143">
        <v>209</v>
      </c>
      <c r="B211" s="143" t="s">
        <v>450</v>
      </c>
      <c r="C211" s="144" t="s">
        <v>451</v>
      </c>
      <c r="D211" s="143" t="s">
        <v>449</v>
      </c>
      <c r="E211" s="143" t="s">
        <v>288</v>
      </c>
      <c r="F211" s="145"/>
      <c r="G211" s="145"/>
      <c r="H211" s="145"/>
      <c r="I211" s="145"/>
      <c r="J211" s="146"/>
      <c r="K211" s="162" t="str">
        <f t="shared" si="12"/>
        <v>0</v>
      </c>
      <c r="L211" s="145">
        <v>2</v>
      </c>
      <c r="M211" s="145">
        <v>2</v>
      </c>
      <c r="N211" s="145">
        <v>2</v>
      </c>
      <c r="O211" s="145"/>
      <c r="P211" s="145">
        <v>2</v>
      </c>
      <c r="Q211" s="162">
        <v>2</v>
      </c>
      <c r="R211" s="145">
        <v>2</v>
      </c>
      <c r="S211" s="145"/>
      <c r="T211" s="145"/>
      <c r="U211" s="145"/>
      <c r="V211" s="146"/>
      <c r="W211" s="162">
        <v>0</v>
      </c>
      <c r="X211" s="145"/>
      <c r="Y211" s="145"/>
      <c r="Z211" s="145"/>
      <c r="AA211" s="145"/>
      <c r="AB211" s="146"/>
      <c r="AC211" s="162">
        <v>0</v>
      </c>
      <c r="AD211" s="145"/>
      <c r="AE211" s="145"/>
      <c r="AF211" s="145"/>
      <c r="AG211" s="145"/>
      <c r="AH211" s="146"/>
      <c r="AI211" s="162">
        <v>0</v>
      </c>
      <c r="AJ211" s="145"/>
      <c r="AK211" s="145"/>
      <c r="AL211" s="145"/>
      <c r="AM211" s="145"/>
      <c r="AN211" s="146"/>
      <c r="AO211" s="162" t="str">
        <f t="shared" si="13"/>
        <v>0</v>
      </c>
      <c r="AP211" s="145"/>
      <c r="AQ211" s="145"/>
      <c r="AR211" s="145"/>
      <c r="AS211" s="145"/>
      <c r="AT211" s="146"/>
      <c r="AU211" s="162">
        <f t="shared" si="14"/>
        <v>0</v>
      </c>
      <c r="AV211" s="145"/>
      <c r="AW211" s="145"/>
      <c r="AX211" s="145"/>
      <c r="AY211" s="145"/>
      <c r="AZ211" s="145"/>
      <c r="BA211" s="162" t="str">
        <f t="shared" si="15"/>
        <v>0</v>
      </c>
      <c r="BB211" s="145"/>
      <c r="BC211" s="145"/>
      <c r="BD211" s="145"/>
      <c r="BE211" s="147"/>
      <c r="BF211" s="148"/>
      <c r="BG211" s="162">
        <v>0</v>
      </c>
    </row>
    <row r="212" spans="1:59" s="102" customFormat="1" ht="23.1" customHeight="1" x14ac:dyDescent="0.3">
      <c r="A212" s="149">
        <v>210</v>
      </c>
      <c r="B212" s="149" t="s">
        <v>452</v>
      </c>
      <c r="C212" s="150" t="s">
        <v>453</v>
      </c>
      <c r="D212" s="149" t="s">
        <v>449</v>
      </c>
      <c r="E212" s="149" t="s">
        <v>288</v>
      </c>
      <c r="F212" s="145"/>
      <c r="G212" s="145"/>
      <c r="H212" s="145"/>
      <c r="I212" s="145"/>
      <c r="J212" s="152"/>
      <c r="K212" s="162" t="str">
        <f t="shared" si="12"/>
        <v>0</v>
      </c>
      <c r="L212" s="145">
        <v>3</v>
      </c>
      <c r="M212" s="145">
        <v>3</v>
      </c>
      <c r="N212" s="145">
        <v>3</v>
      </c>
      <c r="O212" s="145"/>
      <c r="P212" s="145">
        <v>3</v>
      </c>
      <c r="Q212" s="162">
        <v>3</v>
      </c>
      <c r="R212" s="145">
        <v>3</v>
      </c>
      <c r="S212" s="145"/>
      <c r="T212" s="153"/>
      <c r="U212" s="145"/>
      <c r="V212" s="152"/>
      <c r="W212" s="162">
        <v>0</v>
      </c>
      <c r="X212" s="145"/>
      <c r="Y212" s="145"/>
      <c r="Z212" s="153"/>
      <c r="AA212" s="153"/>
      <c r="AB212" s="152"/>
      <c r="AC212" s="162">
        <v>0</v>
      </c>
      <c r="AD212" s="145"/>
      <c r="AE212" s="145"/>
      <c r="AF212" s="145"/>
      <c r="AG212" s="153"/>
      <c r="AH212" s="152"/>
      <c r="AI212" s="162">
        <v>0</v>
      </c>
      <c r="AJ212" s="145"/>
      <c r="AK212" s="145"/>
      <c r="AL212" s="153"/>
      <c r="AM212" s="145"/>
      <c r="AN212" s="152"/>
      <c r="AO212" s="162" t="str">
        <f t="shared" si="13"/>
        <v>0</v>
      </c>
      <c r="AP212" s="145"/>
      <c r="AQ212" s="145"/>
      <c r="AR212" s="145"/>
      <c r="AS212" s="153"/>
      <c r="AT212" s="152"/>
      <c r="AU212" s="162">
        <f t="shared" si="14"/>
        <v>0</v>
      </c>
      <c r="AV212" s="153"/>
      <c r="AW212" s="153"/>
      <c r="AX212" s="145"/>
      <c r="AY212" s="145"/>
      <c r="AZ212" s="145"/>
      <c r="BA212" s="162" t="str">
        <f t="shared" si="15"/>
        <v>0</v>
      </c>
      <c r="BB212" s="145"/>
      <c r="BC212" s="145"/>
      <c r="BD212" s="153"/>
      <c r="BE212" s="151"/>
      <c r="BF212" s="154"/>
      <c r="BG212" s="162">
        <v>0</v>
      </c>
    </row>
    <row r="213" spans="1:59" s="102" customFormat="1" ht="23.1" customHeight="1" x14ac:dyDescent="0.3">
      <c r="A213" s="143">
        <v>211</v>
      </c>
      <c r="B213" s="143" t="s">
        <v>454</v>
      </c>
      <c r="C213" s="144" t="s">
        <v>455</v>
      </c>
      <c r="D213" s="143" t="s">
        <v>541</v>
      </c>
      <c r="E213" s="143" t="s">
        <v>288</v>
      </c>
      <c r="F213" s="145"/>
      <c r="G213" s="145"/>
      <c r="H213" s="145"/>
      <c r="I213" s="145"/>
      <c r="J213" s="146"/>
      <c r="K213" s="162" t="str">
        <f t="shared" si="12"/>
        <v>0</v>
      </c>
      <c r="L213" s="145">
        <v>3</v>
      </c>
      <c r="M213" s="145">
        <v>3</v>
      </c>
      <c r="N213" s="145">
        <v>3</v>
      </c>
      <c r="O213" s="145"/>
      <c r="P213" s="145">
        <v>2</v>
      </c>
      <c r="Q213" s="162">
        <v>2.75</v>
      </c>
      <c r="R213" s="145">
        <v>2</v>
      </c>
      <c r="S213" s="145"/>
      <c r="T213" s="145"/>
      <c r="U213" s="145"/>
      <c r="V213" s="146"/>
      <c r="W213" s="162">
        <v>0</v>
      </c>
      <c r="X213" s="145"/>
      <c r="Y213" s="145"/>
      <c r="Z213" s="145"/>
      <c r="AA213" s="145"/>
      <c r="AB213" s="146"/>
      <c r="AC213" s="162">
        <v>0</v>
      </c>
      <c r="AD213" s="145"/>
      <c r="AE213" s="145"/>
      <c r="AF213" s="145"/>
      <c r="AG213" s="145"/>
      <c r="AH213" s="146"/>
      <c r="AI213" s="162">
        <v>0</v>
      </c>
      <c r="AJ213" s="145"/>
      <c r="AK213" s="145"/>
      <c r="AL213" s="145"/>
      <c r="AM213" s="145"/>
      <c r="AN213" s="146"/>
      <c r="AO213" s="162" t="str">
        <f t="shared" si="13"/>
        <v>0</v>
      </c>
      <c r="AP213" s="145"/>
      <c r="AQ213" s="145"/>
      <c r="AR213" s="145"/>
      <c r="AS213" s="145"/>
      <c r="AT213" s="146"/>
      <c r="AU213" s="162">
        <f t="shared" si="14"/>
        <v>0</v>
      </c>
      <c r="AV213" s="145"/>
      <c r="AW213" s="145"/>
      <c r="AX213" s="145"/>
      <c r="AY213" s="145"/>
      <c r="AZ213" s="145"/>
      <c r="BA213" s="162" t="str">
        <f t="shared" si="15"/>
        <v>0</v>
      </c>
      <c r="BB213" s="145"/>
      <c r="BC213" s="145"/>
      <c r="BD213" s="145"/>
      <c r="BE213" s="147"/>
      <c r="BF213" s="148"/>
      <c r="BG213" s="162">
        <v>0</v>
      </c>
    </row>
    <row r="214" spans="1:59" s="102" customFormat="1" ht="23.1" customHeight="1" x14ac:dyDescent="0.3">
      <c r="A214" s="149">
        <v>212</v>
      </c>
      <c r="B214" s="149" t="s">
        <v>456</v>
      </c>
      <c r="C214" s="150" t="s">
        <v>457</v>
      </c>
      <c r="D214" s="149" t="s">
        <v>541</v>
      </c>
      <c r="E214" s="149" t="s">
        <v>288</v>
      </c>
      <c r="F214" s="145"/>
      <c r="G214" s="145"/>
      <c r="H214" s="145"/>
      <c r="I214" s="145"/>
      <c r="J214" s="152"/>
      <c r="K214" s="162" t="str">
        <f t="shared" si="12"/>
        <v>0</v>
      </c>
      <c r="L214" s="145">
        <v>4</v>
      </c>
      <c r="M214" s="145">
        <v>4</v>
      </c>
      <c r="N214" s="145">
        <v>4</v>
      </c>
      <c r="O214" s="145"/>
      <c r="P214" s="145">
        <v>4</v>
      </c>
      <c r="Q214" s="162">
        <v>4</v>
      </c>
      <c r="R214" s="145">
        <v>4</v>
      </c>
      <c r="S214" s="145"/>
      <c r="T214" s="153"/>
      <c r="U214" s="145"/>
      <c r="V214" s="152"/>
      <c r="W214" s="162">
        <v>0</v>
      </c>
      <c r="X214" s="145"/>
      <c r="Y214" s="145"/>
      <c r="Z214" s="153"/>
      <c r="AA214" s="153"/>
      <c r="AB214" s="152"/>
      <c r="AC214" s="162">
        <v>0</v>
      </c>
      <c r="AD214" s="145"/>
      <c r="AE214" s="145"/>
      <c r="AF214" s="145"/>
      <c r="AG214" s="153"/>
      <c r="AH214" s="152"/>
      <c r="AI214" s="162">
        <v>0</v>
      </c>
      <c r="AJ214" s="145"/>
      <c r="AK214" s="145"/>
      <c r="AL214" s="153"/>
      <c r="AM214" s="145"/>
      <c r="AN214" s="152"/>
      <c r="AO214" s="162" t="str">
        <f t="shared" si="13"/>
        <v>0</v>
      </c>
      <c r="AP214" s="145"/>
      <c r="AQ214" s="145"/>
      <c r="AR214" s="145"/>
      <c r="AS214" s="153"/>
      <c r="AT214" s="152"/>
      <c r="AU214" s="162">
        <f t="shared" si="14"/>
        <v>0</v>
      </c>
      <c r="AV214" s="153"/>
      <c r="AW214" s="153"/>
      <c r="AX214" s="145"/>
      <c r="AY214" s="145"/>
      <c r="AZ214" s="145"/>
      <c r="BA214" s="162" t="str">
        <f t="shared" si="15"/>
        <v>0</v>
      </c>
      <c r="BB214" s="145"/>
      <c r="BC214" s="145"/>
      <c r="BD214" s="153"/>
      <c r="BE214" s="151"/>
      <c r="BF214" s="154"/>
      <c r="BG214" s="162">
        <v>0</v>
      </c>
    </row>
    <row r="215" spans="1:59" s="102" customFormat="1" ht="23.1" customHeight="1" x14ac:dyDescent="0.3">
      <c r="A215" s="143">
        <v>213</v>
      </c>
      <c r="B215" s="143" t="s">
        <v>458</v>
      </c>
      <c r="C215" s="144" t="s">
        <v>459</v>
      </c>
      <c r="D215" s="143" t="s">
        <v>541</v>
      </c>
      <c r="E215" s="143" t="s">
        <v>288</v>
      </c>
      <c r="F215" s="145"/>
      <c r="G215" s="145"/>
      <c r="H215" s="145"/>
      <c r="I215" s="145"/>
      <c r="J215" s="146"/>
      <c r="K215" s="162" t="str">
        <f t="shared" si="12"/>
        <v>0</v>
      </c>
      <c r="L215" s="145">
        <v>4</v>
      </c>
      <c r="M215" s="145">
        <v>3.5</v>
      </c>
      <c r="N215" s="145">
        <v>3.5</v>
      </c>
      <c r="O215" s="145"/>
      <c r="P215" s="145">
        <v>3.5</v>
      </c>
      <c r="Q215" s="162">
        <v>3.625</v>
      </c>
      <c r="R215" s="145">
        <v>3.5</v>
      </c>
      <c r="S215" s="145"/>
      <c r="T215" s="145"/>
      <c r="U215" s="145"/>
      <c r="V215" s="146"/>
      <c r="W215" s="162">
        <v>0</v>
      </c>
      <c r="X215" s="145"/>
      <c r="Y215" s="145"/>
      <c r="Z215" s="145"/>
      <c r="AA215" s="145"/>
      <c r="AB215" s="146"/>
      <c r="AC215" s="162">
        <v>0</v>
      </c>
      <c r="AD215" s="145"/>
      <c r="AE215" s="145"/>
      <c r="AF215" s="145"/>
      <c r="AG215" s="145"/>
      <c r="AH215" s="146"/>
      <c r="AI215" s="162">
        <v>0</v>
      </c>
      <c r="AJ215" s="145"/>
      <c r="AK215" s="145"/>
      <c r="AL215" s="145"/>
      <c r="AM215" s="145"/>
      <c r="AN215" s="146"/>
      <c r="AO215" s="162" t="str">
        <f t="shared" si="13"/>
        <v>0</v>
      </c>
      <c r="AP215" s="145"/>
      <c r="AQ215" s="145"/>
      <c r="AR215" s="145"/>
      <c r="AS215" s="145"/>
      <c r="AT215" s="146"/>
      <c r="AU215" s="162">
        <f t="shared" si="14"/>
        <v>0</v>
      </c>
      <c r="AV215" s="145"/>
      <c r="AW215" s="145"/>
      <c r="AX215" s="145"/>
      <c r="AY215" s="145"/>
      <c r="AZ215" s="145"/>
      <c r="BA215" s="162" t="str">
        <f t="shared" si="15"/>
        <v>0</v>
      </c>
      <c r="BB215" s="145"/>
      <c r="BC215" s="145"/>
      <c r="BD215" s="145"/>
      <c r="BE215" s="147"/>
      <c r="BF215" s="148"/>
      <c r="BG215" s="162">
        <v>0</v>
      </c>
    </row>
    <row r="216" spans="1:59" s="102" customFormat="1" ht="23.1" customHeight="1" x14ac:dyDescent="0.3">
      <c r="A216" s="149">
        <v>214</v>
      </c>
      <c r="B216" s="149" t="s">
        <v>460</v>
      </c>
      <c r="C216" s="150" t="s">
        <v>461</v>
      </c>
      <c r="D216" s="149" t="s">
        <v>449</v>
      </c>
      <c r="E216" s="149" t="s">
        <v>288</v>
      </c>
      <c r="F216" s="145"/>
      <c r="G216" s="145"/>
      <c r="H216" s="145"/>
      <c r="I216" s="145"/>
      <c r="J216" s="152"/>
      <c r="K216" s="162" t="str">
        <f t="shared" si="12"/>
        <v>0</v>
      </c>
      <c r="L216" s="145">
        <v>3</v>
      </c>
      <c r="M216" s="145">
        <v>2.5</v>
      </c>
      <c r="N216" s="145">
        <v>2.5</v>
      </c>
      <c r="O216" s="145"/>
      <c r="P216" s="145">
        <v>3</v>
      </c>
      <c r="Q216" s="162">
        <v>2.75</v>
      </c>
      <c r="R216" s="145">
        <v>3</v>
      </c>
      <c r="S216" s="145"/>
      <c r="T216" s="153"/>
      <c r="U216" s="145"/>
      <c r="V216" s="152"/>
      <c r="W216" s="162">
        <v>0</v>
      </c>
      <c r="X216" s="145"/>
      <c r="Y216" s="145"/>
      <c r="Z216" s="153"/>
      <c r="AA216" s="153"/>
      <c r="AB216" s="152"/>
      <c r="AC216" s="162">
        <v>0</v>
      </c>
      <c r="AD216" s="145"/>
      <c r="AE216" s="145"/>
      <c r="AF216" s="145"/>
      <c r="AG216" s="153"/>
      <c r="AH216" s="152"/>
      <c r="AI216" s="162">
        <v>0</v>
      </c>
      <c r="AJ216" s="145"/>
      <c r="AK216" s="145"/>
      <c r="AL216" s="153"/>
      <c r="AM216" s="145"/>
      <c r="AN216" s="152"/>
      <c r="AO216" s="162" t="str">
        <f t="shared" si="13"/>
        <v>0</v>
      </c>
      <c r="AP216" s="145"/>
      <c r="AQ216" s="145"/>
      <c r="AR216" s="145"/>
      <c r="AS216" s="153"/>
      <c r="AT216" s="152"/>
      <c r="AU216" s="162">
        <f t="shared" si="14"/>
        <v>0</v>
      </c>
      <c r="AV216" s="153"/>
      <c r="AW216" s="153"/>
      <c r="AX216" s="145"/>
      <c r="AY216" s="145"/>
      <c r="AZ216" s="145"/>
      <c r="BA216" s="162" t="str">
        <f t="shared" si="15"/>
        <v>0</v>
      </c>
      <c r="BB216" s="145"/>
      <c r="BC216" s="145"/>
      <c r="BD216" s="153"/>
      <c r="BE216" s="151"/>
      <c r="BF216" s="154"/>
      <c r="BG216" s="162">
        <v>0</v>
      </c>
    </row>
    <row r="217" spans="1:59" s="102" customFormat="1" ht="23.1" customHeight="1" x14ac:dyDescent="0.3">
      <c r="A217" s="143">
        <v>215</v>
      </c>
      <c r="B217" s="143" t="s">
        <v>462</v>
      </c>
      <c r="C217" s="144" t="s">
        <v>463</v>
      </c>
      <c r="D217" s="143" t="s">
        <v>449</v>
      </c>
      <c r="E217" s="143" t="s">
        <v>288</v>
      </c>
      <c r="F217" s="145"/>
      <c r="G217" s="145"/>
      <c r="H217" s="145"/>
      <c r="I217" s="145"/>
      <c r="J217" s="146"/>
      <c r="K217" s="162" t="str">
        <f t="shared" si="12"/>
        <v>0</v>
      </c>
      <c r="L217" s="145">
        <v>1</v>
      </c>
      <c r="M217" s="145">
        <v>1</v>
      </c>
      <c r="N217" s="145">
        <v>1</v>
      </c>
      <c r="O217" s="145"/>
      <c r="P217" s="145">
        <v>1</v>
      </c>
      <c r="Q217" s="162">
        <v>1</v>
      </c>
      <c r="R217" s="145">
        <v>1</v>
      </c>
      <c r="S217" s="145"/>
      <c r="T217" s="145"/>
      <c r="U217" s="145"/>
      <c r="V217" s="146"/>
      <c r="W217" s="162">
        <v>0</v>
      </c>
      <c r="X217" s="145"/>
      <c r="Y217" s="145"/>
      <c r="Z217" s="145"/>
      <c r="AA217" s="145"/>
      <c r="AB217" s="146"/>
      <c r="AC217" s="162">
        <v>0</v>
      </c>
      <c r="AD217" s="145"/>
      <c r="AE217" s="145"/>
      <c r="AF217" s="145"/>
      <c r="AG217" s="145"/>
      <c r="AH217" s="146"/>
      <c r="AI217" s="162">
        <v>0</v>
      </c>
      <c r="AJ217" s="145"/>
      <c r="AK217" s="145"/>
      <c r="AL217" s="145"/>
      <c r="AM217" s="145"/>
      <c r="AN217" s="146"/>
      <c r="AO217" s="162" t="str">
        <f t="shared" si="13"/>
        <v>0</v>
      </c>
      <c r="AP217" s="145"/>
      <c r="AQ217" s="145"/>
      <c r="AR217" s="145"/>
      <c r="AS217" s="145"/>
      <c r="AT217" s="146"/>
      <c r="AU217" s="162">
        <f t="shared" si="14"/>
        <v>0</v>
      </c>
      <c r="AV217" s="145"/>
      <c r="AW217" s="145"/>
      <c r="AX217" s="145"/>
      <c r="AY217" s="145"/>
      <c r="AZ217" s="145"/>
      <c r="BA217" s="162" t="str">
        <f t="shared" si="15"/>
        <v>0</v>
      </c>
      <c r="BB217" s="145"/>
      <c r="BC217" s="145"/>
      <c r="BD217" s="145"/>
      <c r="BE217" s="147"/>
      <c r="BF217" s="148"/>
      <c r="BG217" s="162">
        <v>0</v>
      </c>
    </row>
    <row r="218" spans="1:59" s="102" customFormat="1" ht="23.1" customHeight="1" x14ac:dyDescent="0.3">
      <c r="A218" s="149">
        <v>216</v>
      </c>
      <c r="B218" s="149" t="s">
        <v>464</v>
      </c>
      <c r="C218" s="150" t="s">
        <v>465</v>
      </c>
      <c r="D218" s="149" t="s">
        <v>449</v>
      </c>
      <c r="E218" s="149" t="s">
        <v>288</v>
      </c>
      <c r="F218" s="145"/>
      <c r="G218" s="145"/>
      <c r="H218" s="145"/>
      <c r="I218" s="145"/>
      <c r="J218" s="152"/>
      <c r="K218" s="162" t="str">
        <f t="shared" si="12"/>
        <v>0</v>
      </c>
      <c r="L218" s="145">
        <v>1</v>
      </c>
      <c r="M218" s="145">
        <v>1</v>
      </c>
      <c r="N218" s="145">
        <v>1</v>
      </c>
      <c r="O218" s="145"/>
      <c r="P218" s="145">
        <v>1</v>
      </c>
      <c r="Q218" s="162">
        <v>1</v>
      </c>
      <c r="R218" s="145">
        <v>1</v>
      </c>
      <c r="S218" s="145"/>
      <c r="T218" s="153"/>
      <c r="U218" s="145"/>
      <c r="V218" s="152"/>
      <c r="W218" s="162">
        <v>0</v>
      </c>
      <c r="X218" s="145"/>
      <c r="Y218" s="145"/>
      <c r="Z218" s="153"/>
      <c r="AA218" s="153"/>
      <c r="AB218" s="152"/>
      <c r="AC218" s="162">
        <v>0</v>
      </c>
      <c r="AD218" s="145"/>
      <c r="AE218" s="145"/>
      <c r="AF218" s="145"/>
      <c r="AG218" s="153"/>
      <c r="AH218" s="152"/>
      <c r="AI218" s="162">
        <v>0</v>
      </c>
      <c r="AJ218" s="145"/>
      <c r="AK218" s="145"/>
      <c r="AL218" s="153"/>
      <c r="AM218" s="145"/>
      <c r="AN218" s="152"/>
      <c r="AO218" s="162" t="str">
        <f t="shared" si="13"/>
        <v>0</v>
      </c>
      <c r="AP218" s="145"/>
      <c r="AQ218" s="145"/>
      <c r="AR218" s="145"/>
      <c r="AS218" s="153"/>
      <c r="AT218" s="152"/>
      <c r="AU218" s="162">
        <f t="shared" si="14"/>
        <v>0</v>
      </c>
      <c r="AV218" s="153"/>
      <c r="AW218" s="153"/>
      <c r="AX218" s="145"/>
      <c r="AY218" s="145"/>
      <c r="AZ218" s="145"/>
      <c r="BA218" s="162" t="str">
        <f t="shared" si="15"/>
        <v>0</v>
      </c>
      <c r="BB218" s="145"/>
      <c r="BC218" s="145"/>
      <c r="BD218" s="153"/>
      <c r="BE218" s="151"/>
      <c r="BF218" s="154"/>
      <c r="BG218" s="162">
        <v>0</v>
      </c>
    </row>
    <row r="219" spans="1:59" s="102" customFormat="1" ht="23.1" customHeight="1" x14ac:dyDescent="0.3">
      <c r="A219" s="143">
        <v>217</v>
      </c>
      <c r="B219" s="143" t="s">
        <v>466</v>
      </c>
      <c r="C219" s="144" t="s">
        <v>467</v>
      </c>
      <c r="D219" s="143" t="s">
        <v>541</v>
      </c>
      <c r="E219" s="143" t="s">
        <v>288</v>
      </c>
      <c r="F219" s="145"/>
      <c r="G219" s="145"/>
      <c r="H219" s="145"/>
      <c r="I219" s="145"/>
      <c r="J219" s="146"/>
      <c r="K219" s="162" t="str">
        <f t="shared" si="12"/>
        <v>0</v>
      </c>
      <c r="L219" s="145">
        <v>4</v>
      </c>
      <c r="M219" s="145">
        <v>4</v>
      </c>
      <c r="N219" s="145">
        <v>4</v>
      </c>
      <c r="O219" s="145"/>
      <c r="P219" s="145">
        <v>3</v>
      </c>
      <c r="Q219" s="162">
        <v>3.75</v>
      </c>
      <c r="R219" s="145">
        <v>3</v>
      </c>
      <c r="S219" s="145"/>
      <c r="T219" s="145"/>
      <c r="U219" s="145"/>
      <c r="V219" s="146"/>
      <c r="W219" s="162">
        <v>0</v>
      </c>
      <c r="X219" s="145"/>
      <c r="Y219" s="145"/>
      <c r="Z219" s="145"/>
      <c r="AA219" s="145"/>
      <c r="AB219" s="146"/>
      <c r="AC219" s="162">
        <v>0</v>
      </c>
      <c r="AD219" s="145"/>
      <c r="AE219" s="145"/>
      <c r="AF219" s="145"/>
      <c r="AG219" s="145"/>
      <c r="AH219" s="146"/>
      <c r="AI219" s="162">
        <v>0</v>
      </c>
      <c r="AJ219" s="145"/>
      <c r="AK219" s="145"/>
      <c r="AL219" s="145"/>
      <c r="AM219" s="145"/>
      <c r="AN219" s="146"/>
      <c r="AO219" s="162" t="str">
        <f t="shared" si="13"/>
        <v>0</v>
      </c>
      <c r="AP219" s="145"/>
      <c r="AQ219" s="145"/>
      <c r="AR219" s="145"/>
      <c r="AS219" s="145"/>
      <c r="AT219" s="146"/>
      <c r="AU219" s="162">
        <f t="shared" si="14"/>
        <v>0</v>
      </c>
      <c r="AV219" s="145"/>
      <c r="AW219" s="145"/>
      <c r="AX219" s="145"/>
      <c r="AY219" s="145"/>
      <c r="AZ219" s="145"/>
      <c r="BA219" s="162" t="str">
        <f t="shared" si="15"/>
        <v>0</v>
      </c>
      <c r="BB219" s="145"/>
      <c r="BC219" s="145"/>
      <c r="BD219" s="145"/>
      <c r="BE219" s="147"/>
      <c r="BF219" s="148"/>
      <c r="BG219" s="162">
        <v>0</v>
      </c>
    </row>
    <row r="220" spans="1:59" s="102" customFormat="1" ht="23.1" customHeight="1" x14ac:dyDescent="0.3">
      <c r="A220" s="149">
        <v>218</v>
      </c>
      <c r="B220" s="149" t="s">
        <v>468</v>
      </c>
      <c r="C220" s="150" t="s">
        <v>469</v>
      </c>
      <c r="D220" s="149" t="s">
        <v>449</v>
      </c>
      <c r="E220" s="149" t="s">
        <v>288</v>
      </c>
      <c r="F220" s="145"/>
      <c r="G220" s="145"/>
      <c r="H220" s="145"/>
      <c r="I220" s="145"/>
      <c r="J220" s="152"/>
      <c r="K220" s="162" t="str">
        <f t="shared" si="12"/>
        <v>0</v>
      </c>
      <c r="L220" s="145">
        <v>3</v>
      </c>
      <c r="M220" s="145">
        <v>2</v>
      </c>
      <c r="N220" s="145">
        <v>2</v>
      </c>
      <c r="O220" s="145"/>
      <c r="P220" s="145">
        <v>2</v>
      </c>
      <c r="Q220" s="162">
        <v>2.25</v>
      </c>
      <c r="R220" s="145">
        <v>2</v>
      </c>
      <c r="S220" s="145"/>
      <c r="T220" s="153"/>
      <c r="U220" s="145"/>
      <c r="V220" s="152"/>
      <c r="W220" s="162">
        <v>0</v>
      </c>
      <c r="X220" s="145"/>
      <c r="Y220" s="145"/>
      <c r="Z220" s="153"/>
      <c r="AA220" s="153"/>
      <c r="AB220" s="152"/>
      <c r="AC220" s="162">
        <v>0</v>
      </c>
      <c r="AD220" s="145"/>
      <c r="AE220" s="145"/>
      <c r="AF220" s="145"/>
      <c r="AG220" s="153"/>
      <c r="AH220" s="152"/>
      <c r="AI220" s="162">
        <v>0</v>
      </c>
      <c r="AJ220" s="145"/>
      <c r="AK220" s="145"/>
      <c r="AL220" s="153"/>
      <c r="AM220" s="145"/>
      <c r="AN220" s="152"/>
      <c r="AO220" s="162" t="str">
        <f t="shared" si="13"/>
        <v>0</v>
      </c>
      <c r="AP220" s="145"/>
      <c r="AQ220" s="145"/>
      <c r="AR220" s="145"/>
      <c r="AS220" s="153"/>
      <c r="AT220" s="152"/>
      <c r="AU220" s="162">
        <f t="shared" si="14"/>
        <v>0</v>
      </c>
      <c r="AV220" s="153"/>
      <c r="AW220" s="153"/>
      <c r="AX220" s="145"/>
      <c r="AY220" s="145"/>
      <c r="AZ220" s="145"/>
      <c r="BA220" s="162" t="str">
        <f t="shared" si="15"/>
        <v>0</v>
      </c>
      <c r="BB220" s="145"/>
      <c r="BC220" s="145"/>
      <c r="BD220" s="153"/>
      <c r="BE220" s="151"/>
      <c r="BF220" s="154"/>
      <c r="BG220" s="162">
        <v>0</v>
      </c>
    </row>
    <row r="221" spans="1:59" s="102" customFormat="1" ht="23.1" customHeight="1" x14ac:dyDescent="0.3">
      <c r="A221" s="143">
        <v>219</v>
      </c>
      <c r="B221" s="143" t="s">
        <v>470</v>
      </c>
      <c r="C221" s="144" t="s">
        <v>471</v>
      </c>
      <c r="D221" s="143" t="s">
        <v>449</v>
      </c>
      <c r="E221" s="143" t="s">
        <v>288</v>
      </c>
      <c r="F221" s="145"/>
      <c r="G221" s="145"/>
      <c r="H221" s="145"/>
      <c r="I221" s="145"/>
      <c r="J221" s="146"/>
      <c r="K221" s="162" t="str">
        <f t="shared" si="12"/>
        <v>0</v>
      </c>
      <c r="L221" s="145">
        <v>3.5</v>
      </c>
      <c r="M221" s="145">
        <v>3</v>
      </c>
      <c r="N221" s="145">
        <v>2.5</v>
      </c>
      <c r="O221" s="145"/>
      <c r="P221" s="145">
        <v>2.5</v>
      </c>
      <c r="Q221" s="162">
        <v>2.875</v>
      </c>
      <c r="R221" s="145">
        <v>2.5</v>
      </c>
      <c r="S221" s="145"/>
      <c r="T221" s="145"/>
      <c r="U221" s="145"/>
      <c r="V221" s="146"/>
      <c r="W221" s="162">
        <v>0</v>
      </c>
      <c r="X221" s="145"/>
      <c r="Y221" s="145"/>
      <c r="Z221" s="145"/>
      <c r="AA221" s="145"/>
      <c r="AB221" s="146"/>
      <c r="AC221" s="162">
        <v>0</v>
      </c>
      <c r="AD221" s="145"/>
      <c r="AE221" s="145"/>
      <c r="AF221" s="145"/>
      <c r="AG221" s="145"/>
      <c r="AH221" s="146"/>
      <c r="AI221" s="162">
        <v>0</v>
      </c>
      <c r="AJ221" s="145"/>
      <c r="AK221" s="145"/>
      <c r="AL221" s="145"/>
      <c r="AM221" s="145"/>
      <c r="AN221" s="146"/>
      <c r="AO221" s="162" t="str">
        <f t="shared" si="13"/>
        <v>0</v>
      </c>
      <c r="AP221" s="145"/>
      <c r="AQ221" s="145"/>
      <c r="AR221" s="145"/>
      <c r="AS221" s="145"/>
      <c r="AT221" s="146"/>
      <c r="AU221" s="162">
        <f t="shared" si="14"/>
        <v>0</v>
      </c>
      <c r="AV221" s="145"/>
      <c r="AW221" s="145"/>
      <c r="AX221" s="145"/>
      <c r="AY221" s="145"/>
      <c r="AZ221" s="145"/>
      <c r="BA221" s="162" t="str">
        <f t="shared" si="15"/>
        <v>0</v>
      </c>
      <c r="BB221" s="145"/>
      <c r="BC221" s="145"/>
      <c r="BD221" s="145"/>
      <c r="BE221" s="147"/>
      <c r="BF221" s="148"/>
      <c r="BG221" s="162">
        <v>0</v>
      </c>
    </row>
    <row r="222" spans="1:59" s="102" customFormat="1" ht="23.1" customHeight="1" x14ac:dyDescent="0.3">
      <c r="A222" s="149">
        <v>220</v>
      </c>
      <c r="B222" s="149" t="s">
        <v>472</v>
      </c>
      <c r="C222" s="150" t="s">
        <v>473</v>
      </c>
      <c r="D222" s="149" t="s">
        <v>541</v>
      </c>
      <c r="E222" s="149" t="s">
        <v>288</v>
      </c>
      <c r="F222" s="145"/>
      <c r="G222" s="145"/>
      <c r="H222" s="145"/>
      <c r="I222" s="145"/>
      <c r="J222" s="152"/>
      <c r="K222" s="162" t="str">
        <f t="shared" si="12"/>
        <v>0</v>
      </c>
      <c r="L222" s="145">
        <v>2</v>
      </c>
      <c r="M222" s="145">
        <v>3</v>
      </c>
      <c r="N222" s="145">
        <v>2</v>
      </c>
      <c r="O222" s="145"/>
      <c r="P222" s="145">
        <v>2</v>
      </c>
      <c r="Q222" s="162">
        <v>2.25</v>
      </c>
      <c r="R222" s="145">
        <v>2</v>
      </c>
      <c r="S222" s="145"/>
      <c r="T222" s="153"/>
      <c r="U222" s="145"/>
      <c r="V222" s="152"/>
      <c r="W222" s="162">
        <v>0</v>
      </c>
      <c r="X222" s="145"/>
      <c r="Y222" s="145"/>
      <c r="Z222" s="153"/>
      <c r="AA222" s="153"/>
      <c r="AB222" s="152"/>
      <c r="AC222" s="162">
        <v>0</v>
      </c>
      <c r="AD222" s="145"/>
      <c r="AE222" s="145"/>
      <c r="AF222" s="145"/>
      <c r="AG222" s="153"/>
      <c r="AH222" s="152"/>
      <c r="AI222" s="162">
        <v>0</v>
      </c>
      <c r="AJ222" s="145"/>
      <c r="AK222" s="145"/>
      <c r="AL222" s="153"/>
      <c r="AM222" s="145"/>
      <c r="AN222" s="152"/>
      <c r="AO222" s="162" t="str">
        <f t="shared" si="13"/>
        <v>0</v>
      </c>
      <c r="AP222" s="145"/>
      <c r="AQ222" s="145"/>
      <c r="AR222" s="145"/>
      <c r="AS222" s="153"/>
      <c r="AT222" s="152"/>
      <c r="AU222" s="162">
        <f t="shared" si="14"/>
        <v>0</v>
      </c>
      <c r="AV222" s="153"/>
      <c r="AW222" s="153"/>
      <c r="AX222" s="145"/>
      <c r="AY222" s="145"/>
      <c r="AZ222" s="145"/>
      <c r="BA222" s="162" t="str">
        <f t="shared" si="15"/>
        <v>0</v>
      </c>
      <c r="BB222" s="145"/>
      <c r="BC222" s="145"/>
      <c r="BD222" s="153"/>
      <c r="BE222" s="151"/>
      <c r="BF222" s="154"/>
      <c r="BG222" s="162">
        <v>0</v>
      </c>
    </row>
    <row r="223" spans="1:59" s="102" customFormat="1" ht="23.1" customHeight="1" x14ac:dyDescent="0.3">
      <c r="A223" s="143">
        <v>221</v>
      </c>
      <c r="B223" s="143" t="s">
        <v>474</v>
      </c>
      <c r="C223" s="144" t="s">
        <v>475</v>
      </c>
      <c r="D223" s="143" t="s">
        <v>449</v>
      </c>
      <c r="E223" s="143" t="s">
        <v>288</v>
      </c>
      <c r="F223" s="145"/>
      <c r="G223" s="145"/>
      <c r="H223" s="145"/>
      <c r="I223" s="145"/>
      <c r="J223" s="146"/>
      <c r="K223" s="162" t="str">
        <f t="shared" si="12"/>
        <v>0</v>
      </c>
      <c r="L223" s="145">
        <v>2</v>
      </c>
      <c r="M223" s="145">
        <v>2</v>
      </c>
      <c r="N223" s="145">
        <v>4</v>
      </c>
      <c r="O223" s="145"/>
      <c r="P223" s="145">
        <v>3</v>
      </c>
      <c r="Q223" s="162">
        <v>2.75</v>
      </c>
      <c r="R223" s="145">
        <v>2</v>
      </c>
      <c r="S223" s="145"/>
      <c r="T223" s="145"/>
      <c r="U223" s="145"/>
      <c r="V223" s="146"/>
      <c r="W223" s="162">
        <v>0</v>
      </c>
      <c r="X223" s="145"/>
      <c r="Y223" s="145"/>
      <c r="Z223" s="145"/>
      <c r="AA223" s="145"/>
      <c r="AB223" s="146"/>
      <c r="AC223" s="162">
        <v>0</v>
      </c>
      <c r="AD223" s="145"/>
      <c r="AE223" s="145"/>
      <c r="AF223" s="145"/>
      <c r="AG223" s="145"/>
      <c r="AH223" s="146"/>
      <c r="AI223" s="162">
        <v>0</v>
      </c>
      <c r="AJ223" s="145"/>
      <c r="AK223" s="145"/>
      <c r="AL223" s="145"/>
      <c r="AM223" s="145"/>
      <c r="AN223" s="146"/>
      <c r="AO223" s="162" t="str">
        <f t="shared" si="13"/>
        <v>0</v>
      </c>
      <c r="AP223" s="145"/>
      <c r="AQ223" s="145"/>
      <c r="AR223" s="145"/>
      <c r="AS223" s="145"/>
      <c r="AT223" s="146"/>
      <c r="AU223" s="162">
        <f t="shared" si="14"/>
        <v>0</v>
      </c>
      <c r="AV223" s="145"/>
      <c r="AW223" s="145"/>
      <c r="AX223" s="145"/>
      <c r="AY223" s="145"/>
      <c r="AZ223" s="145"/>
      <c r="BA223" s="162" t="str">
        <f t="shared" si="15"/>
        <v>0</v>
      </c>
      <c r="BB223" s="145"/>
      <c r="BC223" s="145"/>
      <c r="BD223" s="145"/>
      <c r="BE223" s="147"/>
      <c r="BF223" s="148"/>
      <c r="BG223" s="162">
        <v>0</v>
      </c>
    </row>
    <row r="224" spans="1:59" s="102" customFormat="1" ht="23.1" customHeight="1" x14ac:dyDescent="0.3">
      <c r="A224" s="149">
        <v>222</v>
      </c>
      <c r="B224" s="149" t="s">
        <v>476</v>
      </c>
      <c r="C224" s="150" t="s">
        <v>477</v>
      </c>
      <c r="D224" s="149" t="s">
        <v>449</v>
      </c>
      <c r="E224" s="149" t="s">
        <v>288</v>
      </c>
      <c r="F224" s="145"/>
      <c r="G224" s="145"/>
      <c r="H224" s="145"/>
      <c r="I224" s="145"/>
      <c r="J224" s="152"/>
      <c r="K224" s="162" t="str">
        <f t="shared" si="12"/>
        <v>0</v>
      </c>
      <c r="L224" s="145">
        <v>1</v>
      </c>
      <c r="M224" s="145">
        <v>2</v>
      </c>
      <c r="N224" s="145">
        <v>1</v>
      </c>
      <c r="O224" s="145"/>
      <c r="P224" s="145">
        <v>2</v>
      </c>
      <c r="Q224" s="162">
        <v>1.5</v>
      </c>
      <c r="R224" s="145">
        <v>1</v>
      </c>
      <c r="S224" s="145"/>
      <c r="T224" s="153"/>
      <c r="U224" s="145"/>
      <c r="V224" s="152"/>
      <c r="W224" s="162">
        <v>0</v>
      </c>
      <c r="X224" s="145"/>
      <c r="Y224" s="145"/>
      <c r="Z224" s="153"/>
      <c r="AA224" s="153"/>
      <c r="AB224" s="152"/>
      <c r="AC224" s="162">
        <v>0</v>
      </c>
      <c r="AD224" s="145"/>
      <c r="AE224" s="145"/>
      <c r="AF224" s="145"/>
      <c r="AG224" s="153"/>
      <c r="AH224" s="152"/>
      <c r="AI224" s="162">
        <v>0</v>
      </c>
      <c r="AJ224" s="145"/>
      <c r="AK224" s="145"/>
      <c r="AL224" s="153"/>
      <c r="AM224" s="145"/>
      <c r="AN224" s="152"/>
      <c r="AO224" s="162" t="str">
        <f t="shared" si="13"/>
        <v>0</v>
      </c>
      <c r="AP224" s="145"/>
      <c r="AQ224" s="145"/>
      <c r="AR224" s="145"/>
      <c r="AS224" s="153"/>
      <c r="AT224" s="152"/>
      <c r="AU224" s="162">
        <f t="shared" si="14"/>
        <v>0</v>
      </c>
      <c r="AV224" s="153"/>
      <c r="AW224" s="153"/>
      <c r="AX224" s="145"/>
      <c r="AY224" s="145"/>
      <c r="AZ224" s="145"/>
      <c r="BA224" s="162" t="str">
        <f t="shared" si="15"/>
        <v>0</v>
      </c>
      <c r="BB224" s="145"/>
      <c r="BC224" s="145"/>
      <c r="BD224" s="153"/>
      <c r="BE224" s="151"/>
      <c r="BF224" s="154"/>
      <c r="BG224" s="162">
        <v>0</v>
      </c>
    </row>
    <row r="225" spans="1:59" s="102" customFormat="1" ht="23.1" customHeight="1" x14ac:dyDescent="0.3">
      <c r="A225" s="143">
        <v>223</v>
      </c>
      <c r="B225" s="143" t="s">
        <v>478</v>
      </c>
      <c r="C225" s="144" t="s">
        <v>479</v>
      </c>
      <c r="D225" s="143" t="s">
        <v>449</v>
      </c>
      <c r="E225" s="143" t="s">
        <v>288</v>
      </c>
      <c r="F225" s="145"/>
      <c r="G225" s="145"/>
      <c r="H225" s="145"/>
      <c r="I225" s="145"/>
      <c r="J225" s="146"/>
      <c r="K225" s="162" t="str">
        <f t="shared" si="12"/>
        <v>0</v>
      </c>
      <c r="L225" s="145">
        <v>1</v>
      </c>
      <c r="M225" s="145">
        <v>1</v>
      </c>
      <c r="N225" s="145">
        <v>1</v>
      </c>
      <c r="O225" s="145"/>
      <c r="P225" s="145">
        <v>1</v>
      </c>
      <c r="Q225" s="162">
        <v>1</v>
      </c>
      <c r="R225" s="145">
        <v>1</v>
      </c>
      <c r="S225" s="145"/>
      <c r="T225" s="145"/>
      <c r="U225" s="145"/>
      <c r="V225" s="146"/>
      <c r="W225" s="162">
        <v>0</v>
      </c>
      <c r="X225" s="145"/>
      <c r="Y225" s="145"/>
      <c r="Z225" s="145"/>
      <c r="AA225" s="145"/>
      <c r="AB225" s="146"/>
      <c r="AC225" s="162">
        <v>0</v>
      </c>
      <c r="AD225" s="145"/>
      <c r="AE225" s="145"/>
      <c r="AF225" s="145"/>
      <c r="AG225" s="145"/>
      <c r="AH225" s="146"/>
      <c r="AI225" s="162">
        <v>0</v>
      </c>
      <c r="AJ225" s="145"/>
      <c r="AK225" s="145"/>
      <c r="AL225" s="145"/>
      <c r="AM225" s="145"/>
      <c r="AN225" s="146"/>
      <c r="AO225" s="162" t="str">
        <f t="shared" si="13"/>
        <v>0</v>
      </c>
      <c r="AP225" s="145"/>
      <c r="AQ225" s="145"/>
      <c r="AR225" s="145"/>
      <c r="AS225" s="145"/>
      <c r="AT225" s="146"/>
      <c r="AU225" s="162">
        <f t="shared" si="14"/>
        <v>0</v>
      </c>
      <c r="AV225" s="145"/>
      <c r="AW225" s="145"/>
      <c r="AX225" s="145"/>
      <c r="AY225" s="145"/>
      <c r="AZ225" s="145"/>
      <c r="BA225" s="162" t="str">
        <f t="shared" si="15"/>
        <v>0</v>
      </c>
      <c r="BB225" s="145"/>
      <c r="BC225" s="145"/>
      <c r="BD225" s="145"/>
      <c r="BE225" s="147"/>
      <c r="BF225" s="148"/>
      <c r="BG225" s="162">
        <v>0</v>
      </c>
    </row>
    <row r="226" spans="1:59" s="102" customFormat="1" ht="23.1" customHeight="1" x14ac:dyDescent="0.3">
      <c r="A226" s="149">
        <v>224</v>
      </c>
      <c r="B226" s="149" t="s">
        <v>480</v>
      </c>
      <c r="C226" s="150" t="s">
        <v>481</v>
      </c>
      <c r="D226" s="149" t="s">
        <v>449</v>
      </c>
      <c r="E226" s="149" t="s">
        <v>288</v>
      </c>
      <c r="F226" s="145"/>
      <c r="G226" s="145"/>
      <c r="H226" s="145"/>
      <c r="I226" s="145"/>
      <c r="J226" s="152"/>
      <c r="K226" s="162" t="str">
        <f t="shared" si="12"/>
        <v>0</v>
      </c>
      <c r="L226" s="145">
        <v>4</v>
      </c>
      <c r="M226" s="145">
        <v>2</v>
      </c>
      <c r="N226" s="145">
        <v>3</v>
      </c>
      <c r="O226" s="145"/>
      <c r="P226" s="145">
        <v>2</v>
      </c>
      <c r="Q226" s="162">
        <v>2.75</v>
      </c>
      <c r="R226" s="145">
        <v>2</v>
      </c>
      <c r="S226" s="145"/>
      <c r="T226" s="153"/>
      <c r="U226" s="145"/>
      <c r="V226" s="152"/>
      <c r="W226" s="162">
        <v>0</v>
      </c>
      <c r="X226" s="145"/>
      <c r="Y226" s="145"/>
      <c r="Z226" s="153"/>
      <c r="AA226" s="153"/>
      <c r="AB226" s="152"/>
      <c r="AC226" s="162">
        <v>0</v>
      </c>
      <c r="AD226" s="145"/>
      <c r="AE226" s="145"/>
      <c r="AF226" s="145"/>
      <c r="AG226" s="153"/>
      <c r="AH226" s="152"/>
      <c r="AI226" s="162">
        <v>0</v>
      </c>
      <c r="AJ226" s="145"/>
      <c r="AK226" s="145"/>
      <c r="AL226" s="153"/>
      <c r="AM226" s="145"/>
      <c r="AN226" s="152"/>
      <c r="AO226" s="162" t="str">
        <f t="shared" si="13"/>
        <v>0</v>
      </c>
      <c r="AP226" s="145"/>
      <c r="AQ226" s="145"/>
      <c r="AR226" s="145"/>
      <c r="AS226" s="153"/>
      <c r="AT226" s="152"/>
      <c r="AU226" s="162">
        <f t="shared" si="14"/>
        <v>0</v>
      </c>
      <c r="AV226" s="153"/>
      <c r="AW226" s="153"/>
      <c r="AX226" s="145"/>
      <c r="AY226" s="145"/>
      <c r="AZ226" s="145"/>
      <c r="BA226" s="162" t="str">
        <f t="shared" si="15"/>
        <v>0</v>
      </c>
      <c r="BB226" s="145"/>
      <c r="BC226" s="145"/>
      <c r="BD226" s="153"/>
      <c r="BE226" s="151"/>
      <c r="BF226" s="154"/>
      <c r="BG226" s="162">
        <v>0</v>
      </c>
    </row>
    <row r="227" spans="1:59" s="102" customFormat="1" ht="23.1" customHeight="1" x14ac:dyDescent="0.3">
      <c r="A227" s="143">
        <v>225</v>
      </c>
      <c r="B227" s="143" t="s">
        <v>482</v>
      </c>
      <c r="C227" s="144" t="s">
        <v>539</v>
      </c>
      <c r="D227" s="143" t="s">
        <v>449</v>
      </c>
      <c r="E227" s="143" t="s">
        <v>288</v>
      </c>
      <c r="F227" s="145"/>
      <c r="G227" s="145"/>
      <c r="H227" s="145"/>
      <c r="I227" s="145"/>
      <c r="J227" s="146"/>
      <c r="K227" s="162" t="str">
        <f t="shared" si="12"/>
        <v>0</v>
      </c>
      <c r="L227" s="145">
        <v>3</v>
      </c>
      <c r="M227" s="145">
        <v>3</v>
      </c>
      <c r="N227" s="145">
        <v>3</v>
      </c>
      <c r="O227" s="145"/>
      <c r="P227" s="145">
        <v>2</v>
      </c>
      <c r="Q227" s="162">
        <v>2.75</v>
      </c>
      <c r="R227" s="145">
        <v>2</v>
      </c>
      <c r="S227" s="145"/>
      <c r="T227" s="145"/>
      <c r="U227" s="145"/>
      <c r="V227" s="146"/>
      <c r="W227" s="162">
        <v>0</v>
      </c>
      <c r="X227" s="145"/>
      <c r="Y227" s="145"/>
      <c r="Z227" s="145"/>
      <c r="AA227" s="145"/>
      <c r="AB227" s="146"/>
      <c r="AC227" s="162">
        <v>0</v>
      </c>
      <c r="AD227" s="145"/>
      <c r="AE227" s="145"/>
      <c r="AF227" s="145"/>
      <c r="AG227" s="145"/>
      <c r="AH227" s="146"/>
      <c r="AI227" s="162">
        <v>0</v>
      </c>
      <c r="AJ227" s="145"/>
      <c r="AK227" s="145"/>
      <c r="AL227" s="145"/>
      <c r="AM227" s="145"/>
      <c r="AN227" s="146"/>
      <c r="AO227" s="162" t="str">
        <f t="shared" si="13"/>
        <v>0</v>
      </c>
      <c r="AP227" s="145"/>
      <c r="AQ227" s="145"/>
      <c r="AR227" s="145"/>
      <c r="AS227" s="145"/>
      <c r="AT227" s="146"/>
      <c r="AU227" s="162">
        <f t="shared" si="14"/>
        <v>0</v>
      </c>
      <c r="AV227" s="145"/>
      <c r="AW227" s="145"/>
      <c r="AX227" s="145"/>
      <c r="AY227" s="145"/>
      <c r="AZ227" s="145"/>
      <c r="BA227" s="162" t="str">
        <f t="shared" si="15"/>
        <v>0</v>
      </c>
      <c r="BB227" s="145"/>
      <c r="BC227" s="145"/>
      <c r="BD227" s="145"/>
      <c r="BE227" s="147"/>
      <c r="BF227" s="148"/>
      <c r="BG227" s="162">
        <v>0</v>
      </c>
    </row>
    <row r="228" spans="1:59" s="102" customFormat="1" ht="23.1" customHeight="1" x14ac:dyDescent="0.3">
      <c r="A228" s="149">
        <v>226</v>
      </c>
      <c r="B228" s="149" t="s">
        <v>483</v>
      </c>
      <c r="C228" s="150" t="s">
        <v>484</v>
      </c>
      <c r="D228" s="149" t="s">
        <v>449</v>
      </c>
      <c r="E228" s="149" t="s">
        <v>288</v>
      </c>
      <c r="F228" s="145"/>
      <c r="G228" s="145"/>
      <c r="H228" s="145"/>
      <c r="I228" s="145"/>
      <c r="J228" s="152"/>
      <c r="K228" s="162" t="str">
        <f t="shared" si="12"/>
        <v>0</v>
      </c>
      <c r="L228" s="145">
        <v>3</v>
      </c>
      <c r="M228" s="145">
        <v>3</v>
      </c>
      <c r="N228" s="145">
        <v>3</v>
      </c>
      <c r="O228" s="145"/>
      <c r="P228" s="145">
        <v>2</v>
      </c>
      <c r="Q228" s="162">
        <v>2.75</v>
      </c>
      <c r="R228" s="145">
        <v>2</v>
      </c>
      <c r="S228" s="145"/>
      <c r="T228" s="153"/>
      <c r="U228" s="145"/>
      <c r="V228" s="152"/>
      <c r="W228" s="162">
        <v>0</v>
      </c>
      <c r="X228" s="145"/>
      <c r="Y228" s="145"/>
      <c r="Z228" s="153"/>
      <c r="AA228" s="153"/>
      <c r="AB228" s="152"/>
      <c r="AC228" s="162">
        <v>0</v>
      </c>
      <c r="AD228" s="145"/>
      <c r="AE228" s="145"/>
      <c r="AF228" s="145"/>
      <c r="AG228" s="153"/>
      <c r="AH228" s="152"/>
      <c r="AI228" s="162">
        <v>0</v>
      </c>
      <c r="AJ228" s="145"/>
      <c r="AK228" s="145"/>
      <c r="AL228" s="153"/>
      <c r="AM228" s="145"/>
      <c r="AN228" s="152"/>
      <c r="AO228" s="162" t="str">
        <f t="shared" si="13"/>
        <v>0</v>
      </c>
      <c r="AP228" s="145"/>
      <c r="AQ228" s="145"/>
      <c r="AR228" s="145"/>
      <c r="AS228" s="153"/>
      <c r="AT228" s="152"/>
      <c r="AU228" s="162">
        <f t="shared" si="14"/>
        <v>0</v>
      </c>
      <c r="AV228" s="153"/>
      <c r="AW228" s="153"/>
      <c r="AX228" s="145"/>
      <c r="AY228" s="145"/>
      <c r="AZ228" s="145"/>
      <c r="BA228" s="162" t="str">
        <f t="shared" si="15"/>
        <v>0</v>
      </c>
      <c r="BB228" s="145"/>
      <c r="BC228" s="145"/>
      <c r="BD228" s="153"/>
      <c r="BE228" s="151"/>
      <c r="BF228" s="154"/>
      <c r="BG228" s="162">
        <v>0</v>
      </c>
    </row>
    <row r="229" spans="1:59" s="102" customFormat="1" ht="23.1" customHeight="1" x14ac:dyDescent="0.3">
      <c r="A229" s="143">
        <v>227</v>
      </c>
      <c r="B229" s="143" t="s">
        <v>485</v>
      </c>
      <c r="C229" s="144" t="s">
        <v>486</v>
      </c>
      <c r="D229" s="143" t="s">
        <v>449</v>
      </c>
      <c r="E229" s="143" t="s">
        <v>288</v>
      </c>
      <c r="F229" s="145"/>
      <c r="G229" s="145"/>
      <c r="H229" s="145"/>
      <c r="I229" s="145"/>
      <c r="J229" s="146"/>
      <c r="K229" s="162" t="str">
        <f t="shared" si="12"/>
        <v>0</v>
      </c>
      <c r="L229" s="145">
        <v>2</v>
      </c>
      <c r="M229" s="145">
        <v>2</v>
      </c>
      <c r="N229" s="145">
        <v>2</v>
      </c>
      <c r="O229" s="145"/>
      <c r="P229" s="145">
        <v>2</v>
      </c>
      <c r="Q229" s="162">
        <v>2</v>
      </c>
      <c r="R229" s="145">
        <v>2</v>
      </c>
      <c r="S229" s="145"/>
      <c r="T229" s="145"/>
      <c r="U229" s="145"/>
      <c r="V229" s="146"/>
      <c r="W229" s="162">
        <v>0</v>
      </c>
      <c r="X229" s="145"/>
      <c r="Y229" s="145"/>
      <c r="Z229" s="145"/>
      <c r="AA229" s="145"/>
      <c r="AB229" s="146"/>
      <c r="AC229" s="162">
        <v>0</v>
      </c>
      <c r="AD229" s="145"/>
      <c r="AE229" s="145"/>
      <c r="AF229" s="145"/>
      <c r="AG229" s="145"/>
      <c r="AH229" s="146"/>
      <c r="AI229" s="162">
        <v>0</v>
      </c>
      <c r="AJ229" s="145"/>
      <c r="AK229" s="145"/>
      <c r="AL229" s="145"/>
      <c r="AM229" s="145"/>
      <c r="AN229" s="146"/>
      <c r="AO229" s="162" t="str">
        <f t="shared" si="13"/>
        <v>0</v>
      </c>
      <c r="AP229" s="145"/>
      <c r="AQ229" s="145"/>
      <c r="AR229" s="145"/>
      <c r="AS229" s="145"/>
      <c r="AT229" s="146"/>
      <c r="AU229" s="162">
        <f t="shared" si="14"/>
        <v>0</v>
      </c>
      <c r="AV229" s="145"/>
      <c r="AW229" s="145"/>
      <c r="AX229" s="145"/>
      <c r="AY229" s="145"/>
      <c r="AZ229" s="145"/>
      <c r="BA229" s="162" t="str">
        <f t="shared" si="15"/>
        <v>0</v>
      </c>
      <c r="BB229" s="145"/>
      <c r="BC229" s="145"/>
      <c r="BD229" s="145"/>
      <c r="BE229" s="147"/>
      <c r="BF229" s="148"/>
      <c r="BG229" s="162">
        <v>0</v>
      </c>
    </row>
    <row r="230" spans="1:59" s="102" customFormat="1" ht="23.1" customHeight="1" x14ac:dyDescent="0.3">
      <c r="A230" s="155">
        <v>228</v>
      </c>
      <c r="B230" s="155" t="s">
        <v>540</v>
      </c>
      <c r="C230" s="156" t="s">
        <v>487</v>
      </c>
      <c r="D230" s="155" t="s">
        <v>544</v>
      </c>
      <c r="E230" s="155" t="s">
        <v>288</v>
      </c>
      <c r="F230" s="145"/>
      <c r="G230" s="145"/>
      <c r="H230" s="145"/>
      <c r="I230" s="145"/>
      <c r="J230" s="158"/>
      <c r="K230" s="162" t="str">
        <f t="shared" si="12"/>
        <v>0</v>
      </c>
      <c r="L230" s="145" t="s">
        <v>563</v>
      </c>
      <c r="M230" s="145" t="s">
        <v>563</v>
      </c>
      <c r="N230" s="145" t="s">
        <v>563</v>
      </c>
      <c r="O230" s="145"/>
      <c r="P230" s="145" t="s">
        <v>563</v>
      </c>
      <c r="Q230" s="162" t="s">
        <v>563</v>
      </c>
      <c r="R230" s="145" t="s">
        <v>563</v>
      </c>
      <c r="S230" s="145"/>
      <c r="T230" s="160"/>
      <c r="U230" s="159"/>
      <c r="V230" s="158"/>
      <c r="W230" s="162">
        <v>0</v>
      </c>
      <c r="X230" s="145"/>
      <c r="Y230" s="159"/>
      <c r="Z230" s="160"/>
      <c r="AA230" s="160"/>
      <c r="AB230" s="158"/>
      <c r="AC230" s="162">
        <v>0</v>
      </c>
      <c r="AD230" s="159"/>
      <c r="AE230" s="159"/>
      <c r="AF230" s="159"/>
      <c r="AG230" s="160"/>
      <c r="AH230" s="158"/>
      <c r="AI230" s="162">
        <v>0</v>
      </c>
      <c r="AJ230" s="145"/>
      <c r="AK230" s="145"/>
      <c r="AL230" s="160"/>
      <c r="AM230" s="145"/>
      <c r="AN230" s="158"/>
      <c r="AO230" s="162" t="str">
        <f t="shared" si="13"/>
        <v>0</v>
      </c>
      <c r="AP230" s="145"/>
      <c r="AQ230" s="159"/>
      <c r="AR230" s="159"/>
      <c r="AS230" s="160"/>
      <c r="AT230" s="158"/>
      <c r="AU230" s="162">
        <f t="shared" si="14"/>
        <v>0</v>
      </c>
      <c r="AV230" s="160"/>
      <c r="AW230" s="160"/>
      <c r="AX230" s="145"/>
      <c r="AY230" s="145"/>
      <c r="AZ230" s="145"/>
      <c r="BA230" s="162" t="str">
        <f t="shared" si="15"/>
        <v>0</v>
      </c>
      <c r="BB230" s="159"/>
      <c r="BC230" s="159"/>
      <c r="BD230" s="160"/>
      <c r="BE230" s="157"/>
      <c r="BF230" s="161"/>
      <c r="BG230" s="162">
        <v>0</v>
      </c>
    </row>
  </sheetData>
  <mergeCells count="23">
    <mergeCell ref="A1:A2"/>
    <mergeCell ref="C1:C2"/>
    <mergeCell ref="D1:D2"/>
    <mergeCell ref="B1:B2"/>
    <mergeCell ref="AO1:AO2"/>
    <mergeCell ref="E1:E2"/>
    <mergeCell ref="F1:J1"/>
    <mergeCell ref="K1:K2"/>
    <mergeCell ref="L1:P1"/>
    <mergeCell ref="Q1:Q2"/>
    <mergeCell ref="R1:V1"/>
    <mergeCell ref="W1:W2"/>
    <mergeCell ref="X1:AB1"/>
    <mergeCell ref="AC1:AC2"/>
    <mergeCell ref="AD1:AH1"/>
    <mergeCell ref="AI1:AI2"/>
    <mergeCell ref="AJ1:AN1"/>
    <mergeCell ref="BG1:BG2"/>
    <mergeCell ref="AP1:AT1"/>
    <mergeCell ref="AU1:AU2"/>
    <mergeCell ref="AV1:AZ1"/>
    <mergeCell ref="BA1:BA2"/>
    <mergeCell ref="BB1:B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C9B5-6547-44BD-AE49-1469A04A744E}">
  <dimension ref="A1:BG230"/>
  <sheetViews>
    <sheetView topLeftCell="AP1" workbookViewId="0">
      <selection activeCell="J15" sqref="J15"/>
    </sheetView>
  </sheetViews>
  <sheetFormatPr defaultRowHeight="15.6" x14ac:dyDescent="0.3"/>
  <cols>
    <col min="1" max="1" width="11.109375" style="8" customWidth="1"/>
    <col min="2" max="2" width="21.6640625" style="8" customWidth="1"/>
    <col min="3" max="3" width="22.77734375" style="2" customWidth="1"/>
    <col min="4" max="5" width="12.44140625" style="8" customWidth="1"/>
    <col min="6" max="8" width="11.109375" style="8" customWidth="1"/>
    <col min="9" max="10" width="12.21875" customWidth="1"/>
    <col min="11" max="11" width="12.77734375" style="103" customWidth="1"/>
    <col min="12" max="12" width="13" style="102" customWidth="1"/>
    <col min="13" max="58" width="12.21875" style="102" customWidth="1"/>
    <col min="59" max="59" width="12.21875" customWidth="1"/>
  </cols>
  <sheetData>
    <row r="1" spans="1:59" s="2" customFormat="1" ht="21.6" customHeight="1" x14ac:dyDescent="0.3">
      <c r="A1" s="107" t="s">
        <v>0</v>
      </c>
      <c r="B1" s="107" t="s">
        <v>25</v>
      </c>
      <c r="C1" s="109" t="s">
        <v>26</v>
      </c>
      <c r="D1" s="107" t="s">
        <v>488</v>
      </c>
      <c r="E1" s="107" t="s">
        <v>24</v>
      </c>
      <c r="F1" s="112" t="s">
        <v>494</v>
      </c>
      <c r="G1" s="113"/>
      <c r="H1" s="113"/>
      <c r="I1" s="113"/>
      <c r="J1" s="114"/>
      <c r="K1" s="80" t="s">
        <v>27</v>
      </c>
      <c r="L1" s="106" t="s">
        <v>495</v>
      </c>
      <c r="M1" s="106"/>
      <c r="N1" s="106"/>
      <c r="O1" s="106"/>
      <c r="P1" s="106"/>
      <c r="Q1" s="32" t="s">
        <v>27</v>
      </c>
      <c r="R1" s="106" t="s">
        <v>496</v>
      </c>
      <c r="S1" s="106"/>
      <c r="T1" s="106"/>
      <c r="U1" s="106"/>
      <c r="V1" s="106"/>
      <c r="W1" s="32" t="s">
        <v>27</v>
      </c>
      <c r="X1" s="106" t="s">
        <v>497</v>
      </c>
      <c r="Y1" s="106"/>
      <c r="Z1" s="106"/>
      <c r="AA1" s="106"/>
      <c r="AB1" s="106"/>
      <c r="AC1" s="32" t="s">
        <v>27</v>
      </c>
      <c r="AD1" s="106" t="s">
        <v>498</v>
      </c>
      <c r="AE1" s="106"/>
      <c r="AF1" s="106"/>
      <c r="AG1" s="106"/>
      <c r="AH1" s="106"/>
      <c r="AI1" s="32" t="s">
        <v>27</v>
      </c>
      <c r="AJ1" s="112" t="s">
        <v>499</v>
      </c>
      <c r="AK1" s="113"/>
      <c r="AL1" s="113"/>
      <c r="AM1" s="113"/>
      <c r="AN1" s="114"/>
      <c r="AO1" s="32" t="s">
        <v>27</v>
      </c>
      <c r="AP1" s="106" t="s">
        <v>500</v>
      </c>
      <c r="AQ1" s="106"/>
      <c r="AR1" s="106"/>
      <c r="AS1" s="106"/>
      <c r="AT1" s="106"/>
      <c r="AU1" s="32" t="s">
        <v>27</v>
      </c>
      <c r="AV1" s="106" t="s">
        <v>28</v>
      </c>
      <c r="AW1" s="106"/>
      <c r="AX1" s="106"/>
      <c r="AY1" s="106"/>
      <c r="AZ1" s="106"/>
      <c r="BA1" s="32" t="s">
        <v>27</v>
      </c>
      <c r="BB1" s="106" t="s">
        <v>630</v>
      </c>
      <c r="BC1" s="106"/>
      <c r="BD1" s="106"/>
      <c r="BE1" s="106"/>
      <c r="BF1" s="106"/>
      <c r="BG1" s="32" t="s">
        <v>27</v>
      </c>
    </row>
    <row r="2" spans="1:59" s="2" customFormat="1" ht="20.100000000000001" customHeight="1" x14ac:dyDescent="0.3">
      <c r="A2" s="108"/>
      <c r="B2" s="108"/>
      <c r="C2" s="110"/>
      <c r="D2" s="108"/>
      <c r="E2" s="108"/>
      <c r="F2" s="91" t="s">
        <v>501</v>
      </c>
      <c r="G2" s="91" t="s">
        <v>502</v>
      </c>
      <c r="H2" s="91" t="s">
        <v>503</v>
      </c>
      <c r="I2" s="91" t="s">
        <v>504</v>
      </c>
      <c r="J2" s="91" t="s">
        <v>505</v>
      </c>
      <c r="K2" s="115"/>
      <c r="L2" s="91" t="s">
        <v>506</v>
      </c>
      <c r="M2" s="91" t="s">
        <v>507</v>
      </c>
      <c r="N2" s="91" t="s">
        <v>508</v>
      </c>
      <c r="O2" s="91" t="s">
        <v>509</v>
      </c>
      <c r="P2" s="91" t="s">
        <v>510</v>
      </c>
      <c r="Q2" s="111"/>
      <c r="R2" s="91" t="s">
        <v>511</v>
      </c>
      <c r="S2" s="91" t="s">
        <v>512</v>
      </c>
      <c r="T2" s="91" t="s">
        <v>513</v>
      </c>
      <c r="U2" s="91" t="s">
        <v>514</v>
      </c>
      <c r="V2" s="91" t="s">
        <v>515</v>
      </c>
      <c r="W2" s="111"/>
      <c r="X2" s="91" t="s">
        <v>516</v>
      </c>
      <c r="Y2" s="91" t="s">
        <v>517</v>
      </c>
      <c r="Z2" s="91" t="s">
        <v>518</v>
      </c>
      <c r="AA2" s="91" t="s">
        <v>519</v>
      </c>
      <c r="AB2" s="91" t="s">
        <v>520</v>
      </c>
      <c r="AC2" s="111"/>
      <c r="AD2" s="91" t="s">
        <v>521</v>
      </c>
      <c r="AE2" s="91" t="s">
        <v>522</v>
      </c>
      <c r="AF2" s="91" t="s">
        <v>523</v>
      </c>
      <c r="AG2" s="91" t="s">
        <v>524</v>
      </c>
      <c r="AH2" s="91" t="s">
        <v>525</v>
      </c>
      <c r="AI2" s="111"/>
      <c r="AJ2" s="91" t="s">
        <v>526</v>
      </c>
      <c r="AK2" s="91" t="s">
        <v>527</v>
      </c>
      <c r="AL2" s="91" t="s">
        <v>528</v>
      </c>
      <c r="AM2" s="91" t="s">
        <v>529</v>
      </c>
      <c r="AN2" s="91" t="s">
        <v>530</v>
      </c>
      <c r="AO2" s="111"/>
      <c r="AP2" s="91" t="s">
        <v>531</v>
      </c>
      <c r="AQ2" s="91" t="s">
        <v>532</v>
      </c>
      <c r="AR2" s="91" t="s">
        <v>533</v>
      </c>
      <c r="AS2" s="91" t="s">
        <v>534</v>
      </c>
      <c r="AT2" s="91" t="s">
        <v>535</v>
      </c>
      <c r="AU2" s="111"/>
      <c r="AV2" s="91" t="s">
        <v>29</v>
      </c>
      <c r="AW2" s="91" t="s">
        <v>30</v>
      </c>
      <c r="AX2" s="91" t="s">
        <v>31</v>
      </c>
      <c r="AY2" s="91" t="s">
        <v>32</v>
      </c>
      <c r="AZ2" s="91" t="s">
        <v>33</v>
      </c>
      <c r="BA2" s="111"/>
      <c r="BB2" s="91" t="s">
        <v>623</v>
      </c>
      <c r="BC2" s="91" t="s">
        <v>631</v>
      </c>
      <c r="BD2" s="91" t="s">
        <v>632</v>
      </c>
      <c r="BE2" s="91" t="s">
        <v>633</v>
      </c>
      <c r="BF2" s="91" t="s">
        <v>634</v>
      </c>
      <c r="BG2" s="111"/>
    </row>
    <row r="3" spans="1:59" s="102" customFormat="1" ht="23.1" customHeight="1" x14ac:dyDescent="0.3">
      <c r="A3" s="143">
        <v>1</v>
      </c>
      <c r="B3" s="143" t="s">
        <v>35</v>
      </c>
      <c r="C3" s="144" t="s">
        <v>36</v>
      </c>
      <c r="D3" s="143" t="s">
        <v>541</v>
      </c>
      <c r="E3" s="143" t="s">
        <v>34</v>
      </c>
      <c r="F3" s="145">
        <v>3</v>
      </c>
      <c r="G3" s="145">
        <v>3</v>
      </c>
      <c r="H3" s="145">
        <v>2</v>
      </c>
      <c r="I3" s="145">
        <v>2</v>
      </c>
      <c r="J3" s="146"/>
      <c r="K3" s="162">
        <v>2.5</v>
      </c>
      <c r="L3" s="145">
        <v>3</v>
      </c>
      <c r="M3" s="145">
        <v>3</v>
      </c>
      <c r="N3" s="145">
        <v>4</v>
      </c>
      <c r="O3" s="145">
        <v>4</v>
      </c>
      <c r="P3" s="145">
        <v>3</v>
      </c>
      <c r="Q3" s="162">
        <v>3.4</v>
      </c>
      <c r="R3" s="145"/>
      <c r="S3" s="145">
        <v>2</v>
      </c>
      <c r="T3" s="146"/>
      <c r="U3" s="145"/>
      <c r="V3" s="146"/>
      <c r="W3" s="162">
        <v>2</v>
      </c>
      <c r="X3" s="145"/>
      <c r="Y3" s="145"/>
      <c r="Z3" s="146"/>
      <c r="AA3" s="146"/>
      <c r="AB3" s="146"/>
      <c r="AC3" s="162">
        <v>0</v>
      </c>
      <c r="AD3" s="145"/>
      <c r="AE3" s="145"/>
      <c r="AF3" s="145"/>
      <c r="AG3" s="146"/>
      <c r="AH3" s="146"/>
      <c r="AI3" s="162">
        <v>0</v>
      </c>
      <c r="AJ3" s="145">
        <v>3</v>
      </c>
      <c r="AK3" s="145">
        <v>3</v>
      </c>
      <c r="AL3" s="146">
        <v>3</v>
      </c>
      <c r="AM3" s="145">
        <v>3</v>
      </c>
      <c r="AN3" s="146"/>
      <c r="AO3" s="162">
        <v>3</v>
      </c>
      <c r="AP3" s="145">
        <v>3</v>
      </c>
      <c r="AQ3" s="145"/>
      <c r="AR3" s="145"/>
      <c r="AS3" s="146"/>
      <c r="AT3" s="146"/>
      <c r="AU3" s="162">
        <v>3</v>
      </c>
      <c r="AV3" s="146"/>
      <c r="AW3" s="146"/>
      <c r="AX3" s="145"/>
      <c r="AY3" s="145">
        <v>3</v>
      </c>
      <c r="AZ3" s="145">
        <v>3</v>
      </c>
      <c r="BA3" s="162">
        <v>3</v>
      </c>
      <c r="BB3" s="145"/>
      <c r="BC3" s="145"/>
      <c r="BD3" s="146"/>
      <c r="BE3" s="147"/>
      <c r="BF3" s="148"/>
      <c r="BG3" s="162">
        <v>0</v>
      </c>
    </row>
    <row r="4" spans="1:59" s="102" customFormat="1" ht="23.1" customHeight="1" x14ac:dyDescent="0.3">
      <c r="A4" s="149">
        <v>2</v>
      </c>
      <c r="B4" s="149" t="s">
        <v>74</v>
      </c>
      <c r="C4" s="150" t="s">
        <v>75</v>
      </c>
      <c r="D4" s="149" t="s">
        <v>449</v>
      </c>
      <c r="E4" s="149" t="s">
        <v>34</v>
      </c>
      <c r="F4" s="145">
        <v>2</v>
      </c>
      <c r="G4" s="145">
        <v>1</v>
      </c>
      <c r="H4" s="145">
        <v>2</v>
      </c>
      <c r="I4" s="145">
        <v>3</v>
      </c>
      <c r="J4" s="152"/>
      <c r="K4" s="162">
        <v>2</v>
      </c>
      <c r="L4" s="145">
        <v>3</v>
      </c>
      <c r="M4" s="145">
        <v>2</v>
      </c>
      <c r="N4" s="145">
        <v>3</v>
      </c>
      <c r="O4" s="145">
        <v>3</v>
      </c>
      <c r="P4" s="145">
        <v>2</v>
      </c>
      <c r="Q4" s="162">
        <v>2.6</v>
      </c>
      <c r="R4" s="145"/>
      <c r="S4" s="145">
        <v>4</v>
      </c>
      <c r="T4" s="153"/>
      <c r="U4" s="145"/>
      <c r="V4" s="152"/>
      <c r="W4" s="162">
        <v>4</v>
      </c>
      <c r="X4" s="145"/>
      <c r="Y4" s="145"/>
      <c r="Z4" s="153"/>
      <c r="AA4" s="153"/>
      <c r="AB4" s="152"/>
      <c r="AC4" s="162">
        <v>0</v>
      </c>
      <c r="AD4" s="145"/>
      <c r="AE4" s="145"/>
      <c r="AF4" s="145"/>
      <c r="AG4" s="153"/>
      <c r="AH4" s="152"/>
      <c r="AI4" s="162">
        <v>0</v>
      </c>
      <c r="AJ4" s="145">
        <v>3</v>
      </c>
      <c r="AK4" s="145">
        <v>3</v>
      </c>
      <c r="AL4" s="146">
        <v>4</v>
      </c>
      <c r="AM4" s="145">
        <v>3</v>
      </c>
      <c r="AN4" s="152"/>
      <c r="AO4" s="162">
        <v>3.25</v>
      </c>
      <c r="AP4" s="145">
        <v>3</v>
      </c>
      <c r="AQ4" s="145"/>
      <c r="AR4" s="145"/>
      <c r="AS4" s="153"/>
      <c r="AT4" s="152"/>
      <c r="AU4" s="162">
        <v>3</v>
      </c>
      <c r="AV4" s="153"/>
      <c r="AW4" s="153"/>
      <c r="AX4" s="145"/>
      <c r="AY4" s="145">
        <v>3</v>
      </c>
      <c r="AZ4" s="145">
        <v>3</v>
      </c>
      <c r="BA4" s="162">
        <v>3</v>
      </c>
      <c r="BB4" s="145"/>
      <c r="BC4" s="145"/>
      <c r="BD4" s="153"/>
      <c r="BE4" s="151"/>
      <c r="BF4" s="154"/>
      <c r="BG4" s="162">
        <v>0</v>
      </c>
    </row>
    <row r="5" spans="1:59" s="102" customFormat="1" ht="23.1" customHeight="1" x14ac:dyDescent="0.3">
      <c r="A5" s="143">
        <v>3</v>
      </c>
      <c r="B5" s="143" t="s">
        <v>63</v>
      </c>
      <c r="C5" s="144" t="s">
        <v>64</v>
      </c>
      <c r="D5" s="143" t="s">
        <v>541</v>
      </c>
      <c r="E5" s="143" t="s">
        <v>34</v>
      </c>
      <c r="F5" s="145">
        <v>2</v>
      </c>
      <c r="G5" s="145">
        <v>1</v>
      </c>
      <c r="H5" s="145">
        <v>3</v>
      </c>
      <c r="I5" s="145">
        <v>3</v>
      </c>
      <c r="J5" s="146"/>
      <c r="K5" s="162">
        <v>2.25</v>
      </c>
      <c r="L5" s="145">
        <v>2</v>
      </c>
      <c r="M5" s="145">
        <v>3</v>
      </c>
      <c r="N5" s="145">
        <v>3</v>
      </c>
      <c r="O5" s="145">
        <v>3</v>
      </c>
      <c r="P5" s="145">
        <v>3</v>
      </c>
      <c r="Q5" s="162">
        <v>2.8</v>
      </c>
      <c r="R5" s="145"/>
      <c r="S5" s="145">
        <v>3</v>
      </c>
      <c r="T5" s="145"/>
      <c r="U5" s="145"/>
      <c r="V5" s="146"/>
      <c r="W5" s="162">
        <v>3</v>
      </c>
      <c r="X5" s="145"/>
      <c r="Y5" s="145"/>
      <c r="Z5" s="145"/>
      <c r="AA5" s="145"/>
      <c r="AB5" s="146"/>
      <c r="AC5" s="162">
        <v>0</v>
      </c>
      <c r="AD5" s="145"/>
      <c r="AE5" s="145"/>
      <c r="AF5" s="145"/>
      <c r="AG5" s="145"/>
      <c r="AH5" s="146"/>
      <c r="AI5" s="162">
        <v>0</v>
      </c>
      <c r="AJ5" s="145">
        <v>3</v>
      </c>
      <c r="AK5" s="145">
        <v>3</v>
      </c>
      <c r="AL5" s="146">
        <v>3</v>
      </c>
      <c r="AM5" s="145">
        <v>3</v>
      </c>
      <c r="AN5" s="146"/>
      <c r="AO5" s="162">
        <v>3</v>
      </c>
      <c r="AP5" s="145">
        <v>3</v>
      </c>
      <c r="AQ5" s="145"/>
      <c r="AR5" s="145"/>
      <c r="AS5" s="145"/>
      <c r="AT5" s="146"/>
      <c r="AU5" s="162">
        <v>3</v>
      </c>
      <c r="AV5" s="145"/>
      <c r="AW5" s="145"/>
      <c r="AX5" s="145"/>
      <c r="AY5" s="145">
        <v>4</v>
      </c>
      <c r="AZ5" s="145">
        <v>4</v>
      </c>
      <c r="BA5" s="162">
        <v>4</v>
      </c>
      <c r="BB5" s="145"/>
      <c r="BC5" s="145"/>
      <c r="BD5" s="145"/>
      <c r="BE5" s="147"/>
      <c r="BF5" s="148"/>
      <c r="BG5" s="162">
        <v>0</v>
      </c>
    </row>
    <row r="6" spans="1:59" s="102" customFormat="1" ht="23.1" customHeight="1" x14ac:dyDescent="0.3">
      <c r="A6" s="149">
        <v>4</v>
      </c>
      <c r="B6" s="149" t="s">
        <v>98</v>
      </c>
      <c r="C6" s="150" t="s">
        <v>99</v>
      </c>
      <c r="D6" s="149" t="s">
        <v>449</v>
      </c>
      <c r="E6" s="149" t="s">
        <v>34</v>
      </c>
      <c r="F6" s="145">
        <v>2</v>
      </c>
      <c r="G6" s="145">
        <v>4</v>
      </c>
      <c r="H6" s="145">
        <v>2</v>
      </c>
      <c r="I6" s="145">
        <v>4</v>
      </c>
      <c r="J6" s="152"/>
      <c r="K6" s="162">
        <v>3</v>
      </c>
      <c r="L6" s="145">
        <v>3</v>
      </c>
      <c r="M6" s="145">
        <v>3</v>
      </c>
      <c r="N6" s="145">
        <v>4</v>
      </c>
      <c r="O6" s="145">
        <v>3</v>
      </c>
      <c r="P6" s="145">
        <v>2</v>
      </c>
      <c r="Q6" s="162">
        <v>3</v>
      </c>
      <c r="R6" s="145"/>
      <c r="S6" s="145">
        <v>4</v>
      </c>
      <c r="T6" s="153"/>
      <c r="U6" s="145"/>
      <c r="V6" s="152"/>
      <c r="W6" s="162">
        <v>4</v>
      </c>
      <c r="X6" s="145"/>
      <c r="Y6" s="145"/>
      <c r="Z6" s="153"/>
      <c r="AA6" s="153"/>
      <c r="AB6" s="152"/>
      <c r="AC6" s="162">
        <v>0</v>
      </c>
      <c r="AD6" s="145"/>
      <c r="AE6" s="145"/>
      <c r="AF6" s="145"/>
      <c r="AG6" s="153"/>
      <c r="AH6" s="152"/>
      <c r="AI6" s="162">
        <v>0</v>
      </c>
      <c r="AJ6" s="145">
        <v>3</v>
      </c>
      <c r="AK6" s="145">
        <v>3</v>
      </c>
      <c r="AL6" s="146">
        <v>3</v>
      </c>
      <c r="AM6" s="145">
        <v>3</v>
      </c>
      <c r="AN6" s="152"/>
      <c r="AO6" s="162">
        <v>3</v>
      </c>
      <c r="AP6" s="145">
        <v>3</v>
      </c>
      <c r="AQ6" s="145"/>
      <c r="AR6" s="145"/>
      <c r="AS6" s="153"/>
      <c r="AT6" s="152"/>
      <c r="AU6" s="162">
        <v>3</v>
      </c>
      <c r="AV6" s="153"/>
      <c r="AW6" s="153"/>
      <c r="AX6" s="145"/>
      <c r="AY6" s="145">
        <v>3</v>
      </c>
      <c r="AZ6" s="145">
        <v>2</v>
      </c>
      <c r="BA6" s="162">
        <v>2.5</v>
      </c>
      <c r="BB6" s="145"/>
      <c r="BC6" s="145"/>
      <c r="BD6" s="153"/>
      <c r="BE6" s="151"/>
      <c r="BF6" s="154"/>
      <c r="BG6" s="162">
        <v>0</v>
      </c>
    </row>
    <row r="7" spans="1:59" s="102" customFormat="1" ht="23.1" customHeight="1" x14ac:dyDescent="0.3">
      <c r="A7" s="143">
        <v>5</v>
      </c>
      <c r="B7" s="143" t="s">
        <v>289</v>
      </c>
      <c r="C7" s="144" t="s">
        <v>537</v>
      </c>
      <c r="D7" s="143" t="s">
        <v>449</v>
      </c>
      <c r="E7" s="143" t="s">
        <v>288</v>
      </c>
      <c r="F7" s="145">
        <v>1</v>
      </c>
      <c r="G7" s="145">
        <v>1</v>
      </c>
      <c r="H7" s="145">
        <v>1</v>
      </c>
      <c r="I7" s="145">
        <v>1</v>
      </c>
      <c r="J7" s="146"/>
      <c r="K7" s="162">
        <v>1</v>
      </c>
      <c r="L7" s="145">
        <v>1</v>
      </c>
      <c r="M7" s="145">
        <v>1</v>
      </c>
      <c r="N7" s="145">
        <v>1</v>
      </c>
      <c r="O7" s="145">
        <v>1</v>
      </c>
      <c r="P7" s="145">
        <v>1</v>
      </c>
      <c r="Q7" s="162">
        <v>1</v>
      </c>
      <c r="R7" s="145"/>
      <c r="S7" s="145">
        <v>1</v>
      </c>
      <c r="T7" s="145"/>
      <c r="U7" s="145"/>
      <c r="V7" s="146"/>
      <c r="W7" s="162">
        <v>1</v>
      </c>
      <c r="X7" s="145"/>
      <c r="Y7" s="145"/>
      <c r="Z7" s="145"/>
      <c r="AA7" s="145"/>
      <c r="AB7" s="146"/>
      <c r="AC7" s="162">
        <v>0</v>
      </c>
      <c r="AD7" s="145"/>
      <c r="AE7" s="145"/>
      <c r="AF7" s="145"/>
      <c r="AG7" s="145"/>
      <c r="AH7" s="146"/>
      <c r="AI7" s="162">
        <v>0</v>
      </c>
      <c r="AJ7" s="145">
        <v>1</v>
      </c>
      <c r="AK7" s="145">
        <v>1</v>
      </c>
      <c r="AL7" s="146">
        <v>1</v>
      </c>
      <c r="AM7" s="145">
        <v>1</v>
      </c>
      <c r="AN7" s="146"/>
      <c r="AO7" s="162">
        <v>1</v>
      </c>
      <c r="AP7" s="145">
        <v>3</v>
      </c>
      <c r="AQ7" s="145"/>
      <c r="AR7" s="145"/>
      <c r="AS7" s="145"/>
      <c r="AT7" s="146"/>
      <c r="AU7" s="162">
        <v>3</v>
      </c>
      <c r="AV7" s="145"/>
      <c r="AW7" s="145"/>
      <c r="AX7" s="145"/>
      <c r="AY7" s="145">
        <v>2</v>
      </c>
      <c r="AZ7" s="145">
        <v>3</v>
      </c>
      <c r="BA7" s="162">
        <v>2.5</v>
      </c>
      <c r="BB7" s="145"/>
      <c r="BC7" s="145"/>
      <c r="BD7" s="145"/>
      <c r="BE7" s="147"/>
      <c r="BF7" s="148"/>
      <c r="BG7" s="162">
        <v>0</v>
      </c>
    </row>
    <row r="8" spans="1:59" s="102" customFormat="1" ht="23.1" customHeight="1" x14ac:dyDescent="0.3">
      <c r="A8" s="149">
        <v>6</v>
      </c>
      <c r="B8" s="149" t="s">
        <v>100</v>
      </c>
      <c r="C8" s="150" t="s">
        <v>101</v>
      </c>
      <c r="D8" s="149" t="s">
        <v>449</v>
      </c>
      <c r="E8" s="149" t="s">
        <v>34</v>
      </c>
      <c r="F8" s="145">
        <v>3</v>
      </c>
      <c r="G8" s="145">
        <v>3</v>
      </c>
      <c r="H8" s="145">
        <v>3</v>
      </c>
      <c r="I8" s="145">
        <v>3</v>
      </c>
      <c r="J8" s="152"/>
      <c r="K8" s="162">
        <v>3</v>
      </c>
      <c r="L8" s="145">
        <v>2</v>
      </c>
      <c r="M8" s="145">
        <v>3</v>
      </c>
      <c r="N8" s="145">
        <v>2</v>
      </c>
      <c r="O8" s="145">
        <v>4</v>
      </c>
      <c r="P8" s="145">
        <v>2</v>
      </c>
      <c r="Q8" s="162">
        <v>2.6</v>
      </c>
      <c r="R8" s="145"/>
      <c r="S8" s="145">
        <v>2</v>
      </c>
      <c r="T8" s="153"/>
      <c r="U8" s="145"/>
      <c r="V8" s="152"/>
      <c r="W8" s="162">
        <v>2</v>
      </c>
      <c r="X8" s="145"/>
      <c r="Y8" s="145"/>
      <c r="Z8" s="153"/>
      <c r="AA8" s="153"/>
      <c r="AB8" s="152"/>
      <c r="AC8" s="162">
        <v>0</v>
      </c>
      <c r="AD8" s="145"/>
      <c r="AE8" s="145"/>
      <c r="AF8" s="145"/>
      <c r="AG8" s="153"/>
      <c r="AH8" s="152"/>
      <c r="AI8" s="162">
        <v>0</v>
      </c>
      <c r="AJ8" s="145">
        <v>2</v>
      </c>
      <c r="AK8" s="145">
        <v>3</v>
      </c>
      <c r="AL8" s="146">
        <v>3</v>
      </c>
      <c r="AM8" s="145">
        <v>3</v>
      </c>
      <c r="AN8" s="152"/>
      <c r="AO8" s="162">
        <v>2.75</v>
      </c>
      <c r="AP8" s="145">
        <v>3</v>
      </c>
      <c r="AQ8" s="145"/>
      <c r="AR8" s="145"/>
      <c r="AS8" s="153"/>
      <c r="AT8" s="152"/>
      <c r="AU8" s="162">
        <v>3</v>
      </c>
      <c r="AV8" s="153"/>
      <c r="AW8" s="153"/>
      <c r="AX8" s="145"/>
      <c r="AY8" s="145">
        <v>3</v>
      </c>
      <c r="AZ8" s="145">
        <v>3</v>
      </c>
      <c r="BA8" s="162">
        <v>3</v>
      </c>
      <c r="BB8" s="145"/>
      <c r="BC8" s="145"/>
      <c r="BD8" s="153"/>
      <c r="BE8" s="151"/>
      <c r="BF8" s="154"/>
      <c r="BG8" s="162">
        <v>0</v>
      </c>
    </row>
    <row r="9" spans="1:59" s="102" customFormat="1" ht="23.1" customHeight="1" x14ac:dyDescent="0.3">
      <c r="A9" s="143">
        <v>7</v>
      </c>
      <c r="B9" s="143" t="s">
        <v>71</v>
      </c>
      <c r="C9" s="144" t="s">
        <v>72</v>
      </c>
      <c r="D9" s="143" t="s">
        <v>449</v>
      </c>
      <c r="E9" s="143" t="s">
        <v>34</v>
      </c>
      <c r="F9" s="145">
        <v>2</v>
      </c>
      <c r="G9" s="145">
        <v>2</v>
      </c>
      <c r="H9" s="145">
        <v>3</v>
      </c>
      <c r="I9" s="145">
        <v>3</v>
      </c>
      <c r="J9" s="146"/>
      <c r="K9" s="162">
        <v>2.5</v>
      </c>
      <c r="L9" s="145">
        <v>3</v>
      </c>
      <c r="M9" s="145">
        <v>2</v>
      </c>
      <c r="N9" s="145">
        <v>2</v>
      </c>
      <c r="O9" s="145">
        <v>3</v>
      </c>
      <c r="P9" s="145">
        <v>3</v>
      </c>
      <c r="Q9" s="162">
        <v>2.6</v>
      </c>
      <c r="R9" s="145"/>
      <c r="S9" s="145">
        <v>3</v>
      </c>
      <c r="T9" s="145"/>
      <c r="U9" s="145"/>
      <c r="V9" s="146"/>
      <c r="W9" s="162">
        <v>3</v>
      </c>
      <c r="X9" s="145"/>
      <c r="Y9" s="145"/>
      <c r="Z9" s="145"/>
      <c r="AA9" s="145"/>
      <c r="AB9" s="146"/>
      <c r="AC9" s="162">
        <v>0</v>
      </c>
      <c r="AD9" s="145"/>
      <c r="AE9" s="145"/>
      <c r="AF9" s="145"/>
      <c r="AG9" s="145"/>
      <c r="AH9" s="146"/>
      <c r="AI9" s="162">
        <v>0</v>
      </c>
      <c r="AJ9" s="145">
        <v>3</v>
      </c>
      <c r="AK9" s="145">
        <v>2</v>
      </c>
      <c r="AL9" s="146">
        <v>4</v>
      </c>
      <c r="AM9" s="145">
        <v>3</v>
      </c>
      <c r="AN9" s="146"/>
      <c r="AO9" s="162">
        <v>3</v>
      </c>
      <c r="AP9" s="145">
        <v>3</v>
      </c>
      <c r="AQ9" s="145"/>
      <c r="AR9" s="145"/>
      <c r="AS9" s="145"/>
      <c r="AT9" s="146"/>
      <c r="AU9" s="162">
        <v>3</v>
      </c>
      <c r="AV9" s="145"/>
      <c r="AW9" s="145"/>
      <c r="AX9" s="145"/>
      <c r="AY9" s="145">
        <v>3</v>
      </c>
      <c r="AZ9" s="145">
        <v>3</v>
      </c>
      <c r="BA9" s="162">
        <v>3</v>
      </c>
      <c r="BB9" s="145"/>
      <c r="BC9" s="145"/>
      <c r="BD9" s="145"/>
      <c r="BE9" s="147"/>
      <c r="BF9" s="148"/>
      <c r="BG9" s="162">
        <v>0</v>
      </c>
    </row>
    <row r="10" spans="1:59" s="102" customFormat="1" ht="23.1" customHeight="1" x14ac:dyDescent="0.3">
      <c r="A10" s="149">
        <v>8</v>
      </c>
      <c r="B10" s="149" t="s">
        <v>290</v>
      </c>
      <c r="C10" s="150" t="s">
        <v>291</v>
      </c>
      <c r="D10" s="149" t="s">
        <v>449</v>
      </c>
      <c r="E10" s="149" t="s">
        <v>492</v>
      </c>
      <c r="F10" s="145">
        <v>2</v>
      </c>
      <c r="G10" s="145">
        <v>3</v>
      </c>
      <c r="H10" s="145">
        <v>2</v>
      </c>
      <c r="I10" s="145">
        <v>4</v>
      </c>
      <c r="J10" s="152"/>
      <c r="K10" s="162">
        <v>2.75</v>
      </c>
      <c r="L10" s="145">
        <v>4</v>
      </c>
      <c r="M10" s="145">
        <v>2</v>
      </c>
      <c r="N10" s="145">
        <v>3</v>
      </c>
      <c r="O10" s="145">
        <v>3</v>
      </c>
      <c r="P10" s="145">
        <v>4</v>
      </c>
      <c r="Q10" s="162">
        <v>3.2</v>
      </c>
      <c r="R10" s="145"/>
      <c r="S10" s="145">
        <v>3</v>
      </c>
      <c r="T10" s="153"/>
      <c r="U10" s="145"/>
      <c r="V10" s="152"/>
      <c r="W10" s="162">
        <v>3</v>
      </c>
      <c r="X10" s="145"/>
      <c r="Y10" s="145"/>
      <c r="Z10" s="153"/>
      <c r="AA10" s="153"/>
      <c r="AB10" s="152"/>
      <c r="AC10" s="162">
        <v>0</v>
      </c>
      <c r="AD10" s="145"/>
      <c r="AE10" s="145"/>
      <c r="AF10" s="145"/>
      <c r="AG10" s="153"/>
      <c r="AH10" s="152"/>
      <c r="AI10" s="162">
        <v>0</v>
      </c>
      <c r="AJ10" s="145">
        <v>3</v>
      </c>
      <c r="AK10" s="145">
        <v>3</v>
      </c>
      <c r="AL10" s="146">
        <v>3</v>
      </c>
      <c r="AM10" s="145">
        <v>4</v>
      </c>
      <c r="AN10" s="152"/>
      <c r="AO10" s="162">
        <v>3.25</v>
      </c>
      <c r="AP10" s="145">
        <v>3</v>
      </c>
      <c r="AQ10" s="145"/>
      <c r="AR10" s="145"/>
      <c r="AS10" s="153"/>
      <c r="AT10" s="152"/>
      <c r="AU10" s="162">
        <v>3</v>
      </c>
      <c r="AV10" s="153"/>
      <c r="AW10" s="153"/>
      <c r="AX10" s="145"/>
      <c r="AY10" s="145">
        <v>2</v>
      </c>
      <c r="AZ10" s="145">
        <v>3</v>
      </c>
      <c r="BA10" s="162">
        <v>2.5</v>
      </c>
      <c r="BB10" s="145"/>
      <c r="BC10" s="145"/>
      <c r="BD10" s="153"/>
      <c r="BE10" s="151"/>
      <c r="BF10" s="154"/>
      <c r="BG10" s="162">
        <v>0</v>
      </c>
    </row>
    <row r="11" spans="1:59" s="102" customFormat="1" ht="23.1" customHeight="1" x14ac:dyDescent="0.3">
      <c r="A11" s="143">
        <v>9</v>
      </c>
      <c r="B11" s="143" t="s">
        <v>102</v>
      </c>
      <c r="C11" s="144" t="s">
        <v>103</v>
      </c>
      <c r="D11" s="143" t="s">
        <v>541</v>
      </c>
      <c r="E11" s="143" t="s">
        <v>34</v>
      </c>
      <c r="F11" s="145">
        <v>3.5</v>
      </c>
      <c r="G11" s="145">
        <v>3.5</v>
      </c>
      <c r="H11" s="145">
        <v>3.5</v>
      </c>
      <c r="I11" s="145">
        <v>3</v>
      </c>
      <c r="J11" s="146"/>
      <c r="K11" s="162">
        <v>3.375</v>
      </c>
      <c r="L11" s="145">
        <v>3.5</v>
      </c>
      <c r="M11" s="145">
        <v>3.5</v>
      </c>
      <c r="N11" s="145">
        <v>3.5</v>
      </c>
      <c r="O11" s="145">
        <v>3</v>
      </c>
      <c r="P11" s="145">
        <v>3.5</v>
      </c>
      <c r="Q11" s="162">
        <v>3.4</v>
      </c>
      <c r="R11" s="145"/>
      <c r="S11" s="145">
        <v>3.5</v>
      </c>
      <c r="T11" s="145"/>
      <c r="U11" s="145"/>
      <c r="V11" s="146"/>
      <c r="W11" s="162">
        <v>3.5</v>
      </c>
      <c r="X11" s="145"/>
      <c r="Y11" s="145"/>
      <c r="Z11" s="145"/>
      <c r="AA11" s="145"/>
      <c r="AB11" s="146"/>
      <c r="AC11" s="162">
        <v>0</v>
      </c>
      <c r="AD11" s="145"/>
      <c r="AE11" s="145"/>
      <c r="AF11" s="145"/>
      <c r="AG11" s="145"/>
      <c r="AH11" s="146"/>
      <c r="AI11" s="162">
        <v>0</v>
      </c>
      <c r="AJ11" s="145">
        <v>3.5</v>
      </c>
      <c r="AK11" s="145">
        <v>3.5</v>
      </c>
      <c r="AL11" s="146">
        <v>3.5</v>
      </c>
      <c r="AM11" s="145">
        <v>3.5</v>
      </c>
      <c r="AN11" s="146"/>
      <c r="AO11" s="162">
        <v>3.5</v>
      </c>
      <c r="AP11" s="145">
        <v>3.5</v>
      </c>
      <c r="AQ11" s="145"/>
      <c r="AR11" s="145"/>
      <c r="AS11" s="145"/>
      <c r="AT11" s="146"/>
      <c r="AU11" s="162">
        <v>3.5</v>
      </c>
      <c r="AV11" s="145"/>
      <c r="AW11" s="145"/>
      <c r="AX11" s="145"/>
      <c r="AY11" s="145">
        <v>3</v>
      </c>
      <c r="AZ11" s="145">
        <v>3.5</v>
      </c>
      <c r="BA11" s="162">
        <v>3.25</v>
      </c>
      <c r="BB11" s="145"/>
      <c r="BC11" s="145"/>
      <c r="BD11" s="145"/>
      <c r="BE11" s="147"/>
      <c r="BF11" s="148"/>
      <c r="BG11" s="162">
        <v>0</v>
      </c>
    </row>
    <row r="12" spans="1:59" s="102" customFormat="1" ht="23.1" customHeight="1" x14ac:dyDescent="0.3">
      <c r="A12" s="149">
        <v>10</v>
      </c>
      <c r="B12" s="149" t="s">
        <v>67</v>
      </c>
      <c r="C12" s="150" t="s">
        <v>68</v>
      </c>
      <c r="D12" s="149" t="s">
        <v>449</v>
      </c>
      <c r="E12" s="149" t="s">
        <v>34</v>
      </c>
      <c r="F12" s="145">
        <v>4</v>
      </c>
      <c r="G12" s="145">
        <v>4</v>
      </c>
      <c r="H12" s="145">
        <v>4</v>
      </c>
      <c r="I12" s="145">
        <v>4</v>
      </c>
      <c r="J12" s="152"/>
      <c r="K12" s="162">
        <v>4</v>
      </c>
      <c r="L12" s="145">
        <v>3</v>
      </c>
      <c r="M12" s="145">
        <v>4</v>
      </c>
      <c r="N12" s="145">
        <v>4</v>
      </c>
      <c r="O12" s="145">
        <v>4</v>
      </c>
      <c r="P12" s="145">
        <v>5</v>
      </c>
      <c r="Q12" s="162">
        <v>4</v>
      </c>
      <c r="R12" s="145"/>
      <c r="S12" s="145">
        <v>4</v>
      </c>
      <c r="T12" s="153"/>
      <c r="U12" s="145"/>
      <c r="V12" s="152"/>
      <c r="W12" s="162">
        <v>4</v>
      </c>
      <c r="X12" s="145"/>
      <c r="Y12" s="145"/>
      <c r="Z12" s="153"/>
      <c r="AA12" s="153"/>
      <c r="AB12" s="152"/>
      <c r="AC12" s="162">
        <v>0</v>
      </c>
      <c r="AD12" s="145"/>
      <c r="AE12" s="145"/>
      <c r="AF12" s="145"/>
      <c r="AG12" s="153"/>
      <c r="AH12" s="152"/>
      <c r="AI12" s="162">
        <v>0</v>
      </c>
      <c r="AJ12" s="145">
        <v>4</v>
      </c>
      <c r="AK12" s="145">
        <v>4</v>
      </c>
      <c r="AL12" s="146">
        <v>4</v>
      </c>
      <c r="AM12" s="145">
        <v>4</v>
      </c>
      <c r="AN12" s="152"/>
      <c r="AO12" s="162">
        <v>4</v>
      </c>
      <c r="AP12" s="145">
        <v>3</v>
      </c>
      <c r="AQ12" s="145"/>
      <c r="AR12" s="145"/>
      <c r="AS12" s="153"/>
      <c r="AT12" s="152"/>
      <c r="AU12" s="162">
        <v>3</v>
      </c>
      <c r="AV12" s="153"/>
      <c r="AW12" s="153"/>
      <c r="AX12" s="145"/>
      <c r="AY12" s="145">
        <v>4</v>
      </c>
      <c r="AZ12" s="145">
        <v>4</v>
      </c>
      <c r="BA12" s="162">
        <v>4</v>
      </c>
      <c r="BB12" s="145"/>
      <c r="BC12" s="145"/>
      <c r="BD12" s="153"/>
      <c r="BE12" s="151"/>
      <c r="BF12" s="154"/>
      <c r="BG12" s="162">
        <v>0</v>
      </c>
    </row>
    <row r="13" spans="1:59" s="102" customFormat="1" ht="23.1" customHeight="1" x14ac:dyDescent="0.3">
      <c r="A13" s="143">
        <v>11</v>
      </c>
      <c r="B13" s="143" t="s">
        <v>161</v>
      </c>
      <c r="C13" s="144" t="s">
        <v>162</v>
      </c>
      <c r="D13" s="143" t="s">
        <v>449</v>
      </c>
      <c r="E13" s="143" t="s">
        <v>160</v>
      </c>
      <c r="F13" s="145">
        <v>2</v>
      </c>
      <c r="G13" s="145">
        <v>2</v>
      </c>
      <c r="H13" s="145">
        <v>2</v>
      </c>
      <c r="I13" s="145">
        <v>2</v>
      </c>
      <c r="J13" s="146"/>
      <c r="K13" s="162">
        <v>2</v>
      </c>
      <c r="L13" s="145">
        <v>3</v>
      </c>
      <c r="M13" s="145">
        <v>2</v>
      </c>
      <c r="N13" s="145">
        <v>3</v>
      </c>
      <c r="O13" s="145">
        <v>4</v>
      </c>
      <c r="P13" s="145">
        <v>2</v>
      </c>
      <c r="Q13" s="162">
        <v>2.8</v>
      </c>
      <c r="R13" s="145"/>
      <c r="S13" s="145">
        <v>3</v>
      </c>
      <c r="T13" s="145"/>
      <c r="U13" s="145"/>
      <c r="V13" s="146"/>
      <c r="W13" s="162">
        <v>3</v>
      </c>
      <c r="X13" s="145"/>
      <c r="Y13" s="145"/>
      <c r="Z13" s="145"/>
      <c r="AA13" s="145"/>
      <c r="AB13" s="146"/>
      <c r="AC13" s="162">
        <v>0</v>
      </c>
      <c r="AD13" s="145"/>
      <c r="AE13" s="145"/>
      <c r="AF13" s="145"/>
      <c r="AG13" s="145"/>
      <c r="AH13" s="146"/>
      <c r="AI13" s="162">
        <v>0</v>
      </c>
      <c r="AJ13" s="145">
        <v>2</v>
      </c>
      <c r="AK13" s="145">
        <v>2</v>
      </c>
      <c r="AL13" s="146">
        <v>2</v>
      </c>
      <c r="AM13" s="145">
        <v>2</v>
      </c>
      <c r="AN13" s="146"/>
      <c r="AO13" s="162">
        <v>2</v>
      </c>
      <c r="AP13" s="145">
        <v>3</v>
      </c>
      <c r="AQ13" s="145"/>
      <c r="AR13" s="145"/>
      <c r="AS13" s="145"/>
      <c r="AT13" s="146"/>
      <c r="AU13" s="162">
        <v>3</v>
      </c>
      <c r="AV13" s="145"/>
      <c r="AW13" s="145"/>
      <c r="AX13" s="145"/>
      <c r="AY13" s="145">
        <v>2</v>
      </c>
      <c r="AZ13" s="145">
        <v>2</v>
      </c>
      <c r="BA13" s="162">
        <v>2</v>
      </c>
      <c r="BB13" s="145"/>
      <c r="BC13" s="145"/>
      <c r="BD13" s="145"/>
      <c r="BE13" s="147"/>
      <c r="BF13" s="148"/>
      <c r="BG13" s="162">
        <v>0</v>
      </c>
    </row>
    <row r="14" spans="1:59" s="102" customFormat="1" ht="23.1" customHeight="1" x14ac:dyDescent="0.3">
      <c r="A14" s="149">
        <v>12</v>
      </c>
      <c r="B14" s="149" t="s">
        <v>177</v>
      </c>
      <c r="C14" s="150" t="s">
        <v>178</v>
      </c>
      <c r="D14" s="149" t="s">
        <v>449</v>
      </c>
      <c r="E14" s="149" t="s">
        <v>160</v>
      </c>
      <c r="F14" s="145">
        <v>3</v>
      </c>
      <c r="G14" s="145">
        <v>2.5</v>
      </c>
      <c r="H14" s="145">
        <v>3</v>
      </c>
      <c r="I14" s="145">
        <v>3</v>
      </c>
      <c r="J14" s="152"/>
      <c r="K14" s="162">
        <v>2.875</v>
      </c>
      <c r="L14" s="145">
        <v>3</v>
      </c>
      <c r="M14" s="145">
        <v>2.5</v>
      </c>
      <c r="N14" s="145">
        <v>3</v>
      </c>
      <c r="O14" s="145">
        <v>3</v>
      </c>
      <c r="P14" s="145">
        <v>3</v>
      </c>
      <c r="Q14" s="162">
        <v>2.9</v>
      </c>
      <c r="R14" s="145"/>
      <c r="S14" s="145">
        <v>3</v>
      </c>
      <c r="T14" s="153"/>
      <c r="U14" s="145"/>
      <c r="V14" s="152"/>
      <c r="W14" s="162">
        <v>3</v>
      </c>
      <c r="X14" s="145"/>
      <c r="Y14" s="145"/>
      <c r="Z14" s="153"/>
      <c r="AA14" s="153"/>
      <c r="AB14" s="152"/>
      <c r="AC14" s="162">
        <v>0</v>
      </c>
      <c r="AD14" s="145"/>
      <c r="AE14" s="145"/>
      <c r="AF14" s="145"/>
      <c r="AG14" s="153"/>
      <c r="AH14" s="152"/>
      <c r="AI14" s="162">
        <v>0</v>
      </c>
      <c r="AJ14" s="145">
        <v>3</v>
      </c>
      <c r="AK14" s="145">
        <v>3</v>
      </c>
      <c r="AL14" s="146">
        <v>3</v>
      </c>
      <c r="AM14" s="145">
        <v>2.5</v>
      </c>
      <c r="AN14" s="152"/>
      <c r="AO14" s="162">
        <v>2.875</v>
      </c>
      <c r="AP14" s="145">
        <v>3</v>
      </c>
      <c r="AQ14" s="145"/>
      <c r="AR14" s="145"/>
      <c r="AS14" s="153"/>
      <c r="AT14" s="152"/>
      <c r="AU14" s="162">
        <v>3</v>
      </c>
      <c r="AV14" s="153"/>
      <c r="AW14" s="153"/>
      <c r="AX14" s="145"/>
      <c r="AY14" s="145">
        <v>3</v>
      </c>
      <c r="AZ14" s="145">
        <v>3</v>
      </c>
      <c r="BA14" s="162">
        <v>3</v>
      </c>
      <c r="BB14" s="145"/>
      <c r="BC14" s="145"/>
      <c r="BD14" s="153"/>
      <c r="BE14" s="151"/>
      <c r="BF14" s="154"/>
      <c r="BG14" s="162">
        <v>0</v>
      </c>
    </row>
    <row r="15" spans="1:59" s="102" customFormat="1" ht="23.1" customHeight="1" x14ac:dyDescent="0.3">
      <c r="A15" s="143">
        <v>13</v>
      </c>
      <c r="B15" s="143" t="s">
        <v>86</v>
      </c>
      <c r="C15" s="144" t="s">
        <v>87</v>
      </c>
      <c r="D15" s="143" t="s">
        <v>449</v>
      </c>
      <c r="E15" s="143" t="s">
        <v>34</v>
      </c>
      <c r="F15" s="145">
        <v>3</v>
      </c>
      <c r="G15" s="145">
        <v>4</v>
      </c>
      <c r="H15" s="145">
        <v>4</v>
      </c>
      <c r="I15" s="145">
        <v>4</v>
      </c>
      <c r="J15" s="146"/>
      <c r="K15" s="162">
        <v>3.75</v>
      </c>
      <c r="L15" s="145">
        <v>4</v>
      </c>
      <c r="M15" s="145">
        <v>4</v>
      </c>
      <c r="N15" s="145">
        <v>3</v>
      </c>
      <c r="O15" s="145">
        <v>4</v>
      </c>
      <c r="P15" s="145">
        <v>4</v>
      </c>
      <c r="Q15" s="162">
        <v>3.8</v>
      </c>
      <c r="R15" s="145"/>
      <c r="S15" s="145">
        <v>4</v>
      </c>
      <c r="T15" s="145"/>
      <c r="U15" s="145"/>
      <c r="V15" s="146"/>
      <c r="W15" s="162">
        <v>4</v>
      </c>
      <c r="X15" s="145"/>
      <c r="Y15" s="145"/>
      <c r="Z15" s="145"/>
      <c r="AA15" s="145"/>
      <c r="AB15" s="146"/>
      <c r="AC15" s="162">
        <v>0</v>
      </c>
      <c r="AD15" s="145"/>
      <c r="AE15" s="145"/>
      <c r="AF15" s="145"/>
      <c r="AG15" s="145"/>
      <c r="AH15" s="146"/>
      <c r="AI15" s="162">
        <v>0</v>
      </c>
      <c r="AJ15" s="145">
        <v>3</v>
      </c>
      <c r="AK15" s="145">
        <v>3</v>
      </c>
      <c r="AL15" s="146">
        <v>4</v>
      </c>
      <c r="AM15" s="145">
        <v>4</v>
      </c>
      <c r="AN15" s="146"/>
      <c r="AO15" s="162">
        <v>3.5</v>
      </c>
      <c r="AP15" s="145">
        <v>3</v>
      </c>
      <c r="AQ15" s="145"/>
      <c r="AR15" s="145"/>
      <c r="AS15" s="145"/>
      <c r="AT15" s="146"/>
      <c r="AU15" s="162">
        <v>3</v>
      </c>
      <c r="AV15" s="145"/>
      <c r="AW15" s="145"/>
      <c r="AX15" s="145"/>
      <c r="AY15" s="145">
        <v>4</v>
      </c>
      <c r="AZ15" s="145">
        <v>4</v>
      </c>
      <c r="BA15" s="162">
        <v>4</v>
      </c>
      <c r="BB15" s="145"/>
      <c r="BC15" s="145"/>
      <c r="BD15" s="145"/>
      <c r="BE15" s="147"/>
      <c r="BF15" s="148"/>
      <c r="BG15" s="162">
        <v>0</v>
      </c>
    </row>
    <row r="16" spans="1:59" s="102" customFormat="1" ht="23.1" customHeight="1" x14ac:dyDescent="0.3">
      <c r="A16" s="149">
        <v>14</v>
      </c>
      <c r="B16" s="149" t="s">
        <v>193</v>
      </c>
      <c r="C16" s="150" t="s">
        <v>194</v>
      </c>
      <c r="D16" s="149" t="s">
        <v>541</v>
      </c>
      <c r="E16" s="149" t="s">
        <v>160</v>
      </c>
      <c r="F16" s="145">
        <v>4</v>
      </c>
      <c r="G16" s="145">
        <v>3.5</v>
      </c>
      <c r="H16" s="145">
        <v>3</v>
      </c>
      <c r="I16" s="145">
        <v>3.5</v>
      </c>
      <c r="J16" s="152"/>
      <c r="K16" s="162">
        <v>3.5</v>
      </c>
      <c r="L16" s="145">
        <v>4</v>
      </c>
      <c r="M16" s="145">
        <v>3.5</v>
      </c>
      <c r="N16" s="145">
        <v>3</v>
      </c>
      <c r="O16" s="145">
        <v>3.5</v>
      </c>
      <c r="P16" s="145">
        <v>4</v>
      </c>
      <c r="Q16" s="162">
        <v>3.6</v>
      </c>
      <c r="R16" s="145"/>
      <c r="S16" s="145">
        <v>3.5</v>
      </c>
      <c r="T16" s="153"/>
      <c r="U16" s="145"/>
      <c r="V16" s="152"/>
      <c r="W16" s="162">
        <v>3.5</v>
      </c>
      <c r="X16" s="145"/>
      <c r="Y16" s="145"/>
      <c r="Z16" s="153"/>
      <c r="AA16" s="153"/>
      <c r="AB16" s="152"/>
      <c r="AC16" s="162">
        <v>0</v>
      </c>
      <c r="AD16" s="145"/>
      <c r="AE16" s="145"/>
      <c r="AF16" s="145"/>
      <c r="AG16" s="153"/>
      <c r="AH16" s="152"/>
      <c r="AI16" s="162">
        <v>0</v>
      </c>
      <c r="AJ16" s="145">
        <v>4</v>
      </c>
      <c r="AK16" s="145">
        <v>3.5</v>
      </c>
      <c r="AL16" s="146">
        <v>4</v>
      </c>
      <c r="AM16" s="145">
        <v>3.5</v>
      </c>
      <c r="AN16" s="152"/>
      <c r="AO16" s="162">
        <v>3.75</v>
      </c>
      <c r="AP16" s="145">
        <v>3</v>
      </c>
      <c r="AQ16" s="145"/>
      <c r="AR16" s="145"/>
      <c r="AS16" s="153"/>
      <c r="AT16" s="152"/>
      <c r="AU16" s="162">
        <v>3</v>
      </c>
      <c r="AV16" s="153"/>
      <c r="AW16" s="153"/>
      <c r="AX16" s="145"/>
      <c r="AY16" s="145">
        <v>3.5</v>
      </c>
      <c r="AZ16" s="145">
        <v>4</v>
      </c>
      <c r="BA16" s="162">
        <v>3.75</v>
      </c>
      <c r="BB16" s="145"/>
      <c r="BC16" s="145"/>
      <c r="BD16" s="153"/>
      <c r="BE16" s="151"/>
      <c r="BF16" s="154"/>
      <c r="BG16" s="162">
        <v>0</v>
      </c>
    </row>
    <row r="17" spans="1:59" s="102" customFormat="1" ht="23.1" customHeight="1" x14ac:dyDescent="0.3">
      <c r="A17" s="143">
        <v>15</v>
      </c>
      <c r="B17" s="143" t="s">
        <v>292</v>
      </c>
      <c r="C17" s="144" t="s">
        <v>293</v>
      </c>
      <c r="D17" s="143" t="s">
        <v>541</v>
      </c>
      <c r="E17" s="143" t="s">
        <v>492</v>
      </c>
      <c r="F17" s="145" t="s">
        <v>563</v>
      </c>
      <c r="G17" s="145" t="s">
        <v>563</v>
      </c>
      <c r="H17" s="145" t="s">
        <v>563</v>
      </c>
      <c r="I17" s="145" t="s">
        <v>563</v>
      </c>
      <c r="J17" s="146"/>
      <c r="K17" s="162" t="s">
        <v>563</v>
      </c>
      <c r="L17" s="145" t="s">
        <v>563</v>
      </c>
      <c r="M17" s="145" t="s">
        <v>563</v>
      </c>
      <c r="N17" s="145" t="s">
        <v>563</v>
      </c>
      <c r="O17" s="145" t="s">
        <v>563</v>
      </c>
      <c r="P17" s="145" t="s">
        <v>563</v>
      </c>
      <c r="Q17" s="162" t="s">
        <v>563</v>
      </c>
      <c r="R17" s="145"/>
      <c r="S17" s="145" t="s">
        <v>563</v>
      </c>
      <c r="T17" s="145"/>
      <c r="U17" s="145"/>
      <c r="V17" s="146"/>
      <c r="W17" s="162" t="s">
        <v>563</v>
      </c>
      <c r="X17" s="145"/>
      <c r="Y17" s="145"/>
      <c r="Z17" s="145"/>
      <c r="AA17" s="145"/>
      <c r="AB17" s="146"/>
      <c r="AC17" s="162">
        <v>0</v>
      </c>
      <c r="AD17" s="145"/>
      <c r="AE17" s="145"/>
      <c r="AF17" s="145"/>
      <c r="AG17" s="145"/>
      <c r="AH17" s="146"/>
      <c r="AI17" s="162">
        <v>0</v>
      </c>
      <c r="AJ17" s="145" t="s">
        <v>563</v>
      </c>
      <c r="AK17" s="145" t="s">
        <v>563</v>
      </c>
      <c r="AL17" s="146" t="s">
        <v>563</v>
      </c>
      <c r="AM17" s="145" t="s">
        <v>563</v>
      </c>
      <c r="AN17" s="146"/>
      <c r="AO17" s="162" t="s">
        <v>563</v>
      </c>
      <c r="AP17" s="145" t="s">
        <v>563</v>
      </c>
      <c r="AQ17" s="145"/>
      <c r="AR17" s="145"/>
      <c r="AS17" s="145"/>
      <c r="AT17" s="146"/>
      <c r="AU17" s="162" t="s">
        <v>563</v>
      </c>
      <c r="AV17" s="145"/>
      <c r="AW17" s="145"/>
      <c r="AX17" s="145"/>
      <c r="AY17" s="145" t="s">
        <v>563</v>
      </c>
      <c r="AZ17" s="145" t="s">
        <v>563</v>
      </c>
      <c r="BA17" s="162" t="s">
        <v>563</v>
      </c>
      <c r="BB17" s="145"/>
      <c r="BC17" s="145"/>
      <c r="BD17" s="145"/>
      <c r="BE17" s="147"/>
      <c r="BF17" s="148"/>
      <c r="BG17" s="162">
        <v>0</v>
      </c>
    </row>
    <row r="18" spans="1:59" s="102" customFormat="1" ht="23.1" customHeight="1" x14ac:dyDescent="0.3">
      <c r="A18" s="149">
        <v>16</v>
      </c>
      <c r="B18" s="149" t="s">
        <v>104</v>
      </c>
      <c r="C18" s="150" t="s">
        <v>105</v>
      </c>
      <c r="D18" s="149" t="s">
        <v>449</v>
      </c>
      <c r="E18" s="149" t="s">
        <v>34</v>
      </c>
      <c r="F18" s="145">
        <v>1</v>
      </c>
      <c r="G18" s="145">
        <v>2</v>
      </c>
      <c r="H18" s="145">
        <v>2</v>
      </c>
      <c r="I18" s="145">
        <v>1</v>
      </c>
      <c r="J18" s="152"/>
      <c r="K18" s="162">
        <v>1.5</v>
      </c>
      <c r="L18" s="145">
        <v>2</v>
      </c>
      <c r="M18" s="145">
        <v>2</v>
      </c>
      <c r="N18" s="145">
        <v>2</v>
      </c>
      <c r="O18" s="145">
        <v>3</v>
      </c>
      <c r="P18" s="145">
        <v>2</v>
      </c>
      <c r="Q18" s="162">
        <v>2.2000000000000002</v>
      </c>
      <c r="R18" s="145"/>
      <c r="S18" s="145">
        <v>1</v>
      </c>
      <c r="T18" s="153"/>
      <c r="U18" s="145"/>
      <c r="V18" s="152"/>
      <c r="W18" s="162">
        <v>1</v>
      </c>
      <c r="X18" s="145"/>
      <c r="Y18" s="145"/>
      <c r="Z18" s="153"/>
      <c r="AA18" s="153"/>
      <c r="AB18" s="152"/>
      <c r="AC18" s="162">
        <v>0</v>
      </c>
      <c r="AD18" s="145"/>
      <c r="AE18" s="145"/>
      <c r="AF18" s="145"/>
      <c r="AG18" s="153"/>
      <c r="AH18" s="152"/>
      <c r="AI18" s="162">
        <v>0</v>
      </c>
      <c r="AJ18" s="145">
        <v>2</v>
      </c>
      <c r="AK18" s="145">
        <v>1</v>
      </c>
      <c r="AL18" s="146">
        <v>1</v>
      </c>
      <c r="AM18" s="145">
        <v>1</v>
      </c>
      <c r="AN18" s="152"/>
      <c r="AO18" s="162">
        <v>1.25</v>
      </c>
      <c r="AP18" s="145">
        <v>3</v>
      </c>
      <c r="AQ18" s="145"/>
      <c r="AR18" s="145"/>
      <c r="AS18" s="153"/>
      <c r="AT18" s="152"/>
      <c r="AU18" s="162">
        <v>3</v>
      </c>
      <c r="AV18" s="153"/>
      <c r="AW18" s="153"/>
      <c r="AX18" s="145"/>
      <c r="AY18" s="145">
        <v>2</v>
      </c>
      <c r="AZ18" s="145">
        <v>1</v>
      </c>
      <c r="BA18" s="162">
        <v>1.5</v>
      </c>
      <c r="BB18" s="145"/>
      <c r="BC18" s="145"/>
      <c r="BD18" s="153"/>
      <c r="BE18" s="151"/>
      <c r="BF18" s="154"/>
      <c r="BG18" s="162">
        <v>0</v>
      </c>
    </row>
    <row r="19" spans="1:59" s="102" customFormat="1" ht="23.1" customHeight="1" x14ac:dyDescent="0.3">
      <c r="A19" s="143">
        <v>17</v>
      </c>
      <c r="B19" s="143" t="s">
        <v>294</v>
      </c>
      <c r="C19" s="144" t="s">
        <v>295</v>
      </c>
      <c r="D19" s="143" t="s">
        <v>541</v>
      </c>
      <c r="E19" s="143" t="s">
        <v>492</v>
      </c>
      <c r="F19" s="145">
        <v>4</v>
      </c>
      <c r="G19" s="145">
        <v>4</v>
      </c>
      <c r="H19" s="145">
        <v>2</v>
      </c>
      <c r="I19" s="145">
        <v>4</v>
      </c>
      <c r="J19" s="146"/>
      <c r="K19" s="162">
        <v>3.5</v>
      </c>
      <c r="L19" s="145">
        <v>4</v>
      </c>
      <c r="M19" s="145">
        <v>4</v>
      </c>
      <c r="N19" s="145">
        <v>4</v>
      </c>
      <c r="O19" s="145">
        <v>4</v>
      </c>
      <c r="P19" s="145">
        <v>4</v>
      </c>
      <c r="Q19" s="162">
        <v>4</v>
      </c>
      <c r="R19" s="145"/>
      <c r="S19" s="145">
        <v>4</v>
      </c>
      <c r="T19" s="145"/>
      <c r="U19" s="145"/>
      <c r="V19" s="146"/>
      <c r="W19" s="162">
        <v>4</v>
      </c>
      <c r="X19" s="145"/>
      <c r="Y19" s="145"/>
      <c r="Z19" s="145"/>
      <c r="AA19" s="145"/>
      <c r="AB19" s="146"/>
      <c r="AC19" s="162">
        <v>0</v>
      </c>
      <c r="AD19" s="145"/>
      <c r="AE19" s="145"/>
      <c r="AF19" s="145"/>
      <c r="AG19" s="145"/>
      <c r="AH19" s="146"/>
      <c r="AI19" s="162">
        <v>0</v>
      </c>
      <c r="AJ19" s="145">
        <v>3</v>
      </c>
      <c r="AK19" s="145">
        <v>2</v>
      </c>
      <c r="AL19" s="146">
        <v>3</v>
      </c>
      <c r="AM19" s="145">
        <v>3</v>
      </c>
      <c r="AN19" s="146"/>
      <c r="AO19" s="162">
        <v>2.75</v>
      </c>
      <c r="AP19" s="145">
        <v>3</v>
      </c>
      <c r="AQ19" s="145"/>
      <c r="AR19" s="145"/>
      <c r="AS19" s="145"/>
      <c r="AT19" s="146"/>
      <c r="AU19" s="162">
        <v>3</v>
      </c>
      <c r="AV19" s="145"/>
      <c r="AW19" s="145"/>
      <c r="AX19" s="145"/>
      <c r="AY19" s="145">
        <v>3</v>
      </c>
      <c r="AZ19" s="145">
        <v>3</v>
      </c>
      <c r="BA19" s="162">
        <v>3</v>
      </c>
      <c r="BB19" s="145"/>
      <c r="BC19" s="145"/>
      <c r="BD19" s="145"/>
      <c r="BE19" s="147"/>
      <c r="BF19" s="148"/>
      <c r="BG19" s="162">
        <v>0</v>
      </c>
    </row>
    <row r="20" spans="1:59" s="102" customFormat="1" ht="23.1" customHeight="1" x14ac:dyDescent="0.3">
      <c r="A20" s="149">
        <v>18</v>
      </c>
      <c r="B20" s="149" t="s">
        <v>106</v>
      </c>
      <c r="C20" s="150" t="s">
        <v>107</v>
      </c>
      <c r="D20" s="149" t="s">
        <v>542</v>
      </c>
      <c r="E20" s="149" t="s">
        <v>34</v>
      </c>
      <c r="F20" s="145">
        <v>2</v>
      </c>
      <c r="G20" s="145">
        <v>5</v>
      </c>
      <c r="H20" s="145">
        <v>2</v>
      </c>
      <c r="I20" s="145">
        <v>3</v>
      </c>
      <c r="J20" s="152"/>
      <c r="K20" s="162">
        <v>3</v>
      </c>
      <c r="L20" s="145">
        <v>3</v>
      </c>
      <c r="M20" s="145">
        <v>2</v>
      </c>
      <c r="N20" s="145">
        <v>4</v>
      </c>
      <c r="O20" s="145">
        <v>2</v>
      </c>
      <c r="P20" s="145">
        <v>2</v>
      </c>
      <c r="Q20" s="162">
        <v>2.6</v>
      </c>
      <c r="R20" s="145"/>
      <c r="S20" s="145">
        <v>3</v>
      </c>
      <c r="T20" s="153"/>
      <c r="U20" s="145"/>
      <c r="V20" s="152"/>
      <c r="W20" s="162">
        <v>3</v>
      </c>
      <c r="X20" s="145"/>
      <c r="Y20" s="145"/>
      <c r="Z20" s="153"/>
      <c r="AA20" s="153"/>
      <c r="AB20" s="152"/>
      <c r="AC20" s="162">
        <v>0</v>
      </c>
      <c r="AD20" s="145"/>
      <c r="AE20" s="145"/>
      <c r="AF20" s="145"/>
      <c r="AG20" s="153"/>
      <c r="AH20" s="152"/>
      <c r="AI20" s="162">
        <v>0</v>
      </c>
      <c r="AJ20" s="145">
        <v>3</v>
      </c>
      <c r="AK20" s="145">
        <v>3</v>
      </c>
      <c r="AL20" s="146">
        <v>2</v>
      </c>
      <c r="AM20" s="145">
        <v>3</v>
      </c>
      <c r="AN20" s="152"/>
      <c r="AO20" s="162">
        <v>2.75</v>
      </c>
      <c r="AP20" s="145">
        <v>3</v>
      </c>
      <c r="AQ20" s="145"/>
      <c r="AR20" s="145"/>
      <c r="AS20" s="153"/>
      <c r="AT20" s="152"/>
      <c r="AU20" s="162">
        <v>3</v>
      </c>
      <c r="AV20" s="153"/>
      <c r="AW20" s="153"/>
      <c r="AX20" s="145"/>
      <c r="AY20" s="145">
        <v>4</v>
      </c>
      <c r="AZ20" s="145">
        <v>4</v>
      </c>
      <c r="BA20" s="162">
        <v>4</v>
      </c>
      <c r="BB20" s="145"/>
      <c r="BC20" s="145"/>
      <c r="BD20" s="153"/>
      <c r="BE20" s="151"/>
      <c r="BF20" s="154"/>
      <c r="BG20" s="162">
        <v>0</v>
      </c>
    </row>
    <row r="21" spans="1:59" s="102" customFormat="1" ht="23.1" customHeight="1" x14ac:dyDescent="0.3">
      <c r="A21" s="143">
        <v>19</v>
      </c>
      <c r="B21" s="143" t="s">
        <v>49</v>
      </c>
      <c r="C21" s="144" t="s">
        <v>50</v>
      </c>
      <c r="D21" s="143" t="s">
        <v>541</v>
      </c>
      <c r="E21" s="143" t="s">
        <v>34</v>
      </c>
      <c r="F21" s="145">
        <v>4</v>
      </c>
      <c r="G21" s="145">
        <v>3.5</v>
      </c>
      <c r="H21" s="145">
        <v>4</v>
      </c>
      <c r="I21" s="145">
        <v>3.5</v>
      </c>
      <c r="J21" s="146"/>
      <c r="K21" s="162">
        <v>3.75</v>
      </c>
      <c r="L21" s="145">
        <v>4</v>
      </c>
      <c r="M21" s="145">
        <v>3.5</v>
      </c>
      <c r="N21" s="145">
        <v>4</v>
      </c>
      <c r="O21" s="145">
        <v>3.5</v>
      </c>
      <c r="P21" s="145">
        <v>3.5</v>
      </c>
      <c r="Q21" s="162">
        <v>3.7</v>
      </c>
      <c r="R21" s="145"/>
      <c r="S21" s="145">
        <v>4</v>
      </c>
      <c r="T21" s="145"/>
      <c r="U21" s="145"/>
      <c r="V21" s="146"/>
      <c r="W21" s="162">
        <v>4</v>
      </c>
      <c r="X21" s="145"/>
      <c r="Y21" s="145"/>
      <c r="Z21" s="145"/>
      <c r="AA21" s="145"/>
      <c r="AB21" s="146"/>
      <c r="AC21" s="162">
        <v>0</v>
      </c>
      <c r="AD21" s="145"/>
      <c r="AE21" s="145"/>
      <c r="AF21" s="145"/>
      <c r="AG21" s="145"/>
      <c r="AH21" s="146"/>
      <c r="AI21" s="162">
        <v>0</v>
      </c>
      <c r="AJ21" s="145">
        <v>3.5</v>
      </c>
      <c r="AK21" s="145">
        <v>4</v>
      </c>
      <c r="AL21" s="146">
        <v>4</v>
      </c>
      <c r="AM21" s="145">
        <v>3.5</v>
      </c>
      <c r="AN21" s="146"/>
      <c r="AO21" s="162">
        <v>3.75</v>
      </c>
      <c r="AP21" s="145">
        <v>4</v>
      </c>
      <c r="AQ21" s="145"/>
      <c r="AR21" s="145"/>
      <c r="AS21" s="145"/>
      <c r="AT21" s="146"/>
      <c r="AU21" s="162">
        <v>4</v>
      </c>
      <c r="AV21" s="145"/>
      <c r="AW21" s="145"/>
      <c r="AX21" s="145"/>
      <c r="AY21" s="145">
        <v>3.5</v>
      </c>
      <c r="AZ21" s="145">
        <v>3.5</v>
      </c>
      <c r="BA21" s="162">
        <v>3.5</v>
      </c>
      <c r="BB21" s="145"/>
      <c r="BC21" s="145"/>
      <c r="BD21" s="145"/>
      <c r="BE21" s="147"/>
      <c r="BF21" s="148"/>
      <c r="BG21" s="162">
        <v>0</v>
      </c>
    </row>
    <row r="22" spans="1:59" s="102" customFormat="1" ht="23.1" customHeight="1" x14ac:dyDescent="0.3">
      <c r="A22" s="149">
        <v>20</v>
      </c>
      <c r="B22" s="149" t="s">
        <v>195</v>
      </c>
      <c r="C22" s="150" t="s">
        <v>536</v>
      </c>
      <c r="D22" s="149" t="s">
        <v>449</v>
      </c>
      <c r="E22" s="149" t="s">
        <v>160</v>
      </c>
      <c r="F22" s="145">
        <v>4</v>
      </c>
      <c r="G22" s="145">
        <v>4</v>
      </c>
      <c r="H22" s="145">
        <v>3</v>
      </c>
      <c r="I22" s="145">
        <v>3</v>
      </c>
      <c r="J22" s="152"/>
      <c r="K22" s="162">
        <v>3.5</v>
      </c>
      <c r="L22" s="145">
        <v>4</v>
      </c>
      <c r="M22" s="145">
        <v>4</v>
      </c>
      <c r="N22" s="145">
        <v>4</v>
      </c>
      <c r="O22" s="145">
        <v>4</v>
      </c>
      <c r="P22" s="145">
        <v>4</v>
      </c>
      <c r="Q22" s="162">
        <v>4</v>
      </c>
      <c r="R22" s="145"/>
      <c r="S22" s="145">
        <v>4</v>
      </c>
      <c r="T22" s="153"/>
      <c r="U22" s="145"/>
      <c r="V22" s="152"/>
      <c r="W22" s="162">
        <v>4</v>
      </c>
      <c r="X22" s="145"/>
      <c r="Y22" s="145"/>
      <c r="Z22" s="153"/>
      <c r="AA22" s="153"/>
      <c r="AB22" s="152"/>
      <c r="AC22" s="162">
        <v>0</v>
      </c>
      <c r="AD22" s="145"/>
      <c r="AE22" s="145"/>
      <c r="AF22" s="145"/>
      <c r="AG22" s="153"/>
      <c r="AH22" s="152"/>
      <c r="AI22" s="162">
        <v>0</v>
      </c>
      <c r="AJ22" s="145">
        <v>3</v>
      </c>
      <c r="AK22" s="145">
        <v>4</v>
      </c>
      <c r="AL22" s="146">
        <v>4</v>
      </c>
      <c r="AM22" s="145">
        <v>3</v>
      </c>
      <c r="AN22" s="152"/>
      <c r="AO22" s="162">
        <v>3.5</v>
      </c>
      <c r="AP22" s="145">
        <v>3</v>
      </c>
      <c r="AQ22" s="145"/>
      <c r="AR22" s="145"/>
      <c r="AS22" s="153"/>
      <c r="AT22" s="152"/>
      <c r="AU22" s="162">
        <v>3</v>
      </c>
      <c r="AV22" s="153"/>
      <c r="AW22" s="153"/>
      <c r="AX22" s="145"/>
      <c r="AY22" s="145">
        <v>2</v>
      </c>
      <c r="AZ22" s="145">
        <v>2</v>
      </c>
      <c r="BA22" s="162">
        <v>2</v>
      </c>
      <c r="BB22" s="145"/>
      <c r="BC22" s="145"/>
      <c r="BD22" s="153"/>
      <c r="BE22" s="151"/>
      <c r="BF22" s="154"/>
      <c r="BG22" s="162">
        <v>0</v>
      </c>
    </row>
    <row r="23" spans="1:59" s="102" customFormat="1" ht="23.1" customHeight="1" x14ac:dyDescent="0.3">
      <c r="A23" s="143">
        <v>21</v>
      </c>
      <c r="B23" s="143" t="s">
        <v>208</v>
      </c>
      <c r="C23" s="144" t="s">
        <v>209</v>
      </c>
      <c r="D23" s="143" t="s">
        <v>449</v>
      </c>
      <c r="E23" s="143" t="s">
        <v>160</v>
      </c>
      <c r="F23" s="145">
        <v>4</v>
      </c>
      <c r="G23" s="145">
        <v>2</v>
      </c>
      <c r="H23" s="145">
        <v>3</v>
      </c>
      <c r="I23" s="145">
        <v>2</v>
      </c>
      <c r="J23" s="146"/>
      <c r="K23" s="162">
        <v>2.75</v>
      </c>
      <c r="L23" s="145">
        <v>2</v>
      </c>
      <c r="M23" s="145">
        <v>2</v>
      </c>
      <c r="N23" s="145">
        <v>2</v>
      </c>
      <c r="O23" s="145">
        <v>2</v>
      </c>
      <c r="P23" s="145">
        <v>3</v>
      </c>
      <c r="Q23" s="162">
        <v>2.2000000000000002</v>
      </c>
      <c r="R23" s="145"/>
      <c r="S23" s="145">
        <v>3</v>
      </c>
      <c r="T23" s="145"/>
      <c r="U23" s="145"/>
      <c r="V23" s="146"/>
      <c r="W23" s="162">
        <v>3</v>
      </c>
      <c r="X23" s="145"/>
      <c r="Y23" s="145"/>
      <c r="Z23" s="145"/>
      <c r="AA23" s="145"/>
      <c r="AB23" s="146"/>
      <c r="AC23" s="162">
        <v>0</v>
      </c>
      <c r="AD23" s="145"/>
      <c r="AE23" s="145"/>
      <c r="AF23" s="145"/>
      <c r="AG23" s="145"/>
      <c r="AH23" s="146"/>
      <c r="AI23" s="162">
        <v>0</v>
      </c>
      <c r="AJ23" s="145">
        <v>3</v>
      </c>
      <c r="AK23" s="145">
        <v>2</v>
      </c>
      <c r="AL23" s="146">
        <v>3</v>
      </c>
      <c r="AM23" s="145">
        <v>3</v>
      </c>
      <c r="AN23" s="146"/>
      <c r="AO23" s="162">
        <v>2.75</v>
      </c>
      <c r="AP23" s="145">
        <v>3</v>
      </c>
      <c r="AQ23" s="145"/>
      <c r="AR23" s="145"/>
      <c r="AS23" s="145"/>
      <c r="AT23" s="146"/>
      <c r="AU23" s="162">
        <v>3</v>
      </c>
      <c r="AV23" s="145"/>
      <c r="AW23" s="145"/>
      <c r="AX23" s="145"/>
      <c r="AY23" s="145">
        <v>3</v>
      </c>
      <c r="AZ23" s="145">
        <v>3</v>
      </c>
      <c r="BA23" s="162">
        <v>3</v>
      </c>
      <c r="BB23" s="145"/>
      <c r="BC23" s="145"/>
      <c r="BD23" s="145"/>
      <c r="BE23" s="147"/>
      <c r="BF23" s="148"/>
      <c r="BG23" s="162">
        <v>0</v>
      </c>
    </row>
    <row r="24" spans="1:59" s="102" customFormat="1" ht="23.1" customHeight="1" x14ac:dyDescent="0.3">
      <c r="A24" s="149">
        <v>22</v>
      </c>
      <c r="B24" s="149" t="s">
        <v>57</v>
      </c>
      <c r="C24" s="150" t="s">
        <v>58</v>
      </c>
      <c r="D24" s="149" t="s">
        <v>449</v>
      </c>
      <c r="E24" s="149" t="s">
        <v>34</v>
      </c>
      <c r="F24" s="145">
        <v>3</v>
      </c>
      <c r="G24" s="145">
        <v>3</v>
      </c>
      <c r="H24" s="145">
        <v>3</v>
      </c>
      <c r="I24" s="145">
        <v>3</v>
      </c>
      <c r="J24" s="152"/>
      <c r="K24" s="162">
        <v>3</v>
      </c>
      <c r="L24" s="145">
        <v>3</v>
      </c>
      <c r="M24" s="145">
        <v>3</v>
      </c>
      <c r="N24" s="145">
        <v>3</v>
      </c>
      <c r="O24" s="145">
        <v>3</v>
      </c>
      <c r="P24" s="145">
        <v>3</v>
      </c>
      <c r="Q24" s="162">
        <v>3</v>
      </c>
      <c r="R24" s="145"/>
      <c r="S24" s="145">
        <v>3</v>
      </c>
      <c r="T24" s="153"/>
      <c r="U24" s="145"/>
      <c r="V24" s="152"/>
      <c r="W24" s="162">
        <v>3</v>
      </c>
      <c r="X24" s="145"/>
      <c r="Y24" s="145"/>
      <c r="Z24" s="153"/>
      <c r="AA24" s="153"/>
      <c r="AB24" s="152"/>
      <c r="AC24" s="162">
        <v>0</v>
      </c>
      <c r="AD24" s="145"/>
      <c r="AE24" s="145"/>
      <c r="AF24" s="145"/>
      <c r="AG24" s="153"/>
      <c r="AH24" s="152"/>
      <c r="AI24" s="162">
        <v>0</v>
      </c>
      <c r="AJ24" s="145">
        <v>3</v>
      </c>
      <c r="AK24" s="145">
        <v>3</v>
      </c>
      <c r="AL24" s="146">
        <v>3</v>
      </c>
      <c r="AM24" s="145">
        <v>4</v>
      </c>
      <c r="AN24" s="152"/>
      <c r="AO24" s="162">
        <v>3.25</v>
      </c>
      <c r="AP24" s="145">
        <v>3</v>
      </c>
      <c r="AQ24" s="145"/>
      <c r="AR24" s="145"/>
      <c r="AS24" s="153"/>
      <c r="AT24" s="152"/>
      <c r="AU24" s="162">
        <v>3</v>
      </c>
      <c r="AV24" s="153"/>
      <c r="AW24" s="153"/>
      <c r="AX24" s="145"/>
      <c r="AY24" s="145">
        <v>4</v>
      </c>
      <c r="AZ24" s="145">
        <v>4</v>
      </c>
      <c r="BA24" s="162">
        <v>4</v>
      </c>
      <c r="BB24" s="145"/>
      <c r="BC24" s="145"/>
      <c r="BD24" s="153"/>
      <c r="BE24" s="151"/>
      <c r="BF24" s="154"/>
      <c r="BG24" s="162">
        <v>0</v>
      </c>
    </row>
    <row r="25" spans="1:59" s="102" customFormat="1" ht="23.1" customHeight="1" x14ac:dyDescent="0.3">
      <c r="A25" s="143">
        <v>23</v>
      </c>
      <c r="B25" s="143" t="s">
        <v>224</v>
      </c>
      <c r="C25" s="144" t="s">
        <v>225</v>
      </c>
      <c r="D25" s="143" t="s">
        <v>449</v>
      </c>
      <c r="E25" s="143" t="s">
        <v>160</v>
      </c>
      <c r="F25" s="145">
        <v>3</v>
      </c>
      <c r="G25" s="145">
        <v>3</v>
      </c>
      <c r="H25" s="145">
        <v>3</v>
      </c>
      <c r="I25" s="145">
        <v>2.5</v>
      </c>
      <c r="J25" s="146"/>
      <c r="K25" s="162">
        <v>2.875</v>
      </c>
      <c r="L25" s="145">
        <v>3</v>
      </c>
      <c r="M25" s="145">
        <v>3</v>
      </c>
      <c r="N25" s="145">
        <v>3</v>
      </c>
      <c r="O25" s="145">
        <v>2.5</v>
      </c>
      <c r="P25" s="145">
        <v>3</v>
      </c>
      <c r="Q25" s="162">
        <v>2.9</v>
      </c>
      <c r="R25" s="145"/>
      <c r="S25" s="145">
        <v>3</v>
      </c>
      <c r="T25" s="145"/>
      <c r="U25" s="145"/>
      <c r="V25" s="146"/>
      <c r="W25" s="162">
        <v>3</v>
      </c>
      <c r="X25" s="145"/>
      <c r="Y25" s="145"/>
      <c r="Z25" s="145"/>
      <c r="AA25" s="145"/>
      <c r="AB25" s="146"/>
      <c r="AC25" s="162">
        <v>0</v>
      </c>
      <c r="AD25" s="145"/>
      <c r="AE25" s="145"/>
      <c r="AF25" s="145"/>
      <c r="AG25" s="145"/>
      <c r="AH25" s="146"/>
      <c r="AI25" s="162">
        <v>0</v>
      </c>
      <c r="AJ25" s="145">
        <v>3</v>
      </c>
      <c r="AK25" s="145">
        <v>3</v>
      </c>
      <c r="AL25" s="146">
        <v>3</v>
      </c>
      <c r="AM25" s="145">
        <v>3</v>
      </c>
      <c r="AN25" s="146"/>
      <c r="AO25" s="162">
        <v>3</v>
      </c>
      <c r="AP25" s="145">
        <v>3</v>
      </c>
      <c r="AQ25" s="145"/>
      <c r="AR25" s="145"/>
      <c r="AS25" s="145"/>
      <c r="AT25" s="146"/>
      <c r="AU25" s="162">
        <v>3</v>
      </c>
      <c r="AV25" s="145"/>
      <c r="AW25" s="145"/>
      <c r="AX25" s="145"/>
      <c r="AY25" s="145">
        <v>2.5</v>
      </c>
      <c r="AZ25" s="145">
        <v>3</v>
      </c>
      <c r="BA25" s="162">
        <v>2.75</v>
      </c>
      <c r="BB25" s="145"/>
      <c r="BC25" s="145"/>
      <c r="BD25" s="145"/>
      <c r="BE25" s="147"/>
      <c r="BF25" s="148"/>
      <c r="BG25" s="162">
        <v>0</v>
      </c>
    </row>
    <row r="26" spans="1:59" s="102" customFormat="1" ht="23.1" customHeight="1" x14ac:dyDescent="0.3">
      <c r="A26" s="149">
        <v>24</v>
      </c>
      <c r="B26" s="149" t="s">
        <v>296</v>
      </c>
      <c r="C26" s="150" t="s">
        <v>108</v>
      </c>
      <c r="D26" s="149" t="s">
        <v>449</v>
      </c>
      <c r="E26" s="149" t="s">
        <v>34</v>
      </c>
      <c r="F26" s="145">
        <v>3</v>
      </c>
      <c r="G26" s="145">
        <v>2</v>
      </c>
      <c r="H26" s="145">
        <v>3</v>
      </c>
      <c r="I26" s="145">
        <v>2</v>
      </c>
      <c r="J26" s="152"/>
      <c r="K26" s="162">
        <v>2.5</v>
      </c>
      <c r="L26" s="145">
        <v>3</v>
      </c>
      <c r="M26" s="145">
        <v>2</v>
      </c>
      <c r="N26" s="145">
        <v>2</v>
      </c>
      <c r="O26" s="145">
        <v>4</v>
      </c>
      <c r="P26" s="145">
        <v>2</v>
      </c>
      <c r="Q26" s="162">
        <v>2.6</v>
      </c>
      <c r="R26" s="145"/>
      <c r="S26" s="145">
        <v>2</v>
      </c>
      <c r="T26" s="153"/>
      <c r="U26" s="145"/>
      <c r="V26" s="152"/>
      <c r="W26" s="162">
        <v>2</v>
      </c>
      <c r="X26" s="145"/>
      <c r="Y26" s="145"/>
      <c r="Z26" s="153"/>
      <c r="AA26" s="153"/>
      <c r="AB26" s="152"/>
      <c r="AC26" s="162">
        <v>0</v>
      </c>
      <c r="AD26" s="145"/>
      <c r="AE26" s="145"/>
      <c r="AF26" s="145"/>
      <c r="AG26" s="153"/>
      <c r="AH26" s="152"/>
      <c r="AI26" s="162">
        <v>0</v>
      </c>
      <c r="AJ26" s="145">
        <v>2</v>
      </c>
      <c r="AK26" s="145">
        <v>2</v>
      </c>
      <c r="AL26" s="146">
        <v>2</v>
      </c>
      <c r="AM26" s="145">
        <v>2</v>
      </c>
      <c r="AN26" s="152"/>
      <c r="AO26" s="162">
        <v>2</v>
      </c>
      <c r="AP26" s="145">
        <v>3</v>
      </c>
      <c r="AQ26" s="145"/>
      <c r="AR26" s="145"/>
      <c r="AS26" s="153"/>
      <c r="AT26" s="152"/>
      <c r="AU26" s="162">
        <v>3</v>
      </c>
      <c r="AV26" s="153"/>
      <c r="AW26" s="153"/>
      <c r="AX26" s="145"/>
      <c r="AY26" s="145">
        <v>2</v>
      </c>
      <c r="AZ26" s="145">
        <v>2</v>
      </c>
      <c r="BA26" s="162">
        <v>2</v>
      </c>
      <c r="BB26" s="145"/>
      <c r="BC26" s="145"/>
      <c r="BD26" s="153"/>
      <c r="BE26" s="151"/>
      <c r="BF26" s="154"/>
      <c r="BG26" s="162">
        <v>0</v>
      </c>
    </row>
    <row r="27" spans="1:59" s="102" customFormat="1" ht="23.1" customHeight="1" x14ac:dyDescent="0.3">
      <c r="A27" s="143">
        <v>25</v>
      </c>
      <c r="B27" s="143" t="s">
        <v>240</v>
      </c>
      <c r="C27" s="144" t="s">
        <v>241</v>
      </c>
      <c r="D27" s="143" t="s">
        <v>449</v>
      </c>
      <c r="E27" s="143" t="s">
        <v>160</v>
      </c>
      <c r="F27" s="145">
        <v>3</v>
      </c>
      <c r="G27" s="145">
        <v>3</v>
      </c>
      <c r="H27" s="145">
        <v>0</v>
      </c>
      <c r="I27" s="145">
        <v>3</v>
      </c>
      <c r="J27" s="146"/>
      <c r="K27" s="162">
        <v>2.25</v>
      </c>
      <c r="L27" s="145">
        <v>4</v>
      </c>
      <c r="M27" s="145">
        <v>4</v>
      </c>
      <c r="N27" s="145">
        <v>4</v>
      </c>
      <c r="O27" s="145">
        <v>3</v>
      </c>
      <c r="P27" s="145">
        <v>3</v>
      </c>
      <c r="Q27" s="162">
        <v>3.6</v>
      </c>
      <c r="R27" s="145"/>
      <c r="S27" s="145">
        <v>3</v>
      </c>
      <c r="T27" s="145"/>
      <c r="U27" s="145"/>
      <c r="V27" s="146"/>
      <c r="W27" s="162">
        <v>3</v>
      </c>
      <c r="X27" s="145"/>
      <c r="Y27" s="145"/>
      <c r="Z27" s="145"/>
      <c r="AA27" s="145"/>
      <c r="AB27" s="146"/>
      <c r="AC27" s="162">
        <v>0</v>
      </c>
      <c r="AD27" s="145"/>
      <c r="AE27" s="145"/>
      <c r="AF27" s="145"/>
      <c r="AG27" s="145"/>
      <c r="AH27" s="146"/>
      <c r="AI27" s="162">
        <v>0</v>
      </c>
      <c r="AJ27" s="145">
        <v>3</v>
      </c>
      <c r="AK27" s="145">
        <v>3</v>
      </c>
      <c r="AL27" s="146">
        <v>3</v>
      </c>
      <c r="AM27" s="145">
        <v>3</v>
      </c>
      <c r="AN27" s="146"/>
      <c r="AO27" s="162">
        <v>3</v>
      </c>
      <c r="AP27" s="145">
        <v>3</v>
      </c>
      <c r="AQ27" s="145"/>
      <c r="AR27" s="145"/>
      <c r="AS27" s="145"/>
      <c r="AT27" s="146"/>
      <c r="AU27" s="162">
        <v>3</v>
      </c>
      <c r="AV27" s="145"/>
      <c r="AW27" s="145"/>
      <c r="AX27" s="145"/>
      <c r="AY27" s="145">
        <v>3</v>
      </c>
      <c r="AZ27" s="145">
        <v>3</v>
      </c>
      <c r="BA27" s="162">
        <v>3</v>
      </c>
      <c r="BB27" s="145"/>
      <c r="BC27" s="145"/>
      <c r="BD27" s="145"/>
      <c r="BE27" s="147"/>
      <c r="BF27" s="148"/>
      <c r="BG27" s="162">
        <v>0</v>
      </c>
    </row>
    <row r="28" spans="1:59" s="102" customFormat="1" ht="23.1" customHeight="1" x14ac:dyDescent="0.3">
      <c r="A28" s="149">
        <v>26</v>
      </c>
      <c r="B28" s="149" t="s">
        <v>297</v>
      </c>
      <c r="C28" s="150" t="s">
        <v>298</v>
      </c>
      <c r="D28" s="149" t="s">
        <v>541</v>
      </c>
      <c r="E28" s="149" t="s">
        <v>492</v>
      </c>
      <c r="F28" s="145">
        <v>2</v>
      </c>
      <c r="G28" s="145">
        <v>2</v>
      </c>
      <c r="H28" s="145">
        <v>2</v>
      </c>
      <c r="I28" s="145">
        <v>2</v>
      </c>
      <c r="J28" s="152"/>
      <c r="K28" s="162">
        <v>2</v>
      </c>
      <c r="L28" s="145">
        <v>2</v>
      </c>
      <c r="M28" s="145">
        <v>3</v>
      </c>
      <c r="N28" s="145">
        <v>2</v>
      </c>
      <c r="O28" s="145">
        <v>3</v>
      </c>
      <c r="P28" s="145">
        <v>2</v>
      </c>
      <c r="Q28" s="162">
        <v>2.4</v>
      </c>
      <c r="R28" s="145"/>
      <c r="S28" s="145">
        <v>3</v>
      </c>
      <c r="T28" s="153"/>
      <c r="U28" s="145"/>
      <c r="V28" s="152"/>
      <c r="W28" s="162">
        <v>3</v>
      </c>
      <c r="X28" s="145"/>
      <c r="Y28" s="145"/>
      <c r="Z28" s="153"/>
      <c r="AA28" s="153"/>
      <c r="AB28" s="152"/>
      <c r="AC28" s="162">
        <v>0</v>
      </c>
      <c r="AD28" s="145"/>
      <c r="AE28" s="145"/>
      <c r="AF28" s="145"/>
      <c r="AG28" s="153"/>
      <c r="AH28" s="152"/>
      <c r="AI28" s="162">
        <v>0</v>
      </c>
      <c r="AJ28" s="145">
        <v>3</v>
      </c>
      <c r="AK28" s="145">
        <v>3</v>
      </c>
      <c r="AL28" s="146">
        <v>3</v>
      </c>
      <c r="AM28" s="145">
        <v>3</v>
      </c>
      <c r="AN28" s="152"/>
      <c r="AO28" s="162">
        <v>3</v>
      </c>
      <c r="AP28" s="145">
        <v>3</v>
      </c>
      <c r="AQ28" s="145"/>
      <c r="AR28" s="145"/>
      <c r="AS28" s="153"/>
      <c r="AT28" s="152"/>
      <c r="AU28" s="162">
        <v>3</v>
      </c>
      <c r="AV28" s="153"/>
      <c r="AW28" s="153"/>
      <c r="AX28" s="145"/>
      <c r="AY28" s="145">
        <v>2</v>
      </c>
      <c r="AZ28" s="145">
        <v>2</v>
      </c>
      <c r="BA28" s="162">
        <v>2</v>
      </c>
      <c r="BB28" s="145"/>
      <c r="BC28" s="145"/>
      <c r="BD28" s="153"/>
      <c r="BE28" s="151"/>
      <c r="BF28" s="154"/>
      <c r="BG28" s="162">
        <v>0</v>
      </c>
    </row>
    <row r="29" spans="1:59" s="102" customFormat="1" ht="23.1" customHeight="1" x14ac:dyDescent="0.3">
      <c r="A29" s="143">
        <v>27</v>
      </c>
      <c r="B29" s="143" t="s">
        <v>256</v>
      </c>
      <c r="C29" s="144" t="s">
        <v>257</v>
      </c>
      <c r="D29" s="143" t="s">
        <v>449</v>
      </c>
      <c r="E29" s="143" t="s">
        <v>160</v>
      </c>
      <c r="F29" s="145">
        <v>4</v>
      </c>
      <c r="G29" s="145">
        <v>3.5</v>
      </c>
      <c r="H29" s="145">
        <v>4</v>
      </c>
      <c r="I29" s="145">
        <v>4</v>
      </c>
      <c r="J29" s="146"/>
      <c r="K29" s="162">
        <v>3.875</v>
      </c>
      <c r="L29" s="145">
        <v>4</v>
      </c>
      <c r="M29" s="145">
        <v>3.5</v>
      </c>
      <c r="N29" s="145">
        <v>4</v>
      </c>
      <c r="O29" s="145">
        <v>4</v>
      </c>
      <c r="P29" s="145">
        <v>4</v>
      </c>
      <c r="Q29" s="162">
        <v>3.9</v>
      </c>
      <c r="R29" s="145"/>
      <c r="S29" s="145">
        <v>3.5</v>
      </c>
      <c r="T29" s="145"/>
      <c r="U29" s="145"/>
      <c r="V29" s="146"/>
      <c r="W29" s="162">
        <v>3.5</v>
      </c>
      <c r="X29" s="145"/>
      <c r="Y29" s="145"/>
      <c r="Z29" s="145"/>
      <c r="AA29" s="145"/>
      <c r="AB29" s="146"/>
      <c r="AC29" s="162">
        <v>0</v>
      </c>
      <c r="AD29" s="145"/>
      <c r="AE29" s="145"/>
      <c r="AF29" s="145"/>
      <c r="AG29" s="145"/>
      <c r="AH29" s="146"/>
      <c r="AI29" s="162">
        <v>0</v>
      </c>
      <c r="AJ29" s="145">
        <v>4</v>
      </c>
      <c r="AK29" s="145">
        <v>3.5</v>
      </c>
      <c r="AL29" s="146">
        <v>4</v>
      </c>
      <c r="AM29" s="145">
        <v>3.5</v>
      </c>
      <c r="AN29" s="146"/>
      <c r="AO29" s="162">
        <v>3.75</v>
      </c>
      <c r="AP29" s="145">
        <v>4</v>
      </c>
      <c r="AQ29" s="145"/>
      <c r="AR29" s="145"/>
      <c r="AS29" s="145"/>
      <c r="AT29" s="146"/>
      <c r="AU29" s="162">
        <v>4</v>
      </c>
      <c r="AV29" s="145"/>
      <c r="AW29" s="145"/>
      <c r="AX29" s="145"/>
      <c r="AY29" s="145">
        <v>4</v>
      </c>
      <c r="AZ29" s="145">
        <v>4</v>
      </c>
      <c r="BA29" s="162">
        <v>4</v>
      </c>
      <c r="BB29" s="145"/>
      <c r="BC29" s="145"/>
      <c r="BD29" s="145"/>
      <c r="BE29" s="147"/>
      <c r="BF29" s="148"/>
      <c r="BG29" s="162">
        <v>0</v>
      </c>
    </row>
    <row r="30" spans="1:59" s="102" customFormat="1" ht="23.1" customHeight="1" x14ac:dyDescent="0.3">
      <c r="A30" s="149">
        <v>28</v>
      </c>
      <c r="B30" s="149" t="s">
        <v>65</v>
      </c>
      <c r="C30" s="150" t="s">
        <v>66</v>
      </c>
      <c r="D30" s="149" t="s">
        <v>449</v>
      </c>
      <c r="E30" s="149" t="s">
        <v>34</v>
      </c>
      <c r="F30" s="145">
        <v>2</v>
      </c>
      <c r="G30" s="145">
        <v>1</v>
      </c>
      <c r="H30" s="145">
        <v>2</v>
      </c>
      <c r="I30" s="145">
        <v>3</v>
      </c>
      <c r="J30" s="152"/>
      <c r="K30" s="162">
        <v>2</v>
      </c>
      <c r="L30" s="145">
        <v>3</v>
      </c>
      <c r="M30" s="145">
        <v>2</v>
      </c>
      <c r="N30" s="145">
        <v>3</v>
      </c>
      <c r="O30" s="145">
        <v>3</v>
      </c>
      <c r="P30" s="145">
        <v>2</v>
      </c>
      <c r="Q30" s="162">
        <v>2.6</v>
      </c>
      <c r="R30" s="145"/>
      <c r="S30" s="145">
        <v>2</v>
      </c>
      <c r="T30" s="153"/>
      <c r="U30" s="145"/>
      <c r="V30" s="152"/>
      <c r="W30" s="162">
        <v>2</v>
      </c>
      <c r="X30" s="145"/>
      <c r="Y30" s="145"/>
      <c r="Z30" s="153"/>
      <c r="AA30" s="153"/>
      <c r="AB30" s="152"/>
      <c r="AC30" s="162">
        <v>0</v>
      </c>
      <c r="AD30" s="145"/>
      <c r="AE30" s="145"/>
      <c r="AF30" s="145"/>
      <c r="AG30" s="153"/>
      <c r="AH30" s="152"/>
      <c r="AI30" s="162">
        <v>0</v>
      </c>
      <c r="AJ30" s="145">
        <v>3</v>
      </c>
      <c r="AK30" s="145">
        <v>2</v>
      </c>
      <c r="AL30" s="146">
        <v>2</v>
      </c>
      <c r="AM30" s="145">
        <v>3</v>
      </c>
      <c r="AN30" s="152"/>
      <c r="AO30" s="162">
        <v>2.5</v>
      </c>
      <c r="AP30" s="145">
        <v>3</v>
      </c>
      <c r="AQ30" s="145"/>
      <c r="AR30" s="145"/>
      <c r="AS30" s="153"/>
      <c r="AT30" s="152"/>
      <c r="AU30" s="162">
        <v>3</v>
      </c>
      <c r="AV30" s="153"/>
      <c r="AW30" s="153"/>
      <c r="AX30" s="145"/>
      <c r="AY30" s="145">
        <v>3</v>
      </c>
      <c r="AZ30" s="145">
        <v>4</v>
      </c>
      <c r="BA30" s="162">
        <v>3.5</v>
      </c>
      <c r="BB30" s="145"/>
      <c r="BC30" s="145"/>
      <c r="BD30" s="153"/>
      <c r="BE30" s="151"/>
      <c r="BF30" s="154"/>
      <c r="BG30" s="162">
        <v>0</v>
      </c>
    </row>
    <row r="31" spans="1:59" s="102" customFormat="1" ht="23.1" customHeight="1" x14ac:dyDescent="0.3">
      <c r="A31" s="143">
        <v>29</v>
      </c>
      <c r="B31" s="143" t="s">
        <v>299</v>
      </c>
      <c r="C31" s="144" t="s">
        <v>300</v>
      </c>
      <c r="D31" s="143" t="s">
        <v>449</v>
      </c>
      <c r="E31" s="143" t="s">
        <v>492</v>
      </c>
      <c r="F31" s="145">
        <v>2</v>
      </c>
      <c r="G31" s="145">
        <v>2</v>
      </c>
      <c r="H31" s="145">
        <v>2</v>
      </c>
      <c r="I31" s="145">
        <v>2</v>
      </c>
      <c r="J31" s="146"/>
      <c r="K31" s="162">
        <v>2</v>
      </c>
      <c r="L31" s="145">
        <v>2</v>
      </c>
      <c r="M31" s="145">
        <v>2</v>
      </c>
      <c r="N31" s="145">
        <v>1</v>
      </c>
      <c r="O31" s="145">
        <v>2</v>
      </c>
      <c r="P31" s="145">
        <v>2</v>
      </c>
      <c r="Q31" s="162">
        <v>1.8</v>
      </c>
      <c r="R31" s="145"/>
      <c r="S31" s="145">
        <v>2</v>
      </c>
      <c r="T31" s="145"/>
      <c r="U31" s="145"/>
      <c r="V31" s="146"/>
      <c r="W31" s="162">
        <v>2</v>
      </c>
      <c r="X31" s="145"/>
      <c r="Y31" s="145"/>
      <c r="Z31" s="145"/>
      <c r="AA31" s="145"/>
      <c r="AB31" s="146"/>
      <c r="AC31" s="162">
        <v>0</v>
      </c>
      <c r="AD31" s="145"/>
      <c r="AE31" s="145"/>
      <c r="AF31" s="145"/>
      <c r="AG31" s="145"/>
      <c r="AH31" s="146"/>
      <c r="AI31" s="162">
        <v>0</v>
      </c>
      <c r="AJ31" s="145">
        <v>2</v>
      </c>
      <c r="AK31" s="145">
        <v>2</v>
      </c>
      <c r="AL31" s="146">
        <v>2</v>
      </c>
      <c r="AM31" s="145">
        <v>2</v>
      </c>
      <c r="AN31" s="146"/>
      <c r="AO31" s="162">
        <v>2</v>
      </c>
      <c r="AP31" s="145">
        <v>3</v>
      </c>
      <c r="AQ31" s="145"/>
      <c r="AR31" s="145"/>
      <c r="AS31" s="145"/>
      <c r="AT31" s="146"/>
      <c r="AU31" s="162">
        <v>3</v>
      </c>
      <c r="AV31" s="145"/>
      <c r="AW31" s="145"/>
      <c r="AX31" s="145"/>
      <c r="AY31" s="145">
        <v>3</v>
      </c>
      <c r="AZ31" s="145">
        <v>3</v>
      </c>
      <c r="BA31" s="162">
        <v>3</v>
      </c>
      <c r="BB31" s="145"/>
      <c r="BC31" s="145"/>
      <c r="BD31" s="145"/>
      <c r="BE31" s="147"/>
      <c r="BF31" s="148"/>
      <c r="BG31" s="162">
        <v>0</v>
      </c>
    </row>
    <row r="32" spans="1:59" s="102" customFormat="1" ht="23.1" customHeight="1" x14ac:dyDescent="0.3">
      <c r="A32" s="149">
        <v>30</v>
      </c>
      <c r="B32" s="149" t="s">
        <v>39</v>
      </c>
      <c r="C32" s="150" t="s">
        <v>40</v>
      </c>
      <c r="D32" s="149" t="s">
        <v>449</v>
      </c>
      <c r="E32" s="149" t="s">
        <v>34</v>
      </c>
      <c r="F32" s="145">
        <v>3</v>
      </c>
      <c r="G32" s="145">
        <v>0</v>
      </c>
      <c r="H32" s="145">
        <v>4</v>
      </c>
      <c r="I32" s="145">
        <v>3</v>
      </c>
      <c r="J32" s="152"/>
      <c r="K32" s="162">
        <v>2.5</v>
      </c>
      <c r="L32" s="145">
        <v>4</v>
      </c>
      <c r="M32" s="145">
        <v>3</v>
      </c>
      <c r="N32" s="145">
        <v>4</v>
      </c>
      <c r="O32" s="145">
        <v>3</v>
      </c>
      <c r="P32" s="145">
        <v>3</v>
      </c>
      <c r="Q32" s="162">
        <v>3.4</v>
      </c>
      <c r="R32" s="145"/>
      <c r="S32" s="145">
        <v>2</v>
      </c>
      <c r="T32" s="153"/>
      <c r="U32" s="145"/>
      <c r="V32" s="152"/>
      <c r="W32" s="162">
        <v>2</v>
      </c>
      <c r="X32" s="145"/>
      <c r="Y32" s="145"/>
      <c r="Z32" s="153"/>
      <c r="AA32" s="153"/>
      <c r="AB32" s="152"/>
      <c r="AC32" s="162">
        <v>0</v>
      </c>
      <c r="AD32" s="145"/>
      <c r="AE32" s="145"/>
      <c r="AF32" s="145"/>
      <c r="AG32" s="153"/>
      <c r="AH32" s="152"/>
      <c r="AI32" s="162">
        <v>0</v>
      </c>
      <c r="AJ32" s="145">
        <v>3</v>
      </c>
      <c r="AK32" s="145">
        <v>3</v>
      </c>
      <c r="AL32" s="146">
        <v>2</v>
      </c>
      <c r="AM32" s="145">
        <v>3</v>
      </c>
      <c r="AN32" s="152"/>
      <c r="AO32" s="162">
        <v>2.75</v>
      </c>
      <c r="AP32" s="145">
        <v>3</v>
      </c>
      <c r="AQ32" s="145"/>
      <c r="AR32" s="145"/>
      <c r="AS32" s="153"/>
      <c r="AT32" s="152"/>
      <c r="AU32" s="162">
        <v>3</v>
      </c>
      <c r="AV32" s="153"/>
      <c r="AW32" s="153"/>
      <c r="AX32" s="145"/>
      <c r="AY32" s="145">
        <v>2</v>
      </c>
      <c r="AZ32" s="145">
        <v>2</v>
      </c>
      <c r="BA32" s="162">
        <v>2</v>
      </c>
      <c r="BB32" s="145"/>
      <c r="BC32" s="145"/>
      <c r="BD32" s="153"/>
      <c r="BE32" s="151"/>
      <c r="BF32" s="154"/>
      <c r="BG32" s="162">
        <v>0</v>
      </c>
    </row>
    <row r="33" spans="1:59" s="102" customFormat="1" ht="23.1" customHeight="1" x14ac:dyDescent="0.3">
      <c r="A33" s="143">
        <v>31</v>
      </c>
      <c r="B33" s="143" t="s">
        <v>109</v>
      </c>
      <c r="C33" s="144" t="s">
        <v>110</v>
      </c>
      <c r="D33" s="143" t="s">
        <v>449</v>
      </c>
      <c r="E33" s="143" t="s">
        <v>34</v>
      </c>
      <c r="F33" s="145">
        <v>4</v>
      </c>
      <c r="G33" s="145">
        <v>3</v>
      </c>
      <c r="H33" s="145">
        <v>3</v>
      </c>
      <c r="I33" s="145">
        <v>3</v>
      </c>
      <c r="J33" s="146"/>
      <c r="K33" s="162">
        <v>3.25</v>
      </c>
      <c r="L33" s="145">
        <v>3</v>
      </c>
      <c r="M33" s="145">
        <v>4</v>
      </c>
      <c r="N33" s="145">
        <v>3</v>
      </c>
      <c r="O33" s="145">
        <v>3</v>
      </c>
      <c r="P33" s="145">
        <v>3</v>
      </c>
      <c r="Q33" s="162">
        <v>3.2</v>
      </c>
      <c r="R33" s="145"/>
      <c r="S33" s="145">
        <v>3</v>
      </c>
      <c r="T33" s="145"/>
      <c r="U33" s="145"/>
      <c r="V33" s="146"/>
      <c r="W33" s="162">
        <v>3</v>
      </c>
      <c r="X33" s="145"/>
      <c r="Y33" s="145"/>
      <c r="Z33" s="145"/>
      <c r="AA33" s="145"/>
      <c r="AB33" s="146"/>
      <c r="AC33" s="162">
        <v>0</v>
      </c>
      <c r="AD33" s="145"/>
      <c r="AE33" s="145"/>
      <c r="AF33" s="145"/>
      <c r="AG33" s="145"/>
      <c r="AH33" s="146"/>
      <c r="AI33" s="162">
        <v>0</v>
      </c>
      <c r="AJ33" s="145">
        <v>3</v>
      </c>
      <c r="AK33" s="145">
        <v>3</v>
      </c>
      <c r="AL33" s="146">
        <v>3</v>
      </c>
      <c r="AM33" s="145">
        <v>3</v>
      </c>
      <c r="AN33" s="146"/>
      <c r="AO33" s="162">
        <v>3</v>
      </c>
      <c r="AP33" s="145">
        <v>3</v>
      </c>
      <c r="AQ33" s="145"/>
      <c r="AR33" s="145"/>
      <c r="AS33" s="145"/>
      <c r="AT33" s="146"/>
      <c r="AU33" s="162">
        <v>3</v>
      </c>
      <c r="AV33" s="145"/>
      <c r="AW33" s="145"/>
      <c r="AX33" s="145"/>
      <c r="AY33" s="145">
        <v>4</v>
      </c>
      <c r="AZ33" s="145">
        <v>4</v>
      </c>
      <c r="BA33" s="162">
        <v>4</v>
      </c>
      <c r="BB33" s="145"/>
      <c r="BC33" s="145"/>
      <c r="BD33" s="145"/>
      <c r="BE33" s="147"/>
      <c r="BF33" s="148"/>
      <c r="BG33" s="162">
        <v>0</v>
      </c>
    </row>
    <row r="34" spans="1:59" s="102" customFormat="1" ht="23.1" customHeight="1" x14ac:dyDescent="0.3">
      <c r="A34" s="149">
        <v>32</v>
      </c>
      <c r="B34" s="149" t="s">
        <v>242</v>
      </c>
      <c r="C34" s="150" t="s">
        <v>243</v>
      </c>
      <c r="D34" s="149" t="s">
        <v>541</v>
      </c>
      <c r="E34" s="149" t="s">
        <v>160</v>
      </c>
      <c r="F34" s="145">
        <v>3</v>
      </c>
      <c r="G34" s="145">
        <v>3</v>
      </c>
      <c r="H34" s="145">
        <v>3</v>
      </c>
      <c r="I34" s="145">
        <v>3</v>
      </c>
      <c r="J34" s="152"/>
      <c r="K34" s="162">
        <v>3</v>
      </c>
      <c r="L34" s="145">
        <v>2</v>
      </c>
      <c r="M34" s="145">
        <v>3</v>
      </c>
      <c r="N34" s="145">
        <v>4</v>
      </c>
      <c r="O34" s="145">
        <v>3</v>
      </c>
      <c r="P34" s="145">
        <v>3</v>
      </c>
      <c r="Q34" s="162">
        <v>3</v>
      </c>
      <c r="R34" s="145"/>
      <c r="S34" s="145">
        <v>3</v>
      </c>
      <c r="T34" s="153"/>
      <c r="U34" s="145"/>
      <c r="V34" s="152"/>
      <c r="W34" s="162">
        <v>3</v>
      </c>
      <c r="X34" s="145"/>
      <c r="Y34" s="145"/>
      <c r="Z34" s="153"/>
      <c r="AA34" s="153"/>
      <c r="AB34" s="152"/>
      <c r="AC34" s="162">
        <v>0</v>
      </c>
      <c r="AD34" s="145"/>
      <c r="AE34" s="145"/>
      <c r="AF34" s="145"/>
      <c r="AG34" s="153"/>
      <c r="AH34" s="152"/>
      <c r="AI34" s="162">
        <v>0</v>
      </c>
      <c r="AJ34" s="145">
        <v>3</v>
      </c>
      <c r="AK34" s="145">
        <v>3</v>
      </c>
      <c r="AL34" s="146">
        <v>3</v>
      </c>
      <c r="AM34" s="145">
        <v>3</v>
      </c>
      <c r="AN34" s="152"/>
      <c r="AO34" s="162">
        <v>3</v>
      </c>
      <c r="AP34" s="145">
        <v>3</v>
      </c>
      <c r="AQ34" s="145"/>
      <c r="AR34" s="145"/>
      <c r="AS34" s="153"/>
      <c r="AT34" s="152"/>
      <c r="AU34" s="162">
        <v>3</v>
      </c>
      <c r="AV34" s="153"/>
      <c r="AW34" s="153"/>
      <c r="AX34" s="145"/>
      <c r="AY34" s="145">
        <v>3</v>
      </c>
      <c r="AZ34" s="145">
        <v>4</v>
      </c>
      <c r="BA34" s="162">
        <v>3.5</v>
      </c>
      <c r="BB34" s="145"/>
      <c r="BC34" s="145"/>
      <c r="BD34" s="153"/>
      <c r="BE34" s="151"/>
      <c r="BF34" s="154"/>
      <c r="BG34" s="162">
        <v>0</v>
      </c>
    </row>
    <row r="35" spans="1:59" s="102" customFormat="1" ht="23.1" customHeight="1" x14ac:dyDescent="0.3">
      <c r="A35" s="143">
        <v>33</v>
      </c>
      <c r="B35" s="143" t="s">
        <v>210</v>
      </c>
      <c r="C35" s="144" t="s">
        <v>211</v>
      </c>
      <c r="D35" s="143" t="s">
        <v>541</v>
      </c>
      <c r="E35" s="143" t="s">
        <v>160</v>
      </c>
      <c r="F35" s="145">
        <v>3</v>
      </c>
      <c r="G35" s="145">
        <v>3</v>
      </c>
      <c r="H35" s="145">
        <v>2.5</v>
      </c>
      <c r="I35" s="145">
        <v>3</v>
      </c>
      <c r="J35" s="146"/>
      <c r="K35" s="162">
        <v>2.875</v>
      </c>
      <c r="L35" s="145">
        <v>3</v>
      </c>
      <c r="M35" s="145">
        <v>3</v>
      </c>
      <c r="N35" s="145">
        <v>2.5</v>
      </c>
      <c r="O35" s="145">
        <v>3</v>
      </c>
      <c r="P35" s="145">
        <v>3</v>
      </c>
      <c r="Q35" s="162">
        <v>2.9</v>
      </c>
      <c r="R35" s="145"/>
      <c r="S35" s="145">
        <v>3</v>
      </c>
      <c r="T35" s="145"/>
      <c r="U35" s="145"/>
      <c r="V35" s="146"/>
      <c r="W35" s="162">
        <v>3</v>
      </c>
      <c r="X35" s="145"/>
      <c r="Y35" s="145"/>
      <c r="Z35" s="145"/>
      <c r="AA35" s="145"/>
      <c r="AB35" s="146"/>
      <c r="AC35" s="162">
        <v>0</v>
      </c>
      <c r="AD35" s="145"/>
      <c r="AE35" s="145"/>
      <c r="AF35" s="145"/>
      <c r="AG35" s="145"/>
      <c r="AH35" s="146"/>
      <c r="AI35" s="162">
        <v>0</v>
      </c>
      <c r="AJ35" s="145">
        <v>3</v>
      </c>
      <c r="AK35" s="145">
        <v>3</v>
      </c>
      <c r="AL35" s="146">
        <v>3</v>
      </c>
      <c r="AM35" s="145">
        <v>3</v>
      </c>
      <c r="AN35" s="146"/>
      <c r="AO35" s="162">
        <v>3</v>
      </c>
      <c r="AP35" s="145">
        <v>2.5</v>
      </c>
      <c r="AQ35" s="145"/>
      <c r="AR35" s="145"/>
      <c r="AS35" s="145"/>
      <c r="AT35" s="146"/>
      <c r="AU35" s="162">
        <v>2.5</v>
      </c>
      <c r="AV35" s="145"/>
      <c r="AW35" s="145"/>
      <c r="AX35" s="145"/>
      <c r="AY35" s="145">
        <v>3</v>
      </c>
      <c r="AZ35" s="145">
        <v>3</v>
      </c>
      <c r="BA35" s="162">
        <v>3</v>
      </c>
      <c r="BB35" s="145"/>
      <c r="BC35" s="145"/>
      <c r="BD35" s="145"/>
      <c r="BE35" s="147"/>
      <c r="BF35" s="148"/>
      <c r="BG35" s="162">
        <v>0</v>
      </c>
    </row>
    <row r="36" spans="1:59" s="102" customFormat="1" ht="23.1" customHeight="1" x14ac:dyDescent="0.3">
      <c r="A36" s="149">
        <v>34</v>
      </c>
      <c r="B36" s="149" t="s">
        <v>94</v>
      </c>
      <c r="C36" s="150" t="s">
        <v>95</v>
      </c>
      <c r="D36" s="149" t="s">
        <v>541</v>
      </c>
      <c r="E36" s="149" t="s">
        <v>34</v>
      </c>
      <c r="F36" s="145">
        <v>3</v>
      </c>
      <c r="G36" s="145">
        <v>3</v>
      </c>
      <c r="H36" s="145">
        <v>2</v>
      </c>
      <c r="I36" s="145">
        <v>3</v>
      </c>
      <c r="J36" s="152"/>
      <c r="K36" s="162">
        <v>2.75</v>
      </c>
      <c r="L36" s="145">
        <v>4</v>
      </c>
      <c r="M36" s="145">
        <v>4</v>
      </c>
      <c r="N36" s="145">
        <v>3</v>
      </c>
      <c r="O36" s="145">
        <v>5</v>
      </c>
      <c r="P36" s="145">
        <v>4</v>
      </c>
      <c r="Q36" s="162">
        <v>4</v>
      </c>
      <c r="R36" s="145"/>
      <c r="S36" s="145">
        <v>3</v>
      </c>
      <c r="T36" s="153"/>
      <c r="U36" s="145"/>
      <c r="V36" s="152"/>
      <c r="W36" s="162">
        <v>3</v>
      </c>
      <c r="X36" s="145"/>
      <c r="Y36" s="145"/>
      <c r="Z36" s="153"/>
      <c r="AA36" s="153"/>
      <c r="AB36" s="152"/>
      <c r="AC36" s="162">
        <v>0</v>
      </c>
      <c r="AD36" s="145"/>
      <c r="AE36" s="145"/>
      <c r="AF36" s="145"/>
      <c r="AG36" s="153"/>
      <c r="AH36" s="152"/>
      <c r="AI36" s="162">
        <v>0</v>
      </c>
      <c r="AJ36" s="145">
        <v>3</v>
      </c>
      <c r="AK36" s="145">
        <v>3</v>
      </c>
      <c r="AL36" s="146">
        <v>3</v>
      </c>
      <c r="AM36" s="145">
        <v>3</v>
      </c>
      <c r="AN36" s="152"/>
      <c r="AO36" s="162">
        <v>3</v>
      </c>
      <c r="AP36" s="145">
        <v>3</v>
      </c>
      <c r="AQ36" s="145"/>
      <c r="AR36" s="145"/>
      <c r="AS36" s="153"/>
      <c r="AT36" s="152"/>
      <c r="AU36" s="162">
        <v>3</v>
      </c>
      <c r="AV36" s="153"/>
      <c r="AW36" s="153"/>
      <c r="AX36" s="145"/>
      <c r="AY36" s="145">
        <v>3</v>
      </c>
      <c r="AZ36" s="145">
        <v>4</v>
      </c>
      <c r="BA36" s="162">
        <v>3.5</v>
      </c>
      <c r="BB36" s="145"/>
      <c r="BC36" s="145"/>
      <c r="BD36" s="153"/>
      <c r="BE36" s="151"/>
      <c r="BF36" s="154"/>
      <c r="BG36" s="162">
        <v>0</v>
      </c>
    </row>
    <row r="37" spans="1:59" s="102" customFormat="1" ht="23.1" customHeight="1" x14ac:dyDescent="0.3">
      <c r="A37" s="143">
        <v>35</v>
      </c>
      <c r="B37" s="143" t="s">
        <v>272</v>
      </c>
      <c r="C37" s="144" t="s">
        <v>273</v>
      </c>
      <c r="D37" s="143" t="s">
        <v>449</v>
      </c>
      <c r="E37" s="143" t="s">
        <v>160</v>
      </c>
      <c r="F37" s="145">
        <v>2</v>
      </c>
      <c r="G37" s="145">
        <v>2</v>
      </c>
      <c r="H37" s="145">
        <v>2</v>
      </c>
      <c r="I37" s="145">
        <v>2</v>
      </c>
      <c r="J37" s="146"/>
      <c r="K37" s="162">
        <v>2</v>
      </c>
      <c r="L37" s="145">
        <v>3</v>
      </c>
      <c r="M37" s="145">
        <v>2</v>
      </c>
      <c r="N37" s="145">
        <v>2</v>
      </c>
      <c r="O37" s="145">
        <v>4</v>
      </c>
      <c r="P37" s="145">
        <v>2</v>
      </c>
      <c r="Q37" s="162">
        <v>2.6</v>
      </c>
      <c r="R37" s="145"/>
      <c r="S37" s="145">
        <v>2</v>
      </c>
      <c r="T37" s="145"/>
      <c r="U37" s="145"/>
      <c r="V37" s="146"/>
      <c r="W37" s="162">
        <v>2</v>
      </c>
      <c r="X37" s="145"/>
      <c r="Y37" s="145"/>
      <c r="Z37" s="145"/>
      <c r="AA37" s="145"/>
      <c r="AB37" s="146"/>
      <c r="AC37" s="162">
        <v>0</v>
      </c>
      <c r="AD37" s="145"/>
      <c r="AE37" s="145"/>
      <c r="AF37" s="145"/>
      <c r="AG37" s="145"/>
      <c r="AH37" s="146"/>
      <c r="AI37" s="162">
        <v>0</v>
      </c>
      <c r="AJ37" s="145">
        <v>2</v>
      </c>
      <c r="AK37" s="145">
        <v>2</v>
      </c>
      <c r="AL37" s="146">
        <v>2</v>
      </c>
      <c r="AM37" s="145">
        <v>2</v>
      </c>
      <c r="AN37" s="146"/>
      <c r="AO37" s="162">
        <v>2</v>
      </c>
      <c r="AP37" s="145">
        <v>3</v>
      </c>
      <c r="AQ37" s="145"/>
      <c r="AR37" s="145"/>
      <c r="AS37" s="145"/>
      <c r="AT37" s="146"/>
      <c r="AU37" s="162">
        <v>3</v>
      </c>
      <c r="AV37" s="145"/>
      <c r="AW37" s="145"/>
      <c r="AX37" s="145"/>
      <c r="AY37" s="145">
        <v>2</v>
      </c>
      <c r="AZ37" s="145">
        <v>2</v>
      </c>
      <c r="BA37" s="162">
        <v>2</v>
      </c>
      <c r="BB37" s="145"/>
      <c r="BC37" s="145"/>
      <c r="BD37" s="145"/>
      <c r="BE37" s="147"/>
      <c r="BF37" s="148"/>
      <c r="BG37" s="162">
        <v>0</v>
      </c>
    </row>
    <row r="38" spans="1:59" s="102" customFormat="1" ht="23.1" customHeight="1" x14ac:dyDescent="0.3">
      <c r="A38" s="149">
        <v>36</v>
      </c>
      <c r="B38" s="149" t="s">
        <v>111</v>
      </c>
      <c r="C38" s="150" t="s">
        <v>112</v>
      </c>
      <c r="D38" s="149" t="s">
        <v>449</v>
      </c>
      <c r="E38" s="149" t="s">
        <v>34</v>
      </c>
      <c r="F38" s="145">
        <v>3</v>
      </c>
      <c r="G38" s="145">
        <v>3</v>
      </c>
      <c r="H38" s="145">
        <v>3</v>
      </c>
      <c r="I38" s="145">
        <v>3</v>
      </c>
      <c r="J38" s="152"/>
      <c r="K38" s="162">
        <v>3</v>
      </c>
      <c r="L38" s="145">
        <v>3</v>
      </c>
      <c r="M38" s="145">
        <v>3</v>
      </c>
      <c r="N38" s="145">
        <v>3</v>
      </c>
      <c r="O38" s="145">
        <v>3</v>
      </c>
      <c r="P38" s="145">
        <v>3</v>
      </c>
      <c r="Q38" s="162">
        <v>3</v>
      </c>
      <c r="R38" s="145"/>
      <c r="S38" s="145">
        <v>3</v>
      </c>
      <c r="T38" s="153"/>
      <c r="U38" s="145"/>
      <c r="V38" s="152"/>
      <c r="W38" s="162">
        <v>3</v>
      </c>
      <c r="X38" s="145"/>
      <c r="Y38" s="145"/>
      <c r="Z38" s="153"/>
      <c r="AA38" s="153"/>
      <c r="AB38" s="152"/>
      <c r="AC38" s="162">
        <v>0</v>
      </c>
      <c r="AD38" s="145"/>
      <c r="AE38" s="145"/>
      <c r="AF38" s="145"/>
      <c r="AG38" s="153"/>
      <c r="AH38" s="152"/>
      <c r="AI38" s="162">
        <v>0</v>
      </c>
      <c r="AJ38" s="145">
        <v>3</v>
      </c>
      <c r="AK38" s="145">
        <v>3</v>
      </c>
      <c r="AL38" s="146">
        <v>4</v>
      </c>
      <c r="AM38" s="145">
        <v>3</v>
      </c>
      <c r="AN38" s="152"/>
      <c r="AO38" s="162">
        <v>3.25</v>
      </c>
      <c r="AP38" s="145">
        <v>3</v>
      </c>
      <c r="AQ38" s="145"/>
      <c r="AR38" s="145"/>
      <c r="AS38" s="153"/>
      <c r="AT38" s="152"/>
      <c r="AU38" s="162">
        <v>3</v>
      </c>
      <c r="AV38" s="153"/>
      <c r="AW38" s="153"/>
      <c r="AX38" s="145"/>
      <c r="AY38" s="145">
        <v>1</v>
      </c>
      <c r="AZ38" s="145">
        <v>1</v>
      </c>
      <c r="BA38" s="162">
        <v>1</v>
      </c>
      <c r="BB38" s="145"/>
      <c r="BC38" s="145"/>
      <c r="BD38" s="153"/>
      <c r="BE38" s="151"/>
      <c r="BF38" s="154"/>
      <c r="BG38" s="162">
        <v>0</v>
      </c>
    </row>
    <row r="39" spans="1:59" s="102" customFormat="1" ht="23.1" customHeight="1" x14ac:dyDescent="0.3">
      <c r="A39" s="143">
        <v>37</v>
      </c>
      <c r="B39" s="143" t="s">
        <v>301</v>
      </c>
      <c r="C39" s="144" t="s">
        <v>302</v>
      </c>
      <c r="D39" s="143" t="s">
        <v>449</v>
      </c>
      <c r="E39" s="143" t="s">
        <v>492</v>
      </c>
      <c r="F39" s="145">
        <v>3</v>
      </c>
      <c r="G39" s="145">
        <v>4</v>
      </c>
      <c r="H39" s="145">
        <v>3</v>
      </c>
      <c r="I39" s="145">
        <v>3</v>
      </c>
      <c r="J39" s="146"/>
      <c r="K39" s="162">
        <v>3.25</v>
      </c>
      <c r="L39" s="145">
        <v>3</v>
      </c>
      <c r="M39" s="145">
        <v>4</v>
      </c>
      <c r="N39" s="145">
        <v>2</v>
      </c>
      <c r="O39" s="145">
        <v>3</v>
      </c>
      <c r="P39" s="145">
        <v>2</v>
      </c>
      <c r="Q39" s="162">
        <v>2.8</v>
      </c>
      <c r="R39" s="145"/>
      <c r="S39" s="145">
        <v>2</v>
      </c>
      <c r="T39" s="145"/>
      <c r="U39" s="145"/>
      <c r="V39" s="146"/>
      <c r="W39" s="162">
        <v>2</v>
      </c>
      <c r="X39" s="145"/>
      <c r="Y39" s="145"/>
      <c r="Z39" s="145"/>
      <c r="AA39" s="145"/>
      <c r="AB39" s="146"/>
      <c r="AC39" s="162">
        <v>0</v>
      </c>
      <c r="AD39" s="145"/>
      <c r="AE39" s="145"/>
      <c r="AF39" s="145"/>
      <c r="AG39" s="145"/>
      <c r="AH39" s="146"/>
      <c r="AI39" s="162">
        <v>0</v>
      </c>
      <c r="AJ39" s="145">
        <v>3</v>
      </c>
      <c r="AK39" s="145">
        <v>4</v>
      </c>
      <c r="AL39" s="146">
        <v>3</v>
      </c>
      <c r="AM39" s="145">
        <v>3</v>
      </c>
      <c r="AN39" s="146"/>
      <c r="AO39" s="162">
        <v>3.25</v>
      </c>
      <c r="AP39" s="145">
        <v>3</v>
      </c>
      <c r="AQ39" s="145"/>
      <c r="AR39" s="145"/>
      <c r="AS39" s="145"/>
      <c r="AT39" s="146"/>
      <c r="AU39" s="162">
        <v>3</v>
      </c>
      <c r="AV39" s="145"/>
      <c r="AW39" s="145"/>
      <c r="AX39" s="145"/>
      <c r="AY39" s="145">
        <v>2</v>
      </c>
      <c r="AZ39" s="145">
        <v>3</v>
      </c>
      <c r="BA39" s="162">
        <v>2.5</v>
      </c>
      <c r="BB39" s="145"/>
      <c r="BC39" s="145"/>
      <c r="BD39" s="145"/>
      <c r="BE39" s="147"/>
      <c r="BF39" s="148"/>
      <c r="BG39" s="162">
        <v>0</v>
      </c>
    </row>
    <row r="40" spans="1:59" s="102" customFormat="1" ht="23.1" customHeight="1" x14ac:dyDescent="0.3">
      <c r="A40" s="149">
        <v>38</v>
      </c>
      <c r="B40" s="149" t="s">
        <v>226</v>
      </c>
      <c r="C40" s="150" t="s">
        <v>227</v>
      </c>
      <c r="D40" s="149" t="s">
        <v>541</v>
      </c>
      <c r="E40" s="149" t="s">
        <v>160</v>
      </c>
      <c r="F40" s="145">
        <v>3.5</v>
      </c>
      <c r="G40" s="145">
        <v>3</v>
      </c>
      <c r="H40" s="145">
        <v>3</v>
      </c>
      <c r="I40" s="145">
        <v>2.5</v>
      </c>
      <c r="J40" s="152"/>
      <c r="K40" s="162">
        <v>3</v>
      </c>
      <c r="L40" s="145">
        <v>3.5</v>
      </c>
      <c r="M40" s="145">
        <v>3</v>
      </c>
      <c r="N40" s="145">
        <v>3</v>
      </c>
      <c r="O40" s="145">
        <v>2.5</v>
      </c>
      <c r="P40" s="145">
        <v>2.5</v>
      </c>
      <c r="Q40" s="162">
        <v>2.9</v>
      </c>
      <c r="R40" s="145"/>
      <c r="S40" s="145">
        <v>3</v>
      </c>
      <c r="T40" s="153"/>
      <c r="U40" s="145"/>
      <c r="V40" s="152"/>
      <c r="W40" s="162">
        <v>3</v>
      </c>
      <c r="X40" s="145"/>
      <c r="Y40" s="145"/>
      <c r="Z40" s="153"/>
      <c r="AA40" s="153"/>
      <c r="AB40" s="152"/>
      <c r="AC40" s="162">
        <v>0</v>
      </c>
      <c r="AD40" s="145"/>
      <c r="AE40" s="145"/>
      <c r="AF40" s="145"/>
      <c r="AG40" s="153"/>
      <c r="AH40" s="152"/>
      <c r="AI40" s="162">
        <v>0</v>
      </c>
      <c r="AJ40" s="145">
        <v>2.5</v>
      </c>
      <c r="AK40" s="145">
        <v>3</v>
      </c>
      <c r="AL40" s="146">
        <v>3.5</v>
      </c>
      <c r="AM40" s="145">
        <v>3</v>
      </c>
      <c r="AN40" s="152"/>
      <c r="AO40" s="162">
        <v>3</v>
      </c>
      <c r="AP40" s="145">
        <v>3</v>
      </c>
      <c r="AQ40" s="145"/>
      <c r="AR40" s="145"/>
      <c r="AS40" s="153"/>
      <c r="AT40" s="152"/>
      <c r="AU40" s="162">
        <v>3</v>
      </c>
      <c r="AV40" s="153"/>
      <c r="AW40" s="153"/>
      <c r="AX40" s="145"/>
      <c r="AY40" s="145">
        <v>2.5</v>
      </c>
      <c r="AZ40" s="145">
        <v>2.5</v>
      </c>
      <c r="BA40" s="162">
        <v>2.5</v>
      </c>
      <c r="BB40" s="145"/>
      <c r="BC40" s="145"/>
      <c r="BD40" s="153"/>
      <c r="BE40" s="151"/>
      <c r="BF40" s="154"/>
      <c r="BG40" s="162">
        <v>0</v>
      </c>
    </row>
    <row r="41" spans="1:59" s="102" customFormat="1" ht="23.1" customHeight="1" x14ac:dyDescent="0.3">
      <c r="A41" s="143">
        <v>39</v>
      </c>
      <c r="B41" s="143" t="s">
        <v>303</v>
      </c>
      <c r="C41" s="144" t="s">
        <v>304</v>
      </c>
      <c r="D41" s="143" t="s">
        <v>541</v>
      </c>
      <c r="E41" s="143" t="s">
        <v>492</v>
      </c>
      <c r="F41" s="145">
        <v>4</v>
      </c>
      <c r="G41" s="145">
        <v>3.5</v>
      </c>
      <c r="H41" s="145">
        <v>3.5</v>
      </c>
      <c r="I41" s="145">
        <v>3</v>
      </c>
      <c r="J41" s="146"/>
      <c r="K41" s="162">
        <v>3.5</v>
      </c>
      <c r="L41" s="145">
        <v>4</v>
      </c>
      <c r="M41" s="145">
        <v>3.5</v>
      </c>
      <c r="N41" s="145">
        <v>3.5</v>
      </c>
      <c r="O41" s="145">
        <v>3</v>
      </c>
      <c r="P41" s="145">
        <v>3</v>
      </c>
      <c r="Q41" s="162">
        <v>3.4</v>
      </c>
      <c r="R41" s="145"/>
      <c r="S41" s="145">
        <v>3</v>
      </c>
      <c r="T41" s="145"/>
      <c r="U41" s="145"/>
      <c r="V41" s="146"/>
      <c r="W41" s="162">
        <v>3</v>
      </c>
      <c r="X41" s="145"/>
      <c r="Y41" s="145"/>
      <c r="Z41" s="145"/>
      <c r="AA41" s="145"/>
      <c r="AB41" s="146"/>
      <c r="AC41" s="162">
        <v>0</v>
      </c>
      <c r="AD41" s="145"/>
      <c r="AE41" s="145"/>
      <c r="AF41" s="145"/>
      <c r="AG41" s="145"/>
      <c r="AH41" s="146"/>
      <c r="AI41" s="162">
        <v>0</v>
      </c>
      <c r="AJ41" s="145">
        <v>3</v>
      </c>
      <c r="AK41" s="145">
        <v>3</v>
      </c>
      <c r="AL41" s="146">
        <v>4</v>
      </c>
      <c r="AM41" s="145">
        <v>3.5</v>
      </c>
      <c r="AN41" s="146"/>
      <c r="AO41" s="162">
        <v>3.375</v>
      </c>
      <c r="AP41" s="145">
        <v>3.5</v>
      </c>
      <c r="AQ41" s="145"/>
      <c r="AR41" s="145"/>
      <c r="AS41" s="145"/>
      <c r="AT41" s="146"/>
      <c r="AU41" s="162">
        <v>3.5</v>
      </c>
      <c r="AV41" s="145"/>
      <c r="AW41" s="145"/>
      <c r="AX41" s="145"/>
      <c r="AY41" s="145">
        <v>3</v>
      </c>
      <c r="AZ41" s="145">
        <v>3</v>
      </c>
      <c r="BA41" s="162">
        <v>3</v>
      </c>
      <c r="BB41" s="145"/>
      <c r="BC41" s="145"/>
      <c r="BD41" s="145"/>
      <c r="BE41" s="147"/>
      <c r="BF41" s="148"/>
      <c r="BG41" s="162">
        <v>0</v>
      </c>
    </row>
    <row r="42" spans="1:59" s="102" customFormat="1" ht="23.1" customHeight="1" x14ac:dyDescent="0.3">
      <c r="A42" s="149">
        <v>40</v>
      </c>
      <c r="B42" s="149" t="s">
        <v>88</v>
      </c>
      <c r="C42" s="150" t="s">
        <v>89</v>
      </c>
      <c r="D42" s="149" t="s">
        <v>449</v>
      </c>
      <c r="E42" s="149" t="s">
        <v>34</v>
      </c>
      <c r="F42" s="145">
        <v>4</v>
      </c>
      <c r="G42" s="145">
        <v>4</v>
      </c>
      <c r="H42" s="145">
        <v>4</v>
      </c>
      <c r="I42" s="145">
        <v>4</v>
      </c>
      <c r="J42" s="152"/>
      <c r="K42" s="162">
        <v>4</v>
      </c>
      <c r="L42" s="145">
        <v>3</v>
      </c>
      <c r="M42" s="145">
        <v>4</v>
      </c>
      <c r="N42" s="145">
        <v>3</v>
      </c>
      <c r="O42" s="145">
        <v>4</v>
      </c>
      <c r="P42" s="145">
        <v>3</v>
      </c>
      <c r="Q42" s="162">
        <v>3.4</v>
      </c>
      <c r="R42" s="145"/>
      <c r="S42" s="145">
        <v>4</v>
      </c>
      <c r="T42" s="153"/>
      <c r="U42" s="145"/>
      <c r="V42" s="152"/>
      <c r="W42" s="162">
        <v>4</v>
      </c>
      <c r="X42" s="145"/>
      <c r="Y42" s="145"/>
      <c r="Z42" s="153"/>
      <c r="AA42" s="153"/>
      <c r="AB42" s="152"/>
      <c r="AC42" s="162">
        <v>0</v>
      </c>
      <c r="AD42" s="145"/>
      <c r="AE42" s="145"/>
      <c r="AF42" s="145"/>
      <c r="AG42" s="153"/>
      <c r="AH42" s="152"/>
      <c r="AI42" s="162">
        <v>0</v>
      </c>
      <c r="AJ42" s="145">
        <v>4</v>
      </c>
      <c r="AK42" s="145">
        <v>4</v>
      </c>
      <c r="AL42" s="146">
        <v>4</v>
      </c>
      <c r="AM42" s="145">
        <v>4</v>
      </c>
      <c r="AN42" s="152"/>
      <c r="AO42" s="162">
        <v>4</v>
      </c>
      <c r="AP42" s="145">
        <v>3</v>
      </c>
      <c r="AQ42" s="145"/>
      <c r="AR42" s="145"/>
      <c r="AS42" s="153"/>
      <c r="AT42" s="152"/>
      <c r="AU42" s="162">
        <v>3</v>
      </c>
      <c r="AV42" s="153"/>
      <c r="AW42" s="153"/>
      <c r="AX42" s="145"/>
      <c r="AY42" s="145">
        <v>3</v>
      </c>
      <c r="AZ42" s="145">
        <v>2</v>
      </c>
      <c r="BA42" s="162">
        <v>2.5</v>
      </c>
      <c r="BB42" s="145"/>
      <c r="BC42" s="145"/>
      <c r="BD42" s="153"/>
      <c r="BE42" s="151"/>
      <c r="BF42" s="154"/>
      <c r="BG42" s="162">
        <v>0</v>
      </c>
    </row>
    <row r="43" spans="1:59" s="102" customFormat="1" ht="23.1" customHeight="1" x14ac:dyDescent="0.3">
      <c r="A43" s="143">
        <v>41</v>
      </c>
      <c r="B43" s="143" t="s">
        <v>305</v>
      </c>
      <c r="C43" s="144" t="s">
        <v>306</v>
      </c>
      <c r="D43" s="143" t="s">
        <v>541</v>
      </c>
      <c r="E43" s="143" t="s">
        <v>492</v>
      </c>
      <c r="F43" s="145">
        <v>3</v>
      </c>
      <c r="G43" s="145">
        <v>3</v>
      </c>
      <c r="H43" s="145">
        <v>3.5</v>
      </c>
      <c r="I43" s="145">
        <v>3</v>
      </c>
      <c r="J43" s="146"/>
      <c r="K43" s="162">
        <v>3.125</v>
      </c>
      <c r="L43" s="145">
        <v>3</v>
      </c>
      <c r="M43" s="145">
        <v>3</v>
      </c>
      <c r="N43" s="145">
        <v>3.5</v>
      </c>
      <c r="O43" s="145">
        <v>3</v>
      </c>
      <c r="P43" s="145">
        <v>3</v>
      </c>
      <c r="Q43" s="162">
        <v>3.1</v>
      </c>
      <c r="R43" s="145"/>
      <c r="S43" s="145">
        <v>3</v>
      </c>
      <c r="T43" s="145"/>
      <c r="U43" s="145"/>
      <c r="V43" s="146"/>
      <c r="W43" s="162">
        <v>3</v>
      </c>
      <c r="X43" s="145"/>
      <c r="Y43" s="145"/>
      <c r="Z43" s="145"/>
      <c r="AA43" s="145"/>
      <c r="AB43" s="146"/>
      <c r="AC43" s="162">
        <v>0</v>
      </c>
      <c r="AD43" s="145"/>
      <c r="AE43" s="145"/>
      <c r="AF43" s="145"/>
      <c r="AG43" s="145"/>
      <c r="AH43" s="146"/>
      <c r="AI43" s="162">
        <v>0</v>
      </c>
      <c r="AJ43" s="145">
        <v>3</v>
      </c>
      <c r="AK43" s="145">
        <v>3</v>
      </c>
      <c r="AL43" s="146">
        <v>3</v>
      </c>
      <c r="AM43" s="145">
        <v>3</v>
      </c>
      <c r="AN43" s="146"/>
      <c r="AO43" s="162">
        <v>3</v>
      </c>
      <c r="AP43" s="145">
        <v>3.5</v>
      </c>
      <c r="AQ43" s="145"/>
      <c r="AR43" s="145"/>
      <c r="AS43" s="145"/>
      <c r="AT43" s="146"/>
      <c r="AU43" s="162">
        <v>3.5</v>
      </c>
      <c r="AV43" s="145"/>
      <c r="AW43" s="145"/>
      <c r="AX43" s="145"/>
      <c r="AY43" s="145">
        <v>3</v>
      </c>
      <c r="AZ43" s="145">
        <v>3</v>
      </c>
      <c r="BA43" s="162">
        <v>3</v>
      </c>
      <c r="BB43" s="145"/>
      <c r="BC43" s="145"/>
      <c r="BD43" s="145"/>
      <c r="BE43" s="147"/>
      <c r="BF43" s="148"/>
      <c r="BG43" s="162">
        <v>0</v>
      </c>
    </row>
    <row r="44" spans="1:59" s="102" customFormat="1" ht="23.1" customHeight="1" x14ac:dyDescent="0.3">
      <c r="A44" s="149">
        <v>42</v>
      </c>
      <c r="B44" s="149" t="s">
        <v>244</v>
      </c>
      <c r="C44" s="150" t="s">
        <v>245</v>
      </c>
      <c r="D44" s="149" t="s">
        <v>541</v>
      </c>
      <c r="E44" s="149" t="s">
        <v>160</v>
      </c>
      <c r="F44" s="145">
        <v>3</v>
      </c>
      <c r="G44" s="145">
        <v>2.5</v>
      </c>
      <c r="H44" s="145">
        <v>3</v>
      </c>
      <c r="I44" s="145">
        <v>2.5</v>
      </c>
      <c r="J44" s="152"/>
      <c r="K44" s="162">
        <v>2.75</v>
      </c>
      <c r="L44" s="145">
        <v>3</v>
      </c>
      <c r="M44" s="145">
        <v>2.5</v>
      </c>
      <c r="N44" s="145">
        <v>3</v>
      </c>
      <c r="O44" s="145">
        <v>2.5</v>
      </c>
      <c r="P44" s="145">
        <v>2.5</v>
      </c>
      <c r="Q44" s="162">
        <v>2.7</v>
      </c>
      <c r="R44" s="145"/>
      <c r="S44" s="145">
        <v>3</v>
      </c>
      <c r="T44" s="153"/>
      <c r="U44" s="145"/>
      <c r="V44" s="152"/>
      <c r="W44" s="162">
        <v>3</v>
      </c>
      <c r="X44" s="145"/>
      <c r="Y44" s="145"/>
      <c r="Z44" s="153"/>
      <c r="AA44" s="153"/>
      <c r="AB44" s="152"/>
      <c r="AC44" s="162">
        <v>0</v>
      </c>
      <c r="AD44" s="145"/>
      <c r="AE44" s="145"/>
      <c r="AF44" s="145"/>
      <c r="AG44" s="153"/>
      <c r="AH44" s="152"/>
      <c r="AI44" s="162">
        <v>0</v>
      </c>
      <c r="AJ44" s="145">
        <v>2.5</v>
      </c>
      <c r="AK44" s="145">
        <v>3</v>
      </c>
      <c r="AL44" s="146">
        <v>3</v>
      </c>
      <c r="AM44" s="145">
        <v>2.5</v>
      </c>
      <c r="AN44" s="152"/>
      <c r="AO44" s="162">
        <v>2.75</v>
      </c>
      <c r="AP44" s="145">
        <v>3</v>
      </c>
      <c r="AQ44" s="145"/>
      <c r="AR44" s="145"/>
      <c r="AS44" s="153"/>
      <c r="AT44" s="152"/>
      <c r="AU44" s="162">
        <v>3</v>
      </c>
      <c r="AV44" s="153"/>
      <c r="AW44" s="153"/>
      <c r="AX44" s="145"/>
      <c r="AY44" s="145">
        <v>2.5</v>
      </c>
      <c r="AZ44" s="145">
        <v>2.5</v>
      </c>
      <c r="BA44" s="162">
        <v>2.5</v>
      </c>
      <c r="BB44" s="145"/>
      <c r="BC44" s="145"/>
      <c r="BD44" s="153"/>
      <c r="BE44" s="151"/>
      <c r="BF44" s="154"/>
      <c r="BG44" s="162">
        <v>0</v>
      </c>
    </row>
    <row r="45" spans="1:59" s="102" customFormat="1" ht="23.1" customHeight="1" x14ac:dyDescent="0.3">
      <c r="A45" s="143">
        <v>43</v>
      </c>
      <c r="B45" s="143" t="s">
        <v>113</v>
      </c>
      <c r="C45" s="144" t="s">
        <v>114</v>
      </c>
      <c r="D45" s="143" t="s">
        <v>449</v>
      </c>
      <c r="E45" s="143" t="s">
        <v>34</v>
      </c>
      <c r="F45" s="145">
        <v>4</v>
      </c>
      <c r="G45" s="145">
        <v>3</v>
      </c>
      <c r="H45" s="145">
        <v>3</v>
      </c>
      <c r="I45" s="145">
        <v>3</v>
      </c>
      <c r="J45" s="146"/>
      <c r="K45" s="162">
        <v>3.25</v>
      </c>
      <c r="L45" s="145">
        <v>4</v>
      </c>
      <c r="M45" s="145">
        <v>4</v>
      </c>
      <c r="N45" s="145">
        <v>4</v>
      </c>
      <c r="O45" s="145">
        <v>4</v>
      </c>
      <c r="P45" s="145">
        <v>4</v>
      </c>
      <c r="Q45" s="162">
        <v>4</v>
      </c>
      <c r="R45" s="145"/>
      <c r="S45" s="145">
        <v>4</v>
      </c>
      <c r="T45" s="145"/>
      <c r="U45" s="145"/>
      <c r="V45" s="146"/>
      <c r="W45" s="162">
        <v>4</v>
      </c>
      <c r="X45" s="145"/>
      <c r="Y45" s="145"/>
      <c r="Z45" s="145"/>
      <c r="AA45" s="145"/>
      <c r="AB45" s="146"/>
      <c r="AC45" s="162">
        <v>0</v>
      </c>
      <c r="AD45" s="145"/>
      <c r="AE45" s="145"/>
      <c r="AF45" s="145"/>
      <c r="AG45" s="145"/>
      <c r="AH45" s="146"/>
      <c r="AI45" s="162">
        <v>0</v>
      </c>
      <c r="AJ45" s="145">
        <v>3</v>
      </c>
      <c r="AK45" s="145">
        <v>3</v>
      </c>
      <c r="AL45" s="146">
        <v>4</v>
      </c>
      <c r="AM45" s="145">
        <v>2</v>
      </c>
      <c r="AN45" s="146"/>
      <c r="AO45" s="162">
        <v>3</v>
      </c>
      <c r="AP45" s="145">
        <v>3</v>
      </c>
      <c r="AQ45" s="145"/>
      <c r="AR45" s="145"/>
      <c r="AS45" s="145"/>
      <c r="AT45" s="146"/>
      <c r="AU45" s="162">
        <v>3</v>
      </c>
      <c r="AV45" s="145"/>
      <c r="AW45" s="145"/>
      <c r="AX45" s="145"/>
      <c r="AY45" s="145">
        <v>3</v>
      </c>
      <c r="AZ45" s="145">
        <v>2</v>
      </c>
      <c r="BA45" s="162">
        <v>2.5</v>
      </c>
      <c r="BB45" s="145"/>
      <c r="BC45" s="145"/>
      <c r="BD45" s="145"/>
      <c r="BE45" s="147"/>
      <c r="BF45" s="148"/>
      <c r="BG45" s="162">
        <v>0</v>
      </c>
    </row>
    <row r="46" spans="1:59" s="102" customFormat="1" ht="23.1" customHeight="1" x14ac:dyDescent="0.3">
      <c r="A46" s="149">
        <v>44</v>
      </c>
      <c r="B46" s="149" t="s">
        <v>115</v>
      </c>
      <c r="C46" s="150" t="s">
        <v>116</v>
      </c>
      <c r="D46" s="149" t="s">
        <v>541</v>
      </c>
      <c r="E46" s="149" t="s">
        <v>34</v>
      </c>
      <c r="F46" s="145">
        <v>3</v>
      </c>
      <c r="G46" s="145">
        <v>4</v>
      </c>
      <c r="H46" s="145">
        <v>3</v>
      </c>
      <c r="I46" s="145">
        <v>4</v>
      </c>
      <c r="J46" s="152"/>
      <c r="K46" s="162">
        <v>3.5</v>
      </c>
      <c r="L46" s="145">
        <v>3</v>
      </c>
      <c r="M46" s="145">
        <v>4</v>
      </c>
      <c r="N46" s="145">
        <v>4</v>
      </c>
      <c r="O46" s="145">
        <v>4</v>
      </c>
      <c r="P46" s="145">
        <v>3</v>
      </c>
      <c r="Q46" s="162">
        <v>3.6</v>
      </c>
      <c r="R46" s="145"/>
      <c r="S46" s="145">
        <v>2</v>
      </c>
      <c r="T46" s="153"/>
      <c r="U46" s="145"/>
      <c r="V46" s="152"/>
      <c r="W46" s="162">
        <v>2</v>
      </c>
      <c r="X46" s="145"/>
      <c r="Y46" s="145"/>
      <c r="Z46" s="153"/>
      <c r="AA46" s="153"/>
      <c r="AB46" s="152"/>
      <c r="AC46" s="162">
        <v>0</v>
      </c>
      <c r="AD46" s="145"/>
      <c r="AE46" s="145"/>
      <c r="AF46" s="145"/>
      <c r="AG46" s="153"/>
      <c r="AH46" s="152"/>
      <c r="AI46" s="162">
        <v>0</v>
      </c>
      <c r="AJ46" s="145">
        <v>3</v>
      </c>
      <c r="AK46" s="145">
        <v>4</v>
      </c>
      <c r="AL46" s="146">
        <v>3</v>
      </c>
      <c r="AM46" s="145">
        <v>3</v>
      </c>
      <c r="AN46" s="152"/>
      <c r="AO46" s="162">
        <v>3.25</v>
      </c>
      <c r="AP46" s="145">
        <v>3</v>
      </c>
      <c r="AQ46" s="145"/>
      <c r="AR46" s="145"/>
      <c r="AS46" s="153"/>
      <c r="AT46" s="152"/>
      <c r="AU46" s="162">
        <v>3</v>
      </c>
      <c r="AV46" s="153"/>
      <c r="AW46" s="153"/>
      <c r="AX46" s="145"/>
      <c r="AY46" s="145">
        <v>4</v>
      </c>
      <c r="AZ46" s="145">
        <v>4</v>
      </c>
      <c r="BA46" s="162">
        <v>4</v>
      </c>
      <c r="BB46" s="145"/>
      <c r="BC46" s="145"/>
      <c r="BD46" s="153"/>
      <c r="BE46" s="151"/>
      <c r="BF46" s="154"/>
      <c r="BG46" s="162">
        <v>0</v>
      </c>
    </row>
    <row r="47" spans="1:59" s="102" customFormat="1" ht="23.1" customHeight="1" x14ac:dyDescent="0.3">
      <c r="A47" s="143">
        <v>45</v>
      </c>
      <c r="B47" s="143" t="s">
        <v>179</v>
      </c>
      <c r="C47" s="144" t="s">
        <v>180</v>
      </c>
      <c r="D47" s="143" t="s">
        <v>449</v>
      </c>
      <c r="E47" s="143" t="s">
        <v>160</v>
      </c>
      <c r="F47" s="145" t="s">
        <v>563</v>
      </c>
      <c r="G47" s="145" t="s">
        <v>563</v>
      </c>
      <c r="H47" s="145" t="s">
        <v>563</v>
      </c>
      <c r="I47" s="145" t="s">
        <v>563</v>
      </c>
      <c r="J47" s="146"/>
      <c r="K47" s="162" t="s">
        <v>563</v>
      </c>
      <c r="L47" s="145" t="s">
        <v>563</v>
      </c>
      <c r="M47" s="145" t="s">
        <v>563</v>
      </c>
      <c r="N47" s="145" t="s">
        <v>563</v>
      </c>
      <c r="O47" s="145" t="s">
        <v>563</v>
      </c>
      <c r="P47" s="145" t="s">
        <v>563</v>
      </c>
      <c r="Q47" s="162" t="s">
        <v>563</v>
      </c>
      <c r="R47" s="145"/>
      <c r="S47" s="145" t="s">
        <v>563</v>
      </c>
      <c r="T47" s="145"/>
      <c r="U47" s="145"/>
      <c r="V47" s="146"/>
      <c r="W47" s="162" t="s">
        <v>563</v>
      </c>
      <c r="X47" s="145"/>
      <c r="Y47" s="145"/>
      <c r="Z47" s="145"/>
      <c r="AA47" s="145"/>
      <c r="AB47" s="146"/>
      <c r="AC47" s="162">
        <v>0</v>
      </c>
      <c r="AD47" s="145"/>
      <c r="AE47" s="145"/>
      <c r="AF47" s="145"/>
      <c r="AG47" s="145"/>
      <c r="AH47" s="146"/>
      <c r="AI47" s="162">
        <v>0</v>
      </c>
      <c r="AJ47" s="145" t="s">
        <v>563</v>
      </c>
      <c r="AK47" s="145" t="s">
        <v>563</v>
      </c>
      <c r="AL47" s="146" t="s">
        <v>563</v>
      </c>
      <c r="AM47" s="145" t="s">
        <v>563</v>
      </c>
      <c r="AN47" s="146"/>
      <c r="AO47" s="162" t="s">
        <v>563</v>
      </c>
      <c r="AP47" s="145" t="s">
        <v>563</v>
      </c>
      <c r="AQ47" s="145"/>
      <c r="AR47" s="145"/>
      <c r="AS47" s="145"/>
      <c r="AT47" s="146"/>
      <c r="AU47" s="162" t="s">
        <v>563</v>
      </c>
      <c r="AV47" s="145"/>
      <c r="AW47" s="145"/>
      <c r="AX47" s="145"/>
      <c r="AY47" s="145" t="s">
        <v>563</v>
      </c>
      <c r="AZ47" s="145" t="s">
        <v>563</v>
      </c>
      <c r="BA47" s="162" t="s">
        <v>563</v>
      </c>
      <c r="BB47" s="145"/>
      <c r="BC47" s="145"/>
      <c r="BD47" s="145"/>
      <c r="BE47" s="147"/>
      <c r="BF47" s="148"/>
      <c r="BG47" s="162">
        <v>0</v>
      </c>
    </row>
    <row r="48" spans="1:59" s="102" customFormat="1" ht="23.1" customHeight="1" x14ac:dyDescent="0.3">
      <c r="A48" s="149">
        <v>46</v>
      </c>
      <c r="B48" s="149" t="s">
        <v>307</v>
      </c>
      <c r="C48" s="150" t="s">
        <v>308</v>
      </c>
      <c r="D48" s="149" t="s">
        <v>541</v>
      </c>
      <c r="E48" s="149" t="s">
        <v>492</v>
      </c>
      <c r="F48" s="145">
        <v>3</v>
      </c>
      <c r="G48" s="145">
        <v>3</v>
      </c>
      <c r="H48" s="145">
        <v>3</v>
      </c>
      <c r="I48" s="145">
        <v>3</v>
      </c>
      <c r="J48" s="152"/>
      <c r="K48" s="162">
        <v>3</v>
      </c>
      <c r="L48" s="145">
        <v>3</v>
      </c>
      <c r="M48" s="145">
        <v>3</v>
      </c>
      <c r="N48" s="145">
        <v>3</v>
      </c>
      <c r="O48" s="145">
        <v>4</v>
      </c>
      <c r="P48" s="145">
        <v>2</v>
      </c>
      <c r="Q48" s="162">
        <v>3</v>
      </c>
      <c r="R48" s="145"/>
      <c r="S48" s="145">
        <v>2</v>
      </c>
      <c r="T48" s="153"/>
      <c r="U48" s="145"/>
      <c r="V48" s="152"/>
      <c r="W48" s="162">
        <v>2</v>
      </c>
      <c r="X48" s="145"/>
      <c r="Y48" s="145"/>
      <c r="Z48" s="153"/>
      <c r="AA48" s="153"/>
      <c r="AB48" s="152"/>
      <c r="AC48" s="162">
        <v>0</v>
      </c>
      <c r="AD48" s="145"/>
      <c r="AE48" s="145"/>
      <c r="AF48" s="145"/>
      <c r="AG48" s="153"/>
      <c r="AH48" s="152"/>
      <c r="AI48" s="162">
        <v>0</v>
      </c>
      <c r="AJ48" s="145">
        <v>3</v>
      </c>
      <c r="AK48" s="145">
        <v>3</v>
      </c>
      <c r="AL48" s="146">
        <v>3</v>
      </c>
      <c r="AM48" s="145">
        <v>3</v>
      </c>
      <c r="AN48" s="152"/>
      <c r="AO48" s="162">
        <v>3</v>
      </c>
      <c r="AP48" s="145">
        <v>3</v>
      </c>
      <c r="AQ48" s="145"/>
      <c r="AR48" s="145"/>
      <c r="AS48" s="153"/>
      <c r="AT48" s="152"/>
      <c r="AU48" s="162">
        <v>3</v>
      </c>
      <c r="AV48" s="153"/>
      <c r="AW48" s="153"/>
      <c r="AX48" s="145"/>
      <c r="AY48" s="145">
        <v>3</v>
      </c>
      <c r="AZ48" s="145">
        <v>3</v>
      </c>
      <c r="BA48" s="162">
        <v>3</v>
      </c>
      <c r="BB48" s="145"/>
      <c r="BC48" s="145"/>
      <c r="BD48" s="153"/>
      <c r="BE48" s="151"/>
      <c r="BF48" s="154"/>
      <c r="BG48" s="162">
        <v>0</v>
      </c>
    </row>
    <row r="49" spans="1:59" s="102" customFormat="1" ht="23.1" customHeight="1" x14ac:dyDescent="0.3">
      <c r="A49" s="143">
        <v>47</v>
      </c>
      <c r="B49" s="143" t="s">
        <v>117</v>
      </c>
      <c r="C49" s="144" t="s">
        <v>118</v>
      </c>
      <c r="D49" s="143" t="s">
        <v>449</v>
      </c>
      <c r="E49" s="143" t="s">
        <v>34</v>
      </c>
      <c r="F49" s="145">
        <v>2</v>
      </c>
      <c r="G49" s="145">
        <v>1</v>
      </c>
      <c r="H49" s="145">
        <v>2</v>
      </c>
      <c r="I49" s="145">
        <v>3</v>
      </c>
      <c r="J49" s="146"/>
      <c r="K49" s="162">
        <v>2</v>
      </c>
      <c r="L49" s="145">
        <v>2</v>
      </c>
      <c r="M49" s="145">
        <v>2</v>
      </c>
      <c r="N49" s="145">
        <v>2</v>
      </c>
      <c r="O49" s="145">
        <v>3</v>
      </c>
      <c r="P49" s="145">
        <v>2</v>
      </c>
      <c r="Q49" s="162">
        <v>2.2000000000000002</v>
      </c>
      <c r="R49" s="145"/>
      <c r="S49" s="145">
        <v>2</v>
      </c>
      <c r="T49" s="145"/>
      <c r="U49" s="145"/>
      <c r="V49" s="146"/>
      <c r="W49" s="162">
        <v>2</v>
      </c>
      <c r="X49" s="145"/>
      <c r="Y49" s="145"/>
      <c r="Z49" s="145"/>
      <c r="AA49" s="145"/>
      <c r="AB49" s="146"/>
      <c r="AC49" s="162">
        <v>0</v>
      </c>
      <c r="AD49" s="145"/>
      <c r="AE49" s="145"/>
      <c r="AF49" s="145"/>
      <c r="AG49" s="145"/>
      <c r="AH49" s="146"/>
      <c r="AI49" s="162">
        <v>0</v>
      </c>
      <c r="AJ49" s="145">
        <v>3</v>
      </c>
      <c r="AK49" s="145">
        <v>2</v>
      </c>
      <c r="AL49" s="146">
        <v>2</v>
      </c>
      <c r="AM49" s="145">
        <v>3</v>
      </c>
      <c r="AN49" s="146"/>
      <c r="AO49" s="162">
        <v>2.5</v>
      </c>
      <c r="AP49" s="145">
        <v>3</v>
      </c>
      <c r="AQ49" s="145"/>
      <c r="AR49" s="145"/>
      <c r="AS49" s="145"/>
      <c r="AT49" s="146"/>
      <c r="AU49" s="162">
        <v>3</v>
      </c>
      <c r="AV49" s="145"/>
      <c r="AW49" s="145"/>
      <c r="AX49" s="145"/>
      <c r="AY49" s="145">
        <v>2</v>
      </c>
      <c r="AZ49" s="145">
        <v>3</v>
      </c>
      <c r="BA49" s="162">
        <v>2.5</v>
      </c>
      <c r="BB49" s="145"/>
      <c r="BC49" s="145"/>
      <c r="BD49" s="145"/>
      <c r="BE49" s="147"/>
      <c r="BF49" s="148"/>
      <c r="BG49" s="162">
        <v>0</v>
      </c>
    </row>
    <row r="50" spans="1:59" s="102" customFormat="1" ht="23.1" customHeight="1" x14ac:dyDescent="0.3">
      <c r="A50" s="149">
        <v>48</v>
      </c>
      <c r="B50" s="149" t="s">
        <v>196</v>
      </c>
      <c r="C50" s="150" t="s">
        <v>197</v>
      </c>
      <c r="D50" s="149" t="s">
        <v>449</v>
      </c>
      <c r="E50" s="149" t="s">
        <v>160</v>
      </c>
      <c r="F50" s="145">
        <v>2.5</v>
      </c>
      <c r="G50" s="145">
        <v>2</v>
      </c>
      <c r="H50" s="145">
        <v>3</v>
      </c>
      <c r="I50" s="145">
        <v>2.5</v>
      </c>
      <c r="J50" s="152"/>
      <c r="K50" s="162">
        <v>2.5</v>
      </c>
      <c r="L50" s="145">
        <v>2.5</v>
      </c>
      <c r="M50" s="145">
        <v>2</v>
      </c>
      <c r="N50" s="145">
        <v>3</v>
      </c>
      <c r="O50" s="145">
        <v>2.5</v>
      </c>
      <c r="P50" s="145">
        <v>3</v>
      </c>
      <c r="Q50" s="162">
        <v>2.6</v>
      </c>
      <c r="R50" s="145"/>
      <c r="S50" s="145">
        <v>2.5</v>
      </c>
      <c r="T50" s="153"/>
      <c r="U50" s="145"/>
      <c r="V50" s="152"/>
      <c r="W50" s="162">
        <v>2.5</v>
      </c>
      <c r="X50" s="145"/>
      <c r="Y50" s="145"/>
      <c r="Z50" s="153"/>
      <c r="AA50" s="153"/>
      <c r="AB50" s="152"/>
      <c r="AC50" s="162">
        <v>0</v>
      </c>
      <c r="AD50" s="145"/>
      <c r="AE50" s="145"/>
      <c r="AF50" s="145"/>
      <c r="AG50" s="153"/>
      <c r="AH50" s="152"/>
      <c r="AI50" s="162">
        <v>0</v>
      </c>
      <c r="AJ50" s="145">
        <v>3</v>
      </c>
      <c r="AK50" s="145">
        <v>2.5</v>
      </c>
      <c r="AL50" s="146">
        <v>2.5</v>
      </c>
      <c r="AM50" s="145">
        <v>2</v>
      </c>
      <c r="AN50" s="152"/>
      <c r="AO50" s="162">
        <v>2.5</v>
      </c>
      <c r="AP50" s="145">
        <v>3</v>
      </c>
      <c r="AQ50" s="145"/>
      <c r="AR50" s="145"/>
      <c r="AS50" s="153"/>
      <c r="AT50" s="152"/>
      <c r="AU50" s="162">
        <v>3</v>
      </c>
      <c r="AV50" s="153"/>
      <c r="AW50" s="153"/>
      <c r="AX50" s="145"/>
      <c r="AY50" s="145">
        <v>2.5</v>
      </c>
      <c r="AZ50" s="145">
        <v>3</v>
      </c>
      <c r="BA50" s="162">
        <v>2.75</v>
      </c>
      <c r="BB50" s="145"/>
      <c r="BC50" s="145"/>
      <c r="BD50" s="153"/>
      <c r="BE50" s="151"/>
      <c r="BF50" s="154"/>
      <c r="BG50" s="162">
        <v>0</v>
      </c>
    </row>
    <row r="51" spans="1:59" s="102" customFormat="1" ht="23.1" customHeight="1" x14ac:dyDescent="0.3">
      <c r="A51" s="143">
        <v>49</v>
      </c>
      <c r="B51" s="143" t="s">
        <v>309</v>
      </c>
      <c r="C51" s="144" t="s">
        <v>310</v>
      </c>
      <c r="D51" s="143" t="s">
        <v>449</v>
      </c>
      <c r="E51" s="143" t="s">
        <v>492</v>
      </c>
      <c r="F51" s="145">
        <v>4</v>
      </c>
      <c r="G51" s="145">
        <v>5</v>
      </c>
      <c r="H51" s="145">
        <v>5</v>
      </c>
      <c r="I51" s="145">
        <v>5</v>
      </c>
      <c r="J51" s="146"/>
      <c r="K51" s="162">
        <v>4.75</v>
      </c>
      <c r="L51" s="145">
        <v>4</v>
      </c>
      <c r="M51" s="145">
        <v>5</v>
      </c>
      <c r="N51" s="145">
        <v>5</v>
      </c>
      <c r="O51" s="145">
        <v>5</v>
      </c>
      <c r="P51" s="145">
        <v>5</v>
      </c>
      <c r="Q51" s="162">
        <v>4.8</v>
      </c>
      <c r="R51" s="145"/>
      <c r="S51" s="145">
        <v>5</v>
      </c>
      <c r="T51" s="145"/>
      <c r="U51" s="145"/>
      <c r="V51" s="146"/>
      <c r="W51" s="162">
        <v>5</v>
      </c>
      <c r="X51" s="145"/>
      <c r="Y51" s="145"/>
      <c r="Z51" s="145"/>
      <c r="AA51" s="145"/>
      <c r="AB51" s="146"/>
      <c r="AC51" s="162">
        <v>0</v>
      </c>
      <c r="AD51" s="145"/>
      <c r="AE51" s="145"/>
      <c r="AF51" s="145"/>
      <c r="AG51" s="145"/>
      <c r="AH51" s="146"/>
      <c r="AI51" s="162">
        <v>0</v>
      </c>
      <c r="AJ51" s="145">
        <v>5</v>
      </c>
      <c r="AK51" s="145">
        <v>5</v>
      </c>
      <c r="AL51" s="146">
        <v>4</v>
      </c>
      <c r="AM51" s="145">
        <v>4</v>
      </c>
      <c r="AN51" s="146"/>
      <c r="AO51" s="162">
        <v>4.5</v>
      </c>
      <c r="AP51" s="145">
        <v>3</v>
      </c>
      <c r="AQ51" s="145"/>
      <c r="AR51" s="145"/>
      <c r="AS51" s="145"/>
      <c r="AT51" s="146"/>
      <c r="AU51" s="162">
        <v>3</v>
      </c>
      <c r="AV51" s="145"/>
      <c r="AW51" s="145"/>
      <c r="AX51" s="145"/>
      <c r="AY51" s="145">
        <v>3</v>
      </c>
      <c r="AZ51" s="145">
        <v>3</v>
      </c>
      <c r="BA51" s="162">
        <v>3</v>
      </c>
      <c r="BB51" s="145"/>
      <c r="BC51" s="145"/>
      <c r="BD51" s="145"/>
      <c r="BE51" s="147"/>
      <c r="BF51" s="148"/>
      <c r="BG51" s="162">
        <v>0</v>
      </c>
    </row>
    <row r="52" spans="1:59" s="102" customFormat="1" ht="23.1" customHeight="1" x14ac:dyDescent="0.3">
      <c r="A52" s="149">
        <v>50</v>
      </c>
      <c r="B52" s="149" t="s">
        <v>121</v>
      </c>
      <c r="C52" s="150" t="s">
        <v>122</v>
      </c>
      <c r="D52" s="149" t="s">
        <v>449</v>
      </c>
      <c r="E52" s="149" t="s">
        <v>34</v>
      </c>
      <c r="F52" s="145">
        <v>2.5</v>
      </c>
      <c r="G52" s="145">
        <v>2</v>
      </c>
      <c r="H52" s="145">
        <v>1.5</v>
      </c>
      <c r="I52" s="145">
        <v>2</v>
      </c>
      <c r="J52" s="152"/>
      <c r="K52" s="162">
        <v>2</v>
      </c>
      <c r="L52" s="145">
        <v>2.5</v>
      </c>
      <c r="M52" s="145">
        <v>2</v>
      </c>
      <c r="N52" s="145">
        <v>1.5</v>
      </c>
      <c r="O52" s="145">
        <v>2</v>
      </c>
      <c r="P52" s="145">
        <v>2.5</v>
      </c>
      <c r="Q52" s="162">
        <v>2.1</v>
      </c>
      <c r="R52" s="145"/>
      <c r="S52" s="145">
        <v>2</v>
      </c>
      <c r="T52" s="153"/>
      <c r="U52" s="145"/>
      <c r="V52" s="152"/>
      <c r="W52" s="162">
        <v>2</v>
      </c>
      <c r="X52" s="145"/>
      <c r="Y52" s="145"/>
      <c r="Z52" s="153"/>
      <c r="AA52" s="153"/>
      <c r="AB52" s="152"/>
      <c r="AC52" s="162">
        <v>0</v>
      </c>
      <c r="AD52" s="145"/>
      <c r="AE52" s="145"/>
      <c r="AF52" s="145"/>
      <c r="AG52" s="153"/>
      <c r="AH52" s="152"/>
      <c r="AI52" s="162">
        <v>0</v>
      </c>
      <c r="AJ52" s="145">
        <v>2.5</v>
      </c>
      <c r="AK52" s="145">
        <v>2</v>
      </c>
      <c r="AL52" s="146">
        <v>2.5</v>
      </c>
      <c r="AM52" s="145">
        <v>2</v>
      </c>
      <c r="AN52" s="152"/>
      <c r="AO52" s="162">
        <v>2.25</v>
      </c>
      <c r="AP52" s="145">
        <v>1.5</v>
      </c>
      <c r="AQ52" s="145"/>
      <c r="AR52" s="145"/>
      <c r="AS52" s="153"/>
      <c r="AT52" s="152"/>
      <c r="AU52" s="162">
        <v>1.5</v>
      </c>
      <c r="AV52" s="153"/>
      <c r="AW52" s="153"/>
      <c r="AX52" s="145"/>
      <c r="AY52" s="145">
        <v>2</v>
      </c>
      <c r="AZ52" s="145">
        <v>2.5</v>
      </c>
      <c r="BA52" s="162">
        <v>2.25</v>
      </c>
      <c r="BB52" s="145"/>
      <c r="BC52" s="145"/>
      <c r="BD52" s="153"/>
      <c r="BE52" s="151"/>
      <c r="BF52" s="154"/>
      <c r="BG52" s="162">
        <v>0</v>
      </c>
    </row>
    <row r="53" spans="1:59" s="102" customFormat="1" ht="23.1" customHeight="1" x14ac:dyDescent="0.3">
      <c r="A53" s="143">
        <v>51</v>
      </c>
      <c r="B53" s="143" t="s">
        <v>258</v>
      </c>
      <c r="C53" s="144" t="s">
        <v>259</v>
      </c>
      <c r="D53" s="143" t="s">
        <v>541</v>
      </c>
      <c r="E53" s="143" t="s">
        <v>160</v>
      </c>
      <c r="F53" s="145">
        <v>3</v>
      </c>
      <c r="G53" s="145">
        <v>3</v>
      </c>
      <c r="H53" s="145">
        <v>2</v>
      </c>
      <c r="I53" s="145">
        <v>2</v>
      </c>
      <c r="J53" s="146"/>
      <c r="K53" s="162">
        <v>2.5</v>
      </c>
      <c r="L53" s="145">
        <v>3</v>
      </c>
      <c r="M53" s="145">
        <v>2</v>
      </c>
      <c r="N53" s="145">
        <v>3</v>
      </c>
      <c r="O53" s="145">
        <v>4</v>
      </c>
      <c r="P53" s="145">
        <v>3</v>
      </c>
      <c r="Q53" s="162">
        <v>3</v>
      </c>
      <c r="R53" s="145"/>
      <c r="S53" s="145">
        <v>3</v>
      </c>
      <c r="T53" s="145"/>
      <c r="U53" s="145"/>
      <c r="V53" s="146"/>
      <c r="W53" s="162">
        <v>3</v>
      </c>
      <c r="X53" s="145"/>
      <c r="Y53" s="145"/>
      <c r="Z53" s="145"/>
      <c r="AA53" s="145"/>
      <c r="AB53" s="146"/>
      <c r="AC53" s="162">
        <v>0</v>
      </c>
      <c r="AD53" s="145"/>
      <c r="AE53" s="145"/>
      <c r="AF53" s="145"/>
      <c r="AG53" s="145"/>
      <c r="AH53" s="146"/>
      <c r="AI53" s="162">
        <v>0</v>
      </c>
      <c r="AJ53" s="145">
        <v>2</v>
      </c>
      <c r="AK53" s="145">
        <v>3</v>
      </c>
      <c r="AL53" s="146">
        <v>3</v>
      </c>
      <c r="AM53" s="145">
        <v>2</v>
      </c>
      <c r="AN53" s="146"/>
      <c r="AO53" s="162">
        <v>2.5</v>
      </c>
      <c r="AP53" s="145">
        <v>3</v>
      </c>
      <c r="AQ53" s="145"/>
      <c r="AR53" s="145"/>
      <c r="AS53" s="145"/>
      <c r="AT53" s="146"/>
      <c r="AU53" s="162">
        <v>3</v>
      </c>
      <c r="AV53" s="145"/>
      <c r="AW53" s="145"/>
      <c r="AX53" s="145"/>
      <c r="AY53" s="145">
        <v>3</v>
      </c>
      <c r="AZ53" s="145">
        <v>3</v>
      </c>
      <c r="BA53" s="162">
        <v>3</v>
      </c>
      <c r="BB53" s="145"/>
      <c r="BC53" s="145"/>
      <c r="BD53" s="145"/>
      <c r="BE53" s="147"/>
      <c r="BF53" s="148"/>
      <c r="BG53" s="162">
        <v>0</v>
      </c>
    </row>
    <row r="54" spans="1:59" s="102" customFormat="1" ht="23.1" customHeight="1" x14ac:dyDescent="0.3">
      <c r="A54" s="149">
        <v>52</v>
      </c>
      <c r="B54" s="149" t="s">
        <v>212</v>
      </c>
      <c r="C54" s="150" t="s">
        <v>213</v>
      </c>
      <c r="D54" s="149" t="s">
        <v>449</v>
      </c>
      <c r="E54" s="149" t="s">
        <v>160</v>
      </c>
      <c r="F54" s="145">
        <v>3</v>
      </c>
      <c r="G54" s="145">
        <v>3</v>
      </c>
      <c r="H54" s="145">
        <v>3</v>
      </c>
      <c r="I54" s="145">
        <v>3</v>
      </c>
      <c r="J54" s="152"/>
      <c r="K54" s="162">
        <v>3</v>
      </c>
      <c r="L54" s="145">
        <v>3</v>
      </c>
      <c r="M54" s="145">
        <v>4</v>
      </c>
      <c r="N54" s="145">
        <v>3</v>
      </c>
      <c r="O54" s="145">
        <v>4</v>
      </c>
      <c r="P54" s="145">
        <v>3</v>
      </c>
      <c r="Q54" s="162">
        <v>3.4</v>
      </c>
      <c r="R54" s="145"/>
      <c r="S54" s="145">
        <v>3</v>
      </c>
      <c r="T54" s="153"/>
      <c r="U54" s="145"/>
      <c r="V54" s="152"/>
      <c r="W54" s="162">
        <v>3</v>
      </c>
      <c r="X54" s="145"/>
      <c r="Y54" s="145"/>
      <c r="Z54" s="153"/>
      <c r="AA54" s="153"/>
      <c r="AB54" s="152"/>
      <c r="AC54" s="162">
        <v>0</v>
      </c>
      <c r="AD54" s="145"/>
      <c r="AE54" s="145"/>
      <c r="AF54" s="145"/>
      <c r="AG54" s="153"/>
      <c r="AH54" s="152"/>
      <c r="AI54" s="162">
        <v>0</v>
      </c>
      <c r="AJ54" s="145">
        <v>3</v>
      </c>
      <c r="AK54" s="145">
        <v>3</v>
      </c>
      <c r="AL54" s="146">
        <v>3</v>
      </c>
      <c r="AM54" s="145">
        <v>3</v>
      </c>
      <c r="AN54" s="152"/>
      <c r="AO54" s="162">
        <v>3</v>
      </c>
      <c r="AP54" s="145">
        <v>3</v>
      </c>
      <c r="AQ54" s="145"/>
      <c r="AR54" s="145"/>
      <c r="AS54" s="153"/>
      <c r="AT54" s="152"/>
      <c r="AU54" s="162">
        <v>3</v>
      </c>
      <c r="AV54" s="153"/>
      <c r="AW54" s="153"/>
      <c r="AX54" s="145"/>
      <c r="AY54" s="145">
        <v>1</v>
      </c>
      <c r="AZ54" s="145">
        <v>1</v>
      </c>
      <c r="BA54" s="162">
        <v>1</v>
      </c>
      <c r="BB54" s="145"/>
      <c r="BC54" s="145"/>
      <c r="BD54" s="153"/>
      <c r="BE54" s="151"/>
      <c r="BF54" s="154"/>
      <c r="BG54" s="162">
        <v>0</v>
      </c>
    </row>
    <row r="55" spans="1:59" s="102" customFormat="1" ht="23.1" customHeight="1" x14ac:dyDescent="0.3">
      <c r="A55" s="143">
        <v>53</v>
      </c>
      <c r="B55" s="143" t="s">
        <v>228</v>
      </c>
      <c r="C55" s="144" t="s">
        <v>229</v>
      </c>
      <c r="D55" s="143" t="s">
        <v>449</v>
      </c>
      <c r="E55" s="143" t="s">
        <v>160</v>
      </c>
      <c r="F55" s="145">
        <v>2</v>
      </c>
      <c r="G55" s="145">
        <v>3</v>
      </c>
      <c r="H55" s="145">
        <v>2</v>
      </c>
      <c r="I55" s="145">
        <v>2</v>
      </c>
      <c r="J55" s="146"/>
      <c r="K55" s="162">
        <v>2.25</v>
      </c>
      <c r="L55" s="145">
        <v>2</v>
      </c>
      <c r="M55" s="145">
        <v>3</v>
      </c>
      <c r="N55" s="145">
        <v>2</v>
      </c>
      <c r="O55" s="145">
        <v>4</v>
      </c>
      <c r="P55" s="145">
        <v>2</v>
      </c>
      <c r="Q55" s="162">
        <v>2.6</v>
      </c>
      <c r="R55" s="145"/>
      <c r="S55" s="145">
        <v>2</v>
      </c>
      <c r="T55" s="145"/>
      <c r="U55" s="145"/>
      <c r="V55" s="146"/>
      <c r="W55" s="162">
        <v>2</v>
      </c>
      <c r="X55" s="145"/>
      <c r="Y55" s="145"/>
      <c r="Z55" s="145"/>
      <c r="AA55" s="145"/>
      <c r="AB55" s="146"/>
      <c r="AC55" s="162">
        <v>0</v>
      </c>
      <c r="AD55" s="145"/>
      <c r="AE55" s="145"/>
      <c r="AF55" s="145"/>
      <c r="AG55" s="145"/>
      <c r="AH55" s="146"/>
      <c r="AI55" s="162">
        <v>0</v>
      </c>
      <c r="AJ55" s="145">
        <v>3</v>
      </c>
      <c r="AK55" s="145">
        <v>3</v>
      </c>
      <c r="AL55" s="146">
        <v>3</v>
      </c>
      <c r="AM55" s="145">
        <v>2</v>
      </c>
      <c r="AN55" s="146"/>
      <c r="AO55" s="162">
        <v>2.75</v>
      </c>
      <c r="AP55" s="145">
        <v>3</v>
      </c>
      <c r="AQ55" s="145"/>
      <c r="AR55" s="145"/>
      <c r="AS55" s="145"/>
      <c r="AT55" s="146"/>
      <c r="AU55" s="162">
        <v>3</v>
      </c>
      <c r="AV55" s="145"/>
      <c r="AW55" s="145"/>
      <c r="AX55" s="145"/>
      <c r="AY55" s="145">
        <v>3</v>
      </c>
      <c r="AZ55" s="145">
        <v>3</v>
      </c>
      <c r="BA55" s="162">
        <v>3</v>
      </c>
      <c r="BB55" s="145"/>
      <c r="BC55" s="145"/>
      <c r="BD55" s="145"/>
      <c r="BE55" s="147"/>
      <c r="BF55" s="148"/>
      <c r="BG55" s="162">
        <v>0</v>
      </c>
    </row>
    <row r="56" spans="1:59" s="102" customFormat="1" ht="23.1" customHeight="1" x14ac:dyDescent="0.3">
      <c r="A56" s="149">
        <v>54</v>
      </c>
      <c r="B56" s="149" t="s">
        <v>311</v>
      </c>
      <c r="C56" s="150" t="s">
        <v>312</v>
      </c>
      <c r="D56" s="149" t="s">
        <v>449</v>
      </c>
      <c r="E56" s="149" t="s">
        <v>492</v>
      </c>
      <c r="F56" s="145">
        <v>1</v>
      </c>
      <c r="G56" s="145">
        <v>4</v>
      </c>
      <c r="H56" s="145">
        <v>2</v>
      </c>
      <c r="I56" s="145">
        <v>2</v>
      </c>
      <c r="J56" s="152"/>
      <c r="K56" s="162">
        <v>2.25</v>
      </c>
      <c r="L56" s="145">
        <v>3</v>
      </c>
      <c r="M56" s="145">
        <v>4</v>
      </c>
      <c r="N56" s="145">
        <v>3</v>
      </c>
      <c r="O56" s="145">
        <v>2</v>
      </c>
      <c r="P56" s="145">
        <v>2</v>
      </c>
      <c r="Q56" s="162">
        <v>2.8</v>
      </c>
      <c r="R56" s="145"/>
      <c r="S56" s="145">
        <v>2</v>
      </c>
      <c r="T56" s="153"/>
      <c r="U56" s="145"/>
      <c r="V56" s="152"/>
      <c r="W56" s="162">
        <v>2</v>
      </c>
      <c r="X56" s="145"/>
      <c r="Y56" s="145"/>
      <c r="Z56" s="153"/>
      <c r="AA56" s="153"/>
      <c r="AB56" s="152"/>
      <c r="AC56" s="162">
        <v>0</v>
      </c>
      <c r="AD56" s="145"/>
      <c r="AE56" s="145"/>
      <c r="AF56" s="145"/>
      <c r="AG56" s="153"/>
      <c r="AH56" s="152"/>
      <c r="AI56" s="162">
        <v>0</v>
      </c>
      <c r="AJ56" s="145">
        <v>3</v>
      </c>
      <c r="AK56" s="145">
        <v>2</v>
      </c>
      <c r="AL56" s="146">
        <v>2</v>
      </c>
      <c r="AM56" s="145">
        <v>3</v>
      </c>
      <c r="AN56" s="152"/>
      <c r="AO56" s="162">
        <v>2.5</v>
      </c>
      <c r="AP56" s="145">
        <v>3</v>
      </c>
      <c r="AQ56" s="145"/>
      <c r="AR56" s="145"/>
      <c r="AS56" s="153"/>
      <c r="AT56" s="152"/>
      <c r="AU56" s="162">
        <v>3</v>
      </c>
      <c r="AV56" s="153"/>
      <c r="AW56" s="153"/>
      <c r="AX56" s="145"/>
      <c r="AY56" s="145">
        <v>3</v>
      </c>
      <c r="AZ56" s="145">
        <v>3</v>
      </c>
      <c r="BA56" s="162">
        <v>3</v>
      </c>
      <c r="BB56" s="145"/>
      <c r="BC56" s="145"/>
      <c r="BD56" s="153"/>
      <c r="BE56" s="151"/>
      <c r="BF56" s="154"/>
      <c r="BG56" s="162">
        <v>0</v>
      </c>
    </row>
    <row r="57" spans="1:59" s="102" customFormat="1" ht="23.1" customHeight="1" x14ac:dyDescent="0.3">
      <c r="A57" s="143">
        <v>55</v>
      </c>
      <c r="B57" s="143" t="s">
        <v>246</v>
      </c>
      <c r="C57" s="144" t="s">
        <v>247</v>
      </c>
      <c r="D57" s="143" t="s">
        <v>449</v>
      </c>
      <c r="E57" s="143" t="s">
        <v>160</v>
      </c>
      <c r="F57" s="145">
        <v>2</v>
      </c>
      <c r="G57" s="145">
        <v>3</v>
      </c>
      <c r="H57" s="145">
        <v>2</v>
      </c>
      <c r="I57" s="145">
        <v>2</v>
      </c>
      <c r="J57" s="146"/>
      <c r="K57" s="162">
        <v>2.25</v>
      </c>
      <c r="L57" s="145">
        <v>4</v>
      </c>
      <c r="M57" s="145">
        <v>4</v>
      </c>
      <c r="N57" s="145">
        <v>3</v>
      </c>
      <c r="O57" s="145">
        <v>4</v>
      </c>
      <c r="P57" s="145">
        <v>2</v>
      </c>
      <c r="Q57" s="162">
        <v>3.4</v>
      </c>
      <c r="R57" s="145"/>
      <c r="S57" s="145">
        <v>4</v>
      </c>
      <c r="T57" s="145"/>
      <c r="U57" s="145"/>
      <c r="V57" s="146"/>
      <c r="W57" s="162">
        <v>4</v>
      </c>
      <c r="X57" s="145"/>
      <c r="Y57" s="145"/>
      <c r="Z57" s="145"/>
      <c r="AA57" s="145"/>
      <c r="AB57" s="146"/>
      <c r="AC57" s="162">
        <v>0</v>
      </c>
      <c r="AD57" s="145"/>
      <c r="AE57" s="145"/>
      <c r="AF57" s="145"/>
      <c r="AG57" s="145"/>
      <c r="AH57" s="146"/>
      <c r="AI57" s="162">
        <v>0</v>
      </c>
      <c r="AJ57" s="145">
        <v>3</v>
      </c>
      <c r="AK57" s="145">
        <v>2</v>
      </c>
      <c r="AL57" s="146">
        <v>3</v>
      </c>
      <c r="AM57" s="145">
        <v>3</v>
      </c>
      <c r="AN57" s="146"/>
      <c r="AO57" s="162">
        <v>2.75</v>
      </c>
      <c r="AP57" s="145">
        <v>3</v>
      </c>
      <c r="AQ57" s="145"/>
      <c r="AR57" s="145"/>
      <c r="AS57" s="145"/>
      <c r="AT57" s="146"/>
      <c r="AU57" s="162">
        <v>3</v>
      </c>
      <c r="AV57" s="145"/>
      <c r="AW57" s="145"/>
      <c r="AX57" s="145"/>
      <c r="AY57" s="145">
        <v>3</v>
      </c>
      <c r="AZ57" s="145">
        <v>3</v>
      </c>
      <c r="BA57" s="162">
        <v>3</v>
      </c>
      <c r="BB57" s="145"/>
      <c r="BC57" s="145"/>
      <c r="BD57" s="145"/>
      <c r="BE57" s="147"/>
      <c r="BF57" s="148"/>
      <c r="BG57" s="162">
        <v>0</v>
      </c>
    </row>
    <row r="58" spans="1:59" s="102" customFormat="1" ht="23.1" customHeight="1" x14ac:dyDescent="0.3">
      <c r="A58" s="149">
        <v>56</v>
      </c>
      <c r="B58" s="149" t="s">
        <v>123</v>
      </c>
      <c r="C58" s="150" t="s">
        <v>124</v>
      </c>
      <c r="D58" s="149" t="s">
        <v>541</v>
      </c>
      <c r="E58" s="149" t="s">
        <v>34</v>
      </c>
      <c r="F58" s="145">
        <v>2</v>
      </c>
      <c r="G58" s="145">
        <v>4</v>
      </c>
      <c r="H58" s="145">
        <v>2</v>
      </c>
      <c r="I58" s="145">
        <v>4</v>
      </c>
      <c r="J58" s="152"/>
      <c r="K58" s="162">
        <v>3</v>
      </c>
      <c r="L58" s="145">
        <v>3</v>
      </c>
      <c r="M58" s="145">
        <v>3</v>
      </c>
      <c r="N58" s="145">
        <v>4</v>
      </c>
      <c r="O58" s="145">
        <v>3</v>
      </c>
      <c r="P58" s="145">
        <v>2</v>
      </c>
      <c r="Q58" s="162">
        <v>3</v>
      </c>
      <c r="R58" s="145"/>
      <c r="S58" s="145">
        <v>4</v>
      </c>
      <c r="T58" s="153"/>
      <c r="U58" s="145"/>
      <c r="V58" s="152"/>
      <c r="W58" s="162">
        <v>4</v>
      </c>
      <c r="X58" s="145"/>
      <c r="Y58" s="145"/>
      <c r="Z58" s="153"/>
      <c r="AA58" s="153"/>
      <c r="AB58" s="152"/>
      <c r="AC58" s="162">
        <v>0</v>
      </c>
      <c r="AD58" s="145"/>
      <c r="AE58" s="145"/>
      <c r="AF58" s="145"/>
      <c r="AG58" s="153"/>
      <c r="AH58" s="152"/>
      <c r="AI58" s="162">
        <v>0</v>
      </c>
      <c r="AJ58" s="145">
        <v>3</v>
      </c>
      <c r="AK58" s="145">
        <v>3</v>
      </c>
      <c r="AL58" s="146">
        <v>3</v>
      </c>
      <c r="AM58" s="145">
        <v>3</v>
      </c>
      <c r="AN58" s="152"/>
      <c r="AO58" s="162">
        <v>3</v>
      </c>
      <c r="AP58" s="145">
        <v>3</v>
      </c>
      <c r="AQ58" s="145"/>
      <c r="AR58" s="145"/>
      <c r="AS58" s="153"/>
      <c r="AT58" s="152"/>
      <c r="AU58" s="162">
        <v>3</v>
      </c>
      <c r="AV58" s="153"/>
      <c r="AW58" s="153"/>
      <c r="AX58" s="145"/>
      <c r="AY58" s="145">
        <v>3</v>
      </c>
      <c r="AZ58" s="145">
        <v>3</v>
      </c>
      <c r="BA58" s="162">
        <v>3</v>
      </c>
      <c r="BB58" s="145"/>
      <c r="BC58" s="145"/>
      <c r="BD58" s="153"/>
      <c r="BE58" s="151"/>
      <c r="BF58" s="154"/>
      <c r="BG58" s="162">
        <v>0</v>
      </c>
    </row>
    <row r="59" spans="1:59" s="102" customFormat="1" ht="23.1" customHeight="1" x14ac:dyDescent="0.3">
      <c r="A59" s="143">
        <v>57</v>
      </c>
      <c r="B59" s="143" t="s">
        <v>313</v>
      </c>
      <c r="C59" s="144" t="s">
        <v>314</v>
      </c>
      <c r="D59" s="143" t="s">
        <v>541</v>
      </c>
      <c r="E59" s="143" t="s">
        <v>492</v>
      </c>
      <c r="F59" s="145">
        <v>0</v>
      </c>
      <c r="G59" s="145">
        <v>0</v>
      </c>
      <c r="H59" s="145">
        <v>0</v>
      </c>
      <c r="I59" s="145">
        <v>0</v>
      </c>
      <c r="J59" s="146"/>
      <c r="K59" s="162" t="s">
        <v>563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62" t="s">
        <v>563</v>
      </c>
      <c r="R59" s="145"/>
      <c r="S59" s="145">
        <v>0</v>
      </c>
      <c r="T59" s="145"/>
      <c r="U59" s="145"/>
      <c r="V59" s="146"/>
      <c r="W59" s="162">
        <v>0</v>
      </c>
      <c r="X59" s="145"/>
      <c r="Y59" s="145"/>
      <c r="Z59" s="145"/>
      <c r="AA59" s="145"/>
      <c r="AB59" s="146"/>
      <c r="AC59" s="162">
        <v>0</v>
      </c>
      <c r="AD59" s="145"/>
      <c r="AE59" s="145"/>
      <c r="AF59" s="145"/>
      <c r="AG59" s="145"/>
      <c r="AH59" s="146"/>
      <c r="AI59" s="162">
        <v>0</v>
      </c>
      <c r="AJ59" s="145">
        <v>0</v>
      </c>
      <c r="AK59" s="145">
        <v>0</v>
      </c>
      <c r="AL59" s="146">
        <v>0</v>
      </c>
      <c r="AM59" s="145">
        <v>0</v>
      </c>
      <c r="AN59" s="146"/>
      <c r="AO59" s="162" t="s">
        <v>563</v>
      </c>
      <c r="AP59" s="145">
        <v>0</v>
      </c>
      <c r="AQ59" s="145"/>
      <c r="AR59" s="145"/>
      <c r="AS59" s="145"/>
      <c r="AT59" s="146"/>
      <c r="AU59" s="162">
        <v>0</v>
      </c>
      <c r="AV59" s="145"/>
      <c r="AW59" s="145"/>
      <c r="AX59" s="145"/>
      <c r="AY59" s="145">
        <v>0</v>
      </c>
      <c r="AZ59" s="145">
        <v>0</v>
      </c>
      <c r="BA59" s="162" t="s">
        <v>563</v>
      </c>
      <c r="BB59" s="145"/>
      <c r="BC59" s="145"/>
      <c r="BD59" s="145"/>
      <c r="BE59" s="147"/>
      <c r="BF59" s="148"/>
      <c r="BG59" s="162">
        <v>0</v>
      </c>
    </row>
    <row r="60" spans="1:59" s="102" customFormat="1" ht="23.1" customHeight="1" x14ac:dyDescent="0.3">
      <c r="A60" s="149">
        <v>58</v>
      </c>
      <c r="B60" s="149" t="s">
        <v>315</v>
      </c>
      <c r="C60" s="150" t="s">
        <v>316</v>
      </c>
      <c r="D60" s="149" t="s">
        <v>449</v>
      </c>
      <c r="E60" s="149" t="s">
        <v>492</v>
      </c>
      <c r="F60" s="145">
        <v>2</v>
      </c>
      <c r="G60" s="145">
        <v>2</v>
      </c>
      <c r="H60" s="145">
        <v>2</v>
      </c>
      <c r="I60" s="145">
        <v>2</v>
      </c>
      <c r="J60" s="152"/>
      <c r="K60" s="162">
        <v>2</v>
      </c>
      <c r="L60" s="145">
        <v>2</v>
      </c>
      <c r="M60" s="145">
        <v>2</v>
      </c>
      <c r="N60" s="145">
        <v>2</v>
      </c>
      <c r="O60" s="145">
        <v>2</v>
      </c>
      <c r="P60" s="145">
        <v>2</v>
      </c>
      <c r="Q60" s="162">
        <v>2</v>
      </c>
      <c r="R60" s="145"/>
      <c r="S60" s="145">
        <v>2</v>
      </c>
      <c r="T60" s="153"/>
      <c r="U60" s="145"/>
      <c r="V60" s="152"/>
      <c r="W60" s="162">
        <v>2</v>
      </c>
      <c r="X60" s="145"/>
      <c r="Y60" s="145"/>
      <c r="Z60" s="153"/>
      <c r="AA60" s="153"/>
      <c r="AB60" s="152"/>
      <c r="AC60" s="162">
        <v>0</v>
      </c>
      <c r="AD60" s="145"/>
      <c r="AE60" s="145"/>
      <c r="AF60" s="145"/>
      <c r="AG60" s="153"/>
      <c r="AH60" s="152"/>
      <c r="AI60" s="162">
        <v>0</v>
      </c>
      <c r="AJ60" s="145">
        <v>2</v>
      </c>
      <c r="AK60" s="145">
        <v>2</v>
      </c>
      <c r="AL60" s="146">
        <v>3</v>
      </c>
      <c r="AM60" s="145">
        <v>3</v>
      </c>
      <c r="AN60" s="152"/>
      <c r="AO60" s="162">
        <v>2.5</v>
      </c>
      <c r="AP60" s="145">
        <v>3</v>
      </c>
      <c r="AQ60" s="145"/>
      <c r="AR60" s="145"/>
      <c r="AS60" s="153"/>
      <c r="AT60" s="152"/>
      <c r="AU60" s="162">
        <v>3</v>
      </c>
      <c r="AV60" s="153"/>
      <c r="AW60" s="153"/>
      <c r="AX60" s="145"/>
      <c r="AY60" s="145">
        <v>2</v>
      </c>
      <c r="AZ60" s="145">
        <v>3</v>
      </c>
      <c r="BA60" s="162">
        <v>2.5</v>
      </c>
      <c r="BB60" s="145"/>
      <c r="BC60" s="145"/>
      <c r="BD60" s="153"/>
      <c r="BE60" s="151"/>
      <c r="BF60" s="154"/>
      <c r="BG60" s="162">
        <v>0</v>
      </c>
    </row>
    <row r="61" spans="1:59" s="102" customFormat="1" ht="23.1" customHeight="1" x14ac:dyDescent="0.3">
      <c r="A61" s="143">
        <v>59</v>
      </c>
      <c r="B61" s="143" t="s">
        <v>125</v>
      </c>
      <c r="C61" s="144" t="s">
        <v>126</v>
      </c>
      <c r="D61" s="143" t="s">
        <v>449</v>
      </c>
      <c r="E61" s="143" t="s">
        <v>34</v>
      </c>
      <c r="F61" s="145">
        <v>3</v>
      </c>
      <c r="G61" s="145">
        <v>1</v>
      </c>
      <c r="H61" s="145">
        <v>4</v>
      </c>
      <c r="I61" s="145">
        <v>3</v>
      </c>
      <c r="J61" s="146"/>
      <c r="K61" s="162">
        <v>2.75</v>
      </c>
      <c r="L61" s="145">
        <v>4</v>
      </c>
      <c r="M61" s="145">
        <v>3</v>
      </c>
      <c r="N61" s="145">
        <v>4</v>
      </c>
      <c r="O61" s="145">
        <v>4</v>
      </c>
      <c r="P61" s="145">
        <v>3</v>
      </c>
      <c r="Q61" s="162">
        <v>3.6</v>
      </c>
      <c r="R61" s="145"/>
      <c r="S61" s="145">
        <v>2</v>
      </c>
      <c r="T61" s="145"/>
      <c r="U61" s="145"/>
      <c r="V61" s="146"/>
      <c r="W61" s="162">
        <v>2</v>
      </c>
      <c r="X61" s="145"/>
      <c r="Y61" s="145"/>
      <c r="Z61" s="145"/>
      <c r="AA61" s="145"/>
      <c r="AB61" s="146"/>
      <c r="AC61" s="162">
        <v>0</v>
      </c>
      <c r="AD61" s="145"/>
      <c r="AE61" s="145"/>
      <c r="AF61" s="145"/>
      <c r="AG61" s="145"/>
      <c r="AH61" s="146"/>
      <c r="AI61" s="162">
        <v>0</v>
      </c>
      <c r="AJ61" s="145">
        <v>3</v>
      </c>
      <c r="AK61" s="145">
        <v>3</v>
      </c>
      <c r="AL61" s="146">
        <v>2</v>
      </c>
      <c r="AM61" s="145">
        <v>4</v>
      </c>
      <c r="AN61" s="146"/>
      <c r="AO61" s="162">
        <v>3</v>
      </c>
      <c r="AP61" s="145">
        <v>3</v>
      </c>
      <c r="AQ61" s="145"/>
      <c r="AR61" s="145"/>
      <c r="AS61" s="145"/>
      <c r="AT61" s="146"/>
      <c r="AU61" s="162">
        <v>3</v>
      </c>
      <c r="AV61" s="145"/>
      <c r="AW61" s="145"/>
      <c r="AX61" s="145"/>
      <c r="AY61" s="145">
        <v>2</v>
      </c>
      <c r="AZ61" s="145">
        <v>2</v>
      </c>
      <c r="BA61" s="162">
        <v>2</v>
      </c>
      <c r="BB61" s="145"/>
      <c r="BC61" s="145"/>
      <c r="BD61" s="145"/>
      <c r="BE61" s="147"/>
      <c r="BF61" s="148"/>
      <c r="BG61" s="162">
        <v>0</v>
      </c>
    </row>
    <row r="62" spans="1:59" s="102" customFormat="1" ht="23.1" customHeight="1" x14ac:dyDescent="0.3">
      <c r="A62" s="149">
        <v>60</v>
      </c>
      <c r="B62" s="149" t="s">
        <v>41</v>
      </c>
      <c r="C62" s="150" t="s">
        <v>42</v>
      </c>
      <c r="D62" s="149" t="s">
        <v>449</v>
      </c>
      <c r="E62" s="149" t="s">
        <v>34</v>
      </c>
      <c r="F62" s="145">
        <v>3</v>
      </c>
      <c r="G62" s="145">
        <v>3</v>
      </c>
      <c r="H62" s="145">
        <v>3</v>
      </c>
      <c r="I62" s="145">
        <v>2.5</v>
      </c>
      <c r="J62" s="152"/>
      <c r="K62" s="162">
        <v>2.875</v>
      </c>
      <c r="L62" s="145">
        <v>3</v>
      </c>
      <c r="M62" s="145">
        <v>3</v>
      </c>
      <c r="N62" s="145">
        <v>3</v>
      </c>
      <c r="O62" s="145">
        <v>2.5</v>
      </c>
      <c r="P62" s="145">
        <v>3</v>
      </c>
      <c r="Q62" s="162">
        <v>2.9</v>
      </c>
      <c r="R62" s="145"/>
      <c r="S62" s="145">
        <v>3</v>
      </c>
      <c r="T62" s="153"/>
      <c r="U62" s="145"/>
      <c r="V62" s="152"/>
      <c r="W62" s="162">
        <v>3</v>
      </c>
      <c r="X62" s="145"/>
      <c r="Y62" s="145"/>
      <c r="Z62" s="153"/>
      <c r="AA62" s="153"/>
      <c r="AB62" s="152"/>
      <c r="AC62" s="162">
        <v>0</v>
      </c>
      <c r="AD62" s="145"/>
      <c r="AE62" s="145"/>
      <c r="AF62" s="145"/>
      <c r="AG62" s="153"/>
      <c r="AH62" s="152"/>
      <c r="AI62" s="162">
        <v>0</v>
      </c>
      <c r="AJ62" s="145">
        <v>3</v>
      </c>
      <c r="AK62" s="145">
        <v>3</v>
      </c>
      <c r="AL62" s="146">
        <v>3</v>
      </c>
      <c r="AM62" s="145">
        <v>3</v>
      </c>
      <c r="AN62" s="152"/>
      <c r="AO62" s="162">
        <v>3</v>
      </c>
      <c r="AP62" s="145">
        <v>3</v>
      </c>
      <c r="AQ62" s="145"/>
      <c r="AR62" s="145"/>
      <c r="AS62" s="153"/>
      <c r="AT62" s="152"/>
      <c r="AU62" s="162">
        <v>3</v>
      </c>
      <c r="AV62" s="153"/>
      <c r="AW62" s="153"/>
      <c r="AX62" s="145"/>
      <c r="AY62" s="145">
        <v>2.5</v>
      </c>
      <c r="AZ62" s="145">
        <v>3</v>
      </c>
      <c r="BA62" s="162">
        <v>2.75</v>
      </c>
      <c r="BB62" s="145"/>
      <c r="BC62" s="145"/>
      <c r="BD62" s="153"/>
      <c r="BE62" s="151"/>
      <c r="BF62" s="154"/>
      <c r="BG62" s="162">
        <v>0</v>
      </c>
    </row>
    <row r="63" spans="1:59" s="102" customFormat="1" ht="23.1" customHeight="1" x14ac:dyDescent="0.3">
      <c r="A63" s="143">
        <v>61</v>
      </c>
      <c r="B63" s="143" t="s">
        <v>127</v>
      </c>
      <c r="C63" s="144" t="s">
        <v>128</v>
      </c>
      <c r="D63" s="143" t="s">
        <v>449</v>
      </c>
      <c r="E63" s="143" t="s">
        <v>34</v>
      </c>
      <c r="F63" s="145">
        <v>2</v>
      </c>
      <c r="G63" s="145">
        <v>2</v>
      </c>
      <c r="H63" s="145">
        <v>2</v>
      </c>
      <c r="I63" s="145">
        <v>2</v>
      </c>
      <c r="J63" s="146"/>
      <c r="K63" s="162">
        <v>2</v>
      </c>
      <c r="L63" s="145">
        <v>3</v>
      </c>
      <c r="M63" s="145">
        <v>2</v>
      </c>
      <c r="N63" s="145">
        <v>3</v>
      </c>
      <c r="O63" s="145">
        <v>4</v>
      </c>
      <c r="P63" s="145">
        <v>3</v>
      </c>
      <c r="Q63" s="162">
        <v>3</v>
      </c>
      <c r="R63" s="145"/>
      <c r="S63" s="145">
        <v>2</v>
      </c>
      <c r="T63" s="145"/>
      <c r="U63" s="145"/>
      <c r="V63" s="146"/>
      <c r="W63" s="162">
        <v>2</v>
      </c>
      <c r="X63" s="145"/>
      <c r="Y63" s="145"/>
      <c r="Z63" s="145"/>
      <c r="AA63" s="145"/>
      <c r="AB63" s="146"/>
      <c r="AC63" s="162">
        <v>0</v>
      </c>
      <c r="AD63" s="145"/>
      <c r="AE63" s="145"/>
      <c r="AF63" s="145"/>
      <c r="AG63" s="145"/>
      <c r="AH63" s="146"/>
      <c r="AI63" s="162">
        <v>0</v>
      </c>
      <c r="AJ63" s="145">
        <v>2</v>
      </c>
      <c r="AK63" s="145">
        <v>3</v>
      </c>
      <c r="AL63" s="146">
        <v>3</v>
      </c>
      <c r="AM63" s="145">
        <v>3</v>
      </c>
      <c r="AN63" s="146"/>
      <c r="AO63" s="162">
        <v>2.75</v>
      </c>
      <c r="AP63" s="145">
        <v>3</v>
      </c>
      <c r="AQ63" s="145"/>
      <c r="AR63" s="145"/>
      <c r="AS63" s="145"/>
      <c r="AT63" s="146"/>
      <c r="AU63" s="162">
        <v>3</v>
      </c>
      <c r="AV63" s="145"/>
      <c r="AW63" s="145"/>
      <c r="AX63" s="145"/>
      <c r="AY63" s="145">
        <v>3</v>
      </c>
      <c r="AZ63" s="145">
        <v>3</v>
      </c>
      <c r="BA63" s="162">
        <v>3</v>
      </c>
      <c r="BB63" s="145"/>
      <c r="BC63" s="145"/>
      <c r="BD63" s="145"/>
      <c r="BE63" s="147"/>
      <c r="BF63" s="148"/>
      <c r="BG63" s="162">
        <v>0</v>
      </c>
    </row>
    <row r="64" spans="1:59" s="102" customFormat="1" ht="23.1" customHeight="1" x14ac:dyDescent="0.3">
      <c r="A64" s="149">
        <v>62</v>
      </c>
      <c r="B64" s="149" t="s">
        <v>274</v>
      </c>
      <c r="C64" s="150" t="s">
        <v>275</v>
      </c>
      <c r="D64" s="149" t="s">
        <v>541</v>
      </c>
      <c r="E64" s="149" t="s">
        <v>160</v>
      </c>
      <c r="F64" s="145">
        <v>1</v>
      </c>
      <c r="G64" s="145">
        <v>3</v>
      </c>
      <c r="H64" s="145">
        <v>0</v>
      </c>
      <c r="I64" s="145">
        <v>2</v>
      </c>
      <c r="J64" s="152"/>
      <c r="K64" s="162">
        <v>1.5</v>
      </c>
      <c r="L64" s="145">
        <v>4</v>
      </c>
      <c r="M64" s="145">
        <v>2</v>
      </c>
      <c r="N64" s="145">
        <v>2</v>
      </c>
      <c r="O64" s="145">
        <v>2</v>
      </c>
      <c r="P64" s="145">
        <v>3</v>
      </c>
      <c r="Q64" s="162">
        <v>2.6</v>
      </c>
      <c r="R64" s="145"/>
      <c r="S64" s="145">
        <v>1</v>
      </c>
      <c r="T64" s="153"/>
      <c r="U64" s="145"/>
      <c r="V64" s="152"/>
      <c r="W64" s="162">
        <v>1</v>
      </c>
      <c r="X64" s="145"/>
      <c r="Y64" s="145"/>
      <c r="Z64" s="153"/>
      <c r="AA64" s="153"/>
      <c r="AB64" s="152"/>
      <c r="AC64" s="162">
        <v>0</v>
      </c>
      <c r="AD64" s="145"/>
      <c r="AE64" s="145"/>
      <c r="AF64" s="145"/>
      <c r="AG64" s="153"/>
      <c r="AH64" s="152"/>
      <c r="AI64" s="162">
        <v>0</v>
      </c>
      <c r="AJ64" s="145">
        <v>3</v>
      </c>
      <c r="AK64" s="145">
        <v>2</v>
      </c>
      <c r="AL64" s="146">
        <v>3</v>
      </c>
      <c r="AM64" s="145">
        <v>3</v>
      </c>
      <c r="AN64" s="152"/>
      <c r="AO64" s="162">
        <v>2.75</v>
      </c>
      <c r="AP64" s="145">
        <v>3</v>
      </c>
      <c r="AQ64" s="145"/>
      <c r="AR64" s="145"/>
      <c r="AS64" s="153"/>
      <c r="AT64" s="152"/>
      <c r="AU64" s="162">
        <v>3</v>
      </c>
      <c r="AV64" s="153"/>
      <c r="AW64" s="153"/>
      <c r="AX64" s="145"/>
      <c r="AY64" s="145">
        <v>3</v>
      </c>
      <c r="AZ64" s="145">
        <v>3</v>
      </c>
      <c r="BA64" s="162">
        <v>3</v>
      </c>
      <c r="BB64" s="145"/>
      <c r="BC64" s="145"/>
      <c r="BD64" s="153"/>
      <c r="BE64" s="151"/>
      <c r="BF64" s="154"/>
      <c r="BG64" s="162">
        <v>0</v>
      </c>
    </row>
    <row r="65" spans="1:59" s="102" customFormat="1" ht="23.1" customHeight="1" x14ac:dyDescent="0.3">
      <c r="A65" s="143">
        <v>63</v>
      </c>
      <c r="B65" s="143" t="s">
        <v>59</v>
      </c>
      <c r="C65" s="144" t="s">
        <v>60</v>
      </c>
      <c r="D65" s="143" t="s">
        <v>449</v>
      </c>
      <c r="E65" s="143" t="s">
        <v>34</v>
      </c>
      <c r="F65" s="145">
        <v>4</v>
      </c>
      <c r="G65" s="145">
        <v>4</v>
      </c>
      <c r="H65" s="145">
        <v>4</v>
      </c>
      <c r="I65" s="145">
        <v>4</v>
      </c>
      <c r="J65" s="146"/>
      <c r="K65" s="162">
        <v>4</v>
      </c>
      <c r="L65" s="145">
        <v>3</v>
      </c>
      <c r="M65" s="145">
        <v>4</v>
      </c>
      <c r="N65" s="145">
        <v>4</v>
      </c>
      <c r="O65" s="145">
        <v>4</v>
      </c>
      <c r="P65" s="145">
        <v>4</v>
      </c>
      <c r="Q65" s="162">
        <v>3.8</v>
      </c>
      <c r="R65" s="145"/>
      <c r="S65" s="145">
        <v>4</v>
      </c>
      <c r="T65" s="145"/>
      <c r="U65" s="145"/>
      <c r="V65" s="146"/>
      <c r="W65" s="162">
        <v>4</v>
      </c>
      <c r="X65" s="145"/>
      <c r="Y65" s="145"/>
      <c r="Z65" s="145"/>
      <c r="AA65" s="145"/>
      <c r="AB65" s="146"/>
      <c r="AC65" s="162">
        <v>0</v>
      </c>
      <c r="AD65" s="145"/>
      <c r="AE65" s="145"/>
      <c r="AF65" s="145"/>
      <c r="AG65" s="145"/>
      <c r="AH65" s="146"/>
      <c r="AI65" s="162">
        <v>0</v>
      </c>
      <c r="AJ65" s="145">
        <v>4</v>
      </c>
      <c r="AK65" s="145">
        <v>4</v>
      </c>
      <c r="AL65" s="146">
        <v>4</v>
      </c>
      <c r="AM65" s="145">
        <v>4</v>
      </c>
      <c r="AN65" s="146"/>
      <c r="AO65" s="162">
        <v>4</v>
      </c>
      <c r="AP65" s="145">
        <v>3</v>
      </c>
      <c r="AQ65" s="145"/>
      <c r="AR65" s="145"/>
      <c r="AS65" s="145"/>
      <c r="AT65" s="146"/>
      <c r="AU65" s="162">
        <v>3</v>
      </c>
      <c r="AV65" s="145"/>
      <c r="AW65" s="145"/>
      <c r="AX65" s="145"/>
      <c r="AY65" s="145">
        <v>5</v>
      </c>
      <c r="AZ65" s="145">
        <v>4</v>
      </c>
      <c r="BA65" s="162">
        <v>4.5</v>
      </c>
      <c r="BB65" s="145"/>
      <c r="BC65" s="145"/>
      <c r="BD65" s="145"/>
      <c r="BE65" s="147"/>
      <c r="BF65" s="148"/>
      <c r="BG65" s="162">
        <v>0</v>
      </c>
    </row>
    <row r="66" spans="1:59" s="102" customFormat="1" ht="23.1" customHeight="1" x14ac:dyDescent="0.3">
      <c r="A66" s="149">
        <v>64</v>
      </c>
      <c r="B66" s="149" t="s">
        <v>317</v>
      </c>
      <c r="C66" s="150" t="s">
        <v>318</v>
      </c>
      <c r="D66" s="149" t="s">
        <v>449</v>
      </c>
      <c r="E66" s="149" t="s">
        <v>492</v>
      </c>
      <c r="F66" s="145">
        <v>3</v>
      </c>
      <c r="G66" s="145">
        <v>2</v>
      </c>
      <c r="H66" s="145">
        <v>2</v>
      </c>
      <c r="I66" s="145">
        <v>2</v>
      </c>
      <c r="J66" s="152"/>
      <c r="K66" s="162">
        <v>2.25</v>
      </c>
      <c r="L66" s="145">
        <v>3</v>
      </c>
      <c r="M66" s="145">
        <v>3</v>
      </c>
      <c r="N66" s="145">
        <v>2</v>
      </c>
      <c r="O66" s="145">
        <v>3</v>
      </c>
      <c r="P66" s="145">
        <v>3</v>
      </c>
      <c r="Q66" s="162">
        <v>2.8</v>
      </c>
      <c r="R66" s="145"/>
      <c r="S66" s="145">
        <v>2</v>
      </c>
      <c r="T66" s="153"/>
      <c r="U66" s="145"/>
      <c r="V66" s="152"/>
      <c r="W66" s="162">
        <v>2</v>
      </c>
      <c r="X66" s="145"/>
      <c r="Y66" s="145"/>
      <c r="Z66" s="153"/>
      <c r="AA66" s="153"/>
      <c r="AB66" s="152"/>
      <c r="AC66" s="162">
        <v>0</v>
      </c>
      <c r="AD66" s="145"/>
      <c r="AE66" s="145"/>
      <c r="AF66" s="145"/>
      <c r="AG66" s="153"/>
      <c r="AH66" s="152"/>
      <c r="AI66" s="162">
        <v>0</v>
      </c>
      <c r="AJ66" s="145">
        <v>2</v>
      </c>
      <c r="AK66" s="145">
        <v>2</v>
      </c>
      <c r="AL66" s="146">
        <v>2</v>
      </c>
      <c r="AM66" s="145">
        <v>2</v>
      </c>
      <c r="AN66" s="152"/>
      <c r="AO66" s="162">
        <v>2</v>
      </c>
      <c r="AP66" s="145">
        <v>3</v>
      </c>
      <c r="AQ66" s="145"/>
      <c r="AR66" s="145"/>
      <c r="AS66" s="153"/>
      <c r="AT66" s="152"/>
      <c r="AU66" s="162">
        <v>3</v>
      </c>
      <c r="AV66" s="153"/>
      <c r="AW66" s="153"/>
      <c r="AX66" s="145"/>
      <c r="AY66" s="145">
        <v>2</v>
      </c>
      <c r="AZ66" s="145">
        <v>3</v>
      </c>
      <c r="BA66" s="162">
        <v>2.5</v>
      </c>
      <c r="BB66" s="145"/>
      <c r="BC66" s="145"/>
      <c r="BD66" s="153"/>
      <c r="BE66" s="151"/>
      <c r="BF66" s="154"/>
      <c r="BG66" s="162">
        <v>0</v>
      </c>
    </row>
    <row r="67" spans="1:59" s="102" customFormat="1" ht="23.1" customHeight="1" x14ac:dyDescent="0.3">
      <c r="A67" s="143">
        <v>65</v>
      </c>
      <c r="B67" s="143" t="s">
        <v>90</v>
      </c>
      <c r="C67" s="144" t="s">
        <v>91</v>
      </c>
      <c r="D67" s="143" t="s">
        <v>449</v>
      </c>
      <c r="E67" s="143" t="s">
        <v>34</v>
      </c>
      <c r="F67" s="145">
        <v>5</v>
      </c>
      <c r="G67" s="145">
        <v>0</v>
      </c>
      <c r="H67" s="145">
        <v>4</v>
      </c>
      <c r="I67" s="145">
        <v>3</v>
      </c>
      <c r="J67" s="146"/>
      <c r="K67" s="162">
        <v>3</v>
      </c>
      <c r="L67" s="145">
        <v>3</v>
      </c>
      <c r="M67" s="145">
        <v>3</v>
      </c>
      <c r="N67" s="145">
        <v>3</v>
      </c>
      <c r="O67" s="145">
        <v>5</v>
      </c>
      <c r="P67" s="145">
        <v>4</v>
      </c>
      <c r="Q67" s="162">
        <v>3.6</v>
      </c>
      <c r="R67" s="145"/>
      <c r="S67" s="145">
        <v>4</v>
      </c>
      <c r="T67" s="145"/>
      <c r="U67" s="145"/>
      <c r="V67" s="146"/>
      <c r="W67" s="162">
        <v>4</v>
      </c>
      <c r="X67" s="145"/>
      <c r="Y67" s="145"/>
      <c r="Z67" s="145"/>
      <c r="AA67" s="145"/>
      <c r="AB67" s="146"/>
      <c r="AC67" s="162">
        <v>0</v>
      </c>
      <c r="AD67" s="145"/>
      <c r="AE67" s="145"/>
      <c r="AF67" s="145"/>
      <c r="AG67" s="145"/>
      <c r="AH67" s="146"/>
      <c r="AI67" s="162">
        <v>0</v>
      </c>
      <c r="AJ67" s="145">
        <v>3</v>
      </c>
      <c r="AK67" s="145">
        <v>3</v>
      </c>
      <c r="AL67" s="146">
        <v>4</v>
      </c>
      <c r="AM67" s="145">
        <v>4</v>
      </c>
      <c r="AN67" s="146"/>
      <c r="AO67" s="162">
        <v>3.5</v>
      </c>
      <c r="AP67" s="145">
        <v>3</v>
      </c>
      <c r="AQ67" s="145"/>
      <c r="AR67" s="145"/>
      <c r="AS67" s="145"/>
      <c r="AT67" s="146"/>
      <c r="AU67" s="162">
        <v>3</v>
      </c>
      <c r="AV67" s="145"/>
      <c r="AW67" s="145"/>
      <c r="AX67" s="145"/>
      <c r="AY67" s="145">
        <v>4</v>
      </c>
      <c r="AZ67" s="145">
        <v>4</v>
      </c>
      <c r="BA67" s="162">
        <v>4</v>
      </c>
      <c r="BB67" s="145"/>
      <c r="BC67" s="145"/>
      <c r="BD67" s="145"/>
      <c r="BE67" s="147"/>
      <c r="BF67" s="148"/>
      <c r="BG67" s="162">
        <v>0</v>
      </c>
    </row>
    <row r="68" spans="1:59" s="102" customFormat="1" ht="23.1" customHeight="1" x14ac:dyDescent="0.3">
      <c r="A68" s="149">
        <v>66</v>
      </c>
      <c r="B68" s="149" t="s">
        <v>260</v>
      </c>
      <c r="C68" s="150" t="s">
        <v>261</v>
      </c>
      <c r="D68" s="149" t="s">
        <v>449</v>
      </c>
      <c r="E68" s="149" t="s">
        <v>160</v>
      </c>
      <c r="F68" s="145" t="s">
        <v>563</v>
      </c>
      <c r="G68" s="145" t="s">
        <v>563</v>
      </c>
      <c r="H68" s="145" t="s">
        <v>563</v>
      </c>
      <c r="I68" s="145" t="s">
        <v>563</v>
      </c>
      <c r="J68" s="152"/>
      <c r="K68" s="162" t="s">
        <v>563</v>
      </c>
      <c r="L68" s="145" t="s">
        <v>563</v>
      </c>
      <c r="M68" s="145" t="s">
        <v>563</v>
      </c>
      <c r="N68" s="145" t="s">
        <v>563</v>
      </c>
      <c r="O68" s="145" t="s">
        <v>563</v>
      </c>
      <c r="P68" s="145" t="s">
        <v>563</v>
      </c>
      <c r="Q68" s="162" t="s">
        <v>563</v>
      </c>
      <c r="R68" s="145"/>
      <c r="S68" s="145" t="s">
        <v>563</v>
      </c>
      <c r="T68" s="153"/>
      <c r="U68" s="145"/>
      <c r="V68" s="152"/>
      <c r="W68" s="162" t="s">
        <v>563</v>
      </c>
      <c r="X68" s="145"/>
      <c r="Y68" s="145"/>
      <c r="Z68" s="153"/>
      <c r="AA68" s="153"/>
      <c r="AB68" s="152"/>
      <c r="AC68" s="162">
        <v>0</v>
      </c>
      <c r="AD68" s="145"/>
      <c r="AE68" s="145"/>
      <c r="AF68" s="145"/>
      <c r="AG68" s="153"/>
      <c r="AH68" s="152"/>
      <c r="AI68" s="162">
        <v>0</v>
      </c>
      <c r="AJ68" s="145" t="s">
        <v>563</v>
      </c>
      <c r="AK68" s="145" t="s">
        <v>563</v>
      </c>
      <c r="AL68" s="146" t="s">
        <v>563</v>
      </c>
      <c r="AM68" s="145" t="s">
        <v>563</v>
      </c>
      <c r="AN68" s="152"/>
      <c r="AO68" s="162" t="s">
        <v>563</v>
      </c>
      <c r="AP68" s="145" t="s">
        <v>563</v>
      </c>
      <c r="AQ68" s="145"/>
      <c r="AR68" s="145"/>
      <c r="AS68" s="153"/>
      <c r="AT68" s="152"/>
      <c r="AU68" s="162" t="s">
        <v>563</v>
      </c>
      <c r="AV68" s="153"/>
      <c r="AW68" s="153"/>
      <c r="AX68" s="145"/>
      <c r="AY68" s="145" t="s">
        <v>563</v>
      </c>
      <c r="AZ68" s="145" t="s">
        <v>563</v>
      </c>
      <c r="BA68" s="162" t="s">
        <v>563</v>
      </c>
      <c r="BB68" s="145"/>
      <c r="BC68" s="145"/>
      <c r="BD68" s="153"/>
      <c r="BE68" s="151"/>
      <c r="BF68" s="154"/>
      <c r="BG68" s="162">
        <v>0</v>
      </c>
    </row>
    <row r="69" spans="1:59" s="102" customFormat="1" ht="23.1" customHeight="1" x14ac:dyDescent="0.3">
      <c r="A69" s="143">
        <v>67</v>
      </c>
      <c r="B69" s="143" t="s">
        <v>276</v>
      </c>
      <c r="C69" s="144" t="s">
        <v>277</v>
      </c>
      <c r="D69" s="143" t="s">
        <v>449</v>
      </c>
      <c r="E69" s="143" t="s">
        <v>160</v>
      </c>
      <c r="F69" s="145">
        <v>3</v>
      </c>
      <c r="G69" s="145">
        <v>3</v>
      </c>
      <c r="H69" s="145">
        <v>2</v>
      </c>
      <c r="I69" s="145">
        <v>3</v>
      </c>
      <c r="J69" s="146"/>
      <c r="K69" s="162">
        <v>2.75</v>
      </c>
      <c r="L69" s="145">
        <v>4</v>
      </c>
      <c r="M69" s="145">
        <v>4</v>
      </c>
      <c r="N69" s="145">
        <v>3</v>
      </c>
      <c r="O69" s="145">
        <v>4</v>
      </c>
      <c r="P69" s="145">
        <v>3</v>
      </c>
      <c r="Q69" s="162">
        <v>3.6</v>
      </c>
      <c r="R69" s="145"/>
      <c r="S69" s="145">
        <v>2</v>
      </c>
      <c r="T69" s="145"/>
      <c r="U69" s="145"/>
      <c r="V69" s="146"/>
      <c r="W69" s="162">
        <v>2</v>
      </c>
      <c r="X69" s="145"/>
      <c r="Y69" s="145"/>
      <c r="Z69" s="145"/>
      <c r="AA69" s="145"/>
      <c r="AB69" s="146"/>
      <c r="AC69" s="162">
        <v>0</v>
      </c>
      <c r="AD69" s="145"/>
      <c r="AE69" s="145"/>
      <c r="AF69" s="145"/>
      <c r="AG69" s="145"/>
      <c r="AH69" s="146"/>
      <c r="AI69" s="162">
        <v>0</v>
      </c>
      <c r="AJ69" s="145">
        <v>3</v>
      </c>
      <c r="AK69" s="145">
        <v>3</v>
      </c>
      <c r="AL69" s="146">
        <v>3</v>
      </c>
      <c r="AM69" s="145">
        <v>2</v>
      </c>
      <c r="AN69" s="146"/>
      <c r="AO69" s="162">
        <v>2.75</v>
      </c>
      <c r="AP69" s="145">
        <v>3</v>
      </c>
      <c r="AQ69" s="145"/>
      <c r="AR69" s="145"/>
      <c r="AS69" s="145"/>
      <c r="AT69" s="146"/>
      <c r="AU69" s="162">
        <v>3</v>
      </c>
      <c r="AV69" s="145"/>
      <c r="AW69" s="145"/>
      <c r="AX69" s="145"/>
      <c r="AY69" s="145">
        <v>2</v>
      </c>
      <c r="AZ69" s="145">
        <v>3</v>
      </c>
      <c r="BA69" s="162">
        <v>2.5</v>
      </c>
      <c r="BB69" s="145"/>
      <c r="BC69" s="145"/>
      <c r="BD69" s="145"/>
      <c r="BE69" s="147"/>
      <c r="BF69" s="148"/>
      <c r="BG69" s="162">
        <v>0</v>
      </c>
    </row>
    <row r="70" spans="1:59" s="102" customFormat="1" ht="23.1" customHeight="1" x14ac:dyDescent="0.3">
      <c r="A70" s="149">
        <v>68</v>
      </c>
      <c r="B70" s="149" t="s">
        <v>163</v>
      </c>
      <c r="C70" s="150" t="s">
        <v>164</v>
      </c>
      <c r="D70" s="149" t="s">
        <v>449</v>
      </c>
      <c r="E70" s="149" t="s">
        <v>160</v>
      </c>
      <c r="F70" s="145">
        <v>3</v>
      </c>
      <c r="G70" s="145">
        <v>3</v>
      </c>
      <c r="H70" s="145">
        <v>3</v>
      </c>
      <c r="I70" s="145">
        <v>2</v>
      </c>
      <c r="J70" s="152"/>
      <c r="K70" s="162">
        <v>2.75</v>
      </c>
      <c r="L70" s="145">
        <v>3</v>
      </c>
      <c r="M70" s="145">
        <v>4</v>
      </c>
      <c r="N70" s="145">
        <v>4</v>
      </c>
      <c r="O70" s="145">
        <v>4</v>
      </c>
      <c r="P70" s="145">
        <v>3</v>
      </c>
      <c r="Q70" s="162">
        <v>3.6</v>
      </c>
      <c r="R70" s="145"/>
      <c r="S70" s="145">
        <v>2</v>
      </c>
      <c r="T70" s="153"/>
      <c r="U70" s="145"/>
      <c r="V70" s="152"/>
      <c r="W70" s="162">
        <v>2</v>
      </c>
      <c r="X70" s="145"/>
      <c r="Y70" s="145"/>
      <c r="Z70" s="153"/>
      <c r="AA70" s="153"/>
      <c r="AB70" s="152"/>
      <c r="AC70" s="162">
        <v>0</v>
      </c>
      <c r="AD70" s="145"/>
      <c r="AE70" s="145"/>
      <c r="AF70" s="145"/>
      <c r="AG70" s="153"/>
      <c r="AH70" s="152"/>
      <c r="AI70" s="162">
        <v>0</v>
      </c>
      <c r="AJ70" s="145">
        <v>3</v>
      </c>
      <c r="AK70" s="145">
        <v>2</v>
      </c>
      <c r="AL70" s="146">
        <v>2</v>
      </c>
      <c r="AM70" s="145">
        <v>3</v>
      </c>
      <c r="AN70" s="152"/>
      <c r="AO70" s="162">
        <v>2.5</v>
      </c>
      <c r="AP70" s="145">
        <v>3</v>
      </c>
      <c r="AQ70" s="145"/>
      <c r="AR70" s="145"/>
      <c r="AS70" s="153"/>
      <c r="AT70" s="152"/>
      <c r="AU70" s="162">
        <v>3</v>
      </c>
      <c r="AV70" s="153"/>
      <c r="AW70" s="153"/>
      <c r="AX70" s="145"/>
      <c r="AY70" s="145">
        <v>3</v>
      </c>
      <c r="AZ70" s="145">
        <v>3</v>
      </c>
      <c r="BA70" s="162">
        <v>3</v>
      </c>
      <c r="BB70" s="145"/>
      <c r="BC70" s="145"/>
      <c r="BD70" s="153"/>
      <c r="BE70" s="151"/>
      <c r="BF70" s="154"/>
      <c r="BG70" s="162">
        <v>0</v>
      </c>
    </row>
    <row r="71" spans="1:59" s="102" customFormat="1" ht="23.1" customHeight="1" x14ac:dyDescent="0.3">
      <c r="A71" s="143">
        <v>69</v>
      </c>
      <c r="B71" s="143" t="s">
        <v>129</v>
      </c>
      <c r="C71" s="144" t="s">
        <v>130</v>
      </c>
      <c r="D71" s="143" t="s">
        <v>541</v>
      </c>
      <c r="E71" s="143" t="s">
        <v>34</v>
      </c>
      <c r="F71" s="145">
        <v>2</v>
      </c>
      <c r="G71" s="145">
        <v>0</v>
      </c>
      <c r="H71" s="145">
        <v>4</v>
      </c>
      <c r="I71" s="145">
        <v>3</v>
      </c>
      <c r="J71" s="146"/>
      <c r="K71" s="162">
        <v>2.25</v>
      </c>
      <c r="L71" s="145">
        <v>3</v>
      </c>
      <c r="M71" s="145">
        <v>4</v>
      </c>
      <c r="N71" s="145">
        <v>2</v>
      </c>
      <c r="O71" s="145">
        <v>3</v>
      </c>
      <c r="P71" s="145">
        <v>3</v>
      </c>
      <c r="Q71" s="162">
        <v>3</v>
      </c>
      <c r="R71" s="145"/>
      <c r="S71" s="145">
        <v>3</v>
      </c>
      <c r="T71" s="145"/>
      <c r="U71" s="145"/>
      <c r="V71" s="146"/>
      <c r="W71" s="162">
        <v>3</v>
      </c>
      <c r="X71" s="145"/>
      <c r="Y71" s="145"/>
      <c r="Z71" s="145"/>
      <c r="AA71" s="145"/>
      <c r="AB71" s="146"/>
      <c r="AC71" s="162">
        <v>0</v>
      </c>
      <c r="AD71" s="145"/>
      <c r="AE71" s="145"/>
      <c r="AF71" s="145"/>
      <c r="AG71" s="145"/>
      <c r="AH71" s="146"/>
      <c r="AI71" s="162">
        <v>0</v>
      </c>
      <c r="AJ71" s="145">
        <v>3</v>
      </c>
      <c r="AK71" s="145">
        <v>3</v>
      </c>
      <c r="AL71" s="146">
        <v>3</v>
      </c>
      <c r="AM71" s="145">
        <v>2</v>
      </c>
      <c r="AN71" s="146"/>
      <c r="AO71" s="162">
        <v>2.75</v>
      </c>
      <c r="AP71" s="145">
        <v>3</v>
      </c>
      <c r="AQ71" s="145"/>
      <c r="AR71" s="145"/>
      <c r="AS71" s="145"/>
      <c r="AT71" s="146"/>
      <c r="AU71" s="162">
        <v>3</v>
      </c>
      <c r="AV71" s="145"/>
      <c r="AW71" s="145"/>
      <c r="AX71" s="145"/>
      <c r="AY71" s="145">
        <v>3</v>
      </c>
      <c r="AZ71" s="145">
        <v>2</v>
      </c>
      <c r="BA71" s="162">
        <v>2.5</v>
      </c>
      <c r="BB71" s="145"/>
      <c r="BC71" s="145"/>
      <c r="BD71" s="145"/>
      <c r="BE71" s="147"/>
      <c r="BF71" s="148"/>
      <c r="BG71" s="162">
        <v>0</v>
      </c>
    </row>
    <row r="72" spans="1:59" s="102" customFormat="1" ht="23.1" customHeight="1" x14ac:dyDescent="0.3">
      <c r="A72" s="149">
        <v>70</v>
      </c>
      <c r="B72" s="149" t="s">
        <v>319</v>
      </c>
      <c r="C72" s="150" t="s">
        <v>320</v>
      </c>
      <c r="D72" s="149" t="s">
        <v>541</v>
      </c>
      <c r="E72" s="149" t="s">
        <v>492</v>
      </c>
      <c r="F72" s="145">
        <v>4</v>
      </c>
      <c r="G72" s="145">
        <v>4</v>
      </c>
      <c r="H72" s="145">
        <v>3</v>
      </c>
      <c r="I72" s="145">
        <v>3</v>
      </c>
      <c r="J72" s="152"/>
      <c r="K72" s="162">
        <v>3.5</v>
      </c>
      <c r="L72" s="145">
        <v>3</v>
      </c>
      <c r="M72" s="145">
        <v>3</v>
      </c>
      <c r="N72" s="145">
        <v>3</v>
      </c>
      <c r="O72" s="145">
        <v>4</v>
      </c>
      <c r="P72" s="145">
        <v>3</v>
      </c>
      <c r="Q72" s="162">
        <v>3.2</v>
      </c>
      <c r="R72" s="145"/>
      <c r="S72" s="145">
        <v>3</v>
      </c>
      <c r="T72" s="153"/>
      <c r="U72" s="145"/>
      <c r="V72" s="152"/>
      <c r="W72" s="162">
        <v>3</v>
      </c>
      <c r="X72" s="145"/>
      <c r="Y72" s="145"/>
      <c r="Z72" s="153"/>
      <c r="AA72" s="153"/>
      <c r="AB72" s="152"/>
      <c r="AC72" s="162">
        <v>0</v>
      </c>
      <c r="AD72" s="145"/>
      <c r="AE72" s="145"/>
      <c r="AF72" s="145"/>
      <c r="AG72" s="153"/>
      <c r="AH72" s="152"/>
      <c r="AI72" s="162">
        <v>0</v>
      </c>
      <c r="AJ72" s="145">
        <v>3</v>
      </c>
      <c r="AK72" s="145">
        <v>4</v>
      </c>
      <c r="AL72" s="146">
        <v>3</v>
      </c>
      <c r="AM72" s="145">
        <v>4</v>
      </c>
      <c r="AN72" s="152"/>
      <c r="AO72" s="162">
        <v>3.5</v>
      </c>
      <c r="AP72" s="145">
        <v>3</v>
      </c>
      <c r="AQ72" s="145"/>
      <c r="AR72" s="145"/>
      <c r="AS72" s="153"/>
      <c r="AT72" s="152"/>
      <c r="AU72" s="162">
        <v>3</v>
      </c>
      <c r="AV72" s="153"/>
      <c r="AW72" s="153"/>
      <c r="AX72" s="145"/>
      <c r="AY72" s="145">
        <v>4</v>
      </c>
      <c r="AZ72" s="145">
        <v>4</v>
      </c>
      <c r="BA72" s="162">
        <v>4</v>
      </c>
      <c r="BB72" s="145"/>
      <c r="BC72" s="145"/>
      <c r="BD72" s="153"/>
      <c r="BE72" s="151"/>
      <c r="BF72" s="154"/>
      <c r="BG72" s="162">
        <v>0</v>
      </c>
    </row>
    <row r="73" spans="1:59" s="102" customFormat="1" ht="23.1" customHeight="1" x14ac:dyDescent="0.3">
      <c r="A73" s="143">
        <v>71</v>
      </c>
      <c r="B73" s="143" t="s">
        <v>131</v>
      </c>
      <c r="C73" s="144" t="s">
        <v>132</v>
      </c>
      <c r="D73" s="143" t="s">
        <v>541</v>
      </c>
      <c r="E73" s="143" t="s">
        <v>34</v>
      </c>
      <c r="F73" s="145">
        <v>0</v>
      </c>
      <c r="G73" s="145">
        <v>0</v>
      </c>
      <c r="H73" s="145">
        <v>0</v>
      </c>
      <c r="I73" s="145">
        <v>0</v>
      </c>
      <c r="J73" s="146"/>
      <c r="K73" s="162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62">
        <v>0</v>
      </c>
      <c r="R73" s="145"/>
      <c r="S73" s="145">
        <v>0</v>
      </c>
      <c r="T73" s="145"/>
      <c r="U73" s="145"/>
      <c r="V73" s="146"/>
      <c r="W73" s="162">
        <v>0</v>
      </c>
      <c r="X73" s="145"/>
      <c r="Y73" s="145"/>
      <c r="Z73" s="145"/>
      <c r="AA73" s="145"/>
      <c r="AB73" s="146"/>
      <c r="AC73" s="162">
        <v>0</v>
      </c>
      <c r="AD73" s="145"/>
      <c r="AE73" s="145"/>
      <c r="AF73" s="145"/>
      <c r="AG73" s="145"/>
      <c r="AH73" s="146"/>
      <c r="AI73" s="162">
        <v>0</v>
      </c>
      <c r="AJ73" s="145">
        <v>0</v>
      </c>
      <c r="AK73" s="145">
        <v>0</v>
      </c>
      <c r="AL73" s="146">
        <v>0</v>
      </c>
      <c r="AM73" s="145">
        <v>0</v>
      </c>
      <c r="AN73" s="146"/>
      <c r="AO73" s="162">
        <v>0</v>
      </c>
      <c r="AP73" s="145">
        <v>3</v>
      </c>
      <c r="AQ73" s="145"/>
      <c r="AR73" s="145"/>
      <c r="AS73" s="145"/>
      <c r="AT73" s="146"/>
      <c r="AU73" s="162">
        <v>3</v>
      </c>
      <c r="AV73" s="145"/>
      <c r="AW73" s="145"/>
      <c r="AX73" s="145"/>
      <c r="AY73" s="145">
        <v>2</v>
      </c>
      <c r="AZ73" s="145">
        <v>2</v>
      </c>
      <c r="BA73" s="162">
        <v>2</v>
      </c>
      <c r="BB73" s="145"/>
      <c r="BC73" s="145"/>
      <c r="BD73" s="145"/>
      <c r="BE73" s="147"/>
      <c r="BF73" s="148"/>
      <c r="BG73" s="162">
        <v>0</v>
      </c>
    </row>
    <row r="74" spans="1:59" s="102" customFormat="1" ht="23.1" customHeight="1" x14ac:dyDescent="0.3">
      <c r="A74" s="149">
        <v>72</v>
      </c>
      <c r="B74" s="149" t="s">
        <v>165</v>
      </c>
      <c r="C74" s="150" t="s">
        <v>166</v>
      </c>
      <c r="D74" s="149" t="s">
        <v>541</v>
      </c>
      <c r="E74" s="149" t="s">
        <v>160</v>
      </c>
      <c r="F74" s="145">
        <v>2.5</v>
      </c>
      <c r="G74" s="145">
        <v>2</v>
      </c>
      <c r="H74" s="145">
        <v>2</v>
      </c>
      <c r="I74" s="145">
        <v>2</v>
      </c>
      <c r="J74" s="152"/>
      <c r="K74" s="162">
        <v>2.125</v>
      </c>
      <c r="L74" s="145">
        <v>2.5</v>
      </c>
      <c r="M74" s="145">
        <v>2</v>
      </c>
      <c r="N74" s="145">
        <v>2</v>
      </c>
      <c r="O74" s="145">
        <v>2</v>
      </c>
      <c r="P74" s="145">
        <v>2.5</v>
      </c>
      <c r="Q74" s="162">
        <v>2.2000000000000002</v>
      </c>
      <c r="R74" s="145"/>
      <c r="S74" s="145">
        <v>2.5</v>
      </c>
      <c r="T74" s="153"/>
      <c r="U74" s="145"/>
      <c r="V74" s="152"/>
      <c r="W74" s="162">
        <v>2.5</v>
      </c>
      <c r="X74" s="145"/>
      <c r="Y74" s="145"/>
      <c r="Z74" s="153"/>
      <c r="AA74" s="153"/>
      <c r="AB74" s="152"/>
      <c r="AC74" s="162">
        <v>0</v>
      </c>
      <c r="AD74" s="145"/>
      <c r="AE74" s="145"/>
      <c r="AF74" s="145"/>
      <c r="AG74" s="153"/>
      <c r="AH74" s="152"/>
      <c r="AI74" s="162">
        <v>0</v>
      </c>
      <c r="AJ74" s="145">
        <v>2.5</v>
      </c>
      <c r="AK74" s="145">
        <v>2.5</v>
      </c>
      <c r="AL74" s="146">
        <v>2.5</v>
      </c>
      <c r="AM74" s="145">
        <v>2</v>
      </c>
      <c r="AN74" s="152"/>
      <c r="AO74" s="162">
        <v>2.375</v>
      </c>
      <c r="AP74" s="145">
        <v>2</v>
      </c>
      <c r="AQ74" s="145"/>
      <c r="AR74" s="145"/>
      <c r="AS74" s="153"/>
      <c r="AT74" s="152"/>
      <c r="AU74" s="162">
        <v>2</v>
      </c>
      <c r="AV74" s="153"/>
      <c r="AW74" s="153"/>
      <c r="AX74" s="145"/>
      <c r="AY74" s="145">
        <v>2</v>
      </c>
      <c r="AZ74" s="145">
        <v>2.5</v>
      </c>
      <c r="BA74" s="162">
        <v>2.25</v>
      </c>
      <c r="BB74" s="145"/>
      <c r="BC74" s="145"/>
      <c r="BD74" s="153"/>
      <c r="BE74" s="151"/>
      <c r="BF74" s="154"/>
      <c r="BG74" s="162">
        <v>0</v>
      </c>
    </row>
    <row r="75" spans="1:59" s="102" customFormat="1" ht="23.1" customHeight="1" x14ac:dyDescent="0.3">
      <c r="A75" s="143">
        <v>73</v>
      </c>
      <c r="B75" s="143" t="s">
        <v>181</v>
      </c>
      <c r="C75" s="144" t="s">
        <v>182</v>
      </c>
      <c r="D75" s="143" t="s">
        <v>449</v>
      </c>
      <c r="E75" s="143" t="s">
        <v>160</v>
      </c>
      <c r="F75" s="145">
        <v>2</v>
      </c>
      <c r="G75" s="145">
        <v>2</v>
      </c>
      <c r="H75" s="145">
        <v>5</v>
      </c>
      <c r="I75" s="145">
        <v>4</v>
      </c>
      <c r="J75" s="146"/>
      <c r="K75" s="162">
        <v>3.25</v>
      </c>
      <c r="L75" s="145">
        <v>3</v>
      </c>
      <c r="M75" s="145">
        <v>3</v>
      </c>
      <c r="N75" s="145">
        <v>3</v>
      </c>
      <c r="O75" s="145">
        <v>3</v>
      </c>
      <c r="P75" s="145">
        <v>3</v>
      </c>
      <c r="Q75" s="162">
        <v>3</v>
      </c>
      <c r="R75" s="145"/>
      <c r="S75" s="145">
        <v>3</v>
      </c>
      <c r="T75" s="145"/>
      <c r="U75" s="145"/>
      <c r="V75" s="146"/>
      <c r="W75" s="162">
        <v>3</v>
      </c>
      <c r="X75" s="145"/>
      <c r="Y75" s="145"/>
      <c r="Z75" s="145"/>
      <c r="AA75" s="145"/>
      <c r="AB75" s="146"/>
      <c r="AC75" s="162">
        <v>0</v>
      </c>
      <c r="AD75" s="145"/>
      <c r="AE75" s="145"/>
      <c r="AF75" s="145"/>
      <c r="AG75" s="145"/>
      <c r="AH75" s="146"/>
      <c r="AI75" s="162">
        <v>0</v>
      </c>
      <c r="AJ75" s="145">
        <v>3</v>
      </c>
      <c r="AK75" s="145">
        <v>3</v>
      </c>
      <c r="AL75" s="146">
        <v>4</v>
      </c>
      <c r="AM75" s="145">
        <v>4</v>
      </c>
      <c r="AN75" s="146"/>
      <c r="AO75" s="162">
        <v>3.5</v>
      </c>
      <c r="AP75" s="145">
        <v>3</v>
      </c>
      <c r="AQ75" s="145"/>
      <c r="AR75" s="145"/>
      <c r="AS75" s="145"/>
      <c r="AT75" s="146"/>
      <c r="AU75" s="162">
        <v>3</v>
      </c>
      <c r="AV75" s="145"/>
      <c r="AW75" s="145"/>
      <c r="AX75" s="145"/>
      <c r="AY75" s="145">
        <v>3</v>
      </c>
      <c r="AZ75" s="145">
        <v>3</v>
      </c>
      <c r="BA75" s="162">
        <v>3</v>
      </c>
      <c r="BB75" s="145"/>
      <c r="BC75" s="145"/>
      <c r="BD75" s="145"/>
      <c r="BE75" s="147"/>
      <c r="BF75" s="148"/>
      <c r="BG75" s="162">
        <v>0</v>
      </c>
    </row>
    <row r="76" spans="1:59" s="102" customFormat="1" ht="23.1" customHeight="1" x14ac:dyDescent="0.3">
      <c r="A76" s="149">
        <v>74</v>
      </c>
      <c r="B76" s="149" t="s">
        <v>321</v>
      </c>
      <c r="C76" s="150" t="s">
        <v>322</v>
      </c>
      <c r="D76" s="149" t="s">
        <v>449</v>
      </c>
      <c r="E76" s="149" t="s">
        <v>492</v>
      </c>
      <c r="F76" s="145">
        <v>3</v>
      </c>
      <c r="G76" s="145">
        <v>3</v>
      </c>
      <c r="H76" s="145">
        <v>2</v>
      </c>
      <c r="I76" s="145">
        <v>2</v>
      </c>
      <c r="J76" s="152"/>
      <c r="K76" s="162">
        <v>2.5</v>
      </c>
      <c r="L76" s="145">
        <v>2</v>
      </c>
      <c r="M76" s="145">
        <v>3</v>
      </c>
      <c r="N76" s="145">
        <v>2</v>
      </c>
      <c r="O76" s="145">
        <v>3</v>
      </c>
      <c r="P76" s="145">
        <v>3</v>
      </c>
      <c r="Q76" s="162">
        <v>2.6</v>
      </c>
      <c r="R76" s="145"/>
      <c r="S76" s="145">
        <v>2</v>
      </c>
      <c r="T76" s="153"/>
      <c r="U76" s="145"/>
      <c r="V76" s="152"/>
      <c r="W76" s="162">
        <v>2</v>
      </c>
      <c r="X76" s="145"/>
      <c r="Y76" s="145"/>
      <c r="Z76" s="153"/>
      <c r="AA76" s="153"/>
      <c r="AB76" s="152"/>
      <c r="AC76" s="162">
        <v>0</v>
      </c>
      <c r="AD76" s="145"/>
      <c r="AE76" s="145"/>
      <c r="AF76" s="145"/>
      <c r="AG76" s="153"/>
      <c r="AH76" s="152"/>
      <c r="AI76" s="162">
        <v>0</v>
      </c>
      <c r="AJ76" s="145">
        <v>2</v>
      </c>
      <c r="AK76" s="145">
        <v>2</v>
      </c>
      <c r="AL76" s="146">
        <v>3</v>
      </c>
      <c r="AM76" s="145">
        <v>3</v>
      </c>
      <c r="AN76" s="152"/>
      <c r="AO76" s="162">
        <v>2.5</v>
      </c>
      <c r="AP76" s="145">
        <v>3</v>
      </c>
      <c r="AQ76" s="145"/>
      <c r="AR76" s="145"/>
      <c r="AS76" s="153"/>
      <c r="AT76" s="152"/>
      <c r="AU76" s="162">
        <v>3</v>
      </c>
      <c r="AV76" s="153"/>
      <c r="AW76" s="153"/>
      <c r="AX76" s="145"/>
      <c r="AY76" s="145">
        <v>4</v>
      </c>
      <c r="AZ76" s="145">
        <v>3</v>
      </c>
      <c r="BA76" s="162">
        <v>3.5</v>
      </c>
      <c r="BB76" s="145"/>
      <c r="BC76" s="145"/>
      <c r="BD76" s="153"/>
      <c r="BE76" s="151"/>
      <c r="BF76" s="154"/>
      <c r="BG76" s="162">
        <v>0</v>
      </c>
    </row>
    <row r="77" spans="1:59" s="102" customFormat="1" ht="23.1" customHeight="1" x14ac:dyDescent="0.3">
      <c r="A77" s="143">
        <v>75</v>
      </c>
      <c r="B77" s="143" t="s">
        <v>323</v>
      </c>
      <c r="C77" s="144" t="s">
        <v>324</v>
      </c>
      <c r="D77" s="143" t="s">
        <v>449</v>
      </c>
      <c r="E77" s="143" t="s">
        <v>492</v>
      </c>
      <c r="F77" s="145">
        <v>2.5</v>
      </c>
      <c r="G77" s="145">
        <v>2</v>
      </c>
      <c r="H77" s="145">
        <v>2.5</v>
      </c>
      <c r="I77" s="145">
        <v>2</v>
      </c>
      <c r="J77" s="146"/>
      <c r="K77" s="162">
        <v>2.25</v>
      </c>
      <c r="L77" s="145">
        <v>2.5</v>
      </c>
      <c r="M77" s="145">
        <v>2</v>
      </c>
      <c r="N77" s="145">
        <v>2.5</v>
      </c>
      <c r="O77" s="145">
        <v>2</v>
      </c>
      <c r="P77" s="145">
        <v>2</v>
      </c>
      <c r="Q77" s="162">
        <v>2.2000000000000002</v>
      </c>
      <c r="R77" s="145"/>
      <c r="S77" s="145">
        <v>2</v>
      </c>
      <c r="T77" s="145"/>
      <c r="U77" s="145"/>
      <c r="V77" s="146"/>
      <c r="W77" s="162">
        <v>2</v>
      </c>
      <c r="X77" s="145"/>
      <c r="Y77" s="145"/>
      <c r="Z77" s="145"/>
      <c r="AA77" s="145"/>
      <c r="AB77" s="146"/>
      <c r="AC77" s="162">
        <v>0</v>
      </c>
      <c r="AD77" s="145"/>
      <c r="AE77" s="145"/>
      <c r="AF77" s="145"/>
      <c r="AG77" s="145"/>
      <c r="AH77" s="146"/>
      <c r="AI77" s="162">
        <v>0</v>
      </c>
      <c r="AJ77" s="145">
        <v>2</v>
      </c>
      <c r="AK77" s="145">
        <v>2</v>
      </c>
      <c r="AL77" s="146">
        <v>2.5</v>
      </c>
      <c r="AM77" s="145">
        <v>2</v>
      </c>
      <c r="AN77" s="146"/>
      <c r="AO77" s="162">
        <v>2.125</v>
      </c>
      <c r="AP77" s="145">
        <v>2.5</v>
      </c>
      <c r="AQ77" s="145"/>
      <c r="AR77" s="145"/>
      <c r="AS77" s="145"/>
      <c r="AT77" s="146"/>
      <c r="AU77" s="162">
        <v>2.5</v>
      </c>
      <c r="AV77" s="145"/>
      <c r="AW77" s="145"/>
      <c r="AX77" s="145"/>
      <c r="AY77" s="145">
        <v>2</v>
      </c>
      <c r="AZ77" s="145">
        <v>2</v>
      </c>
      <c r="BA77" s="162">
        <v>2</v>
      </c>
      <c r="BB77" s="145"/>
      <c r="BC77" s="145"/>
      <c r="BD77" s="145"/>
      <c r="BE77" s="147"/>
      <c r="BF77" s="148"/>
      <c r="BG77" s="162">
        <v>0</v>
      </c>
    </row>
    <row r="78" spans="1:59" s="102" customFormat="1" ht="23.1" customHeight="1" x14ac:dyDescent="0.3">
      <c r="A78" s="149">
        <v>76</v>
      </c>
      <c r="B78" s="149" t="s">
        <v>325</v>
      </c>
      <c r="C78" s="150" t="s">
        <v>326</v>
      </c>
      <c r="D78" s="149" t="s">
        <v>449</v>
      </c>
      <c r="E78" s="149" t="s">
        <v>492</v>
      </c>
      <c r="F78" s="145">
        <v>4</v>
      </c>
      <c r="G78" s="145">
        <v>4</v>
      </c>
      <c r="H78" s="145">
        <v>2</v>
      </c>
      <c r="I78" s="145">
        <v>4</v>
      </c>
      <c r="J78" s="152"/>
      <c r="K78" s="162">
        <v>3.5</v>
      </c>
      <c r="L78" s="145">
        <v>4</v>
      </c>
      <c r="M78" s="145">
        <v>4</v>
      </c>
      <c r="N78" s="145">
        <v>4</v>
      </c>
      <c r="O78" s="145">
        <v>5</v>
      </c>
      <c r="P78" s="145">
        <v>4</v>
      </c>
      <c r="Q78" s="162">
        <v>4.2</v>
      </c>
      <c r="R78" s="145"/>
      <c r="S78" s="145">
        <v>4</v>
      </c>
      <c r="T78" s="153"/>
      <c r="U78" s="145"/>
      <c r="V78" s="152"/>
      <c r="W78" s="162">
        <v>4</v>
      </c>
      <c r="X78" s="145"/>
      <c r="Y78" s="145"/>
      <c r="Z78" s="153"/>
      <c r="AA78" s="153"/>
      <c r="AB78" s="152"/>
      <c r="AC78" s="162">
        <v>0</v>
      </c>
      <c r="AD78" s="145"/>
      <c r="AE78" s="145"/>
      <c r="AF78" s="145"/>
      <c r="AG78" s="153"/>
      <c r="AH78" s="152"/>
      <c r="AI78" s="162">
        <v>0</v>
      </c>
      <c r="AJ78" s="145">
        <v>3</v>
      </c>
      <c r="AK78" s="145">
        <v>3</v>
      </c>
      <c r="AL78" s="146">
        <v>4</v>
      </c>
      <c r="AM78" s="145">
        <v>4</v>
      </c>
      <c r="AN78" s="152"/>
      <c r="AO78" s="162">
        <v>3.5</v>
      </c>
      <c r="AP78" s="145">
        <v>3</v>
      </c>
      <c r="AQ78" s="145"/>
      <c r="AR78" s="145"/>
      <c r="AS78" s="153"/>
      <c r="AT78" s="152"/>
      <c r="AU78" s="162">
        <v>3</v>
      </c>
      <c r="AV78" s="153"/>
      <c r="AW78" s="153"/>
      <c r="AX78" s="145"/>
      <c r="AY78" s="145">
        <v>3</v>
      </c>
      <c r="AZ78" s="145">
        <v>3</v>
      </c>
      <c r="BA78" s="162">
        <v>3</v>
      </c>
      <c r="BB78" s="145"/>
      <c r="BC78" s="145"/>
      <c r="BD78" s="153"/>
      <c r="BE78" s="151"/>
      <c r="BF78" s="154"/>
      <c r="BG78" s="162">
        <v>0</v>
      </c>
    </row>
    <row r="79" spans="1:59" s="102" customFormat="1" ht="23.1" customHeight="1" x14ac:dyDescent="0.3">
      <c r="A79" s="143">
        <v>77</v>
      </c>
      <c r="B79" s="143" t="s">
        <v>327</v>
      </c>
      <c r="C79" s="144" t="s">
        <v>328</v>
      </c>
      <c r="D79" s="143" t="s">
        <v>449</v>
      </c>
      <c r="E79" s="143" t="s">
        <v>492</v>
      </c>
      <c r="F79" s="145">
        <v>2</v>
      </c>
      <c r="G79" s="145">
        <v>3</v>
      </c>
      <c r="H79" s="145">
        <v>3</v>
      </c>
      <c r="I79" s="145">
        <v>3</v>
      </c>
      <c r="J79" s="146"/>
      <c r="K79" s="162">
        <v>2.75</v>
      </c>
      <c r="L79" s="145">
        <v>4</v>
      </c>
      <c r="M79" s="145">
        <v>2</v>
      </c>
      <c r="N79" s="145">
        <v>3</v>
      </c>
      <c r="O79" s="145">
        <v>3</v>
      </c>
      <c r="P79" s="145">
        <v>2</v>
      </c>
      <c r="Q79" s="162">
        <v>2.8</v>
      </c>
      <c r="R79" s="145"/>
      <c r="S79" s="145">
        <v>2</v>
      </c>
      <c r="T79" s="145"/>
      <c r="U79" s="145"/>
      <c r="V79" s="146"/>
      <c r="W79" s="162">
        <v>2</v>
      </c>
      <c r="X79" s="145"/>
      <c r="Y79" s="145"/>
      <c r="Z79" s="145"/>
      <c r="AA79" s="145"/>
      <c r="AB79" s="146"/>
      <c r="AC79" s="162">
        <v>0</v>
      </c>
      <c r="AD79" s="145"/>
      <c r="AE79" s="145"/>
      <c r="AF79" s="145"/>
      <c r="AG79" s="145"/>
      <c r="AH79" s="146"/>
      <c r="AI79" s="162">
        <v>0</v>
      </c>
      <c r="AJ79" s="145">
        <v>3</v>
      </c>
      <c r="AK79" s="145">
        <v>3</v>
      </c>
      <c r="AL79" s="146">
        <v>3</v>
      </c>
      <c r="AM79" s="145">
        <v>3</v>
      </c>
      <c r="AN79" s="146"/>
      <c r="AO79" s="162">
        <v>3</v>
      </c>
      <c r="AP79" s="145">
        <v>3</v>
      </c>
      <c r="AQ79" s="145"/>
      <c r="AR79" s="145"/>
      <c r="AS79" s="145"/>
      <c r="AT79" s="146"/>
      <c r="AU79" s="162">
        <v>3</v>
      </c>
      <c r="AV79" s="145"/>
      <c r="AW79" s="145"/>
      <c r="AX79" s="145"/>
      <c r="AY79" s="145">
        <v>3</v>
      </c>
      <c r="AZ79" s="145">
        <v>3</v>
      </c>
      <c r="BA79" s="162">
        <v>3</v>
      </c>
      <c r="BB79" s="145"/>
      <c r="BC79" s="145"/>
      <c r="BD79" s="145"/>
      <c r="BE79" s="147"/>
      <c r="BF79" s="148"/>
      <c r="BG79" s="162">
        <v>0</v>
      </c>
    </row>
    <row r="80" spans="1:59" s="102" customFormat="1" ht="23.1" customHeight="1" x14ac:dyDescent="0.3">
      <c r="A80" s="149">
        <v>78</v>
      </c>
      <c r="B80" s="149" t="s">
        <v>329</v>
      </c>
      <c r="C80" s="150" t="s">
        <v>330</v>
      </c>
      <c r="D80" s="149" t="s">
        <v>449</v>
      </c>
      <c r="E80" s="149" t="s">
        <v>492</v>
      </c>
      <c r="F80" s="145">
        <v>3</v>
      </c>
      <c r="G80" s="145">
        <v>3</v>
      </c>
      <c r="H80" s="145">
        <v>0</v>
      </c>
      <c r="I80" s="145">
        <v>3</v>
      </c>
      <c r="J80" s="152"/>
      <c r="K80" s="162">
        <v>2.25</v>
      </c>
      <c r="L80" s="145">
        <v>3</v>
      </c>
      <c r="M80" s="145">
        <v>3</v>
      </c>
      <c r="N80" s="145">
        <v>3</v>
      </c>
      <c r="O80" s="145">
        <v>3</v>
      </c>
      <c r="P80" s="145">
        <v>3</v>
      </c>
      <c r="Q80" s="162">
        <v>3</v>
      </c>
      <c r="R80" s="145"/>
      <c r="S80" s="145">
        <v>3</v>
      </c>
      <c r="T80" s="153"/>
      <c r="U80" s="145"/>
      <c r="V80" s="152"/>
      <c r="W80" s="162">
        <v>3</v>
      </c>
      <c r="X80" s="145"/>
      <c r="Y80" s="145"/>
      <c r="Z80" s="153"/>
      <c r="AA80" s="153"/>
      <c r="AB80" s="152"/>
      <c r="AC80" s="162">
        <v>0</v>
      </c>
      <c r="AD80" s="145"/>
      <c r="AE80" s="145"/>
      <c r="AF80" s="145"/>
      <c r="AG80" s="153"/>
      <c r="AH80" s="152"/>
      <c r="AI80" s="162">
        <v>0</v>
      </c>
      <c r="AJ80" s="145">
        <v>3</v>
      </c>
      <c r="AK80" s="145">
        <v>3</v>
      </c>
      <c r="AL80" s="146">
        <v>3</v>
      </c>
      <c r="AM80" s="145">
        <v>3</v>
      </c>
      <c r="AN80" s="152"/>
      <c r="AO80" s="162">
        <v>3</v>
      </c>
      <c r="AP80" s="145">
        <v>2</v>
      </c>
      <c r="AQ80" s="145"/>
      <c r="AR80" s="145"/>
      <c r="AS80" s="153"/>
      <c r="AT80" s="152"/>
      <c r="AU80" s="162">
        <v>2</v>
      </c>
      <c r="AV80" s="153"/>
      <c r="AW80" s="153"/>
      <c r="AX80" s="145"/>
      <c r="AY80" s="145">
        <v>1</v>
      </c>
      <c r="AZ80" s="145">
        <v>2</v>
      </c>
      <c r="BA80" s="162">
        <v>1.5</v>
      </c>
      <c r="BB80" s="145"/>
      <c r="BC80" s="145"/>
      <c r="BD80" s="153"/>
      <c r="BE80" s="151"/>
      <c r="BF80" s="154"/>
      <c r="BG80" s="162">
        <v>0</v>
      </c>
    </row>
    <row r="81" spans="1:59" s="102" customFormat="1" ht="23.1" customHeight="1" x14ac:dyDescent="0.3">
      <c r="A81" s="143">
        <v>79</v>
      </c>
      <c r="B81" s="143" t="s">
        <v>198</v>
      </c>
      <c r="C81" s="144" t="s">
        <v>199</v>
      </c>
      <c r="D81" s="143" t="s">
        <v>449</v>
      </c>
      <c r="E81" s="143" t="s">
        <v>160</v>
      </c>
      <c r="F81" s="145">
        <v>3</v>
      </c>
      <c r="G81" s="145">
        <v>2</v>
      </c>
      <c r="H81" s="145">
        <v>2</v>
      </c>
      <c r="I81" s="145">
        <v>2</v>
      </c>
      <c r="J81" s="146"/>
      <c r="K81" s="162">
        <v>2.25</v>
      </c>
      <c r="L81" s="145">
        <v>2</v>
      </c>
      <c r="M81" s="145">
        <v>3</v>
      </c>
      <c r="N81" s="145">
        <v>2</v>
      </c>
      <c r="O81" s="145">
        <v>4</v>
      </c>
      <c r="P81" s="145">
        <v>2</v>
      </c>
      <c r="Q81" s="162">
        <v>2.6</v>
      </c>
      <c r="R81" s="145"/>
      <c r="S81" s="145">
        <v>2</v>
      </c>
      <c r="T81" s="145"/>
      <c r="U81" s="145"/>
      <c r="V81" s="146"/>
      <c r="W81" s="162">
        <v>2</v>
      </c>
      <c r="X81" s="145"/>
      <c r="Y81" s="145"/>
      <c r="Z81" s="145"/>
      <c r="AA81" s="145"/>
      <c r="AB81" s="146"/>
      <c r="AC81" s="162">
        <v>0</v>
      </c>
      <c r="AD81" s="145"/>
      <c r="AE81" s="145"/>
      <c r="AF81" s="145"/>
      <c r="AG81" s="145"/>
      <c r="AH81" s="146"/>
      <c r="AI81" s="162">
        <v>0</v>
      </c>
      <c r="AJ81" s="145">
        <v>2</v>
      </c>
      <c r="AK81" s="145">
        <v>3</v>
      </c>
      <c r="AL81" s="146">
        <v>3</v>
      </c>
      <c r="AM81" s="145">
        <v>3</v>
      </c>
      <c r="AN81" s="146"/>
      <c r="AO81" s="162">
        <v>2.75</v>
      </c>
      <c r="AP81" s="145">
        <v>3</v>
      </c>
      <c r="AQ81" s="145"/>
      <c r="AR81" s="145"/>
      <c r="AS81" s="145"/>
      <c r="AT81" s="146"/>
      <c r="AU81" s="162">
        <v>3</v>
      </c>
      <c r="AV81" s="145"/>
      <c r="AW81" s="145"/>
      <c r="AX81" s="145"/>
      <c r="AY81" s="145">
        <v>3</v>
      </c>
      <c r="AZ81" s="145">
        <v>3</v>
      </c>
      <c r="BA81" s="162">
        <v>3</v>
      </c>
      <c r="BB81" s="145"/>
      <c r="BC81" s="145"/>
      <c r="BD81" s="145"/>
      <c r="BE81" s="147"/>
      <c r="BF81" s="148"/>
      <c r="BG81" s="162">
        <v>0</v>
      </c>
    </row>
    <row r="82" spans="1:59" s="102" customFormat="1" ht="23.1" customHeight="1" x14ac:dyDescent="0.3">
      <c r="A82" s="149">
        <v>80</v>
      </c>
      <c r="B82" s="149" t="s">
        <v>331</v>
      </c>
      <c r="C82" s="150" t="s">
        <v>332</v>
      </c>
      <c r="D82" s="149" t="s">
        <v>449</v>
      </c>
      <c r="E82" s="149" t="s">
        <v>492</v>
      </c>
      <c r="F82" s="145">
        <v>2</v>
      </c>
      <c r="G82" s="145">
        <v>2</v>
      </c>
      <c r="H82" s="145">
        <v>2</v>
      </c>
      <c r="I82" s="145">
        <v>2</v>
      </c>
      <c r="J82" s="152"/>
      <c r="K82" s="162">
        <v>2</v>
      </c>
      <c r="L82" s="145">
        <v>2</v>
      </c>
      <c r="M82" s="145">
        <v>3</v>
      </c>
      <c r="N82" s="145">
        <v>2</v>
      </c>
      <c r="O82" s="145">
        <v>4</v>
      </c>
      <c r="P82" s="145">
        <v>2</v>
      </c>
      <c r="Q82" s="162">
        <v>2.6</v>
      </c>
      <c r="R82" s="145"/>
      <c r="S82" s="145">
        <v>2</v>
      </c>
      <c r="T82" s="153"/>
      <c r="U82" s="145"/>
      <c r="V82" s="152"/>
      <c r="W82" s="162">
        <v>2</v>
      </c>
      <c r="X82" s="145"/>
      <c r="Y82" s="145"/>
      <c r="Z82" s="153"/>
      <c r="AA82" s="153"/>
      <c r="AB82" s="152"/>
      <c r="AC82" s="162">
        <v>0</v>
      </c>
      <c r="AD82" s="145"/>
      <c r="AE82" s="145"/>
      <c r="AF82" s="145"/>
      <c r="AG82" s="153"/>
      <c r="AH82" s="152"/>
      <c r="AI82" s="162">
        <v>0</v>
      </c>
      <c r="AJ82" s="145">
        <v>2</v>
      </c>
      <c r="AK82" s="145">
        <v>2</v>
      </c>
      <c r="AL82" s="146">
        <v>2</v>
      </c>
      <c r="AM82" s="145">
        <v>2</v>
      </c>
      <c r="AN82" s="152"/>
      <c r="AO82" s="162">
        <v>2</v>
      </c>
      <c r="AP82" s="145">
        <v>3</v>
      </c>
      <c r="AQ82" s="145"/>
      <c r="AR82" s="145"/>
      <c r="AS82" s="153"/>
      <c r="AT82" s="152"/>
      <c r="AU82" s="162">
        <v>3</v>
      </c>
      <c r="AV82" s="153"/>
      <c r="AW82" s="153"/>
      <c r="AX82" s="145"/>
      <c r="AY82" s="145">
        <v>2</v>
      </c>
      <c r="AZ82" s="145">
        <v>2</v>
      </c>
      <c r="BA82" s="162">
        <v>2</v>
      </c>
      <c r="BB82" s="145"/>
      <c r="BC82" s="145"/>
      <c r="BD82" s="153"/>
      <c r="BE82" s="151"/>
      <c r="BF82" s="154"/>
      <c r="BG82" s="162">
        <v>0</v>
      </c>
    </row>
    <row r="83" spans="1:59" s="102" customFormat="1" ht="23.1" customHeight="1" x14ac:dyDescent="0.3">
      <c r="A83" s="143">
        <v>81</v>
      </c>
      <c r="B83" s="143" t="s">
        <v>333</v>
      </c>
      <c r="C83" s="144" t="s">
        <v>334</v>
      </c>
      <c r="D83" s="143" t="s">
        <v>541</v>
      </c>
      <c r="E83" s="143" t="s">
        <v>492</v>
      </c>
      <c r="F83" s="145">
        <v>2</v>
      </c>
      <c r="G83" s="145">
        <v>4</v>
      </c>
      <c r="H83" s="145">
        <v>4</v>
      </c>
      <c r="I83" s="145">
        <v>2</v>
      </c>
      <c r="J83" s="146"/>
      <c r="K83" s="162">
        <v>3</v>
      </c>
      <c r="L83" s="145">
        <v>3</v>
      </c>
      <c r="M83" s="145">
        <v>2</v>
      </c>
      <c r="N83" s="145">
        <v>3</v>
      </c>
      <c r="O83" s="145">
        <v>2</v>
      </c>
      <c r="P83" s="145">
        <v>2</v>
      </c>
      <c r="Q83" s="162">
        <v>2.4</v>
      </c>
      <c r="R83" s="145"/>
      <c r="S83" s="145">
        <v>3</v>
      </c>
      <c r="T83" s="145"/>
      <c r="U83" s="145"/>
      <c r="V83" s="146"/>
      <c r="W83" s="162">
        <v>3</v>
      </c>
      <c r="X83" s="145"/>
      <c r="Y83" s="145"/>
      <c r="Z83" s="145"/>
      <c r="AA83" s="145"/>
      <c r="AB83" s="146"/>
      <c r="AC83" s="162">
        <v>0</v>
      </c>
      <c r="AD83" s="145"/>
      <c r="AE83" s="145"/>
      <c r="AF83" s="145"/>
      <c r="AG83" s="145"/>
      <c r="AH83" s="146"/>
      <c r="AI83" s="162">
        <v>0</v>
      </c>
      <c r="AJ83" s="145">
        <v>3</v>
      </c>
      <c r="AK83" s="145">
        <v>2</v>
      </c>
      <c r="AL83" s="146">
        <v>2</v>
      </c>
      <c r="AM83" s="145">
        <v>3</v>
      </c>
      <c r="AN83" s="146"/>
      <c r="AO83" s="162">
        <v>2.5</v>
      </c>
      <c r="AP83" s="145">
        <v>3</v>
      </c>
      <c r="AQ83" s="145"/>
      <c r="AR83" s="145"/>
      <c r="AS83" s="145"/>
      <c r="AT83" s="146"/>
      <c r="AU83" s="162">
        <v>3</v>
      </c>
      <c r="AV83" s="145"/>
      <c r="AW83" s="145"/>
      <c r="AX83" s="145"/>
      <c r="AY83" s="145">
        <v>2</v>
      </c>
      <c r="AZ83" s="145">
        <v>2</v>
      </c>
      <c r="BA83" s="162">
        <v>2</v>
      </c>
      <c r="BB83" s="145"/>
      <c r="BC83" s="145"/>
      <c r="BD83" s="145"/>
      <c r="BE83" s="147"/>
      <c r="BF83" s="148"/>
      <c r="BG83" s="162">
        <v>0</v>
      </c>
    </row>
    <row r="84" spans="1:59" s="102" customFormat="1" ht="23.1" customHeight="1" x14ac:dyDescent="0.3">
      <c r="A84" s="149">
        <v>82</v>
      </c>
      <c r="B84" s="149" t="s">
        <v>80</v>
      </c>
      <c r="C84" s="150" t="s">
        <v>81</v>
      </c>
      <c r="D84" s="149" t="s">
        <v>541</v>
      </c>
      <c r="E84" s="149" t="s">
        <v>34</v>
      </c>
      <c r="F84" s="145">
        <v>4.5</v>
      </c>
      <c r="G84" s="145">
        <v>4</v>
      </c>
      <c r="H84" s="145">
        <v>3.5</v>
      </c>
      <c r="I84" s="145">
        <v>3</v>
      </c>
      <c r="J84" s="152"/>
      <c r="K84" s="162">
        <v>3.75</v>
      </c>
      <c r="L84" s="145">
        <v>4.5</v>
      </c>
      <c r="M84" s="145">
        <v>4</v>
      </c>
      <c r="N84" s="145">
        <v>3.5</v>
      </c>
      <c r="O84" s="145">
        <v>3</v>
      </c>
      <c r="P84" s="145">
        <v>4</v>
      </c>
      <c r="Q84" s="162">
        <v>3.8</v>
      </c>
      <c r="R84" s="145"/>
      <c r="S84" s="145">
        <v>4</v>
      </c>
      <c r="T84" s="153"/>
      <c r="U84" s="145"/>
      <c r="V84" s="152"/>
      <c r="W84" s="162">
        <v>4</v>
      </c>
      <c r="X84" s="145"/>
      <c r="Y84" s="145"/>
      <c r="Z84" s="153"/>
      <c r="AA84" s="153"/>
      <c r="AB84" s="152"/>
      <c r="AC84" s="162">
        <v>0</v>
      </c>
      <c r="AD84" s="145"/>
      <c r="AE84" s="145"/>
      <c r="AF84" s="145"/>
      <c r="AG84" s="153"/>
      <c r="AH84" s="152"/>
      <c r="AI84" s="162">
        <v>0</v>
      </c>
      <c r="AJ84" s="145">
        <v>4</v>
      </c>
      <c r="AK84" s="145">
        <v>4</v>
      </c>
      <c r="AL84" s="146">
        <v>4.5</v>
      </c>
      <c r="AM84" s="145">
        <v>4</v>
      </c>
      <c r="AN84" s="152"/>
      <c r="AO84" s="162">
        <v>4.125</v>
      </c>
      <c r="AP84" s="145">
        <v>3.5</v>
      </c>
      <c r="AQ84" s="145"/>
      <c r="AR84" s="145"/>
      <c r="AS84" s="153"/>
      <c r="AT84" s="152"/>
      <c r="AU84" s="162">
        <v>3.5</v>
      </c>
      <c r="AV84" s="153"/>
      <c r="AW84" s="153"/>
      <c r="AX84" s="145"/>
      <c r="AY84" s="145">
        <v>3</v>
      </c>
      <c r="AZ84" s="145">
        <v>4</v>
      </c>
      <c r="BA84" s="162">
        <v>3.5</v>
      </c>
      <c r="BB84" s="145"/>
      <c r="BC84" s="145"/>
      <c r="BD84" s="153"/>
      <c r="BE84" s="151"/>
      <c r="BF84" s="154"/>
      <c r="BG84" s="162">
        <v>0</v>
      </c>
    </row>
    <row r="85" spans="1:59" s="102" customFormat="1" ht="23.1" customHeight="1" x14ac:dyDescent="0.3">
      <c r="A85" s="143">
        <v>83</v>
      </c>
      <c r="B85" s="143" t="s">
        <v>69</v>
      </c>
      <c r="C85" s="144" t="s">
        <v>70</v>
      </c>
      <c r="D85" s="143" t="s">
        <v>449</v>
      </c>
      <c r="E85" s="143" t="s">
        <v>34</v>
      </c>
      <c r="F85" s="145">
        <v>2</v>
      </c>
      <c r="G85" s="145">
        <v>2</v>
      </c>
      <c r="H85" s="145">
        <v>2</v>
      </c>
      <c r="I85" s="145">
        <v>3</v>
      </c>
      <c r="J85" s="146"/>
      <c r="K85" s="162">
        <v>2.25</v>
      </c>
      <c r="L85" s="145">
        <v>3</v>
      </c>
      <c r="M85" s="145">
        <v>3</v>
      </c>
      <c r="N85" s="145">
        <v>2</v>
      </c>
      <c r="O85" s="145">
        <v>2</v>
      </c>
      <c r="P85" s="145">
        <v>2</v>
      </c>
      <c r="Q85" s="162">
        <v>2.4</v>
      </c>
      <c r="R85" s="145"/>
      <c r="S85" s="145">
        <v>2</v>
      </c>
      <c r="T85" s="145"/>
      <c r="U85" s="145"/>
      <c r="V85" s="146"/>
      <c r="W85" s="162">
        <v>2</v>
      </c>
      <c r="X85" s="145"/>
      <c r="Y85" s="145"/>
      <c r="Z85" s="145"/>
      <c r="AA85" s="145"/>
      <c r="AB85" s="146"/>
      <c r="AC85" s="162">
        <v>0</v>
      </c>
      <c r="AD85" s="145"/>
      <c r="AE85" s="145"/>
      <c r="AF85" s="145"/>
      <c r="AG85" s="145"/>
      <c r="AH85" s="146"/>
      <c r="AI85" s="162">
        <v>0</v>
      </c>
      <c r="AJ85" s="145">
        <v>3</v>
      </c>
      <c r="AK85" s="145">
        <v>3</v>
      </c>
      <c r="AL85" s="146">
        <v>2</v>
      </c>
      <c r="AM85" s="145">
        <v>2</v>
      </c>
      <c r="AN85" s="146"/>
      <c r="AO85" s="162">
        <v>2.5</v>
      </c>
      <c r="AP85" s="145">
        <v>3</v>
      </c>
      <c r="AQ85" s="145"/>
      <c r="AR85" s="145"/>
      <c r="AS85" s="145"/>
      <c r="AT85" s="146"/>
      <c r="AU85" s="162">
        <v>3</v>
      </c>
      <c r="AV85" s="145"/>
      <c r="AW85" s="145"/>
      <c r="AX85" s="145"/>
      <c r="AY85" s="145">
        <v>4</v>
      </c>
      <c r="AZ85" s="145">
        <v>4</v>
      </c>
      <c r="BA85" s="162">
        <v>4</v>
      </c>
      <c r="BB85" s="145"/>
      <c r="BC85" s="145"/>
      <c r="BD85" s="145"/>
      <c r="BE85" s="147"/>
      <c r="BF85" s="148"/>
      <c r="BG85" s="162">
        <v>0</v>
      </c>
    </row>
    <row r="86" spans="1:59" s="102" customFormat="1" ht="23.1" customHeight="1" x14ac:dyDescent="0.3">
      <c r="A86" s="149">
        <v>84</v>
      </c>
      <c r="B86" s="149" t="s">
        <v>335</v>
      </c>
      <c r="C86" s="150" t="s">
        <v>336</v>
      </c>
      <c r="D86" s="149" t="s">
        <v>449</v>
      </c>
      <c r="E86" s="149" t="s">
        <v>492</v>
      </c>
      <c r="F86" s="145">
        <v>3</v>
      </c>
      <c r="G86" s="145">
        <v>3</v>
      </c>
      <c r="H86" s="145">
        <v>3</v>
      </c>
      <c r="I86" s="145">
        <v>3</v>
      </c>
      <c r="J86" s="152"/>
      <c r="K86" s="162">
        <v>3</v>
      </c>
      <c r="L86" s="145">
        <v>3</v>
      </c>
      <c r="M86" s="145">
        <v>3</v>
      </c>
      <c r="N86" s="145">
        <v>3</v>
      </c>
      <c r="O86" s="145">
        <v>3</v>
      </c>
      <c r="P86" s="145">
        <v>3</v>
      </c>
      <c r="Q86" s="162">
        <v>3</v>
      </c>
      <c r="R86" s="145"/>
      <c r="S86" s="145">
        <v>3</v>
      </c>
      <c r="T86" s="153"/>
      <c r="U86" s="145"/>
      <c r="V86" s="152"/>
      <c r="W86" s="162">
        <v>3</v>
      </c>
      <c r="X86" s="145"/>
      <c r="Y86" s="145"/>
      <c r="Z86" s="153"/>
      <c r="AA86" s="153"/>
      <c r="AB86" s="152"/>
      <c r="AC86" s="162">
        <v>0</v>
      </c>
      <c r="AD86" s="145"/>
      <c r="AE86" s="145"/>
      <c r="AF86" s="145"/>
      <c r="AG86" s="153"/>
      <c r="AH86" s="152"/>
      <c r="AI86" s="162">
        <v>0</v>
      </c>
      <c r="AJ86" s="145">
        <v>3</v>
      </c>
      <c r="AK86" s="145">
        <v>3</v>
      </c>
      <c r="AL86" s="146">
        <v>3</v>
      </c>
      <c r="AM86" s="145">
        <v>3</v>
      </c>
      <c r="AN86" s="152"/>
      <c r="AO86" s="162">
        <v>3</v>
      </c>
      <c r="AP86" s="145">
        <v>3</v>
      </c>
      <c r="AQ86" s="145"/>
      <c r="AR86" s="145"/>
      <c r="AS86" s="153"/>
      <c r="AT86" s="152"/>
      <c r="AU86" s="162">
        <v>3</v>
      </c>
      <c r="AV86" s="153"/>
      <c r="AW86" s="153"/>
      <c r="AX86" s="145"/>
      <c r="AY86" s="145">
        <v>2</v>
      </c>
      <c r="AZ86" s="145">
        <v>1</v>
      </c>
      <c r="BA86" s="162">
        <v>1.5</v>
      </c>
      <c r="BB86" s="145"/>
      <c r="BC86" s="145"/>
      <c r="BD86" s="153"/>
      <c r="BE86" s="151"/>
      <c r="BF86" s="154"/>
      <c r="BG86" s="162">
        <v>0</v>
      </c>
    </row>
    <row r="87" spans="1:59" s="102" customFormat="1" ht="23.1" customHeight="1" x14ac:dyDescent="0.3">
      <c r="A87" s="143">
        <v>85</v>
      </c>
      <c r="B87" s="143" t="s">
        <v>133</v>
      </c>
      <c r="C87" s="144" t="s">
        <v>134</v>
      </c>
      <c r="D87" s="143" t="s">
        <v>449</v>
      </c>
      <c r="E87" s="143" t="s">
        <v>34</v>
      </c>
      <c r="F87" s="145">
        <v>4</v>
      </c>
      <c r="G87" s="145">
        <v>4</v>
      </c>
      <c r="H87" s="145">
        <v>4</v>
      </c>
      <c r="I87" s="145">
        <v>4</v>
      </c>
      <c r="J87" s="146"/>
      <c r="K87" s="162">
        <v>4</v>
      </c>
      <c r="L87" s="145">
        <v>4</v>
      </c>
      <c r="M87" s="145">
        <v>4</v>
      </c>
      <c r="N87" s="145">
        <v>4</v>
      </c>
      <c r="O87" s="145">
        <v>4</v>
      </c>
      <c r="P87" s="145">
        <v>4</v>
      </c>
      <c r="Q87" s="162">
        <v>4</v>
      </c>
      <c r="R87" s="145"/>
      <c r="S87" s="145">
        <v>4</v>
      </c>
      <c r="T87" s="145"/>
      <c r="U87" s="145"/>
      <c r="V87" s="146"/>
      <c r="W87" s="162">
        <v>4</v>
      </c>
      <c r="X87" s="145"/>
      <c r="Y87" s="145"/>
      <c r="Z87" s="145"/>
      <c r="AA87" s="145"/>
      <c r="AB87" s="146"/>
      <c r="AC87" s="162">
        <v>0</v>
      </c>
      <c r="AD87" s="145"/>
      <c r="AE87" s="145"/>
      <c r="AF87" s="145"/>
      <c r="AG87" s="145"/>
      <c r="AH87" s="146"/>
      <c r="AI87" s="162">
        <v>0</v>
      </c>
      <c r="AJ87" s="145">
        <v>4</v>
      </c>
      <c r="AK87" s="145">
        <v>4</v>
      </c>
      <c r="AL87" s="146">
        <v>4</v>
      </c>
      <c r="AM87" s="145">
        <v>4</v>
      </c>
      <c r="AN87" s="146"/>
      <c r="AO87" s="162">
        <v>4</v>
      </c>
      <c r="AP87" s="145">
        <v>3</v>
      </c>
      <c r="AQ87" s="145"/>
      <c r="AR87" s="145"/>
      <c r="AS87" s="145"/>
      <c r="AT87" s="146"/>
      <c r="AU87" s="162">
        <v>3</v>
      </c>
      <c r="AV87" s="145"/>
      <c r="AW87" s="145"/>
      <c r="AX87" s="145"/>
      <c r="AY87" s="145">
        <v>3</v>
      </c>
      <c r="AZ87" s="145">
        <v>3</v>
      </c>
      <c r="BA87" s="162">
        <v>3</v>
      </c>
      <c r="BB87" s="145"/>
      <c r="BC87" s="145"/>
      <c r="BD87" s="145"/>
      <c r="BE87" s="147"/>
      <c r="BF87" s="148"/>
      <c r="BG87" s="162">
        <v>0</v>
      </c>
    </row>
    <row r="88" spans="1:59" s="102" customFormat="1" ht="23.1" customHeight="1" x14ac:dyDescent="0.3">
      <c r="A88" s="149">
        <v>86</v>
      </c>
      <c r="B88" s="149" t="s">
        <v>214</v>
      </c>
      <c r="C88" s="150" t="s">
        <v>215</v>
      </c>
      <c r="D88" s="149" t="s">
        <v>449</v>
      </c>
      <c r="E88" s="149" t="s">
        <v>160</v>
      </c>
      <c r="F88" s="145">
        <v>3</v>
      </c>
      <c r="G88" s="145">
        <v>4</v>
      </c>
      <c r="H88" s="145">
        <v>3</v>
      </c>
      <c r="I88" s="145">
        <v>3</v>
      </c>
      <c r="J88" s="152"/>
      <c r="K88" s="162">
        <v>3.25</v>
      </c>
      <c r="L88" s="145">
        <v>2</v>
      </c>
      <c r="M88" s="145">
        <v>3</v>
      </c>
      <c r="N88" s="145">
        <v>2</v>
      </c>
      <c r="O88" s="145">
        <v>4</v>
      </c>
      <c r="P88" s="145">
        <v>4</v>
      </c>
      <c r="Q88" s="162">
        <v>3</v>
      </c>
      <c r="R88" s="145"/>
      <c r="S88" s="145">
        <v>3</v>
      </c>
      <c r="T88" s="153"/>
      <c r="U88" s="145"/>
      <c r="V88" s="152"/>
      <c r="W88" s="162">
        <v>3</v>
      </c>
      <c r="X88" s="145"/>
      <c r="Y88" s="145"/>
      <c r="Z88" s="153"/>
      <c r="AA88" s="153"/>
      <c r="AB88" s="152"/>
      <c r="AC88" s="162">
        <v>0</v>
      </c>
      <c r="AD88" s="145"/>
      <c r="AE88" s="145"/>
      <c r="AF88" s="145"/>
      <c r="AG88" s="153"/>
      <c r="AH88" s="152"/>
      <c r="AI88" s="162">
        <v>0</v>
      </c>
      <c r="AJ88" s="145">
        <v>3</v>
      </c>
      <c r="AK88" s="145">
        <v>2</v>
      </c>
      <c r="AL88" s="146">
        <v>3</v>
      </c>
      <c r="AM88" s="145">
        <v>3</v>
      </c>
      <c r="AN88" s="152"/>
      <c r="AO88" s="162">
        <v>2.75</v>
      </c>
      <c r="AP88" s="145">
        <v>3</v>
      </c>
      <c r="AQ88" s="145"/>
      <c r="AR88" s="145"/>
      <c r="AS88" s="153"/>
      <c r="AT88" s="152"/>
      <c r="AU88" s="162">
        <v>3</v>
      </c>
      <c r="AV88" s="153"/>
      <c r="AW88" s="153"/>
      <c r="AX88" s="145"/>
      <c r="AY88" s="145">
        <v>4</v>
      </c>
      <c r="AZ88" s="145">
        <v>4</v>
      </c>
      <c r="BA88" s="162">
        <v>4</v>
      </c>
      <c r="BB88" s="145"/>
      <c r="BC88" s="145"/>
      <c r="BD88" s="153"/>
      <c r="BE88" s="151"/>
      <c r="BF88" s="154"/>
      <c r="BG88" s="162">
        <v>0</v>
      </c>
    </row>
    <row r="89" spans="1:59" s="102" customFormat="1" ht="23.1" customHeight="1" x14ac:dyDescent="0.3">
      <c r="A89" s="143">
        <v>87</v>
      </c>
      <c r="B89" s="143" t="s">
        <v>337</v>
      </c>
      <c r="C89" s="144" t="s">
        <v>338</v>
      </c>
      <c r="D89" s="143" t="s">
        <v>541</v>
      </c>
      <c r="E89" s="143" t="s">
        <v>492</v>
      </c>
      <c r="F89" s="145">
        <v>3</v>
      </c>
      <c r="G89" s="145">
        <v>3</v>
      </c>
      <c r="H89" s="145">
        <v>2</v>
      </c>
      <c r="I89" s="145">
        <v>4</v>
      </c>
      <c r="J89" s="146"/>
      <c r="K89" s="162">
        <v>3</v>
      </c>
      <c r="L89" s="145">
        <v>3</v>
      </c>
      <c r="M89" s="145">
        <v>4</v>
      </c>
      <c r="N89" s="145">
        <v>3</v>
      </c>
      <c r="O89" s="145">
        <v>4</v>
      </c>
      <c r="P89" s="145">
        <v>3</v>
      </c>
      <c r="Q89" s="162">
        <v>3.4</v>
      </c>
      <c r="R89" s="145"/>
      <c r="S89" s="145">
        <v>4</v>
      </c>
      <c r="T89" s="145"/>
      <c r="U89" s="145"/>
      <c r="V89" s="146"/>
      <c r="W89" s="162">
        <v>4</v>
      </c>
      <c r="X89" s="145"/>
      <c r="Y89" s="145"/>
      <c r="Z89" s="145"/>
      <c r="AA89" s="145"/>
      <c r="AB89" s="146"/>
      <c r="AC89" s="162">
        <v>0</v>
      </c>
      <c r="AD89" s="145"/>
      <c r="AE89" s="145"/>
      <c r="AF89" s="145"/>
      <c r="AG89" s="145"/>
      <c r="AH89" s="146"/>
      <c r="AI89" s="162">
        <v>0</v>
      </c>
      <c r="AJ89" s="145">
        <v>4</v>
      </c>
      <c r="AK89" s="145">
        <v>4</v>
      </c>
      <c r="AL89" s="146">
        <v>4</v>
      </c>
      <c r="AM89" s="145">
        <v>4</v>
      </c>
      <c r="AN89" s="146"/>
      <c r="AO89" s="162">
        <v>4</v>
      </c>
      <c r="AP89" s="145">
        <v>2</v>
      </c>
      <c r="AQ89" s="145"/>
      <c r="AR89" s="145"/>
      <c r="AS89" s="145"/>
      <c r="AT89" s="146"/>
      <c r="AU89" s="162">
        <v>2</v>
      </c>
      <c r="AV89" s="145"/>
      <c r="AW89" s="145"/>
      <c r="AX89" s="145"/>
      <c r="AY89" s="145">
        <v>2</v>
      </c>
      <c r="AZ89" s="145">
        <v>2</v>
      </c>
      <c r="BA89" s="162">
        <v>2</v>
      </c>
      <c r="BB89" s="145"/>
      <c r="BC89" s="145"/>
      <c r="BD89" s="145"/>
      <c r="BE89" s="147"/>
      <c r="BF89" s="148"/>
      <c r="BG89" s="162">
        <v>0</v>
      </c>
    </row>
    <row r="90" spans="1:59" s="102" customFormat="1" ht="23.1" customHeight="1" x14ac:dyDescent="0.3">
      <c r="A90" s="149">
        <v>88</v>
      </c>
      <c r="B90" s="149" t="s">
        <v>135</v>
      </c>
      <c r="C90" s="150" t="s">
        <v>136</v>
      </c>
      <c r="D90" s="149" t="s">
        <v>541</v>
      </c>
      <c r="E90" s="149" t="s">
        <v>34</v>
      </c>
      <c r="F90" s="145">
        <v>3</v>
      </c>
      <c r="G90" s="145">
        <v>2</v>
      </c>
      <c r="H90" s="145">
        <v>3</v>
      </c>
      <c r="I90" s="145">
        <v>4</v>
      </c>
      <c r="J90" s="152"/>
      <c r="K90" s="162">
        <v>3</v>
      </c>
      <c r="L90" s="145">
        <v>4</v>
      </c>
      <c r="M90" s="145">
        <v>3</v>
      </c>
      <c r="N90" s="145">
        <v>4</v>
      </c>
      <c r="O90" s="145">
        <v>4</v>
      </c>
      <c r="P90" s="145">
        <v>3</v>
      </c>
      <c r="Q90" s="162">
        <v>3.6</v>
      </c>
      <c r="R90" s="145"/>
      <c r="S90" s="145">
        <v>3</v>
      </c>
      <c r="T90" s="153"/>
      <c r="U90" s="145"/>
      <c r="V90" s="152"/>
      <c r="W90" s="162">
        <v>3</v>
      </c>
      <c r="X90" s="145"/>
      <c r="Y90" s="145"/>
      <c r="Z90" s="153"/>
      <c r="AA90" s="153"/>
      <c r="AB90" s="152"/>
      <c r="AC90" s="162">
        <v>0</v>
      </c>
      <c r="AD90" s="145"/>
      <c r="AE90" s="145"/>
      <c r="AF90" s="145"/>
      <c r="AG90" s="153"/>
      <c r="AH90" s="152"/>
      <c r="AI90" s="162">
        <v>0</v>
      </c>
      <c r="AJ90" s="145">
        <v>3</v>
      </c>
      <c r="AK90" s="145">
        <v>3</v>
      </c>
      <c r="AL90" s="146">
        <v>4</v>
      </c>
      <c r="AM90" s="145">
        <v>3</v>
      </c>
      <c r="AN90" s="152"/>
      <c r="AO90" s="162">
        <v>3.25</v>
      </c>
      <c r="AP90" s="145">
        <v>3</v>
      </c>
      <c r="AQ90" s="145"/>
      <c r="AR90" s="145"/>
      <c r="AS90" s="153"/>
      <c r="AT90" s="152"/>
      <c r="AU90" s="162">
        <v>3</v>
      </c>
      <c r="AV90" s="153"/>
      <c r="AW90" s="153"/>
      <c r="AX90" s="145"/>
      <c r="AY90" s="145">
        <v>4</v>
      </c>
      <c r="AZ90" s="145">
        <v>3</v>
      </c>
      <c r="BA90" s="162">
        <v>3.5</v>
      </c>
      <c r="BB90" s="145"/>
      <c r="BC90" s="145"/>
      <c r="BD90" s="153"/>
      <c r="BE90" s="151"/>
      <c r="BF90" s="154"/>
      <c r="BG90" s="162">
        <v>0</v>
      </c>
    </row>
    <row r="91" spans="1:59" s="102" customFormat="1" ht="23.1" customHeight="1" x14ac:dyDescent="0.3">
      <c r="A91" s="143">
        <v>89</v>
      </c>
      <c r="B91" s="143" t="s">
        <v>61</v>
      </c>
      <c r="C91" s="144" t="s">
        <v>62</v>
      </c>
      <c r="D91" s="143" t="s">
        <v>541</v>
      </c>
      <c r="E91" s="143" t="s">
        <v>34</v>
      </c>
      <c r="F91" s="145">
        <v>4</v>
      </c>
      <c r="G91" s="145">
        <v>4</v>
      </c>
      <c r="H91" s="145">
        <v>4</v>
      </c>
      <c r="I91" s="145">
        <v>4</v>
      </c>
      <c r="J91" s="146"/>
      <c r="K91" s="162">
        <v>4</v>
      </c>
      <c r="L91" s="145">
        <v>4</v>
      </c>
      <c r="M91" s="145">
        <v>4</v>
      </c>
      <c r="N91" s="145">
        <v>4</v>
      </c>
      <c r="O91" s="145">
        <v>4</v>
      </c>
      <c r="P91" s="145">
        <v>4</v>
      </c>
      <c r="Q91" s="162">
        <v>4</v>
      </c>
      <c r="R91" s="145"/>
      <c r="S91" s="145">
        <v>4</v>
      </c>
      <c r="T91" s="145"/>
      <c r="U91" s="145"/>
      <c r="V91" s="146"/>
      <c r="W91" s="162">
        <v>4</v>
      </c>
      <c r="X91" s="145"/>
      <c r="Y91" s="145"/>
      <c r="Z91" s="145"/>
      <c r="AA91" s="145"/>
      <c r="AB91" s="146"/>
      <c r="AC91" s="162">
        <v>0</v>
      </c>
      <c r="AD91" s="145"/>
      <c r="AE91" s="145"/>
      <c r="AF91" s="145"/>
      <c r="AG91" s="145"/>
      <c r="AH91" s="146"/>
      <c r="AI91" s="162">
        <v>0</v>
      </c>
      <c r="AJ91" s="145">
        <v>4</v>
      </c>
      <c r="AK91" s="145">
        <v>4</v>
      </c>
      <c r="AL91" s="146">
        <v>4</v>
      </c>
      <c r="AM91" s="145">
        <v>3</v>
      </c>
      <c r="AN91" s="146"/>
      <c r="AO91" s="162">
        <v>3.75</v>
      </c>
      <c r="AP91" s="145">
        <v>3</v>
      </c>
      <c r="AQ91" s="145"/>
      <c r="AR91" s="145"/>
      <c r="AS91" s="145"/>
      <c r="AT91" s="146"/>
      <c r="AU91" s="162">
        <v>3</v>
      </c>
      <c r="AV91" s="145"/>
      <c r="AW91" s="145"/>
      <c r="AX91" s="145"/>
      <c r="AY91" s="145">
        <v>3</v>
      </c>
      <c r="AZ91" s="145">
        <v>4</v>
      </c>
      <c r="BA91" s="162">
        <v>3.5</v>
      </c>
      <c r="BB91" s="145"/>
      <c r="BC91" s="145"/>
      <c r="BD91" s="145"/>
      <c r="BE91" s="147"/>
      <c r="BF91" s="148"/>
      <c r="BG91" s="162">
        <v>0</v>
      </c>
    </row>
    <row r="92" spans="1:59" s="102" customFormat="1" ht="23.1" customHeight="1" x14ac:dyDescent="0.3">
      <c r="A92" s="149">
        <v>90</v>
      </c>
      <c r="B92" s="149" t="s">
        <v>37</v>
      </c>
      <c r="C92" s="150" t="s">
        <v>38</v>
      </c>
      <c r="D92" s="149" t="s">
        <v>543</v>
      </c>
      <c r="E92" s="149" t="s">
        <v>34</v>
      </c>
      <c r="F92" s="145">
        <v>3</v>
      </c>
      <c r="G92" s="145">
        <v>3</v>
      </c>
      <c r="H92" s="145">
        <v>3</v>
      </c>
      <c r="I92" s="145">
        <v>2</v>
      </c>
      <c r="J92" s="152"/>
      <c r="K92" s="162">
        <v>2.75</v>
      </c>
      <c r="L92" s="145">
        <v>3</v>
      </c>
      <c r="M92" s="145">
        <v>3</v>
      </c>
      <c r="N92" s="145">
        <v>3</v>
      </c>
      <c r="O92" s="145">
        <v>4</v>
      </c>
      <c r="P92" s="145">
        <v>3</v>
      </c>
      <c r="Q92" s="162">
        <v>3.2</v>
      </c>
      <c r="R92" s="145"/>
      <c r="S92" s="145">
        <v>2</v>
      </c>
      <c r="T92" s="153"/>
      <c r="U92" s="145"/>
      <c r="V92" s="152"/>
      <c r="W92" s="162">
        <v>2</v>
      </c>
      <c r="X92" s="145"/>
      <c r="Y92" s="145"/>
      <c r="Z92" s="153"/>
      <c r="AA92" s="153"/>
      <c r="AB92" s="152"/>
      <c r="AC92" s="162">
        <v>0</v>
      </c>
      <c r="AD92" s="145"/>
      <c r="AE92" s="145"/>
      <c r="AF92" s="145"/>
      <c r="AG92" s="153"/>
      <c r="AH92" s="152"/>
      <c r="AI92" s="162">
        <v>0</v>
      </c>
      <c r="AJ92" s="145">
        <v>3</v>
      </c>
      <c r="AK92" s="145">
        <v>3</v>
      </c>
      <c r="AL92" s="146">
        <v>3</v>
      </c>
      <c r="AM92" s="145">
        <v>3</v>
      </c>
      <c r="AN92" s="152"/>
      <c r="AO92" s="162">
        <v>3</v>
      </c>
      <c r="AP92" s="145">
        <v>3</v>
      </c>
      <c r="AQ92" s="145"/>
      <c r="AR92" s="145"/>
      <c r="AS92" s="153"/>
      <c r="AT92" s="152"/>
      <c r="AU92" s="162">
        <v>3</v>
      </c>
      <c r="AV92" s="153"/>
      <c r="AW92" s="153"/>
      <c r="AX92" s="145"/>
      <c r="AY92" s="145">
        <v>3</v>
      </c>
      <c r="AZ92" s="145">
        <v>3</v>
      </c>
      <c r="BA92" s="162">
        <v>3</v>
      </c>
      <c r="BB92" s="145"/>
      <c r="BC92" s="145"/>
      <c r="BD92" s="153"/>
      <c r="BE92" s="151"/>
      <c r="BF92" s="154"/>
      <c r="BG92" s="162">
        <v>0</v>
      </c>
    </row>
    <row r="93" spans="1:59" s="102" customFormat="1" ht="23.1" customHeight="1" x14ac:dyDescent="0.3">
      <c r="A93" s="143">
        <v>91</v>
      </c>
      <c r="B93" s="143" t="s">
        <v>137</v>
      </c>
      <c r="C93" s="144" t="s">
        <v>138</v>
      </c>
      <c r="D93" s="143" t="s">
        <v>449</v>
      </c>
      <c r="E93" s="143" t="s">
        <v>34</v>
      </c>
      <c r="F93" s="145">
        <v>1</v>
      </c>
      <c r="G93" s="145">
        <v>1</v>
      </c>
      <c r="H93" s="145">
        <v>1</v>
      </c>
      <c r="I93" s="145">
        <v>1</v>
      </c>
      <c r="J93" s="146"/>
      <c r="K93" s="162">
        <v>1</v>
      </c>
      <c r="L93" s="145">
        <v>3</v>
      </c>
      <c r="M93" s="145">
        <v>2</v>
      </c>
      <c r="N93" s="145">
        <v>2</v>
      </c>
      <c r="O93" s="145">
        <v>4</v>
      </c>
      <c r="P93" s="145">
        <v>2</v>
      </c>
      <c r="Q93" s="162">
        <v>2.6</v>
      </c>
      <c r="R93" s="145"/>
      <c r="S93" s="145">
        <v>1</v>
      </c>
      <c r="T93" s="145"/>
      <c r="U93" s="145"/>
      <c r="V93" s="146"/>
      <c r="W93" s="162">
        <v>1</v>
      </c>
      <c r="X93" s="145"/>
      <c r="Y93" s="145"/>
      <c r="Z93" s="145"/>
      <c r="AA93" s="145"/>
      <c r="AB93" s="146"/>
      <c r="AC93" s="162">
        <v>0</v>
      </c>
      <c r="AD93" s="145"/>
      <c r="AE93" s="145"/>
      <c r="AF93" s="145"/>
      <c r="AG93" s="145"/>
      <c r="AH93" s="146"/>
      <c r="AI93" s="162">
        <v>0</v>
      </c>
      <c r="AJ93" s="145">
        <v>1</v>
      </c>
      <c r="AK93" s="145">
        <v>3</v>
      </c>
      <c r="AL93" s="146">
        <v>1</v>
      </c>
      <c r="AM93" s="145">
        <v>1</v>
      </c>
      <c r="AN93" s="146"/>
      <c r="AO93" s="162">
        <v>1.5</v>
      </c>
      <c r="AP93" s="145">
        <v>3</v>
      </c>
      <c r="AQ93" s="145"/>
      <c r="AR93" s="145"/>
      <c r="AS93" s="145"/>
      <c r="AT93" s="146"/>
      <c r="AU93" s="162">
        <v>3</v>
      </c>
      <c r="AV93" s="145"/>
      <c r="AW93" s="145"/>
      <c r="AX93" s="145"/>
      <c r="AY93" s="145">
        <v>1</v>
      </c>
      <c r="AZ93" s="145">
        <v>2</v>
      </c>
      <c r="BA93" s="162">
        <v>1.5</v>
      </c>
      <c r="BB93" s="145"/>
      <c r="BC93" s="145"/>
      <c r="BD93" s="145"/>
      <c r="BE93" s="147"/>
      <c r="BF93" s="148"/>
      <c r="BG93" s="162">
        <v>0</v>
      </c>
    </row>
    <row r="94" spans="1:59" s="102" customFormat="1" ht="23.1" customHeight="1" x14ac:dyDescent="0.3">
      <c r="A94" s="149">
        <v>92</v>
      </c>
      <c r="B94" s="149" t="s">
        <v>230</v>
      </c>
      <c r="C94" s="150" t="s">
        <v>231</v>
      </c>
      <c r="D94" s="149" t="s">
        <v>449</v>
      </c>
      <c r="E94" s="149" t="s">
        <v>160</v>
      </c>
      <c r="F94" s="145">
        <v>4</v>
      </c>
      <c r="G94" s="145">
        <v>4</v>
      </c>
      <c r="H94" s="145">
        <v>3</v>
      </c>
      <c r="I94" s="145">
        <v>3</v>
      </c>
      <c r="J94" s="152"/>
      <c r="K94" s="162">
        <v>3.5</v>
      </c>
      <c r="L94" s="145">
        <v>2</v>
      </c>
      <c r="M94" s="145">
        <v>3</v>
      </c>
      <c r="N94" s="145">
        <v>3</v>
      </c>
      <c r="O94" s="145">
        <v>3</v>
      </c>
      <c r="P94" s="145">
        <v>3</v>
      </c>
      <c r="Q94" s="162">
        <v>2.8</v>
      </c>
      <c r="R94" s="145"/>
      <c r="S94" s="145">
        <v>3</v>
      </c>
      <c r="T94" s="153"/>
      <c r="U94" s="145"/>
      <c r="V94" s="152"/>
      <c r="W94" s="162">
        <v>3</v>
      </c>
      <c r="X94" s="145"/>
      <c r="Y94" s="145"/>
      <c r="Z94" s="153"/>
      <c r="AA94" s="153"/>
      <c r="AB94" s="152"/>
      <c r="AC94" s="162">
        <v>0</v>
      </c>
      <c r="AD94" s="145"/>
      <c r="AE94" s="145"/>
      <c r="AF94" s="145"/>
      <c r="AG94" s="153"/>
      <c r="AH94" s="152"/>
      <c r="AI94" s="162">
        <v>0</v>
      </c>
      <c r="AJ94" s="145">
        <v>4</v>
      </c>
      <c r="AK94" s="145">
        <v>4</v>
      </c>
      <c r="AL94" s="146">
        <v>3</v>
      </c>
      <c r="AM94" s="145">
        <v>3</v>
      </c>
      <c r="AN94" s="152"/>
      <c r="AO94" s="162">
        <v>3.5</v>
      </c>
      <c r="AP94" s="145">
        <v>3</v>
      </c>
      <c r="AQ94" s="145"/>
      <c r="AR94" s="145"/>
      <c r="AS94" s="153"/>
      <c r="AT94" s="152"/>
      <c r="AU94" s="162">
        <v>3</v>
      </c>
      <c r="AV94" s="153"/>
      <c r="AW94" s="153"/>
      <c r="AX94" s="145"/>
      <c r="AY94" s="145">
        <v>4</v>
      </c>
      <c r="AZ94" s="145">
        <v>4</v>
      </c>
      <c r="BA94" s="162">
        <v>4</v>
      </c>
      <c r="BB94" s="145"/>
      <c r="BC94" s="145"/>
      <c r="BD94" s="153"/>
      <c r="BE94" s="151"/>
      <c r="BF94" s="154"/>
      <c r="BG94" s="162">
        <v>0</v>
      </c>
    </row>
    <row r="95" spans="1:59" s="102" customFormat="1" ht="23.1" customHeight="1" x14ac:dyDescent="0.3">
      <c r="A95" s="143">
        <v>93</v>
      </c>
      <c r="B95" s="143" t="s">
        <v>339</v>
      </c>
      <c r="C95" s="144" t="s">
        <v>340</v>
      </c>
      <c r="D95" s="143" t="s">
        <v>541</v>
      </c>
      <c r="E95" s="143" t="s">
        <v>492</v>
      </c>
      <c r="F95" s="145">
        <v>3</v>
      </c>
      <c r="G95" s="145">
        <v>2</v>
      </c>
      <c r="H95" s="145">
        <v>2</v>
      </c>
      <c r="I95" s="145">
        <v>2</v>
      </c>
      <c r="J95" s="146"/>
      <c r="K95" s="162">
        <v>2.25</v>
      </c>
      <c r="L95" s="145">
        <v>2</v>
      </c>
      <c r="M95" s="145">
        <v>2</v>
      </c>
      <c r="N95" s="145">
        <v>2</v>
      </c>
      <c r="O95" s="145">
        <v>2</v>
      </c>
      <c r="P95" s="145">
        <v>2</v>
      </c>
      <c r="Q95" s="162">
        <v>2</v>
      </c>
      <c r="R95" s="145"/>
      <c r="S95" s="145">
        <v>2</v>
      </c>
      <c r="T95" s="145"/>
      <c r="U95" s="145"/>
      <c r="V95" s="146"/>
      <c r="W95" s="162">
        <v>2</v>
      </c>
      <c r="X95" s="145"/>
      <c r="Y95" s="145"/>
      <c r="Z95" s="145"/>
      <c r="AA95" s="145"/>
      <c r="AB95" s="146"/>
      <c r="AC95" s="162">
        <v>0</v>
      </c>
      <c r="AD95" s="145"/>
      <c r="AE95" s="145"/>
      <c r="AF95" s="145"/>
      <c r="AG95" s="145"/>
      <c r="AH95" s="146"/>
      <c r="AI95" s="162">
        <v>0</v>
      </c>
      <c r="AJ95" s="145">
        <v>3</v>
      </c>
      <c r="AK95" s="145">
        <v>2</v>
      </c>
      <c r="AL95" s="146">
        <v>2</v>
      </c>
      <c r="AM95" s="145">
        <v>2</v>
      </c>
      <c r="AN95" s="146"/>
      <c r="AO95" s="162">
        <v>2.25</v>
      </c>
      <c r="AP95" s="145">
        <v>3</v>
      </c>
      <c r="AQ95" s="145"/>
      <c r="AR95" s="145"/>
      <c r="AS95" s="145"/>
      <c r="AT95" s="146"/>
      <c r="AU95" s="162">
        <v>3</v>
      </c>
      <c r="AV95" s="145"/>
      <c r="AW95" s="145"/>
      <c r="AX95" s="145"/>
      <c r="AY95" s="145">
        <v>1</v>
      </c>
      <c r="AZ95" s="145">
        <v>2</v>
      </c>
      <c r="BA95" s="162">
        <v>1.5</v>
      </c>
      <c r="BB95" s="145"/>
      <c r="BC95" s="145"/>
      <c r="BD95" s="145"/>
      <c r="BE95" s="147"/>
      <c r="BF95" s="148"/>
      <c r="BG95" s="162">
        <v>0</v>
      </c>
    </row>
    <row r="96" spans="1:59" s="102" customFormat="1" ht="23.1" customHeight="1" x14ac:dyDescent="0.3">
      <c r="A96" s="149">
        <v>94</v>
      </c>
      <c r="B96" s="149" t="s">
        <v>96</v>
      </c>
      <c r="C96" s="150" t="s">
        <v>97</v>
      </c>
      <c r="D96" s="149" t="s">
        <v>449</v>
      </c>
      <c r="E96" s="149" t="s">
        <v>34</v>
      </c>
      <c r="F96" s="145">
        <v>3</v>
      </c>
      <c r="G96" s="145">
        <v>0</v>
      </c>
      <c r="H96" s="145">
        <v>4</v>
      </c>
      <c r="I96" s="145">
        <v>3</v>
      </c>
      <c r="J96" s="152"/>
      <c r="K96" s="162">
        <v>2.5</v>
      </c>
      <c r="L96" s="145">
        <v>4</v>
      </c>
      <c r="M96" s="145">
        <v>3</v>
      </c>
      <c r="N96" s="145">
        <v>3</v>
      </c>
      <c r="O96" s="145">
        <v>4</v>
      </c>
      <c r="P96" s="145">
        <v>3</v>
      </c>
      <c r="Q96" s="162">
        <v>3.4</v>
      </c>
      <c r="R96" s="145"/>
      <c r="S96" s="145">
        <v>2</v>
      </c>
      <c r="T96" s="153"/>
      <c r="U96" s="145"/>
      <c r="V96" s="152"/>
      <c r="W96" s="162">
        <v>2</v>
      </c>
      <c r="X96" s="145"/>
      <c r="Y96" s="145"/>
      <c r="Z96" s="153"/>
      <c r="AA96" s="153"/>
      <c r="AB96" s="152"/>
      <c r="AC96" s="162">
        <v>0</v>
      </c>
      <c r="AD96" s="145"/>
      <c r="AE96" s="145"/>
      <c r="AF96" s="145"/>
      <c r="AG96" s="153"/>
      <c r="AH96" s="152"/>
      <c r="AI96" s="162">
        <v>0</v>
      </c>
      <c r="AJ96" s="145">
        <v>3</v>
      </c>
      <c r="AK96" s="145">
        <v>3</v>
      </c>
      <c r="AL96" s="146">
        <v>2</v>
      </c>
      <c r="AM96" s="145">
        <v>4</v>
      </c>
      <c r="AN96" s="152"/>
      <c r="AO96" s="162">
        <v>3</v>
      </c>
      <c r="AP96" s="145">
        <v>3</v>
      </c>
      <c r="AQ96" s="145"/>
      <c r="AR96" s="145"/>
      <c r="AS96" s="153"/>
      <c r="AT96" s="152"/>
      <c r="AU96" s="162">
        <v>3</v>
      </c>
      <c r="AV96" s="153"/>
      <c r="AW96" s="153"/>
      <c r="AX96" s="145"/>
      <c r="AY96" s="145">
        <v>5</v>
      </c>
      <c r="AZ96" s="145">
        <v>5</v>
      </c>
      <c r="BA96" s="162">
        <v>5</v>
      </c>
      <c r="BB96" s="145"/>
      <c r="BC96" s="145"/>
      <c r="BD96" s="153"/>
      <c r="BE96" s="151"/>
      <c r="BF96" s="154"/>
      <c r="BG96" s="162">
        <v>0</v>
      </c>
    </row>
    <row r="97" spans="1:59" s="102" customFormat="1" ht="23.1" customHeight="1" x14ac:dyDescent="0.3">
      <c r="A97" s="143">
        <v>95</v>
      </c>
      <c r="B97" s="143" t="s">
        <v>248</v>
      </c>
      <c r="C97" s="144" t="s">
        <v>249</v>
      </c>
      <c r="D97" s="143" t="s">
        <v>449</v>
      </c>
      <c r="E97" s="143" t="s">
        <v>160</v>
      </c>
      <c r="F97" s="145">
        <v>3</v>
      </c>
      <c r="G97" s="145">
        <v>3</v>
      </c>
      <c r="H97" s="145">
        <v>0</v>
      </c>
      <c r="I97" s="145">
        <v>3</v>
      </c>
      <c r="J97" s="146"/>
      <c r="K97" s="162">
        <v>2.25</v>
      </c>
      <c r="L97" s="145">
        <v>3</v>
      </c>
      <c r="M97" s="145">
        <v>3</v>
      </c>
      <c r="N97" s="145">
        <v>3</v>
      </c>
      <c r="O97" s="145">
        <v>3</v>
      </c>
      <c r="P97" s="145">
        <v>3</v>
      </c>
      <c r="Q97" s="162">
        <v>3</v>
      </c>
      <c r="R97" s="145"/>
      <c r="S97" s="145">
        <v>3</v>
      </c>
      <c r="T97" s="145"/>
      <c r="U97" s="145"/>
      <c r="V97" s="146"/>
      <c r="W97" s="162">
        <v>3</v>
      </c>
      <c r="X97" s="145"/>
      <c r="Y97" s="145"/>
      <c r="Z97" s="145"/>
      <c r="AA97" s="145"/>
      <c r="AB97" s="146"/>
      <c r="AC97" s="162">
        <v>0</v>
      </c>
      <c r="AD97" s="145"/>
      <c r="AE97" s="145"/>
      <c r="AF97" s="145"/>
      <c r="AG97" s="145"/>
      <c r="AH97" s="146"/>
      <c r="AI97" s="162">
        <v>0</v>
      </c>
      <c r="AJ97" s="145">
        <v>3</v>
      </c>
      <c r="AK97" s="145">
        <v>2</v>
      </c>
      <c r="AL97" s="146">
        <v>3</v>
      </c>
      <c r="AM97" s="145">
        <v>3</v>
      </c>
      <c r="AN97" s="146"/>
      <c r="AO97" s="162">
        <v>2.75</v>
      </c>
      <c r="AP97" s="145">
        <v>3</v>
      </c>
      <c r="AQ97" s="145"/>
      <c r="AR97" s="145"/>
      <c r="AS97" s="145"/>
      <c r="AT97" s="146"/>
      <c r="AU97" s="162">
        <v>3</v>
      </c>
      <c r="AV97" s="145"/>
      <c r="AW97" s="145"/>
      <c r="AX97" s="145"/>
      <c r="AY97" s="145">
        <v>3</v>
      </c>
      <c r="AZ97" s="145">
        <v>3</v>
      </c>
      <c r="BA97" s="162">
        <v>3</v>
      </c>
      <c r="BB97" s="145"/>
      <c r="BC97" s="145"/>
      <c r="BD97" s="145"/>
      <c r="BE97" s="147"/>
      <c r="BF97" s="148"/>
      <c r="BG97" s="162">
        <v>0</v>
      </c>
    </row>
    <row r="98" spans="1:59" s="102" customFormat="1" ht="23.1" customHeight="1" x14ac:dyDescent="0.3">
      <c r="A98" s="149">
        <v>96</v>
      </c>
      <c r="B98" s="149" t="s">
        <v>341</v>
      </c>
      <c r="C98" s="150" t="s">
        <v>342</v>
      </c>
      <c r="D98" s="149" t="s">
        <v>449</v>
      </c>
      <c r="E98" s="149" t="s">
        <v>492</v>
      </c>
      <c r="F98" s="145">
        <v>2</v>
      </c>
      <c r="G98" s="145">
        <v>3</v>
      </c>
      <c r="H98" s="145">
        <v>2</v>
      </c>
      <c r="I98" s="145">
        <v>2</v>
      </c>
      <c r="J98" s="152"/>
      <c r="K98" s="162">
        <v>2.25</v>
      </c>
      <c r="L98" s="145">
        <v>3</v>
      </c>
      <c r="M98" s="145">
        <v>4</v>
      </c>
      <c r="N98" s="145">
        <v>3</v>
      </c>
      <c r="O98" s="145">
        <v>3</v>
      </c>
      <c r="P98" s="145">
        <v>2</v>
      </c>
      <c r="Q98" s="162">
        <v>3</v>
      </c>
      <c r="R98" s="145"/>
      <c r="S98" s="145">
        <v>3</v>
      </c>
      <c r="T98" s="153"/>
      <c r="U98" s="145"/>
      <c r="V98" s="152"/>
      <c r="W98" s="162">
        <v>3</v>
      </c>
      <c r="X98" s="145"/>
      <c r="Y98" s="145"/>
      <c r="Z98" s="153"/>
      <c r="AA98" s="153"/>
      <c r="AB98" s="152"/>
      <c r="AC98" s="162">
        <v>0</v>
      </c>
      <c r="AD98" s="145"/>
      <c r="AE98" s="145"/>
      <c r="AF98" s="145"/>
      <c r="AG98" s="153"/>
      <c r="AH98" s="152"/>
      <c r="AI98" s="162">
        <v>0</v>
      </c>
      <c r="AJ98" s="145">
        <v>3</v>
      </c>
      <c r="AK98" s="145">
        <v>2</v>
      </c>
      <c r="AL98" s="146">
        <v>2</v>
      </c>
      <c r="AM98" s="145">
        <v>2</v>
      </c>
      <c r="AN98" s="152"/>
      <c r="AO98" s="162">
        <v>2.25</v>
      </c>
      <c r="AP98" s="145">
        <v>3</v>
      </c>
      <c r="AQ98" s="145"/>
      <c r="AR98" s="145"/>
      <c r="AS98" s="153"/>
      <c r="AT98" s="152"/>
      <c r="AU98" s="162">
        <v>3</v>
      </c>
      <c r="AV98" s="153"/>
      <c r="AW98" s="153"/>
      <c r="AX98" s="145"/>
      <c r="AY98" s="145">
        <v>3</v>
      </c>
      <c r="AZ98" s="145">
        <v>3</v>
      </c>
      <c r="BA98" s="162">
        <v>3</v>
      </c>
      <c r="BB98" s="145"/>
      <c r="BC98" s="145"/>
      <c r="BD98" s="153"/>
      <c r="BE98" s="151"/>
      <c r="BF98" s="154"/>
      <c r="BG98" s="162">
        <v>0</v>
      </c>
    </row>
    <row r="99" spans="1:59" s="102" customFormat="1" ht="23.1" customHeight="1" x14ac:dyDescent="0.3">
      <c r="A99" s="143">
        <v>97</v>
      </c>
      <c r="B99" s="143" t="s">
        <v>183</v>
      </c>
      <c r="C99" s="144" t="s">
        <v>184</v>
      </c>
      <c r="D99" s="143" t="s">
        <v>541</v>
      </c>
      <c r="E99" s="143" t="s">
        <v>160</v>
      </c>
      <c r="F99" s="145">
        <v>3.5</v>
      </c>
      <c r="G99" s="145">
        <v>3</v>
      </c>
      <c r="H99" s="145">
        <v>3.5</v>
      </c>
      <c r="I99" s="145">
        <v>3</v>
      </c>
      <c r="J99" s="146"/>
      <c r="K99" s="162">
        <v>3.25</v>
      </c>
      <c r="L99" s="145">
        <v>3.5</v>
      </c>
      <c r="M99" s="145">
        <v>3</v>
      </c>
      <c r="N99" s="145">
        <v>3.5</v>
      </c>
      <c r="O99" s="145">
        <v>3</v>
      </c>
      <c r="P99" s="145">
        <v>3</v>
      </c>
      <c r="Q99" s="162">
        <v>3.2</v>
      </c>
      <c r="R99" s="145"/>
      <c r="S99" s="145">
        <v>3.5</v>
      </c>
      <c r="T99" s="145"/>
      <c r="U99" s="145"/>
      <c r="V99" s="146"/>
      <c r="W99" s="162">
        <v>3.5</v>
      </c>
      <c r="X99" s="145"/>
      <c r="Y99" s="145"/>
      <c r="Z99" s="145"/>
      <c r="AA99" s="145"/>
      <c r="AB99" s="146"/>
      <c r="AC99" s="162">
        <v>0</v>
      </c>
      <c r="AD99" s="145"/>
      <c r="AE99" s="145"/>
      <c r="AF99" s="145"/>
      <c r="AG99" s="145"/>
      <c r="AH99" s="146"/>
      <c r="AI99" s="162">
        <v>0</v>
      </c>
      <c r="AJ99" s="145">
        <v>3</v>
      </c>
      <c r="AK99" s="145">
        <v>3.5</v>
      </c>
      <c r="AL99" s="146">
        <v>3.5</v>
      </c>
      <c r="AM99" s="145">
        <v>3</v>
      </c>
      <c r="AN99" s="146"/>
      <c r="AO99" s="162">
        <v>3.25</v>
      </c>
      <c r="AP99" s="145">
        <v>3.5</v>
      </c>
      <c r="AQ99" s="145"/>
      <c r="AR99" s="145"/>
      <c r="AS99" s="145"/>
      <c r="AT99" s="146"/>
      <c r="AU99" s="162">
        <v>3.5</v>
      </c>
      <c r="AV99" s="145"/>
      <c r="AW99" s="145"/>
      <c r="AX99" s="145"/>
      <c r="AY99" s="145">
        <v>3</v>
      </c>
      <c r="AZ99" s="145">
        <v>3</v>
      </c>
      <c r="BA99" s="162">
        <v>3</v>
      </c>
      <c r="BB99" s="145"/>
      <c r="BC99" s="145"/>
      <c r="BD99" s="145"/>
      <c r="BE99" s="147"/>
      <c r="BF99" s="148"/>
      <c r="BG99" s="162">
        <v>0</v>
      </c>
    </row>
    <row r="100" spans="1:59" s="102" customFormat="1" ht="23.1" customHeight="1" x14ac:dyDescent="0.3">
      <c r="A100" s="149">
        <v>98</v>
      </c>
      <c r="B100" s="149" t="s">
        <v>343</v>
      </c>
      <c r="C100" s="150" t="s">
        <v>344</v>
      </c>
      <c r="D100" s="149" t="s">
        <v>541</v>
      </c>
      <c r="E100" s="149" t="s">
        <v>492</v>
      </c>
      <c r="F100" s="145">
        <v>2</v>
      </c>
      <c r="G100" s="145">
        <v>3</v>
      </c>
      <c r="H100" s="145">
        <v>2</v>
      </c>
      <c r="I100" s="145">
        <v>2</v>
      </c>
      <c r="J100" s="152"/>
      <c r="K100" s="162">
        <v>2.25</v>
      </c>
      <c r="L100" s="145">
        <v>3</v>
      </c>
      <c r="M100" s="145">
        <v>3</v>
      </c>
      <c r="N100" s="145">
        <v>4</v>
      </c>
      <c r="O100" s="145">
        <v>3</v>
      </c>
      <c r="P100" s="145">
        <v>3</v>
      </c>
      <c r="Q100" s="162">
        <v>3.2</v>
      </c>
      <c r="R100" s="145"/>
      <c r="S100" s="145">
        <v>3</v>
      </c>
      <c r="T100" s="153"/>
      <c r="U100" s="145"/>
      <c r="V100" s="152"/>
      <c r="W100" s="162">
        <v>3</v>
      </c>
      <c r="X100" s="145"/>
      <c r="Y100" s="145"/>
      <c r="Z100" s="153"/>
      <c r="AA100" s="153"/>
      <c r="AB100" s="152"/>
      <c r="AC100" s="162">
        <v>0</v>
      </c>
      <c r="AD100" s="145"/>
      <c r="AE100" s="145"/>
      <c r="AF100" s="145"/>
      <c r="AG100" s="153"/>
      <c r="AH100" s="152"/>
      <c r="AI100" s="162">
        <v>0</v>
      </c>
      <c r="AJ100" s="145">
        <v>3</v>
      </c>
      <c r="AK100" s="145">
        <v>3</v>
      </c>
      <c r="AL100" s="146">
        <v>3</v>
      </c>
      <c r="AM100" s="145">
        <v>2</v>
      </c>
      <c r="AN100" s="152"/>
      <c r="AO100" s="162">
        <v>2.75</v>
      </c>
      <c r="AP100" s="145">
        <v>3</v>
      </c>
      <c r="AQ100" s="145"/>
      <c r="AR100" s="145"/>
      <c r="AS100" s="153"/>
      <c r="AT100" s="152"/>
      <c r="AU100" s="162">
        <v>3</v>
      </c>
      <c r="AV100" s="153"/>
      <c r="AW100" s="153"/>
      <c r="AX100" s="145"/>
      <c r="AY100" s="145">
        <v>3</v>
      </c>
      <c r="AZ100" s="145">
        <v>3</v>
      </c>
      <c r="BA100" s="162">
        <v>3</v>
      </c>
      <c r="BB100" s="145"/>
      <c r="BC100" s="145"/>
      <c r="BD100" s="153"/>
      <c r="BE100" s="151"/>
      <c r="BF100" s="154"/>
      <c r="BG100" s="162">
        <v>0</v>
      </c>
    </row>
    <row r="101" spans="1:59" s="102" customFormat="1" ht="23.1" customHeight="1" x14ac:dyDescent="0.3">
      <c r="A101" s="143">
        <v>99</v>
      </c>
      <c r="B101" s="143" t="s">
        <v>262</v>
      </c>
      <c r="C101" s="144" t="s">
        <v>263</v>
      </c>
      <c r="D101" s="143" t="s">
        <v>449</v>
      </c>
      <c r="E101" s="143" t="s">
        <v>160</v>
      </c>
      <c r="F101" s="145">
        <v>1</v>
      </c>
      <c r="G101" s="145">
        <v>1</v>
      </c>
      <c r="H101" s="145">
        <v>1</v>
      </c>
      <c r="I101" s="145">
        <v>1</v>
      </c>
      <c r="J101" s="146"/>
      <c r="K101" s="162">
        <v>1</v>
      </c>
      <c r="L101" s="145">
        <v>2</v>
      </c>
      <c r="M101" s="145">
        <v>2</v>
      </c>
      <c r="N101" s="145">
        <v>2</v>
      </c>
      <c r="O101" s="145">
        <v>3</v>
      </c>
      <c r="P101" s="145">
        <v>1</v>
      </c>
      <c r="Q101" s="162">
        <v>2</v>
      </c>
      <c r="R101" s="145"/>
      <c r="S101" s="145">
        <v>1</v>
      </c>
      <c r="T101" s="145"/>
      <c r="U101" s="145"/>
      <c r="V101" s="146"/>
      <c r="W101" s="162">
        <v>1</v>
      </c>
      <c r="X101" s="145"/>
      <c r="Y101" s="145"/>
      <c r="Z101" s="145"/>
      <c r="AA101" s="145"/>
      <c r="AB101" s="146"/>
      <c r="AC101" s="162">
        <v>0</v>
      </c>
      <c r="AD101" s="145"/>
      <c r="AE101" s="145"/>
      <c r="AF101" s="145"/>
      <c r="AG101" s="145"/>
      <c r="AH101" s="146"/>
      <c r="AI101" s="162">
        <v>0</v>
      </c>
      <c r="AJ101" s="145">
        <v>1</v>
      </c>
      <c r="AK101" s="145">
        <v>1</v>
      </c>
      <c r="AL101" s="146">
        <v>1</v>
      </c>
      <c r="AM101" s="145">
        <v>1</v>
      </c>
      <c r="AN101" s="146"/>
      <c r="AO101" s="162">
        <v>1</v>
      </c>
      <c r="AP101" s="145">
        <v>3</v>
      </c>
      <c r="AQ101" s="145"/>
      <c r="AR101" s="145"/>
      <c r="AS101" s="145"/>
      <c r="AT101" s="146"/>
      <c r="AU101" s="162">
        <v>3</v>
      </c>
      <c r="AV101" s="145"/>
      <c r="AW101" s="145"/>
      <c r="AX101" s="145"/>
      <c r="AY101" s="145">
        <v>1</v>
      </c>
      <c r="AZ101" s="145">
        <v>1</v>
      </c>
      <c r="BA101" s="162">
        <v>1</v>
      </c>
      <c r="BB101" s="145"/>
      <c r="BC101" s="145"/>
      <c r="BD101" s="145"/>
      <c r="BE101" s="147"/>
      <c r="BF101" s="148"/>
      <c r="BG101" s="162">
        <v>0</v>
      </c>
    </row>
    <row r="102" spans="1:59" s="102" customFormat="1" ht="23.1" customHeight="1" x14ac:dyDescent="0.3">
      <c r="A102" s="149">
        <v>100</v>
      </c>
      <c r="B102" s="149" t="s">
        <v>139</v>
      </c>
      <c r="C102" s="150" t="s">
        <v>140</v>
      </c>
      <c r="D102" s="149" t="s">
        <v>449</v>
      </c>
      <c r="E102" s="149" t="s">
        <v>34</v>
      </c>
      <c r="F102" s="145">
        <v>1</v>
      </c>
      <c r="G102" s="145">
        <v>1</v>
      </c>
      <c r="H102" s="145">
        <v>1</v>
      </c>
      <c r="I102" s="145">
        <v>1</v>
      </c>
      <c r="J102" s="152"/>
      <c r="K102" s="162">
        <v>1</v>
      </c>
      <c r="L102" s="145">
        <v>2</v>
      </c>
      <c r="M102" s="145">
        <v>1</v>
      </c>
      <c r="N102" s="145">
        <v>1</v>
      </c>
      <c r="O102" s="145">
        <v>3</v>
      </c>
      <c r="P102" s="145">
        <v>3</v>
      </c>
      <c r="Q102" s="162">
        <v>2</v>
      </c>
      <c r="R102" s="145"/>
      <c r="S102" s="145">
        <v>1</v>
      </c>
      <c r="T102" s="153"/>
      <c r="U102" s="145"/>
      <c r="V102" s="152"/>
      <c r="W102" s="162">
        <v>1</v>
      </c>
      <c r="X102" s="145"/>
      <c r="Y102" s="145"/>
      <c r="Z102" s="153"/>
      <c r="AA102" s="153"/>
      <c r="AB102" s="152"/>
      <c r="AC102" s="162">
        <v>0</v>
      </c>
      <c r="AD102" s="145"/>
      <c r="AE102" s="145"/>
      <c r="AF102" s="145"/>
      <c r="AG102" s="153"/>
      <c r="AH102" s="152"/>
      <c r="AI102" s="162">
        <v>0</v>
      </c>
      <c r="AJ102" s="145">
        <v>1</v>
      </c>
      <c r="AK102" s="145">
        <v>1</v>
      </c>
      <c r="AL102" s="146">
        <v>1</v>
      </c>
      <c r="AM102" s="145">
        <v>1</v>
      </c>
      <c r="AN102" s="152"/>
      <c r="AO102" s="162">
        <v>1</v>
      </c>
      <c r="AP102" s="145">
        <v>3</v>
      </c>
      <c r="AQ102" s="145"/>
      <c r="AR102" s="145"/>
      <c r="AS102" s="153"/>
      <c r="AT102" s="152"/>
      <c r="AU102" s="162">
        <v>3</v>
      </c>
      <c r="AV102" s="153"/>
      <c r="AW102" s="153"/>
      <c r="AX102" s="145"/>
      <c r="AY102" s="145">
        <v>1</v>
      </c>
      <c r="AZ102" s="145">
        <v>1</v>
      </c>
      <c r="BA102" s="162">
        <v>1</v>
      </c>
      <c r="BB102" s="145"/>
      <c r="BC102" s="145"/>
      <c r="BD102" s="153"/>
      <c r="BE102" s="151"/>
      <c r="BF102" s="154"/>
      <c r="BG102" s="162">
        <v>0</v>
      </c>
    </row>
    <row r="103" spans="1:59" s="102" customFormat="1" ht="23.1" customHeight="1" x14ac:dyDescent="0.3">
      <c r="A103" s="143">
        <v>101</v>
      </c>
      <c r="B103" s="143" t="s">
        <v>345</v>
      </c>
      <c r="C103" s="144" t="s">
        <v>346</v>
      </c>
      <c r="D103" s="143" t="s">
        <v>449</v>
      </c>
      <c r="E103" s="143" t="s">
        <v>492</v>
      </c>
      <c r="F103" s="145">
        <v>4</v>
      </c>
      <c r="G103" s="145">
        <v>4</v>
      </c>
      <c r="H103" s="145">
        <v>4</v>
      </c>
      <c r="I103" s="145">
        <v>2</v>
      </c>
      <c r="J103" s="146"/>
      <c r="K103" s="162">
        <v>3.5</v>
      </c>
      <c r="L103" s="145">
        <v>3</v>
      </c>
      <c r="M103" s="145">
        <v>4</v>
      </c>
      <c r="N103" s="145">
        <v>3</v>
      </c>
      <c r="O103" s="145">
        <v>4</v>
      </c>
      <c r="P103" s="145">
        <v>3</v>
      </c>
      <c r="Q103" s="162">
        <v>3.4</v>
      </c>
      <c r="R103" s="145"/>
      <c r="S103" s="145">
        <v>4</v>
      </c>
      <c r="T103" s="145"/>
      <c r="U103" s="145"/>
      <c r="V103" s="146"/>
      <c r="W103" s="162">
        <v>4</v>
      </c>
      <c r="X103" s="145"/>
      <c r="Y103" s="145"/>
      <c r="Z103" s="145"/>
      <c r="AA103" s="145"/>
      <c r="AB103" s="146"/>
      <c r="AC103" s="162">
        <v>0</v>
      </c>
      <c r="AD103" s="145"/>
      <c r="AE103" s="145"/>
      <c r="AF103" s="145"/>
      <c r="AG103" s="145"/>
      <c r="AH103" s="146"/>
      <c r="AI103" s="162">
        <v>0</v>
      </c>
      <c r="AJ103" s="145">
        <v>3</v>
      </c>
      <c r="AK103" s="145">
        <v>4</v>
      </c>
      <c r="AL103" s="146">
        <v>4</v>
      </c>
      <c r="AM103" s="145">
        <v>4</v>
      </c>
      <c r="AN103" s="146"/>
      <c r="AO103" s="162">
        <v>3.75</v>
      </c>
      <c r="AP103" s="145">
        <v>3</v>
      </c>
      <c r="AQ103" s="145"/>
      <c r="AR103" s="145"/>
      <c r="AS103" s="145"/>
      <c r="AT103" s="146"/>
      <c r="AU103" s="162">
        <v>3</v>
      </c>
      <c r="AV103" s="145"/>
      <c r="AW103" s="145"/>
      <c r="AX103" s="145"/>
      <c r="AY103" s="145">
        <v>3</v>
      </c>
      <c r="AZ103" s="145">
        <v>3</v>
      </c>
      <c r="BA103" s="162">
        <v>3</v>
      </c>
      <c r="BB103" s="145"/>
      <c r="BC103" s="145"/>
      <c r="BD103" s="145"/>
      <c r="BE103" s="147"/>
      <c r="BF103" s="148"/>
      <c r="BG103" s="162">
        <v>0</v>
      </c>
    </row>
    <row r="104" spans="1:59" s="102" customFormat="1" ht="23.1" customHeight="1" x14ac:dyDescent="0.3">
      <c r="A104" s="149">
        <v>102</v>
      </c>
      <c r="B104" s="149" t="s">
        <v>347</v>
      </c>
      <c r="C104" s="150" t="s">
        <v>348</v>
      </c>
      <c r="D104" s="149" t="s">
        <v>541</v>
      </c>
      <c r="E104" s="149" t="s">
        <v>492</v>
      </c>
      <c r="F104" s="145">
        <v>3</v>
      </c>
      <c r="G104" s="145">
        <v>3</v>
      </c>
      <c r="H104" s="145">
        <v>3</v>
      </c>
      <c r="I104" s="145">
        <v>3</v>
      </c>
      <c r="J104" s="152"/>
      <c r="K104" s="162">
        <v>3</v>
      </c>
      <c r="L104" s="145">
        <v>3</v>
      </c>
      <c r="M104" s="145">
        <v>4</v>
      </c>
      <c r="N104" s="145">
        <v>4</v>
      </c>
      <c r="O104" s="145">
        <v>3</v>
      </c>
      <c r="P104" s="145">
        <v>4</v>
      </c>
      <c r="Q104" s="162">
        <v>3.6</v>
      </c>
      <c r="R104" s="145"/>
      <c r="S104" s="145">
        <v>3</v>
      </c>
      <c r="T104" s="153"/>
      <c r="U104" s="145"/>
      <c r="V104" s="152"/>
      <c r="W104" s="162">
        <v>3</v>
      </c>
      <c r="X104" s="145"/>
      <c r="Y104" s="145"/>
      <c r="Z104" s="153"/>
      <c r="AA104" s="153"/>
      <c r="AB104" s="152"/>
      <c r="AC104" s="162">
        <v>0</v>
      </c>
      <c r="AD104" s="145"/>
      <c r="AE104" s="145"/>
      <c r="AF104" s="145"/>
      <c r="AG104" s="153"/>
      <c r="AH104" s="152"/>
      <c r="AI104" s="162">
        <v>0</v>
      </c>
      <c r="AJ104" s="145">
        <v>3</v>
      </c>
      <c r="AK104" s="145">
        <v>3</v>
      </c>
      <c r="AL104" s="146">
        <v>3</v>
      </c>
      <c r="AM104" s="145">
        <v>3</v>
      </c>
      <c r="AN104" s="152"/>
      <c r="AO104" s="162">
        <v>3</v>
      </c>
      <c r="AP104" s="145">
        <v>3</v>
      </c>
      <c r="AQ104" s="145"/>
      <c r="AR104" s="145"/>
      <c r="AS104" s="153"/>
      <c r="AT104" s="152"/>
      <c r="AU104" s="162">
        <v>3</v>
      </c>
      <c r="AV104" s="153"/>
      <c r="AW104" s="153"/>
      <c r="AX104" s="145"/>
      <c r="AY104" s="145">
        <v>4</v>
      </c>
      <c r="AZ104" s="145">
        <v>3</v>
      </c>
      <c r="BA104" s="162">
        <v>3.5</v>
      </c>
      <c r="BB104" s="145"/>
      <c r="BC104" s="145"/>
      <c r="BD104" s="153"/>
      <c r="BE104" s="151"/>
      <c r="BF104" s="154"/>
      <c r="BG104" s="162">
        <v>0</v>
      </c>
    </row>
    <row r="105" spans="1:59" s="102" customFormat="1" ht="23.1" customHeight="1" x14ac:dyDescent="0.3">
      <c r="A105" s="143">
        <v>103</v>
      </c>
      <c r="B105" s="143" t="s">
        <v>141</v>
      </c>
      <c r="C105" s="144" t="s">
        <v>142</v>
      </c>
      <c r="D105" s="143" t="s">
        <v>541</v>
      </c>
      <c r="E105" s="143" t="s">
        <v>34</v>
      </c>
      <c r="F105" s="145">
        <v>2</v>
      </c>
      <c r="G105" s="145">
        <v>2</v>
      </c>
      <c r="H105" s="145">
        <v>2</v>
      </c>
      <c r="I105" s="145">
        <v>2</v>
      </c>
      <c r="J105" s="146"/>
      <c r="K105" s="162">
        <v>2</v>
      </c>
      <c r="L105" s="145">
        <v>3</v>
      </c>
      <c r="M105" s="145">
        <v>3</v>
      </c>
      <c r="N105" s="145">
        <v>2</v>
      </c>
      <c r="O105" s="145">
        <v>4</v>
      </c>
      <c r="P105" s="145">
        <v>2</v>
      </c>
      <c r="Q105" s="162">
        <v>2.8</v>
      </c>
      <c r="R105" s="145"/>
      <c r="S105" s="145">
        <v>2</v>
      </c>
      <c r="T105" s="145"/>
      <c r="U105" s="145"/>
      <c r="V105" s="146"/>
      <c r="W105" s="162">
        <v>2</v>
      </c>
      <c r="X105" s="145"/>
      <c r="Y105" s="145"/>
      <c r="Z105" s="145"/>
      <c r="AA105" s="145"/>
      <c r="AB105" s="146"/>
      <c r="AC105" s="162">
        <v>0</v>
      </c>
      <c r="AD105" s="145"/>
      <c r="AE105" s="145"/>
      <c r="AF105" s="145"/>
      <c r="AG105" s="145"/>
      <c r="AH105" s="146"/>
      <c r="AI105" s="162">
        <v>0</v>
      </c>
      <c r="AJ105" s="145">
        <v>2</v>
      </c>
      <c r="AK105" s="145">
        <v>2</v>
      </c>
      <c r="AL105" s="146">
        <v>2</v>
      </c>
      <c r="AM105" s="145">
        <v>2</v>
      </c>
      <c r="AN105" s="146"/>
      <c r="AO105" s="162">
        <v>2</v>
      </c>
      <c r="AP105" s="145">
        <v>3</v>
      </c>
      <c r="AQ105" s="145"/>
      <c r="AR105" s="145"/>
      <c r="AS105" s="145"/>
      <c r="AT105" s="146"/>
      <c r="AU105" s="162">
        <v>3</v>
      </c>
      <c r="AV105" s="145"/>
      <c r="AW105" s="145"/>
      <c r="AX105" s="145"/>
      <c r="AY105" s="145">
        <v>3</v>
      </c>
      <c r="AZ105" s="145">
        <v>2</v>
      </c>
      <c r="BA105" s="162">
        <v>2.5</v>
      </c>
      <c r="BB105" s="145"/>
      <c r="BC105" s="145"/>
      <c r="BD105" s="145"/>
      <c r="BE105" s="147"/>
      <c r="BF105" s="148"/>
      <c r="BG105" s="162">
        <v>0</v>
      </c>
    </row>
    <row r="106" spans="1:59" s="102" customFormat="1" ht="23.1" customHeight="1" x14ac:dyDescent="0.3">
      <c r="A106" s="149">
        <v>104</v>
      </c>
      <c r="B106" s="149" t="s">
        <v>76</v>
      </c>
      <c r="C106" s="150" t="s">
        <v>77</v>
      </c>
      <c r="D106" s="149" t="s">
        <v>449</v>
      </c>
      <c r="E106" s="149" t="s">
        <v>34</v>
      </c>
      <c r="F106" s="145">
        <v>4</v>
      </c>
      <c r="G106" s="145">
        <v>4</v>
      </c>
      <c r="H106" s="145">
        <v>4</v>
      </c>
      <c r="I106" s="145">
        <v>4</v>
      </c>
      <c r="J106" s="152"/>
      <c r="K106" s="162">
        <v>4</v>
      </c>
      <c r="L106" s="145">
        <v>5</v>
      </c>
      <c r="M106" s="145">
        <v>5</v>
      </c>
      <c r="N106" s="145">
        <v>5</v>
      </c>
      <c r="O106" s="145">
        <v>3</v>
      </c>
      <c r="P106" s="145">
        <v>5</v>
      </c>
      <c r="Q106" s="162">
        <v>4.5999999999999996</v>
      </c>
      <c r="R106" s="145"/>
      <c r="S106" s="145">
        <v>3</v>
      </c>
      <c r="T106" s="153"/>
      <c r="U106" s="145"/>
      <c r="V106" s="152"/>
      <c r="W106" s="162">
        <v>3</v>
      </c>
      <c r="X106" s="145"/>
      <c r="Y106" s="145"/>
      <c r="Z106" s="153"/>
      <c r="AA106" s="153"/>
      <c r="AB106" s="152"/>
      <c r="AC106" s="162">
        <v>0</v>
      </c>
      <c r="AD106" s="145"/>
      <c r="AE106" s="145"/>
      <c r="AF106" s="145"/>
      <c r="AG106" s="153"/>
      <c r="AH106" s="152"/>
      <c r="AI106" s="162">
        <v>0</v>
      </c>
      <c r="AJ106" s="145">
        <v>4</v>
      </c>
      <c r="AK106" s="145">
        <v>4</v>
      </c>
      <c r="AL106" s="146">
        <v>4</v>
      </c>
      <c r="AM106" s="145">
        <v>4</v>
      </c>
      <c r="AN106" s="152"/>
      <c r="AO106" s="162">
        <v>4</v>
      </c>
      <c r="AP106" s="145">
        <v>3</v>
      </c>
      <c r="AQ106" s="145"/>
      <c r="AR106" s="145"/>
      <c r="AS106" s="153"/>
      <c r="AT106" s="152"/>
      <c r="AU106" s="162">
        <v>3</v>
      </c>
      <c r="AV106" s="153"/>
      <c r="AW106" s="153"/>
      <c r="AX106" s="145"/>
      <c r="AY106" s="145">
        <v>4</v>
      </c>
      <c r="AZ106" s="145">
        <v>4</v>
      </c>
      <c r="BA106" s="162">
        <v>4</v>
      </c>
      <c r="BB106" s="145"/>
      <c r="BC106" s="145"/>
      <c r="BD106" s="153"/>
      <c r="BE106" s="151"/>
      <c r="BF106" s="154"/>
      <c r="BG106" s="162">
        <v>0</v>
      </c>
    </row>
    <row r="107" spans="1:59" s="102" customFormat="1" ht="23.1" customHeight="1" x14ac:dyDescent="0.3">
      <c r="A107" s="143">
        <v>105</v>
      </c>
      <c r="B107" s="143" t="s">
        <v>143</v>
      </c>
      <c r="C107" s="144" t="s">
        <v>144</v>
      </c>
      <c r="D107" s="143" t="s">
        <v>541</v>
      </c>
      <c r="E107" s="143" t="s">
        <v>34</v>
      </c>
      <c r="F107" s="145">
        <v>4</v>
      </c>
      <c r="G107" s="145">
        <v>4</v>
      </c>
      <c r="H107" s="145">
        <v>2</v>
      </c>
      <c r="I107" s="145">
        <v>3</v>
      </c>
      <c r="J107" s="146"/>
      <c r="K107" s="162">
        <v>3.25</v>
      </c>
      <c r="L107" s="145">
        <v>4</v>
      </c>
      <c r="M107" s="145">
        <v>4</v>
      </c>
      <c r="N107" s="145">
        <v>3</v>
      </c>
      <c r="O107" s="145">
        <v>5</v>
      </c>
      <c r="P107" s="145">
        <v>4</v>
      </c>
      <c r="Q107" s="162">
        <v>4</v>
      </c>
      <c r="R107" s="145"/>
      <c r="S107" s="145">
        <v>4</v>
      </c>
      <c r="T107" s="145"/>
      <c r="U107" s="145"/>
      <c r="V107" s="146"/>
      <c r="W107" s="162">
        <v>4</v>
      </c>
      <c r="X107" s="145"/>
      <c r="Y107" s="145"/>
      <c r="Z107" s="145"/>
      <c r="AA107" s="145"/>
      <c r="AB107" s="146"/>
      <c r="AC107" s="162">
        <v>0</v>
      </c>
      <c r="AD107" s="145"/>
      <c r="AE107" s="145"/>
      <c r="AF107" s="145"/>
      <c r="AG107" s="145"/>
      <c r="AH107" s="146"/>
      <c r="AI107" s="162">
        <v>0</v>
      </c>
      <c r="AJ107" s="145">
        <v>3</v>
      </c>
      <c r="AK107" s="145">
        <v>3</v>
      </c>
      <c r="AL107" s="146">
        <v>3</v>
      </c>
      <c r="AM107" s="145">
        <v>3</v>
      </c>
      <c r="AN107" s="146"/>
      <c r="AO107" s="162">
        <v>3</v>
      </c>
      <c r="AP107" s="145">
        <v>3</v>
      </c>
      <c r="AQ107" s="145"/>
      <c r="AR107" s="145"/>
      <c r="AS107" s="145"/>
      <c r="AT107" s="146"/>
      <c r="AU107" s="162">
        <v>3</v>
      </c>
      <c r="AV107" s="145"/>
      <c r="AW107" s="145"/>
      <c r="AX107" s="145"/>
      <c r="AY107" s="145">
        <v>5</v>
      </c>
      <c r="AZ107" s="145">
        <v>4</v>
      </c>
      <c r="BA107" s="162">
        <v>4.5</v>
      </c>
      <c r="BB107" s="145"/>
      <c r="BC107" s="145"/>
      <c r="BD107" s="145"/>
      <c r="BE107" s="147"/>
      <c r="BF107" s="148"/>
      <c r="BG107" s="162">
        <v>0</v>
      </c>
    </row>
    <row r="108" spans="1:59" s="102" customFormat="1" ht="23.1" customHeight="1" x14ac:dyDescent="0.3">
      <c r="A108" s="149">
        <v>106</v>
      </c>
      <c r="B108" s="149" t="s">
        <v>349</v>
      </c>
      <c r="C108" s="150" t="s">
        <v>350</v>
      </c>
      <c r="D108" s="149" t="s">
        <v>449</v>
      </c>
      <c r="E108" s="149" t="s">
        <v>492</v>
      </c>
      <c r="F108" s="145">
        <v>3</v>
      </c>
      <c r="G108" s="145">
        <v>3</v>
      </c>
      <c r="H108" s="145">
        <v>0</v>
      </c>
      <c r="I108" s="145">
        <v>3</v>
      </c>
      <c r="J108" s="152"/>
      <c r="K108" s="162">
        <v>2.25</v>
      </c>
      <c r="L108" s="145">
        <v>3</v>
      </c>
      <c r="M108" s="145">
        <v>3</v>
      </c>
      <c r="N108" s="145">
        <v>3</v>
      </c>
      <c r="O108" s="145">
        <v>3</v>
      </c>
      <c r="P108" s="145">
        <v>3</v>
      </c>
      <c r="Q108" s="162">
        <v>3</v>
      </c>
      <c r="R108" s="145"/>
      <c r="S108" s="145">
        <v>3</v>
      </c>
      <c r="T108" s="153"/>
      <c r="U108" s="145"/>
      <c r="V108" s="152"/>
      <c r="W108" s="162">
        <v>3</v>
      </c>
      <c r="X108" s="145"/>
      <c r="Y108" s="145"/>
      <c r="Z108" s="153"/>
      <c r="AA108" s="153"/>
      <c r="AB108" s="152"/>
      <c r="AC108" s="162">
        <v>0</v>
      </c>
      <c r="AD108" s="145"/>
      <c r="AE108" s="145"/>
      <c r="AF108" s="145"/>
      <c r="AG108" s="153"/>
      <c r="AH108" s="152"/>
      <c r="AI108" s="162">
        <v>0</v>
      </c>
      <c r="AJ108" s="145">
        <v>3</v>
      </c>
      <c r="AK108" s="145">
        <v>3</v>
      </c>
      <c r="AL108" s="146">
        <v>4</v>
      </c>
      <c r="AM108" s="145">
        <v>4</v>
      </c>
      <c r="AN108" s="152"/>
      <c r="AO108" s="162">
        <v>3.5</v>
      </c>
      <c r="AP108" s="145">
        <v>3</v>
      </c>
      <c r="AQ108" s="145"/>
      <c r="AR108" s="145"/>
      <c r="AS108" s="153"/>
      <c r="AT108" s="152"/>
      <c r="AU108" s="162">
        <v>3</v>
      </c>
      <c r="AV108" s="153"/>
      <c r="AW108" s="153"/>
      <c r="AX108" s="145"/>
      <c r="AY108" s="145">
        <v>4</v>
      </c>
      <c r="AZ108" s="145">
        <v>3</v>
      </c>
      <c r="BA108" s="162">
        <v>3.5</v>
      </c>
      <c r="BB108" s="145"/>
      <c r="BC108" s="145"/>
      <c r="BD108" s="153"/>
      <c r="BE108" s="151"/>
      <c r="BF108" s="154"/>
      <c r="BG108" s="162">
        <v>0</v>
      </c>
    </row>
    <row r="109" spans="1:59" s="102" customFormat="1" ht="23.1" customHeight="1" x14ac:dyDescent="0.3">
      <c r="A109" s="143">
        <v>107</v>
      </c>
      <c r="B109" s="143" t="s">
        <v>351</v>
      </c>
      <c r="C109" s="144" t="s">
        <v>352</v>
      </c>
      <c r="D109" s="143" t="s">
        <v>541</v>
      </c>
      <c r="E109" s="143" t="s">
        <v>492</v>
      </c>
      <c r="F109" s="145">
        <v>2</v>
      </c>
      <c r="G109" s="145">
        <v>2</v>
      </c>
      <c r="H109" s="145">
        <v>2</v>
      </c>
      <c r="I109" s="145">
        <v>2</v>
      </c>
      <c r="J109" s="146"/>
      <c r="K109" s="162">
        <v>2</v>
      </c>
      <c r="L109" s="145">
        <v>5</v>
      </c>
      <c r="M109" s="145">
        <v>5</v>
      </c>
      <c r="N109" s="145">
        <v>4</v>
      </c>
      <c r="O109" s="145">
        <v>3</v>
      </c>
      <c r="P109" s="145">
        <v>5</v>
      </c>
      <c r="Q109" s="162">
        <v>4.4000000000000004</v>
      </c>
      <c r="R109" s="145"/>
      <c r="S109" s="145">
        <v>3</v>
      </c>
      <c r="T109" s="145"/>
      <c r="U109" s="145"/>
      <c r="V109" s="146"/>
      <c r="W109" s="162">
        <v>3</v>
      </c>
      <c r="X109" s="145"/>
      <c r="Y109" s="145"/>
      <c r="Z109" s="145"/>
      <c r="AA109" s="145"/>
      <c r="AB109" s="146"/>
      <c r="AC109" s="162">
        <v>0</v>
      </c>
      <c r="AD109" s="145"/>
      <c r="AE109" s="145"/>
      <c r="AF109" s="145"/>
      <c r="AG109" s="145"/>
      <c r="AH109" s="146"/>
      <c r="AI109" s="162">
        <v>0</v>
      </c>
      <c r="AJ109" s="145">
        <v>2</v>
      </c>
      <c r="AK109" s="145">
        <v>2</v>
      </c>
      <c r="AL109" s="146">
        <v>2</v>
      </c>
      <c r="AM109" s="145">
        <v>2</v>
      </c>
      <c r="AN109" s="146"/>
      <c r="AO109" s="162">
        <v>2</v>
      </c>
      <c r="AP109" s="145">
        <v>3</v>
      </c>
      <c r="AQ109" s="145"/>
      <c r="AR109" s="145"/>
      <c r="AS109" s="145"/>
      <c r="AT109" s="146"/>
      <c r="AU109" s="162">
        <v>3</v>
      </c>
      <c r="AV109" s="145"/>
      <c r="AW109" s="145"/>
      <c r="AX109" s="145"/>
      <c r="AY109" s="145">
        <v>2</v>
      </c>
      <c r="AZ109" s="145">
        <v>3</v>
      </c>
      <c r="BA109" s="162">
        <v>2.5</v>
      </c>
      <c r="BB109" s="145"/>
      <c r="BC109" s="145"/>
      <c r="BD109" s="145"/>
      <c r="BE109" s="147"/>
      <c r="BF109" s="148"/>
      <c r="BG109" s="162">
        <v>0</v>
      </c>
    </row>
    <row r="110" spans="1:59" s="102" customFormat="1" ht="23.1" customHeight="1" x14ac:dyDescent="0.3">
      <c r="A110" s="149">
        <v>108</v>
      </c>
      <c r="B110" s="149" t="s">
        <v>278</v>
      </c>
      <c r="C110" s="150" t="s">
        <v>279</v>
      </c>
      <c r="D110" s="149" t="s">
        <v>449</v>
      </c>
      <c r="E110" s="149" t="s">
        <v>160</v>
      </c>
      <c r="F110" s="145">
        <v>1</v>
      </c>
      <c r="G110" s="145">
        <v>2</v>
      </c>
      <c r="H110" s="145">
        <v>2</v>
      </c>
      <c r="I110" s="145">
        <v>2</v>
      </c>
      <c r="J110" s="152"/>
      <c r="K110" s="162">
        <v>1.75</v>
      </c>
      <c r="L110" s="145">
        <v>2</v>
      </c>
      <c r="M110" s="145">
        <v>2</v>
      </c>
      <c r="N110" s="145">
        <v>2</v>
      </c>
      <c r="O110" s="145">
        <v>4</v>
      </c>
      <c r="P110" s="145">
        <v>2</v>
      </c>
      <c r="Q110" s="162">
        <v>2.4</v>
      </c>
      <c r="R110" s="145"/>
      <c r="S110" s="145">
        <v>2</v>
      </c>
      <c r="T110" s="153"/>
      <c r="U110" s="145"/>
      <c r="V110" s="152"/>
      <c r="W110" s="162">
        <v>2</v>
      </c>
      <c r="X110" s="145"/>
      <c r="Y110" s="145"/>
      <c r="Z110" s="153"/>
      <c r="AA110" s="153"/>
      <c r="AB110" s="152"/>
      <c r="AC110" s="162">
        <v>0</v>
      </c>
      <c r="AD110" s="145"/>
      <c r="AE110" s="145"/>
      <c r="AF110" s="145"/>
      <c r="AG110" s="153"/>
      <c r="AH110" s="152"/>
      <c r="AI110" s="162">
        <v>0</v>
      </c>
      <c r="AJ110" s="145">
        <v>2</v>
      </c>
      <c r="AK110" s="145">
        <v>2</v>
      </c>
      <c r="AL110" s="146">
        <v>3</v>
      </c>
      <c r="AM110" s="145">
        <v>2</v>
      </c>
      <c r="AN110" s="152"/>
      <c r="AO110" s="162">
        <v>2.25</v>
      </c>
      <c r="AP110" s="145">
        <v>3</v>
      </c>
      <c r="AQ110" s="145"/>
      <c r="AR110" s="145"/>
      <c r="AS110" s="153"/>
      <c r="AT110" s="152"/>
      <c r="AU110" s="162">
        <v>3</v>
      </c>
      <c r="AV110" s="153"/>
      <c r="AW110" s="153"/>
      <c r="AX110" s="145"/>
      <c r="AY110" s="145">
        <v>2</v>
      </c>
      <c r="AZ110" s="145">
        <v>2</v>
      </c>
      <c r="BA110" s="162">
        <v>2</v>
      </c>
      <c r="BB110" s="145"/>
      <c r="BC110" s="145"/>
      <c r="BD110" s="153"/>
      <c r="BE110" s="151"/>
      <c r="BF110" s="154"/>
      <c r="BG110" s="162">
        <v>0</v>
      </c>
    </row>
    <row r="111" spans="1:59" s="102" customFormat="1" ht="23.1" customHeight="1" x14ac:dyDescent="0.3">
      <c r="A111" s="143">
        <v>109</v>
      </c>
      <c r="B111" s="143" t="s">
        <v>167</v>
      </c>
      <c r="C111" s="144" t="s">
        <v>168</v>
      </c>
      <c r="D111" s="143" t="s">
        <v>449</v>
      </c>
      <c r="E111" s="143" t="s">
        <v>160</v>
      </c>
      <c r="F111" s="145">
        <v>2</v>
      </c>
      <c r="G111" s="145">
        <v>5</v>
      </c>
      <c r="H111" s="145">
        <v>2</v>
      </c>
      <c r="I111" s="145">
        <v>2</v>
      </c>
      <c r="J111" s="146"/>
      <c r="K111" s="162">
        <v>2.75</v>
      </c>
      <c r="L111" s="145">
        <v>3</v>
      </c>
      <c r="M111" s="145">
        <v>4</v>
      </c>
      <c r="N111" s="145">
        <v>3</v>
      </c>
      <c r="O111" s="145">
        <v>3</v>
      </c>
      <c r="P111" s="145">
        <v>2</v>
      </c>
      <c r="Q111" s="162">
        <v>3</v>
      </c>
      <c r="R111" s="145"/>
      <c r="S111" s="145">
        <v>4</v>
      </c>
      <c r="T111" s="145"/>
      <c r="U111" s="145"/>
      <c r="V111" s="146"/>
      <c r="W111" s="162">
        <v>4</v>
      </c>
      <c r="X111" s="145"/>
      <c r="Y111" s="145"/>
      <c r="Z111" s="145"/>
      <c r="AA111" s="145"/>
      <c r="AB111" s="146"/>
      <c r="AC111" s="162">
        <v>0</v>
      </c>
      <c r="AD111" s="145"/>
      <c r="AE111" s="145"/>
      <c r="AF111" s="145"/>
      <c r="AG111" s="145"/>
      <c r="AH111" s="146"/>
      <c r="AI111" s="162">
        <v>0</v>
      </c>
      <c r="AJ111" s="145">
        <v>3</v>
      </c>
      <c r="AK111" s="145">
        <v>2</v>
      </c>
      <c r="AL111" s="146">
        <v>3</v>
      </c>
      <c r="AM111" s="145">
        <v>3</v>
      </c>
      <c r="AN111" s="146"/>
      <c r="AO111" s="162">
        <v>2.75</v>
      </c>
      <c r="AP111" s="145">
        <v>3</v>
      </c>
      <c r="AQ111" s="145"/>
      <c r="AR111" s="145"/>
      <c r="AS111" s="145"/>
      <c r="AT111" s="146"/>
      <c r="AU111" s="162">
        <v>3</v>
      </c>
      <c r="AV111" s="145"/>
      <c r="AW111" s="145"/>
      <c r="AX111" s="145"/>
      <c r="AY111" s="145">
        <v>2</v>
      </c>
      <c r="AZ111" s="145">
        <v>2</v>
      </c>
      <c r="BA111" s="162">
        <v>2</v>
      </c>
      <c r="BB111" s="145"/>
      <c r="BC111" s="145"/>
      <c r="BD111" s="145"/>
      <c r="BE111" s="147"/>
      <c r="BF111" s="148"/>
      <c r="BG111" s="162">
        <v>0</v>
      </c>
    </row>
    <row r="112" spans="1:59" s="102" customFormat="1" ht="23.1" customHeight="1" x14ac:dyDescent="0.3">
      <c r="A112" s="149">
        <v>110</v>
      </c>
      <c r="B112" s="149" t="s">
        <v>185</v>
      </c>
      <c r="C112" s="150" t="s">
        <v>186</v>
      </c>
      <c r="D112" s="149" t="s">
        <v>449</v>
      </c>
      <c r="E112" s="149" t="s">
        <v>160</v>
      </c>
      <c r="F112" s="145">
        <v>2</v>
      </c>
      <c r="G112" s="145">
        <v>3</v>
      </c>
      <c r="H112" s="145">
        <v>0</v>
      </c>
      <c r="I112" s="145">
        <v>2</v>
      </c>
      <c r="J112" s="152"/>
      <c r="K112" s="162">
        <v>1.75</v>
      </c>
      <c r="L112" s="145">
        <v>3</v>
      </c>
      <c r="M112" s="145">
        <v>2</v>
      </c>
      <c r="N112" s="145">
        <v>2</v>
      </c>
      <c r="O112" s="145">
        <v>2</v>
      </c>
      <c r="P112" s="145">
        <v>2</v>
      </c>
      <c r="Q112" s="162">
        <v>2.2000000000000002</v>
      </c>
      <c r="R112" s="145"/>
      <c r="S112" s="145">
        <v>2</v>
      </c>
      <c r="T112" s="153"/>
      <c r="U112" s="145"/>
      <c r="V112" s="152"/>
      <c r="W112" s="162">
        <v>2</v>
      </c>
      <c r="X112" s="145"/>
      <c r="Y112" s="145"/>
      <c r="Z112" s="153"/>
      <c r="AA112" s="153"/>
      <c r="AB112" s="152"/>
      <c r="AC112" s="162">
        <v>0</v>
      </c>
      <c r="AD112" s="145"/>
      <c r="AE112" s="145"/>
      <c r="AF112" s="145"/>
      <c r="AG112" s="153"/>
      <c r="AH112" s="152"/>
      <c r="AI112" s="162">
        <v>0</v>
      </c>
      <c r="AJ112" s="145">
        <v>2</v>
      </c>
      <c r="AK112" s="145">
        <v>2</v>
      </c>
      <c r="AL112" s="146">
        <v>2</v>
      </c>
      <c r="AM112" s="145">
        <v>2</v>
      </c>
      <c r="AN112" s="152"/>
      <c r="AO112" s="162">
        <v>2</v>
      </c>
      <c r="AP112" s="145">
        <v>3</v>
      </c>
      <c r="AQ112" s="145"/>
      <c r="AR112" s="145"/>
      <c r="AS112" s="153"/>
      <c r="AT112" s="152"/>
      <c r="AU112" s="162">
        <v>3</v>
      </c>
      <c r="AV112" s="153"/>
      <c r="AW112" s="153"/>
      <c r="AX112" s="145"/>
      <c r="AY112" s="145">
        <v>2</v>
      </c>
      <c r="AZ112" s="145">
        <v>2</v>
      </c>
      <c r="BA112" s="162">
        <v>2</v>
      </c>
      <c r="BB112" s="145"/>
      <c r="BC112" s="145"/>
      <c r="BD112" s="153"/>
      <c r="BE112" s="151"/>
      <c r="BF112" s="154"/>
      <c r="BG112" s="162">
        <v>0</v>
      </c>
    </row>
    <row r="113" spans="1:59" s="102" customFormat="1" ht="23.1" customHeight="1" x14ac:dyDescent="0.3">
      <c r="A113" s="143">
        <v>111</v>
      </c>
      <c r="B113" s="143" t="s">
        <v>232</v>
      </c>
      <c r="C113" s="144" t="s">
        <v>233</v>
      </c>
      <c r="D113" s="143" t="s">
        <v>449</v>
      </c>
      <c r="E113" s="143" t="s">
        <v>160</v>
      </c>
      <c r="F113" s="145">
        <v>2</v>
      </c>
      <c r="G113" s="145">
        <v>2</v>
      </c>
      <c r="H113" s="145">
        <v>2</v>
      </c>
      <c r="I113" s="145">
        <v>3</v>
      </c>
      <c r="J113" s="146"/>
      <c r="K113" s="162">
        <v>2.25</v>
      </c>
      <c r="L113" s="145">
        <v>2</v>
      </c>
      <c r="M113" s="145">
        <v>3</v>
      </c>
      <c r="N113" s="145">
        <v>2</v>
      </c>
      <c r="O113" s="145">
        <v>3</v>
      </c>
      <c r="P113" s="145">
        <v>2</v>
      </c>
      <c r="Q113" s="162">
        <v>2.4</v>
      </c>
      <c r="R113" s="145"/>
      <c r="S113" s="145">
        <v>2</v>
      </c>
      <c r="T113" s="145"/>
      <c r="U113" s="145"/>
      <c r="V113" s="146"/>
      <c r="W113" s="162">
        <v>2</v>
      </c>
      <c r="X113" s="145"/>
      <c r="Y113" s="145"/>
      <c r="Z113" s="145"/>
      <c r="AA113" s="145"/>
      <c r="AB113" s="146"/>
      <c r="AC113" s="162">
        <v>0</v>
      </c>
      <c r="AD113" s="145"/>
      <c r="AE113" s="145"/>
      <c r="AF113" s="145"/>
      <c r="AG113" s="145"/>
      <c r="AH113" s="146"/>
      <c r="AI113" s="162">
        <v>0</v>
      </c>
      <c r="AJ113" s="145">
        <v>2</v>
      </c>
      <c r="AK113" s="145">
        <v>2</v>
      </c>
      <c r="AL113" s="146">
        <v>2</v>
      </c>
      <c r="AM113" s="145">
        <v>2</v>
      </c>
      <c r="AN113" s="146"/>
      <c r="AO113" s="162">
        <v>2</v>
      </c>
      <c r="AP113" s="145">
        <v>1</v>
      </c>
      <c r="AQ113" s="145"/>
      <c r="AR113" s="145"/>
      <c r="AS113" s="145"/>
      <c r="AT113" s="146"/>
      <c r="AU113" s="162">
        <v>1</v>
      </c>
      <c r="AV113" s="145"/>
      <c r="AW113" s="145"/>
      <c r="AX113" s="145"/>
      <c r="AY113" s="145">
        <v>1</v>
      </c>
      <c r="AZ113" s="145">
        <v>1</v>
      </c>
      <c r="BA113" s="162">
        <v>1</v>
      </c>
      <c r="BB113" s="145"/>
      <c r="BC113" s="145"/>
      <c r="BD113" s="145"/>
      <c r="BE113" s="147"/>
      <c r="BF113" s="148"/>
      <c r="BG113" s="162">
        <v>0</v>
      </c>
    </row>
    <row r="114" spans="1:59" s="102" customFormat="1" ht="23.1" customHeight="1" x14ac:dyDescent="0.3">
      <c r="A114" s="149">
        <v>112</v>
      </c>
      <c r="B114" s="149" t="s">
        <v>145</v>
      </c>
      <c r="C114" s="150" t="s">
        <v>146</v>
      </c>
      <c r="D114" s="149" t="s">
        <v>449</v>
      </c>
      <c r="E114" s="149" t="s">
        <v>34</v>
      </c>
      <c r="F114" s="145">
        <v>3</v>
      </c>
      <c r="G114" s="145">
        <v>3</v>
      </c>
      <c r="H114" s="145">
        <v>3</v>
      </c>
      <c r="I114" s="145">
        <v>3</v>
      </c>
      <c r="J114" s="152"/>
      <c r="K114" s="162">
        <v>3</v>
      </c>
      <c r="L114" s="145">
        <v>3</v>
      </c>
      <c r="M114" s="145">
        <v>4</v>
      </c>
      <c r="N114" s="145">
        <v>3</v>
      </c>
      <c r="O114" s="145">
        <v>3</v>
      </c>
      <c r="P114" s="145">
        <v>2</v>
      </c>
      <c r="Q114" s="162">
        <v>3</v>
      </c>
      <c r="R114" s="145"/>
      <c r="S114" s="145">
        <v>3</v>
      </c>
      <c r="T114" s="153"/>
      <c r="U114" s="145"/>
      <c r="V114" s="152"/>
      <c r="W114" s="162">
        <v>3</v>
      </c>
      <c r="X114" s="145"/>
      <c r="Y114" s="145"/>
      <c r="Z114" s="153"/>
      <c r="AA114" s="153"/>
      <c r="AB114" s="152"/>
      <c r="AC114" s="162">
        <v>0</v>
      </c>
      <c r="AD114" s="145"/>
      <c r="AE114" s="145"/>
      <c r="AF114" s="145"/>
      <c r="AG114" s="153"/>
      <c r="AH114" s="152"/>
      <c r="AI114" s="162">
        <v>0</v>
      </c>
      <c r="AJ114" s="145">
        <v>3</v>
      </c>
      <c r="AK114" s="145">
        <v>2</v>
      </c>
      <c r="AL114" s="146">
        <v>3</v>
      </c>
      <c r="AM114" s="145">
        <v>2</v>
      </c>
      <c r="AN114" s="152"/>
      <c r="AO114" s="162">
        <v>2.5</v>
      </c>
      <c r="AP114" s="145">
        <v>3</v>
      </c>
      <c r="AQ114" s="145"/>
      <c r="AR114" s="145"/>
      <c r="AS114" s="153"/>
      <c r="AT114" s="152"/>
      <c r="AU114" s="162">
        <v>3</v>
      </c>
      <c r="AV114" s="153"/>
      <c r="AW114" s="153"/>
      <c r="AX114" s="145"/>
      <c r="AY114" s="145">
        <v>3</v>
      </c>
      <c r="AZ114" s="145">
        <v>3</v>
      </c>
      <c r="BA114" s="162">
        <v>3</v>
      </c>
      <c r="BB114" s="145"/>
      <c r="BC114" s="145"/>
      <c r="BD114" s="153"/>
      <c r="BE114" s="151"/>
      <c r="BF114" s="154"/>
      <c r="BG114" s="162">
        <v>0</v>
      </c>
    </row>
    <row r="115" spans="1:59" s="102" customFormat="1" ht="23.1" customHeight="1" x14ac:dyDescent="0.3">
      <c r="A115" s="143">
        <v>113</v>
      </c>
      <c r="B115" s="143" t="s">
        <v>200</v>
      </c>
      <c r="C115" s="144" t="s">
        <v>201</v>
      </c>
      <c r="D115" s="143" t="s">
        <v>449</v>
      </c>
      <c r="E115" s="143" t="s">
        <v>160</v>
      </c>
      <c r="F115" s="145">
        <v>4</v>
      </c>
      <c r="G115" s="145">
        <v>4</v>
      </c>
      <c r="H115" s="145">
        <v>4</v>
      </c>
      <c r="I115" s="145">
        <v>4</v>
      </c>
      <c r="J115" s="146"/>
      <c r="K115" s="162">
        <v>4</v>
      </c>
      <c r="L115" s="145">
        <v>2</v>
      </c>
      <c r="M115" s="145">
        <v>3</v>
      </c>
      <c r="N115" s="145">
        <v>4</v>
      </c>
      <c r="O115" s="145">
        <v>3</v>
      </c>
      <c r="P115" s="145">
        <v>3</v>
      </c>
      <c r="Q115" s="162">
        <v>3</v>
      </c>
      <c r="R115" s="145"/>
      <c r="S115" s="145">
        <v>3</v>
      </c>
      <c r="T115" s="145"/>
      <c r="U115" s="145"/>
      <c r="V115" s="146"/>
      <c r="W115" s="162">
        <v>3</v>
      </c>
      <c r="X115" s="145"/>
      <c r="Y115" s="145"/>
      <c r="Z115" s="145"/>
      <c r="AA115" s="145"/>
      <c r="AB115" s="146"/>
      <c r="AC115" s="162">
        <v>0</v>
      </c>
      <c r="AD115" s="145"/>
      <c r="AE115" s="145"/>
      <c r="AF115" s="145"/>
      <c r="AG115" s="145"/>
      <c r="AH115" s="146"/>
      <c r="AI115" s="162">
        <v>0</v>
      </c>
      <c r="AJ115" s="145">
        <v>4</v>
      </c>
      <c r="AK115" s="145">
        <v>3</v>
      </c>
      <c r="AL115" s="146">
        <v>4</v>
      </c>
      <c r="AM115" s="145">
        <v>3</v>
      </c>
      <c r="AN115" s="146"/>
      <c r="AO115" s="162">
        <v>3.5</v>
      </c>
      <c r="AP115" s="145">
        <v>3</v>
      </c>
      <c r="AQ115" s="145"/>
      <c r="AR115" s="145"/>
      <c r="AS115" s="145"/>
      <c r="AT115" s="146"/>
      <c r="AU115" s="162">
        <v>3</v>
      </c>
      <c r="AV115" s="145"/>
      <c r="AW115" s="145"/>
      <c r="AX115" s="145"/>
      <c r="AY115" s="145">
        <v>4</v>
      </c>
      <c r="AZ115" s="145">
        <v>4</v>
      </c>
      <c r="BA115" s="162">
        <v>4</v>
      </c>
      <c r="BB115" s="145"/>
      <c r="BC115" s="145"/>
      <c r="BD115" s="145"/>
      <c r="BE115" s="147"/>
      <c r="BF115" s="148"/>
      <c r="BG115" s="162">
        <v>0</v>
      </c>
    </row>
    <row r="116" spans="1:59" s="102" customFormat="1" ht="23.1" customHeight="1" x14ac:dyDescent="0.3">
      <c r="A116" s="149">
        <v>114</v>
      </c>
      <c r="B116" s="149" t="s">
        <v>216</v>
      </c>
      <c r="C116" s="150" t="s">
        <v>217</v>
      </c>
      <c r="D116" s="149" t="s">
        <v>449</v>
      </c>
      <c r="E116" s="149" t="s">
        <v>160</v>
      </c>
      <c r="F116" s="145">
        <v>2</v>
      </c>
      <c r="G116" s="145">
        <v>2</v>
      </c>
      <c r="H116" s="145">
        <v>0</v>
      </c>
      <c r="I116" s="145">
        <v>2</v>
      </c>
      <c r="J116" s="152"/>
      <c r="K116" s="162">
        <v>1.5</v>
      </c>
      <c r="L116" s="145">
        <v>2</v>
      </c>
      <c r="M116" s="145">
        <v>2</v>
      </c>
      <c r="N116" s="145">
        <v>2</v>
      </c>
      <c r="O116" s="145">
        <v>2</v>
      </c>
      <c r="P116" s="145">
        <v>2</v>
      </c>
      <c r="Q116" s="162">
        <v>2</v>
      </c>
      <c r="R116" s="145"/>
      <c r="S116" s="145">
        <v>2</v>
      </c>
      <c r="T116" s="153"/>
      <c r="U116" s="145"/>
      <c r="V116" s="152"/>
      <c r="W116" s="162">
        <v>2</v>
      </c>
      <c r="X116" s="145"/>
      <c r="Y116" s="145"/>
      <c r="Z116" s="153"/>
      <c r="AA116" s="153"/>
      <c r="AB116" s="152"/>
      <c r="AC116" s="162">
        <v>0</v>
      </c>
      <c r="AD116" s="145"/>
      <c r="AE116" s="145"/>
      <c r="AF116" s="145"/>
      <c r="AG116" s="153"/>
      <c r="AH116" s="152"/>
      <c r="AI116" s="162">
        <v>0</v>
      </c>
      <c r="AJ116" s="145">
        <v>2</v>
      </c>
      <c r="AK116" s="145">
        <v>2</v>
      </c>
      <c r="AL116" s="146">
        <v>2</v>
      </c>
      <c r="AM116" s="145">
        <v>2</v>
      </c>
      <c r="AN116" s="152"/>
      <c r="AO116" s="162">
        <v>2</v>
      </c>
      <c r="AP116" s="145">
        <v>3</v>
      </c>
      <c r="AQ116" s="145"/>
      <c r="AR116" s="145"/>
      <c r="AS116" s="153"/>
      <c r="AT116" s="152"/>
      <c r="AU116" s="162">
        <v>3</v>
      </c>
      <c r="AV116" s="153"/>
      <c r="AW116" s="153"/>
      <c r="AX116" s="145"/>
      <c r="AY116" s="145">
        <v>2</v>
      </c>
      <c r="AZ116" s="145">
        <v>2</v>
      </c>
      <c r="BA116" s="162">
        <v>2</v>
      </c>
      <c r="BB116" s="145"/>
      <c r="BC116" s="145"/>
      <c r="BD116" s="153"/>
      <c r="BE116" s="151"/>
      <c r="BF116" s="154"/>
      <c r="BG116" s="162">
        <v>0</v>
      </c>
    </row>
    <row r="117" spans="1:59" s="102" customFormat="1" ht="23.1" customHeight="1" x14ac:dyDescent="0.3">
      <c r="A117" s="143">
        <v>115</v>
      </c>
      <c r="B117" s="143" t="s">
        <v>234</v>
      </c>
      <c r="C117" s="144" t="s">
        <v>235</v>
      </c>
      <c r="D117" s="143" t="s">
        <v>449</v>
      </c>
      <c r="E117" s="143" t="s">
        <v>160</v>
      </c>
      <c r="F117" s="145">
        <v>2.5</v>
      </c>
      <c r="G117" s="145">
        <v>2.5</v>
      </c>
      <c r="H117" s="145">
        <v>2.5</v>
      </c>
      <c r="I117" s="145">
        <v>2.5</v>
      </c>
      <c r="J117" s="146"/>
      <c r="K117" s="162">
        <v>2.5</v>
      </c>
      <c r="L117" s="145">
        <v>2.5</v>
      </c>
      <c r="M117" s="145">
        <v>2.5</v>
      </c>
      <c r="N117" s="145">
        <v>2.5</v>
      </c>
      <c r="O117" s="145">
        <v>2.5</v>
      </c>
      <c r="P117" s="145">
        <v>2.5</v>
      </c>
      <c r="Q117" s="162">
        <v>2.5</v>
      </c>
      <c r="R117" s="145"/>
      <c r="S117" s="145">
        <v>2.5</v>
      </c>
      <c r="T117" s="145"/>
      <c r="U117" s="145"/>
      <c r="V117" s="146"/>
      <c r="W117" s="162">
        <v>2.5</v>
      </c>
      <c r="X117" s="145"/>
      <c r="Y117" s="145"/>
      <c r="Z117" s="145"/>
      <c r="AA117" s="145"/>
      <c r="AB117" s="146"/>
      <c r="AC117" s="162">
        <v>0</v>
      </c>
      <c r="AD117" s="145"/>
      <c r="AE117" s="145"/>
      <c r="AF117" s="145"/>
      <c r="AG117" s="145"/>
      <c r="AH117" s="146"/>
      <c r="AI117" s="162">
        <v>0</v>
      </c>
      <c r="AJ117" s="145">
        <v>2.5</v>
      </c>
      <c r="AK117" s="145">
        <v>2.5</v>
      </c>
      <c r="AL117" s="146">
        <v>2.5</v>
      </c>
      <c r="AM117" s="145">
        <v>2.5</v>
      </c>
      <c r="AN117" s="146"/>
      <c r="AO117" s="162">
        <v>2.5</v>
      </c>
      <c r="AP117" s="145">
        <v>2.5</v>
      </c>
      <c r="AQ117" s="145"/>
      <c r="AR117" s="145"/>
      <c r="AS117" s="145"/>
      <c r="AT117" s="146"/>
      <c r="AU117" s="162">
        <v>2.5</v>
      </c>
      <c r="AV117" s="145"/>
      <c r="AW117" s="145"/>
      <c r="AX117" s="145"/>
      <c r="AY117" s="145">
        <v>2.5</v>
      </c>
      <c r="AZ117" s="145">
        <v>2.5</v>
      </c>
      <c r="BA117" s="162">
        <v>2.5</v>
      </c>
      <c r="BB117" s="145"/>
      <c r="BC117" s="145"/>
      <c r="BD117" s="145"/>
      <c r="BE117" s="147"/>
      <c r="BF117" s="148"/>
      <c r="BG117" s="162">
        <v>0</v>
      </c>
    </row>
    <row r="118" spans="1:59" s="102" customFormat="1" ht="23.1" customHeight="1" x14ac:dyDescent="0.3">
      <c r="A118" s="149">
        <v>116</v>
      </c>
      <c r="B118" s="149" t="s">
        <v>353</v>
      </c>
      <c r="C118" s="150" t="s">
        <v>354</v>
      </c>
      <c r="D118" s="149" t="s">
        <v>543</v>
      </c>
      <c r="E118" s="149" t="s">
        <v>492</v>
      </c>
      <c r="F118" s="145">
        <v>4</v>
      </c>
      <c r="G118" s="145">
        <v>4</v>
      </c>
      <c r="H118" s="145">
        <v>4</v>
      </c>
      <c r="I118" s="145">
        <v>4</v>
      </c>
      <c r="J118" s="152"/>
      <c r="K118" s="162">
        <v>4</v>
      </c>
      <c r="L118" s="145">
        <v>4</v>
      </c>
      <c r="M118" s="145">
        <v>4</v>
      </c>
      <c r="N118" s="145">
        <v>5</v>
      </c>
      <c r="O118" s="145">
        <v>3</v>
      </c>
      <c r="P118" s="145">
        <v>4</v>
      </c>
      <c r="Q118" s="162">
        <v>4</v>
      </c>
      <c r="R118" s="145"/>
      <c r="S118" s="145">
        <v>4</v>
      </c>
      <c r="T118" s="153"/>
      <c r="U118" s="145"/>
      <c r="V118" s="152"/>
      <c r="W118" s="162">
        <v>4</v>
      </c>
      <c r="X118" s="145"/>
      <c r="Y118" s="145"/>
      <c r="Z118" s="153"/>
      <c r="AA118" s="153"/>
      <c r="AB118" s="152"/>
      <c r="AC118" s="162">
        <v>0</v>
      </c>
      <c r="AD118" s="145"/>
      <c r="AE118" s="145"/>
      <c r="AF118" s="145"/>
      <c r="AG118" s="153"/>
      <c r="AH118" s="152"/>
      <c r="AI118" s="162">
        <v>0</v>
      </c>
      <c r="AJ118" s="145">
        <v>4</v>
      </c>
      <c r="AK118" s="145">
        <v>4</v>
      </c>
      <c r="AL118" s="146">
        <v>4</v>
      </c>
      <c r="AM118" s="145">
        <v>4</v>
      </c>
      <c r="AN118" s="152"/>
      <c r="AO118" s="162">
        <v>4</v>
      </c>
      <c r="AP118" s="145">
        <v>3</v>
      </c>
      <c r="AQ118" s="145"/>
      <c r="AR118" s="145"/>
      <c r="AS118" s="153"/>
      <c r="AT118" s="152"/>
      <c r="AU118" s="162">
        <v>3</v>
      </c>
      <c r="AV118" s="153"/>
      <c r="AW118" s="153"/>
      <c r="AX118" s="145"/>
      <c r="AY118" s="145">
        <v>4</v>
      </c>
      <c r="AZ118" s="145">
        <v>4</v>
      </c>
      <c r="BA118" s="162">
        <v>4</v>
      </c>
      <c r="BB118" s="145"/>
      <c r="BC118" s="145"/>
      <c r="BD118" s="153"/>
      <c r="BE118" s="151"/>
      <c r="BF118" s="154"/>
      <c r="BG118" s="162">
        <v>0</v>
      </c>
    </row>
    <row r="119" spans="1:59" s="102" customFormat="1" ht="23.1" customHeight="1" x14ac:dyDescent="0.3">
      <c r="A119" s="143">
        <v>117</v>
      </c>
      <c r="B119" s="143" t="s">
        <v>202</v>
      </c>
      <c r="C119" s="144" t="s">
        <v>203</v>
      </c>
      <c r="D119" s="143" t="s">
        <v>541</v>
      </c>
      <c r="E119" s="143" t="s">
        <v>160</v>
      </c>
      <c r="F119" s="145">
        <v>4</v>
      </c>
      <c r="G119" s="145">
        <v>4</v>
      </c>
      <c r="H119" s="145">
        <v>4</v>
      </c>
      <c r="I119" s="145">
        <v>4</v>
      </c>
      <c r="J119" s="146"/>
      <c r="K119" s="162">
        <v>4</v>
      </c>
      <c r="L119" s="145">
        <v>4</v>
      </c>
      <c r="M119" s="145">
        <v>4</v>
      </c>
      <c r="N119" s="145">
        <v>4</v>
      </c>
      <c r="O119" s="145">
        <v>3</v>
      </c>
      <c r="P119" s="145">
        <v>3</v>
      </c>
      <c r="Q119" s="162">
        <v>3.6</v>
      </c>
      <c r="R119" s="145"/>
      <c r="S119" s="145">
        <v>4</v>
      </c>
      <c r="T119" s="145"/>
      <c r="U119" s="145"/>
      <c r="V119" s="146"/>
      <c r="W119" s="162">
        <v>4</v>
      </c>
      <c r="X119" s="145"/>
      <c r="Y119" s="145"/>
      <c r="Z119" s="145"/>
      <c r="AA119" s="145"/>
      <c r="AB119" s="146"/>
      <c r="AC119" s="162">
        <v>0</v>
      </c>
      <c r="AD119" s="145"/>
      <c r="AE119" s="145"/>
      <c r="AF119" s="145"/>
      <c r="AG119" s="145"/>
      <c r="AH119" s="146"/>
      <c r="AI119" s="162">
        <v>0</v>
      </c>
      <c r="AJ119" s="145">
        <v>4</v>
      </c>
      <c r="AK119" s="145">
        <v>4</v>
      </c>
      <c r="AL119" s="146">
        <v>4</v>
      </c>
      <c r="AM119" s="145">
        <v>4</v>
      </c>
      <c r="AN119" s="146"/>
      <c r="AO119" s="162">
        <v>4</v>
      </c>
      <c r="AP119" s="145">
        <v>3</v>
      </c>
      <c r="AQ119" s="145"/>
      <c r="AR119" s="145"/>
      <c r="AS119" s="145"/>
      <c r="AT119" s="146"/>
      <c r="AU119" s="162">
        <v>3</v>
      </c>
      <c r="AV119" s="145"/>
      <c r="AW119" s="145"/>
      <c r="AX119" s="145"/>
      <c r="AY119" s="145">
        <v>4</v>
      </c>
      <c r="AZ119" s="145">
        <v>4</v>
      </c>
      <c r="BA119" s="162">
        <v>4</v>
      </c>
      <c r="BB119" s="145"/>
      <c r="BC119" s="145"/>
      <c r="BD119" s="145"/>
      <c r="BE119" s="147"/>
      <c r="BF119" s="148"/>
      <c r="BG119" s="162">
        <v>0</v>
      </c>
    </row>
    <row r="120" spans="1:59" s="102" customFormat="1" ht="23.1" customHeight="1" x14ac:dyDescent="0.3">
      <c r="A120" s="149">
        <v>118</v>
      </c>
      <c r="B120" s="149" t="s">
        <v>355</v>
      </c>
      <c r="C120" s="150" t="s">
        <v>356</v>
      </c>
      <c r="D120" s="149" t="s">
        <v>541</v>
      </c>
      <c r="E120" s="149" t="s">
        <v>492</v>
      </c>
      <c r="F120" s="145">
        <v>2</v>
      </c>
      <c r="G120" s="145">
        <v>3</v>
      </c>
      <c r="H120" s="145">
        <v>2</v>
      </c>
      <c r="I120" s="145">
        <v>3</v>
      </c>
      <c r="J120" s="152"/>
      <c r="K120" s="162">
        <v>2.5</v>
      </c>
      <c r="L120" s="145">
        <v>3</v>
      </c>
      <c r="M120" s="145">
        <v>2</v>
      </c>
      <c r="N120" s="145">
        <v>3</v>
      </c>
      <c r="O120" s="145">
        <v>3</v>
      </c>
      <c r="P120" s="145">
        <v>3</v>
      </c>
      <c r="Q120" s="162">
        <v>2.8</v>
      </c>
      <c r="R120" s="145"/>
      <c r="S120" s="145">
        <v>2</v>
      </c>
      <c r="T120" s="153"/>
      <c r="U120" s="145"/>
      <c r="V120" s="152"/>
      <c r="W120" s="162">
        <v>2</v>
      </c>
      <c r="X120" s="145"/>
      <c r="Y120" s="145"/>
      <c r="Z120" s="153"/>
      <c r="AA120" s="153"/>
      <c r="AB120" s="152"/>
      <c r="AC120" s="162">
        <v>0</v>
      </c>
      <c r="AD120" s="145"/>
      <c r="AE120" s="145"/>
      <c r="AF120" s="145"/>
      <c r="AG120" s="153"/>
      <c r="AH120" s="152"/>
      <c r="AI120" s="162">
        <v>0</v>
      </c>
      <c r="AJ120" s="145">
        <v>3</v>
      </c>
      <c r="AK120" s="145">
        <v>2</v>
      </c>
      <c r="AL120" s="146">
        <v>2</v>
      </c>
      <c r="AM120" s="145">
        <v>2</v>
      </c>
      <c r="AN120" s="152"/>
      <c r="AO120" s="162">
        <v>2.25</v>
      </c>
      <c r="AP120" s="145">
        <v>3</v>
      </c>
      <c r="AQ120" s="145"/>
      <c r="AR120" s="145"/>
      <c r="AS120" s="153"/>
      <c r="AT120" s="152"/>
      <c r="AU120" s="162">
        <v>3</v>
      </c>
      <c r="AV120" s="153"/>
      <c r="AW120" s="153"/>
      <c r="AX120" s="145"/>
      <c r="AY120" s="145">
        <v>2</v>
      </c>
      <c r="AZ120" s="145">
        <v>3</v>
      </c>
      <c r="BA120" s="162">
        <v>2.5</v>
      </c>
      <c r="BB120" s="145"/>
      <c r="BC120" s="145"/>
      <c r="BD120" s="153"/>
      <c r="BE120" s="151"/>
      <c r="BF120" s="154"/>
      <c r="BG120" s="162">
        <v>0</v>
      </c>
    </row>
    <row r="121" spans="1:59" s="102" customFormat="1" ht="23.1" customHeight="1" x14ac:dyDescent="0.3">
      <c r="A121" s="143">
        <v>119</v>
      </c>
      <c r="B121" s="143" t="s">
        <v>357</v>
      </c>
      <c r="C121" s="144" t="s">
        <v>358</v>
      </c>
      <c r="D121" s="143" t="s">
        <v>541</v>
      </c>
      <c r="E121" s="143" t="s">
        <v>492</v>
      </c>
      <c r="F121" s="145">
        <v>4</v>
      </c>
      <c r="G121" s="145">
        <v>3.5</v>
      </c>
      <c r="H121" s="145">
        <v>4</v>
      </c>
      <c r="I121" s="145">
        <v>3.5</v>
      </c>
      <c r="J121" s="146"/>
      <c r="K121" s="162">
        <v>3.75</v>
      </c>
      <c r="L121" s="145">
        <v>4</v>
      </c>
      <c r="M121" s="145">
        <v>3.5</v>
      </c>
      <c r="N121" s="145">
        <v>4</v>
      </c>
      <c r="O121" s="145">
        <v>3.5</v>
      </c>
      <c r="P121" s="145">
        <v>3.5</v>
      </c>
      <c r="Q121" s="162">
        <v>3.7</v>
      </c>
      <c r="R121" s="145"/>
      <c r="S121" s="145">
        <v>4</v>
      </c>
      <c r="T121" s="145"/>
      <c r="U121" s="145"/>
      <c r="V121" s="146"/>
      <c r="W121" s="162">
        <v>4</v>
      </c>
      <c r="X121" s="145"/>
      <c r="Y121" s="145"/>
      <c r="Z121" s="145"/>
      <c r="AA121" s="145"/>
      <c r="AB121" s="146"/>
      <c r="AC121" s="162">
        <v>0</v>
      </c>
      <c r="AD121" s="145"/>
      <c r="AE121" s="145"/>
      <c r="AF121" s="145"/>
      <c r="AG121" s="145"/>
      <c r="AH121" s="146"/>
      <c r="AI121" s="162">
        <v>0</v>
      </c>
      <c r="AJ121" s="145">
        <v>3.5</v>
      </c>
      <c r="AK121" s="145">
        <v>4</v>
      </c>
      <c r="AL121" s="146">
        <v>4</v>
      </c>
      <c r="AM121" s="145">
        <v>3.5</v>
      </c>
      <c r="AN121" s="146"/>
      <c r="AO121" s="162">
        <v>3.75</v>
      </c>
      <c r="AP121" s="145">
        <v>4</v>
      </c>
      <c r="AQ121" s="145"/>
      <c r="AR121" s="145"/>
      <c r="AS121" s="145"/>
      <c r="AT121" s="146"/>
      <c r="AU121" s="162">
        <v>4</v>
      </c>
      <c r="AV121" s="145"/>
      <c r="AW121" s="145"/>
      <c r="AX121" s="145"/>
      <c r="AY121" s="145">
        <v>3.5</v>
      </c>
      <c r="AZ121" s="145">
        <v>3.5</v>
      </c>
      <c r="BA121" s="162">
        <v>3.5</v>
      </c>
      <c r="BB121" s="145"/>
      <c r="BC121" s="145"/>
      <c r="BD121" s="145"/>
      <c r="BE121" s="147"/>
      <c r="BF121" s="148"/>
      <c r="BG121" s="162">
        <v>0</v>
      </c>
    </row>
    <row r="122" spans="1:59" s="102" customFormat="1" ht="23.1" customHeight="1" x14ac:dyDescent="0.3">
      <c r="A122" s="149">
        <v>120</v>
      </c>
      <c r="B122" s="149" t="s">
        <v>149</v>
      </c>
      <c r="C122" s="150" t="s">
        <v>150</v>
      </c>
      <c r="D122" s="149" t="s">
        <v>449</v>
      </c>
      <c r="E122" s="149" t="s">
        <v>34</v>
      </c>
      <c r="F122" s="145">
        <v>3</v>
      </c>
      <c r="G122" s="145">
        <v>3</v>
      </c>
      <c r="H122" s="145">
        <v>2</v>
      </c>
      <c r="I122" s="145">
        <v>2</v>
      </c>
      <c r="J122" s="152"/>
      <c r="K122" s="162">
        <v>2.5</v>
      </c>
      <c r="L122" s="145">
        <v>2</v>
      </c>
      <c r="M122" s="145">
        <v>3</v>
      </c>
      <c r="N122" s="145">
        <v>3</v>
      </c>
      <c r="O122" s="145">
        <v>4</v>
      </c>
      <c r="P122" s="145">
        <v>2</v>
      </c>
      <c r="Q122" s="162">
        <v>2.8</v>
      </c>
      <c r="R122" s="145"/>
      <c r="S122" s="145">
        <v>2</v>
      </c>
      <c r="T122" s="153"/>
      <c r="U122" s="145"/>
      <c r="V122" s="152"/>
      <c r="W122" s="162">
        <v>2</v>
      </c>
      <c r="X122" s="145"/>
      <c r="Y122" s="145"/>
      <c r="Z122" s="153"/>
      <c r="AA122" s="153"/>
      <c r="AB122" s="152"/>
      <c r="AC122" s="162">
        <v>0</v>
      </c>
      <c r="AD122" s="145"/>
      <c r="AE122" s="145"/>
      <c r="AF122" s="145"/>
      <c r="AG122" s="153"/>
      <c r="AH122" s="152"/>
      <c r="AI122" s="162">
        <v>0</v>
      </c>
      <c r="AJ122" s="145">
        <v>2</v>
      </c>
      <c r="AK122" s="145">
        <v>2</v>
      </c>
      <c r="AL122" s="146">
        <v>3</v>
      </c>
      <c r="AM122" s="145">
        <v>2</v>
      </c>
      <c r="AN122" s="152"/>
      <c r="AO122" s="162">
        <v>2.25</v>
      </c>
      <c r="AP122" s="145">
        <v>3</v>
      </c>
      <c r="AQ122" s="145"/>
      <c r="AR122" s="145"/>
      <c r="AS122" s="153"/>
      <c r="AT122" s="152"/>
      <c r="AU122" s="162">
        <v>3</v>
      </c>
      <c r="AV122" s="153"/>
      <c r="AW122" s="153"/>
      <c r="AX122" s="145"/>
      <c r="AY122" s="145">
        <v>3</v>
      </c>
      <c r="AZ122" s="145">
        <v>2</v>
      </c>
      <c r="BA122" s="162">
        <v>2.5</v>
      </c>
      <c r="BB122" s="145"/>
      <c r="BC122" s="145"/>
      <c r="BD122" s="153"/>
      <c r="BE122" s="151"/>
      <c r="BF122" s="154"/>
      <c r="BG122" s="162">
        <v>0</v>
      </c>
    </row>
    <row r="123" spans="1:59" s="102" customFormat="1" ht="23.1" customHeight="1" x14ac:dyDescent="0.3">
      <c r="A123" s="143">
        <v>121</v>
      </c>
      <c r="B123" s="143" t="s">
        <v>359</v>
      </c>
      <c r="C123" s="144" t="s">
        <v>360</v>
      </c>
      <c r="D123" s="143" t="s">
        <v>449</v>
      </c>
      <c r="E123" s="143" t="s">
        <v>492</v>
      </c>
      <c r="F123" s="145">
        <v>2</v>
      </c>
      <c r="G123" s="145">
        <v>1</v>
      </c>
      <c r="H123" s="145">
        <v>0</v>
      </c>
      <c r="I123" s="145">
        <v>2</v>
      </c>
      <c r="J123" s="146"/>
      <c r="K123" s="162">
        <v>1.25</v>
      </c>
      <c r="L123" s="145">
        <v>2</v>
      </c>
      <c r="M123" s="145">
        <v>1</v>
      </c>
      <c r="N123" s="145">
        <v>2</v>
      </c>
      <c r="O123" s="145">
        <v>2</v>
      </c>
      <c r="P123" s="145">
        <v>2</v>
      </c>
      <c r="Q123" s="162">
        <v>1.8</v>
      </c>
      <c r="R123" s="145"/>
      <c r="S123" s="145">
        <v>1</v>
      </c>
      <c r="T123" s="145"/>
      <c r="U123" s="145"/>
      <c r="V123" s="146"/>
      <c r="W123" s="162">
        <v>1</v>
      </c>
      <c r="X123" s="145"/>
      <c r="Y123" s="145"/>
      <c r="Z123" s="145"/>
      <c r="AA123" s="145"/>
      <c r="AB123" s="146"/>
      <c r="AC123" s="162">
        <v>0</v>
      </c>
      <c r="AD123" s="145"/>
      <c r="AE123" s="145"/>
      <c r="AF123" s="145"/>
      <c r="AG123" s="145"/>
      <c r="AH123" s="146"/>
      <c r="AI123" s="162">
        <v>0</v>
      </c>
      <c r="AJ123" s="145">
        <v>3</v>
      </c>
      <c r="AK123" s="145">
        <v>2</v>
      </c>
      <c r="AL123" s="146">
        <v>2</v>
      </c>
      <c r="AM123" s="145">
        <v>2</v>
      </c>
      <c r="AN123" s="146"/>
      <c r="AO123" s="162">
        <v>2.25</v>
      </c>
      <c r="AP123" s="145">
        <v>3</v>
      </c>
      <c r="AQ123" s="145"/>
      <c r="AR123" s="145"/>
      <c r="AS123" s="145"/>
      <c r="AT123" s="146"/>
      <c r="AU123" s="162">
        <v>3</v>
      </c>
      <c r="AV123" s="145"/>
      <c r="AW123" s="145"/>
      <c r="AX123" s="145"/>
      <c r="AY123" s="145">
        <v>2</v>
      </c>
      <c r="AZ123" s="145">
        <v>2</v>
      </c>
      <c r="BA123" s="162">
        <v>2</v>
      </c>
      <c r="BB123" s="145"/>
      <c r="BC123" s="145"/>
      <c r="BD123" s="145"/>
      <c r="BE123" s="147"/>
      <c r="BF123" s="148"/>
      <c r="BG123" s="162">
        <v>0</v>
      </c>
    </row>
    <row r="124" spans="1:59" s="102" customFormat="1" ht="23.1" customHeight="1" x14ac:dyDescent="0.3">
      <c r="A124" s="149">
        <v>122</v>
      </c>
      <c r="B124" s="149" t="s">
        <v>361</v>
      </c>
      <c r="C124" s="150" t="s">
        <v>362</v>
      </c>
      <c r="D124" s="149" t="s">
        <v>449</v>
      </c>
      <c r="E124" s="149" t="s">
        <v>492</v>
      </c>
      <c r="F124" s="145">
        <v>4</v>
      </c>
      <c r="G124" s="145">
        <v>4</v>
      </c>
      <c r="H124" s="145">
        <v>3</v>
      </c>
      <c r="I124" s="145">
        <v>3</v>
      </c>
      <c r="J124" s="152"/>
      <c r="K124" s="162">
        <v>3.5</v>
      </c>
      <c r="L124" s="145">
        <v>4</v>
      </c>
      <c r="M124" s="145">
        <v>4</v>
      </c>
      <c r="N124" s="145">
        <v>4</v>
      </c>
      <c r="O124" s="145">
        <v>4</v>
      </c>
      <c r="P124" s="145">
        <v>4</v>
      </c>
      <c r="Q124" s="162">
        <v>4</v>
      </c>
      <c r="R124" s="145"/>
      <c r="S124" s="145">
        <v>4</v>
      </c>
      <c r="T124" s="153"/>
      <c r="U124" s="145"/>
      <c r="V124" s="152"/>
      <c r="W124" s="162">
        <v>4</v>
      </c>
      <c r="X124" s="145"/>
      <c r="Y124" s="145"/>
      <c r="Z124" s="153"/>
      <c r="AA124" s="153"/>
      <c r="AB124" s="152"/>
      <c r="AC124" s="162">
        <v>0</v>
      </c>
      <c r="AD124" s="145"/>
      <c r="AE124" s="145"/>
      <c r="AF124" s="145"/>
      <c r="AG124" s="153"/>
      <c r="AH124" s="152"/>
      <c r="AI124" s="162">
        <v>0</v>
      </c>
      <c r="AJ124" s="145">
        <v>3</v>
      </c>
      <c r="AK124" s="145">
        <v>3</v>
      </c>
      <c r="AL124" s="146">
        <v>3</v>
      </c>
      <c r="AM124" s="145">
        <v>4</v>
      </c>
      <c r="AN124" s="152"/>
      <c r="AO124" s="162">
        <v>3.25</v>
      </c>
      <c r="AP124" s="145">
        <v>3</v>
      </c>
      <c r="AQ124" s="145"/>
      <c r="AR124" s="145"/>
      <c r="AS124" s="153"/>
      <c r="AT124" s="152"/>
      <c r="AU124" s="162">
        <v>3</v>
      </c>
      <c r="AV124" s="153"/>
      <c r="AW124" s="153"/>
      <c r="AX124" s="145"/>
      <c r="AY124" s="145">
        <v>5</v>
      </c>
      <c r="AZ124" s="145">
        <v>4</v>
      </c>
      <c r="BA124" s="162">
        <v>4.5</v>
      </c>
      <c r="BB124" s="145"/>
      <c r="BC124" s="145"/>
      <c r="BD124" s="153"/>
      <c r="BE124" s="151"/>
      <c r="BF124" s="154"/>
      <c r="BG124" s="162">
        <v>0</v>
      </c>
    </row>
    <row r="125" spans="1:59" s="102" customFormat="1" ht="23.1" customHeight="1" x14ac:dyDescent="0.3">
      <c r="A125" s="143">
        <v>123</v>
      </c>
      <c r="B125" s="143" t="s">
        <v>363</v>
      </c>
      <c r="C125" s="144" t="s">
        <v>364</v>
      </c>
      <c r="D125" s="143" t="s">
        <v>449</v>
      </c>
      <c r="E125" s="143" t="s">
        <v>492</v>
      </c>
      <c r="F125" s="145">
        <v>5</v>
      </c>
      <c r="G125" s="145">
        <v>5</v>
      </c>
      <c r="H125" s="145">
        <v>5</v>
      </c>
      <c r="I125" s="145">
        <v>5</v>
      </c>
      <c r="J125" s="146"/>
      <c r="K125" s="162">
        <v>5</v>
      </c>
      <c r="L125" s="145">
        <v>3</v>
      </c>
      <c r="M125" s="145">
        <v>4</v>
      </c>
      <c r="N125" s="145">
        <v>3</v>
      </c>
      <c r="O125" s="145">
        <v>4</v>
      </c>
      <c r="P125" s="145">
        <v>3</v>
      </c>
      <c r="Q125" s="162">
        <v>3.4</v>
      </c>
      <c r="R125" s="145"/>
      <c r="S125" s="145">
        <v>4</v>
      </c>
      <c r="T125" s="145"/>
      <c r="U125" s="145"/>
      <c r="V125" s="146"/>
      <c r="W125" s="162">
        <v>4</v>
      </c>
      <c r="X125" s="145"/>
      <c r="Y125" s="145"/>
      <c r="Z125" s="145"/>
      <c r="AA125" s="145"/>
      <c r="AB125" s="146"/>
      <c r="AC125" s="162">
        <v>0</v>
      </c>
      <c r="AD125" s="145"/>
      <c r="AE125" s="145"/>
      <c r="AF125" s="145"/>
      <c r="AG125" s="145"/>
      <c r="AH125" s="146"/>
      <c r="AI125" s="162">
        <v>0</v>
      </c>
      <c r="AJ125" s="145">
        <v>5</v>
      </c>
      <c r="AK125" s="145">
        <v>5</v>
      </c>
      <c r="AL125" s="146">
        <v>4</v>
      </c>
      <c r="AM125" s="145">
        <v>5</v>
      </c>
      <c r="AN125" s="146"/>
      <c r="AO125" s="162">
        <v>4.75</v>
      </c>
      <c r="AP125" s="145">
        <v>3</v>
      </c>
      <c r="AQ125" s="145"/>
      <c r="AR125" s="145"/>
      <c r="AS125" s="145"/>
      <c r="AT125" s="146"/>
      <c r="AU125" s="162">
        <v>3</v>
      </c>
      <c r="AV125" s="145"/>
      <c r="AW125" s="145"/>
      <c r="AX125" s="145"/>
      <c r="AY125" s="145">
        <v>5</v>
      </c>
      <c r="AZ125" s="145">
        <v>5</v>
      </c>
      <c r="BA125" s="162">
        <v>5</v>
      </c>
      <c r="BB125" s="145"/>
      <c r="BC125" s="145"/>
      <c r="BD125" s="145"/>
      <c r="BE125" s="147"/>
      <c r="BF125" s="148"/>
      <c r="BG125" s="162">
        <v>0</v>
      </c>
    </row>
    <row r="126" spans="1:59" s="102" customFormat="1" ht="23.1" customHeight="1" x14ac:dyDescent="0.3">
      <c r="A126" s="149">
        <v>124</v>
      </c>
      <c r="B126" s="149" t="s">
        <v>53</v>
      </c>
      <c r="C126" s="150" t="s">
        <v>54</v>
      </c>
      <c r="D126" s="149" t="s">
        <v>449</v>
      </c>
      <c r="E126" s="149" t="s">
        <v>34</v>
      </c>
      <c r="F126" s="145">
        <v>3.5</v>
      </c>
      <c r="G126" s="145">
        <v>3.5</v>
      </c>
      <c r="H126" s="145">
        <v>3</v>
      </c>
      <c r="I126" s="145">
        <v>3</v>
      </c>
      <c r="J126" s="152"/>
      <c r="K126" s="162">
        <v>3.25</v>
      </c>
      <c r="L126" s="145">
        <v>3.5</v>
      </c>
      <c r="M126" s="145">
        <v>3.5</v>
      </c>
      <c r="N126" s="145">
        <v>3</v>
      </c>
      <c r="O126" s="145">
        <v>3</v>
      </c>
      <c r="P126" s="145">
        <v>3.5</v>
      </c>
      <c r="Q126" s="162">
        <v>3.3</v>
      </c>
      <c r="R126" s="145"/>
      <c r="S126" s="145">
        <v>3</v>
      </c>
      <c r="T126" s="153"/>
      <c r="U126" s="145"/>
      <c r="V126" s="152"/>
      <c r="W126" s="162">
        <v>3</v>
      </c>
      <c r="X126" s="145"/>
      <c r="Y126" s="145"/>
      <c r="Z126" s="153"/>
      <c r="AA126" s="153"/>
      <c r="AB126" s="152"/>
      <c r="AC126" s="162">
        <v>0</v>
      </c>
      <c r="AD126" s="145"/>
      <c r="AE126" s="145"/>
      <c r="AF126" s="145"/>
      <c r="AG126" s="153"/>
      <c r="AH126" s="152"/>
      <c r="AI126" s="162">
        <v>0</v>
      </c>
      <c r="AJ126" s="145">
        <v>3.5</v>
      </c>
      <c r="AK126" s="145">
        <v>3</v>
      </c>
      <c r="AL126" s="146">
        <v>3.5</v>
      </c>
      <c r="AM126" s="145">
        <v>3.5</v>
      </c>
      <c r="AN126" s="152"/>
      <c r="AO126" s="162">
        <v>3.375</v>
      </c>
      <c r="AP126" s="145">
        <v>3</v>
      </c>
      <c r="AQ126" s="145"/>
      <c r="AR126" s="145"/>
      <c r="AS126" s="153"/>
      <c r="AT126" s="152"/>
      <c r="AU126" s="162">
        <v>3</v>
      </c>
      <c r="AV126" s="153"/>
      <c r="AW126" s="153"/>
      <c r="AX126" s="145"/>
      <c r="AY126" s="145">
        <v>3</v>
      </c>
      <c r="AZ126" s="145">
        <v>3.5</v>
      </c>
      <c r="BA126" s="162">
        <v>3.25</v>
      </c>
      <c r="BB126" s="145"/>
      <c r="BC126" s="145"/>
      <c r="BD126" s="153"/>
      <c r="BE126" s="151"/>
      <c r="BF126" s="154"/>
      <c r="BG126" s="162">
        <v>0</v>
      </c>
    </row>
    <row r="127" spans="1:59" s="102" customFormat="1" ht="23.1" customHeight="1" x14ac:dyDescent="0.3">
      <c r="A127" s="143">
        <v>125</v>
      </c>
      <c r="B127" s="143" t="s">
        <v>218</v>
      </c>
      <c r="C127" s="144" t="s">
        <v>219</v>
      </c>
      <c r="D127" s="143" t="s">
        <v>541</v>
      </c>
      <c r="E127" s="143" t="s">
        <v>160</v>
      </c>
      <c r="F127" s="145">
        <v>3.5</v>
      </c>
      <c r="G127" s="145">
        <v>3.5</v>
      </c>
      <c r="H127" s="145">
        <v>4</v>
      </c>
      <c r="I127" s="145">
        <v>3</v>
      </c>
      <c r="J127" s="146"/>
      <c r="K127" s="162">
        <v>3.5</v>
      </c>
      <c r="L127" s="145">
        <v>3.5</v>
      </c>
      <c r="M127" s="145">
        <v>3.5</v>
      </c>
      <c r="N127" s="145">
        <v>4</v>
      </c>
      <c r="O127" s="145">
        <v>3</v>
      </c>
      <c r="P127" s="145">
        <v>3.5</v>
      </c>
      <c r="Q127" s="162">
        <v>3.5</v>
      </c>
      <c r="R127" s="145"/>
      <c r="S127" s="145">
        <v>3.5</v>
      </c>
      <c r="T127" s="145"/>
      <c r="U127" s="145"/>
      <c r="V127" s="146"/>
      <c r="W127" s="162">
        <v>3.5</v>
      </c>
      <c r="X127" s="145"/>
      <c r="Y127" s="145"/>
      <c r="Z127" s="145"/>
      <c r="AA127" s="145"/>
      <c r="AB127" s="146"/>
      <c r="AC127" s="162">
        <v>0</v>
      </c>
      <c r="AD127" s="145"/>
      <c r="AE127" s="145"/>
      <c r="AF127" s="145"/>
      <c r="AG127" s="145"/>
      <c r="AH127" s="146"/>
      <c r="AI127" s="162">
        <v>0</v>
      </c>
      <c r="AJ127" s="145">
        <v>3.5</v>
      </c>
      <c r="AK127" s="145">
        <v>3.5</v>
      </c>
      <c r="AL127" s="146">
        <v>3.5</v>
      </c>
      <c r="AM127" s="145">
        <v>3.5</v>
      </c>
      <c r="AN127" s="146"/>
      <c r="AO127" s="162">
        <v>3.5</v>
      </c>
      <c r="AP127" s="145">
        <v>4</v>
      </c>
      <c r="AQ127" s="145"/>
      <c r="AR127" s="145"/>
      <c r="AS127" s="145"/>
      <c r="AT127" s="146"/>
      <c r="AU127" s="162">
        <v>4</v>
      </c>
      <c r="AV127" s="145"/>
      <c r="AW127" s="145"/>
      <c r="AX127" s="145"/>
      <c r="AY127" s="145">
        <v>3</v>
      </c>
      <c r="AZ127" s="145">
        <v>3.5</v>
      </c>
      <c r="BA127" s="162">
        <v>3.25</v>
      </c>
      <c r="BB127" s="145"/>
      <c r="BC127" s="145"/>
      <c r="BD127" s="145"/>
      <c r="BE127" s="147"/>
      <c r="BF127" s="148"/>
      <c r="BG127" s="162">
        <v>0</v>
      </c>
    </row>
    <row r="128" spans="1:59" s="102" customFormat="1" ht="23.1" customHeight="1" x14ac:dyDescent="0.3">
      <c r="A128" s="149">
        <v>126</v>
      </c>
      <c r="B128" s="149" t="s">
        <v>236</v>
      </c>
      <c r="C128" s="150" t="s">
        <v>237</v>
      </c>
      <c r="D128" s="149" t="s">
        <v>541</v>
      </c>
      <c r="E128" s="149" t="s">
        <v>160</v>
      </c>
      <c r="F128" s="145">
        <v>2</v>
      </c>
      <c r="G128" s="145">
        <v>2</v>
      </c>
      <c r="H128" s="145">
        <v>2</v>
      </c>
      <c r="I128" s="145">
        <v>2</v>
      </c>
      <c r="J128" s="152"/>
      <c r="K128" s="162">
        <v>2</v>
      </c>
      <c r="L128" s="145">
        <v>2</v>
      </c>
      <c r="M128" s="145">
        <v>2</v>
      </c>
      <c r="N128" s="145">
        <v>2</v>
      </c>
      <c r="O128" s="145">
        <v>2</v>
      </c>
      <c r="P128" s="145">
        <v>2</v>
      </c>
      <c r="Q128" s="162">
        <v>2</v>
      </c>
      <c r="R128" s="145"/>
      <c r="S128" s="145">
        <v>2</v>
      </c>
      <c r="T128" s="153"/>
      <c r="U128" s="145"/>
      <c r="V128" s="152"/>
      <c r="W128" s="162">
        <v>2</v>
      </c>
      <c r="X128" s="145"/>
      <c r="Y128" s="145"/>
      <c r="Z128" s="153"/>
      <c r="AA128" s="153"/>
      <c r="AB128" s="152"/>
      <c r="AC128" s="162">
        <v>0</v>
      </c>
      <c r="AD128" s="145"/>
      <c r="AE128" s="145"/>
      <c r="AF128" s="145"/>
      <c r="AG128" s="153"/>
      <c r="AH128" s="152"/>
      <c r="AI128" s="162">
        <v>0</v>
      </c>
      <c r="AJ128" s="145">
        <v>2</v>
      </c>
      <c r="AK128" s="145">
        <v>2</v>
      </c>
      <c r="AL128" s="146">
        <v>2</v>
      </c>
      <c r="AM128" s="145">
        <v>2</v>
      </c>
      <c r="AN128" s="152"/>
      <c r="AO128" s="162">
        <v>2</v>
      </c>
      <c r="AP128" s="145">
        <v>3</v>
      </c>
      <c r="AQ128" s="145"/>
      <c r="AR128" s="145"/>
      <c r="AS128" s="153"/>
      <c r="AT128" s="152"/>
      <c r="AU128" s="162">
        <v>3</v>
      </c>
      <c r="AV128" s="153"/>
      <c r="AW128" s="153"/>
      <c r="AX128" s="145"/>
      <c r="AY128" s="145">
        <v>3</v>
      </c>
      <c r="AZ128" s="145">
        <v>3</v>
      </c>
      <c r="BA128" s="162">
        <v>3</v>
      </c>
      <c r="BB128" s="145"/>
      <c r="BC128" s="145"/>
      <c r="BD128" s="153"/>
      <c r="BE128" s="151"/>
      <c r="BF128" s="154"/>
      <c r="BG128" s="162">
        <v>0</v>
      </c>
    </row>
    <row r="129" spans="1:59" s="102" customFormat="1" ht="23.1" customHeight="1" x14ac:dyDescent="0.3">
      <c r="A129" s="143">
        <v>127</v>
      </c>
      <c r="B129" s="143" t="s">
        <v>365</v>
      </c>
      <c r="C129" s="144" t="s">
        <v>366</v>
      </c>
      <c r="D129" s="143" t="s">
        <v>541</v>
      </c>
      <c r="E129" s="143" t="s">
        <v>492</v>
      </c>
      <c r="F129" s="145">
        <v>2</v>
      </c>
      <c r="G129" s="145">
        <v>2</v>
      </c>
      <c r="H129" s="145">
        <v>2.5</v>
      </c>
      <c r="I129" s="145">
        <v>2.5</v>
      </c>
      <c r="J129" s="146"/>
      <c r="K129" s="162">
        <v>2.25</v>
      </c>
      <c r="L129" s="145">
        <v>2</v>
      </c>
      <c r="M129" s="145">
        <v>2</v>
      </c>
      <c r="N129" s="145">
        <v>2.5</v>
      </c>
      <c r="O129" s="145">
        <v>2.5</v>
      </c>
      <c r="P129" s="145">
        <v>2</v>
      </c>
      <c r="Q129" s="162">
        <v>2.2000000000000002</v>
      </c>
      <c r="R129" s="145"/>
      <c r="S129" s="145">
        <v>2.5</v>
      </c>
      <c r="T129" s="145"/>
      <c r="U129" s="145"/>
      <c r="V129" s="146"/>
      <c r="W129" s="162">
        <v>2.5</v>
      </c>
      <c r="X129" s="145"/>
      <c r="Y129" s="145"/>
      <c r="Z129" s="145"/>
      <c r="AA129" s="145"/>
      <c r="AB129" s="146"/>
      <c r="AC129" s="162">
        <v>0</v>
      </c>
      <c r="AD129" s="145"/>
      <c r="AE129" s="145"/>
      <c r="AF129" s="145"/>
      <c r="AG129" s="145"/>
      <c r="AH129" s="146"/>
      <c r="AI129" s="162">
        <v>0</v>
      </c>
      <c r="AJ129" s="145">
        <v>2</v>
      </c>
      <c r="AK129" s="145">
        <v>2.5</v>
      </c>
      <c r="AL129" s="146">
        <v>2</v>
      </c>
      <c r="AM129" s="145">
        <v>2</v>
      </c>
      <c r="AN129" s="146"/>
      <c r="AO129" s="162">
        <v>2.125</v>
      </c>
      <c r="AP129" s="145">
        <v>2.5</v>
      </c>
      <c r="AQ129" s="145"/>
      <c r="AR129" s="145"/>
      <c r="AS129" s="145"/>
      <c r="AT129" s="146"/>
      <c r="AU129" s="162">
        <v>2.5</v>
      </c>
      <c r="AV129" s="145"/>
      <c r="AW129" s="145"/>
      <c r="AX129" s="145"/>
      <c r="AY129" s="145">
        <v>2.5</v>
      </c>
      <c r="AZ129" s="145">
        <v>2</v>
      </c>
      <c r="BA129" s="162">
        <v>2.25</v>
      </c>
      <c r="BB129" s="145"/>
      <c r="BC129" s="145"/>
      <c r="BD129" s="145"/>
      <c r="BE129" s="147"/>
      <c r="BF129" s="148"/>
      <c r="BG129" s="162">
        <v>0</v>
      </c>
    </row>
    <row r="130" spans="1:59" s="102" customFormat="1" ht="23.1" customHeight="1" x14ac:dyDescent="0.3">
      <c r="A130" s="149">
        <v>128</v>
      </c>
      <c r="B130" s="149" t="s">
        <v>367</v>
      </c>
      <c r="C130" s="150" t="s">
        <v>368</v>
      </c>
      <c r="D130" s="149" t="s">
        <v>449</v>
      </c>
      <c r="E130" s="149" t="s">
        <v>492</v>
      </c>
      <c r="F130" s="145">
        <v>3</v>
      </c>
      <c r="G130" s="145">
        <v>4</v>
      </c>
      <c r="H130" s="145">
        <v>3</v>
      </c>
      <c r="I130" s="145">
        <v>3</v>
      </c>
      <c r="J130" s="152"/>
      <c r="K130" s="162">
        <v>3.25</v>
      </c>
      <c r="L130" s="145">
        <v>3</v>
      </c>
      <c r="M130" s="145">
        <v>4</v>
      </c>
      <c r="N130" s="145">
        <v>2</v>
      </c>
      <c r="O130" s="145">
        <v>3</v>
      </c>
      <c r="P130" s="145">
        <v>2</v>
      </c>
      <c r="Q130" s="162">
        <v>2.8</v>
      </c>
      <c r="R130" s="145"/>
      <c r="S130" s="145">
        <v>3</v>
      </c>
      <c r="T130" s="153"/>
      <c r="U130" s="145"/>
      <c r="V130" s="152"/>
      <c r="W130" s="162">
        <v>3</v>
      </c>
      <c r="X130" s="145"/>
      <c r="Y130" s="145"/>
      <c r="Z130" s="153"/>
      <c r="AA130" s="153"/>
      <c r="AB130" s="152"/>
      <c r="AC130" s="162">
        <v>0</v>
      </c>
      <c r="AD130" s="145"/>
      <c r="AE130" s="145"/>
      <c r="AF130" s="145"/>
      <c r="AG130" s="153"/>
      <c r="AH130" s="152"/>
      <c r="AI130" s="162">
        <v>0</v>
      </c>
      <c r="AJ130" s="145">
        <v>3</v>
      </c>
      <c r="AK130" s="145">
        <v>2</v>
      </c>
      <c r="AL130" s="146">
        <v>3</v>
      </c>
      <c r="AM130" s="145">
        <v>3</v>
      </c>
      <c r="AN130" s="152"/>
      <c r="AO130" s="162">
        <v>2.75</v>
      </c>
      <c r="AP130" s="145">
        <v>3</v>
      </c>
      <c r="AQ130" s="145"/>
      <c r="AR130" s="145"/>
      <c r="AS130" s="153"/>
      <c r="AT130" s="152"/>
      <c r="AU130" s="162">
        <v>3</v>
      </c>
      <c r="AV130" s="153"/>
      <c r="AW130" s="153"/>
      <c r="AX130" s="145"/>
      <c r="AY130" s="145">
        <v>3</v>
      </c>
      <c r="AZ130" s="145">
        <v>3</v>
      </c>
      <c r="BA130" s="162">
        <v>3</v>
      </c>
      <c r="BB130" s="145"/>
      <c r="BC130" s="145"/>
      <c r="BD130" s="153"/>
      <c r="BE130" s="151"/>
      <c r="BF130" s="154"/>
      <c r="BG130" s="162">
        <v>0</v>
      </c>
    </row>
    <row r="131" spans="1:59" s="102" customFormat="1" ht="23.1" customHeight="1" x14ac:dyDescent="0.3">
      <c r="A131" s="143">
        <v>129</v>
      </c>
      <c r="B131" s="143" t="s">
        <v>250</v>
      </c>
      <c r="C131" s="144" t="s">
        <v>251</v>
      </c>
      <c r="D131" s="143" t="s">
        <v>541</v>
      </c>
      <c r="E131" s="143" t="s">
        <v>160</v>
      </c>
      <c r="F131" s="145">
        <v>3</v>
      </c>
      <c r="G131" s="145">
        <v>4</v>
      </c>
      <c r="H131" s="145">
        <v>4</v>
      </c>
      <c r="I131" s="145">
        <v>3</v>
      </c>
      <c r="J131" s="146"/>
      <c r="K131" s="162">
        <v>3.5</v>
      </c>
      <c r="L131" s="145">
        <v>2</v>
      </c>
      <c r="M131" s="145">
        <v>4</v>
      </c>
      <c r="N131" s="145">
        <v>3</v>
      </c>
      <c r="O131" s="145">
        <v>3</v>
      </c>
      <c r="P131" s="145">
        <v>3</v>
      </c>
      <c r="Q131" s="162">
        <v>3</v>
      </c>
      <c r="R131" s="145"/>
      <c r="S131" s="145">
        <v>3</v>
      </c>
      <c r="T131" s="145"/>
      <c r="U131" s="145"/>
      <c r="V131" s="146"/>
      <c r="W131" s="162">
        <v>3</v>
      </c>
      <c r="X131" s="145"/>
      <c r="Y131" s="145"/>
      <c r="Z131" s="145"/>
      <c r="AA131" s="145"/>
      <c r="AB131" s="146"/>
      <c r="AC131" s="162">
        <v>0</v>
      </c>
      <c r="AD131" s="145"/>
      <c r="AE131" s="145"/>
      <c r="AF131" s="145"/>
      <c r="AG131" s="145"/>
      <c r="AH131" s="146"/>
      <c r="AI131" s="162">
        <v>0</v>
      </c>
      <c r="AJ131" s="145">
        <v>3</v>
      </c>
      <c r="AK131" s="145">
        <v>4</v>
      </c>
      <c r="AL131" s="146">
        <v>3</v>
      </c>
      <c r="AM131" s="145">
        <v>3</v>
      </c>
      <c r="AN131" s="146"/>
      <c r="AO131" s="162">
        <v>3.25</v>
      </c>
      <c r="AP131" s="145">
        <v>3</v>
      </c>
      <c r="AQ131" s="145"/>
      <c r="AR131" s="145"/>
      <c r="AS131" s="145"/>
      <c r="AT131" s="146"/>
      <c r="AU131" s="162">
        <v>3</v>
      </c>
      <c r="AV131" s="145"/>
      <c r="AW131" s="145"/>
      <c r="AX131" s="145"/>
      <c r="AY131" s="145">
        <v>4</v>
      </c>
      <c r="AZ131" s="145">
        <v>4</v>
      </c>
      <c r="BA131" s="162">
        <v>4</v>
      </c>
      <c r="BB131" s="145"/>
      <c r="BC131" s="145"/>
      <c r="BD131" s="145"/>
      <c r="BE131" s="147"/>
      <c r="BF131" s="148"/>
      <c r="BG131" s="162">
        <v>0</v>
      </c>
    </row>
    <row r="132" spans="1:59" s="102" customFormat="1" ht="23.1" customHeight="1" x14ac:dyDescent="0.3">
      <c r="A132" s="149">
        <v>130</v>
      </c>
      <c r="B132" s="149" t="s">
        <v>55</v>
      </c>
      <c r="C132" s="150" t="s">
        <v>56</v>
      </c>
      <c r="D132" s="149" t="s">
        <v>449</v>
      </c>
      <c r="E132" s="149" t="s">
        <v>34</v>
      </c>
      <c r="F132" s="145">
        <v>3.5</v>
      </c>
      <c r="G132" s="145">
        <v>3.5</v>
      </c>
      <c r="H132" s="145">
        <v>3</v>
      </c>
      <c r="I132" s="145">
        <v>3.5</v>
      </c>
      <c r="J132" s="152"/>
      <c r="K132" s="162">
        <v>3.375</v>
      </c>
      <c r="L132" s="145">
        <v>3.5</v>
      </c>
      <c r="M132" s="145">
        <v>3.5</v>
      </c>
      <c r="N132" s="145">
        <v>3</v>
      </c>
      <c r="O132" s="145">
        <v>3.5</v>
      </c>
      <c r="P132" s="145">
        <v>3.5</v>
      </c>
      <c r="Q132" s="162">
        <v>3.4</v>
      </c>
      <c r="R132" s="145"/>
      <c r="S132" s="145">
        <v>3.5</v>
      </c>
      <c r="T132" s="153"/>
      <c r="U132" s="145"/>
      <c r="V132" s="152"/>
      <c r="W132" s="162">
        <v>3.5</v>
      </c>
      <c r="X132" s="145"/>
      <c r="Y132" s="145"/>
      <c r="Z132" s="153"/>
      <c r="AA132" s="153"/>
      <c r="AB132" s="152"/>
      <c r="AC132" s="162">
        <v>0</v>
      </c>
      <c r="AD132" s="145"/>
      <c r="AE132" s="145"/>
      <c r="AF132" s="145"/>
      <c r="AG132" s="153"/>
      <c r="AH132" s="152"/>
      <c r="AI132" s="162">
        <v>0</v>
      </c>
      <c r="AJ132" s="145">
        <v>3.5</v>
      </c>
      <c r="AK132" s="145">
        <v>3.5</v>
      </c>
      <c r="AL132" s="146">
        <v>3.5</v>
      </c>
      <c r="AM132" s="145">
        <v>3.5</v>
      </c>
      <c r="AN132" s="152"/>
      <c r="AO132" s="162">
        <v>3.5</v>
      </c>
      <c r="AP132" s="145">
        <v>3</v>
      </c>
      <c r="AQ132" s="145"/>
      <c r="AR132" s="145"/>
      <c r="AS132" s="153"/>
      <c r="AT132" s="152"/>
      <c r="AU132" s="162">
        <v>3</v>
      </c>
      <c r="AV132" s="153"/>
      <c r="AW132" s="153"/>
      <c r="AX132" s="145"/>
      <c r="AY132" s="145">
        <v>3.5</v>
      </c>
      <c r="AZ132" s="145">
        <v>3.5</v>
      </c>
      <c r="BA132" s="162">
        <v>3.5</v>
      </c>
      <c r="BB132" s="145"/>
      <c r="BC132" s="145"/>
      <c r="BD132" s="153"/>
      <c r="BE132" s="151"/>
      <c r="BF132" s="154"/>
      <c r="BG132" s="162">
        <v>0</v>
      </c>
    </row>
    <row r="133" spans="1:59" s="102" customFormat="1" ht="23.1" customHeight="1" x14ac:dyDescent="0.3">
      <c r="A133" s="143">
        <v>131</v>
      </c>
      <c r="B133" s="143" t="s">
        <v>264</v>
      </c>
      <c r="C133" s="144" t="s">
        <v>265</v>
      </c>
      <c r="D133" s="143" t="s">
        <v>541</v>
      </c>
      <c r="E133" s="143" t="s">
        <v>160</v>
      </c>
      <c r="F133" s="145">
        <v>4</v>
      </c>
      <c r="G133" s="145">
        <v>4</v>
      </c>
      <c r="H133" s="145">
        <v>0</v>
      </c>
      <c r="I133" s="145">
        <v>4</v>
      </c>
      <c r="J133" s="146"/>
      <c r="K133" s="162">
        <v>3</v>
      </c>
      <c r="L133" s="145">
        <v>4</v>
      </c>
      <c r="M133" s="145">
        <v>4</v>
      </c>
      <c r="N133" s="145">
        <v>4</v>
      </c>
      <c r="O133" s="145">
        <v>4</v>
      </c>
      <c r="P133" s="145">
        <v>4</v>
      </c>
      <c r="Q133" s="162">
        <v>4</v>
      </c>
      <c r="R133" s="145"/>
      <c r="S133" s="145">
        <v>4</v>
      </c>
      <c r="T133" s="145"/>
      <c r="U133" s="145"/>
      <c r="V133" s="146"/>
      <c r="W133" s="162">
        <v>4</v>
      </c>
      <c r="X133" s="145"/>
      <c r="Y133" s="145"/>
      <c r="Z133" s="145"/>
      <c r="AA133" s="145"/>
      <c r="AB133" s="146"/>
      <c r="AC133" s="162">
        <v>0</v>
      </c>
      <c r="AD133" s="145"/>
      <c r="AE133" s="145"/>
      <c r="AF133" s="145"/>
      <c r="AG133" s="145"/>
      <c r="AH133" s="146"/>
      <c r="AI133" s="162">
        <v>0</v>
      </c>
      <c r="AJ133" s="145">
        <v>4</v>
      </c>
      <c r="AK133" s="145">
        <v>4</v>
      </c>
      <c r="AL133" s="146">
        <v>4</v>
      </c>
      <c r="AM133" s="145">
        <v>4</v>
      </c>
      <c r="AN133" s="146"/>
      <c r="AO133" s="162">
        <v>4</v>
      </c>
      <c r="AP133" s="145">
        <v>2</v>
      </c>
      <c r="AQ133" s="145"/>
      <c r="AR133" s="145"/>
      <c r="AS133" s="145"/>
      <c r="AT133" s="146"/>
      <c r="AU133" s="162">
        <v>2</v>
      </c>
      <c r="AV133" s="145"/>
      <c r="AW133" s="145"/>
      <c r="AX133" s="145"/>
      <c r="AY133" s="145">
        <v>2</v>
      </c>
      <c r="AZ133" s="145">
        <v>1</v>
      </c>
      <c r="BA133" s="162">
        <v>1.5</v>
      </c>
      <c r="BB133" s="145"/>
      <c r="BC133" s="145"/>
      <c r="BD133" s="145"/>
      <c r="BE133" s="147"/>
      <c r="BF133" s="148"/>
      <c r="BG133" s="162">
        <v>0</v>
      </c>
    </row>
    <row r="134" spans="1:59" s="102" customFormat="1" ht="23.1" customHeight="1" x14ac:dyDescent="0.3">
      <c r="A134" s="149">
        <v>132</v>
      </c>
      <c r="B134" s="149" t="s">
        <v>78</v>
      </c>
      <c r="C134" s="150" t="s">
        <v>79</v>
      </c>
      <c r="D134" s="149" t="s">
        <v>541</v>
      </c>
      <c r="E134" s="149" t="s">
        <v>34</v>
      </c>
      <c r="F134" s="145">
        <v>0</v>
      </c>
      <c r="G134" s="145">
        <v>0</v>
      </c>
      <c r="H134" s="145">
        <v>0</v>
      </c>
      <c r="I134" s="145">
        <v>0</v>
      </c>
      <c r="J134" s="152"/>
      <c r="K134" s="162" t="s">
        <v>563</v>
      </c>
      <c r="L134" s="145">
        <v>0</v>
      </c>
      <c r="M134" s="145">
        <v>0</v>
      </c>
      <c r="N134" s="145">
        <v>0</v>
      </c>
      <c r="O134" s="145">
        <v>0</v>
      </c>
      <c r="P134" s="145">
        <v>0</v>
      </c>
      <c r="Q134" s="162" t="s">
        <v>563</v>
      </c>
      <c r="R134" s="145"/>
      <c r="S134" s="145">
        <v>0</v>
      </c>
      <c r="T134" s="153"/>
      <c r="U134" s="145"/>
      <c r="V134" s="152"/>
      <c r="W134" s="162">
        <v>0</v>
      </c>
      <c r="X134" s="145"/>
      <c r="Y134" s="145"/>
      <c r="Z134" s="153"/>
      <c r="AA134" s="153"/>
      <c r="AB134" s="152"/>
      <c r="AC134" s="162">
        <v>0</v>
      </c>
      <c r="AD134" s="145"/>
      <c r="AE134" s="145"/>
      <c r="AF134" s="145"/>
      <c r="AG134" s="153"/>
      <c r="AH134" s="152"/>
      <c r="AI134" s="162">
        <v>0</v>
      </c>
      <c r="AJ134" s="145">
        <v>0</v>
      </c>
      <c r="AK134" s="145">
        <v>0</v>
      </c>
      <c r="AL134" s="146">
        <v>0</v>
      </c>
      <c r="AM134" s="145">
        <v>0</v>
      </c>
      <c r="AN134" s="152"/>
      <c r="AO134" s="162" t="s">
        <v>563</v>
      </c>
      <c r="AP134" s="145">
        <v>0</v>
      </c>
      <c r="AQ134" s="145"/>
      <c r="AR134" s="145"/>
      <c r="AS134" s="153"/>
      <c r="AT134" s="152"/>
      <c r="AU134" s="162">
        <v>0</v>
      </c>
      <c r="AV134" s="153"/>
      <c r="AW134" s="153"/>
      <c r="AX134" s="145"/>
      <c r="AY134" s="145">
        <v>0</v>
      </c>
      <c r="AZ134" s="145">
        <v>0</v>
      </c>
      <c r="BA134" s="162" t="s">
        <v>563</v>
      </c>
      <c r="BB134" s="145"/>
      <c r="BC134" s="145"/>
      <c r="BD134" s="153"/>
      <c r="BE134" s="151"/>
      <c r="BF134" s="154"/>
      <c r="BG134" s="162">
        <v>0</v>
      </c>
    </row>
    <row r="135" spans="1:59" s="102" customFormat="1" ht="23.1" customHeight="1" x14ac:dyDescent="0.3">
      <c r="A135" s="143">
        <v>133</v>
      </c>
      <c r="B135" s="143" t="s">
        <v>84</v>
      </c>
      <c r="C135" s="144" t="s">
        <v>85</v>
      </c>
      <c r="D135" s="143" t="s">
        <v>449</v>
      </c>
      <c r="E135" s="143" t="s">
        <v>34</v>
      </c>
      <c r="F135" s="145">
        <v>2.5</v>
      </c>
      <c r="G135" s="145">
        <v>2</v>
      </c>
      <c r="H135" s="145">
        <v>2</v>
      </c>
      <c r="I135" s="145">
        <v>2.5</v>
      </c>
      <c r="J135" s="146"/>
      <c r="K135" s="162">
        <v>2.25</v>
      </c>
      <c r="L135" s="145">
        <v>2.5</v>
      </c>
      <c r="M135" s="145">
        <v>2</v>
      </c>
      <c r="N135" s="145">
        <v>2</v>
      </c>
      <c r="O135" s="145">
        <v>2.5</v>
      </c>
      <c r="P135" s="145">
        <v>2</v>
      </c>
      <c r="Q135" s="162">
        <v>2.2000000000000002</v>
      </c>
      <c r="R135" s="145"/>
      <c r="S135" s="145">
        <v>2.5</v>
      </c>
      <c r="T135" s="145"/>
      <c r="U135" s="145"/>
      <c r="V135" s="146"/>
      <c r="W135" s="162">
        <v>2.5</v>
      </c>
      <c r="X135" s="145"/>
      <c r="Y135" s="145"/>
      <c r="Z135" s="145"/>
      <c r="AA135" s="145"/>
      <c r="AB135" s="146"/>
      <c r="AC135" s="162">
        <v>0</v>
      </c>
      <c r="AD135" s="145"/>
      <c r="AE135" s="145"/>
      <c r="AF135" s="145"/>
      <c r="AG135" s="145"/>
      <c r="AH135" s="146"/>
      <c r="AI135" s="162">
        <v>0</v>
      </c>
      <c r="AJ135" s="145">
        <v>2</v>
      </c>
      <c r="AK135" s="145">
        <v>2.5</v>
      </c>
      <c r="AL135" s="146">
        <v>2.5</v>
      </c>
      <c r="AM135" s="145">
        <v>2</v>
      </c>
      <c r="AN135" s="146"/>
      <c r="AO135" s="162">
        <v>2.25</v>
      </c>
      <c r="AP135" s="145">
        <v>2</v>
      </c>
      <c r="AQ135" s="145"/>
      <c r="AR135" s="145"/>
      <c r="AS135" s="145"/>
      <c r="AT135" s="146"/>
      <c r="AU135" s="162">
        <v>2</v>
      </c>
      <c r="AV135" s="145"/>
      <c r="AW135" s="145"/>
      <c r="AX135" s="145"/>
      <c r="AY135" s="145">
        <v>2.5</v>
      </c>
      <c r="AZ135" s="145">
        <v>2</v>
      </c>
      <c r="BA135" s="162">
        <v>2.25</v>
      </c>
      <c r="BB135" s="145"/>
      <c r="BC135" s="145"/>
      <c r="BD135" s="145"/>
      <c r="BE135" s="147"/>
      <c r="BF135" s="148"/>
      <c r="BG135" s="162">
        <v>0</v>
      </c>
    </row>
    <row r="136" spans="1:59" s="102" customFormat="1" ht="23.1" customHeight="1" x14ac:dyDescent="0.3">
      <c r="A136" s="149">
        <v>134</v>
      </c>
      <c r="B136" s="149" t="s">
        <v>252</v>
      </c>
      <c r="C136" s="150" t="s">
        <v>253</v>
      </c>
      <c r="D136" s="149" t="s">
        <v>449</v>
      </c>
      <c r="E136" s="149" t="s">
        <v>160</v>
      </c>
      <c r="F136" s="145">
        <v>3</v>
      </c>
      <c r="G136" s="145">
        <v>1</v>
      </c>
      <c r="H136" s="145">
        <v>2</v>
      </c>
      <c r="I136" s="145">
        <v>2</v>
      </c>
      <c r="J136" s="152"/>
      <c r="K136" s="162">
        <v>2</v>
      </c>
      <c r="L136" s="145">
        <v>2</v>
      </c>
      <c r="M136" s="145">
        <v>2</v>
      </c>
      <c r="N136" s="145">
        <v>2</v>
      </c>
      <c r="O136" s="145">
        <v>3</v>
      </c>
      <c r="P136" s="145">
        <v>3</v>
      </c>
      <c r="Q136" s="162">
        <v>2.4</v>
      </c>
      <c r="R136" s="145"/>
      <c r="S136" s="145">
        <v>3</v>
      </c>
      <c r="T136" s="153"/>
      <c r="U136" s="145"/>
      <c r="V136" s="152"/>
      <c r="W136" s="162">
        <v>3</v>
      </c>
      <c r="X136" s="145"/>
      <c r="Y136" s="145"/>
      <c r="Z136" s="153"/>
      <c r="AA136" s="153"/>
      <c r="AB136" s="152"/>
      <c r="AC136" s="162">
        <v>0</v>
      </c>
      <c r="AD136" s="145"/>
      <c r="AE136" s="145"/>
      <c r="AF136" s="145"/>
      <c r="AG136" s="153"/>
      <c r="AH136" s="152"/>
      <c r="AI136" s="162">
        <v>0</v>
      </c>
      <c r="AJ136" s="145">
        <v>3</v>
      </c>
      <c r="AK136" s="145">
        <v>2</v>
      </c>
      <c r="AL136" s="146">
        <v>3</v>
      </c>
      <c r="AM136" s="145">
        <v>3</v>
      </c>
      <c r="AN136" s="152"/>
      <c r="AO136" s="162">
        <v>2.75</v>
      </c>
      <c r="AP136" s="145">
        <v>1</v>
      </c>
      <c r="AQ136" s="145"/>
      <c r="AR136" s="145"/>
      <c r="AS136" s="153"/>
      <c r="AT136" s="152"/>
      <c r="AU136" s="162">
        <v>1</v>
      </c>
      <c r="AV136" s="153"/>
      <c r="AW136" s="153"/>
      <c r="AX136" s="145"/>
      <c r="AY136" s="145">
        <v>1</v>
      </c>
      <c r="AZ136" s="145">
        <v>1</v>
      </c>
      <c r="BA136" s="162">
        <v>1</v>
      </c>
      <c r="BB136" s="145"/>
      <c r="BC136" s="145"/>
      <c r="BD136" s="153"/>
      <c r="BE136" s="151"/>
      <c r="BF136" s="154"/>
      <c r="BG136" s="162">
        <v>0</v>
      </c>
    </row>
    <row r="137" spans="1:59" s="102" customFormat="1" ht="23.1" customHeight="1" x14ac:dyDescent="0.3">
      <c r="A137" s="143">
        <v>135</v>
      </c>
      <c r="B137" s="143" t="s">
        <v>369</v>
      </c>
      <c r="C137" s="144" t="s">
        <v>370</v>
      </c>
      <c r="D137" s="143" t="s">
        <v>449</v>
      </c>
      <c r="E137" s="143" t="s">
        <v>492</v>
      </c>
      <c r="F137" s="145">
        <v>2</v>
      </c>
      <c r="G137" s="145">
        <v>1</v>
      </c>
      <c r="H137" s="145">
        <v>0</v>
      </c>
      <c r="I137" s="145">
        <v>2</v>
      </c>
      <c r="J137" s="146"/>
      <c r="K137" s="162">
        <v>1.25</v>
      </c>
      <c r="L137" s="145">
        <v>3</v>
      </c>
      <c r="M137" s="145">
        <v>2</v>
      </c>
      <c r="N137" s="145">
        <v>3</v>
      </c>
      <c r="O137" s="145">
        <v>3</v>
      </c>
      <c r="P137" s="145">
        <v>3</v>
      </c>
      <c r="Q137" s="162">
        <v>2.8</v>
      </c>
      <c r="R137" s="145"/>
      <c r="S137" s="145">
        <v>2</v>
      </c>
      <c r="T137" s="145"/>
      <c r="U137" s="145"/>
      <c r="V137" s="146"/>
      <c r="W137" s="162">
        <v>2</v>
      </c>
      <c r="X137" s="145"/>
      <c r="Y137" s="145"/>
      <c r="Z137" s="145"/>
      <c r="AA137" s="145"/>
      <c r="AB137" s="146"/>
      <c r="AC137" s="162">
        <v>0</v>
      </c>
      <c r="AD137" s="145"/>
      <c r="AE137" s="145"/>
      <c r="AF137" s="145"/>
      <c r="AG137" s="145"/>
      <c r="AH137" s="146"/>
      <c r="AI137" s="162">
        <v>0</v>
      </c>
      <c r="AJ137" s="145">
        <v>3</v>
      </c>
      <c r="AK137" s="145">
        <v>2</v>
      </c>
      <c r="AL137" s="146">
        <v>2</v>
      </c>
      <c r="AM137" s="145">
        <v>2</v>
      </c>
      <c r="AN137" s="146"/>
      <c r="AO137" s="162">
        <v>2.25</v>
      </c>
      <c r="AP137" s="145">
        <v>3</v>
      </c>
      <c r="AQ137" s="145"/>
      <c r="AR137" s="145"/>
      <c r="AS137" s="145"/>
      <c r="AT137" s="146"/>
      <c r="AU137" s="162">
        <v>3</v>
      </c>
      <c r="AV137" s="145"/>
      <c r="AW137" s="145"/>
      <c r="AX137" s="145"/>
      <c r="AY137" s="145">
        <v>2</v>
      </c>
      <c r="AZ137" s="145">
        <v>2</v>
      </c>
      <c r="BA137" s="162">
        <v>2</v>
      </c>
      <c r="BB137" s="145"/>
      <c r="BC137" s="145"/>
      <c r="BD137" s="145"/>
      <c r="BE137" s="147"/>
      <c r="BF137" s="148"/>
      <c r="BG137" s="162">
        <v>0</v>
      </c>
    </row>
    <row r="138" spans="1:59" s="102" customFormat="1" ht="23.1" customHeight="1" x14ac:dyDescent="0.3">
      <c r="A138" s="149">
        <v>136</v>
      </c>
      <c r="B138" s="149" t="s">
        <v>371</v>
      </c>
      <c r="C138" s="150" t="s">
        <v>372</v>
      </c>
      <c r="D138" s="149" t="s">
        <v>541</v>
      </c>
      <c r="E138" s="149" t="s">
        <v>492</v>
      </c>
      <c r="F138" s="145">
        <v>3</v>
      </c>
      <c r="G138" s="145">
        <v>3</v>
      </c>
      <c r="H138" s="145">
        <v>2</v>
      </c>
      <c r="I138" s="145">
        <v>2</v>
      </c>
      <c r="J138" s="152"/>
      <c r="K138" s="162">
        <v>2.5</v>
      </c>
      <c r="L138" s="145">
        <v>3</v>
      </c>
      <c r="M138" s="145">
        <v>2</v>
      </c>
      <c r="N138" s="145">
        <v>3</v>
      </c>
      <c r="O138" s="145">
        <v>3</v>
      </c>
      <c r="P138" s="145">
        <v>2</v>
      </c>
      <c r="Q138" s="162">
        <v>2.6</v>
      </c>
      <c r="R138" s="145"/>
      <c r="S138" s="145">
        <v>2</v>
      </c>
      <c r="T138" s="153"/>
      <c r="U138" s="145"/>
      <c r="V138" s="152"/>
      <c r="W138" s="162">
        <v>2</v>
      </c>
      <c r="X138" s="145"/>
      <c r="Y138" s="145"/>
      <c r="Z138" s="153"/>
      <c r="AA138" s="153"/>
      <c r="AB138" s="152"/>
      <c r="AC138" s="162">
        <v>0</v>
      </c>
      <c r="AD138" s="145"/>
      <c r="AE138" s="145"/>
      <c r="AF138" s="145"/>
      <c r="AG138" s="153"/>
      <c r="AH138" s="152"/>
      <c r="AI138" s="162">
        <v>0</v>
      </c>
      <c r="AJ138" s="145">
        <v>2</v>
      </c>
      <c r="AK138" s="145">
        <v>2</v>
      </c>
      <c r="AL138" s="146">
        <v>2</v>
      </c>
      <c r="AM138" s="145">
        <v>2</v>
      </c>
      <c r="AN138" s="152"/>
      <c r="AO138" s="162">
        <v>2</v>
      </c>
      <c r="AP138" s="145">
        <v>3</v>
      </c>
      <c r="AQ138" s="145"/>
      <c r="AR138" s="145"/>
      <c r="AS138" s="153"/>
      <c r="AT138" s="152"/>
      <c r="AU138" s="162">
        <v>3</v>
      </c>
      <c r="AV138" s="153"/>
      <c r="AW138" s="153"/>
      <c r="AX138" s="145"/>
      <c r="AY138" s="145">
        <v>3</v>
      </c>
      <c r="AZ138" s="145">
        <v>3</v>
      </c>
      <c r="BA138" s="162">
        <v>3</v>
      </c>
      <c r="BB138" s="145"/>
      <c r="BC138" s="145"/>
      <c r="BD138" s="153"/>
      <c r="BE138" s="151"/>
      <c r="BF138" s="154"/>
      <c r="BG138" s="162">
        <v>0</v>
      </c>
    </row>
    <row r="139" spans="1:59" s="102" customFormat="1" ht="23.1" customHeight="1" x14ac:dyDescent="0.3">
      <c r="A139" s="143">
        <v>137</v>
      </c>
      <c r="B139" s="143" t="s">
        <v>266</v>
      </c>
      <c r="C139" s="144" t="s">
        <v>267</v>
      </c>
      <c r="D139" s="143" t="s">
        <v>541</v>
      </c>
      <c r="E139" s="143" t="s">
        <v>160</v>
      </c>
      <c r="F139" s="145">
        <v>0</v>
      </c>
      <c r="G139" s="145">
        <v>0</v>
      </c>
      <c r="H139" s="145">
        <v>0</v>
      </c>
      <c r="I139" s="145">
        <v>0</v>
      </c>
      <c r="J139" s="146"/>
      <c r="K139" s="162" t="s">
        <v>563</v>
      </c>
      <c r="L139" s="145">
        <v>0</v>
      </c>
      <c r="M139" s="145">
        <v>0</v>
      </c>
      <c r="N139" s="145">
        <v>0</v>
      </c>
      <c r="O139" s="145">
        <v>0</v>
      </c>
      <c r="P139" s="145">
        <v>0</v>
      </c>
      <c r="Q139" s="162" t="s">
        <v>563</v>
      </c>
      <c r="R139" s="145"/>
      <c r="S139" s="145">
        <v>0</v>
      </c>
      <c r="T139" s="145"/>
      <c r="U139" s="145"/>
      <c r="V139" s="146"/>
      <c r="W139" s="162">
        <v>0</v>
      </c>
      <c r="X139" s="145"/>
      <c r="Y139" s="145"/>
      <c r="Z139" s="145"/>
      <c r="AA139" s="145"/>
      <c r="AB139" s="146"/>
      <c r="AC139" s="162">
        <v>0</v>
      </c>
      <c r="AD139" s="145"/>
      <c r="AE139" s="145"/>
      <c r="AF139" s="145"/>
      <c r="AG139" s="145"/>
      <c r="AH139" s="146"/>
      <c r="AI139" s="162">
        <v>0</v>
      </c>
      <c r="AJ139" s="145">
        <v>0</v>
      </c>
      <c r="AK139" s="145">
        <v>0</v>
      </c>
      <c r="AL139" s="146">
        <v>0</v>
      </c>
      <c r="AM139" s="145">
        <v>0</v>
      </c>
      <c r="AN139" s="146"/>
      <c r="AO139" s="162" t="s">
        <v>563</v>
      </c>
      <c r="AP139" s="145">
        <v>0</v>
      </c>
      <c r="AQ139" s="145"/>
      <c r="AR139" s="145"/>
      <c r="AS139" s="145"/>
      <c r="AT139" s="146"/>
      <c r="AU139" s="162">
        <v>0</v>
      </c>
      <c r="AV139" s="145"/>
      <c r="AW139" s="145"/>
      <c r="AX139" s="145"/>
      <c r="AY139" s="145">
        <v>0</v>
      </c>
      <c r="AZ139" s="145">
        <v>0</v>
      </c>
      <c r="BA139" s="162" t="s">
        <v>563</v>
      </c>
      <c r="BB139" s="145"/>
      <c r="BC139" s="145"/>
      <c r="BD139" s="145"/>
      <c r="BE139" s="147"/>
      <c r="BF139" s="148"/>
      <c r="BG139" s="162">
        <v>0</v>
      </c>
    </row>
    <row r="140" spans="1:59" s="102" customFormat="1" ht="23.1" customHeight="1" x14ac:dyDescent="0.3">
      <c r="A140" s="149">
        <v>138</v>
      </c>
      <c r="B140" s="149" t="s">
        <v>280</v>
      </c>
      <c r="C140" s="150" t="s">
        <v>281</v>
      </c>
      <c r="D140" s="149" t="s">
        <v>541</v>
      </c>
      <c r="E140" s="149" t="s">
        <v>160</v>
      </c>
      <c r="F140" s="145">
        <v>3</v>
      </c>
      <c r="G140" s="145">
        <v>3</v>
      </c>
      <c r="H140" s="145">
        <v>2</v>
      </c>
      <c r="I140" s="145">
        <v>2</v>
      </c>
      <c r="J140" s="152"/>
      <c r="K140" s="162">
        <v>2.5</v>
      </c>
      <c r="L140" s="145">
        <v>2</v>
      </c>
      <c r="M140" s="145">
        <v>3</v>
      </c>
      <c r="N140" s="145">
        <v>3</v>
      </c>
      <c r="O140" s="145">
        <v>4</v>
      </c>
      <c r="P140" s="145">
        <v>3</v>
      </c>
      <c r="Q140" s="162">
        <v>3</v>
      </c>
      <c r="R140" s="145"/>
      <c r="S140" s="145">
        <v>2</v>
      </c>
      <c r="T140" s="153"/>
      <c r="U140" s="145"/>
      <c r="V140" s="152"/>
      <c r="W140" s="162">
        <v>2</v>
      </c>
      <c r="X140" s="145"/>
      <c r="Y140" s="145"/>
      <c r="Z140" s="153"/>
      <c r="AA140" s="153"/>
      <c r="AB140" s="152"/>
      <c r="AC140" s="162">
        <v>0</v>
      </c>
      <c r="AD140" s="145"/>
      <c r="AE140" s="145"/>
      <c r="AF140" s="145"/>
      <c r="AG140" s="153"/>
      <c r="AH140" s="152"/>
      <c r="AI140" s="162">
        <v>0</v>
      </c>
      <c r="AJ140" s="145">
        <v>3</v>
      </c>
      <c r="AK140" s="145">
        <v>3</v>
      </c>
      <c r="AL140" s="146">
        <v>3</v>
      </c>
      <c r="AM140" s="145">
        <v>2</v>
      </c>
      <c r="AN140" s="152"/>
      <c r="AO140" s="162">
        <v>2.75</v>
      </c>
      <c r="AP140" s="145">
        <v>3</v>
      </c>
      <c r="AQ140" s="145"/>
      <c r="AR140" s="145"/>
      <c r="AS140" s="153"/>
      <c r="AT140" s="152"/>
      <c r="AU140" s="162">
        <v>3</v>
      </c>
      <c r="AV140" s="153"/>
      <c r="AW140" s="153"/>
      <c r="AX140" s="145"/>
      <c r="AY140" s="145">
        <v>3</v>
      </c>
      <c r="AZ140" s="145">
        <v>4</v>
      </c>
      <c r="BA140" s="162">
        <v>3.5</v>
      </c>
      <c r="BB140" s="145"/>
      <c r="BC140" s="145"/>
      <c r="BD140" s="153"/>
      <c r="BE140" s="151"/>
      <c r="BF140" s="154"/>
      <c r="BG140" s="162">
        <v>0</v>
      </c>
    </row>
    <row r="141" spans="1:59" s="102" customFormat="1" ht="23.1" customHeight="1" x14ac:dyDescent="0.3">
      <c r="A141" s="143">
        <v>139</v>
      </c>
      <c r="B141" s="143" t="s">
        <v>151</v>
      </c>
      <c r="C141" s="144" t="s">
        <v>152</v>
      </c>
      <c r="D141" s="143" t="s">
        <v>449</v>
      </c>
      <c r="E141" s="143" t="s">
        <v>34</v>
      </c>
      <c r="F141" s="145">
        <v>3</v>
      </c>
      <c r="G141" s="145">
        <v>2</v>
      </c>
      <c r="H141" s="145">
        <v>3</v>
      </c>
      <c r="I141" s="145">
        <v>2</v>
      </c>
      <c r="J141" s="146"/>
      <c r="K141" s="162">
        <v>2.5</v>
      </c>
      <c r="L141" s="145">
        <v>3</v>
      </c>
      <c r="M141" s="145">
        <v>2</v>
      </c>
      <c r="N141" s="145">
        <v>2</v>
      </c>
      <c r="O141" s="145">
        <v>3</v>
      </c>
      <c r="P141" s="145">
        <v>3</v>
      </c>
      <c r="Q141" s="162">
        <v>2.6</v>
      </c>
      <c r="R141" s="145"/>
      <c r="S141" s="145">
        <v>2</v>
      </c>
      <c r="T141" s="145"/>
      <c r="U141" s="145"/>
      <c r="V141" s="146"/>
      <c r="W141" s="162">
        <v>2</v>
      </c>
      <c r="X141" s="145"/>
      <c r="Y141" s="145"/>
      <c r="Z141" s="145"/>
      <c r="AA141" s="145"/>
      <c r="AB141" s="146"/>
      <c r="AC141" s="162">
        <v>0</v>
      </c>
      <c r="AD141" s="145"/>
      <c r="AE141" s="145"/>
      <c r="AF141" s="145"/>
      <c r="AG141" s="145"/>
      <c r="AH141" s="146"/>
      <c r="AI141" s="162">
        <v>0</v>
      </c>
      <c r="AJ141" s="145">
        <v>3</v>
      </c>
      <c r="AK141" s="145">
        <v>2</v>
      </c>
      <c r="AL141" s="146">
        <v>3</v>
      </c>
      <c r="AM141" s="145">
        <v>3</v>
      </c>
      <c r="AN141" s="146"/>
      <c r="AO141" s="162">
        <v>2.75</v>
      </c>
      <c r="AP141" s="145">
        <v>3</v>
      </c>
      <c r="AQ141" s="145"/>
      <c r="AR141" s="145"/>
      <c r="AS141" s="145"/>
      <c r="AT141" s="146"/>
      <c r="AU141" s="162">
        <v>3</v>
      </c>
      <c r="AV141" s="145"/>
      <c r="AW141" s="145"/>
      <c r="AX141" s="145"/>
      <c r="AY141" s="145">
        <v>4</v>
      </c>
      <c r="AZ141" s="145">
        <v>4</v>
      </c>
      <c r="BA141" s="162">
        <v>4</v>
      </c>
      <c r="BB141" s="145"/>
      <c r="BC141" s="145"/>
      <c r="BD141" s="145"/>
      <c r="BE141" s="147"/>
      <c r="BF141" s="148"/>
      <c r="BG141" s="162">
        <v>0</v>
      </c>
    </row>
    <row r="142" spans="1:59" s="102" customFormat="1" ht="23.1" customHeight="1" x14ac:dyDescent="0.3">
      <c r="A142" s="149">
        <v>140</v>
      </c>
      <c r="B142" s="149" t="s">
        <v>373</v>
      </c>
      <c r="C142" s="150" t="s">
        <v>374</v>
      </c>
      <c r="D142" s="149" t="s">
        <v>449</v>
      </c>
      <c r="E142" s="149" t="s">
        <v>492</v>
      </c>
      <c r="F142" s="145">
        <v>2</v>
      </c>
      <c r="G142" s="145">
        <v>3</v>
      </c>
      <c r="H142" s="145">
        <v>2</v>
      </c>
      <c r="I142" s="145">
        <v>2</v>
      </c>
      <c r="J142" s="152"/>
      <c r="K142" s="162">
        <v>2.25</v>
      </c>
      <c r="L142" s="145">
        <v>2</v>
      </c>
      <c r="M142" s="145">
        <v>3</v>
      </c>
      <c r="N142" s="145">
        <v>3</v>
      </c>
      <c r="O142" s="145">
        <v>3</v>
      </c>
      <c r="P142" s="145">
        <v>2</v>
      </c>
      <c r="Q142" s="162">
        <v>2.6</v>
      </c>
      <c r="R142" s="145"/>
      <c r="S142" s="145">
        <v>2</v>
      </c>
      <c r="T142" s="153"/>
      <c r="U142" s="145"/>
      <c r="V142" s="152"/>
      <c r="W142" s="162">
        <v>2</v>
      </c>
      <c r="X142" s="145"/>
      <c r="Y142" s="145"/>
      <c r="Z142" s="153"/>
      <c r="AA142" s="153"/>
      <c r="AB142" s="152"/>
      <c r="AC142" s="162">
        <v>0</v>
      </c>
      <c r="AD142" s="145"/>
      <c r="AE142" s="145"/>
      <c r="AF142" s="145"/>
      <c r="AG142" s="153"/>
      <c r="AH142" s="152"/>
      <c r="AI142" s="162">
        <v>0</v>
      </c>
      <c r="AJ142" s="145">
        <v>2</v>
      </c>
      <c r="AK142" s="145">
        <v>2</v>
      </c>
      <c r="AL142" s="146">
        <v>2</v>
      </c>
      <c r="AM142" s="145">
        <v>2</v>
      </c>
      <c r="AN142" s="152"/>
      <c r="AO142" s="162">
        <v>2</v>
      </c>
      <c r="AP142" s="145">
        <v>3</v>
      </c>
      <c r="AQ142" s="145"/>
      <c r="AR142" s="145"/>
      <c r="AS142" s="153"/>
      <c r="AT142" s="152"/>
      <c r="AU142" s="162">
        <v>3</v>
      </c>
      <c r="AV142" s="153"/>
      <c r="AW142" s="153"/>
      <c r="AX142" s="145"/>
      <c r="AY142" s="145">
        <v>2</v>
      </c>
      <c r="AZ142" s="145">
        <v>2</v>
      </c>
      <c r="BA142" s="162">
        <v>2</v>
      </c>
      <c r="BB142" s="145"/>
      <c r="BC142" s="145"/>
      <c r="BD142" s="153"/>
      <c r="BE142" s="151"/>
      <c r="BF142" s="154"/>
      <c r="BG142" s="162">
        <v>0</v>
      </c>
    </row>
    <row r="143" spans="1:59" s="102" customFormat="1" ht="23.1" customHeight="1" x14ac:dyDescent="0.3">
      <c r="A143" s="143">
        <v>141</v>
      </c>
      <c r="B143" s="143" t="s">
        <v>268</v>
      </c>
      <c r="C143" s="144" t="s">
        <v>269</v>
      </c>
      <c r="D143" s="143" t="s">
        <v>449</v>
      </c>
      <c r="E143" s="143" t="s">
        <v>160</v>
      </c>
      <c r="F143" s="145">
        <v>3.5</v>
      </c>
      <c r="G143" s="145">
        <v>3</v>
      </c>
      <c r="H143" s="145">
        <v>3</v>
      </c>
      <c r="I143" s="145">
        <v>2.5</v>
      </c>
      <c r="J143" s="146"/>
      <c r="K143" s="162">
        <v>3</v>
      </c>
      <c r="L143" s="145">
        <v>3.5</v>
      </c>
      <c r="M143" s="145">
        <v>3</v>
      </c>
      <c r="N143" s="145">
        <v>3</v>
      </c>
      <c r="O143" s="145">
        <v>2.5</v>
      </c>
      <c r="P143" s="145">
        <v>2.5</v>
      </c>
      <c r="Q143" s="162">
        <v>2.9</v>
      </c>
      <c r="R143" s="145"/>
      <c r="S143" s="145">
        <v>3</v>
      </c>
      <c r="T143" s="145"/>
      <c r="U143" s="145"/>
      <c r="V143" s="146"/>
      <c r="W143" s="162">
        <v>3</v>
      </c>
      <c r="X143" s="145"/>
      <c r="Y143" s="145"/>
      <c r="Z143" s="145"/>
      <c r="AA143" s="145"/>
      <c r="AB143" s="146"/>
      <c r="AC143" s="162">
        <v>0</v>
      </c>
      <c r="AD143" s="145"/>
      <c r="AE143" s="145"/>
      <c r="AF143" s="145"/>
      <c r="AG143" s="145"/>
      <c r="AH143" s="146"/>
      <c r="AI143" s="162">
        <v>0</v>
      </c>
      <c r="AJ143" s="145">
        <v>2.5</v>
      </c>
      <c r="AK143" s="145">
        <v>3</v>
      </c>
      <c r="AL143" s="146">
        <v>3.5</v>
      </c>
      <c r="AM143" s="145">
        <v>3</v>
      </c>
      <c r="AN143" s="146"/>
      <c r="AO143" s="162">
        <v>3</v>
      </c>
      <c r="AP143" s="145">
        <v>3</v>
      </c>
      <c r="AQ143" s="145"/>
      <c r="AR143" s="145"/>
      <c r="AS143" s="145"/>
      <c r="AT143" s="146"/>
      <c r="AU143" s="162">
        <v>3</v>
      </c>
      <c r="AV143" s="145"/>
      <c r="AW143" s="145"/>
      <c r="AX143" s="145"/>
      <c r="AY143" s="145">
        <v>2.5</v>
      </c>
      <c r="AZ143" s="145">
        <v>2.5</v>
      </c>
      <c r="BA143" s="162">
        <v>2.5</v>
      </c>
      <c r="BB143" s="145"/>
      <c r="BC143" s="145"/>
      <c r="BD143" s="145"/>
      <c r="BE143" s="147"/>
      <c r="BF143" s="148"/>
      <c r="BG143" s="162">
        <v>0</v>
      </c>
    </row>
    <row r="144" spans="1:59" s="102" customFormat="1" ht="23.1" customHeight="1" x14ac:dyDescent="0.3">
      <c r="A144" s="149">
        <v>142</v>
      </c>
      <c r="B144" s="149" t="s">
        <v>169</v>
      </c>
      <c r="C144" s="150" t="s">
        <v>170</v>
      </c>
      <c r="D144" s="149" t="s">
        <v>541</v>
      </c>
      <c r="E144" s="149" t="s">
        <v>160</v>
      </c>
      <c r="F144" s="145">
        <v>3</v>
      </c>
      <c r="G144" s="145">
        <v>4</v>
      </c>
      <c r="H144" s="145">
        <v>4</v>
      </c>
      <c r="I144" s="145">
        <v>3</v>
      </c>
      <c r="J144" s="152"/>
      <c r="K144" s="162">
        <v>3.5</v>
      </c>
      <c r="L144" s="145">
        <v>3</v>
      </c>
      <c r="M144" s="145">
        <v>3</v>
      </c>
      <c r="N144" s="145">
        <v>3</v>
      </c>
      <c r="O144" s="145">
        <v>3</v>
      </c>
      <c r="P144" s="145">
        <v>3</v>
      </c>
      <c r="Q144" s="162">
        <v>3</v>
      </c>
      <c r="R144" s="145"/>
      <c r="S144" s="145">
        <v>3</v>
      </c>
      <c r="T144" s="153"/>
      <c r="U144" s="145"/>
      <c r="V144" s="152"/>
      <c r="W144" s="162">
        <v>3</v>
      </c>
      <c r="X144" s="145"/>
      <c r="Y144" s="145"/>
      <c r="Z144" s="153"/>
      <c r="AA144" s="153"/>
      <c r="AB144" s="152"/>
      <c r="AC144" s="162">
        <v>0</v>
      </c>
      <c r="AD144" s="145"/>
      <c r="AE144" s="145"/>
      <c r="AF144" s="145"/>
      <c r="AG144" s="153"/>
      <c r="AH144" s="152"/>
      <c r="AI144" s="162">
        <v>0</v>
      </c>
      <c r="AJ144" s="145">
        <v>3</v>
      </c>
      <c r="AK144" s="145">
        <v>3</v>
      </c>
      <c r="AL144" s="146">
        <v>3</v>
      </c>
      <c r="AM144" s="145">
        <v>3</v>
      </c>
      <c r="AN144" s="152"/>
      <c r="AO144" s="162">
        <v>3</v>
      </c>
      <c r="AP144" s="145">
        <v>3</v>
      </c>
      <c r="AQ144" s="145"/>
      <c r="AR144" s="145"/>
      <c r="AS144" s="153"/>
      <c r="AT144" s="152"/>
      <c r="AU144" s="162">
        <v>3</v>
      </c>
      <c r="AV144" s="153"/>
      <c r="AW144" s="153"/>
      <c r="AX144" s="145"/>
      <c r="AY144" s="145">
        <v>4</v>
      </c>
      <c r="AZ144" s="145">
        <v>3</v>
      </c>
      <c r="BA144" s="162">
        <v>3.5</v>
      </c>
      <c r="BB144" s="145"/>
      <c r="BC144" s="145"/>
      <c r="BD144" s="153"/>
      <c r="BE144" s="151"/>
      <c r="BF144" s="154"/>
      <c r="BG144" s="162">
        <v>0</v>
      </c>
    </row>
    <row r="145" spans="1:59" s="102" customFormat="1" ht="23.1" customHeight="1" x14ac:dyDescent="0.3">
      <c r="A145" s="143">
        <v>143</v>
      </c>
      <c r="B145" s="143" t="s">
        <v>282</v>
      </c>
      <c r="C145" s="144" t="s">
        <v>283</v>
      </c>
      <c r="D145" s="143" t="s">
        <v>449</v>
      </c>
      <c r="E145" s="143" t="s">
        <v>160</v>
      </c>
      <c r="F145" s="145">
        <v>3</v>
      </c>
      <c r="G145" s="145">
        <v>4</v>
      </c>
      <c r="H145" s="145">
        <v>0</v>
      </c>
      <c r="I145" s="145">
        <v>3</v>
      </c>
      <c r="J145" s="146"/>
      <c r="K145" s="162">
        <v>2.5</v>
      </c>
      <c r="L145" s="145">
        <v>3</v>
      </c>
      <c r="M145" s="145">
        <v>3</v>
      </c>
      <c r="N145" s="145">
        <v>3</v>
      </c>
      <c r="O145" s="145">
        <v>3</v>
      </c>
      <c r="P145" s="145">
        <v>3</v>
      </c>
      <c r="Q145" s="162">
        <v>3</v>
      </c>
      <c r="R145" s="145"/>
      <c r="S145" s="145">
        <v>3</v>
      </c>
      <c r="T145" s="145"/>
      <c r="U145" s="145"/>
      <c r="V145" s="146"/>
      <c r="W145" s="162">
        <v>3</v>
      </c>
      <c r="X145" s="145"/>
      <c r="Y145" s="145"/>
      <c r="Z145" s="145"/>
      <c r="AA145" s="145"/>
      <c r="AB145" s="146"/>
      <c r="AC145" s="162">
        <v>0</v>
      </c>
      <c r="AD145" s="145"/>
      <c r="AE145" s="145"/>
      <c r="AF145" s="145"/>
      <c r="AG145" s="145"/>
      <c r="AH145" s="146"/>
      <c r="AI145" s="162">
        <v>0</v>
      </c>
      <c r="AJ145" s="145">
        <v>3</v>
      </c>
      <c r="AK145" s="145">
        <v>3</v>
      </c>
      <c r="AL145" s="146">
        <v>3</v>
      </c>
      <c r="AM145" s="145">
        <v>3</v>
      </c>
      <c r="AN145" s="146"/>
      <c r="AO145" s="162">
        <v>3</v>
      </c>
      <c r="AP145" s="145">
        <v>3</v>
      </c>
      <c r="AQ145" s="145"/>
      <c r="AR145" s="145"/>
      <c r="AS145" s="145"/>
      <c r="AT145" s="146"/>
      <c r="AU145" s="162">
        <v>3</v>
      </c>
      <c r="AV145" s="145"/>
      <c r="AW145" s="145"/>
      <c r="AX145" s="145"/>
      <c r="AY145" s="145">
        <v>3</v>
      </c>
      <c r="AZ145" s="145">
        <v>3</v>
      </c>
      <c r="BA145" s="162">
        <v>3</v>
      </c>
      <c r="BB145" s="145"/>
      <c r="BC145" s="145"/>
      <c r="BD145" s="145"/>
      <c r="BE145" s="147"/>
      <c r="BF145" s="148"/>
      <c r="BG145" s="162">
        <v>0</v>
      </c>
    </row>
    <row r="146" spans="1:59" s="102" customFormat="1" ht="23.1" customHeight="1" x14ac:dyDescent="0.3">
      <c r="A146" s="149">
        <v>144</v>
      </c>
      <c r="B146" s="149" t="s">
        <v>171</v>
      </c>
      <c r="C146" s="150" t="s">
        <v>172</v>
      </c>
      <c r="D146" s="149" t="s">
        <v>449</v>
      </c>
      <c r="E146" s="149" t="s">
        <v>160</v>
      </c>
      <c r="F146" s="145">
        <v>3</v>
      </c>
      <c r="G146" s="145">
        <v>3</v>
      </c>
      <c r="H146" s="145">
        <v>3</v>
      </c>
      <c r="I146" s="145">
        <v>3</v>
      </c>
      <c r="J146" s="152"/>
      <c r="K146" s="162">
        <v>3</v>
      </c>
      <c r="L146" s="145">
        <v>4</v>
      </c>
      <c r="M146" s="145">
        <v>3</v>
      </c>
      <c r="N146" s="145">
        <v>3</v>
      </c>
      <c r="O146" s="145">
        <v>3</v>
      </c>
      <c r="P146" s="145">
        <v>4</v>
      </c>
      <c r="Q146" s="162">
        <v>3.4</v>
      </c>
      <c r="R146" s="145"/>
      <c r="S146" s="145">
        <v>3</v>
      </c>
      <c r="T146" s="153"/>
      <c r="U146" s="145"/>
      <c r="V146" s="152"/>
      <c r="W146" s="162">
        <v>3</v>
      </c>
      <c r="X146" s="145"/>
      <c r="Y146" s="145"/>
      <c r="Z146" s="153"/>
      <c r="AA146" s="153"/>
      <c r="AB146" s="152"/>
      <c r="AC146" s="162">
        <v>0</v>
      </c>
      <c r="AD146" s="145"/>
      <c r="AE146" s="145"/>
      <c r="AF146" s="145"/>
      <c r="AG146" s="153"/>
      <c r="AH146" s="152"/>
      <c r="AI146" s="162">
        <v>0</v>
      </c>
      <c r="AJ146" s="145">
        <v>3</v>
      </c>
      <c r="AK146" s="145">
        <v>3</v>
      </c>
      <c r="AL146" s="146">
        <v>3</v>
      </c>
      <c r="AM146" s="145">
        <v>3</v>
      </c>
      <c r="AN146" s="152"/>
      <c r="AO146" s="162">
        <v>3</v>
      </c>
      <c r="AP146" s="145">
        <v>3</v>
      </c>
      <c r="AQ146" s="145"/>
      <c r="AR146" s="145"/>
      <c r="AS146" s="153"/>
      <c r="AT146" s="152"/>
      <c r="AU146" s="162">
        <v>3</v>
      </c>
      <c r="AV146" s="153"/>
      <c r="AW146" s="153"/>
      <c r="AX146" s="145"/>
      <c r="AY146" s="145">
        <v>4</v>
      </c>
      <c r="AZ146" s="145">
        <v>4</v>
      </c>
      <c r="BA146" s="162">
        <v>4</v>
      </c>
      <c r="BB146" s="145"/>
      <c r="BC146" s="145"/>
      <c r="BD146" s="153"/>
      <c r="BE146" s="151"/>
      <c r="BF146" s="154"/>
      <c r="BG146" s="162">
        <v>0</v>
      </c>
    </row>
    <row r="147" spans="1:59" s="102" customFormat="1" ht="23.1" customHeight="1" x14ac:dyDescent="0.3">
      <c r="A147" s="143">
        <v>145</v>
      </c>
      <c r="B147" s="143" t="s">
        <v>375</v>
      </c>
      <c r="C147" s="144" t="s">
        <v>376</v>
      </c>
      <c r="D147" s="143" t="s">
        <v>541</v>
      </c>
      <c r="E147" s="143" t="s">
        <v>492</v>
      </c>
      <c r="F147" s="145">
        <v>3</v>
      </c>
      <c r="G147" s="145">
        <v>2.5</v>
      </c>
      <c r="H147" s="145">
        <v>2.5</v>
      </c>
      <c r="I147" s="145">
        <v>3</v>
      </c>
      <c r="J147" s="146"/>
      <c r="K147" s="162">
        <v>2.75</v>
      </c>
      <c r="L147" s="145">
        <v>3</v>
      </c>
      <c r="M147" s="145">
        <v>2.5</v>
      </c>
      <c r="N147" s="145">
        <v>2.5</v>
      </c>
      <c r="O147" s="145">
        <v>3</v>
      </c>
      <c r="P147" s="145">
        <v>3</v>
      </c>
      <c r="Q147" s="162">
        <v>2.8</v>
      </c>
      <c r="R147" s="145"/>
      <c r="S147" s="145">
        <v>3</v>
      </c>
      <c r="T147" s="145"/>
      <c r="U147" s="145"/>
      <c r="V147" s="146"/>
      <c r="W147" s="162">
        <v>3</v>
      </c>
      <c r="X147" s="145"/>
      <c r="Y147" s="145"/>
      <c r="Z147" s="145"/>
      <c r="AA147" s="145"/>
      <c r="AB147" s="146"/>
      <c r="AC147" s="162">
        <v>0</v>
      </c>
      <c r="AD147" s="145"/>
      <c r="AE147" s="145"/>
      <c r="AF147" s="145"/>
      <c r="AG147" s="145"/>
      <c r="AH147" s="146"/>
      <c r="AI147" s="162">
        <v>0</v>
      </c>
      <c r="AJ147" s="145">
        <v>3</v>
      </c>
      <c r="AK147" s="145">
        <v>3</v>
      </c>
      <c r="AL147" s="146">
        <v>3</v>
      </c>
      <c r="AM147" s="145">
        <v>2.5</v>
      </c>
      <c r="AN147" s="146"/>
      <c r="AO147" s="162">
        <v>2.875</v>
      </c>
      <c r="AP147" s="145">
        <v>2.5</v>
      </c>
      <c r="AQ147" s="145"/>
      <c r="AR147" s="145"/>
      <c r="AS147" s="145"/>
      <c r="AT147" s="146"/>
      <c r="AU147" s="162">
        <v>2.5</v>
      </c>
      <c r="AV147" s="145"/>
      <c r="AW147" s="145"/>
      <c r="AX147" s="145"/>
      <c r="AY147" s="145">
        <v>3</v>
      </c>
      <c r="AZ147" s="145">
        <v>3</v>
      </c>
      <c r="BA147" s="162">
        <v>3</v>
      </c>
      <c r="BB147" s="145"/>
      <c r="BC147" s="145"/>
      <c r="BD147" s="145"/>
      <c r="BE147" s="147"/>
      <c r="BF147" s="148"/>
      <c r="BG147" s="162">
        <v>0</v>
      </c>
    </row>
    <row r="148" spans="1:59" s="102" customFormat="1" ht="23.1" customHeight="1" x14ac:dyDescent="0.3">
      <c r="A148" s="149">
        <v>146</v>
      </c>
      <c r="B148" s="149" t="s">
        <v>377</v>
      </c>
      <c r="C148" s="150" t="s">
        <v>378</v>
      </c>
      <c r="D148" s="149" t="s">
        <v>541</v>
      </c>
      <c r="E148" s="149" t="s">
        <v>492</v>
      </c>
      <c r="F148" s="145">
        <v>5</v>
      </c>
      <c r="G148" s="145">
        <v>5</v>
      </c>
      <c r="H148" s="145">
        <v>5</v>
      </c>
      <c r="I148" s="145">
        <v>5</v>
      </c>
      <c r="J148" s="152"/>
      <c r="K148" s="162">
        <v>5</v>
      </c>
      <c r="L148" s="145">
        <v>4</v>
      </c>
      <c r="M148" s="145">
        <v>5</v>
      </c>
      <c r="N148" s="145">
        <v>5</v>
      </c>
      <c r="O148" s="145">
        <v>4</v>
      </c>
      <c r="P148" s="145">
        <v>4</v>
      </c>
      <c r="Q148" s="162">
        <v>4.4000000000000004</v>
      </c>
      <c r="R148" s="145"/>
      <c r="S148" s="145">
        <v>4</v>
      </c>
      <c r="T148" s="153"/>
      <c r="U148" s="145"/>
      <c r="V148" s="152"/>
      <c r="W148" s="162">
        <v>4</v>
      </c>
      <c r="X148" s="145"/>
      <c r="Y148" s="145"/>
      <c r="Z148" s="153"/>
      <c r="AA148" s="153"/>
      <c r="AB148" s="152"/>
      <c r="AC148" s="162">
        <v>0</v>
      </c>
      <c r="AD148" s="145"/>
      <c r="AE148" s="145"/>
      <c r="AF148" s="145"/>
      <c r="AG148" s="153"/>
      <c r="AH148" s="152"/>
      <c r="AI148" s="162">
        <v>0</v>
      </c>
      <c r="AJ148" s="145">
        <v>5</v>
      </c>
      <c r="AK148" s="145">
        <v>5</v>
      </c>
      <c r="AL148" s="146">
        <v>4</v>
      </c>
      <c r="AM148" s="145">
        <v>5</v>
      </c>
      <c r="AN148" s="152"/>
      <c r="AO148" s="162">
        <v>4.75</v>
      </c>
      <c r="AP148" s="145">
        <v>3</v>
      </c>
      <c r="AQ148" s="145"/>
      <c r="AR148" s="145"/>
      <c r="AS148" s="153"/>
      <c r="AT148" s="152"/>
      <c r="AU148" s="162">
        <v>3</v>
      </c>
      <c r="AV148" s="153"/>
      <c r="AW148" s="153"/>
      <c r="AX148" s="145"/>
      <c r="AY148" s="145">
        <v>5</v>
      </c>
      <c r="AZ148" s="145">
        <v>5</v>
      </c>
      <c r="BA148" s="162">
        <v>5</v>
      </c>
      <c r="BB148" s="145"/>
      <c r="BC148" s="145"/>
      <c r="BD148" s="153"/>
      <c r="BE148" s="151"/>
      <c r="BF148" s="154"/>
      <c r="BG148" s="162">
        <v>0</v>
      </c>
    </row>
    <row r="149" spans="1:59" s="102" customFormat="1" ht="23.1" customHeight="1" x14ac:dyDescent="0.3">
      <c r="A149" s="143">
        <v>147</v>
      </c>
      <c r="B149" s="143" t="s">
        <v>153</v>
      </c>
      <c r="C149" s="144" t="s">
        <v>154</v>
      </c>
      <c r="D149" s="143" t="s">
        <v>449</v>
      </c>
      <c r="E149" s="143" t="s">
        <v>34</v>
      </c>
      <c r="F149" s="145">
        <v>3</v>
      </c>
      <c r="G149" s="145">
        <v>3</v>
      </c>
      <c r="H149" s="145">
        <v>4</v>
      </c>
      <c r="I149" s="145">
        <v>3</v>
      </c>
      <c r="J149" s="146"/>
      <c r="K149" s="162">
        <v>3.25</v>
      </c>
      <c r="L149" s="145">
        <v>4</v>
      </c>
      <c r="M149" s="145">
        <v>2</v>
      </c>
      <c r="N149" s="145">
        <v>3</v>
      </c>
      <c r="O149" s="145">
        <v>3</v>
      </c>
      <c r="P149" s="145">
        <v>2</v>
      </c>
      <c r="Q149" s="162">
        <v>2.8</v>
      </c>
      <c r="R149" s="145"/>
      <c r="S149" s="145">
        <v>3</v>
      </c>
      <c r="T149" s="145"/>
      <c r="U149" s="145"/>
      <c r="V149" s="146"/>
      <c r="W149" s="162">
        <v>3</v>
      </c>
      <c r="X149" s="145"/>
      <c r="Y149" s="145"/>
      <c r="Z149" s="145"/>
      <c r="AA149" s="145"/>
      <c r="AB149" s="146"/>
      <c r="AC149" s="162">
        <v>0</v>
      </c>
      <c r="AD149" s="145"/>
      <c r="AE149" s="145"/>
      <c r="AF149" s="145"/>
      <c r="AG149" s="145"/>
      <c r="AH149" s="146"/>
      <c r="AI149" s="162">
        <v>0</v>
      </c>
      <c r="AJ149" s="145">
        <v>3</v>
      </c>
      <c r="AK149" s="145">
        <v>4</v>
      </c>
      <c r="AL149" s="146">
        <v>3</v>
      </c>
      <c r="AM149" s="145">
        <v>3</v>
      </c>
      <c r="AN149" s="146"/>
      <c r="AO149" s="162">
        <v>3.25</v>
      </c>
      <c r="AP149" s="145">
        <v>3</v>
      </c>
      <c r="AQ149" s="145"/>
      <c r="AR149" s="145"/>
      <c r="AS149" s="145"/>
      <c r="AT149" s="146"/>
      <c r="AU149" s="162">
        <v>3</v>
      </c>
      <c r="AV149" s="145"/>
      <c r="AW149" s="145"/>
      <c r="AX149" s="145"/>
      <c r="AY149" s="145">
        <v>3</v>
      </c>
      <c r="AZ149" s="145">
        <v>2</v>
      </c>
      <c r="BA149" s="162">
        <v>2.5</v>
      </c>
      <c r="BB149" s="145"/>
      <c r="BC149" s="145"/>
      <c r="BD149" s="145"/>
      <c r="BE149" s="147"/>
      <c r="BF149" s="148"/>
      <c r="BG149" s="162">
        <v>0</v>
      </c>
    </row>
    <row r="150" spans="1:59" s="102" customFormat="1" ht="23.1" customHeight="1" x14ac:dyDescent="0.3">
      <c r="A150" s="149">
        <v>148</v>
      </c>
      <c r="B150" s="149" t="s">
        <v>379</v>
      </c>
      <c r="C150" s="150" t="s">
        <v>380</v>
      </c>
      <c r="D150" s="149" t="s">
        <v>449</v>
      </c>
      <c r="E150" s="149" t="s">
        <v>492</v>
      </c>
      <c r="F150" s="145">
        <v>2</v>
      </c>
      <c r="G150" s="145">
        <v>2</v>
      </c>
      <c r="H150" s="145">
        <v>1</v>
      </c>
      <c r="I150" s="145">
        <v>1</v>
      </c>
      <c r="J150" s="152"/>
      <c r="K150" s="162">
        <v>1.5</v>
      </c>
      <c r="L150" s="145">
        <v>2</v>
      </c>
      <c r="M150" s="145">
        <v>2</v>
      </c>
      <c r="N150" s="145">
        <v>2</v>
      </c>
      <c r="O150" s="145">
        <v>3</v>
      </c>
      <c r="P150" s="145">
        <v>2</v>
      </c>
      <c r="Q150" s="162">
        <v>2.2000000000000002</v>
      </c>
      <c r="R150" s="145"/>
      <c r="S150" s="145">
        <v>2</v>
      </c>
      <c r="T150" s="153"/>
      <c r="U150" s="145"/>
      <c r="V150" s="152"/>
      <c r="W150" s="162">
        <v>2</v>
      </c>
      <c r="X150" s="145"/>
      <c r="Y150" s="145"/>
      <c r="Z150" s="153"/>
      <c r="AA150" s="153"/>
      <c r="AB150" s="152"/>
      <c r="AC150" s="162">
        <v>0</v>
      </c>
      <c r="AD150" s="145"/>
      <c r="AE150" s="145"/>
      <c r="AF150" s="145"/>
      <c r="AG150" s="153"/>
      <c r="AH150" s="152"/>
      <c r="AI150" s="162">
        <v>0</v>
      </c>
      <c r="AJ150" s="145">
        <v>2</v>
      </c>
      <c r="AK150" s="145">
        <v>2</v>
      </c>
      <c r="AL150" s="146">
        <v>3</v>
      </c>
      <c r="AM150" s="145">
        <v>1</v>
      </c>
      <c r="AN150" s="152"/>
      <c r="AO150" s="162">
        <v>2</v>
      </c>
      <c r="AP150" s="145">
        <v>3</v>
      </c>
      <c r="AQ150" s="145"/>
      <c r="AR150" s="145"/>
      <c r="AS150" s="153"/>
      <c r="AT150" s="152"/>
      <c r="AU150" s="162">
        <v>3</v>
      </c>
      <c r="AV150" s="153"/>
      <c r="AW150" s="153"/>
      <c r="AX150" s="145"/>
      <c r="AY150" s="145">
        <v>2</v>
      </c>
      <c r="AZ150" s="145">
        <v>2</v>
      </c>
      <c r="BA150" s="162">
        <v>2</v>
      </c>
      <c r="BB150" s="145"/>
      <c r="BC150" s="145"/>
      <c r="BD150" s="153"/>
      <c r="BE150" s="151"/>
      <c r="BF150" s="154"/>
      <c r="BG150" s="162">
        <v>0</v>
      </c>
    </row>
    <row r="151" spans="1:59" s="102" customFormat="1" ht="23.1" customHeight="1" x14ac:dyDescent="0.3">
      <c r="A151" s="143">
        <v>149</v>
      </c>
      <c r="B151" s="143" t="s">
        <v>155</v>
      </c>
      <c r="C151" s="144" t="s">
        <v>381</v>
      </c>
      <c r="D151" s="143" t="s">
        <v>449</v>
      </c>
      <c r="E151" s="143" t="s">
        <v>34</v>
      </c>
      <c r="F151" s="145">
        <v>3</v>
      </c>
      <c r="G151" s="145">
        <v>3</v>
      </c>
      <c r="H151" s="145">
        <v>3</v>
      </c>
      <c r="I151" s="145">
        <v>3</v>
      </c>
      <c r="J151" s="146"/>
      <c r="K151" s="162">
        <v>3</v>
      </c>
      <c r="L151" s="145">
        <v>2</v>
      </c>
      <c r="M151" s="145">
        <v>3</v>
      </c>
      <c r="N151" s="145">
        <v>2</v>
      </c>
      <c r="O151" s="145">
        <v>2</v>
      </c>
      <c r="P151" s="145">
        <v>2</v>
      </c>
      <c r="Q151" s="162">
        <v>2.2000000000000002</v>
      </c>
      <c r="R151" s="145"/>
      <c r="S151" s="145">
        <v>2</v>
      </c>
      <c r="T151" s="145"/>
      <c r="U151" s="145"/>
      <c r="V151" s="146"/>
      <c r="W151" s="162">
        <v>2</v>
      </c>
      <c r="X151" s="145"/>
      <c r="Y151" s="145"/>
      <c r="Z151" s="145"/>
      <c r="AA151" s="145"/>
      <c r="AB151" s="146"/>
      <c r="AC151" s="162">
        <v>0</v>
      </c>
      <c r="AD151" s="145"/>
      <c r="AE151" s="145"/>
      <c r="AF151" s="145"/>
      <c r="AG151" s="145"/>
      <c r="AH151" s="146"/>
      <c r="AI151" s="162">
        <v>0</v>
      </c>
      <c r="AJ151" s="145">
        <v>3</v>
      </c>
      <c r="AK151" s="145">
        <v>3</v>
      </c>
      <c r="AL151" s="146">
        <v>3</v>
      </c>
      <c r="AM151" s="145">
        <v>3</v>
      </c>
      <c r="AN151" s="146"/>
      <c r="AO151" s="162">
        <v>3</v>
      </c>
      <c r="AP151" s="145">
        <v>3</v>
      </c>
      <c r="AQ151" s="145"/>
      <c r="AR151" s="145"/>
      <c r="AS151" s="145"/>
      <c r="AT151" s="146"/>
      <c r="AU151" s="162">
        <v>3</v>
      </c>
      <c r="AV151" s="145"/>
      <c r="AW151" s="145"/>
      <c r="AX151" s="145"/>
      <c r="AY151" s="145">
        <v>2</v>
      </c>
      <c r="AZ151" s="145">
        <v>2</v>
      </c>
      <c r="BA151" s="162">
        <v>2</v>
      </c>
      <c r="BB151" s="145"/>
      <c r="BC151" s="145"/>
      <c r="BD151" s="145"/>
      <c r="BE151" s="147"/>
      <c r="BF151" s="148"/>
      <c r="BG151" s="162">
        <v>0</v>
      </c>
    </row>
    <row r="152" spans="1:59" s="102" customFormat="1" ht="23.1" customHeight="1" x14ac:dyDescent="0.3">
      <c r="A152" s="149">
        <v>150</v>
      </c>
      <c r="B152" s="149" t="s">
        <v>382</v>
      </c>
      <c r="C152" s="150" t="s">
        <v>383</v>
      </c>
      <c r="D152" s="149" t="s">
        <v>541</v>
      </c>
      <c r="E152" s="149" t="s">
        <v>492</v>
      </c>
      <c r="F152" s="145">
        <v>3</v>
      </c>
      <c r="G152" s="145">
        <v>4</v>
      </c>
      <c r="H152" s="145">
        <v>4</v>
      </c>
      <c r="I152" s="145">
        <v>4</v>
      </c>
      <c r="J152" s="152"/>
      <c r="K152" s="162">
        <v>3.75</v>
      </c>
      <c r="L152" s="145">
        <v>2</v>
      </c>
      <c r="M152" s="145">
        <v>3</v>
      </c>
      <c r="N152" s="145">
        <v>3</v>
      </c>
      <c r="O152" s="145">
        <v>3</v>
      </c>
      <c r="P152" s="145">
        <v>2</v>
      </c>
      <c r="Q152" s="162">
        <v>2.6</v>
      </c>
      <c r="R152" s="145"/>
      <c r="S152" s="145">
        <v>3</v>
      </c>
      <c r="T152" s="153"/>
      <c r="U152" s="145"/>
      <c r="V152" s="152"/>
      <c r="W152" s="162">
        <v>3</v>
      </c>
      <c r="X152" s="145"/>
      <c r="Y152" s="145"/>
      <c r="Z152" s="153"/>
      <c r="AA152" s="153"/>
      <c r="AB152" s="152"/>
      <c r="AC152" s="162">
        <v>0</v>
      </c>
      <c r="AD152" s="145"/>
      <c r="AE152" s="145"/>
      <c r="AF152" s="145"/>
      <c r="AG152" s="153"/>
      <c r="AH152" s="152"/>
      <c r="AI152" s="162">
        <v>0</v>
      </c>
      <c r="AJ152" s="145">
        <v>3</v>
      </c>
      <c r="AK152" s="145">
        <v>4</v>
      </c>
      <c r="AL152" s="146">
        <v>4</v>
      </c>
      <c r="AM152" s="145">
        <v>4</v>
      </c>
      <c r="AN152" s="152"/>
      <c r="AO152" s="162">
        <v>3.75</v>
      </c>
      <c r="AP152" s="145">
        <v>3</v>
      </c>
      <c r="AQ152" s="145"/>
      <c r="AR152" s="145"/>
      <c r="AS152" s="153"/>
      <c r="AT152" s="152"/>
      <c r="AU152" s="162">
        <v>3</v>
      </c>
      <c r="AV152" s="153"/>
      <c r="AW152" s="153"/>
      <c r="AX152" s="145"/>
      <c r="AY152" s="145">
        <v>5</v>
      </c>
      <c r="AZ152" s="145">
        <v>4</v>
      </c>
      <c r="BA152" s="162">
        <v>4.5</v>
      </c>
      <c r="BB152" s="145"/>
      <c r="BC152" s="145"/>
      <c r="BD152" s="153"/>
      <c r="BE152" s="151"/>
      <c r="BF152" s="154"/>
      <c r="BG152" s="162">
        <v>0</v>
      </c>
    </row>
    <row r="153" spans="1:59" s="102" customFormat="1" ht="23.1" customHeight="1" x14ac:dyDescent="0.3">
      <c r="A153" s="143">
        <v>151</v>
      </c>
      <c r="B153" s="143" t="s">
        <v>45</v>
      </c>
      <c r="C153" s="144" t="s">
        <v>46</v>
      </c>
      <c r="D153" s="143" t="s">
        <v>449</v>
      </c>
      <c r="E153" s="143" t="s">
        <v>34</v>
      </c>
      <c r="F153" s="145">
        <v>3</v>
      </c>
      <c r="G153" s="145">
        <v>3</v>
      </c>
      <c r="H153" s="145">
        <v>4</v>
      </c>
      <c r="I153" s="145">
        <v>3</v>
      </c>
      <c r="J153" s="146"/>
      <c r="K153" s="162">
        <v>3.25</v>
      </c>
      <c r="L153" s="145">
        <v>4</v>
      </c>
      <c r="M153" s="145">
        <v>3</v>
      </c>
      <c r="N153" s="145">
        <v>3</v>
      </c>
      <c r="O153" s="145">
        <v>3</v>
      </c>
      <c r="P153" s="145">
        <v>3</v>
      </c>
      <c r="Q153" s="162">
        <v>3.2</v>
      </c>
      <c r="R153" s="145"/>
      <c r="S153" s="145">
        <v>3</v>
      </c>
      <c r="T153" s="145"/>
      <c r="U153" s="145"/>
      <c r="V153" s="146"/>
      <c r="W153" s="162">
        <v>3</v>
      </c>
      <c r="X153" s="145"/>
      <c r="Y153" s="145"/>
      <c r="Z153" s="145"/>
      <c r="AA153" s="145"/>
      <c r="AB153" s="146"/>
      <c r="AC153" s="162">
        <v>0</v>
      </c>
      <c r="AD153" s="145"/>
      <c r="AE153" s="145"/>
      <c r="AF153" s="145"/>
      <c r="AG153" s="145"/>
      <c r="AH153" s="146"/>
      <c r="AI153" s="162">
        <v>0</v>
      </c>
      <c r="AJ153" s="145">
        <v>3</v>
      </c>
      <c r="AK153" s="145">
        <v>3</v>
      </c>
      <c r="AL153" s="146">
        <v>3</v>
      </c>
      <c r="AM153" s="145">
        <v>3</v>
      </c>
      <c r="AN153" s="146"/>
      <c r="AO153" s="162">
        <v>3</v>
      </c>
      <c r="AP153" s="145">
        <v>3</v>
      </c>
      <c r="AQ153" s="145"/>
      <c r="AR153" s="145"/>
      <c r="AS153" s="145"/>
      <c r="AT153" s="146"/>
      <c r="AU153" s="162">
        <v>3</v>
      </c>
      <c r="AV153" s="145"/>
      <c r="AW153" s="145"/>
      <c r="AX153" s="145"/>
      <c r="AY153" s="145">
        <v>2</v>
      </c>
      <c r="AZ153" s="145">
        <v>2</v>
      </c>
      <c r="BA153" s="162">
        <v>2</v>
      </c>
      <c r="BB153" s="145"/>
      <c r="BC153" s="145"/>
      <c r="BD153" s="145"/>
      <c r="BE153" s="147"/>
      <c r="BF153" s="148"/>
      <c r="BG153" s="162">
        <v>0</v>
      </c>
    </row>
    <row r="154" spans="1:59" s="102" customFormat="1" ht="23.1" customHeight="1" x14ac:dyDescent="0.3">
      <c r="A154" s="149">
        <v>152</v>
      </c>
      <c r="B154" s="149" t="s">
        <v>82</v>
      </c>
      <c r="C154" s="150" t="s">
        <v>83</v>
      </c>
      <c r="D154" s="149" t="s">
        <v>449</v>
      </c>
      <c r="E154" s="149" t="s">
        <v>34</v>
      </c>
      <c r="F154" s="145">
        <v>3</v>
      </c>
      <c r="G154" s="145">
        <v>3</v>
      </c>
      <c r="H154" s="145">
        <v>4</v>
      </c>
      <c r="I154" s="145">
        <v>4</v>
      </c>
      <c r="J154" s="152"/>
      <c r="K154" s="162">
        <v>3.5</v>
      </c>
      <c r="L154" s="145">
        <v>3</v>
      </c>
      <c r="M154" s="145">
        <v>4</v>
      </c>
      <c r="N154" s="145">
        <v>4</v>
      </c>
      <c r="O154" s="145">
        <v>3</v>
      </c>
      <c r="P154" s="145">
        <v>4</v>
      </c>
      <c r="Q154" s="162">
        <v>3.6</v>
      </c>
      <c r="R154" s="145"/>
      <c r="S154" s="145">
        <v>4</v>
      </c>
      <c r="T154" s="153"/>
      <c r="U154" s="145"/>
      <c r="V154" s="152"/>
      <c r="W154" s="162">
        <v>4</v>
      </c>
      <c r="X154" s="145"/>
      <c r="Y154" s="145"/>
      <c r="Z154" s="153"/>
      <c r="AA154" s="153"/>
      <c r="AB154" s="152"/>
      <c r="AC154" s="162">
        <v>0</v>
      </c>
      <c r="AD154" s="145"/>
      <c r="AE154" s="145"/>
      <c r="AF154" s="145"/>
      <c r="AG154" s="153"/>
      <c r="AH154" s="152"/>
      <c r="AI154" s="162">
        <v>0</v>
      </c>
      <c r="AJ154" s="145">
        <v>3</v>
      </c>
      <c r="AK154" s="145">
        <v>4</v>
      </c>
      <c r="AL154" s="146">
        <v>3</v>
      </c>
      <c r="AM154" s="145">
        <v>3</v>
      </c>
      <c r="AN154" s="152"/>
      <c r="AO154" s="162">
        <v>3.25</v>
      </c>
      <c r="AP154" s="145">
        <v>3</v>
      </c>
      <c r="AQ154" s="145"/>
      <c r="AR154" s="145"/>
      <c r="AS154" s="153"/>
      <c r="AT154" s="152"/>
      <c r="AU154" s="162">
        <v>3</v>
      </c>
      <c r="AV154" s="153"/>
      <c r="AW154" s="153"/>
      <c r="AX154" s="145"/>
      <c r="AY154" s="145">
        <v>3</v>
      </c>
      <c r="AZ154" s="145">
        <v>3</v>
      </c>
      <c r="BA154" s="162">
        <v>3</v>
      </c>
      <c r="BB154" s="145"/>
      <c r="BC154" s="145"/>
      <c r="BD154" s="153"/>
      <c r="BE154" s="151"/>
      <c r="BF154" s="154"/>
      <c r="BG154" s="162">
        <v>0</v>
      </c>
    </row>
    <row r="155" spans="1:59" s="102" customFormat="1" ht="23.1" customHeight="1" x14ac:dyDescent="0.3">
      <c r="A155" s="143">
        <v>153</v>
      </c>
      <c r="B155" s="143" t="s">
        <v>384</v>
      </c>
      <c r="C155" s="144" t="s">
        <v>385</v>
      </c>
      <c r="D155" s="143" t="s">
        <v>449</v>
      </c>
      <c r="E155" s="143" t="s">
        <v>492</v>
      </c>
      <c r="F155" s="145">
        <v>2</v>
      </c>
      <c r="G155" s="145">
        <v>2</v>
      </c>
      <c r="H155" s="145">
        <v>3</v>
      </c>
      <c r="I155" s="145">
        <v>2</v>
      </c>
      <c r="J155" s="146"/>
      <c r="K155" s="162">
        <v>2.25</v>
      </c>
      <c r="L155" s="145">
        <v>3</v>
      </c>
      <c r="M155" s="145">
        <v>3</v>
      </c>
      <c r="N155" s="145">
        <v>2</v>
      </c>
      <c r="O155" s="145">
        <v>3</v>
      </c>
      <c r="P155" s="145">
        <v>2</v>
      </c>
      <c r="Q155" s="162">
        <v>2.6</v>
      </c>
      <c r="R155" s="145"/>
      <c r="S155" s="145">
        <v>2</v>
      </c>
      <c r="T155" s="145"/>
      <c r="U155" s="145"/>
      <c r="V155" s="146"/>
      <c r="W155" s="162">
        <v>2</v>
      </c>
      <c r="X155" s="145"/>
      <c r="Y155" s="145"/>
      <c r="Z155" s="145"/>
      <c r="AA155" s="145"/>
      <c r="AB155" s="146"/>
      <c r="AC155" s="162">
        <v>0</v>
      </c>
      <c r="AD155" s="145"/>
      <c r="AE155" s="145"/>
      <c r="AF155" s="145"/>
      <c r="AG155" s="145"/>
      <c r="AH155" s="146"/>
      <c r="AI155" s="162">
        <v>0</v>
      </c>
      <c r="AJ155" s="145">
        <v>2</v>
      </c>
      <c r="AK155" s="145">
        <v>2</v>
      </c>
      <c r="AL155" s="146">
        <v>3</v>
      </c>
      <c r="AM155" s="145">
        <v>3</v>
      </c>
      <c r="AN155" s="146"/>
      <c r="AO155" s="162">
        <v>2.5</v>
      </c>
      <c r="AP155" s="145">
        <v>3</v>
      </c>
      <c r="AQ155" s="145"/>
      <c r="AR155" s="145"/>
      <c r="AS155" s="145"/>
      <c r="AT155" s="146"/>
      <c r="AU155" s="162">
        <v>3</v>
      </c>
      <c r="AV155" s="145"/>
      <c r="AW155" s="145"/>
      <c r="AX155" s="145"/>
      <c r="AY155" s="145">
        <v>2</v>
      </c>
      <c r="AZ155" s="145">
        <v>2</v>
      </c>
      <c r="BA155" s="162">
        <v>2</v>
      </c>
      <c r="BB155" s="145"/>
      <c r="BC155" s="145"/>
      <c r="BD155" s="145"/>
      <c r="BE155" s="147"/>
      <c r="BF155" s="148"/>
      <c r="BG155" s="162">
        <v>0</v>
      </c>
    </row>
    <row r="156" spans="1:59" s="102" customFormat="1" ht="23.1" customHeight="1" x14ac:dyDescent="0.3">
      <c r="A156" s="149">
        <v>154</v>
      </c>
      <c r="B156" s="149" t="s">
        <v>92</v>
      </c>
      <c r="C156" s="150" t="s">
        <v>93</v>
      </c>
      <c r="D156" s="149" t="s">
        <v>541</v>
      </c>
      <c r="E156" s="149" t="s">
        <v>34</v>
      </c>
      <c r="F156" s="145">
        <v>2</v>
      </c>
      <c r="G156" s="145">
        <v>1</v>
      </c>
      <c r="H156" s="145">
        <v>2</v>
      </c>
      <c r="I156" s="145">
        <v>3</v>
      </c>
      <c r="J156" s="152"/>
      <c r="K156" s="162">
        <v>2</v>
      </c>
      <c r="L156" s="145">
        <v>3</v>
      </c>
      <c r="M156" s="145">
        <v>2</v>
      </c>
      <c r="N156" s="145">
        <v>3</v>
      </c>
      <c r="O156" s="145">
        <v>3</v>
      </c>
      <c r="P156" s="145">
        <v>2</v>
      </c>
      <c r="Q156" s="162">
        <v>2.6</v>
      </c>
      <c r="R156" s="145"/>
      <c r="S156" s="145">
        <v>4</v>
      </c>
      <c r="T156" s="153"/>
      <c r="U156" s="145"/>
      <c r="V156" s="152"/>
      <c r="W156" s="162">
        <v>4</v>
      </c>
      <c r="X156" s="145"/>
      <c r="Y156" s="145"/>
      <c r="Z156" s="153"/>
      <c r="AA156" s="153"/>
      <c r="AB156" s="152"/>
      <c r="AC156" s="162">
        <v>0</v>
      </c>
      <c r="AD156" s="145"/>
      <c r="AE156" s="145"/>
      <c r="AF156" s="145"/>
      <c r="AG156" s="153"/>
      <c r="AH156" s="152"/>
      <c r="AI156" s="162">
        <v>0</v>
      </c>
      <c r="AJ156" s="145">
        <v>3</v>
      </c>
      <c r="AK156" s="145">
        <v>3</v>
      </c>
      <c r="AL156" s="146">
        <v>3</v>
      </c>
      <c r="AM156" s="145">
        <v>3</v>
      </c>
      <c r="AN156" s="152"/>
      <c r="AO156" s="162">
        <v>3</v>
      </c>
      <c r="AP156" s="145">
        <v>3</v>
      </c>
      <c r="AQ156" s="145"/>
      <c r="AR156" s="145"/>
      <c r="AS156" s="153"/>
      <c r="AT156" s="152"/>
      <c r="AU156" s="162">
        <v>3</v>
      </c>
      <c r="AV156" s="153"/>
      <c r="AW156" s="153"/>
      <c r="AX156" s="145"/>
      <c r="AY156" s="145">
        <v>3</v>
      </c>
      <c r="AZ156" s="145">
        <v>3</v>
      </c>
      <c r="BA156" s="162">
        <v>3</v>
      </c>
      <c r="BB156" s="145"/>
      <c r="BC156" s="145"/>
      <c r="BD156" s="153"/>
      <c r="BE156" s="151"/>
      <c r="BF156" s="154"/>
      <c r="BG156" s="162">
        <v>0</v>
      </c>
    </row>
    <row r="157" spans="1:59" s="102" customFormat="1" ht="23.1" customHeight="1" x14ac:dyDescent="0.3">
      <c r="A157" s="143">
        <v>155</v>
      </c>
      <c r="B157" s="143" t="s">
        <v>187</v>
      </c>
      <c r="C157" s="144" t="s">
        <v>188</v>
      </c>
      <c r="D157" s="143" t="s">
        <v>541</v>
      </c>
      <c r="E157" s="143" t="s">
        <v>160</v>
      </c>
      <c r="F157" s="145">
        <v>3</v>
      </c>
      <c r="G157" s="145">
        <v>3</v>
      </c>
      <c r="H157" s="145">
        <v>2</v>
      </c>
      <c r="I157" s="145">
        <v>3</v>
      </c>
      <c r="J157" s="146"/>
      <c r="K157" s="162">
        <v>2.75</v>
      </c>
      <c r="L157" s="145">
        <v>2</v>
      </c>
      <c r="M157" s="145">
        <v>3</v>
      </c>
      <c r="N157" s="145">
        <v>2</v>
      </c>
      <c r="O157" s="145">
        <v>2</v>
      </c>
      <c r="P157" s="145">
        <v>3</v>
      </c>
      <c r="Q157" s="162">
        <v>2.4</v>
      </c>
      <c r="R157" s="145"/>
      <c r="S157" s="145">
        <v>3</v>
      </c>
      <c r="T157" s="145"/>
      <c r="U157" s="145"/>
      <c r="V157" s="146"/>
      <c r="W157" s="162">
        <v>3</v>
      </c>
      <c r="X157" s="145"/>
      <c r="Y157" s="145"/>
      <c r="Z157" s="145"/>
      <c r="AA157" s="145"/>
      <c r="AB157" s="146"/>
      <c r="AC157" s="162">
        <v>0</v>
      </c>
      <c r="AD157" s="145"/>
      <c r="AE157" s="145"/>
      <c r="AF157" s="145"/>
      <c r="AG157" s="145"/>
      <c r="AH157" s="146"/>
      <c r="AI157" s="162">
        <v>0</v>
      </c>
      <c r="AJ157" s="145">
        <v>3</v>
      </c>
      <c r="AK157" s="145">
        <v>3</v>
      </c>
      <c r="AL157" s="146">
        <v>3</v>
      </c>
      <c r="AM157" s="145">
        <v>3</v>
      </c>
      <c r="AN157" s="146"/>
      <c r="AO157" s="162">
        <v>3</v>
      </c>
      <c r="AP157" s="145">
        <v>1</v>
      </c>
      <c r="AQ157" s="145"/>
      <c r="AR157" s="145"/>
      <c r="AS157" s="145"/>
      <c r="AT157" s="146"/>
      <c r="AU157" s="162">
        <v>1</v>
      </c>
      <c r="AV157" s="145"/>
      <c r="AW157" s="145"/>
      <c r="AX157" s="145"/>
      <c r="AY157" s="145">
        <v>1</v>
      </c>
      <c r="AZ157" s="145">
        <v>1</v>
      </c>
      <c r="BA157" s="162">
        <v>1</v>
      </c>
      <c r="BB157" s="145"/>
      <c r="BC157" s="145"/>
      <c r="BD157" s="145"/>
      <c r="BE157" s="147"/>
      <c r="BF157" s="148"/>
      <c r="BG157" s="162">
        <v>0</v>
      </c>
    </row>
    <row r="158" spans="1:59" s="102" customFormat="1" ht="23.1" customHeight="1" x14ac:dyDescent="0.3">
      <c r="A158" s="149">
        <v>156</v>
      </c>
      <c r="B158" s="149" t="s">
        <v>173</v>
      </c>
      <c r="C158" s="150" t="s">
        <v>174</v>
      </c>
      <c r="D158" s="149" t="s">
        <v>449</v>
      </c>
      <c r="E158" s="149" t="s">
        <v>160</v>
      </c>
      <c r="F158" s="145">
        <v>4</v>
      </c>
      <c r="G158" s="145">
        <v>3</v>
      </c>
      <c r="H158" s="145">
        <v>3</v>
      </c>
      <c r="I158" s="145">
        <v>4</v>
      </c>
      <c r="J158" s="152"/>
      <c r="K158" s="162">
        <v>3.5</v>
      </c>
      <c r="L158" s="145">
        <v>4</v>
      </c>
      <c r="M158" s="145">
        <v>4</v>
      </c>
      <c r="N158" s="145">
        <v>4</v>
      </c>
      <c r="O158" s="145">
        <v>4</v>
      </c>
      <c r="P158" s="145">
        <v>4</v>
      </c>
      <c r="Q158" s="162">
        <v>4</v>
      </c>
      <c r="R158" s="145"/>
      <c r="S158" s="145">
        <v>4</v>
      </c>
      <c r="T158" s="153"/>
      <c r="U158" s="145"/>
      <c r="V158" s="152"/>
      <c r="W158" s="162">
        <v>4</v>
      </c>
      <c r="X158" s="145"/>
      <c r="Y158" s="145"/>
      <c r="Z158" s="153"/>
      <c r="AA158" s="153"/>
      <c r="AB158" s="152"/>
      <c r="AC158" s="162">
        <v>0</v>
      </c>
      <c r="AD158" s="145"/>
      <c r="AE158" s="145"/>
      <c r="AF158" s="145"/>
      <c r="AG158" s="153"/>
      <c r="AH158" s="152"/>
      <c r="AI158" s="162">
        <v>0</v>
      </c>
      <c r="AJ158" s="145">
        <v>3</v>
      </c>
      <c r="AK158" s="145">
        <v>4</v>
      </c>
      <c r="AL158" s="146">
        <v>4</v>
      </c>
      <c r="AM158" s="145">
        <v>4</v>
      </c>
      <c r="AN158" s="152"/>
      <c r="AO158" s="162">
        <v>3.75</v>
      </c>
      <c r="AP158" s="145">
        <v>3</v>
      </c>
      <c r="AQ158" s="145"/>
      <c r="AR158" s="145"/>
      <c r="AS158" s="153"/>
      <c r="AT158" s="152"/>
      <c r="AU158" s="162">
        <v>3</v>
      </c>
      <c r="AV158" s="153"/>
      <c r="AW158" s="153"/>
      <c r="AX158" s="145"/>
      <c r="AY158" s="145">
        <v>4</v>
      </c>
      <c r="AZ158" s="145">
        <v>4</v>
      </c>
      <c r="BA158" s="162">
        <v>4</v>
      </c>
      <c r="BB158" s="145"/>
      <c r="BC158" s="145"/>
      <c r="BD158" s="153"/>
      <c r="BE158" s="151"/>
      <c r="BF158" s="154"/>
      <c r="BG158" s="162">
        <v>0</v>
      </c>
    </row>
    <row r="159" spans="1:59" s="102" customFormat="1" ht="23.1" customHeight="1" x14ac:dyDescent="0.3">
      <c r="A159" s="143">
        <v>157</v>
      </c>
      <c r="B159" s="143" t="s">
        <v>204</v>
      </c>
      <c r="C159" s="144" t="s">
        <v>205</v>
      </c>
      <c r="D159" s="143" t="s">
        <v>449</v>
      </c>
      <c r="E159" s="143" t="s">
        <v>160</v>
      </c>
      <c r="F159" s="145">
        <v>1</v>
      </c>
      <c r="G159" s="145">
        <v>1</v>
      </c>
      <c r="H159" s="145">
        <v>1</v>
      </c>
      <c r="I159" s="145">
        <v>1</v>
      </c>
      <c r="J159" s="146"/>
      <c r="K159" s="162">
        <v>1</v>
      </c>
      <c r="L159" s="145">
        <v>1</v>
      </c>
      <c r="M159" s="145">
        <v>1</v>
      </c>
      <c r="N159" s="145">
        <v>1</v>
      </c>
      <c r="O159" s="145">
        <v>4</v>
      </c>
      <c r="P159" s="145">
        <v>1</v>
      </c>
      <c r="Q159" s="162">
        <v>1.6</v>
      </c>
      <c r="R159" s="145"/>
      <c r="S159" s="145">
        <v>1</v>
      </c>
      <c r="T159" s="145"/>
      <c r="U159" s="145"/>
      <c r="V159" s="146"/>
      <c r="W159" s="162">
        <v>1</v>
      </c>
      <c r="X159" s="145"/>
      <c r="Y159" s="145"/>
      <c r="Z159" s="145"/>
      <c r="AA159" s="145"/>
      <c r="AB159" s="146"/>
      <c r="AC159" s="162">
        <v>0</v>
      </c>
      <c r="AD159" s="145"/>
      <c r="AE159" s="145"/>
      <c r="AF159" s="145"/>
      <c r="AG159" s="145"/>
      <c r="AH159" s="146"/>
      <c r="AI159" s="162">
        <v>0</v>
      </c>
      <c r="AJ159" s="145">
        <v>1</v>
      </c>
      <c r="AK159" s="145">
        <v>1</v>
      </c>
      <c r="AL159" s="146">
        <v>1</v>
      </c>
      <c r="AM159" s="145">
        <v>1</v>
      </c>
      <c r="AN159" s="146"/>
      <c r="AO159" s="162">
        <v>1</v>
      </c>
      <c r="AP159" s="145">
        <v>2</v>
      </c>
      <c r="AQ159" s="145"/>
      <c r="AR159" s="145"/>
      <c r="AS159" s="145"/>
      <c r="AT159" s="146"/>
      <c r="AU159" s="162">
        <v>2</v>
      </c>
      <c r="AV159" s="145"/>
      <c r="AW159" s="145"/>
      <c r="AX159" s="145"/>
      <c r="AY159" s="145">
        <v>2</v>
      </c>
      <c r="AZ159" s="145">
        <v>2</v>
      </c>
      <c r="BA159" s="162">
        <v>2</v>
      </c>
      <c r="BB159" s="145"/>
      <c r="BC159" s="145"/>
      <c r="BD159" s="145"/>
      <c r="BE159" s="147"/>
      <c r="BF159" s="148"/>
      <c r="BG159" s="162">
        <v>0</v>
      </c>
    </row>
    <row r="160" spans="1:59" s="102" customFormat="1" ht="23.1" customHeight="1" x14ac:dyDescent="0.3">
      <c r="A160" s="149">
        <v>158</v>
      </c>
      <c r="B160" s="149" t="s">
        <v>386</v>
      </c>
      <c r="C160" s="150" t="s">
        <v>387</v>
      </c>
      <c r="D160" s="149" t="s">
        <v>449</v>
      </c>
      <c r="E160" s="149" t="s">
        <v>492</v>
      </c>
      <c r="F160" s="145">
        <v>1</v>
      </c>
      <c r="G160" s="145">
        <v>1</v>
      </c>
      <c r="H160" s="145">
        <v>1</v>
      </c>
      <c r="I160" s="145">
        <v>1</v>
      </c>
      <c r="J160" s="152"/>
      <c r="K160" s="162">
        <v>1</v>
      </c>
      <c r="L160" s="145">
        <v>1</v>
      </c>
      <c r="M160" s="145">
        <v>1</v>
      </c>
      <c r="N160" s="145">
        <v>1</v>
      </c>
      <c r="O160" s="145">
        <v>4</v>
      </c>
      <c r="P160" s="145">
        <v>1</v>
      </c>
      <c r="Q160" s="162">
        <v>1.6</v>
      </c>
      <c r="R160" s="145"/>
      <c r="S160" s="145">
        <v>1</v>
      </c>
      <c r="T160" s="153"/>
      <c r="U160" s="145"/>
      <c r="V160" s="152"/>
      <c r="W160" s="162">
        <v>1</v>
      </c>
      <c r="X160" s="145"/>
      <c r="Y160" s="145"/>
      <c r="Z160" s="153"/>
      <c r="AA160" s="153"/>
      <c r="AB160" s="152"/>
      <c r="AC160" s="162">
        <v>0</v>
      </c>
      <c r="AD160" s="145"/>
      <c r="AE160" s="145"/>
      <c r="AF160" s="145"/>
      <c r="AG160" s="153"/>
      <c r="AH160" s="152"/>
      <c r="AI160" s="162">
        <v>0</v>
      </c>
      <c r="AJ160" s="145">
        <v>1</v>
      </c>
      <c r="AK160" s="145">
        <v>1</v>
      </c>
      <c r="AL160" s="146">
        <v>1</v>
      </c>
      <c r="AM160" s="145">
        <v>1</v>
      </c>
      <c r="AN160" s="152"/>
      <c r="AO160" s="162">
        <v>1</v>
      </c>
      <c r="AP160" s="145">
        <v>1</v>
      </c>
      <c r="AQ160" s="145"/>
      <c r="AR160" s="145"/>
      <c r="AS160" s="153"/>
      <c r="AT160" s="152"/>
      <c r="AU160" s="162">
        <v>1</v>
      </c>
      <c r="AV160" s="153"/>
      <c r="AW160" s="153"/>
      <c r="AX160" s="145"/>
      <c r="AY160" s="145">
        <v>1</v>
      </c>
      <c r="AZ160" s="145">
        <v>1</v>
      </c>
      <c r="BA160" s="162">
        <v>1</v>
      </c>
      <c r="BB160" s="145"/>
      <c r="BC160" s="145"/>
      <c r="BD160" s="153"/>
      <c r="BE160" s="151"/>
      <c r="BF160" s="154"/>
      <c r="BG160" s="162">
        <v>0</v>
      </c>
    </row>
    <row r="161" spans="1:59" s="102" customFormat="1" ht="23.1" customHeight="1" x14ac:dyDescent="0.3">
      <c r="A161" s="143">
        <v>159</v>
      </c>
      <c r="B161" s="143" t="s">
        <v>189</v>
      </c>
      <c r="C161" s="144" t="s">
        <v>190</v>
      </c>
      <c r="D161" s="143" t="s">
        <v>449</v>
      </c>
      <c r="E161" s="143" t="s">
        <v>160</v>
      </c>
      <c r="F161" s="145">
        <v>3</v>
      </c>
      <c r="G161" s="145">
        <v>3</v>
      </c>
      <c r="H161" s="145">
        <v>3</v>
      </c>
      <c r="I161" s="145">
        <v>3</v>
      </c>
      <c r="J161" s="146"/>
      <c r="K161" s="162">
        <v>3</v>
      </c>
      <c r="L161" s="145">
        <v>3</v>
      </c>
      <c r="M161" s="145">
        <v>3</v>
      </c>
      <c r="N161" s="145">
        <v>3</v>
      </c>
      <c r="O161" s="145">
        <v>3</v>
      </c>
      <c r="P161" s="145">
        <v>3</v>
      </c>
      <c r="Q161" s="162">
        <v>3</v>
      </c>
      <c r="R161" s="145"/>
      <c r="S161" s="145">
        <v>3</v>
      </c>
      <c r="T161" s="145"/>
      <c r="U161" s="145"/>
      <c r="V161" s="146"/>
      <c r="W161" s="162">
        <v>3</v>
      </c>
      <c r="X161" s="145"/>
      <c r="Y161" s="145"/>
      <c r="Z161" s="145"/>
      <c r="AA161" s="145"/>
      <c r="AB161" s="146"/>
      <c r="AC161" s="162">
        <v>0</v>
      </c>
      <c r="AD161" s="145"/>
      <c r="AE161" s="145"/>
      <c r="AF161" s="145"/>
      <c r="AG161" s="145"/>
      <c r="AH161" s="146"/>
      <c r="AI161" s="162">
        <v>0</v>
      </c>
      <c r="AJ161" s="145">
        <v>3</v>
      </c>
      <c r="AK161" s="145">
        <v>3</v>
      </c>
      <c r="AL161" s="146">
        <v>3</v>
      </c>
      <c r="AM161" s="145">
        <v>3</v>
      </c>
      <c r="AN161" s="146"/>
      <c r="AO161" s="162">
        <v>3</v>
      </c>
      <c r="AP161" s="145">
        <v>1</v>
      </c>
      <c r="AQ161" s="145"/>
      <c r="AR161" s="145"/>
      <c r="AS161" s="145"/>
      <c r="AT161" s="146"/>
      <c r="AU161" s="162">
        <v>1</v>
      </c>
      <c r="AV161" s="145"/>
      <c r="AW161" s="145"/>
      <c r="AX161" s="145"/>
      <c r="AY161" s="145">
        <v>1</v>
      </c>
      <c r="AZ161" s="145">
        <v>1</v>
      </c>
      <c r="BA161" s="162">
        <v>1</v>
      </c>
      <c r="BB161" s="145"/>
      <c r="BC161" s="145"/>
      <c r="BD161" s="145"/>
      <c r="BE161" s="147"/>
      <c r="BF161" s="148"/>
      <c r="BG161" s="162">
        <v>0</v>
      </c>
    </row>
    <row r="162" spans="1:59" s="102" customFormat="1" ht="23.1" customHeight="1" x14ac:dyDescent="0.3">
      <c r="A162" s="149">
        <v>160</v>
      </c>
      <c r="B162" s="149" t="s">
        <v>156</v>
      </c>
      <c r="C162" s="150" t="s">
        <v>157</v>
      </c>
      <c r="D162" s="149" t="s">
        <v>541</v>
      </c>
      <c r="E162" s="149" t="s">
        <v>34</v>
      </c>
      <c r="F162" s="145">
        <v>2.5</v>
      </c>
      <c r="G162" s="145">
        <v>2.5</v>
      </c>
      <c r="H162" s="145">
        <v>3</v>
      </c>
      <c r="I162" s="145">
        <v>2.5</v>
      </c>
      <c r="J162" s="152"/>
      <c r="K162" s="162">
        <v>2.625</v>
      </c>
      <c r="L162" s="145">
        <v>2.5</v>
      </c>
      <c r="M162" s="145">
        <v>2.5</v>
      </c>
      <c r="N162" s="145">
        <v>3</v>
      </c>
      <c r="O162" s="145">
        <v>2.5</v>
      </c>
      <c r="P162" s="145">
        <v>3</v>
      </c>
      <c r="Q162" s="162">
        <v>2.7</v>
      </c>
      <c r="R162" s="145"/>
      <c r="S162" s="145">
        <v>3</v>
      </c>
      <c r="T162" s="153"/>
      <c r="U162" s="145"/>
      <c r="V162" s="152"/>
      <c r="W162" s="162">
        <v>3</v>
      </c>
      <c r="X162" s="145"/>
      <c r="Y162" s="145"/>
      <c r="Z162" s="153"/>
      <c r="AA162" s="153"/>
      <c r="AB162" s="152"/>
      <c r="AC162" s="162">
        <v>0</v>
      </c>
      <c r="AD162" s="145"/>
      <c r="AE162" s="145"/>
      <c r="AF162" s="145"/>
      <c r="AG162" s="153"/>
      <c r="AH162" s="152"/>
      <c r="AI162" s="162">
        <v>0</v>
      </c>
      <c r="AJ162" s="145">
        <v>3</v>
      </c>
      <c r="AK162" s="145">
        <v>3</v>
      </c>
      <c r="AL162" s="146">
        <v>2.5</v>
      </c>
      <c r="AM162" s="145">
        <v>2.5</v>
      </c>
      <c r="AN162" s="152"/>
      <c r="AO162" s="162">
        <v>2.75</v>
      </c>
      <c r="AP162" s="145">
        <v>3</v>
      </c>
      <c r="AQ162" s="145"/>
      <c r="AR162" s="145"/>
      <c r="AS162" s="153"/>
      <c r="AT162" s="152"/>
      <c r="AU162" s="162">
        <v>3</v>
      </c>
      <c r="AV162" s="153"/>
      <c r="AW162" s="153"/>
      <c r="AX162" s="145"/>
      <c r="AY162" s="145">
        <v>2.5</v>
      </c>
      <c r="AZ162" s="145">
        <v>3</v>
      </c>
      <c r="BA162" s="162">
        <v>2.75</v>
      </c>
      <c r="BB162" s="145"/>
      <c r="BC162" s="145"/>
      <c r="BD162" s="153"/>
      <c r="BE162" s="151"/>
      <c r="BF162" s="154"/>
      <c r="BG162" s="162">
        <v>0</v>
      </c>
    </row>
    <row r="163" spans="1:59" s="102" customFormat="1" ht="23.1" customHeight="1" x14ac:dyDescent="0.3">
      <c r="A163" s="143">
        <v>161</v>
      </c>
      <c r="B163" s="143" t="s">
        <v>388</v>
      </c>
      <c r="C163" s="144" t="s">
        <v>389</v>
      </c>
      <c r="D163" s="143" t="s">
        <v>449</v>
      </c>
      <c r="E163" s="143" t="s">
        <v>492</v>
      </c>
      <c r="F163" s="145">
        <v>2</v>
      </c>
      <c r="G163" s="145">
        <v>3</v>
      </c>
      <c r="H163" s="145">
        <v>4</v>
      </c>
      <c r="I163" s="145">
        <v>3</v>
      </c>
      <c r="J163" s="146"/>
      <c r="K163" s="162">
        <v>3</v>
      </c>
      <c r="L163" s="145">
        <v>4</v>
      </c>
      <c r="M163" s="145">
        <v>3</v>
      </c>
      <c r="N163" s="145">
        <v>4</v>
      </c>
      <c r="O163" s="145">
        <v>4</v>
      </c>
      <c r="P163" s="145">
        <v>3</v>
      </c>
      <c r="Q163" s="162">
        <v>3.6</v>
      </c>
      <c r="R163" s="145"/>
      <c r="S163" s="145">
        <v>3</v>
      </c>
      <c r="T163" s="145"/>
      <c r="U163" s="145"/>
      <c r="V163" s="146"/>
      <c r="W163" s="162">
        <v>3</v>
      </c>
      <c r="X163" s="145"/>
      <c r="Y163" s="145"/>
      <c r="Z163" s="145"/>
      <c r="AA163" s="145"/>
      <c r="AB163" s="146"/>
      <c r="AC163" s="162">
        <v>0</v>
      </c>
      <c r="AD163" s="145"/>
      <c r="AE163" s="145"/>
      <c r="AF163" s="145"/>
      <c r="AG163" s="145"/>
      <c r="AH163" s="146"/>
      <c r="AI163" s="162">
        <v>0</v>
      </c>
      <c r="AJ163" s="145">
        <v>3</v>
      </c>
      <c r="AK163" s="145">
        <v>3</v>
      </c>
      <c r="AL163" s="146">
        <v>4</v>
      </c>
      <c r="AM163" s="145">
        <v>3</v>
      </c>
      <c r="AN163" s="146"/>
      <c r="AO163" s="162">
        <v>3.25</v>
      </c>
      <c r="AP163" s="145">
        <v>3</v>
      </c>
      <c r="AQ163" s="145"/>
      <c r="AR163" s="145"/>
      <c r="AS163" s="145"/>
      <c r="AT163" s="146"/>
      <c r="AU163" s="162">
        <v>3</v>
      </c>
      <c r="AV163" s="145"/>
      <c r="AW163" s="145"/>
      <c r="AX163" s="145"/>
      <c r="AY163" s="145">
        <v>4</v>
      </c>
      <c r="AZ163" s="145">
        <v>3</v>
      </c>
      <c r="BA163" s="162">
        <v>3.5</v>
      </c>
      <c r="BB163" s="145"/>
      <c r="BC163" s="145"/>
      <c r="BD163" s="145"/>
      <c r="BE163" s="147"/>
      <c r="BF163" s="148"/>
      <c r="BG163" s="162">
        <v>0</v>
      </c>
    </row>
    <row r="164" spans="1:59" s="102" customFormat="1" ht="23.1" customHeight="1" x14ac:dyDescent="0.3">
      <c r="A164" s="149">
        <v>162</v>
      </c>
      <c r="B164" s="149" t="s">
        <v>390</v>
      </c>
      <c r="C164" s="150" t="s">
        <v>391</v>
      </c>
      <c r="D164" s="149" t="s">
        <v>449</v>
      </c>
      <c r="E164" s="149" t="s">
        <v>492</v>
      </c>
      <c r="F164" s="145">
        <v>3</v>
      </c>
      <c r="G164" s="145">
        <v>2</v>
      </c>
      <c r="H164" s="145">
        <v>2</v>
      </c>
      <c r="I164" s="145">
        <v>2</v>
      </c>
      <c r="J164" s="152"/>
      <c r="K164" s="162">
        <v>2.25</v>
      </c>
      <c r="L164" s="145">
        <v>2</v>
      </c>
      <c r="M164" s="145">
        <v>2</v>
      </c>
      <c r="N164" s="145">
        <v>2</v>
      </c>
      <c r="O164" s="145">
        <v>4</v>
      </c>
      <c r="P164" s="145">
        <v>2</v>
      </c>
      <c r="Q164" s="162">
        <v>2.4</v>
      </c>
      <c r="R164" s="145"/>
      <c r="S164" s="145">
        <v>2</v>
      </c>
      <c r="T164" s="153"/>
      <c r="U164" s="145"/>
      <c r="V164" s="152"/>
      <c r="W164" s="162">
        <v>2</v>
      </c>
      <c r="X164" s="145"/>
      <c r="Y164" s="145"/>
      <c r="Z164" s="153"/>
      <c r="AA164" s="153"/>
      <c r="AB164" s="152"/>
      <c r="AC164" s="162">
        <v>0</v>
      </c>
      <c r="AD164" s="145"/>
      <c r="AE164" s="145"/>
      <c r="AF164" s="145"/>
      <c r="AG164" s="153"/>
      <c r="AH164" s="152"/>
      <c r="AI164" s="162">
        <v>0</v>
      </c>
      <c r="AJ164" s="145">
        <v>2</v>
      </c>
      <c r="AK164" s="145">
        <v>3</v>
      </c>
      <c r="AL164" s="146">
        <v>2</v>
      </c>
      <c r="AM164" s="145">
        <v>2</v>
      </c>
      <c r="AN164" s="152"/>
      <c r="AO164" s="162">
        <v>2.25</v>
      </c>
      <c r="AP164" s="145">
        <v>3</v>
      </c>
      <c r="AQ164" s="145"/>
      <c r="AR164" s="145"/>
      <c r="AS164" s="153"/>
      <c r="AT164" s="152"/>
      <c r="AU164" s="162">
        <v>3</v>
      </c>
      <c r="AV164" s="153"/>
      <c r="AW164" s="153"/>
      <c r="AX164" s="145"/>
      <c r="AY164" s="145">
        <v>2</v>
      </c>
      <c r="AZ164" s="145">
        <v>2</v>
      </c>
      <c r="BA164" s="162">
        <v>2</v>
      </c>
      <c r="BB164" s="145"/>
      <c r="BC164" s="145"/>
      <c r="BD164" s="153"/>
      <c r="BE164" s="151"/>
      <c r="BF164" s="154"/>
      <c r="BG164" s="162">
        <v>0</v>
      </c>
    </row>
    <row r="165" spans="1:59" s="102" customFormat="1" ht="23.1" customHeight="1" x14ac:dyDescent="0.3">
      <c r="A165" s="143">
        <v>163</v>
      </c>
      <c r="B165" s="143" t="s">
        <v>220</v>
      </c>
      <c r="C165" s="144" t="s">
        <v>221</v>
      </c>
      <c r="D165" s="143" t="s">
        <v>449</v>
      </c>
      <c r="E165" s="143" t="s">
        <v>160</v>
      </c>
      <c r="F165" s="145">
        <v>3</v>
      </c>
      <c r="G165" s="145">
        <v>3</v>
      </c>
      <c r="H165" s="145">
        <v>3</v>
      </c>
      <c r="I165" s="145">
        <v>3</v>
      </c>
      <c r="J165" s="146"/>
      <c r="K165" s="162">
        <v>3</v>
      </c>
      <c r="L165" s="145">
        <v>3</v>
      </c>
      <c r="M165" s="145">
        <v>3</v>
      </c>
      <c r="N165" s="145">
        <v>3</v>
      </c>
      <c r="O165" s="145">
        <v>3</v>
      </c>
      <c r="P165" s="145">
        <v>3</v>
      </c>
      <c r="Q165" s="162">
        <v>3</v>
      </c>
      <c r="R165" s="145"/>
      <c r="S165" s="145">
        <v>3</v>
      </c>
      <c r="T165" s="145"/>
      <c r="U165" s="145"/>
      <c r="V165" s="146"/>
      <c r="W165" s="162">
        <v>3</v>
      </c>
      <c r="X165" s="145"/>
      <c r="Y165" s="145"/>
      <c r="Z165" s="145"/>
      <c r="AA165" s="145"/>
      <c r="AB165" s="146"/>
      <c r="AC165" s="162">
        <v>0</v>
      </c>
      <c r="AD165" s="145"/>
      <c r="AE165" s="145"/>
      <c r="AF165" s="145"/>
      <c r="AG165" s="145"/>
      <c r="AH165" s="146"/>
      <c r="AI165" s="162">
        <v>0</v>
      </c>
      <c r="AJ165" s="145">
        <v>3</v>
      </c>
      <c r="AK165" s="145">
        <v>3</v>
      </c>
      <c r="AL165" s="146">
        <v>3</v>
      </c>
      <c r="AM165" s="145">
        <v>3</v>
      </c>
      <c r="AN165" s="146"/>
      <c r="AO165" s="162">
        <v>3</v>
      </c>
      <c r="AP165" s="145">
        <v>3</v>
      </c>
      <c r="AQ165" s="145"/>
      <c r="AR165" s="145"/>
      <c r="AS165" s="145"/>
      <c r="AT165" s="146"/>
      <c r="AU165" s="162">
        <v>3</v>
      </c>
      <c r="AV165" s="145"/>
      <c r="AW165" s="145"/>
      <c r="AX165" s="145"/>
      <c r="AY165" s="145">
        <v>2</v>
      </c>
      <c r="AZ165" s="145">
        <v>2</v>
      </c>
      <c r="BA165" s="162">
        <v>2</v>
      </c>
      <c r="BB165" s="145"/>
      <c r="BC165" s="145"/>
      <c r="BD165" s="145"/>
      <c r="BE165" s="147"/>
      <c r="BF165" s="148"/>
      <c r="BG165" s="162">
        <v>0</v>
      </c>
    </row>
    <row r="166" spans="1:59" s="102" customFormat="1" ht="23.1" customHeight="1" x14ac:dyDescent="0.3">
      <c r="A166" s="149">
        <v>164</v>
      </c>
      <c r="B166" s="149" t="s">
        <v>206</v>
      </c>
      <c r="C166" s="150" t="s">
        <v>207</v>
      </c>
      <c r="D166" s="149" t="s">
        <v>541</v>
      </c>
      <c r="E166" s="149" t="s">
        <v>160</v>
      </c>
      <c r="F166" s="145">
        <v>3</v>
      </c>
      <c r="G166" s="145">
        <v>4</v>
      </c>
      <c r="H166" s="145">
        <v>3</v>
      </c>
      <c r="I166" s="145">
        <v>3</v>
      </c>
      <c r="J166" s="152"/>
      <c r="K166" s="162">
        <v>3.25</v>
      </c>
      <c r="L166" s="145">
        <v>3</v>
      </c>
      <c r="M166" s="145">
        <v>3</v>
      </c>
      <c r="N166" s="145">
        <v>3</v>
      </c>
      <c r="O166" s="145">
        <v>3</v>
      </c>
      <c r="P166" s="145">
        <v>4</v>
      </c>
      <c r="Q166" s="162">
        <v>3.2</v>
      </c>
      <c r="R166" s="145"/>
      <c r="S166" s="145">
        <v>3</v>
      </c>
      <c r="T166" s="153"/>
      <c r="U166" s="145"/>
      <c r="V166" s="152"/>
      <c r="W166" s="162">
        <v>3</v>
      </c>
      <c r="X166" s="145"/>
      <c r="Y166" s="145"/>
      <c r="Z166" s="153"/>
      <c r="AA166" s="153"/>
      <c r="AB166" s="152"/>
      <c r="AC166" s="162">
        <v>0</v>
      </c>
      <c r="AD166" s="145"/>
      <c r="AE166" s="145"/>
      <c r="AF166" s="145"/>
      <c r="AG166" s="153"/>
      <c r="AH166" s="152"/>
      <c r="AI166" s="162">
        <v>0</v>
      </c>
      <c r="AJ166" s="145">
        <v>3</v>
      </c>
      <c r="AK166" s="145">
        <v>3</v>
      </c>
      <c r="AL166" s="146">
        <v>3</v>
      </c>
      <c r="AM166" s="145">
        <v>3</v>
      </c>
      <c r="AN166" s="152"/>
      <c r="AO166" s="162">
        <v>3</v>
      </c>
      <c r="AP166" s="145">
        <v>3</v>
      </c>
      <c r="AQ166" s="145"/>
      <c r="AR166" s="145"/>
      <c r="AS166" s="153"/>
      <c r="AT166" s="152"/>
      <c r="AU166" s="162">
        <v>3</v>
      </c>
      <c r="AV166" s="153"/>
      <c r="AW166" s="153"/>
      <c r="AX166" s="145"/>
      <c r="AY166" s="145">
        <v>2</v>
      </c>
      <c r="AZ166" s="145">
        <v>2</v>
      </c>
      <c r="BA166" s="162">
        <v>2</v>
      </c>
      <c r="BB166" s="145"/>
      <c r="BC166" s="145"/>
      <c r="BD166" s="153"/>
      <c r="BE166" s="151"/>
      <c r="BF166" s="154"/>
      <c r="BG166" s="162">
        <v>0</v>
      </c>
    </row>
    <row r="167" spans="1:59" s="102" customFormat="1" ht="23.1" customHeight="1" x14ac:dyDescent="0.3">
      <c r="A167" s="143">
        <v>165</v>
      </c>
      <c r="B167" s="143" t="s">
        <v>47</v>
      </c>
      <c r="C167" s="144" t="s">
        <v>48</v>
      </c>
      <c r="D167" s="143" t="s">
        <v>449</v>
      </c>
      <c r="E167" s="143" t="s">
        <v>34</v>
      </c>
      <c r="F167" s="145">
        <v>2.5</v>
      </c>
      <c r="G167" s="145">
        <v>2.5</v>
      </c>
      <c r="H167" s="145">
        <v>2.5</v>
      </c>
      <c r="I167" s="145">
        <v>3</v>
      </c>
      <c r="J167" s="146"/>
      <c r="K167" s="162">
        <v>2.625</v>
      </c>
      <c r="L167" s="145">
        <v>2.5</v>
      </c>
      <c r="M167" s="145">
        <v>2.5</v>
      </c>
      <c r="N167" s="145">
        <v>2.5</v>
      </c>
      <c r="O167" s="145">
        <v>3</v>
      </c>
      <c r="P167" s="145">
        <v>2.5</v>
      </c>
      <c r="Q167" s="162">
        <v>2.6</v>
      </c>
      <c r="R167" s="145"/>
      <c r="S167" s="145">
        <v>3</v>
      </c>
      <c r="T167" s="145"/>
      <c r="U167" s="145"/>
      <c r="V167" s="146"/>
      <c r="W167" s="162">
        <v>3</v>
      </c>
      <c r="X167" s="145"/>
      <c r="Y167" s="145"/>
      <c r="Z167" s="145"/>
      <c r="AA167" s="145"/>
      <c r="AB167" s="146"/>
      <c r="AC167" s="162">
        <v>0</v>
      </c>
      <c r="AD167" s="145"/>
      <c r="AE167" s="145"/>
      <c r="AF167" s="145"/>
      <c r="AG167" s="145"/>
      <c r="AH167" s="146"/>
      <c r="AI167" s="162">
        <v>0</v>
      </c>
      <c r="AJ167" s="145">
        <v>2.5</v>
      </c>
      <c r="AK167" s="145">
        <v>3</v>
      </c>
      <c r="AL167" s="146">
        <v>2.5</v>
      </c>
      <c r="AM167" s="145">
        <v>2.5</v>
      </c>
      <c r="AN167" s="146"/>
      <c r="AO167" s="162">
        <v>2.625</v>
      </c>
      <c r="AP167" s="145">
        <v>2.5</v>
      </c>
      <c r="AQ167" s="145"/>
      <c r="AR167" s="145"/>
      <c r="AS167" s="145"/>
      <c r="AT167" s="146"/>
      <c r="AU167" s="162">
        <v>2.5</v>
      </c>
      <c r="AV167" s="145"/>
      <c r="AW167" s="145"/>
      <c r="AX167" s="145"/>
      <c r="AY167" s="145">
        <v>3</v>
      </c>
      <c r="AZ167" s="145">
        <v>2.5</v>
      </c>
      <c r="BA167" s="162">
        <v>2.75</v>
      </c>
      <c r="BB167" s="145"/>
      <c r="BC167" s="145"/>
      <c r="BD167" s="145"/>
      <c r="BE167" s="147"/>
      <c r="BF167" s="148"/>
      <c r="BG167" s="162">
        <v>0</v>
      </c>
    </row>
    <row r="168" spans="1:59" s="102" customFormat="1" ht="23.1" customHeight="1" x14ac:dyDescent="0.3">
      <c r="A168" s="149">
        <v>166</v>
      </c>
      <c r="B168" s="149" t="s">
        <v>158</v>
      </c>
      <c r="C168" s="150" t="s">
        <v>159</v>
      </c>
      <c r="D168" s="149" t="s">
        <v>449</v>
      </c>
      <c r="E168" s="149" t="s">
        <v>34</v>
      </c>
      <c r="F168" s="145">
        <v>3</v>
      </c>
      <c r="G168" s="145">
        <v>2</v>
      </c>
      <c r="H168" s="145">
        <v>2</v>
      </c>
      <c r="I168" s="145">
        <v>2</v>
      </c>
      <c r="J168" s="152"/>
      <c r="K168" s="162">
        <v>2.25</v>
      </c>
      <c r="L168" s="145">
        <v>2</v>
      </c>
      <c r="M168" s="145">
        <v>3</v>
      </c>
      <c r="N168" s="145">
        <v>2</v>
      </c>
      <c r="O168" s="145">
        <v>3</v>
      </c>
      <c r="P168" s="145">
        <v>3</v>
      </c>
      <c r="Q168" s="162">
        <v>2.6</v>
      </c>
      <c r="R168" s="145"/>
      <c r="S168" s="145">
        <v>3</v>
      </c>
      <c r="T168" s="153"/>
      <c r="U168" s="145"/>
      <c r="V168" s="152"/>
      <c r="W168" s="162">
        <v>3</v>
      </c>
      <c r="X168" s="145"/>
      <c r="Y168" s="145"/>
      <c r="Z168" s="153"/>
      <c r="AA168" s="153"/>
      <c r="AB168" s="152"/>
      <c r="AC168" s="162">
        <v>0</v>
      </c>
      <c r="AD168" s="145"/>
      <c r="AE168" s="145"/>
      <c r="AF168" s="145"/>
      <c r="AG168" s="153"/>
      <c r="AH168" s="152"/>
      <c r="AI168" s="162">
        <v>0</v>
      </c>
      <c r="AJ168" s="145">
        <v>2</v>
      </c>
      <c r="AK168" s="145">
        <v>2</v>
      </c>
      <c r="AL168" s="146">
        <v>2</v>
      </c>
      <c r="AM168" s="145">
        <v>2</v>
      </c>
      <c r="AN168" s="152"/>
      <c r="AO168" s="162">
        <v>2</v>
      </c>
      <c r="AP168" s="145">
        <v>3</v>
      </c>
      <c r="AQ168" s="145"/>
      <c r="AR168" s="145"/>
      <c r="AS168" s="153"/>
      <c r="AT168" s="152"/>
      <c r="AU168" s="162">
        <v>3</v>
      </c>
      <c r="AV168" s="153"/>
      <c r="AW168" s="153"/>
      <c r="AX168" s="145"/>
      <c r="AY168" s="145">
        <v>5</v>
      </c>
      <c r="AZ168" s="145">
        <v>5</v>
      </c>
      <c r="BA168" s="162">
        <v>5</v>
      </c>
      <c r="BB168" s="145"/>
      <c r="BC168" s="145"/>
      <c r="BD168" s="153"/>
      <c r="BE168" s="151"/>
      <c r="BF168" s="154"/>
      <c r="BG168" s="162">
        <v>0</v>
      </c>
    </row>
    <row r="169" spans="1:59" s="102" customFormat="1" ht="23.1" customHeight="1" x14ac:dyDescent="0.3">
      <c r="A169" s="143">
        <v>167</v>
      </c>
      <c r="B169" s="143" t="s">
        <v>191</v>
      </c>
      <c r="C169" s="144" t="s">
        <v>192</v>
      </c>
      <c r="D169" s="143" t="s">
        <v>449</v>
      </c>
      <c r="E169" s="143" t="s">
        <v>160</v>
      </c>
      <c r="F169" s="145">
        <v>3</v>
      </c>
      <c r="G169" s="145">
        <v>3</v>
      </c>
      <c r="H169" s="145">
        <v>3</v>
      </c>
      <c r="I169" s="145">
        <v>2</v>
      </c>
      <c r="J169" s="146"/>
      <c r="K169" s="162">
        <v>2.75</v>
      </c>
      <c r="L169" s="145">
        <v>3</v>
      </c>
      <c r="M169" s="145">
        <v>3</v>
      </c>
      <c r="N169" s="145">
        <v>4</v>
      </c>
      <c r="O169" s="145">
        <v>4</v>
      </c>
      <c r="P169" s="145">
        <v>3</v>
      </c>
      <c r="Q169" s="162">
        <v>3.4</v>
      </c>
      <c r="R169" s="145"/>
      <c r="S169" s="145">
        <v>2</v>
      </c>
      <c r="T169" s="145"/>
      <c r="U169" s="145"/>
      <c r="V169" s="146"/>
      <c r="W169" s="162">
        <v>2</v>
      </c>
      <c r="X169" s="145"/>
      <c r="Y169" s="145"/>
      <c r="Z169" s="145"/>
      <c r="AA169" s="145"/>
      <c r="AB169" s="146"/>
      <c r="AC169" s="162">
        <v>0</v>
      </c>
      <c r="AD169" s="145"/>
      <c r="AE169" s="145"/>
      <c r="AF169" s="145"/>
      <c r="AG169" s="145"/>
      <c r="AH169" s="146"/>
      <c r="AI169" s="162">
        <v>0</v>
      </c>
      <c r="AJ169" s="145">
        <v>2</v>
      </c>
      <c r="AK169" s="145">
        <v>3</v>
      </c>
      <c r="AL169" s="146">
        <v>2</v>
      </c>
      <c r="AM169" s="145">
        <v>2</v>
      </c>
      <c r="AN169" s="146"/>
      <c r="AO169" s="162">
        <v>2.25</v>
      </c>
      <c r="AP169" s="145">
        <v>3</v>
      </c>
      <c r="AQ169" s="145"/>
      <c r="AR169" s="145"/>
      <c r="AS169" s="145"/>
      <c r="AT169" s="146"/>
      <c r="AU169" s="162">
        <v>3</v>
      </c>
      <c r="AV169" s="145"/>
      <c r="AW169" s="145"/>
      <c r="AX169" s="145"/>
      <c r="AY169" s="145">
        <v>3</v>
      </c>
      <c r="AZ169" s="145">
        <v>3</v>
      </c>
      <c r="BA169" s="162">
        <v>3</v>
      </c>
      <c r="BB169" s="145"/>
      <c r="BC169" s="145"/>
      <c r="BD169" s="145"/>
      <c r="BE169" s="147"/>
      <c r="BF169" s="148"/>
      <c r="BG169" s="162">
        <v>0</v>
      </c>
    </row>
    <row r="170" spans="1:59" s="102" customFormat="1" ht="23.1" customHeight="1" x14ac:dyDescent="0.3">
      <c r="A170" s="149">
        <v>168</v>
      </c>
      <c r="B170" s="149" t="s">
        <v>222</v>
      </c>
      <c r="C170" s="150" t="s">
        <v>223</v>
      </c>
      <c r="D170" s="149" t="s">
        <v>541</v>
      </c>
      <c r="E170" s="149" t="s">
        <v>160</v>
      </c>
      <c r="F170" s="145">
        <v>3</v>
      </c>
      <c r="G170" s="145">
        <v>3</v>
      </c>
      <c r="H170" s="145">
        <v>3</v>
      </c>
      <c r="I170" s="145">
        <v>3</v>
      </c>
      <c r="J170" s="152"/>
      <c r="K170" s="162">
        <v>3</v>
      </c>
      <c r="L170" s="145">
        <v>3</v>
      </c>
      <c r="M170" s="145">
        <v>3</v>
      </c>
      <c r="N170" s="145">
        <v>3</v>
      </c>
      <c r="O170" s="145">
        <v>3</v>
      </c>
      <c r="P170" s="145">
        <v>3</v>
      </c>
      <c r="Q170" s="162">
        <v>3</v>
      </c>
      <c r="R170" s="145"/>
      <c r="S170" s="145">
        <v>3</v>
      </c>
      <c r="T170" s="153"/>
      <c r="U170" s="145"/>
      <c r="V170" s="152"/>
      <c r="W170" s="162">
        <v>3</v>
      </c>
      <c r="X170" s="145"/>
      <c r="Y170" s="145"/>
      <c r="Z170" s="153"/>
      <c r="AA170" s="153"/>
      <c r="AB170" s="152"/>
      <c r="AC170" s="162">
        <v>0</v>
      </c>
      <c r="AD170" s="145"/>
      <c r="AE170" s="145"/>
      <c r="AF170" s="145"/>
      <c r="AG170" s="153"/>
      <c r="AH170" s="152"/>
      <c r="AI170" s="162">
        <v>0</v>
      </c>
      <c r="AJ170" s="145">
        <v>3</v>
      </c>
      <c r="AK170" s="145">
        <v>3</v>
      </c>
      <c r="AL170" s="146">
        <v>3</v>
      </c>
      <c r="AM170" s="145">
        <v>3</v>
      </c>
      <c r="AN170" s="152"/>
      <c r="AO170" s="162">
        <v>3</v>
      </c>
      <c r="AP170" s="145">
        <v>3</v>
      </c>
      <c r="AQ170" s="145"/>
      <c r="AR170" s="145"/>
      <c r="AS170" s="153"/>
      <c r="AT170" s="152"/>
      <c r="AU170" s="162">
        <v>3</v>
      </c>
      <c r="AV170" s="153"/>
      <c r="AW170" s="153"/>
      <c r="AX170" s="145"/>
      <c r="AY170" s="145">
        <v>3</v>
      </c>
      <c r="AZ170" s="145">
        <v>3</v>
      </c>
      <c r="BA170" s="162">
        <v>3</v>
      </c>
      <c r="BB170" s="145"/>
      <c r="BC170" s="145"/>
      <c r="BD170" s="153"/>
      <c r="BE170" s="151"/>
      <c r="BF170" s="154"/>
      <c r="BG170" s="162">
        <v>0</v>
      </c>
    </row>
    <row r="171" spans="1:59" s="102" customFormat="1" ht="23.1" customHeight="1" x14ac:dyDescent="0.3">
      <c r="A171" s="143">
        <v>169</v>
      </c>
      <c r="B171" s="143" t="s">
        <v>392</v>
      </c>
      <c r="C171" s="144" t="s">
        <v>393</v>
      </c>
      <c r="D171" s="143" t="s">
        <v>449</v>
      </c>
      <c r="E171" s="143" t="s">
        <v>492</v>
      </c>
      <c r="F171" s="145">
        <v>2</v>
      </c>
      <c r="G171" s="145">
        <v>3</v>
      </c>
      <c r="H171" s="145">
        <v>2</v>
      </c>
      <c r="I171" s="145">
        <v>2</v>
      </c>
      <c r="J171" s="146"/>
      <c r="K171" s="162">
        <v>2.25</v>
      </c>
      <c r="L171" s="145">
        <v>1</v>
      </c>
      <c r="M171" s="145">
        <v>2</v>
      </c>
      <c r="N171" s="145">
        <v>2</v>
      </c>
      <c r="O171" s="145">
        <v>4</v>
      </c>
      <c r="P171" s="145">
        <v>1</v>
      </c>
      <c r="Q171" s="162">
        <v>2</v>
      </c>
      <c r="R171" s="145"/>
      <c r="S171" s="145">
        <v>2</v>
      </c>
      <c r="T171" s="145"/>
      <c r="U171" s="145"/>
      <c r="V171" s="146"/>
      <c r="W171" s="162">
        <v>2</v>
      </c>
      <c r="X171" s="145"/>
      <c r="Y171" s="145"/>
      <c r="Z171" s="145"/>
      <c r="AA171" s="145"/>
      <c r="AB171" s="146"/>
      <c r="AC171" s="162">
        <v>0</v>
      </c>
      <c r="AD171" s="145"/>
      <c r="AE171" s="145"/>
      <c r="AF171" s="145"/>
      <c r="AG171" s="145"/>
      <c r="AH171" s="146"/>
      <c r="AI171" s="162">
        <v>0</v>
      </c>
      <c r="AJ171" s="145">
        <v>2</v>
      </c>
      <c r="AK171" s="145">
        <v>2</v>
      </c>
      <c r="AL171" s="146">
        <v>2</v>
      </c>
      <c r="AM171" s="145">
        <v>2</v>
      </c>
      <c r="AN171" s="146"/>
      <c r="AO171" s="162">
        <v>2</v>
      </c>
      <c r="AP171" s="145">
        <v>3</v>
      </c>
      <c r="AQ171" s="145"/>
      <c r="AR171" s="145"/>
      <c r="AS171" s="145"/>
      <c r="AT171" s="146"/>
      <c r="AU171" s="162">
        <v>3</v>
      </c>
      <c r="AV171" s="145"/>
      <c r="AW171" s="145"/>
      <c r="AX171" s="145"/>
      <c r="AY171" s="145">
        <v>3</v>
      </c>
      <c r="AZ171" s="145">
        <v>3</v>
      </c>
      <c r="BA171" s="162">
        <v>3</v>
      </c>
      <c r="BB171" s="145"/>
      <c r="BC171" s="145"/>
      <c r="BD171" s="145"/>
      <c r="BE171" s="147"/>
      <c r="BF171" s="148"/>
      <c r="BG171" s="162">
        <v>0</v>
      </c>
    </row>
    <row r="172" spans="1:59" s="102" customFormat="1" ht="23.1" customHeight="1" x14ac:dyDescent="0.3">
      <c r="A172" s="149">
        <v>170</v>
      </c>
      <c r="B172" s="149" t="s">
        <v>394</v>
      </c>
      <c r="C172" s="150" t="s">
        <v>395</v>
      </c>
      <c r="D172" s="149" t="s">
        <v>541</v>
      </c>
      <c r="E172" s="149" t="s">
        <v>492</v>
      </c>
      <c r="F172" s="145">
        <v>3</v>
      </c>
      <c r="G172" s="145">
        <v>3</v>
      </c>
      <c r="H172" s="145">
        <v>3</v>
      </c>
      <c r="I172" s="145">
        <v>2</v>
      </c>
      <c r="J172" s="152"/>
      <c r="K172" s="162">
        <v>2.75</v>
      </c>
      <c r="L172" s="145">
        <v>3</v>
      </c>
      <c r="M172" s="145">
        <v>3</v>
      </c>
      <c r="N172" s="145">
        <v>3</v>
      </c>
      <c r="O172" s="145">
        <v>3</v>
      </c>
      <c r="P172" s="145">
        <v>3</v>
      </c>
      <c r="Q172" s="162">
        <v>3</v>
      </c>
      <c r="R172" s="145"/>
      <c r="S172" s="145">
        <v>3</v>
      </c>
      <c r="T172" s="153"/>
      <c r="U172" s="145"/>
      <c r="V172" s="152"/>
      <c r="W172" s="162">
        <v>3</v>
      </c>
      <c r="X172" s="145"/>
      <c r="Y172" s="145"/>
      <c r="Z172" s="153"/>
      <c r="AA172" s="153"/>
      <c r="AB172" s="152"/>
      <c r="AC172" s="162">
        <v>0</v>
      </c>
      <c r="AD172" s="145"/>
      <c r="AE172" s="145"/>
      <c r="AF172" s="145"/>
      <c r="AG172" s="153"/>
      <c r="AH172" s="152"/>
      <c r="AI172" s="162">
        <v>0</v>
      </c>
      <c r="AJ172" s="145">
        <v>3</v>
      </c>
      <c r="AK172" s="145">
        <v>3</v>
      </c>
      <c r="AL172" s="146">
        <v>3</v>
      </c>
      <c r="AM172" s="145">
        <v>3</v>
      </c>
      <c r="AN172" s="152"/>
      <c r="AO172" s="162">
        <v>3</v>
      </c>
      <c r="AP172" s="145">
        <v>3</v>
      </c>
      <c r="AQ172" s="145"/>
      <c r="AR172" s="145"/>
      <c r="AS172" s="153"/>
      <c r="AT172" s="152"/>
      <c r="AU172" s="162">
        <v>3</v>
      </c>
      <c r="AV172" s="153"/>
      <c r="AW172" s="153"/>
      <c r="AX172" s="145"/>
      <c r="AY172" s="145">
        <v>2</v>
      </c>
      <c r="AZ172" s="145">
        <v>2</v>
      </c>
      <c r="BA172" s="162">
        <v>2</v>
      </c>
      <c r="BB172" s="145"/>
      <c r="BC172" s="145"/>
      <c r="BD172" s="153"/>
      <c r="BE172" s="151"/>
      <c r="BF172" s="154"/>
      <c r="BG172" s="162">
        <v>0</v>
      </c>
    </row>
    <row r="173" spans="1:59" s="102" customFormat="1" ht="23.1" customHeight="1" x14ac:dyDescent="0.3">
      <c r="A173" s="143">
        <v>171</v>
      </c>
      <c r="B173" s="143" t="s">
        <v>284</v>
      </c>
      <c r="C173" s="144" t="s">
        <v>285</v>
      </c>
      <c r="D173" s="143" t="s">
        <v>541</v>
      </c>
      <c r="E173" s="143" t="s">
        <v>160</v>
      </c>
      <c r="F173" s="145">
        <v>2</v>
      </c>
      <c r="G173" s="145">
        <v>1</v>
      </c>
      <c r="H173" s="145">
        <v>1</v>
      </c>
      <c r="I173" s="145">
        <v>2</v>
      </c>
      <c r="J173" s="146"/>
      <c r="K173" s="162">
        <v>1.5</v>
      </c>
      <c r="L173" s="145">
        <v>2</v>
      </c>
      <c r="M173" s="145">
        <v>2</v>
      </c>
      <c r="N173" s="145">
        <v>2</v>
      </c>
      <c r="O173" s="145">
        <v>3</v>
      </c>
      <c r="P173" s="145">
        <v>1</v>
      </c>
      <c r="Q173" s="162">
        <v>2</v>
      </c>
      <c r="R173" s="145"/>
      <c r="S173" s="145">
        <v>2</v>
      </c>
      <c r="T173" s="145"/>
      <c r="U173" s="145"/>
      <c r="V173" s="146"/>
      <c r="W173" s="162">
        <v>2</v>
      </c>
      <c r="X173" s="145"/>
      <c r="Y173" s="145"/>
      <c r="Z173" s="145"/>
      <c r="AA173" s="145"/>
      <c r="AB173" s="146"/>
      <c r="AC173" s="162">
        <v>0</v>
      </c>
      <c r="AD173" s="145"/>
      <c r="AE173" s="145"/>
      <c r="AF173" s="145"/>
      <c r="AG173" s="145"/>
      <c r="AH173" s="146"/>
      <c r="AI173" s="162">
        <v>0</v>
      </c>
      <c r="AJ173" s="145">
        <v>2</v>
      </c>
      <c r="AK173" s="145">
        <v>1</v>
      </c>
      <c r="AL173" s="146">
        <v>2</v>
      </c>
      <c r="AM173" s="145">
        <v>2</v>
      </c>
      <c r="AN173" s="146"/>
      <c r="AO173" s="162">
        <v>1.75</v>
      </c>
      <c r="AP173" s="145">
        <v>2</v>
      </c>
      <c r="AQ173" s="145"/>
      <c r="AR173" s="145"/>
      <c r="AS173" s="145"/>
      <c r="AT173" s="146"/>
      <c r="AU173" s="162">
        <v>2</v>
      </c>
      <c r="AV173" s="145"/>
      <c r="AW173" s="145"/>
      <c r="AX173" s="145"/>
      <c r="AY173" s="145">
        <v>2</v>
      </c>
      <c r="AZ173" s="145">
        <v>1</v>
      </c>
      <c r="BA173" s="162">
        <v>1.5</v>
      </c>
      <c r="BB173" s="145"/>
      <c r="BC173" s="145"/>
      <c r="BD173" s="145"/>
      <c r="BE173" s="147"/>
      <c r="BF173" s="148"/>
      <c r="BG173" s="162">
        <v>0</v>
      </c>
    </row>
    <row r="174" spans="1:59" s="102" customFormat="1" ht="23.1" customHeight="1" x14ac:dyDescent="0.3">
      <c r="A174" s="149">
        <v>172</v>
      </c>
      <c r="B174" s="149" t="s">
        <v>396</v>
      </c>
      <c r="C174" s="150" t="s">
        <v>538</v>
      </c>
      <c r="D174" s="149" t="s">
        <v>541</v>
      </c>
      <c r="E174" s="149" t="s">
        <v>288</v>
      </c>
      <c r="F174" s="145">
        <v>2</v>
      </c>
      <c r="G174" s="145">
        <v>2</v>
      </c>
      <c r="H174" s="145">
        <v>2</v>
      </c>
      <c r="I174" s="145">
        <v>2</v>
      </c>
      <c r="J174" s="152"/>
      <c r="K174" s="162">
        <v>2</v>
      </c>
      <c r="L174" s="145">
        <v>2</v>
      </c>
      <c r="M174" s="145">
        <v>2</v>
      </c>
      <c r="N174" s="145">
        <v>2</v>
      </c>
      <c r="O174" s="145">
        <v>2</v>
      </c>
      <c r="P174" s="145">
        <v>2</v>
      </c>
      <c r="Q174" s="162">
        <v>2</v>
      </c>
      <c r="R174" s="145"/>
      <c r="S174" s="145">
        <v>2</v>
      </c>
      <c r="T174" s="153"/>
      <c r="U174" s="145"/>
      <c r="V174" s="152"/>
      <c r="W174" s="162">
        <v>2</v>
      </c>
      <c r="X174" s="145"/>
      <c r="Y174" s="145"/>
      <c r="Z174" s="153"/>
      <c r="AA174" s="153"/>
      <c r="AB174" s="152"/>
      <c r="AC174" s="162">
        <v>0</v>
      </c>
      <c r="AD174" s="145"/>
      <c r="AE174" s="145"/>
      <c r="AF174" s="145"/>
      <c r="AG174" s="153"/>
      <c r="AH174" s="152"/>
      <c r="AI174" s="162">
        <v>0</v>
      </c>
      <c r="AJ174" s="145">
        <v>2</v>
      </c>
      <c r="AK174" s="145">
        <v>2</v>
      </c>
      <c r="AL174" s="146">
        <v>2</v>
      </c>
      <c r="AM174" s="145">
        <v>2</v>
      </c>
      <c r="AN174" s="152"/>
      <c r="AO174" s="162">
        <v>2</v>
      </c>
      <c r="AP174" s="145">
        <v>3</v>
      </c>
      <c r="AQ174" s="145"/>
      <c r="AR174" s="145"/>
      <c r="AS174" s="153"/>
      <c r="AT174" s="152"/>
      <c r="AU174" s="162">
        <v>3</v>
      </c>
      <c r="AV174" s="153"/>
      <c r="AW174" s="153"/>
      <c r="AX174" s="145"/>
      <c r="AY174" s="145">
        <v>3</v>
      </c>
      <c r="AZ174" s="145">
        <v>3</v>
      </c>
      <c r="BA174" s="162">
        <v>3</v>
      </c>
      <c r="BB174" s="145"/>
      <c r="BC174" s="145"/>
      <c r="BD174" s="153"/>
      <c r="BE174" s="151"/>
      <c r="BF174" s="154"/>
      <c r="BG174" s="162">
        <v>0</v>
      </c>
    </row>
    <row r="175" spans="1:59" s="102" customFormat="1" ht="23.1" customHeight="1" x14ac:dyDescent="0.3">
      <c r="A175" s="143">
        <v>173</v>
      </c>
      <c r="B175" s="143" t="s">
        <v>397</v>
      </c>
      <c r="C175" s="144" t="s">
        <v>398</v>
      </c>
      <c r="D175" s="143" t="s">
        <v>541</v>
      </c>
      <c r="E175" s="143" t="s">
        <v>492</v>
      </c>
      <c r="F175" s="145">
        <v>1</v>
      </c>
      <c r="G175" s="145">
        <v>1</v>
      </c>
      <c r="H175" s="145">
        <v>1</v>
      </c>
      <c r="I175" s="145">
        <v>1</v>
      </c>
      <c r="J175" s="146"/>
      <c r="K175" s="162">
        <v>1</v>
      </c>
      <c r="L175" s="145">
        <v>2</v>
      </c>
      <c r="M175" s="145">
        <v>2</v>
      </c>
      <c r="N175" s="145">
        <v>2</v>
      </c>
      <c r="O175" s="145">
        <v>4</v>
      </c>
      <c r="P175" s="145">
        <v>1</v>
      </c>
      <c r="Q175" s="162">
        <v>2.2000000000000002</v>
      </c>
      <c r="R175" s="145"/>
      <c r="S175" s="145">
        <v>1</v>
      </c>
      <c r="T175" s="145"/>
      <c r="U175" s="145"/>
      <c r="V175" s="146"/>
      <c r="W175" s="162">
        <v>1</v>
      </c>
      <c r="X175" s="145"/>
      <c r="Y175" s="145"/>
      <c r="Z175" s="145"/>
      <c r="AA175" s="145"/>
      <c r="AB175" s="146"/>
      <c r="AC175" s="162">
        <v>0</v>
      </c>
      <c r="AD175" s="145"/>
      <c r="AE175" s="145"/>
      <c r="AF175" s="145"/>
      <c r="AG175" s="145"/>
      <c r="AH175" s="146"/>
      <c r="AI175" s="162">
        <v>0</v>
      </c>
      <c r="AJ175" s="145">
        <v>1</v>
      </c>
      <c r="AK175" s="145">
        <v>1</v>
      </c>
      <c r="AL175" s="146">
        <v>1</v>
      </c>
      <c r="AM175" s="145">
        <v>1</v>
      </c>
      <c r="AN175" s="146"/>
      <c r="AO175" s="162">
        <v>1</v>
      </c>
      <c r="AP175" s="145">
        <v>1</v>
      </c>
      <c r="AQ175" s="145"/>
      <c r="AR175" s="145"/>
      <c r="AS175" s="145"/>
      <c r="AT175" s="146"/>
      <c r="AU175" s="162">
        <v>1</v>
      </c>
      <c r="AV175" s="145"/>
      <c r="AW175" s="145"/>
      <c r="AX175" s="145"/>
      <c r="AY175" s="145">
        <v>1</v>
      </c>
      <c r="AZ175" s="145">
        <v>1</v>
      </c>
      <c r="BA175" s="162">
        <v>1</v>
      </c>
      <c r="BB175" s="145"/>
      <c r="BC175" s="145"/>
      <c r="BD175" s="145"/>
      <c r="BE175" s="147"/>
      <c r="BF175" s="148"/>
      <c r="BG175" s="162">
        <v>0</v>
      </c>
    </row>
    <row r="176" spans="1:59" s="102" customFormat="1" ht="23.1" customHeight="1" x14ac:dyDescent="0.3">
      <c r="A176" s="149">
        <v>174</v>
      </c>
      <c r="B176" s="149" t="s">
        <v>399</v>
      </c>
      <c r="C176" s="150" t="s">
        <v>400</v>
      </c>
      <c r="D176" s="149" t="s">
        <v>541</v>
      </c>
      <c r="E176" s="149" t="s">
        <v>492</v>
      </c>
      <c r="F176" s="145">
        <v>2</v>
      </c>
      <c r="G176" s="145">
        <v>3</v>
      </c>
      <c r="H176" s="145">
        <v>2</v>
      </c>
      <c r="I176" s="145">
        <v>3</v>
      </c>
      <c r="J176" s="152"/>
      <c r="K176" s="162">
        <v>2.5</v>
      </c>
      <c r="L176" s="145">
        <v>2</v>
      </c>
      <c r="M176" s="145">
        <v>2</v>
      </c>
      <c r="N176" s="145">
        <v>2</v>
      </c>
      <c r="O176" s="145">
        <v>2</v>
      </c>
      <c r="P176" s="145">
        <v>3</v>
      </c>
      <c r="Q176" s="162">
        <v>2.2000000000000002</v>
      </c>
      <c r="R176" s="145"/>
      <c r="S176" s="145">
        <v>3</v>
      </c>
      <c r="T176" s="153"/>
      <c r="U176" s="145"/>
      <c r="V176" s="152"/>
      <c r="W176" s="162">
        <v>3</v>
      </c>
      <c r="X176" s="145"/>
      <c r="Y176" s="145"/>
      <c r="Z176" s="153"/>
      <c r="AA176" s="153"/>
      <c r="AB176" s="152"/>
      <c r="AC176" s="162">
        <v>0</v>
      </c>
      <c r="AD176" s="145"/>
      <c r="AE176" s="145"/>
      <c r="AF176" s="145"/>
      <c r="AG176" s="153"/>
      <c r="AH176" s="152"/>
      <c r="AI176" s="162">
        <v>0</v>
      </c>
      <c r="AJ176" s="145">
        <v>3</v>
      </c>
      <c r="AK176" s="145">
        <v>3</v>
      </c>
      <c r="AL176" s="146">
        <v>3</v>
      </c>
      <c r="AM176" s="145">
        <v>3</v>
      </c>
      <c r="AN176" s="152"/>
      <c r="AO176" s="162">
        <v>3</v>
      </c>
      <c r="AP176" s="145">
        <v>3</v>
      </c>
      <c r="AQ176" s="145"/>
      <c r="AR176" s="145"/>
      <c r="AS176" s="153"/>
      <c r="AT176" s="152"/>
      <c r="AU176" s="162">
        <v>3</v>
      </c>
      <c r="AV176" s="153"/>
      <c r="AW176" s="153"/>
      <c r="AX176" s="145"/>
      <c r="AY176" s="145">
        <v>3</v>
      </c>
      <c r="AZ176" s="145">
        <v>3</v>
      </c>
      <c r="BA176" s="162">
        <v>3</v>
      </c>
      <c r="BB176" s="145"/>
      <c r="BC176" s="145"/>
      <c r="BD176" s="153"/>
      <c r="BE176" s="151"/>
      <c r="BF176" s="154"/>
      <c r="BG176" s="162">
        <v>0</v>
      </c>
    </row>
    <row r="177" spans="1:59" s="102" customFormat="1" ht="23.1" customHeight="1" x14ac:dyDescent="0.3">
      <c r="A177" s="143">
        <v>175</v>
      </c>
      <c r="B177" s="143" t="s">
        <v>119</v>
      </c>
      <c r="C177" s="144" t="s">
        <v>120</v>
      </c>
      <c r="D177" s="143" t="s">
        <v>449</v>
      </c>
      <c r="E177" s="143" t="s">
        <v>34</v>
      </c>
      <c r="F177" s="145">
        <v>2</v>
      </c>
      <c r="G177" s="145">
        <v>1</v>
      </c>
      <c r="H177" s="145">
        <v>1</v>
      </c>
      <c r="I177" s="145">
        <v>2</v>
      </c>
      <c r="J177" s="146"/>
      <c r="K177" s="162">
        <v>1.5</v>
      </c>
      <c r="L177" s="145">
        <v>1</v>
      </c>
      <c r="M177" s="145">
        <v>2</v>
      </c>
      <c r="N177" s="145">
        <v>1</v>
      </c>
      <c r="O177" s="145">
        <v>3</v>
      </c>
      <c r="P177" s="145">
        <v>1</v>
      </c>
      <c r="Q177" s="162">
        <v>1.6</v>
      </c>
      <c r="R177" s="145"/>
      <c r="S177" s="145">
        <v>2</v>
      </c>
      <c r="T177" s="145"/>
      <c r="U177" s="145"/>
      <c r="V177" s="146"/>
      <c r="W177" s="162">
        <v>2</v>
      </c>
      <c r="X177" s="145"/>
      <c r="Y177" s="145"/>
      <c r="Z177" s="145"/>
      <c r="AA177" s="145"/>
      <c r="AB177" s="146"/>
      <c r="AC177" s="162">
        <v>0</v>
      </c>
      <c r="AD177" s="145"/>
      <c r="AE177" s="145"/>
      <c r="AF177" s="145"/>
      <c r="AG177" s="145"/>
      <c r="AH177" s="146"/>
      <c r="AI177" s="162">
        <v>0</v>
      </c>
      <c r="AJ177" s="145">
        <v>2</v>
      </c>
      <c r="AK177" s="145">
        <v>2</v>
      </c>
      <c r="AL177" s="146">
        <v>2</v>
      </c>
      <c r="AM177" s="145">
        <v>1</v>
      </c>
      <c r="AN177" s="146"/>
      <c r="AO177" s="162">
        <v>1.75</v>
      </c>
      <c r="AP177" s="145">
        <v>3</v>
      </c>
      <c r="AQ177" s="145"/>
      <c r="AR177" s="145"/>
      <c r="AS177" s="145"/>
      <c r="AT177" s="146"/>
      <c r="AU177" s="162">
        <v>3</v>
      </c>
      <c r="AV177" s="145"/>
      <c r="AW177" s="145"/>
      <c r="AX177" s="145"/>
      <c r="AY177" s="145">
        <v>3</v>
      </c>
      <c r="AZ177" s="145">
        <v>3</v>
      </c>
      <c r="BA177" s="162">
        <v>3</v>
      </c>
      <c r="BB177" s="145"/>
      <c r="BC177" s="145"/>
      <c r="BD177" s="145"/>
      <c r="BE177" s="147"/>
      <c r="BF177" s="148"/>
      <c r="BG177" s="162">
        <v>0</v>
      </c>
    </row>
    <row r="178" spans="1:59" s="102" customFormat="1" ht="23.1" customHeight="1" x14ac:dyDescent="0.3">
      <c r="A178" s="149">
        <v>176</v>
      </c>
      <c r="B178" s="149" t="s">
        <v>401</v>
      </c>
      <c r="C178" s="150" t="s">
        <v>402</v>
      </c>
      <c r="D178" s="149" t="s">
        <v>449</v>
      </c>
      <c r="E178" s="149" t="s">
        <v>492</v>
      </c>
      <c r="F178" s="145">
        <v>2</v>
      </c>
      <c r="G178" s="145">
        <v>2.5</v>
      </c>
      <c r="H178" s="145">
        <v>2</v>
      </c>
      <c r="I178" s="145">
        <v>2</v>
      </c>
      <c r="J178" s="152"/>
      <c r="K178" s="162">
        <v>2.125</v>
      </c>
      <c r="L178" s="145">
        <v>2</v>
      </c>
      <c r="M178" s="145">
        <v>2.5</v>
      </c>
      <c r="N178" s="145">
        <v>2</v>
      </c>
      <c r="O178" s="145">
        <v>2</v>
      </c>
      <c r="P178" s="145">
        <v>2</v>
      </c>
      <c r="Q178" s="162">
        <v>2.1</v>
      </c>
      <c r="R178" s="145"/>
      <c r="S178" s="145">
        <v>2.5</v>
      </c>
      <c r="T178" s="153"/>
      <c r="U178" s="145"/>
      <c r="V178" s="152"/>
      <c r="W178" s="162">
        <v>2.5</v>
      </c>
      <c r="X178" s="145"/>
      <c r="Y178" s="145"/>
      <c r="Z178" s="153"/>
      <c r="AA178" s="153"/>
      <c r="AB178" s="152"/>
      <c r="AC178" s="162">
        <v>0</v>
      </c>
      <c r="AD178" s="145"/>
      <c r="AE178" s="145"/>
      <c r="AF178" s="145"/>
      <c r="AG178" s="153"/>
      <c r="AH178" s="152"/>
      <c r="AI178" s="162">
        <v>0</v>
      </c>
      <c r="AJ178" s="145">
        <v>2</v>
      </c>
      <c r="AK178" s="145">
        <v>2.5</v>
      </c>
      <c r="AL178" s="146">
        <v>2</v>
      </c>
      <c r="AM178" s="145">
        <v>2.5</v>
      </c>
      <c r="AN178" s="152"/>
      <c r="AO178" s="162">
        <v>2.25</v>
      </c>
      <c r="AP178" s="145">
        <v>2</v>
      </c>
      <c r="AQ178" s="145"/>
      <c r="AR178" s="145"/>
      <c r="AS178" s="153"/>
      <c r="AT178" s="152"/>
      <c r="AU178" s="162">
        <v>2</v>
      </c>
      <c r="AV178" s="153"/>
      <c r="AW178" s="153"/>
      <c r="AX178" s="145"/>
      <c r="AY178" s="145">
        <v>2</v>
      </c>
      <c r="AZ178" s="145">
        <v>2</v>
      </c>
      <c r="BA178" s="162">
        <v>2</v>
      </c>
      <c r="BB178" s="145"/>
      <c r="BC178" s="145"/>
      <c r="BD178" s="153"/>
      <c r="BE178" s="151"/>
      <c r="BF178" s="154"/>
      <c r="BG178" s="162">
        <v>0</v>
      </c>
    </row>
    <row r="179" spans="1:59" s="102" customFormat="1" ht="23.1" customHeight="1" x14ac:dyDescent="0.3">
      <c r="A179" s="143">
        <v>177</v>
      </c>
      <c r="B179" s="143" t="s">
        <v>270</v>
      </c>
      <c r="C179" s="144" t="s">
        <v>271</v>
      </c>
      <c r="D179" s="143" t="s">
        <v>449</v>
      </c>
      <c r="E179" s="143" t="s">
        <v>160</v>
      </c>
      <c r="F179" s="145">
        <v>3</v>
      </c>
      <c r="G179" s="145">
        <v>3</v>
      </c>
      <c r="H179" s="145">
        <v>0</v>
      </c>
      <c r="I179" s="145">
        <v>3</v>
      </c>
      <c r="J179" s="146"/>
      <c r="K179" s="162">
        <v>2.25</v>
      </c>
      <c r="L179" s="145">
        <v>3</v>
      </c>
      <c r="M179" s="145">
        <v>3</v>
      </c>
      <c r="N179" s="145">
        <v>3</v>
      </c>
      <c r="O179" s="145">
        <v>3</v>
      </c>
      <c r="P179" s="145">
        <v>3</v>
      </c>
      <c r="Q179" s="162">
        <v>3</v>
      </c>
      <c r="R179" s="145"/>
      <c r="S179" s="145">
        <v>3</v>
      </c>
      <c r="T179" s="145"/>
      <c r="U179" s="145"/>
      <c r="V179" s="146"/>
      <c r="W179" s="162">
        <v>3</v>
      </c>
      <c r="X179" s="145"/>
      <c r="Y179" s="145"/>
      <c r="Z179" s="145"/>
      <c r="AA179" s="145"/>
      <c r="AB179" s="146"/>
      <c r="AC179" s="162">
        <v>0</v>
      </c>
      <c r="AD179" s="145"/>
      <c r="AE179" s="145"/>
      <c r="AF179" s="145"/>
      <c r="AG179" s="145"/>
      <c r="AH179" s="146"/>
      <c r="AI179" s="162">
        <v>0</v>
      </c>
      <c r="AJ179" s="145">
        <v>3</v>
      </c>
      <c r="AK179" s="145">
        <v>3</v>
      </c>
      <c r="AL179" s="146">
        <v>3</v>
      </c>
      <c r="AM179" s="145">
        <v>3</v>
      </c>
      <c r="AN179" s="146"/>
      <c r="AO179" s="162">
        <v>3</v>
      </c>
      <c r="AP179" s="145">
        <v>3</v>
      </c>
      <c r="AQ179" s="145"/>
      <c r="AR179" s="145"/>
      <c r="AS179" s="145"/>
      <c r="AT179" s="146"/>
      <c r="AU179" s="162">
        <v>3</v>
      </c>
      <c r="AV179" s="145"/>
      <c r="AW179" s="145"/>
      <c r="AX179" s="145"/>
      <c r="AY179" s="145">
        <v>2</v>
      </c>
      <c r="AZ179" s="145">
        <v>3</v>
      </c>
      <c r="BA179" s="162">
        <v>2.5</v>
      </c>
      <c r="BB179" s="145"/>
      <c r="BC179" s="145"/>
      <c r="BD179" s="145"/>
      <c r="BE179" s="147"/>
      <c r="BF179" s="148"/>
      <c r="BG179" s="162">
        <v>0</v>
      </c>
    </row>
    <row r="180" spans="1:59" s="102" customFormat="1" ht="23.1" customHeight="1" x14ac:dyDescent="0.3">
      <c r="A180" s="149">
        <v>178</v>
      </c>
      <c r="B180" s="149" t="s">
        <v>51</v>
      </c>
      <c r="C180" s="150" t="s">
        <v>52</v>
      </c>
      <c r="D180" s="149" t="s">
        <v>541</v>
      </c>
      <c r="E180" s="149" t="s">
        <v>34</v>
      </c>
      <c r="F180" s="145">
        <v>4</v>
      </c>
      <c r="G180" s="145">
        <v>0</v>
      </c>
      <c r="H180" s="145">
        <v>4</v>
      </c>
      <c r="I180" s="145">
        <v>3</v>
      </c>
      <c r="J180" s="152"/>
      <c r="K180" s="162">
        <v>2.75</v>
      </c>
      <c r="L180" s="145">
        <v>3</v>
      </c>
      <c r="M180" s="145">
        <v>4</v>
      </c>
      <c r="N180" s="145">
        <v>2</v>
      </c>
      <c r="O180" s="145">
        <v>4</v>
      </c>
      <c r="P180" s="145">
        <v>4</v>
      </c>
      <c r="Q180" s="162">
        <v>3.4</v>
      </c>
      <c r="R180" s="145"/>
      <c r="S180" s="145">
        <v>3</v>
      </c>
      <c r="T180" s="153"/>
      <c r="U180" s="145"/>
      <c r="V180" s="152"/>
      <c r="W180" s="162">
        <v>3</v>
      </c>
      <c r="X180" s="145"/>
      <c r="Y180" s="145"/>
      <c r="Z180" s="153"/>
      <c r="AA180" s="153"/>
      <c r="AB180" s="152"/>
      <c r="AC180" s="162">
        <v>0</v>
      </c>
      <c r="AD180" s="145"/>
      <c r="AE180" s="145"/>
      <c r="AF180" s="145"/>
      <c r="AG180" s="153"/>
      <c r="AH180" s="152"/>
      <c r="AI180" s="162">
        <v>0</v>
      </c>
      <c r="AJ180" s="145">
        <v>3</v>
      </c>
      <c r="AK180" s="145">
        <v>3</v>
      </c>
      <c r="AL180" s="146">
        <v>3</v>
      </c>
      <c r="AM180" s="145">
        <v>2</v>
      </c>
      <c r="AN180" s="152"/>
      <c r="AO180" s="162">
        <v>2.75</v>
      </c>
      <c r="AP180" s="145">
        <v>3</v>
      </c>
      <c r="AQ180" s="145"/>
      <c r="AR180" s="145"/>
      <c r="AS180" s="153"/>
      <c r="AT180" s="152"/>
      <c r="AU180" s="162">
        <v>3</v>
      </c>
      <c r="AV180" s="153"/>
      <c r="AW180" s="153"/>
      <c r="AX180" s="145"/>
      <c r="AY180" s="145">
        <v>3</v>
      </c>
      <c r="AZ180" s="145">
        <v>3</v>
      </c>
      <c r="BA180" s="162">
        <v>3</v>
      </c>
      <c r="BB180" s="145"/>
      <c r="BC180" s="145"/>
      <c r="BD180" s="153"/>
      <c r="BE180" s="151"/>
      <c r="BF180" s="154"/>
      <c r="BG180" s="162">
        <v>0</v>
      </c>
    </row>
    <row r="181" spans="1:59" s="102" customFormat="1" ht="23.1" customHeight="1" x14ac:dyDescent="0.3">
      <c r="A181" s="143">
        <v>179</v>
      </c>
      <c r="B181" s="143" t="s">
        <v>238</v>
      </c>
      <c r="C181" s="144" t="s">
        <v>239</v>
      </c>
      <c r="D181" s="143" t="s">
        <v>541</v>
      </c>
      <c r="E181" s="143" t="s">
        <v>160</v>
      </c>
      <c r="F181" s="145">
        <v>3</v>
      </c>
      <c r="G181" s="145">
        <v>3</v>
      </c>
      <c r="H181" s="145">
        <v>3</v>
      </c>
      <c r="I181" s="145">
        <v>3</v>
      </c>
      <c r="J181" s="146"/>
      <c r="K181" s="162">
        <v>3</v>
      </c>
      <c r="L181" s="145">
        <v>3</v>
      </c>
      <c r="M181" s="145">
        <v>3</v>
      </c>
      <c r="N181" s="145">
        <v>3</v>
      </c>
      <c r="O181" s="145">
        <v>3</v>
      </c>
      <c r="P181" s="145">
        <v>3</v>
      </c>
      <c r="Q181" s="162">
        <v>3</v>
      </c>
      <c r="R181" s="145"/>
      <c r="S181" s="145">
        <v>3</v>
      </c>
      <c r="T181" s="145"/>
      <c r="U181" s="145"/>
      <c r="V181" s="146"/>
      <c r="W181" s="162">
        <v>3</v>
      </c>
      <c r="X181" s="145"/>
      <c r="Y181" s="145"/>
      <c r="Z181" s="145"/>
      <c r="AA181" s="145"/>
      <c r="AB181" s="146"/>
      <c r="AC181" s="162">
        <v>0</v>
      </c>
      <c r="AD181" s="145"/>
      <c r="AE181" s="145"/>
      <c r="AF181" s="145"/>
      <c r="AG181" s="145"/>
      <c r="AH181" s="146"/>
      <c r="AI181" s="162">
        <v>0</v>
      </c>
      <c r="AJ181" s="145">
        <v>3</v>
      </c>
      <c r="AK181" s="145">
        <v>3</v>
      </c>
      <c r="AL181" s="146">
        <v>3</v>
      </c>
      <c r="AM181" s="145">
        <v>3</v>
      </c>
      <c r="AN181" s="146"/>
      <c r="AO181" s="162">
        <v>3</v>
      </c>
      <c r="AP181" s="145">
        <v>3</v>
      </c>
      <c r="AQ181" s="145"/>
      <c r="AR181" s="145"/>
      <c r="AS181" s="145"/>
      <c r="AT181" s="146"/>
      <c r="AU181" s="162">
        <v>3</v>
      </c>
      <c r="AV181" s="145"/>
      <c r="AW181" s="145"/>
      <c r="AX181" s="145"/>
      <c r="AY181" s="145">
        <v>3</v>
      </c>
      <c r="AZ181" s="145">
        <v>2</v>
      </c>
      <c r="BA181" s="162">
        <v>2.5</v>
      </c>
      <c r="BB181" s="145"/>
      <c r="BC181" s="145"/>
      <c r="BD181" s="145"/>
      <c r="BE181" s="147"/>
      <c r="BF181" s="148"/>
      <c r="BG181" s="162">
        <v>0</v>
      </c>
    </row>
    <row r="182" spans="1:59" s="102" customFormat="1" ht="23.1" customHeight="1" x14ac:dyDescent="0.3">
      <c r="A182" s="149">
        <v>180</v>
      </c>
      <c r="B182" s="149" t="s">
        <v>254</v>
      </c>
      <c r="C182" s="150" t="s">
        <v>255</v>
      </c>
      <c r="D182" s="149" t="s">
        <v>449</v>
      </c>
      <c r="E182" s="149" t="s">
        <v>160</v>
      </c>
      <c r="F182" s="145">
        <v>2</v>
      </c>
      <c r="G182" s="145">
        <v>2</v>
      </c>
      <c r="H182" s="145">
        <v>2</v>
      </c>
      <c r="I182" s="145">
        <v>2</v>
      </c>
      <c r="J182" s="152"/>
      <c r="K182" s="162">
        <v>2</v>
      </c>
      <c r="L182" s="145">
        <v>3</v>
      </c>
      <c r="M182" s="145">
        <v>2</v>
      </c>
      <c r="N182" s="145">
        <v>2</v>
      </c>
      <c r="O182" s="145">
        <v>3</v>
      </c>
      <c r="P182" s="145">
        <v>2</v>
      </c>
      <c r="Q182" s="162">
        <v>2.4</v>
      </c>
      <c r="R182" s="145"/>
      <c r="S182" s="145">
        <v>2</v>
      </c>
      <c r="T182" s="153"/>
      <c r="U182" s="145"/>
      <c r="V182" s="152"/>
      <c r="W182" s="162">
        <v>2</v>
      </c>
      <c r="X182" s="145"/>
      <c r="Y182" s="145"/>
      <c r="Z182" s="153"/>
      <c r="AA182" s="153"/>
      <c r="AB182" s="152"/>
      <c r="AC182" s="162">
        <v>0</v>
      </c>
      <c r="AD182" s="145"/>
      <c r="AE182" s="145"/>
      <c r="AF182" s="145"/>
      <c r="AG182" s="153"/>
      <c r="AH182" s="152"/>
      <c r="AI182" s="162">
        <v>0</v>
      </c>
      <c r="AJ182" s="145">
        <v>2</v>
      </c>
      <c r="AK182" s="145">
        <v>2</v>
      </c>
      <c r="AL182" s="146">
        <v>2</v>
      </c>
      <c r="AM182" s="145">
        <v>2</v>
      </c>
      <c r="AN182" s="152"/>
      <c r="AO182" s="162">
        <v>2</v>
      </c>
      <c r="AP182" s="145">
        <v>3</v>
      </c>
      <c r="AQ182" s="145"/>
      <c r="AR182" s="145"/>
      <c r="AS182" s="153"/>
      <c r="AT182" s="152"/>
      <c r="AU182" s="162">
        <v>3</v>
      </c>
      <c r="AV182" s="153"/>
      <c r="AW182" s="153"/>
      <c r="AX182" s="145"/>
      <c r="AY182" s="145">
        <v>2</v>
      </c>
      <c r="AZ182" s="145">
        <v>2</v>
      </c>
      <c r="BA182" s="162">
        <v>2</v>
      </c>
      <c r="BB182" s="145"/>
      <c r="BC182" s="145"/>
      <c r="BD182" s="153"/>
      <c r="BE182" s="151"/>
      <c r="BF182" s="154"/>
      <c r="BG182" s="162">
        <v>0</v>
      </c>
    </row>
    <row r="183" spans="1:59" s="102" customFormat="1" ht="23.1" customHeight="1" x14ac:dyDescent="0.3">
      <c r="A183" s="143">
        <v>181</v>
      </c>
      <c r="B183" s="143" t="s">
        <v>403</v>
      </c>
      <c r="C183" s="144" t="s">
        <v>404</v>
      </c>
      <c r="D183" s="143" t="s">
        <v>449</v>
      </c>
      <c r="E183" s="143" t="s">
        <v>492</v>
      </c>
      <c r="F183" s="145">
        <v>2</v>
      </c>
      <c r="G183" s="145">
        <v>3</v>
      </c>
      <c r="H183" s="145">
        <v>2</v>
      </c>
      <c r="I183" s="145">
        <v>2</v>
      </c>
      <c r="J183" s="146"/>
      <c r="K183" s="162">
        <v>2.25</v>
      </c>
      <c r="L183" s="145">
        <v>2</v>
      </c>
      <c r="M183" s="145">
        <v>3</v>
      </c>
      <c r="N183" s="145">
        <v>1</v>
      </c>
      <c r="O183" s="145">
        <v>3</v>
      </c>
      <c r="P183" s="145">
        <v>3</v>
      </c>
      <c r="Q183" s="162">
        <v>2.4</v>
      </c>
      <c r="R183" s="145"/>
      <c r="S183" s="145">
        <v>3</v>
      </c>
      <c r="T183" s="145"/>
      <c r="U183" s="145"/>
      <c r="V183" s="146"/>
      <c r="W183" s="162">
        <v>3</v>
      </c>
      <c r="X183" s="145"/>
      <c r="Y183" s="145"/>
      <c r="Z183" s="145"/>
      <c r="AA183" s="145"/>
      <c r="AB183" s="146"/>
      <c r="AC183" s="162">
        <v>0</v>
      </c>
      <c r="AD183" s="145"/>
      <c r="AE183" s="145"/>
      <c r="AF183" s="145"/>
      <c r="AG183" s="145"/>
      <c r="AH183" s="146"/>
      <c r="AI183" s="162">
        <v>0</v>
      </c>
      <c r="AJ183" s="145">
        <v>3</v>
      </c>
      <c r="AK183" s="145">
        <v>2</v>
      </c>
      <c r="AL183" s="146">
        <v>3</v>
      </c>
      <c r="AM183" s="145">
        <v>3</v>
      </c>
      <c r="AN183" s="146"/>
      <c r="AO183" s="162">
        <v>2.75</v>
      </c>
      <c r="AP183" s="145">
        <v>3</v>
      </c>
      <c r="AQ183" s="145"/>
      <c r="AR183" s="145"/>
      <c r="AS183" s="145"/>
      <c r="AT183" s="146"/>
      <c r="AU183" s="162">
        <v>3</v>
      </c>
      <c r="AV183" s="145"/>
      <c r="AW183" s="145"/>
      <c r="AX183" s="145"/>
      <c r="AY183" s="145">
        <v>4</v>
      </c>
      <c r="AZ183" s="145">
        <v>4</v>
      </c>
      <c r="BA183" s="162">
        <v>4</v>
      </c>
      <c r="BB183" s="145"/>
      <c r="BC183" s="145"/>
      <c r="BD183" s="145"/>
      <c r="BE183" s="147"/>
      <c r="BF183" s="148"/>
      <c r="BG183" s="162">
        <v>0</v>
      </c>
    </row>
    <row r="184" spans="1:59" s="102" customFormat="1" ht="23.1" customHeight="1" x14ac:dyDescent="0.3">
      <c r="A184" s="149">
        <v>182</v>
      </c>
      <c r="B184" s="149" t="s">
        <v>43</v>
      </c>
      <c r="C184" s="150" t="s">
        <v>44</v>
      </c>
      <c r="D184" s="149" t="s">
        <v>449</v>
      </c>
      <c r="E184" s="149" t="s">
        <v>34</v>
      </c>
      <c r="F184" s="145">
        <v>4</v>
      </c>
      <c r="G184" s="145">
        <v>4</v>
      </c>
      <c r="H184" s="145">
        <v>4</v>
      </c>
      <c r="I184" s="145">
        <v>4</v>
      </c>
      <c r="J184" s="152"/>
      <c r="K184" s="162">
        <v>4</v>
      </c>
      <c r="L184" s="145">
        <v>4</v>
      </c>
      <c r="M184" s="145">
        <v>4</v>
      </c>
      <c r="N184" s="145">
        <v>4</v>
      </c>
      <c r="O184" s="145">
        <v>4</v>
      </c>
      <c r="P184" s="145">
        <v>4</v>
      </c>
      <c r="Q184" s="162">
        <v>4</v>
      </c>
      <c r="R184" s="145"/>
      <c r="S184" s="145">
        <v>4</v>
      </c>
      <c r="T184" s="153"/>
      <c r="U184" s="145"/>
      <c r="V184" s="152"/>
      <c r="W184" s="162">
        <v>4</v>
      </c>
      <c r="X184" s="145"/>
      <c r="Y184" s="145"/>
      <c r="Z184" s="153"/>
      <c r="AA184" s="153"/>
      <c r="AB184" s="152"/>
      <c r="AC184" s="162">
        <v>0</v>
      </c>
      <c r="AD184" s="145"/>
      <c r="AE184" s="145"/>
      <c r="AF184" s="145"/>
      <c r="AG184" s="153"/>
      <c r="AH184" s="152"/>
      <c r="AI184" s="162">
        <v>0</v>
      </c>
      <c r="AJ184" s="145">
        <v>3</v>
      </c>
      <c r="AK184" s="145">
        <v>4</v>
      </c>
      <c r="AL184" s="146">
        <v>4</v>
      </c>
      <c r="AM184" s="145">
        <v>2</v>
      </c>
      <c r="AN184" s="152"/>
      <c r="AO184" s="162">
        <v>3.25</v>
      </c>
      <c r="AP184" s="145">
        <v>3</v>
      </c>
      <c r="AQ184" s="145"/>
      <c r="AR184" s="145"/>
      <c r="AS184" s="153"/>
      <c r="AT184" s="152"/>
      <c r="AU184" s="162">
        <v>3</v>
      </c>
      <c r="AV184" s="153"/>
      <c r="AW184" s="153"/>
      <c r="AX184" s="145"/>
      <c r="AY184" s="145">
        <v>4</v>
      </c>
      <c r="AZ184" s="145">
        <v>4</v>
      </c>
      <c r="BA184" s="162">
        <v>4</v>
      </c>
      <c r="BB184" s="145"/>
      <c r="BC184" s="145"/>
      <c r="BD184" s="153"/>
      <c r="BE184" s="151"/>
      <c r="BF184" s="154"/>
      <c r="BG184" s="162">
        <v>0</v>
      </c>
    </row>
    <row r="185" spans="1:59" s="102" customFormat="1" ht="23.1" customHeight="1" x14ac:dyDescent="0.3">
      <c r="A185" s="143">
        <v>183</v>
      </c>
      <c r="B185" s="143" t="s">
        <v>405</v>
      </c>
      <c r="C185" s="144" t="s">
        <v>406</v>
      </c>
      <c r="D185" s="143" t="s">
        <v>449</v>
      </c>
      <c r="E185" s="143" t="s">
        <v>492</v>
      </c>
      <c r="F185" s="145">
        <v>2</v>
      </c>
      <c r="G185" s="145">
        <v>2</v>
      </c>
      <c r="H185" s="145">
        <v>2</v>
      </c>
      <c r="I185" s="145">
        <v>2</v>
      </c>
      <c r="J185" s="146"/>
      <c r="K185" s="162">
        <v>2</v>
      </c>
      <c r="L185" s="145">
        <v>1</v>
      </c>
      <c r="M185" s="145">
        <v>3</v>
      </c>
      <c r="N185" s="145">
        <v>2</v>
      </c>
      <c r="O185" s="145">
        <v>3</v>
      </c>
      <c r="P185" s="145">
        <v>2</v>
      </c>
      <c r="Q185" s="162">
        <v>2.2000000000000002</v>
      </c>
      <c r="R185" s="145"/>
      <c r="S185" s="145">
        <v>2</v>
      </c>
      <c r="T185" s="145"/>
      <c r="U185" s="145"/>
      <c r="V185" s="146"/>
      <c r="W185" s="162">
        <v>2</v>
      </c>
      <c r="X185" s="145"/>
      <c r="Y185" s="145"/>
      <c r="Z185" s="145"/>
      <c r="AA185" s="145"/>
      <c r="AB185" s="146"/>
      <c r="AC185" s="162">
        <v>0</v>
      </c>
      <c r="AD185" s="145"/>
      <c r="AE185" s="145"/>
      <c r="AF185" s="145"/>
      <c r="AG185" s="145"/>
      <c r="AH185" s="146"/>
      <c r="AI185" s="162">
        <v>0</v>
      </c>
      <c r="AJ185" s="145">
        <v>2</v>
      </c>
      <c r="AK185" s="145">
        <v>2</v>
      </c>
      <c r="AL185" s="146">
        <v>2</v>
      </c>
      <c r="AM185" s="145">
        <v>2</v>
      </c>
      <c r="AN185" s="146"/>
      <c r="AO185" s="162">
        <v>2</v>
      </c>
      <c r="AP185" s="145">
        <v>3</v>
      </c>
      <c r="AQ185" s="145"/>
      <c r="AR185" s="145"/>
      <c r="AS185" s="145"/>
      <c r="AT185" s="146"/>
      <c r="AU185" s="162">
        <v>3</v>
      </c>
      <c r="AV185" s="145"/>
      <c r="AW185" s="145"/>
      <c r="AX185" s="145"/>
      <c r="AY185" s="145">
        <v>2</v>
      </c>
      <c r="AZ185" s="145">
        <v>2</v>
      </c>
      <c r="BA185" s="162">
        <v>2</v>
      </c>
      <c r="BB185" s="145"/>
      <c r="BC185" s="145"/>
      <c r="BD185" s="145"/>
      <c r="BE185" s="147"/>
      <c r="BF185" s="148"/>
      <c r="BG185" s="162">
        <v>0</v>
      </c>
    </row>
    <row r="186" spans="1:59" s="102" customFormat="1" ht="23.1" customHeight="1" x14ac:dyDescent="0.3">
      <c r="A186" s="149">
        <v>184</v>
      </c>
      <c r="B186" s="149" t="s">
        <v>286</v>
      </c>
      <c r="C186" s="150" t="s">
        <v>287</v>
      </c>
      <c r="D186" s="149" t="s">
        <v>449</v>
      </c>
      <c r="E186" s="149" t="s">
        <v>160</v>
      </c>
      <c r="F186" s="145">
        <v>3</v>
      </c>
      <c r="G186" s="145">
        <v>4</v>
      </c>
      <c r="H186" s="145">
        <v>4</v>
      </c>
      <c r="I186" s="145">
        <v>3</v>
      </c>
      <c r="J186" s="152"/>
      <c r="K186" s="162">
        <v>3.5</v>
      </c>
      <c r="L186" s="145">
        <v>3</v>
      </c>
      <c r="M186" s="145">
        <v>3</v>
      </c>
      <c r="N186" s="145">
        <v>2</v>
      </c>
      <c r="O186" s="145">
        <v>3</v>
      </c>
      <c r="P186" s="145">
        <v>3</v>
      </c>
      <c r="Q186" s="162">
        <v>2.8</v>
      </c>
      <c r="R186" s="145"/>
      <c r="S186" s="145">
        <v>4</v>
      </c>
      <c r="T186" s="153"/>
      <c r="U186" s="145"/>
      <c r="V186" s="152"/>
      <c r="W186" s="162">
        <v>4</v>
      </c>
      <c r="X186" s="145"/>
      <c r="Y186" s="145"/>
      <c r="Z186" s="153"/>
      <c r="AA186" s="153"/>
      <c r="AB186" s="152"/>
      <c r="AC186" s="162">
        <v>0</v>
      </c>
      <c r="AD186" s="145"/>
      <c r="AE186" s="145"/>
      <c r="AF186" s="145"/>
      <c r="AG186" s="153"/>
      <c r="AH186" s="152"/>
      <c r="AI186" s="162">
        <v>0</v>
      </c>
      <c r="AJ186" s="145">
        <v>3</v>
      </c>
      <c r="AK186" s="145">
        <v>2</v>
      </c>
      <c r="AL186" s="146">
        <v>3</v>
      </c>
      <c r="AM186" s="145">
        <v>3</v>
      </c>
      <c r="AN186" s="152"/>
      <c r="AO186" s="162">
        <v>2.75</v>
      </c>
      <c r="AP186" s="145">
        <v>3</v>
      </c>
      <c r="AQ186" s="145"/>
      <c r="AR186" s="145"/>
      <c r="AS186" s="153"/>
      <c r="AT186" s="152"/>
      <c r="AU186" s="162">
        <v>3</v>
      </c>
      <c r="AV186" s="153"/>
      <c r="AW186" s="153"/>
      <c r="AX186" s="145"/>
      <c r="AY186" s="145">
        <v>3</v>
      </c>
      <c r="AZ186" s="145">
        <v>3</v>
      </c>
      <c r="BA186" s="162">
        <v>3</v>
      </c>
      <c r="BB186" s="145"/>
      <c r="BC186" s="145"/>
      <c r="BD186" s="153"/>
      <c r="BE186" s="151"/>
      <c r="BF186" s="154"/>
      <c r="BG186" s="162">
        <v>0</v>
      </c>
    </row>
    <row r="187" spans="1:59" s="102" customFormat="1" ht="23.1" customHeight="1" x14ac:dyDescent="0.3">
      <c r="A187" s="143">
        <v>185</v>
      </c>
      <c r="B187" s="143" t="s">
        <v>407</v>
      </c>
      <c r="C187" s="144" t="s">
        <v>408</v>
      </c>
      <c r="D187" s="143" t="s">
        <v>449</v>
      </c>
      <c r="E187" s="143" t="s">
        <v>492</v>
      </c>
      <c r="F187" s="145">
        <v>3</v>
      </c>
      <c r="G187" s="145">
        <v>1</v>
      </c>
      <c r="H187" s="145">
        <v>2</v>
      </c>
      <c r="I187" s="145">
        <v>3</v>
      </c>
      <c r="J187" s="146"/>
      <c r="K187" s="162">
        <v>2.25</v>
      </c>
      <c r="L187" s="145">
        <v>3</v>
      </c>
      <c r="M187" s="145">
        <v>3</v>
      </c>
      <c r="N187" s="145">
        <v>3</v>
      </c>
      <c r="O187" s="145">
        <v>2</v>
      </c>
      <c r="P187" s="145">
        <v>3</v>
      </c>
      <c r="Q187" s="162">
        <v>2.8</v>
      </c>
      <c r="R187" s="145"/>
      <c r="S187" s="145">
        <v>2</v>
      </c>
      <c r="T187" s="145"/>
      <c r="U187" s="145"/>
      <c r="V187" s="146"/>
      <c r="W187" s="162">
        <v>2</v>
      </c>
      <c r="X187" s="145"/>
      <c r="Y187" s="145"/>
      <c r="Z187" s="145"/>
      <c r="AA187" s="145"/>
      <c r="AB187" s="146"/>
      <c r="AC187" s="162">
        <v>0</v>
      </c>
      <c r="AD187" s="145"/>
      <c r="AE187" s="145"/>
      <c r="AF187" s="145"/>
      <c r="AG187" s="145"/>
      <c r="AH187" s="146"/>
      <c r="AI187" s="162">
        <v>0</v>
      </c>
      <c r="AJ187" s="145">
        <v>3</v>
      </c>
      <c r="AK187" s="145">
        <v>3</v>
      </c>
      <c r="AL187" s="146">
        <v>3</v>
      </c>
      <c r="AM187" s="145">
        <v>3</v>
      </c>
      <c r="AN187" s="146"/>
      <c r="AO187" s="162">
        <v>3</v>
      </c>
      <c r="AP187" s="145">
        <v>3</v>
      </c>
      <c r="AQ187" s="145"/>
      <c r="AR187" s="145"/>
      <c r="AS187" s="145"/>
      <c r="AT187" s="146"/>
      <c r="AU187" s="162">
        <v>3</v>
      </c>
      <c r="AV187" s="145"/>
      <c r="AW187" s="145"/>
      <c r="AX187" s="145"/>
      <c r="AY187" s="145">
        <v>2</v>
      </c>
      <c r="AZ187" s="145">
        <v>3</v>
      </c>
      <c r="BA187" s="162">
        <v>2.5</v>
      </c>
      <c r="BB187" s="145"/>
      <c r="BC187" s="145"/>
      <c r="BD187" s="145"/>
      <c r="BE187" s="147"/>
      <c r="BF187" s="148"/>
      <c r="BG187" s="162">
        <v>0</v>
      </c>
    </row>
    <row r="188" spans="1:59" s="102" customFormat="1" ht="23.1" customHeight="1" x14ac:dyDescent="0.3">
      <c r="A188" s="149">
        <v>186</v>
      </c>
      <c r="B188" s="149" t="s">
        <v>409</v>
      </c>
      <c r="C188" s="150" t="s">
        <v>410</v>
      </c>
      <c r="D188" s="149" t="s">
        <v>449</v>
      </c>
      <c r="E188" s="149" t="s">
        <v>492</v>
      </c>
      <c r="F188" s="145">
        <v>2</v>
      </c>
      <c r="G188" s="145">
        <v>2</v>
      </c>
      <c r="H188" s="145">
        <v>2</v>
      </c>
      <c r="I188" s="145">
        <v>2</v>
      </c>
      <c r="J188" s="152"/>
      <c r="K188" s="162">
        <v>2</v>
      </c>
      <c r="L188" s="145">
        <v>3</v>
      </c>
      <c r="M188" s="145">
        <v>2</v>
      </c>
      <c r="N188" s="145">
        <v>3</v>
      </c>
      <c r="O188" s="145">
        <v>3</v>
      </c>
      <c r="P188" s="145">
        <v>2</v>
      </c>
      <c r="Q188" s="162">
        <v>2.6</v>
      </c>
      <c r="R188" s="145"/>
      <c r="S188" s="145">
        <v>2</v>
      </c>
      <c r="T188" s="153"/>
      <c r="U188" s="145"/>
      <c r="V188" s="152"/>
      <c r="W188" s="162">
        <v>2</v>
      </c>
      <c r="X188" s="145"/>
      <c r="Y188" s="145"/>
      <c r="Z188" s="153"/>
      <c r="AA188" s="153"/>
      <c r="AB188" s="152"/>
      <c r="AC188" s="162">
        <v>0</v>
      </c>
      <c r="AD188" s="145"/>
      <c r="AE188" s="145"/>
      <c r="AF188" s="145"/>
      <c r="AG188" s="153"/>
      <c r="AH188" s="152"/>
      <c r="AI188" s="162">
        <v>0</v>
      </c>
      <c r="AJ188" s="145">
        <v>2</v>
      </c>
      <c r="AK188" s="145">
        <v>2</v>
      </c>
      <c r="AL188" s="146">
        <v>2</v>
      </c>
      <c r="AM188" s="145">
        <v>2</v>
      </c>
      <c r="AN188" s="152"/>
      <c r="AO188" s="162">
        <v>2</v>
      </c>
      <c r="AP188" s="145">
        <v>3</v>
      </c>
      <c r="AQ188" s="145"/>
      <c r="AR188" s="145"/>
      <c r="AS188" s="153"/>
      <c r="AT188" s="152"/>
      <c r="AU188" s="162">
        <v>3</v>
      </c>
      <c r="AV188" s="153"/>
      <c r="AW188" s="153"/>
      <c r="AX188" s="145"/>
      <c r="AY188" s="145">
        <v>2</v>
      </c>
      <c r="AZ188" s="145">
        <v>2</v>
      </c>
      <c r="BA188" s="162">
        <v>2</v>
      </c>
      <c r="BB188" s="145"/>
      <c r="BC188" s="145"/>
      <c r="BD188" s="153"/>
      <c r="BE188" s="151"/>
      <c r="BF188" s="154"/>
      <c r="BG188" s="162">
        <v>0</v>
      </c>
    </row>
    <row r="189" spans="1:59" s="102" customFormat="1" ht="23.1" customHeight="1" x14ac:dyDescent="0.3">
      <c r="A189" s="143">
        <v>187</v>
      </c>
      <c r="B189" s="143" t="s">
        <v>411</v>
      </c>
      <c r="C189" s="144" t="s">
        <v>412</v>
      </c>
      <c r="D189" s="143" t="s">
        <v>541</v>
      </c>
      <c r="E189" s="143" t="s">
        <v>492</v>
      </c>
      <c r="F189" s="145">
        <v>3</v>
      </c>
      <c r="G189" s="145">
        <v>3</v>
      </c>
      <c r="H189" s="145">
        <v>3</v>
      </c>
      <c r="I189" s="145">
        <v>3</v>
      </c>
      <c r="J189" s="146"/>
      <c r="K189" s="162">
        <v>3</v>
      </c>
      <c r="L189" s="145">
        <v>3</v>
      </c>
      <c r="M189" s="145">
        <v>3</v>
      </c>
      <c r="N189" s="145">
        <v>3</v>
      </c>
      <c r="O189" s="145">
        <v>3</v>
      </c>
      <c r="P189" s="145">
        <v>4</v>
      </c>
      <c r="Q189" s="162">
        <v>3.2</v>
      </c>
      <c r="R189" s="145"/>
      <c r="S189" s="145">
        <v>3</v>
      </c>
      <c r="T189" s="145"/>
      <c r="U189" s="145"/>
      <c r="V189" s="146"/>
      <c r="W189" s="162">
        <v>3</v>
      </c>
      <c r="X189" s="145"/>
      <c r="Y189" s="145"/>
      <c r="Z189" s="145"/>
      <c r="AA189" s="145"/>
      <c r="AB189" s="146"/>
      <c r="AC189" s="162">
        <v>0</v>
      </c>
      <c r="AD189" s="145"/>
      <c r="AE189" s="145"/>
      <c r="AF189" s="145"/>
      <c r="AG189" s="145"/>
      <c r="AH189" s="146"/>
      <c r="AI189" s="162">
        <v>0</v>
      </c>
      <c r="AJ189" s="145">
        <v>3</v>
      </c>
      <c r="AK189" s="145">
        <v>3</v>
      </c>
      <c r="AL189" s="146">
        <v>3</v>
      </c>
      <c r="AM189" s="145">
        <v>3</v>
      </c>
      <c r="AN189" s="146"/>
      <c r="AO189" s="162">
        <v>3</v>
      </c>
      <c r="AP189" s="145">
        <v>3</v>
      </c>
      <c r="AQ189" s="145"/>
      <c r="AR189" s="145"/>
      <c r="AS189" s="145"/>
      <c r="AT189" s="146"/>
      <c r="AU189" s="162">
        <v>3</v>
      </c>
      <c r="AV189" s="145"/>
      <c r="AW189" s="145"/>
      <c r="AX189" s="145"/>
      <c r="AY189" s="145">
        <v>1</v>
      </c>
      <c r="AZ189" s="145">
        <v>2</v>
      </c>
      <c r="BA189" s="162">
        <v>1.5</v>
      </c>
      <c r="BB189" s="145"/>
      <c r="BC189" s="145"/>
      <c r="BD189" s="145"/>
      <c r="BE189" s="147"/>
      <c r="BF189" s="148"/>
      <c r="BG189" s="162">
        <v>0</v>
      </c>
    </row>
    <row r="190" spans="1:59" s="102" customFormat="1" ht="23.1" customHeight="1" x14ac:dyDescent="0.3">
      <c r="A190" s="149">
        <v>188</v>
      </c>
      <c r="B190" s="149" t="s">
        <v>147</v>
      </c>
      <c r="C190" s="150" t="s">
        <v>148</v>
      </c>
      <c r="D190" s="149" t="s">
        <v>541</v>
      </c>
      <c r="E190" s="149" t="s">
        <v>34</v>
      </c>
      <c r="F190" s="145">
        <v>2</v>
      </c>
      <c r="G190" s="145">
        <v>2</v>
      </c>
      <c r="H190" s="145">
        <v>2</v>
      </c>
      <c r="I190" s="145">
        <v>2</v>
      </c>
      <c r="J190" s="152"/>
      <c r="K190" s="162">
        <v>2</v>
      </c>
      <c r="L190" s="145">
        <v>3</v>
      </c>
      <c r="M190" s="145">
        <v>2</v>
      </c>
      <c r="N190" s="145">
        <v>3</v>
      </c>
      <c r="O190" s="145">
        <v>4</v>
      </c>
      <c r="P190" s="145">
        <v>2</v>
      </c>
      <c r="Q190" s="162">
        <v>2.8</v>
      </c>
      <c r="R190" s="145"/>
      <c r="S190" s="145">
        <v>2</v>
      </c>
      <c r="T190" s="153"/>
      <c r="U190" s="145"/>
      <c r="V190" s="152"/>
      <c r="W190" s="162">
        <v>2</v>
      </c>
      <c r="X190" s="145"/>
      <c r="Y190" s="145"/>
      <c r="Z190" s="153"/>
      <c r="AA190" s="153"/>
      <c r="AB190" s="152"/>
      <c r="AC190" s="162">
        <v>0</v>
      </c>
      <c r="AD190" s="145"/>
      <c r="AE190" s="145"/>
      <c r="AF190" s="145"/>
      <c r="AG190" s="153"/>
      <c r="AH190" s="152"/>
      <c r="AI190" s="162">
        <v>0</v>
      </c>
      <c r="AJ190" s="145">
        <v>2</v>
      </c>
      <c r="AK190" s="145">
        <v>2</v>
      </c>
      <c r="AL190" s="146">
        <v>2</v>
      </c>
      <c r="AM190" s="145">
        <v>2</v>
      </c>
      <c r="AN190" s="152"/>
      <c r="AO190" s="162">
        <v>2</v>
      </c>
      <c r="AP190" s="145">
        <v>3</v>
      </c>
      <c r="AQ190" s="145"/>
      <c r="AR190" s="145"/>
      <c r="AS190" s="153"/>
      <c r="AT190" s="152"/>
      <c r="AU190" s="162">
        <v>3</v>
      </c>
      <c r="AV190" s="153"/>
      <c r="AW190" s="153"/>
      <c r="AX190" s="145"/>
      <c r="AY190" s="145">
        <v>3</v>
      </c>
      <c r="AZ190" s="145">
        <v>2</v>
      </c>
      <c r="BA190" s="162">
        <v>2.5</v>
      </c>
      <c r="BB190" s="145"/>
      <c r="BC190" s="145"/>
      <c r="BD190" s="153"/>
      <c r="BE190" s="151"/>
      <c r="BF190" s="154"/>
      <c r="BG190" s="162">
        <v>0</v>
      </c>
    </row>
    <row r="191" spans="1:59" s="102" customFormat="1" ht="23.1" customHeight="1" x14ac:dyDescent="0.3">
      <c r="A191" s="143">
        <v>189</v>
      </c>
      <c r="B191" s="143" t="s">
        <v>413</v>
      </c>
      <c r="C191" s="144" t="s">
        <v>414</v>
      </c>
      <c r="D191" s="143" t="s">
        <v>449</v>
      </c>
      <c r="E191" s="143" t="s">
        <v>492</v>
      </c>
      <c r="F191" s="145">
        <v>3</v>
      </c>
      <c r="G191" s="145">
        <v>3</v>
      </c>
      <c r="H191" s="145">
        <v>3</v>
      </c>
      <c r="I191" s="145">
        <v>3</v>
      </c>
      <c r="J191" s="146"/>
      <c r="K191" s="162">
        <v>3</v>
      </c>
      <c r="L191" s="145">
        <v>3</v>
      </c>
      <c r="M191" s="145">
        <v>3</v>
      </c>
      <c r="N191" s="145">
        <v>3</v>
      </c>
      <c r="O191" s="145">
        <v>4</v>
      </c>
      <c r="P191" s="145">
        <v>3</v>
      </c>
      <c r="Q191" s="162">
        <v>3.2</v>
      </c>
      <c r="R191" s="145"/>
      <c r="S191" s="145">
        <v>3</v>
      </c>
      <c r="T191" s="145"/>
      <c r="U191" s="145"/>
      <c r="V191" s="146"/>
      <c r="W191" s="162">
        <v>3</v>
      </c>
      <c r="X191" s="145"/>
      <c r="Y191" s="145"/>
      <c r="Z191" s="145"/>
      <c r="AA191" s="145"/>
      <c r="AB191" s="146"/>
      <c r="AC191" s="162">
        <v>0</v>
      </c>
      <c r="AD191" s="145"/>
      <c r="AE191" s="145"/>
      <c r="AF191" s="145"/>
      <c r="AG191" s="145"/>
      <c r="AH191" s="146"/>
      <c r="AI191" s="162">
        <v>0</v>
      </c>
      <c r="AJ191" s="145">
        <v>3</v>
      </c>
      <c r="AK191" s="145">
        <v>3</v>
      </c>
      <c r="AL191" s="146">
        <v>3</v>
      </c>
      <c r="AM191" s="145">
        <v>3</v>
      </c>
      <c r="AN191" s="146"/>
      <c r="AO191" s="162">
        <v>3</v>
      </c>
      <c r="AP191" s="145">
        <v>3</v>
      </c>
      <c r="AQ191" s="145"/>
      <c r="AR191" s="145"/>
      <c r="AS191" s="145"/>
      <c r="AT191" s="146"/>
      <c r="AU191" s="162">
        <v>3</v>
      </c>
      <c r="AV191" s="145"/>
      <c r="AW191" s="145"/>
      <c r="AX191" s="145"/>
      <c r="AY191" s="145">
        <v>4</v>
      </c>
      <c r="AZ191" s="145">
        <v>4</v>
      </c>
      <c r="BA191" s="162">
        <v>4</v>
      </c>
      <c r="BB191" s="145"/>
      <c r="BC191" s="145"/>
      <c r="BD191" s="145"/>
      <c r="BE191" s="147"/>
      <c r="BF191" s="148"/>
      <c r="BG191" s="162">
        <v>0</v>
      </c>
    </row>
    <row r="192" spans="1:59" s="102" customFormat="1" ht="23.1" customHeight="1" x14ac:dyDescent="0.3">
      <c r="A192" s="149">
        <v>190</v>
      </c>
      <c r="B192" s="149" t="s">
        <v>415</v>
      </c>
      <c r="C192" s="150" t="s">
        <v>416</v>
      </c>
      <c r="D192" s="149" t="s">
        <v>541</v>
      </c>
      <c r="E192" s="149" t="s">
        <v>288</v>
      </c>
      <c r="F192" s="145">
        <v>2.5</v>
      </c>
      <c r="G192" s="145">
        <v>2</v>
      </c>
      <c r="H192" s="145">
        <v>2</v>
      </c>
      <c r="I192" s="145">
        <v>2</v>
      </c>
      <c r="J192" s="152"/>
      <c r="K192" s="162">
        <v>2.125</v>
      </c>
      <c r="L192" s="145">
        <v>2.5</v>
      </c>
      <c r="M192" s="145">
        <v>2</v>
      </c>
      <c r="N192" s="145">
        <v>2</v>
      </c>
      <c r="O192" s="145">
        <v>2</v>
      </c>
      <c r="P192" s="145">
        <v>2.5</v>
      </c>
      <c r="Q192" s="162">
        <v>2.2000000000000002</v>
      </c>
      <c r="R192" s="145"/>
      <c r="S192" s="145">
        <v>2.5</v>
      </c>
      <c r="T192" s="153"/>
      <c r="U192" s="145"/>
      <c r="V192" s="152"/>
      <c r="W192" s="162">
        <v>2.5</v>
      </c>
      <c r="X192" s="145"/>
      <c r="Y192" s="145"/>
      <c r="Z192" s="153"/>
      <c r="AA192" s="153"/>
      <c r="AB192" s="152"/>
      <c r="AC192" s="162">
        <v>0</v>
      </c>
      <c r="AD192" s="145"/>
      <c r="AE192" s="145"/>
      <c r="AF192" s="145"/>
      <c r="AG192" s="153"/>
      <c r="AH192" s="152"/>
      <c r="AI192" s="162">
        <v>0</v>
      </c>
      <c r="AJ192" s="145">
        <v>2.5</v>
      </c>
      <c r="AK192" s="145">
        <v>2.5</v>
      </c>
      <c r="AL192" s="146">
        <v>2.5</v>
      </c>
      <c r="AM192" s="145">
        <v>2</v>
      </c>
      <c r="AN192" s="152"/>
      <c r="AO192" s="162">
        <v>2.375</v>
      </c>
      <c r="AP192" s="145">
        <v>2</v>
      </c>
      <c r="AQ192" s="145"/>
      <c r="AR192" s="145"/>
      <c r="AS192" s="153"/>
      <c r="AT192" s="152"/>
      <c r="AU192" s="162">
        <v>2</v>
      </c>
      <c r="AV192" s="153"/>
      <c r="AW192" s="153"/>
      <c r="AX192" s="145"/>
      <c r="AY192" s="145">
        <v>2</v>
      </c>
      <c r="AZ192" s="145">
        <v>2.5</v>
      </c>
      <c r="BA192" s="162">
        <v>2.25</v>
      </c>
      <c r="BB192" s="145"/>
      <c r="BC192" s="145"/>
      <c r="BD192" s="153"/>
      <c r="BE192" s="151"/>
      <c r="BF192" s="154"/>
      <c r="BG192" s="162">
        <v>0</v>
      </c>
    </row>
    <row r="193" spans="1:59" s="102" customFormat="1" ht="23.1" customHeight="1" x14ac:dyDescent="0.3">
      <c r="A193" s="143">
        <v>191</v>
      </c>
      <c r="B193" s="143" t="s">
        <v>417</v>
      </c>
      <c r="C193" s="144" t="s">
        <v>418</v>
      </c>
      <c r="D193" s="143" t="s">
        <v>449</v>
      </c>
      <c r="E193" s="143" t="s">
        <v>492</v>
      </c>
      <c r="F193" s="145">
        <v>1</v>
      </c>
      <c r="G193" s="145">
        <v>2</v>
      </c>
      <c r="H193" s="145">
        <v>2</v>
      </c>
      <c r="I193" s="145">
        <v>2</v>
      </c>
      <c r="J193" s="146"/>
      <c r="K193" s="162">
        <v>1.75</v>
      </c>
      <c r="L193" s="145">
        <v>2</v>
      </c>
      <c r="M193" s="145">
        <v>2</v>
      </c>
      <c r="N193" s="145">
        <v>3</v>
      </c>
      <c r="O193" s="145">
        <v>3</v>
      </c>
      <c r="P193" s="145">
        <v>2</v>
      </c>
      <c r="Q193" s="162">
        <v>2.4</v>
      </c>
      <c r="R193" s="145"/>
      <c r="S193" s="145">
        <v>2</v>
      </c>
      <c r="T193" s="145"/>
      <c r="U193" s="145"/>
      <c r="V193" s="146"/>
      <c r="W193" s="162">
        <v>2</v>
      </c>
      <c r="X193" s="145"/>
      <c r="Y193" s="145"/>
      <c r="Z193" s="145"/>
      <c r="AA193" s="145"/>
      <c r="AB193" s="146"/>
      <c r="AC193" s="162">
        <v>0</v>
      </c>
      <c r="AD193" s="145"/>
      <c r="AE193" s="145"/>
      <c r="AF193" s="145"/>
      <c r="AG193" s="145"/>
      <c r="AH193" s="146"/>
      <c r="AI193" s="162">
        <v>0</v>
      </c>
      <c r="AJ193" s="145">
        <v>2</v>
      </c>
      <c r="AK193" s="145">
        <v>1</v>
      </c>
      <c r="AL193" s="146">
        <v>2</v>
      </c>
      <c r="AM193" s="145">
        <v>2</v>
      </c>
      <c r="AN193" s="146"/>
      <c r="AO193" s="162">
        <v>1.75</v>
      </c>
      <c r="AP193" s="145">
        <v>3</v>
      </c>
      <c r="AQ193" s="145"/>
      <c r="AR193" s="145"/>
      <c r="AS193" s="145"/>
      <c r="AT193" s="146"/>
      <c r="AU193" s="162">
        <v>3</v>
      </c>
      <c r="AV193" s="145"/>
      <c r="AW193" s="145"/>
      <c r="AX193" s="145"/>
      <c r="AY193" s="145">
        <v>3</v>
      </c>
      <c r="AZ193" s="145">
        <v>3</v>
      </c>
      <c r="BA193" s="162">
        <v>3</v>
      </c>
      <c r="BB193" s="145"/>
      <c r="BC193" s="145"/>
      <c r="BD193" s="145"/>
      <c r="BE193" s="147"/>
      <c r="BF193" s="148"/>
      <c r="BG193" s="162">
        <v>0</v>
      </c>
    </row>
    <row r="194" spans="1:59" s="102" customFormat="1" ht="23.1" customHeight="1" x14ac:dyDescent="0.3">
      <c r="A194" s="149">
        <v>192</v>
      </c>
      <c r="B194" s="149" t="s">
        <v>419</v>
      </c>
      <c r="C194" s="150" t="s">
        <v>420</v>
      </c>
      <c r="D194" s="149" t="s">
        <v>449</v>
      </c>
      <c r="E194" s="149" t="s">
        <v>492</v>
      </c>
      <c r="F194" s="145">
        <v>2.5</v>
      </c>
      <c r="G194" s="145">
        <v>2</v>
      </c>
      <c r="H194" s="145">
        <v>2</v>
      </c>
      <c r="I194" s="145">
        <v>2</v>
      </c>
      <c r="J194" s="152"/>
      <c r="K194" s="162">
        <v>2.125</v>
      </c>
      <c r="L194" s="145">
        <v>2.5</v>
      </c>
      <c r="M194" s="145">
        <v>2</v>
      </c>
      <c r="N194" s="145">
        <v>2</v>
      </c>
      <c r="O194" s="145">
        <v>2</v>
      </c>
      <c r="P194" s="145">
        <v>2.5</v>
      </c>
      <c r="Q194" s="162">
        <v>2.2000000000000002</v>
      </c>
      <c r="R194" s="145"/>
      <c r="S194" s="145">
        <v>2</v>
      </c>
      <c r="T194" s="153"/>
      <c r="U194" s="145"/>
      <c r="V194" s="152"/>
      <c r="W194" s="162">
        <v>2</v>
      </c>
      <c r="X194" s="145"/>
      <c r="Y194" s="145"/>
      <c r="Z194" s="153"/>
      <c r="AA194" s="153"/>
      <c r="AB194" s="152"/>
      <c r="AC194" s="162">
        <v>0</v>
      </c>
      <c r="AD194" s="145"/>
      <c r="AE194" s="145"/>
      <c r="AF194" s="145"/>
      <c r="AG194" s="153"/>
      <c r="AH194" s="152"/>
      <c r="AI194" s="162">
        <v>0</v>
      </c>
      <c r="AJ194" s="145">
        <v>2.5</v>
      </c>
      <c r="AK194" s="145">
        <v>2</v>
      </c>
      <c r="AL194" s="146">
        <v>2.5</v>
      </c>
      <c r="AM194" s="145">
        <v>2</v>
      </c>
      <c r="AN194" s="152"/>
      <c r="AO194" s="162">
        <v>2.25</v>
      </c>
      <c r="AP194" s="145">
        <v>2</v>
      </c>
      <c r="AQ194" s="145"/>
      <c r="AR194" s="145"/>
      <c r="AS194" s="153"/>
      <c r="AT194" s="152"/>
      <c r="AU194" s="162">
        <v>2</v>
      </c>
      <c r="AV194" s="153"/>
      <c r="AW194" s="153"/>
      <c r="AX194" s="145"/>
      <c r="AY194" s="145">
        <v>2</v>
      </c>
      <c r="AZ194" s="145">
        <v>2.5</v>
      </c>
      <c r="BA194" s="162">
        <v>2.25</v>
      </c>
      <c r="BB194" s="145"/>
      <c r="BC194" s="145"/>
      <c r="BD194" s="153"/>
      <c r="BE194" s="151"/>
      <c r="BF194" s="154"/>
      <c r="BG194" s="162">
        <v>0</v>
      </c>
    </row>
    <row r="195" spans="1:59" s="102" customFormat="1" ht="23.1" customHeight="1" x14ac:dyDescent="0.3">
      <c r="A195" s="143">
        <v>193</v>
      </c>
      <c r="B195" s="143" t="s">
        <v>421</v>
      </c>
      <c r="C195" s="144" t="s">
        <v>422</v>
      </c>
      <c r="D195" s="143" t="s">
        <v>449</v>
      </c>
      <c r="E195" s="143" t="s">
        <v>492</v>
      </c>
      <c r="F195" s="145">
        <v>3</v>
      </c>
      <c r="G195" s="145">
        <v>3</v>
      </c>
      <c r="H195" s="145">
        <v>3</v>
      </c>
      <c r="I195" s="145">
        <v>3</v>
      </c>
      <c r="J195" s="146"/>
      <c r="K195" s="162">
        <v>3</v>
      </c>
      <c r="L195" s="145">
        <v>3</v>
      </c>
      <c r="M195" s="145">
        <v>2</v>
      </c>
      <c r="N195" s="145">
        <v>3</v>
      </c>
      <c r="O195" s="145">
        <v>3</v>
      </c>
      <c r="P195" s="145">
        <v>3</v>
      </c>
      <c r="Q195" s="162">
        <v>2.8</v>
      </c>
      <c r="R195" s="145"/>
      <c r="S195" s="145">
        <v>3</v>
      </c>
      <c r="T195" s="145"/>
      <c r="U195" s="145"/>
      <c r="V195" s="146"/>
      <c r="W195" s="162">
        <v>3</v>
      </c>
      <c r="X195" s="145"/>
      <c r="Y195" s="145"/>
      <c r="Z195" s="145"/>
      <c r="AA195" s="145"/>
      <c r="AB195" s="146"/>
      <c r="AC195" s="162">
        <v>0</v>
      </c>
      <c r="AD195" s="145"/>
      <c r="AE195" s="145"/>
      <c r="AF195" s="145"/>
      <c r="AG195" s="145"/>
      <c r="AH195" s="146"/>
      <c r="AI195" s="162">
        <v>0</v>
      </c>
      <c r="AJ195" s="145">
        <v>3</v>
      </c>
      <c r="AK195" s="145">
        <v>3</v>
      </c>
      <c r="AL195" s="146">
        <v>3</v>
      </c>
      <c r="AM195" s="145">
        <v>3</v>
      </c>
      <c r="AN195" s="146"/>
      <c r="AO195" s="162">
        <v>3</v>
      </c>
      <c r="AP195" s="145">
        <v>3</v>
      </c>
      <c r="AQ195" s="145"/>
      <c r="AR195" s="145"/>
      <c r="AS195" s="145"/>
      <c r="AT195" s="146"/>
      <c r="AU195" s="162">
        <v>3</v>
      </c>
      <c r="AV195" s="145"/>
      <c r="AW195" s="145"/>
      <c r="AX195" s="145"/>
      <c r="AY195" s="145">
        <v>3</v>
      </c>
      <c r="AZ195" s="145">
        <v>2</v>
      </c>
      <c r="BA195" s="162">
        <v>2.5</v>
      </c>
      <c r="BB195" s="145"/>
      <c r="BC195" s="145"/>
      <c r="BD195" s="145"/>
      <c r="BE195" s="147"/>
      <c r="BF195" s="148"/>
      <c r="BG195" s="162">
        <v>0</v>
      </c>
    </row>
    <row r="196" spans="1:59" s="102" customFormat="1" ht="23.1" customHeight="1" x14ac:dyDescent="0.3">
      <c r="A196" s="149">
        <v>194</v>
      </c>
      <c r="B196" s="149" t="s">
        <v>423</v>
      </c>
      <c r="C196" s="150" t="s">
        <v>424</v>
      </c>
      <c r="D196" s="149" t="s">
        <v>449</v>
      </c>
      <c r="E196" s="149" t="s">
        <v>492</v>
      </c>
      <c r="F196" s="145">
        <v>3</v>
      </c>
      <c r="G196" s="145">
        <v>4</v>
      </c>
      <c r="H196" s="145">
        <v>4</v>
      </c>
      <c r="I196" s="145">
        <v>4</v>
      </c>
      <c r="J196" s="152"/>
      <c r="K196" s="162">
        <v>3.75</v>
      </c>
      <c r="L196" s="145">
        <v>2</v>
      </c>
      <c r="M196" s="145">
        <v>4</v>
      </c>
      <c r="N196" s="145">
        <v>4</v>
      </c>
      <c r="O196" s="145">
        <v>4</v>
      </c>
      <c r="P196" s="145">
        <v>4</v>
      </c>
      <c r="Q196" s="162">
        <v>3.6</v>
      </c>
      <c r="R196" s="145"/>
      <c r="S196" s="145">
        <v>3</v>
      </c>
      <c r="T196" s="153"/>
      <c r="U196" s="145"/>
      <c r="V196" s="152"/>
      <c r="W196" s="162">
        <v>3</v>
      </c>
      <c r="X196" s="145"/>
      <c r="Y196" s="145"/>
      <c r="Z196" s="153"/>
      <c r="AA196" s="153"/>
      <c r="AB196" s="152"/>
      <c r="AC196" s="162">
        <v>0</v>
      </c>
      <c r="AD196" s="145"/>
      <c r="AE196" s="145"/>
      <c r="AF196" s="145"/>
      <c r="AG196" s="153"/>
      <c r="AH196" s="152"/>
      <c r="AI196" s="162">
        <v>0</v>
      </c>
      <c r="AJ196" s="145">
        <v>3</v>
      </c>
      <c r="AK196" s="145">
        <v>4</v>
      </c>
      <c r="AL196" s="146">
        <v>3</v>
      </c>
      <c r="AM196" s="145">
        <v>3</v>
      </c>
      <c r="AN196" s="152"/>
      <c r="AO196" s="162">
        <v>3.25</v>
      </c>
      <c r="AP196" s="145">
        <v>3</v>
      </c>
      <c r="AQ196" s="145"/>
      <c r="AR196" s="145"/>
      <c r="AS196" s="153"/>
      <c r="AT196" s="152"/>
      <c r="AU196" s="162">
        <v>3</v>
      </c>
      <c r="AV196" s="153"/>
      <c r="AW196" s="153"/>
      <c r="AX196" s="145"/>
      <c r="AY196" s="145">
        <v>4</v>
      </c>
      <c r="AZ196" s="145">
        <v>3</v>
      </c>
      <c r="BA196" s="162">
        <v>3.5</v>
      </c>
      <c r="BB196" s="145"/>
      <c r="BC196" s="145"/>
      <c r="BD196" s="153"/>
      <c r="BE196" s="151"/>
      <c r="BF196" s="154"/>
      <c r="BG196" s="162">
        <v>0</v>
      </c>
    </row>
    <row r="197" spans="1:59" s="102" customFormat="1" ht="23.1" customHeight="1" x14ac:dyDescent="0.3">
      <c r="A197" s="143">
        <v>195</v>
      </c>
      <c r="B197" s="143" t="s">
        <v>425</v>
      </c>
      <c r="C197" s="144" t="s">
        <v>426</v>
      </c>
      <c r="D197" s="143" t="s">
        <v>449</v>
      </c>
      <c r="E197" s="143" t="s">
        <v>288</v>
      </c>
      <c r="F197" s="145">
        <v>2</v>
      </c>
      <c r="G197" s="145">
        <v>2</v>
      </c>
      <c r="H197" s="145">
        <v>2</v>
      </c>
      <c r="I197" s="145">
        <v>2</v>
      </c>
      <c r="J197" s="146"/>
      <c r="K197" s="162">
        <v>2</v>
      </c>
      <c r="L197" s="145">
        <v>2</v>
      </c>
      <c r="M197" s="145">
        <v>2</v>
      </c>
      <c r="N197" s="145">
        <v>3</v>
      </c>
      <c r="O197" s="145">
        <v>4</v>
      </c>
      <c r="P197" s="145">
        <v>2</v>
      </c>
      <c r="Q197" s="162">
        <v>2.6</v>
      </c>
      <c r="R197" s="145"/>
      <c r="S197" s="145">
        <v>2</v>
      </c>
      <c r="T197" s="145"/>
      <c r="U197" s="145"/>
      <c r="V197" s="146"/>
      <c r="W197" s="162">
        <v>2</v>
      </c>
      <c r="X197" s="145"/>
      <c r="Y197" s="145"/>
      <c r="Z197" s="145"/>
      <c r="AA197" s="145"/>
      <c r="AB197" s="146"/>
      <c r="AC197" s="162">
        <v>0</v>
      </c>
      <c r="AD197" s="145"/>
      <c r="AE197" s="145"/>
      <c r="AF197" s="145"/>
      <c r="AG197" s="145"/>
      <c r="AH197" s="146"/>
      <c r="AI197" s="162">
        <v>0</v>
      </c>
      <c r="AJ197" s="145">
        <v>2</v>
      </c>
      <c r="AK197" s="145">
        <v>2</v>
      </c>
      <c r="AL197" s="146">
        <v>2</v>
      </c>
      <c r="AM197" s="145">
        <v>2</v>
      </c>
      <c r="AN197" s="146"/>
      <c r="AO197" s="162">
        <v>2</v>
      </c>
      <c r="AP197" s="145">
        <v>3</v>
      </c>
      <c r="AQ197" s="145"/>
      <c r="AR197" s="145"/>
      <c r="AS197" s="145"/>
      <c r="AT197" s="146"/>
      <c r="AU197" s="162">
        <v>3</v>
      </c>
      <c r="AV197" s="145"/>
      <c r="AW197" s="145"/>
      <c r="AX197" s="145"/>
      <c r="AY197" s="145">
        <v>2</v>
      </c>
      <c r="AZ197" s="145">
        <v>2</v>
      </c>
      <c r="BA197" s="162">
        <v>2</v>
      </c>
      <c r="BB197" s="145"/>
      <c r="BC197" s="145"/>
      <c r="BD197" s="145"/>
      <c r="BE197" s="147"/>
      <c r="BF197" s="148"/>
      <c r="BG197" s="162">
        <v>0</v>
      </c>
    </row>
    <row r="198" spans="1:59" s="102" customFormat="1" ht="23.1" customHeight="1" x14ac:dyDescent="0.3">
      <c r="A198" s="149">
        <v>196</v>
      </c>
      <c r="B198" s="149" t="s">
        <v>427</v>
      </c>
      <c r="C198" s="150" t="s">
        <v>428</v>
      </c>
      <c r="D198" s="149" t="s">
        <v>449</v>
      </c>
      <c r="E198" s="149" t="s">
        <v>492</v>
      </c>
      <c r="F198" s="145">
        <v>3</v>
      </c>
      <c r="G198" s="145">
        <v>2</v>
      </c>
      <c r="H198" s="145">
        <v>2</v>
      </c>
      <c r="I198" s="145">
        <v>3</v>
      </c>
      <c r="J198" s="152"/>
      <c r="K198" s="162">
        <v>2.5</v>
      </c>
      <c r="L198" s="145">
        <v>3</v>
      </c>
      <c r="M198" s="145">
        <v>3</v>
      </c>
      <c r="N198" s="145">
        <v>3</v>
      </c>
      <c r="O198" s="145">
        <v>4</v>
      </c>
      <c r="P198" s="145">
        <v>4</v>
      </c>
      <c r="Q198" s="162">
        <v>3.4</v>
      </c>
      <c r="R198" s="145"/>
      <c r="S198" s="145">
        <v>3</v>
      </c>
      <c r="T198" s="153"/>
      <c r="U198" s="145"/>
      <c r="V198" s="152"/>
      <c r="W198" s="162">
        <v>3</v>
      </c>
      <c r="X198" s="145"/>
      <c r="Y198" s="145"/>
      <c r="Z198" s="153"/>
      <c r="AA198" s="153"/>
      <c r="AB198" s="152"/>
      <c r="AC198" s="162">
        <v>0</v>
      </c>
      <c r="AD198" s="145"/>
      <c r="AE198" s="145"/>
      <c r="AF198" s="145"/>
      <c r="AG198" s="153"/>
      <c r="AH198" s="152"/>
      <c r="AI198" s="162">
        <v>0</v>
      </c>
      <c r="AJ198" s="145">
        <v>3</v>
      </c>
      <c r="AK198" s="145">
        <v>2</v>
      </c>
      <c r="AL198" s="146">
        <v>2</v>
      </c>
      <c r="AM198" s="145">
        <v>3</v>
      </c>
      <c r="AN198" s="152"/>
      <c r="AO198" s="162">
        <v>2.5</v>
      </c>
      <c r="AP198" s="145">
        <v>3</v>
      </c>
      <c r="AQ198" s="145"/>
      <c r="AR198" s="145"/>
      <c r="AS198" s="153"/>
      <c r="AT198" s="152"/>
      <c r="AU198" s="162">
        <v>3</v>
      </c>
      <c r="AV198" s="153"/>
      <c r="AW198" s="153"/>
      <c r="AX198" s="145"/>
      <c r="AY198" s="145">
        <v>3</v>
      </c>
      <c r="AZ198" s="145">
        <v>3</v>
      </c>
      <c r="BA198" s="162">
        <v>3</v>
      </c>
      <c r="BB198" s="145"/>
      <c r="BC198" s="145"/>
      <c r="BD198" s="153"/>
      <c r="BE198" s="151"/>
      <c r="BF198" s="154"/>
      <c r="BG198" s="162">
        <v>0</v>
      </c>
    </row>
    <row r="199" spans="1:59" s="102" customFormat="1" ht="23.1" customHeight="1" x14ac:dyDescent="0.3">
      <c r="A199" s="143">
        <v>197</v>
      </c>
      <c r="B199" s="143" t="s">
        <v>429</v>
      </c>
      <c r="C199" s="144" t="s">
        <v>430</v>
      </c>
      <c r="D199" s="143" t="s">
        <v>541</v>
      </c>
      <c r="E199" s="143" t="s">
        <v>492</v>
      </c>
      <c r="F199" s="145">
        <v>3</v>
      </c>
      <c r="G199" s="145">
        <v>3</v>
      </c>
      <c r="H199" s="145">
        <v>2</v>
      </c>
      <c r="I199" s="145">
        <v>2</v>
      </c>
      <c r="J199" s="146"/>
      <c r="K199" s="162">
        <v>2.5</v>
      </c>
      <c r="L199" s="145">
        <v>3</v>
      </c>
      <c r="M199" s="145">
        <v>4</v>
      </c>
      <c r="N199" s="145">
        <v>4</v>
      </c>
      <c r="O199" s="145">
        <v>3</v>
      </c>
      <c r="P199" s="145">
        <v>3</v>
      </c>
      <c r="Q199" s="162">
        <v>3.4</v>
      </c>
      <c r="R199" s="145"/>
      <c r="S199" s="145">
        <v>2</v>
      </c>
      <c r="T199" s="145"/>
      <c r="U199" s="145"/>
      <c r="V199" s="146"/>
      <c r="W199" s="162">
        <v>2</v>
      </c>
      <c r="X199" s="145"/>
      <c r="Y199" s="145"/>
      <c r="Z199" s="145"/>
      <c r="AA199" s="145"/>
      <c r="AB199" s="146"/>
      <c r="AC199" s="162">
        <v>0</v>
      </c>
      <c r="AD199" s="145"/>
      <c r="AE199" s="145"/>
      <c r="AF199" s="145"/>
      <c r="AG199" s="145"/>
      <c r="AH199" s="146"/>
      <c r="AI199" s="162">
        <v>0</v>
      </c>
      <c r="AJ199" s="145">
        <v>3</v>
      </c>
      <c r="AK199" s="145">
        <v>3</v>
      </c>
      <c r="AL199" s="146">
        <v>2</v>
      </c>
      <c r="AM199" s="145">
        <v>2</v>
      </c>
      <c r="AN199" s="146"/>
      <c r="AO199" s="162">
        <v>2.5</v>
      </c>
      <c r="AP199" s="145">
        <v>3</v>
      </c>
      <c r="AQ199" s="145"/>
      <c r="AR199" s="145"/>
      <c r="AS199" s="145"/>
      <c r="AT199" s="146"/>
      <c r="AU199" s="162">
        <v>3</v>
      </c>
      <c r="AV199" s="145"/>
      <c r="AW199" s="145"/>
      <c r="AX199" s="145"/>
      <c r="AY199" s="145">
        <v>3</v>
      </c>
      <c r="AZ199" s="145">
        <v>3</v>
      </c>
      <c r="BA199" s="162">
        <v>3</v>
      </c>
      <c r="BB199" s="145"/>
      <c r="BC199" s="145"/>
      <c r="BD199" s="145"/>
      <c r="BE199" s="147"/>
      <c r="BF199" s="148"/>
      <c r="BG199" s="162">
        <v>0</v>
      </c>
    </row>
    <row r="200" spans="1:59" s="102" customFormat="1" ht="23.1" customHeight="1" x14ac:dyDescent="0.3">
      <c r="A200" s="149">
        <v>198</v>
      </c>
      <c r="B200" s="149" t="s">
        <v>175</v>
      </c>
      <c r="C200" s="150" t="s">
        <v>176</v>
      </c>
      <c r="D200" s="149" t="s">
        <v>541</v>
      </c>
      <c r="E200" s="149" t="s">
        <v>160</v>
      </c>
      <c r="F200" s="145">
        <v>3</v>
      </c>
      <c r="G200" s="145">
        <v>3</v>
      </c>
      <c r="H200" s="145">
        <v>3</v>
      </c>
      <c r="I200" s="145">
        <v>3</v>
      </c>
      <c r="J200" s="152"/>
      <c r="K200" s="162">
        <v>3</v>
      </c>
      <c r="L200" s="145">
        <v>3</v>
      </c>
      <c r="M200" s="145">
        <v>3</v>
      </c>
      <c r="N200" s="145">
        <v>3</v>
      </c>
      <c r="O200" s="145">
        <v>3</v>
      </c>
      <c r="P200" s="145">
        <v>3</v>
      </c>
      <c r="Q200" s="162">
        <v>3</v>
      </c>
      <c r="R200" s="145"/>
      <c r="S200" s="145">
        <v>3</v>
      </c>
      <c r="T200" s="153"/>
      <c r="U200" s="145"/>
      <c r="V200" s="152"/>
      <c r="W200" s="162">
        <v>3</v>
      </c>
      <c r="X200" s="145"/>
      <c r="Y200" s="145"/>
      <c r="Z200" s="153"/>
      <c r="AA200" s="153"/>
      <c r="AB200" s="152"/>
      <c r="AC200" s="162">
        <v>0</v>
      </c>
      <c r="AD200" s="145"/>
      <c r="AE200" s="145"/>
      <c r="AF200" s="145"/>
      <c r="AG200" s="153"/>
      <c r="AH200" s="152"/>
      <c r="AI200" s="162">
        <v>0</v>
      </c>
      <c r="AJ200" s="145">
        <v>3</v>
      </c>
      <c r="AK200" s="145">
        <v>3</v>
      </c>
      <c r="AL200" s="146">
        <v>3</v>
      </c>
      <c r="AM200" s="145">
        <v>3</v>
      </c>
      <c r="AN200" s="152"/>
      <c r="AO200" s="162">
        <v>3</v>
      </c>
      <c r="AP200" s="145">
        <v>3</v>
      </c>
      <c r="AQ200" s="145"/>
      <c r="AR200" s="145"/>
      <c r="AS200" s="153"/>
      <c r="AT200" s="152"/>
      <c r="AU200" s="162">
        <v>3</v>
      </c>
      <c r="AV200" s="153"/>
      <c r="AW200" s="153"/>
      <c r="AX200" s="145"/>
      <c r="AY200" s="145">
        <v>2</v>
      </c>
      <c r="AZ200" s="145">
        <v>2</v>
      </c>
      <c r="BA200" s="162">
        <v>2</v>
      </c>
      <c r="BB200" s="145"/>
      <c r="BC200" s="145"/>
      <c r="BD200" s="153"/>
      <c r="BE200" s="151"/>
      <c r="BF200" s="154"/>
      <c r="BG200" s="162">
        <v>0</v>
      </c>
    </row>
    <row r="201" spans="1:59" s="102" customFormat="1" ht="23.1" customHeight="1" x14ac:dyDescent="0.3">
      <c r="A201" s="143">
        <v>199</v>
      </c>
      <c r="B201" s="143" t="s">
        <v>431</v>
      </c>
      <c r="C201" s="144" t="s">
        <v>432</v>
      </c>
      <c r="D201" s="143" t="s">
        <v>541</v>
      </c>
      <c r="E201" s="143" t="s">
        <v>288</v>
      </c>
      <c r="F201" s="145">
        <v>1</v>
      </c>
      <c r="G201" s="145">
        <v>2</v>
      </c>
      <c r="H201" s="145">
        <v>1</v>
      </c>
      <c r="I201" s="145">
        <v>1</v>
      </c>
      <c r="J201" s="146"/>
      <c r="K201" s="162">
        <v>1.25</v>
      </c>
      <c r="L201" s="145">
        <v>3</v>
      </c>
      <c r="M201" s="145">
        <v>3</v>
      </c>
      <c r="N201" s="145">
        <v>2</v>
      </c>
      <c r="O201" s="145">
        <v>3</v>
      </c>
      <c r="P201" s="145">
        <v>2</v>
      </c>
      <c r="Q201" s="162">
        <v>2.6</v>
      </c>
      <c r="R201" s="145"/>
      <c r="S201" s="145">
        <v>2</v>
      </c>
      <c r="T201" s="145"/>
      <c r="U201" s="145"/>
      <c r="V201" s="146"/>
      <c r="W201" s="162">
        <v>2</v>
      </c>
      <c r="X201" s="145"/>
      <c r="Y201" s="145"/>
      <c r="Z201" s="145"/>
      <c r="AA201" s="145"/>
      <c r="AB201" s="146"/>
      <c r="AC201" s="162">
        <v>0</v>
      </c>
      <c r="AD201" s="145"/>
      <c r="AE201" s="145"/>
      <c r="AF201" s="145"/>
      <c r="AG201" s="145"/>
      <c r="AH201" s="146"/>
      <c r="AI201" s="162">
        <v>0</v>
      </c>
      <c r="AJ201" s="145">
        <v>2</v>
      </c>
      <c r="AK201" s="145">
        <v>1</v>
      </c>
      <c r="AL201" s="146">
        <v>1</v>
      </c>
      <c r="AM201" s="145">
        <v>1</v>
      </c>
      <c r="AN201" s="146"/>
      <c r="AO201" s="162">
        <v>1.25</v>
      </c>
      <c r="AP201" s="145">
        <v>3</v>
      </c>
      <c r="AQ201" s="145"/>
      <c r="AR201" s="145"/>
      <c r="AS201" s="145"/>
      <c r="AT201" s="146"/>
      <c r="AU201" s="162">
        <v>3</v>
      </c>
      <c r="AV201" s="145"/>
      <c r="AW201" s="145"/>
      <c r="AX201" s="145"/>
      <c r="AY201" s="145">
        <v>1</v>
      </c>
      <c r="AZ201" s="145">
        <v>2</v>
      </c>
      <c r="BA201" s="162">
        <v>1.5</v>
      </c>
      <c r="BB201" s="145"/>
      <c r="BC201" s="145"/>
      <c r="BD201" s="145"/>
      <c r="BE201" s="147"/>
      <c r="BF201" s="148"/>
      <c r="BG201" s="162">
        <v>0</v>
      </c>
    </row>
    <row r="202" spans="1:59" s="102" customFormat="1" ht="23.1" customHeight="1" x14ac:dyDescent="0.3">
      <c r="A202" s="149">
        <v>200</v>
      </c>
      <c r="B202" s="149" t="s">
        <v>433</v>
      </c>
      <c r="C202" s="150" t="s">
        <v>434</v>
      </c>
      <c r="D202" s="149" t="s">
        <v>449</v>
      </c>
      <c r="E202" s="149" t="s">
        <v>492</v>
      </c>
      <c r="F202" s="145">
        <v>3</v>
      </c>
      <c r="G202" s="145">
        <v>3</v>
      </c>
      <c r="H202" s="145">
        <v>2</v>
      </c>
      <c r="I202" s="145">
        <v>2</v>
      </c>
      <c r="J202" s="152"/>
      <c r="K202" s="162">
        <v>2.5</v>
      </c>
      <c r="L202" s="145">
        <v>3</v>
      </c>
      <c r="M202" s="145">
        <v>2</v>
      </c>
      <c r="N202" s="145">
        <v>3</v>
      </c>
      <c r="O202" s="145">
        <v>3</v>
      </c>
      <c r="P202" s="145">
        <v>3</v>
      </c>
      <c r="Q202" s="162">
        <v>2.8</v>
      </c>
      <c r="R202" s="145"/>
      <c r="S202" s="145">
        <v>2</v>
      </c>
      <c r="T202" s="153"/>
      <c r="U202" s="145"/>
      <c r="V202" s="152"/>
      <c r="W202" s="162">
        <v>2</v>
      </c>
      <c r="X202" s="145"/>
      <c r="Y202" s="145"/>
      <c r="Z202" s="153"/>
      <c r="AA202" s="153"/>
      <c r="AB202" s="152"/>
      <c r="AC202" s="162">
        <v>0</v>
      </c>
      <c r="AD202" s="145"/>
      <c r="AE202" s="145"/>
      <c r="AF202" s="145"/>
      <c r="AG202" s="153"/>
      <c r="AH202" s="152"/>
      <c r="AI202" s="162">
        <v>0</v>
      </c>
      <c r="AJ202" s="145">
        <v>2</v>
      </c>
      <c r="AK202" s="145">
        <v>2</v>
      </c>
      <c r="AL202" s="146">
        <v>2</v>
      </c>
      <c r="AM202" s="145">
        <v>2</v>
      </c>
      <c r="AN202" s="152"/>
      <c r="AO202" s="162">
        <v>2</v>
      </c>
      <c r="AP202" s="145">
        <v>3</v>
      </c>
      <c r="AQ202" s="145"/>
      <c r="AR202" s="145"/>
      <c r="AS202" s="153"/>
      <c r="AT202" s="152"/>
      <c r="AU202" s="162">
        <v>3</v>
      </c>
      <c r="AV202" s="153"/>
      <c r="AW202" s="153"/>
      <c r="AX202" s="145"/>
      <c r="AY202" s="145">
        <v>3</v>
      </c>
      <c r="AZ202" s="145">
        <v>3</v>
      </c>
      <c r="BA202" s="162">
        <v>3</v>
      </c>
      <c r="BB202" s="145"/>
      <c r="BC202" s="145"/>
      <c r="BD202" s="153"/>
      <c r="BE202" s="151"/>
      <c r="BF202" s="154"/>
      <c r="BG202" s="162">
        <v>0</v>
      </c>
    </row>
    <row r="203" spans="1:59" s="102" customFormat="1" ht="23.1" customHeight="1" x14ac:dyDescent="0.3">
      <c r="A203" s="143">
        <v>201</v>
      </c>
      <c r="B203" s="143" t="s">
        <v>435</v>
      </c>
      <c r="C203" s="144" t="s">
        <v>436</v>
      </c>
      <c r="D203" s="143" t="s">
        <v>449</v>
      </c>
      <c r="E203" s="143" t="s">
        <v>492</v>
      </c>
      <c r="F203" s="145">
        <v>2</v>
      </c>
      <c r="G203" s="145">
        <v>2.5</v>
      </c>
      <c r="H203" s="145">
        <v>2.5</v>
      </c>
      <c r="I203" s="145">
        <v>2</v>
      </c>
      <c r="J203" s="146"/>
      <c r="K203" s="162">
        <v>2.25</v>
      </c>
      <c r="L203" s="145">
        <v>2</v>
      </c>
      <c r="M203" s="145">
        <v>2.5</v>
      </c>
      <c r="N203" s="145">
        <v>2.5</v>
      </c>
      <c r="O203" s="145">
        <v>2</v>
      </c>
      <c r="P203" s="145">
        <v>2</v>
      </c>
      <c r="Q203" s="162">
        <v>2.2000000000000002</v>
      </c>
      <c r="R203" s="145"/>
      <c r="S203" s="145">
        <v>2.5</v>
      </c>
      <c r="T203" s="145"/>
      <c r="U203" s="145"/>
      <c r="V203" s="146"/>
      <c r="W203" s="162">
        <v>2.5</v>
      </c>
      <c r="X203" s="145"/>
      <c r="Y203" s="145"/>
      <c r="Z203" s="145"/>
      <c r="AA203" s="145"/>
      <c r="AB203" s="146"/>
      <c r="AC203" s="162">
        <v>0</v>
      </c>
      <c r="AD203" s="145"/>
      <c r="AE203" s="145"/>
      <c r="AF203" s="145"/>
      <c r="AG203" s="145"/>
      <c r="AH203" s="146"/>
      <c r="AI203" s="162">
        <v>0</v>
      </c>
      <c r="AJ203" s="145">
        <v>2</v>
      </c>
      <c r="AK203" s="145">
        <v>2.5</v>
      </c>
      <c r="AL203" s="146">
        <v>2</v>
      </c>
      <c r="AM203" s="145">
        <v>2.5</v>
      </c>
      <c r="AN203" s="146"/>
      <c r="AO203" s="162">
        <v>2.25</v>
      </c>
      <c r="AP203" s="145">
        <v>2.5</v>
      </c>
      <c r="AQ203" s="145"/>
      <c r="AR203" s="145"/>
      <c r="AS203" s="145"/>
      <c r="AT203" s="146"/>
      <c r="AU203" s="162">
        <v>2.5</v>
      </c>
      <c r="AV203" s="145"/>
      <c r="AW203" s="145"/>
      <c r="AX203" s="145"/>
      <c r="AY203" s="145">
        <v>2</v>
      </c>
      <c r="AZ203" s="145">
        <v>2</v>
      </c>
      <c r="BA203" s="162">
        <v>2</v>
      </c>
      <c r="BB203" s="145"/>
      <c r="BC203" s="145"/>
      <c r="BD203" s="145"/>
      <c r="BE203" s="147"/>
      <c r="BF203" s="148"/>
      <c r="BG203" s="162">
        <v>0</v>
      </c>
    </row>
    <row r="204" spans="1:59" s="102" customFormat="1" ht="23.1" customHeight="1" x14ac:dyDescent="0.3">
      <c r="A204" s="149">
        <v>202</v>
      </c>
      <c r="B204" s="149" t="s">
        <v>437</v>
      </c>
      <c r="C204" s="150" t="s">
        <v>438</v>
      </c>
      <c r="D204" s="149" t="s">
        <v>449</v>
      </c>
      <c r="E204" s="149" t="s">
        <v>288</v>
      </c>
      <c r="F204" s="145">
        <v>2</v>
      </c>
      <c r="G204" s="145">
        <v>2</v>
      </c>
      <c r="H204" s="145">
        <v>2</v>
      </c>
      <c r="I204" s="145">
        <v>2</v>
      </c>
      <c r="J204" s="152"/>
      <c r="K204" s="162">
        <v>2</v>
      </c>
      <c r="L204" s="145">
        <v>1</v>
      </c>
      <c r="M204" s="145">
        <v>1</v>
      </c>
      <c r="N204" s="145">
        <v>1</v>
      </c>
      <c r="O204" s="145">
        <v>1</v>
      </c>
      <c r="P204" s="145">
        <v>1</v>
      </c>
      <c r="Q204" s="162">
        <v>1</v>
      </c>
      <c r="R204" s="145"/>
      <c r="S204" s="145">
        <v>1</v>
      </c>
      <c r="T204" s="153"/>
      <c r="U204" s="145"/>
      <c r="V204" s="152"/>
      <c r="W204" s="162">
        <v>1</v>
      </c>
      <c r="X204" s="145"/>
      <c r="Y204" s="145"/>
      <c r="Z204" s="153"/>
      <c r="AA204" s="153"/>
      <c r="AB204" s="152"/>
      <c r="AC204" s="162">
        <v>0</v>
      </c>
      <c r="AD204" s="145"/>
      <c r="AE204" s="145"/>
      <c r="AF204" s="145"/>
      <c r="AG204" s="153"/>
      <c r="AH204" s="152"/>
      <c r="AI204" s="162">
        <v>0</v>
      </c>
      <c r="AJ204" s="145">
        <v>2</v>
      </c>
      <c r="AK204" s="145">
        <v>1</v>
      </c>
      <c r="AL204" s="146">
        <v>1</v>
      </c>
      <c r="AM204" s="145">
        <v>1</v>
      </c>
      <c r="AN204" s="152"/>
      <c r="AO204" s="162">
        <v>1.25</v>
      </c>
      <c r="AP204" s="145">
        <v>3</v>
      </c>
      <c r="AQ204" s="145"/>
      <c r="AR204" s="145"/>
      <c r="AS204" s="153"/>
      <c r="AT204" s="152"/>
      <c r="AU204" s="162">
        <v>3</v>
      </c>
      <c r="AV204" s="153"/>
      <c r="AW204" s="153"/>
      <c r="AX204" s="145"/>
      <c r="AY204" s="145">
        <v>3</v>
      </c>
      <c r="AZ204" s="145">
        <v>3</v>
      </c>
      <c r="BA204" s="162">
        <v>3</v>
      </c>
      <c r="BB204" s="145"/>
      <c r="BC204" s="145"/>
      <c r="BD204" s="153"/>
      <c r="BE204" s="151"/>
      <c r="BF204" s="154"/>
      <c r="BG204" s="162">
        <v>0</v>
      </c>
    </row>
    <row r="205" spans="1:59" s="102" customFormat="1" ht="23.1" customHeight="1" x14ac:dyDescent="0.3">
      <c r="A205" s="143">
        <v>203</v>
      </c>
      <c r="B205" s="143" t="s">
        <v>439</v>
      </c>
      <c r="C205" s="144" t="s">
        <v>440</v>
      </c>
      <c r="D205" s="143" t="s">
        <v>449</v>
      </c>
      <c r="E205" s="143" t="s">
        <v>288</v>
      </c>
      <c r="F205" s="145">
        <v>4</v>
      </c>
      <c r="G205" s="145">
        <v>4</v>
      </c>
      <c r="H205" s="145">
        <v>4</v>
      </c>
      <c r="I205" s="145">
        <v>4</v>
      </c>
      <c r="J205" s="146"/>
      <c r="K205" s="162">
        <v>4</v>
      </c>
      <c r="L205" s="145">
        <v>3</v>
      </c>
      <c r="M205" s="145">
        <v>4</v>
      </c>
      <c r="N205" s="145">
        <v>4</v>
      </c>
      <c r="O205" s="145">
        <v>3</v>
      </c>
      <c r="P205" s="145">
        <v>3</v>
      </c>
      <c r="Q205" s="162">
        <v>3.4</v>
      </c>
      <c r="R205" s="145"/>
      <c r="S205" s="145">
        <v>3</v>
      </c>
      <c r="T205" s="145"/>
      <c r="U205" s="145"/>
      <c r="V205" s="146"/>
      <c r="W205" s="162">
        <v>3</v>
      </c>
      <c r="X205" s="145"/>
      <c r="Y205" s="145"/>
      <c r="Z205" s="145"/>
      <c r="AA205" s="145"/>
      <c r="AB205" s="146"/>
      <c r="AC205" s="162">
        <v>0</v>
      </c>
      <c r="AD205" s="145"/>
      <c r="AE205" s="145"/>
      <c r="AF205" s="145"/>
      <c r="AG205" s="145"/>
      <c r="AH205" s="146"/>
      <c r="AI205" s="162">
        <v>0</v>
      </c>
      <c r="AJ205" s="145">
        <v>4</v>
      </c>
      <c r="AK205" s="145">
        <v>4</v>
      </c>
      <c r="AL205" s="146">
        <v>4</v>
      </c>
      <c r="AM205" s="145">
        <v>4</v>
      </c>
      <c r="AN205" s="146"/>
      <c r="AO205" s="162">
        <v>4</v>
      </c>
      <c r="AP205" s="145">
        <v>3</v>
      </c>
      <c r="AQ205" s="145"/>
      <c r="AR205" s="145"/>
      <c r="AS205" s="145"/>
      <c r="AT205" s="146"/>
      <c r="AU205" s="162">
        <v>3</v>
      </c>
      <c r="AV205" s="145"/>
      <c r="AW205" s="145"/>
      <c r="AX205" s="145"/>
      <c r="AY205" s="145">
        <v>4</v>
      </c>
      <c r="AZ205" s="145">
        <v>4</v>
      </c>
      <c r="BA205" s="162">
        <v>4</v>
      </c>
      <c r="BB205" s="145"/>
      <c r="BC205" s="145"/>
      <c r="BD205" s="145"/>
      <c r="BE205" s="147"/>
      <c r="BF205" s="148"/>
      <c r="BG205" s="162">
        <v>0</v>
      </c>
    </row>
    <row r="206" spans="1:59" s="102" customFormat="1" ht="23.1" customHeight="1" x14ac:dyDescent="0.3">
      <c r="A206" s="149">
        <v>204</v>
      </c>
      <c r="B206" s="149" t="s">
        <v>441</v>
      </c>
      <c r="C206" s="150" t="s">
        <v>442</v>
      </c>
      <c r="D206" s="149" t="s">
        <v>449</v>
      </c>
      <c r="E206" s="149" t="s">
        <v>288</v>
      </c>
      <c r="F206" s="145">
        <v>2</v>
      </c>
      <c r="G206" s="145">
        <v>2</v>
      </c>
      <c r="H206" s="145">
        <v>2</v>
      </c>
      <c r="I206" s="145">
        <v>1</v>
      </c>
      <c r="J206" s="152"/>
      <c r="K206" s="162">
        <v>1.75</v>
      </c>
      <c r="L206" s="145">
        <v>3</v>
      </c>
      <c r="M206" s="145">
        <v>3</v>
      </c>
      <c r="N206" s="145">
        <v>3</v>
      </c>
      <c r="O206" s="145">
        <v>4</v>
      </c>
      <c r="P206" s="145">
        <v>2</v>
      </c>
      <c r="Q206" s="162">
        <v>3</v>
      </c>
      <c r="R206" s="145"/>
      <c r="S206" s="145">
        <v>2</v>
      </c>
      <c r="T206" s="153"/>
      <c r="U206" s="145"/>
      <c r="V206" s="152"/>
      <c r="W206" s="162">
        <v>2</v>
      </c>
      <c r="X206" s="145"/>
      <c r="Y206" s="145"/>
      <c r="Z206" s="153"/>
      <c r="AA206" s="153"/>
      <c r="AB206" s="152"/>
      <c r="AC206" s="162">
        <v>0</v>
      </c>
      <c r="AD206" s="145"/>
      <c r="AE206" s="145"/>
      <c r="AF206" s="145"/>
      <c r="AG206" s="153"/>
      <c r="AH206" s="152"/>
      <c r="AI206" s="162">
        <v>0</v>
      </c>
      <c r="AJ206" s="145">
        <v>2</v>
      </c>
      <c r="AK206" s="145">
        <v>2</v>
      </c>
      <c r="AL206" s="146">
        <v>2</v>
      </c>
      <c r="AM206" s="145">
        <v>1</v>
      </c>
      <c r="AN206" s="152"/>
      <c r="AO206" s="162">
        <v>1.75</v>
      </c>
      <c r="AP206" s="145">
        <v>3</v>
      </c>
      <c r="AQ206" s="145"/>
      <c r="AR206" s="145"/>
      <c r="AS206" s="153"/>
      <c r="AT206" s="152"/>
      <c r="AU206" s="162">
        <v>3</v>
      </c>
      <c r="AV206" s="153"/>
      <c r="AW206" s="153"/>
      <c r="AX206" s="145"/>
      <c r="AY206" s="145">
        <v>2</v>
      </c>
      <c r="AZ206" s="145">
        <v>2</v>
      </c>
      <c r="BA206" s="162">
        <v>2</v>
      </c>
      <c r="BB206" s="145"/>
      <c r="BC206" s="145"/>
      <c r="BD206" s="153"/>
      <c r="BE206" s="151"/>
      <c r="BF206" s="154"/>
      <c r="BG206" s="162">
        <v>0</v>
      </c>
    </row>
    <row r="207" spans="1:59" s="102" customFormat="1" ht="23.1" customHeight="1" x14ac:dyDescent="0.3">
      <c r="A207" s="143">
        <v>205</v>
      </c>
      <c r="B207" s="143" t="s">
        <v>443</v>
      </c>
      <c r="C207" s="144" t="s">
        <v>444</v>
      </c>
      <c r="D207" s="143" t="s">
        <v>449</v>
      </c>
      <c r="E207" s="143" t="s">
        <v>288</v>
      </c>
      <c r="F207" s="145">
        <v>3</v>
      </c>
      <c r="G207" s="145">
        <v>4</v>
      </c>
      <c r="H207" s="145">
        <v>4</v>
      </c>
      <c r="I207" s="145">
        <v>3</v>
      </c>
      <c r="J207" s="146"/>
      <c r="K207" s="162">
        <v>3.5</v>
      </c>
      <c r="L207" s="145">
        <v>3</v>
      </c>
      <c r="M207" s="145">
        <v>4</v>
      </c>
      <c r="N207" s="145">
        <v>3</v>
      </c>
      <c r="O207" s="145">
        <v>3</v>
      </c>
      <c r="P207" s="145">
        <v>3</v>
      </c>
      <c r="Q207" s="162">
        <v>3.2</v>
      </c>
      <c r="R207" s="145"/>
      <c r="S207" s="145">
        <v>3</v>
      </c>
      <c r="T207" s="145"/>
      <c r="U207" s="145"/>
      <c r="V207" s="146"/>
      <c r="W207" s="162">
        <v>3</v>
      </c>
      <c r="X207" s="145"/>
      <c r="Y207" s="145"/>
      <c r="Z207" s="145"/>
      <c r="AA207" s="145"/>
      <c r="AB207" s="146"/>
      <c r="AC207" s="162">
        <v>0</v>
      </c>
      <c r="AD207" s="145"/>
      <c r="AE207" s="145"/>
      <c r="AF207" s="145"/>
      <c r="AG207" s="145"/>
      <c r="AH207" s="146"/>
      <c r="AI207" s="162">
        <v>0</v>
      </c>
      <c r="AJ207" s="145">
        <v>3</v>
      </c>
      <c r="AK207" s="145">
        <v>3</v>
      </c>
      <c r="AL207" s="146">
        <v>3</v>
      </c>
      <c r="AM207" s="145">
        <v>3</v>
      </c>
      <c r="AN207" s="146"/>
      <c r="AO207" s="162">
        <v>3</v>
      </c>
      <c r="AP207" s="145">
        <v>3</v>
      </c>
      <c r="AQ207" s="145"/>
      <c r="AR207" s="145"/>
      <c r="AS207" s="145"/>
      <c r="AT207" s="146"/>
      <c r="AU207" s="162">
        <v>3</v>
      </c>
      <c r="AV207" s="145"/>
      <c r="AW207" s="145"/>
      <c r="AX207" s="145"/>
      <c r="AY207" s="145">
        <v>4</v>
      </c>
      <c r="AZ207" s="145">
        <v>4</v>
      </c>
      <c r="BA207" s="162">
        <v>4</v>
      </c>
      <c r="BB207" s="145"/>
      <c r="BC207" s="145"/>
      <c r="BD207" s="145"/>
      <c r="BE207" s="147"/>
      <c r="BF207" s="148"/>
      <c r="BG207" s="162">
        <v>0</v>
      </c>
    </row>
    <row r="208" spans="1:59" s="102" customFormat="1" ht="23.1" customHeight="1" x14ac:dyDescent="0.3">
      <c r="A208" s="149">
        <v>206</v>
      </c>
      <c r="B208" s="149" t="s">
        <v>445</v>
      </c>
      <c r="C208" s="150" t="s">
        <v>446</v>
      </c>
      <c r="D208" s="149" t="s">
        <v>449</v>
      </c>
      <c r="E208" s="149" t="s">
        <v>288</v>
      </c>
      <c r="F208" s="145">
        <v>1</v>
      </c>
      <c r="G208" s="145">
        <v>1</v>
      </c>
      <c r="H208" s="145">
        <v>1</v>
      </c>
      <c r="I208" s="145">
        <v>1</v>
      </c>
      <c r="J208" s="152"/>
      <c r="K208" s="162">
        <v>1</v>
      </c>
      <c r="L208" s="145">
        <v>3</v>
      </c>
      <c r="M208" s="145">
        <v>3</v>
      </c>
      <c r="N208" s="145">
        <v>3</v>
      </c>
      <c r="O208" s="145">
        <v>3</v>
      </c>
      <c r="P208" s="145">
        <v>2</v>
      </c>
      <c r="Q208" s="162">
        <v>2.8</v>
      </c>
      <c r="R208" s="145"/>
      <c r="S208" s="145">
        <v>1</v>
      </c>
      <c r="T208" s="153"/>
      <c r="U208" s="145"/>
      <c r="V208" s="152"/>
      <c r="W208" s="162">
        <v>1</v>
      </c>
      <c r="X208" s="145"/>
      <c r="Y208" s="145"/>
      <c r="Z208" s="153"/>
      <c r="AA208" s="153"/>
      <c r="AB208" s="152"/>
      <c r="AC208" s="162">
        <v>0</v>
      </c>
      <c r="AD208" s="145"/>
      <c r="AE208" s="145"/>
      <c r="AF208" s="145"/>
      <c r="AG208" s="153"/>
      <c r="AH208" s="152"/>
      <c r="AI208" s="162">
        <v>0</v>
      </c>
      <c r="AJ208" s="145">
        <v>1</v>
      </c>
      <c r="AK208" s="145">
        <v>1</v>
      </c>
      <c r="AL208" s="146">
        <v>1</v>
      </c>
      <c r="AM208" s="145">
        <v>1</v>
      </c>
      <c r="AN208" s="152"/>
      <c r="AO208" s="162">
        <v>1</v>
      </c>
      <c r="AP208" s="145">
        <v>2</v>
      </c>
      <c r="AQ208" s="145"/>
      <c r="AR208" s="145"/>
      <c r="AS208" s="153"/>
      <c r="AT208" s="152"/>
      <c r="AU208" s="162">
        <v>2</v>
      </c>
      <c r="AV208" s="153"/>
      <c r="AW208" s="153"/>
      <c r="AX208" s="145"/>
      <c r="AY208" s="145">
        <v>1</v>
      </c>
      <c r="AZ208" s="145">
        <v>2</v>
      </c>
      <c r="BA208" s="162">
        <v>1.5</v>
      </c>
      <c r="BB208" s="145"/>
      <c r="BC208" s="145"/>
      <c r="BD208" s="153"/>
      <c r="BE208" s="151"/>
      <c r="BF208" s="154"/>
      <c r="BG208" s="162">
        <v>0</v>
      </c>
    </row>
    <row r="209" spans="1:59" s="102" customFormat="1" ht="23.1" customHeight="1" x14ac:dyDescent="0.3">
      <c r="A209" s="143">
        <v>207</v>
      </c>
      <c r="B209" s="143" t="s">
        <v>447</v>
      </c>
      <c r="C209" s="144" t="s">
        <v>448</v>
      </c>
      <c r="D209" s="143" t="s">
        <v>449</v>
      </c>
      <c r="E209" s="143" t="s">
        <v>288</v>
      </c>
      <c r="F209" s="145">
        <v>2</v>
      </c>
      <c r="G209" s="145">
        <v>2</v>
      </c>
      <c r="H209" s="145">
        <v>3</v>
      </c>
      <c r="I209" s="145">
        <v>3</v>
      </c>
      <c r="J209" s="146"/>
      <c r="K209" s="162">
        <v>2.5</v>
      </c>
      <c r="L209" s="145">
        <v>3</v>
      </c>
      <c r="M209" s="145">
        <v>2</v>
      </c>
      <c r="N209" s="145">
        <v>2</v>
      </c>
      <c r="O209" s="145">
        <v>3</v>
      </c>
      <c r="P209" s="145">
        <v>3</v>
      </c>
      <c r="Q209" s="162">
        <v>2.6</v>
      </c>
      <c r="R209" s="145"/>
      <c r="S209" s="145">
        <v>3</v>
      </c>
      <c r="T209" s="145"/>
      <c r="U209" s="145"/>
      <c r="V209" s="146"/>
      <c r="W209" s="162">
        <v>3</v>
      </c>
      <c r="X209" s="145"/>
      <c r="Y209" s="145"/>
      <c r="Z209" s="145"/>
      <c r="AA209" s="145"/>
      <c r="AB209" s="146"/>
      <c r="AC209" s="162">
        <v>0</v>
      </c>
      <c r="AD209" s="145"/>
      <c r="AE209" s="145"/>
      <c r="AF209" s="145"/>
      <c r="AG209" s="145"/>
      <c r="AH209" s="146"/>
      <c r="AI209" s="162">
        <v>0</v>
      </c>
      <c r="AJ209" s="145">
        <v>3</v>
      </c>
      <c r="AK209" s="145">
        <v>2</v>
      </c>
      <c r="AL209" s="146">
        <v>4</v>
      </c>
      <c r="AM209" s="145">
        <v>3</v>
      </c>
      <c r="AN209" s="146"/>
      <c r="AO209" s="162">
        <v>3</v>
      </c>
      <c r="AP209" s="145">
        <v>3</v>
      </c>
      <c r="AQ209" s="145"/>
      <c r="AR209" s="145"/>
      <c r="AS209" s="145"/>
      <c r="AT209" s="146"/>
      <c r="AU209" s="162">
        <v>3</v>
      </c>
      <c r="AV209" s="145"/>
      <c r="AW209" s="145"/>
      <c r="AX209" s="145"/>
      <c r="AY209" s="145">
        <v>2</v>
      </c>
      <c r="AZ209" s="145">
        <v>2</v>
      </c>
      <c r="BA209" s="162">
        <v>2</v>
      </c>
      <c r="BB209" s="145"/>
      <c r="BC209" s="145"/>
      <c r="BD209" s="145"/>
      <c r="BE209" s="147"/>
      <c r="BF209" s="148"/>
      <c r="BG209" s="162">
        <v>0</v>
      </c>
    </row>
    <row r="210" spans="1:59" s="102" customFormat="1" ht="23.1" customHeight="1" x14ac:dyDescent="0.3">
      <c r="A210" s="149">
        <v>208</v>
      </c>
      <c r="B210" s="149" t="s">
        <v>73</v>
      </c>
      <c r="C210" s="150" t="s">
        <v>493</v>
      </c>
      <c r="D210" s="149" t="s">
        <v>449</v>
      </c>
      <c r="E210" s="149" t="s">
        <v>288</v>
      </c>
      <c r="F210" s="145">
        <v>4</v>
      </c>
      <c r="G210" s="145">
        <v>4</v>
      </c>
      <c r="H210" s="145">
        <v>2</v>
      </c>
      <c r="I210" s="145">
        <v>3</v>
      </c>
      <c r="J210" s="152"/>
      <c r="K210" s="162">
        <v>3.25</v>
      </c>
      <c r="L210" s="145">
        <v>4</v>
      </c>
      <c r="M210" s="145">
        <v>4</v>
      </c>
      <c r="N210" s="145">
        <v>3</v>
      </c>
      <c r="O210" s="145">
        <v>5</v>
      </c>
      <c r="P210" s="145">
        <v>4</v>
      </c>
      <c r="Q210" s="162">
        <v>4</v>
      </c>
      <c r="R210" s="145"/>
      <c r="S210" s="145">
        <v>4</v>
      </c>
      <c r="T210" s="153"/>
      <c r="U210" s="145"/>
      <c r="V210" s="152"/>
      <c r="W210" s="162">
        <v>4</v>
      </c>
      <c r="X210" s="145"/>
      <c r="Y210" s="145"/>
      <c r="Z210" s="153"/>
      <c r="AA210" s="153"/>
      <c r="AB210" s="152"/>
      <c r="AC210" s="162">
        <v>0</v>
      </c>
      <c r="AD210" s="145"/>
      <c r="AE210" s="145"/>
      <c r="AF210" s="145"/>
      <c r="AG210" s="153"/>
      <c r="AH210" s="152"/>
      <c r="AI210" s="162">
        <v>0</v>
      </c>
      <c r="AJ210" s="145">
        <v>3</v>
      </c>
      <c r="AK210" s="145">
        <v>3</v>
      </c>
      <c r="AL210" s="146">
        <v>3</v>
      </c>
      <c r="AM210" s="145">
        <v>3</v>
      </c>
      <c r="AN210" s="152"/>
      <c r="AO210" s="162">
        <v>3</v>
      </c>
      <c r="AP210" s="145">
        <v>3</v>
      </c>
      <c r="AQ210" s="145"/>
      <c r="AR210" s="145"/>
      <c r="AS210" s="153"/>
      <c r="AT210" s="152"/>
      <c r="AU210" s="162">
        <v>3</v>
      </c>
      <c r="AV210" s="153"/>
      <c r="AW210" s="153"/>
      <c r="AX210" s="145"/>
      <c r="AY210" s="145">
        <v>3</v>
      </c>
      <c r="AZ210" s="145">
        <v>3</v>
      </c>
      <c r="BA210" s="162">
        <v>3</v>
      </c>
      <c r="BB210" s="145"/>
      <c r="BC210" s="145"/>
      <c r="BD210" s="153"/>
      <c r="BE210" s="151"/>
      <c r="BF210" s="154"/>
      <c r="BG210" s="162">
        <v>0</v>
      </c>
    </row>
    <row r="211" spans="1:59" s="102" customFormat="1" ht="23.1" customHeight="1" x14ac:dyDescent="0.3">
      <c r="A211" s="143">
        <v>209</v>
      </c>
      <c r="B211" s="143" t="s">
        <v>450</v>
      </c>
      <c r="C211" s="144" t="s">
        <v>451</v>
      </c>
      <c r="D211" s="143" t="s">
        <v>449</v>
      </c>
      <c r="E211" s="143" t="s">
        <v>288</v>
      </c>
      <c r="F211" s="145">
        <v>2</v>
      </c>
      <c r="G211" s="145">
        <v>2</v>
      </c>
      <c r="H211" s="145">
        <v>2</v>
      </c>
      <c r="I211" s="145">
        <v>2</v>
      </c>
      <c r="J211" s="146"/>
      <c r="K211" s="162">
        <v>2</v>
      </c>
      <c r="L211" s="145">
        <v>2</v>
      </c>
      <c r="M211" s="145">
        <v>2</v>
      </c>
      <c r="N211" s="145">
        <v>2</v>
      </c>
      <c r="O211" s="145">
        <v>2</v>
      </c>
      <c r="P211" s="145">
        <v>2</v>
      </c>
      <c r="Q211" s="162">
        <v>2</v>
      </c>
      <c r="R211" s="145"/>
      <c r="S211" s="145">
        <v>2</v>
      </c>
      <c r="T211" s="145"/>
      <c r="U211" s="145"/>
      <c r="V211" s="146"/>
      <c r="W211" s="162">
        <v>2</v>
      </c>
      <c r="X211" s="145"/>
      <c r="Y211" s="145"/>
      <c r="Z211" s="145"/>
      <c r="AA211" s="145"/>
      <c r="AB211" s="146"/>
      <c r="AC211" s="162">
        <v>0</v>
      </c>
      <c r="AD211" s="145"/>
      <c r="AE211" s="145"/>
      <c r="AF211" s="145"/>
      <c r="AG211" s="145"/>
      <c r="AH211" s="146"/>
      <c r="AI211" s="162">
        <v>0</v>
      </c>
      <c r="AJ211" s="145">
        <v>2</v>
      </c>
      <c r="AK211" s="145">
        <v>2</v>
      </c>
      <c r="AL211" s="146">
        <v>2</v>
      </c>
      <c r="AM211" s="145">
        <v>2</v>
      </c>
      <c r="AN211" s="146"/>
      <c r="AO211" s="162">
        <v>2</v>
      </c>
      <c r="AP211" s="145">
        <v>3</v>
      </c>
      <c r="AQ211" s="145"/>
      <c r="AR211" s="145"/>
      <c r="AS211" s="145"/>
      <c r="AT211" s="146"/>
      <c r="AU211" s="162">
        <v>3</v>
      </c>
      <c r="AV211" s="145"/>
      <c r="AW211" s="145"/>
      <c r="AX211" s="145"/>
      <c r="AY211" s="145">
        <v>2</v>
      </c>
      <c r="AZ211" s="145">
        <v>3</v>
      </c>
      <c r="BA211" s="162">
        <v>2.5</v>
      </c>
      <c r="BB211" s="145"/>
      <c r="BC211" s="145"/>
      <c r="BD211" s="145"/>
      <c r="BE211" s="147"/>
      <c r="BF211" s="148"/>
      <c r="BG211" s="162">
        <v>0</v>
      </c>
    </row>
    <row r="212" spans="1:59" s="102" customFormat="1" ht="23.1" customHeight="1" x14ac:dyDescent="0.3">
      <c r="A212" s="149">
        <v>210</v>
      </c>
      <c r="B212" s="149" t="s">
        <v>452</v>
      </c>
      <c r="C212" s="150" t="s">
        <v>453</v>
      </c>
      <c r="D212" s="149" t="s">
        <v>449</v>
      </c>
      <c r="E212" s="149" t="s">
        <v>288</v>
      </c>
      <c r="F212" s="145">
        <v>3</v>
      </c>
      <c r="G212" s="145">
        <v>4</v>
      </c>
      <c r="H212" s="145">
        <v>3</v>
      </c>
      <c r="I212" s="145">
        <v>3</v>
      </c>
      <c r="J212" s="152"/>
      <c r="K212" s="162">
        <v>3.25</v>
      </c>
      <c r="L212" s="145">
        <v>3</v>
      </c>
      <c r="M212" s="145">
        <v>3</v>
      </c>
      <c r="N212" s="145">
        <v>3</v>
      </c>
      <c r="O212" s="145">
        <v>3</v>
      </c>
      <c r="P212" s="145">
        <v>3</v>
      </c>
      <c r="Q212" s="162">
        <v>3</v>
      </c>
      <c r="R212" s="145"/>
      <c r="S212" s="145">
        <v>3</v>
      </c>
      <c r="T212" s="153"/>
      <c r="U212" s="145"/>
      <c r="V212" s="152"/>
      <c r="W212" s="162">
        <v>3</v>
      </c>
      <c r="X212" s="145"/>
      <c r="Y212" s="145"/>
      <c r="Z212" s="153"/>
      <c r="AA212" s="153"/>
      <c r="AB212" s="152"/>
      <c r="AC212" s="162">
        <v>0</v>
      </c>
      <c r="AD212" s="145"/>
      <c r="AE212" s="145"/>
      <c r="AF212" s="145"/>
      <c r="AG212" s="153"/>
      <c r="AH212" s="152"/>
      <c r="AI212" s="162">
        <v>0</v>
      </c>
      <c r="AJ212" s="145">
        <v>3</v>
      </c>
      <c r="AK212" s="145">
        <v>2</v>
      </c>
      <c r="AL212" s="146">
        <v>3</v>
      </c>
      <c r="AM212" s="145">
        <v>3</v>
      </c>
      <c r="AN212" s="152"/>
      <c r="AO212" s="162">
        <v>2.75</v>
      </c>
      <c r="AP212" s="145">
        <v>3</v>
      </c>
      <c r="AQ212" s="145"/>
      <c r="AR212" s="145"/>
      <c r="AS212" s="153"/>
      <c r="AT212" s="152"/>
      <c r="AU212" s="162">
        <v>3</v>
      </c>
      <c r="AV212" s="153"/>
      <c r="AW212" s="153"/>
      <c r="AX212" s="145"/>
      <c r="AY212" s="145">
        <v>4</v>
      </c>
      <c r="AZ212" s="145">
        <v>4</v>
      </c>
      <c r="BA212" s="162">
        <v>4</v>
      </c>
      <c r="BB212" s="145"/>
      <c r="BC212" s="145"/>
      <c r="BD212" s="153"/>
      <c r="BE212" s="151"/>
      <c r="BF212" s="154"/>
      <c r="BG212" s="162">
        <v>0</v>
      </c>
    </row>
    <row r="213" spans="1:59" s="102" customFormat="1" ht="23.1" customHeight="1" x14ac:dyDescent="0.3">
      <c r="A213" s="143">
        <v>211</v>
      </c>
      <c r="B213" s="143" t="s">
        <v>454</v>
      </c>
      <c r="C213" s="144" t="s">
        <v>455</v>
      </c>
      <c r="D213" s="143" t="s">
        <v>541</v>
      </c>
      <c r="E213" s="143" t="s">
        <v>288</v>
      </c>
      <c r="F213" s="145">
        <v>4</v>
      </c>
      <c r="G213" s="145">
        <v>4</v>
      </c>
      <c r="H213" s="145">
        <v>4</v>
      </c>
      <c r="I213" s="145">
        <v>4</v>
      </c>
      <c r="J213" s="146"/>
      <c r="K213" s="162">
        <v>4</v>
      </c>
      <c r="L213" s="145">
        <v>3</v>
      </c>
      <c r="M213" s="145">
        <v>4</v>
      </c>
      <c r="N213" s="145">
        <v>4</v>
      </c>
      <c r="O213" s="145">
        <v>4</v>
      </c>
      <c r="P213" s="145">
        <v>3</v>
      </c>
      <c r="Q213" s="162">
        <v>3.6</v>
      </c>
      <c r="R213" s="145"/>
      <c r="S213" s="145">
        <v>3</v>
      </c>
      <c r="T213" s="145"/>
      <c r="U213" s="145"/>
      <c r="V213" s="146"/>
      <c r="W213" s="162">
        <v>3</v>
      </c>
      <c r="X213" s="145"/>
      <c r="Y213" s="145"/>
      <c r="Z213" s="145"/>
      <c r="AA213" s="145"/>
      <c r="AB213" s="146"/>
      <c r="AC213" s="162">
        <v>0</v>
      </c>
      <c r="AD213" s="145"/>
      <c r="AE213" s="145"/>
      <c r="AF213" s="145"/>
      <c r="AG213" s="145"/>
      <c r="AH213" s="146"/>
      <c r="AI213" s="162">
        <v>0</v>
      </c>
      <c r="AJ213" s="145">
        <v>4</v>
      </c>
      <c r="AK213" s="145">
        <v>4</v>
      </c>
      <c r="AL213" s="146">
        <v>4</v>
      </c>
      <c r="AM213" s="145">
        <v>4</v>
      </c>
      <c r="AN213" s="146"/>
      <c r="AO213" s="162">
        <v>4</v>
      </c>
      <c r="AP213" s="145">
        <v>3</v>
      </c>
      <c r="AQ213" s="145"/>
      <c r="AR213" s="145"/>
      <c r="AS213" s="145"/>
      <c r="AT213" s="146"/>
      <c r="AU213" s="162">
        <v>3</v>
      </c>
      <c r="AV213" s="145"/>
      <c r="AW213" s="145"/>
      <c r="AX213" s="145"/>
      <c r="AY213" s="145">
        <v>4</v>
      </c>
      <c r="AZ213" s="145">
        <v>3</v>
      </c>
      <c r="BA213" s="162">
        <v>3.5</v>
      </c>
      <c r="BB213" s="145"/>
      <c r="BC213" s="145"/>
      <c r="BD213" s="145"/>
      <c r="BE213" s="147"/>
      <c r="BF213" s="148"/>
      <c r="BG213" s="162">
        <v>0</v>
      </c>
    </row>
    <row r="214" spans="1:59" s="102" customFormat="1" ht="23.1" customHeight="1" x14ac:dyDescent="0.3">
      <c r="A214" s="149">
        <v>212</v>
      </c>
      <c r="B214" s="149" t="s">
        <v>456</v>
      </c>
      <c r="C214" s="150" t="s">
        <v>457</v>
      </c>
      <c r="D214" s="149" t="s">
        <v>541</v>
      </c>
      <c r="E214" s="149" t="s">
        <v>288</v>
      </c>
      <c r="F214" s="145">
        <v>3</v>
      </c>
      <c r="G214" s="145">
        <v>3</v>
      </c>
      <c r="H214" s="145">
        <v>4</v>
      </c>
      <c r="I214" s="145">
        <v>3</v>
      </c>
      <c r="J214" s="152"/>
      <c r="K214" s="162">
        <v>3.25</v>
      </c>
      <c r="L214" s="145">
        <v>4</v>
      </c>
      <c r="M214" s="145">
        <v>4</v>
      </c>
      <c r="N214" s="145">
        <v>4</v>
      </c>
      <c r="O214" s="145">
        <v>3</v>
      </c>
      <c r="P214" s="145">
        <v>5</v>
      </c>
      <c r="Q214" s="162">
        <v>4</v>
      </c>
      <c r="R214" s="145"/>
      <c r="S214" s="145">
        <v>3</v>
      </c>
      <c r="T214" s="153"/>
      <c r="U214" s="145"/>
      <c r="V214" s="152"/>
      <c r="W214" s="162">
        <v>3</v>
      </c>
      <c r="X214" s="145"/>
      <c r="Y214" s="145"/>
      <c r="Z214" s="153"/>
      <c r="AA214" s="153"/>
      <c r="AB214" s="152"/>
      <c r="AC214" s="162">
        <v>0</v>
      </c>
      <c r="AD214" s="145"/>
      <c r="AE214" s="145"/>
      <c r="AF214" s="145"/>
      <c r="AG214" s="153"/>
      <c r="AH214" s="152"/>
      <c r="AI214" s="162">
        <v>0</v>
      </c>
      <c r="AJ214" s="145">
        <v>3</v>
      </c>
      <c r="AK214" s="145">
        <v>3</v>
      </c>
      <c r="AL214" s="146">
        <v>3</v>
      </c>
      <c r="AM214" s="145">
        <v>2</v>
      </c>
      <c r="AN214" s="152"/>
      <c r="AO214" s="162">
        <v>2.75</v>
      </c>
      <c r="AP214" s="145">
        <v>3</v>
      </c>
      <c r="AQ214" s="145"/>
      <c r="AR214" s="145"/>
      <c r="AS214" s="153"/>
      <c r="AT214" s="152"/>
      <c r="AU214" s="162">
        <v>3</v>
      </c>
      <c r="AV214" s="153"/>
      <c r="AW214" s="153"/>
      <c r="AX214" s="145"/>
      <c r="AY214" s="145">
        <v>4</v>
      </c>
      <c r="AZ214" s="145">
        <v>4</v>
      </c>
      <c r="BA214" s="162">
        <v>4</v>
      </c>
      <c r="BB214" s="145"/>
      <c r="BC214" s="145"/>
      <c r="BD214" s="153"/>
      <c r="BE214" s="151"/>
      <c r="BF214" s="154"/>
      <c r="BG214" s="162">
        <v>0</v>
      </c>
    </row>
    <row r="215" spans="1:59" s="102" customFormat="1" ht="23.1" customHeight="1" x14ac:dyDescent="0.3">
      <c r="A215" s="143">
        <v>213</v>
      </c>
      <c r="B215" s="143" t="s">
        <v>458</v>
      </c>
      <c r="C215" s="144" t="s">
        <v>459</v>
      </c>
      <c r="D215" s="143" t="s">
        <v>541</v>
      </c>
      <c r="E215" s="143" t="s">
        <v>288</v>
      </c>
      <c r="F215" s="145">
        <v>4</v>
      </c>
      <c r="G215" s="145">
        <v>3.5</v>
      </c>
      <c r="H215" s="145">
        <v>3.5</v>
      </c>
      <c r="I215" s="145">
        <v>3.5</v>
      </c>
      <c r="J215" s="146"/>
      <c r="K215" s="162">
        <v>3.625</v>
      </c>
      <c r="L215" s="145">
        <v>4</v>
      </c>
      <c r="M215" s="145">
        <v>3.5</v>
      </c>
      <c r="N215" s="145">
        <v>3.5</v>
      </c>
      <c r="O215" s="145">
        <v>3.5</v>
      </c>
      <c r="P215" s="145">
        <v>3.5</v>
      </c>
      <c r="Q215" s="162">
        <v>3.6</v>
      </c>
      <c r="R215" s="145"/>
      <c r="S215" s="145">
        <v>3.5</v>
      </c>
      <c r="T215" s="145"/>
      <c r="U215" s="145"/>
      <c r="V215" s="146"/>
      <c r="W215" s="162">
        <v>3.5</v>
      </c>
      <c r="X215" s="145"/>
      <c r="Y215" s="145"/>
      <c r="Z215" s="145"/>
      <c r="AA215" s="145"/>
      <c r="AB215" s="146"/>
      <c r="AC215" s="162">
        <v>0</v>
      </c>
      <c r="AD215" s="145"/>
      <c r="AE215" s="145"/>
      <c r="AF215" s="145"/>
      <c r="AG215" s="145"/>
      <c r="AH215" s="146"/>
      <c r="AI215" s="162">
        <v>0</v>
      </c>
      <c r="AJ215" s="145">
        <v>3.5</v>
      </c>
      <c r="AK215" s="145">
        <v>3.5</v>
      </c>
      <c r="AL215" s="146">
        <v>4</v>
      </c>
      <c r="AM215" s="145">
        <v>3.5</v>
      </c>
      <c r="AN215" s="146"/>
      <c r="AO215" s="162">
        <v>3.625</v>
      </c>
      <c r="AP215" s="145">
        <v>3.5</v>
      </c>
      <c r="AQ215" s="145"/>
      <c r="AR215" s="145"/>
      <c r="AS215" s="145"/>
      <c r="AT215" s="146"/>
      <c r="AU215" s="162">
        <v>3.5</v>
      </c>
      <c r="AV215" s="145"/>
      <c r="AW215" s="145"/>
      <c r="AX215" s="145"/>
      <c r="AY215" s="145">
        <v>3.5</v>
      </c>
      <c r="AZ215" s="145">
        <v>3.5</v>
      </c>
      <c r="BA215" s="162">
        <v>3.5</v>
      </c>
      <c r="BB215" s="145"/>
      <c r="BC215" s="145"/>
      <c r="BD215" s="145"/>
      <c r="BE215" s="147"/>
      <c r="BF215" s="148"/>
      <c r="BG215" s="162">
        <v>0</v>
      </c>
    </row>
    <row r="216" spans="1:59" s="102" customFormat="1" ht="23.1" customHeight="1" x14ac:dyDescent="0.3">
      <c r="A216" s="149">
        <v>214</v>
      </c>
      <c r="B216" s="149" t="s">
        <v>460</v>
      </c>
      <c r="C216" s="150" t="s">
        <v>461</v>
      </c>
      <c r="D216" s="149" t="s">
        <v>449</v>
      </c>
      <c r="E216" s="149" t="s">
        <v>288</v>
      </c>
      <c r="F216" s="145">
        <v>3</v>
      </c>
      <c r="G216" s="145">
        <v>2.5</v>
      </c>
      <c r="H216" s="145">
        <v>2.5</v>
      </c>
      <c r="I216" s="145">
        <v>2.5</v>
      </c>
      <c r="J216" s="152"/>
      <c r="K216" s="162">
        <v>2.625</v>
      </c>
      <c r="L216" s="145">
        <v>3</v>
      </c>
      <c r="M216" s="145">
        <v>2.5</v>
      </c>
      <c r="N216" s="145">
        <v>2.5</v>
      </c>
      <c r="O216" s="145">
        <v>2.5</v>
      </c>
      <c r="P216" s="145">
        <v>3</v>
      </c>
      <c r="Q216" s="162">
        <v>2.7</v>
      </c>
      <c r="R216" s="145"/>
      <c r="S216" s="145">
        <v>2.5</v>
      </c>
      <c r="T216" s="153"/>
      <c r="U216" s="145"/>
      <c r="V216" s="152"/>
      <c r="W216" s="162">
        <v>2.5</v>
      </c>
      <c r="X216" s="145"/>
      <c r="Y216" s="145"/>
      <c r="Z216" s="153"/>
      <c r="AA216" s="153"/>
      <c r="AB216" s="152"/>
      <c r="AC216" s="162">
        <v>0</v>
      </c>
      <c r="AD216" s="145"/>
      <c r="AE216" s="145"/>
      <c r="AF216" s="145"/>
      <c r="AG216" s="153"/>
      <c r="AH216" s="152"/>
      <c r="AI216" s="162">
        <v>0</v>
      </c>
      <c r="AJ216" s="145">
        <v>3</v>
      </c>
      <c r="AK216" s="145">
        <v>2.5</v>
      </c>
      <c r="AL216" s="146">
        <v>3</v>
      </c>
      <c r="AM216" s="145">
        <v>2.5</v>
      </c>
      <c r="AN216" s="152"/>
      <c r="AO216" s="162">
        <v>2.75</v>
      </c>
      <c r="AP216" s="145">
        <v>2.5</v>
      </c>
      <c r="AQ216" s="145"/>
      <c r="AR216" s="145"/>
      <c r="AS216" s="153"/>
      <c r="AT216" s="152"/>
      <c r="AU216" s="162">
        <v>2.5</v>
      </c>
      <c r="AV216" s="153"/>
      <c r="AW216" s="153"/>
      <c r="AX216" s="145"/>
      <c r="AY216" s="145">
        <v>2.5</v>
      </c>
      <c r="AZ216" s="145">
        <v>3</v>
      </c>
      <c r="BA216" s="162">
        <v>2.75</v>
      </c>
      <c r="BB216" s="145"/>
      <c r="BC216" s="145"/>
      <c r="BD216" s="153"/>
      <c r="BE216" s="151"/>
      <c r="BF216" s="154"/>
      <c r="BG216" s="162">
        <v>0</v>
      </c>
    </row>
    <row r="217" spans="1:59" s="102" customFormat="1" ht="23.1" customHeight="1" x14ac:dyDescent="0.3">
      <c r="A217" s="143">
        <v>215</v>
      </c>
      <c r="B217" s="143" t="s">
        <v>462</v>
      </c>
      <c r="C217" s="144" t="s">
        <v>463</v>
      </c>
      <c r="D217" s="143" t="s">
        <v>449</v>
      </c>
      <c r="E217" s="143" t="s">
        <v>288</v>
      </c>
      <c r="F217" s="145">
        <v>3</v>
      </c>
      <c r="G217" s="145">
        <v>3</v>
      </c>
      <c r="H217" s="145">
        <v>3</v>
      </c>
      <c r="I217" s="145">
        <v>3</v>
      </c>
      <c r="J217" s="146"/>
      <c r="K217" s="162">
        <v>3</v>
      </c>
      <c r="L217" s="145">
        <v>3</v>
      </c>
      <c r="M217" s="145">
        <v>3</v>
      </c>
      <c r="N217" s="145">
        <v>3</v>
      </c>
      <c r="O217" s="145">
        <v>4</v>
      </c>
      <c r="P217" s="145">
        <v>2</v>
      </c>
      <c r="Q217" s="162">
        <v>3</v>
      </c>
      <c r="R217" s="145"/>
      <c r="S217" s="145">
        <v>2</v>
      </c>
      <c r="T217" s="145"/>
      <c r="U217" s="145"/>
      <c r="V217" s="146"/>
      <c r="W217" s="162">
        <v>2</v>
      </c>
      <c r="X217" s="145"/>
      <c r="Y217" s="145"/>
      <c r="Z217" s="145"/>
      <c r="AA217" s="145"/>
      <c r="AB217" s="146"/>
      <c r="AC217" s="162">
        <v>0</v>
      </c>
      <c r="AD217" s="145"/>
      <c r="AE217" s="145"/>
      <c r="AF217" s="145"/>
      <c r="AG217" s="145"/>
      <c r="AH217" s="146"/>
      <c r="AI217" s="162">
        <v>0</v>
      </c>
      <c r="AJ217" s="145">
        <v>3</v>
      </c>
      <c r="AK217" s="145">
        <v>3</v>
      </c>
      <c r="AL217" s="146">
        <v>3</v>
      </c>
      <c r="AM217" s="145">
        <v>3</v>
      </c>
      <c r="AN217" s="146"/>
      <c r="AO217" s="162">
        <v>3</v>
      </c>
      <c r="AP217" s="145">
        <v>3</v>
      </c>
      <c r="AQ217" s="145"/>
      <c r="AR217" s="145"/>
      <c r="AS217" s="145"/>
      <c r="AT217" s="146"/>
      <c r="AU217" s="162">
        <v>3</v>
      </c>
      <c r="AV217" s="145"/>
      <c r="AW217" s="145"/>
      <c r="AX217" s="145"/>
      <c r="AY217" s="145">
        <v>4</v>
      </c>
      <c r="AZ217" s="145">
        <v>4</v>
      </c>
      <c r="BA217" s="162">
        <v>4</v>
      </c>
      <c r="BB217" s="145"/>
      <c r="BC217" s="145"/>
      <c r="BD217" s="145"/>
      <c r="BE217" s="147"/>
      <c r="BF217" s="148"/>
      <c r="BG217" s="162">
        <v>0</v>
      </c>
    </row>
    <row r="218" spans="1:59" s="102" customFormat="1" ht="23.1" customHeight="1" x14ac:dyDescent="0.3">
      <c r="A218" s="149">
        <v>216</v>
      </c>
      <c r="B218" s="149" t="s">
        <v>464</v>
      </c>
      <c r="C218" s="150" t="s">
        <v>465</v>
      </c>
      <c r="D218" s="149" t="s">
        <v>449</v>
      </c>
      <c r="E218" s="149" t="s">
        <v>288</v>
      </c>
      <c r="F218" s="145">
        <v>1</v>
      </c>
      <c r="G218" s="145">
        <v>3</v>
      </c>
      <c r="H218" s="145">
        <v>0</v>
      </c>
      <c r="I218" s="145">
        <v>1</v>
      </c>
      <c r="J218" s="152"/>
      <c r="K218" s="162">
        <v>1.25</v>
      </c>
      <c r="L218" s="145">
        <v>1</v>
      </c>
      <c r="M218" s="145">
        <v>1</v>
      </c>
      <c r="N218" s="145">
        <v>1</v>
      </c>
      <c r="O218" s="145">
        <v>1</v>
      </c>
      <c r="P218" s="145">
        <v>1</v>
      </c>
      <c r="Q218" s="162">
        <v>1</v>
      </c>
      <c r="R218" s="145"/>
      <c r="S218" s="145">
        <v>1</v>
      </c>
      <c r="T218" s="153"/>
      <c r="U218" s="145"/>
      <c r="V218" s="152"/>
      <c r="W218" s="162">
        <v>1</v>
      </c>
      <c r="X218" s="145"/>
      <c r="Y218" s="145"/>
      <c r="Z218" s="153"/>
      <c r="AA218" s="153"/>
      <c r="AB218" s="152"/>
      <c r="AC218" s="162">
        <v>0</v>
      </c>
      <c r="AD218" s="145"/>
      <c r="AE218" s="145"/>
      <c r="AF218" s="145"/>
      <c r="AG218" s="153"/>
      <c r="AH218" s="152"/>
      <c r="AI218" s="162">
        <v>0</v>
      </c>
      <c r="AJ218" s="145">
        <v>3</v>
      </c>
      <c r="AK218" s="145">
        <v>1</v>
      </c>
      <c r="AL218" s="146">
        <v>1</v>
      </c>
      <c r="AM218" s="145">
        <v>1</v>
      </c>
      <c r="AN218" s="152"/>
      <c r="AO218" s="162">
        <v>1.5</v>
      </c>
      <c r="AP218" s="145">
        <v>2</v>
      </c>
      <c r="AQ218" s="145"/>
      <c r="AR218" s="145"/>
      <c r="AS218" s="153"/>
      <c r="AT218" s="152"/>
      <c r="AU218" s="162">
        <v>2</v>
      </c>
      <c r="AV218" s="153"/>
      <c r="AW218" s="153"/>
      <c r="AX218" s="145"/>
      <c r="AY218" s="145">
        <v>2</v>
      </c>
      <c r="AZ218" s="145">
        <v>23</v>
      </c>
      <c r="BA218" s="162">
        <v>12.5</v>
      </c>
      <c r="BB218" s="145"/>
      <c r="BC218" s="145"/>
      <c r="BD218" s="153"/>
      <c r="BE218" s="151"/>
      <c r="BF218" s="154"/>
      <c r="BG218" s="162">
        <v>0</v>
      </c>
    </row>
    <row r="219" spans="1:59" s="102" customFormat="1" ht="23.1" customHeight="1" x14ac:dyDescent="0.3">
      <c r="A219" s="143">
        <v>217</v>
      </c>
      <c r="B219" s="143" t="s">
        <v>466</v>
      </c>
      <c r="C219" s="144" t="s">
        <v>467</v>
      </c>
      <c r="D219" s="143" t="s">
        <v>541</v>
      </c>
      <c r="E219" s="143" t="s">
        <v>288</v>
      </c>
      <c r="F219" s="145">
        <v>4</v>
      </c>
      <c r="G219" s="145">
        <v>4</v>
      </c>
      <c r="H219" s="145">
        <v>4</v>
      </c>
      <c r="I219" s="145">
        <v>4</v>
      </c>
      <c r="J219" s="146"/>
      <c r="K219" s="162">
        <v>4</v>
      </c>
      <c r="L219" s="145">
        <v>5</v>
      </c>
      <c r="M219" s="145">
        <v>5</v>
      </c>
      <c r="N219" s="145">
        <v>5</v>
      </c>
      <c r="O219" s="145">
        <v>3</v>
      </c>
      <c r="P219" s="145">
        <v>4</v>
      </c>
      <c r="Q219" s="162">
        <v>4.4000000000000004</v>
      </c>
      <c r="R219" s="145"/>
      <c r="S219" s="145">
        <v>4</v>
      </c>
      <c r="T219" s="145"/>
      <c r="U219" s="145"/>
      <c r="V219" s="146"/>
      <c r="W219" s="162">
        <v>4</v>
      </c>
      <c r="X219" s="145"/>
      <c r="Y219" s="145"/>
      <c r="Z219" s="145"/>
      <c r="AA219" s="145"/>
      <c r="AB219" s="146"/>
      <c r="AC219" s="162">
        <v>0</v>
      </c>
      <c r="AD219" s="145"/>
      <c r="AE219" s="145"/>
      <c r="AF219" s="145"/>
      <c r="AG219" s="145"/>
      <c r="AH219" s="146"/>
      <c r="AI219" s="162">
        <v>0</v>
      </c>
      <c r="AJ219" s="145">
        <v>4</v>
      </c>
      <c r="AK219" s="145">
        <v>4</v>
      </c>
      <c r="AL219" s="146">
        <v>4</v>
      </c>
      <c r="AM219" s="145">
        <v>4</v>
      </c>
      <c r="AN219" s="146"/>
      <c r="AO219" s="162">
        <v>4</v>
      </c>
      <c r="AP219" s="145">
        <v>3</v>
      </c>
      <c r="AQ219" s="145"/>
      <c r="AR219" s="145"/>
      <c r="AS219" s="145"/>
      <c r="AT219" s="146"/>
      <c r="AU219" s="162">
        <v>3</v>
      </c>
      <c r="AV219" s="145"/>
      <c r="AW219" s="145"/>
      <c r="AX219" s="145"/>
      <c r="AY219" s="145">
        <v>4</v>
      </c>
      <c r="AZ219" s="145">
        <v>4</v>
      </c>
      <c r="BA219" s="162">
        <v>4</v>
      </c>
      <c r="BB219" s="145"/>
      <c r="BC219" s="145"/>
      <c r="BD219" s="145"/>
      <c r="BE219" s="147"/>
      <c r="BF219" s="148"/>
      <c r="BG219" s="162">
        <v>0</v>
      </c>
    </row>
    <row r="220" spans="1:59" s="102" customFormat="1" ht="23.1" customHeight="1" x14ac:dyDescent="0.3">
      <c r="A220" s="149">
        <v>218</v>
      </c>
      <c r="B220" s="149" t="s">
        <v>468</v>
      </c>
      <c r="C220" s="150" t="s">
        <v>469</v>
      </c>
      <c r="D220" s="149" t="s">
        <v>449</v>
      </c>
      <c r="E220" s="149" t="s">
        <v>288</v>
      </c>
      <c r="F220" s="145">
        <v>2</v>
      </c>
      <c r="G220" s="145">
        <v>2</v>
      </c>
      <c r="H220" s="145">
        <v>2</v>
      </c>
      <c r="I220" s="145">
        <v>3</v>
      </c>
      <c r="J220" s="152"/>
      <c r="K220" s="162">
        <v>2.25</v>
      </c>
      <c r="L220" s="145">
        <v>3</v>
      </c>
      <c r="M220" s="145">
        <v>2</v>
      </c>
      <c r="N220" s="145">
        <v>2</v>
      </c>
      <c r="O220" s="145">
        <v>2</v>
      </c>
      <c r="P220" s="145">
        <v>2</v>
      </c>
      <c r="Q220" s="162">
        <v>2.2000000000000002</v>
      </c>
      <c r="R220" s="145"/>
      <c r="S220" s="145">
        <v>3</v>
      </c>
      <c r="T220" s="153"/>
      <c r="U220" s="145"/>
      <c r="V220" s="152"/>
      <c r="W220" s="162">
        <v>3</v>
      </c>
      <c r="X220" s="145"/>
      <c r="Y220" s="145"/>
      <c r="Z220" s="153"/>
      <c r="AA220" s="153"/>
      <c r="AB220" s="152"/>
      <c r="AC220" s="162">
        <v>0</v>
      </c>
      <c r="AD220" s="145"/>
      <c r="AE220" s="145"/>
      <c r="AF220" s="145"/>
      <c r="AG220" s="153"/>
      <c r="AH220" s="152"/>
      <c r="AI220" s="162">
        <v>0</v>
      </c>
      <c r="AJ220" s="145">
        <v>3</v>
      </c>
      <c r="AK220" s="145">
        <v>3</v>
      </c>
      <c r="AL220" s="146">
        <v>2</v>
      </c>
      <c r="AM220" s="145">
        <v>3</v>
      </c>
      <c r="AN220" s="152"/>
      <c r="AO220" s="162">
        <v>2.75</v>
      </c>
      <c r="AP220" s="145">
        <v>3</v>
      </c>
      <c r="AQ220" s="145"/>
      <c r="AR220" s="145"/>
      <c r="AS220" s="153"/>
      <c r="AT220" s="152"/>
      <c r="AU220" s="162">
        <v>3</v>
      </c>
      <c r="AV220" s="153"/>
      <c r="AW220" s="153"/>
      <c r="AX220" s="145"/>
      <c r="AY220" s="145">
        <v>2</v>
      </c>
      <c r="AZ220" s="145">
        <v>2</v>
      </c>
      <c r="BA220" s="162">
        <v>2</v>
      </c>
      <c r="BB220" s="145"/>
      <c r="BC220" s="145"/>
      <c r="BD220" s="153"/>
      <c r="BE220" s="151"/>
      <c r="BF220" s="154"/>
      <c r="BG220" s="162">
        <v>0</v>
      </c>
    </row>
    <row r="221" spans="1:59" s="102" customFormat="1" ht="23.1" customHeight="1" x14ac:dyDescent="0.3">
      <c r="A221" s="143">
        <v>219</v>
      </c>
      <c r="B221" s="143" t="s">
        <v>470</v>
      </c>
      <c r="C221" s="144" t="s">
        <v>471</v>
      </c>
      <c r="D221" s="143" t="s">
        <v>449</v>
      </c>
      <c r="E221" s="143" t="s">
        <v>288</v>
      </c>
      <c r="F221" s="145">
        <v>3.5</v>
      </c>
      <c r="G221" s="145">
        <v>3</v>
      </c>
      <c r="H221" s="145">
        <v>3</v>
      </c>
      <c r="I221" s="145">
        <v>2.5</v>
      </c>
      <c r="J221" s="146"/>
      <c r="K221" s="162">
        <v>3</v>
      </c>
      <c r="L221" s="145">
        <v>3.5</v>
      </c>
      <c r="M221" s="145">
        <v>3</v>
      </c>
      <c r="N221" s="145">
        <v>3</v>
      </c>
      <c r="O221" s="145">
        <v>2.5</v>
      </c>
      <c r="P221" s="145">
        <v>2.5</v>
      </c>
      <c r="Q221" s="162">
        <v>2.9</v>
      </c>
      <c r="R221" s="145"/>
      <c r="S221" s="145">
        <v>3</v>
      </c>
      <c r="T221" s="145"/>
      <c r="U221" s="145"/>
      <c r="V221" s="146"/>
      <c r="W221" s="162">
        <v>3</v>
      </c>
      <c r="X221" s="145"/>
      <c r="Y221" s="145"/>
      <c r="Z221" s="145"/>
      <c r="AA221" s="145"/>
      <c r="AB221" s="146"/>
      <c r="AC221" s="162">
        <v>0</v>
      </c>
      <c r="AD221" s="145"/>
      <c r="AE221" s="145"/>
      <c r="AF221" s="145"/>
      <c r="AG221" s="145"/>
      <c r="AH221" s="146"/>
      <c r="AI221" s="162">
        <v>0</v>
      </c>
      <c r="AJ221" s="145">
        <v>2.5</v>
      </c>
      <c r="AK221" s="145">
        <v>3</v>
      </c>
      <c r="AL221" s="146">
        <v>3.5</v>
      </c>
      <c r="AM221" s="145">
        <v>3</v>
      </c>
      <c r="AN221" s="146"/>
      <c r="AO221" s="162">
        <v>3</v>
      </c>
      <c r="AP221" s="145">
        <v>3</v>
      </c>
      <c r="AQ221" s="145"/>
      <c r="AR221" s="145"/>
      <c r="AS221" s="145"/>
      <c r="AT221" s="146"/>
      <c r="AU221" s="162">
        <v>3</v>
      </c>
      <c r="AV221" s="145"/>
      <c r="AW221" s="145"/>
      <c r="AX221" s="145"/>
      <c r="AY221" s="145">
        <v>2.5</v>
      </c>
      <c r="AZ221" s="145">
        <v>2.5</v>
      </c>
      <c r="BA221" s="162">
        <v>2.5</v>
      </c>
      <c r="BB221" s="145"/>
      <c r="BC221" s="145"/>
      <c r="BD221" s="145"/>
      <c r="BE221" s="147"/>
      <c r="BF221" s="148"/>
      <c r="BG221" s="162">
        <v>0</v>
      </c>
    </row>
    <row r="222" spans="1:59" s="102" customFormat="1" ht="23.1" customHeight="1" x14ac:dyDescent="0.3">
      <c r="A222" s="149">
        <v>220</v>
      </c>
      <c r="B222" s="149" t="s">
        <v>472</v>
      </c>
      <c r="C222" s="150" t="s">
        <v>473</v>
      </c>
      <c r="D222" s="149" t="s">
        <v>541</v>
      </c>
      <c r="E222" s="149" t="s">
        <v>288</v>
      </c>
      <c r="F222" s="145">
        <v>2</v>
      </c>
      <c r="G222" s="145">
        <v>3</v>
      </c>
      <c r="H222" s="145">
        <v>2</v>
      </c>
      <c r="I222" s="145">
        <v>3</v>
      </c>
      <c r="J222" s="152"/>
      <c r="K222" s="162">
        <v>2.5</v>
      </c>
      <c r="L222" s="145">
        <v>2</v>
      </c>
      <c r="M222" s="145">
        <v>3</v>
      </c>
      <c r="N222" s="145">
        <v>2</v>
      </c>
      <c r="O222" s="145">
        <v>2</v>
      </c>
      <c r="P222" s="145">
        <v>2</v>
      </c>
      <c r="Q222" s="162">
        <v>2.2000000000000002</v>
      </c>
      <c r="R222" s="145"/>
      <c r="S222" s="145">
        <v>2</v>
      </c>
      <c r="T222" s="153"/>
      <c r="U222" s="145"/>
      <c r="V222" s="152"/>
      <c r="W222" s="162">
        <v>2</v>
      </c>
      <c r="X222" s="145"/>
      <c r="Y222" s="145"/>
      <c r="Z222" s="153"/>
      <c r="AA222" s="153"/>
      <c r="AB222" s="152"/>
      <c r="AC222" s="162">
        <v>0</v>
      </c>
      <c r="AD222" s="145"/>
      <c r="AE222" s="145"/>
      <c r="AF222" s="145"/>
      <c r="AG222" s="153"/>
      <c r="AH222" s="152"/>
      <c r="AI222" s="162">
        <v>0</v>
      </c>
      <c r="AJ222" s="145">
        <v>2</v>
      </c>
      <c r="AK222" s="145">
        <v>2</v>
      </c>
      <c r="AL222" s="146">
        <v>2</v>
      </c>
      <c r="AM222" s="145">
        <v>3</v>
      </c>
      <c r="AN222" s="152"/>
      <c r="AO222" s="162">
        <v>2.25</v>
      </c>
      <c r="AP222" s="145">
        <v>3</v>
      </c>
      <c r="AQ222" s="145"/>
      <c r="AR222" s="145"/>
      <c r="AS222" s="153"/>
      <c r="AT222" s="152"/>
      <c r="AU222" s="162">
        <v>3</v>
      </c>
      <c r="AV222" s="153"/>
      <c r="AW222" s="153"/>
      <c r="AX222" s="145"/>
      <c r="AY222" s="145">
        <v>3</v>
      </c>
      <c r="AZ222" s="145">
        <v>3</v>
      </c>
      <c r="BA222" s="162">
        <v>3</v>
      </c>
      <c r="BB222" s="145"/>
      <c r="BC222" s="145"/>
      <c r="BD222" s="153"/>
      <c r="BE222" s="151"/>
      <c r="BF222" s="154"/>
      <c r="BG222" s="162">
        <v>0</v>
      </c>
    </row>
    <row r="223" spans="1:59" s="102" customFormat="1" ht="23.1" customHeight="1" x14ac:dyDescent="0.3">
      <c r="A223" s="143">
        <v>221</v>
      </c>
      <c r="B223" s="143" t="s">
        <v>474</v>
      </c>
      <c r="C223" s="144" t="s">
        <v>475</v>
      </c>
      <c r="D223" s="143" t="s">
        <v>449</v>
      </c>
      <c r="E223" s="143" t="s">
        <v>288</v>
      </c>
      <c r="F223" s="145">
        <v>2</v>
      </c>
      <c r="G223" s="145">
        <v>2</v>
      </c>
      <c r="H223" s="145">
        <v>3</v>
      </c>
      <c r="I223" s="145">
        <v>3</v>
      </c>
      <c r="J223" s="146"/>
      <c r="K223" s="162">
        <v>2.5</v>
      </c>
      <c r="L223" s="145">
        <v>2</v>
      </c>
      <c r="M223" s="145">
        <v>2</v>
      </c>
      <c r="N223" s="145">
        <v>4</v>
      </c>
      <c r="O223" s="145">
        <v>3</v>
      </c>
      <c r="P223" s="145">
        <v>2</v>
      </c>
      <c r="Q223" s="162">
        <v>2.6</v>
      </c>
      <c r="R223" s="145"/>
      <c r="S223" s="145">
        <v>2</v>
      </c>
      <c r="T223" s="145"/>
      <c r="U223" s="145"/>
      <c r="V223" s="146"/>
      <c r="W223" s="162">
        <v>2</v>
      </c>
      <c r="X223" s="145"/>
      <c r="Y223" s="145"/>
      <c r="Z223" s="145"/>
      <c r="AA223" s="145"/>
      <c r="AB223" s="146"/>
      <c r="AC223" s="162">
        <v>0</v>
      </c>
      <c r="AD223" s="145"/>
      <c r="AE223" s="145"/>
      <c r="AF223" s="145"/>
      <c r="AG223" s="145"/>
      <c r="AH223" s="146"/>
      <c r="AI223" s="162">
        <v>0</v>
      </c>
      <c r="AJ223" s="145">
        <v>3</v>
      </c>
      <c r="AK223" s="145">
        <v>3</v>
      </c>
      <c r="AL223" s="146">
        <v>2</v>
      </c>
      <c r="AM223" s="145">
        <v>2</v>
      </c>
      <c r="AN223" s="146"/>
      <c r="AO223" s="162">
        <v>2.5</v>
      </c>
      <c r="AP223" s="145">
        <v>2</v>
      </c>
      <c r="AQ223" s="145"/>
      <c r="AR223" s="145"/>
      <c r="AS223" s="145"/>
      <c r="AT223" s="146"/>
      <c r="AU223" s="162">
        <v>2</v>
      </c>
      <c r="AV223" s="145"/>
      <c r="AW223" s="145"/>
      <c r="AX223" s="145"/>
      <c r="AY223" s="145">
        <v>2</v>
      </c>
      <c r="AZ223" s="145">
        <v>2</v>
      </c>
      <c r="BA223" s="162">
        <v>2</v>
      </c>
      <c r="BB223" s="145"/>
      <c r="BC223" s="145"/>
      <c r="BD223" s="145"/>
      <c r="BE223" s="147"/>
      <c r="BF223" s="148"/>
      <c r="BG223" s="162">
        <v>0</v>
      </c>
    </row>
    <row r="224" spans="1:59" s="102" customFormat="1" ht="23.1" customHeight="1" x14ac:dyDescent="0.3">
      <c r="A224" s="149">
        <v>222</v>
      </c>
      <c r="B224" s="149" t="s">
        <v>476</v>
      </c>
      <c r="C224" s="150" t="s">
        <v>477</v>
      </c>
      <c r="D224" s="149" t="s">
        <v>449</v>
      </c>
      <c r="E224" s="149" t="s">
        <v>288</v>
      </c>
      <c r="F224" s="145">
        <v>2</v>
      </c>
      <c r="G224" s="145">
        <v>3</v>
      </c>
      <c r="H224" s="145">
        <v>3</v>
      </c>
      <c r="I224" s="145">
        <v>2</v>
      </c>
      <c r="J224" s="152"/>
      <c r="K224" s="162">
        <v>2.5</v>
      </c>
      <c r="L224" s="145">
        <v>1</v>
      </c>
      <c r="M224" s="145">
        <v>2</v>
      </c>
      <c r="N224" s="145">
        <v>2</v>
      </c>
      <c r="O224" s="145">
        <v>4</v>
      </c>
      <c r="P224" s="145">
        <v>2</v>
      </c>
      <c r="Q224" s="162">
        <v>2.2000000000000002</v>
      </c>
      <c r="R224" s="145"/>
      <c r="S224" s="145">
        <v>2</v>
      </c>
      <c r="T224" s="153"/>
      <c r="U224" s="145"/>
      <c r="V224" s="152"/>
      <c r="W224" s="162">
        <v>2</v>
      </c>
      <c r="X224" s="145"/>
      <c r="Y224" s="145"/>
      <c r="Z224" s="153"/>
      <c r="AA224" s="153"/>
      <c r="AB224" s="152"/>
      <c r="AC224" s="162">
        <v>0</v>
      </c>
      <c r="AD224" s="145"/>
      <c r="AE224" s="145"/>
      <c r="AF224" s="145"/>
      <c r="AG224" s="153"/>
      <c r="AH224" s="152"/>
      <c r="AI224" s="162">
        <v>0</v>
      </c>
      <c r="AJ224" s="145">
        <v>2</v>
      </c>
      <c r="AK224" s="145">
        <v>3</v>
      </c>
      <c r="AL224" s="146">
        <v>2</v>
      </c>
      <c r="AM224" s="145">
        <v>2</v>
      </c>
      <c r="AN224" s="152"/>
      <c r="AO224" s="162">
        <v>2.25</v>
      </c>
      <c r="AP224" s="145">
        <v>3</v>
      </c>
      <c r="AQ224" s="145"/>
      <c r="AR224" s="145"/>
      <c r="AS224" s="153"/>
      <c r="AT224" s="152"/>
      <c r="AU224" s="162">
        <v>3</v>
      </c>
      <c r="AV224" s="153"/>
      <c r="AW224" s="153"/>
      <c r="AX224" s="145"/>
      <c r="AY224" s="145">
        <v>3</v>
      </c>
      <c r="AZ224" s="145">
        <v>2</v>
      </c>
      <c r="BA224" s="162">
        <v>2.5</v>
      </c>
      <c r="BB224" s="145"/>
      <c r="BC224" s="145"/>
      <c r="BD224" s="153"/>
      <c r="BE224" s="151"/>
      <c r="BF224" s="154"/>
      <c r="BG224" s="162">
        <v>0</v>
      </c>
    </row>
    <row r="225" spans="1:59" s="102" customFormat="1" ht="23.1" customHeight="1" x14ac:dyDescent="0.3">
      <c r="A225" s="143">
        <v>223</v>
      </c>
      <c r="B225" s="143" t="s">
        <v>478</v>
      </c>
      <c r="C225" s="144" t="s">
        <v>479</v>
      </c>
      <c r="D225" s="143" t="s">
        <v>449</v>
      </c>
      <c r="E225" s="143" t="s">
        <v>288</v>
      </c>
      <c r="F225" s="145">
        <v>1</v>
      </c>
      <c r="G225" s="145">
        <v>1</v>
      </c>
      <c r="H225" s="145">
        <v>1</v>
      </c>
      <c r="I225" s="145">
        <v>1</v>
      </c>
      <c r="J225" s="146"/>
      <c r="K225" s="162">
        <v>1</v>
      </c>
      <c r="L225" s="145">
        <v>1</v>
      </c>
      <c r="M225" s="145">
        <v>1</v>
      </c>
      <c r="N225" s="145">
        <v>1</v>
      </c>
      <c r="O225" s="145">
        <v>4</v>
      </c>
      <c r="P225" s="145">
        <v>1</v>
      </c>
      <c r="Q225" s="162">
        <v>1.6</v>
      </c>
      <c r="R225" s="145"/>
      <c r="S225" s="145">
        <v>1</v>
      </c>
      <c r="T225" s="145"/>
      <c r="U225" s="145"/>
      <c r="V225" s="146"/>
      <c r="W225" s="162">
        <v>1</v>
      </c>
      <c r="X225" s="145"/>
      <c r="Y225" s="145"/>
      <c r="Z225" s="145"/>
      <c r="AA225" s="145"/>
      <c r="AB225" s="146"/>
      <c r="AC225" s="162">
        <v>0</v>
      </c>
      <c r="AD225" s="145"/>
      <c r="AE225" s="145"/>
      <c r="AF225" s="145"/>
      <c r="AG225" s="145"/>
      <c r="AH225" s="146"/>
      <c r="AI225" s="162">
        <v>0</v>
      </c>
      <c r="AJ225" s="145">
        <v>1</v>
      </c>
      <c r="AK225" s="145">
        <v>1</v>
      </c>
      <c r="AL225" s="146">
        <v>1</v>
      </c>
      <c r="AM225" s="145">
        <v>1</v>
      </c>
      <c r="AN225" s="146"/>
      <c r="AO225" s="162">
        <v>1</v>
      </c>
      <c r="AP225" s="145">
        <v>1</v>
      </c>
      <c r="AQ225" s="145"/>
      <c r="AR225" s="145"/>
      <c r="AS225" s="145"/>
      <c r="AT225" s="146"/>
      <c r="AU225" s="162">
        <v>1</v>
      </c>
      <c r="AV225" s="145"/>
      <c r="AW225" s="145"/>
      <c r="AX225" s="145"/>
      <c r="AY225" s="145">
        <v>1</v>
      </c>
      <c r="AZ225" s="145">
        <v>1</v>
      </c>
      <c r="BA225" s="162">
        <v>1</v>
      </c>
      <c r="BB225" s="145"/>
      <c r="BC225" s="145"/>
      <c r="BD225" s="145"/>
      <c r="BE225" s="147"/>
      <c r="BF225" s="148"/>
      <c r="BG225" s="162">
        <v>0</v>
      </c>
    </row>
    <row r="226" spans="1:59" s="102" customFormat="1" ht="23.1" customHeight="1" x14ac:dyDescent="0.3">
      <c r="A226" s="149">
        <v>224</v>
      </c>
      <c r="B226" s="149" t="s">
        <v>480</v>
      </c>
      <c r="C226" s="150" t="s">
        <v>481</v>
      </c>
      <c r="D226" s="149" t="s">
        <v>449</v>
      </c>
      <c r="E226" s="149" t="s">
        <v>288</v>
      </c>
      <c r="F226" s="145">
        <v>2</v>
      </c>
      <c r="G226" s="145">
        <v>3</v>
      </c>
      <c r="H226" s="145">
        <v>0</v>
      </c>
      <c r="I226" s="145">
        <v>3</v>
      </c>
      <c r="J226" s="152"/>
      <c r="K226" s="162">
        <v>2</v>
      </c>
      <c r="L226" s="145">
        <v>4</v>
      </c>
      <c r="M226" s="145">
        <v>2</v>
      </c>
      <c r="N226" s="145">
        <v>3</v>
      </c>
      <c r="O226" s="145">
        <v>2</v>
      </c>
      <c r="P226" s="145">
        <v>2</v>
      </c>
      <c r="Q226" s="162">
        <v>2.6</v>
      </c>
      <c r="R226" s="145"/>
      <c r="S226" s="145">
        <v>2</v>
      </c>
      <c r="T226" s="153"/>
      <c r="U226" s="145"/>
      <c r="V226" s="152"/>
      <c r="W226" s="162">
        <v>2</v>
      </c>
      <c r="X226" s="145"/>
      <c r="Y226" s="145"/>
      <c r="Z226" s="153"/>
      <c r="AA226" s="153"/>
      <c r="AB226" s="152"/>
      <c r="AC226" s="162">
        <v>0</v>
      </c>
      <c r="AD226" s="145"/>
      <c r="AE226" s="145"/>
      <c r="AF226" s="145"/>
      <c r="AG226" s="153"/>
      <c r="AH226" s="152"/>
      <c r="AI226" s="162">
        <v>0</v>
      </c>
      <c r="AJ226" s="145">
        <v>3</v>
      </c>
      <c r="AK226" s="145">
        <v>2</v>
      </c>
      <c r="AL226" s="146">
        <v>2</v>
      </c>
      <c r="AM226" s="145">
        <v>2</v>
      </c>
      <c r="AN226" s="152"/>
      <c r="AO226" s="162">
        <v>2.25</v>
      </c>
      <c r="AP226" s="145">
        <v>3</v>
      </c>
      <c r="AQ226" s="145"/>
      <c r="AR226" s="145"/>
      <c r="AS226" s="153"/>
      <c r="AT226" s="152"/>
      <c r="AU226" s="162">
        <v>3</v>
      </c>
      <c r="AV226" s="153"/>
      <c r="AW226" s="153"/>
      <c r="AX226" s="145"/>
      <c r="AY226" s="145">
        <v>3</v>
      </c>
      <c r="AZ226" s="145">
        <v>2</v>
      </c>
      <c r="BA226" s="162">
        <v>2.5</v>
      </c>
      <c r="BB226" s="145"/>
      <c r="BC226" s="145"/>
      <c r="BD226" s="153"/>
      <c r="BE226" s="151"/>
      <c r="BF226" s="154"/>
      <c r="BG226" s="162">
        <v>0</v>
      </c>
    </row>
    <row r="227" spans="1:59" s="102" customFormat="1" ht="23.1" customHeight="1" x14ac:dyDescent="0.3">
      <c r="A227" s="143">
        <v>225</v>
      </c>
      <c r="B227" s="143" t="s">
        <v>482</v>
      </c>
      <c r="C227" s="144" t="s">
        <v>539</v>
      </c>
      <c r="D227" s="143" t="s">
        <v>449</v>
      </c>
      <c r="E227" s="143" t="s">
        <v>288</v>
      </c>
      <c r="F227" s="145">
        <v>3</v>
      </c>
      <c r="G227" s="145">
        <v>4</v>
      </c>
      <c r="H227" s="145">
        <v>4</v>
      </c>
      <c r="I227" s="145">
        <v>4</v>
      </c>
      <c r="J227" s="146"/>
      <c r="K227" s="162">
        <v>3.75</v>
      </c>
      <c r="L227" s="145">
        <v>2</v>
      </c>
      <c r="M227" s="145">
        <v>4</v>
      </c>
      <c r="N227" s="145">
        <v>3</v>
      </c>
      <c r="O227" s="145">
        <v>3</v>
      </c>
      <c r="P227" s="145">
        <v>3</v>
      </c>
      <c r="Q227" s="162">
        <v>3</v>
      </c>
      <c r="R227" s="145"/>
      <c r="S227" s="145">
        <v>3</v>
      </c>
      <c r="T227" s="145"/>
      <c r="U227" s="145"/>
      <c r="V227" s="146"/>
      <c r="W227" s="162">
        <v>3</v>
      </c>
      <c r="X227" s="145"/>
      <c r="Y227" s="145"/>
      <c r="Z227" s="145"/>
      <c r="AA227" s="145"/>
      <c r="AB227" s="146"/>
      <c r="AC227" s="162">
        <v>0</v>
      </c>
      <c r="AD227" s="145"/>
      <c r="AE227" s="145"/>
      <c r="AF227" s="145"/>
      <c r="AG227" s="145"/>
      <c r="AH227" s="146"/>
      <c r="AI227" s="162">
        <v>0</v>
      </c>
      <c r="AJ227" s="145">
        <v>3</v>
      </c>
      <c r="AK227" s="145">
        <v>3</v>
      </c>
      <c r="AL227" s="146">
        <v>3</v>
      </c>
      <c r="AM227" s="145">
        <v>3</v>
      </c>
      <c r="AN227" s="146"/>
      <c r="AO227" s="162">
        <v>3</v>
      </c>
      <c r="AP227" s="145">
        <v>3</v>
      </c>
      <c r="AQ227" s="145"/>
      <c r="AR227" s="145"/>
      <c r="AS227" s="145"/>
      <c r="AT227" s="146"/>
      <c r="AU227" s="162">
        <v>3</v>
      </c>
      <c r="AV227" s="145"/>
      <c r="AW227" s="145"/>
      <c r="AX227" s="145"/>
      <c r="AY227" s="145">
        <v>3</v>
      </c>
      <c r="AZ227" s="145">
        <v>4</v>
      </c>
      <c r="BA227" s="162">
        <v>3.5</v>
      </c>
      <c r="BB227" s="145"/>
      <c r="BC227" s="145"/>
      <c r="BD227" s="145"/>
      <c r="BE227" s="147"/>
      <c r="BF227" s="148"/>
      <c r="BG227" s="162">
        <v>0</v>
      </c>
    </row>
    <row r="228" spans="1:59" s="102" customFormat="1" ht="23.1" customHeight="1" x14ac:dyDescent="0.3">
      <c r="A228" s="149">
        <v>226</v>
      </c>
      <c r="B228" s="149" t="s">
        <v>483</v>
      </c>
      <c r="C228" s="150" t="s">
        <v>484</v>
      </c>
      <c r="D228" s="149" t="s">
        <v>449</v>
      </c>
      <c r="E228" s="149" t="s">
        <v>288</v>
      </c>
      <c r="F228" s="145">
        <v>1</v>
      </c>
      <c r="G228" s="145">
        <v>1</v>
      </c>
      <c r="H228" s="145">
        <v>1</v>
      </c>
      <c r="I228" s="145">
        <v>1</v>
      </c>
      <c r="J228" s="152"/>
      <c r="K228" s="162">
        <v>1</v>
      </c>
      <c r="L228" s="145">
        <v>2</v>
      </c>
      <c r="M228" s="145">
        <v>2</v>
      </c>
      <c r="N228" s="145">
        <v>2</v>
      </c>
      <c r="O228" s="145">
        <v>3</v>
      </c>
      <c r="P228" s="145">
        <v>2</v>
      </c>
      <c r="Q228" s="162">
        <v>2.2000000000000002</v>
      </c>
      <c r="R228" s="145"/>
      <c r="S228" s="145">
        <v>2</v>
      </c>
      <c r="T228" s="153"/>
      <c r="U228" s="145"/>
      <c r="V228" s="152"/>
      <c r="W228" s="162">
        <v>2</v>
      </c>
      <c r="X228" s="145"/>
      <c r="Y228" s="145"/>
      <c r="Z228" s="153"/>
      <c r="AA228" s="153"/>
      <c r="AB228" s="152"/>
      <c r="AC228" s="162">
        <v>0</v>
      </c>
      <c r="AD228" s="145"/>
      <c r="AE228" s="145"/>
      <c r="AF228" s="145"/>
      <c r="AG228" s="153"/>
      <c r="AH228" s="152"/>
      <c r="AI228" s="162">
        <v>0</v>
      </c>
      <c r="AJ228" s="145">
        <v>1</v>
      </c>
      <c r="AK228" s="145">
        <v>1</v>
      </c>
      <c r="AL228" s="146">
        <v>1</v>
      </c>
      <c r="AM228" s="145">
        <v>1</v>
      </c>
      <c r="AN228" s="152"/>
      <c r="AO228" s="162">
        <v>1</v>
      </c>
      <c r="AP228" s="145">
        <v>3</v>
      </c>
      <c r="AQ228" s="145"/>
      <c r="AR228" s="145"/>
      <c r="AS228" s="153"/>
      <c r="AT228" s="152"/>
      <c r="AU228" s="162">
        <v>3</v>
      </c>
      <c r="AV228" s="153"/>
      <c r="AW228" s="153"/>
      <c r="AX228" s="145"/>
      <c r="AY228" s="145">
        <v>2</v>
      </c>
      <c r="AZ228" s="145">
        <v>2</v>
      </c>
      <c r="BA228" s="162">
        <v>2</v>
      </c>
      <c r="BB228" s="145"/>
      <c r="BC228" s="145"/>
      <c r="BD228" s="153"/>
      <c r="BE228" s="151"/>
      <c r="BF228" s="154"/>
      <c r="BG228" s="162">
        <v>0</v>
      </c>
    </row>
    <row r="229" spans="1:59" s="102" customFormat="1" ht="23.1" customHeight="1" x14ac:dyDescent="0.3">
      <c r="A229" s="143">
        <v>227</v>
      </c>
      <c r="B229" s="143" t="s">
        <v>485</v>
      </c>
      <c r="C229" s="144" t="s">
        <v>486</v>
      </c>
      <c r="D229" s="143" t="s">
        <v>449</v>
      </c>
      <c r="E229" s="143" t="s">
        <v>288</v>
      </c>
      <c r="F229" s="145">
        <v>0</v>
      </c>
      <c r="G229" s="145">
        <v>0</v>
      </c>
      <c r="H229" s="145">
        <v>0</v>
      </c>
      <c r="I229" s="145">
        <v>0</v>
      </c>
      <c r="J229" s="146"/>
      <c r="K229" s="162" t="s">
        <v>563</v>
      </c>
      <c r="L229" s="145">
        <v>0</v>
      </c>
      <c r="M229" s="145">
        <v>0</v>
      </c>
      <c r="N229" s="145">
        <v>0</v>
      </c>
      <c r="O229" s="145">
        <v>0</v>
      </c>
      <c r="P229" s="145">
        <v>0</v>
      </c>
      <c r="Q229" s="162" t="s">
        <v>563</v>
      </c>
      <c r="R229" s="145"/>
      <c r="S229" s="145">
        <v>0</v>
      </c>
      <c r="T229" s="145"/>
      <c r="U229" s="145"/>
      <c r="V229" s="146"/>
      <c r="W229" s="162">
        <v>0</v>
      </c>
      <c r="X229" s="145"/>
      <c r="Y229" s="145"/>
      <c r="Z229" s="145"/>
      <c r="AA229" s="145"/>
      <c r="AB229" s="146"/>
      <c r="AC229" s="162">
        <v>0</v>
      </c>
      <c r="AD229" s="145"/>
      <c r="AE229" s="145"/>
      <c r="AF229" s="145"/>
      <c r="AG229" s="145"/>
      <c r="AH229" s="146"/>
      <c r="AI229" s="162">
        <v>0</v>
      </c>
      <c r="AJ229" s="145">
        <v>0</v>
      </c>
      <c r="AK229" s="145">
        <v>0</v>
      </c>
      <c r="AL229" s="146">
        <v>0</v>
      </c>
      <c r="AM229" s="145">
        <v>0</v>
      </c>
      <c r="AN229" s="146"/>
      <c r="AO229" s="162" t="s">
        <v>563</v>
      </c>
      <c r="AP229" s="145">
        <v>0</v>
      </c>
      <c r="AQ229" s="145"/>
      <c r="AR229" s="145"/>
      <c r="AS229" s="145"/>
      <c r="AT229" s="146"/>
      <c r="AU229" s="162">
        <v>0</v>
      </c>
      <c r="AV229" s="145"/>
      <c r="AW229" s="145"/>
      <c r="AX229" s="145"/>
      <c r="AY229" s="145">
        <v>0</v>
      </c>
      <c r="AZ229" s="145">
        <v>0</v>
      </c>
      <c r="BA229" s="162" t="s">
        <v>563</v>
      </c>
      <c r="BB229" s="145"/>
      <c r="BC229" s="145"/>
      <c r="BD229" s="145"/>
      <c r="BE229" s="147"/>
      <c r="BF229" s="148"/>
      <c r="BG229" s="162">
        <v>0</v>
      </c>
    </row>
    <row r="230" spans="1:59" s="102" customFormat="1" ht="23.1" customHeight="1" x14ac:dyDescent="0.3">
      <c r="A230" s="155">
        <v>228</v>
      </c>
      <c r="B230" s="155" t="s">
        <v>540</v>
      </c>
      <c r="C230" s="156" t="s">
        <v>487</v>
      </c>
      <c r="D230" s="155" t="s">
        <v>544</v>
      </c>
      <c r="E230" s="155" t="s">
        <v>288</v>
      </c>
      <c r="F230" s="145" t="s">
        <v>563</v>
      </c>
      <c r="G230" s="145" t="s">
        <v>563</v>
      </c>
      <c r="H230" s="145" t="s">
        <v>563</v>
      </c>
      <c r="I230" s="145" t="s">
        <v>563</v>
      </c>
      <c r="J230" s="158"/>
      <c r="K230" s="162" t="s">
        <v>563</v>
      </c>
      <c r="L230" s="145" t="s">
        <v>563</v>
      </c>
      <c r="M230" s="145" t="s">
        <v>563</v>
      </c>
      <c r="N230" s="145" t="s">
        <v>563</v>
      </c>
      <c r="O230" s="145" t="s">
        <v>563</v>
      </c>
      <c r="P230" s="145" t="s">
        <v>563</v>
      </c>
      <c r="Q230" s="162" t="s">
        <v>563</v>
      </c>
      <c r="R230" s="159"/>
      <c r="S230" s="145" t="s">
        <v>563</v>
      </c>
      <c r="T230" s="160"/>
      <c r="U230" s="159"/>
      <c r="V230" s="158"/>
      <c r="W230" s="162" t="s">
        <v>563</v>
      </c>
      <c r="X230" s="159"/>
      <c r="Y230" s="159"/>
      <c r="Z230" s="160"/>
      <c r="AA230" s="160"/>
      <c r="AB230" s="158"/>
      <c r="AC230" s="162">
        <v>0</v>
      </c>
      <c r="AD230" s="159"/>
      <c r="AE230" s="159"/>
      <c r="AF230" s="159"/>
      <c r="AG230" s="160"/>
      <c r="AH230" s="158"/>
      <c r="AI230" s="162">
        <v>0</v>
      </c>
      <c r="AJ230" s="145" t="s">
        <v>563</v>
      </c>
      <c r="AK230" s="145" t="s">
        <v>563</v>
      </c>
      <c r="AL230" s="146" t="s">
        <v>563</v>
      </c>
      <c r="AM230" s="145" t="s">
        <v>563</v>
      </c>
      <c r="AN230" s="158"/>
      <c r="AO230" s="162" t="s">
        <v>563</v>
      </c>
      <c r="AP230" s="145" t="s">
        <v>563</v>
      </c>
      <c r="AQ230" s="159"/>
      <c r="AR230" s="159"/>
      <c r="AS230" s="160"/>
      <c r="AT230" s="158"/>
      <c r="AU230" s="162" t="s">
        <v>563</v>
      </c>
      <c r="AV230" s="160"/>
      <c r="AW230" s="160"/>
      <c r="AX230" s="145"/>
      <c r="AY230" s="145" t="s">
        <v>563</v>
      </c>
      <c r="AZ230" s="145" t="s">
        <v>563</v>
      </c>
      <c r="BA230" s="162" t="s">
        <v>563</v>
      </c>
      <c r="BB230" s="159"/>
      <c r="BC230" s="159"/>
      <c r="BD230" s="160"/>
      <c r="BE230" s="157"/>
      <c r="BF230" s="161"/>
      <c r="BG230" s="162">
        <v>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088B-F3E3-4CFE-9F44-FD571787F1F9}">
  <dimension ref="A1:BH230"/>
  <sheetViews>
    <sheetView topLeftCell="D1" workbookViewId="0">
      <selection activeCell="M3" sqref="M3:BB230"/>
    </sheetView>
  </sheetViews>
  <sheetFormatPr defaultRowHeight="15.6" x14ac:dyDescent="0.3"/>
  <cols>
    <col min="1" max="1" width="11.109375" style="8" customWidth="1"/>
    <col min="2" max="2" width="21.6640625" style="8" customWidth="1"/>
    <col min="3" max="3" width="22.77734375" style="2" customWidth="1"/>
    <col min="4" max="5" width="12.44140625" style="8" customWidth="1"/>
    <col min="6" max="6" width="12.109375" style="8" customWidth="1"/>
    <col min="7" max="9" width="11.109375" style="8" hidden="1" customWidth="1"/>
    <col min="10" max="11" width="12.21875" hidden="1" customWidth="1"/>
    <col min="12" max="12" width="12.77734375" style="103" hidden="1" customWidth="1"/>
    <col min="13" max="13" width="13" style="102" customWidth="1"/>
    <col min="14" max="18" width="12.21875" style="102" customWidth="1"/>
    <col min="19" max="48" width="12.21875" style="102" hidden="1" customWidth="1"/>
    <col min="49" max="54" width="12.21875" style="102" customWidth="1"/>
    <col min="55" max="59" width="12.21875" style="102" hidden="1" customWidth="1"/>
    <col min="60" max="60" width="12.21875" hidden="1" customWidth="1"/>
  </cols>
  <sheetData>
    <row r="1" spans="1:60" s="2" customFormat="1" ht="21.6" customHeight="1" x14ac:dyDescent="0.3">
      <c r="A1" s="127" t="s">
        <v>0</v>
      </c>
      <c r="B1" s="127" t="s">
        <v>25</v>
      </c>
      <c r="C1" s="129" t="s">
        <v>26</v>
      </c>
      <c r="D1" s="127" t="s">
        <v>488</v>
      </c>
      <c r="E1" s="127" t="s">
        <v>24</v>
      </c>
      <c r="F1" s="127" t="s">
        <v>24</v>
      </c>
      <c r="G1" s="121" t="s">
        <v>494</v>
      </c>
      <c r="H1" s="121"/>
      <c r="I1" s="121"/>
      <c r="J1" s="136"/>
      <c r="K1" s="136"/>
      <c r="L1" s="134" t="s">
        <v>27</v>
      </c>
      <c r="M1" s="136" t="s">
        <v>495</v>
      </c>
      <c r="N1" s="136"/>
      <c r="O1" s="136"/>
      <c r="P1" s="136"/>
      <c r="Q1" s="136"/>
      <c r="R1" s="135" t="s">
        <v>27</v>
      </c>
      <c r="S1" s="136" t="s">
        <v>496</v>
      </c>
      <c r="T1" s="136"/>
      <c r="U1" s="136"/>
      <c r="V1" s="136"/>
      <c r="W1" s="136"/>
      <c r="X1" s="135" t="s">
        <v>27</v>
      </c>
      <c r="Y1" s="136" t="s">
        <v>497</v>
      </c>
      <c r="Z1" s="136"/>
      <c r="AA1" s="121"/>
      <c r="AB1" s="121"/>
      <c r="AC1" s="121"/>
      <c r="AD1" s="119" t="s">
        <v>27</v>
      </c>
      <c r="AE1" s="121" t="s">
        <v>498</v>
      </c>
      <c r="AF1" s="121"/>
      <c r="AG1" s="121"/>
      <c r="AH1" s="121"/>
      <c r="AI1" s="121"/>
      <c r="AJ1" s="119" t="s">
        <v>27</v>
      </c>
      <c r="AK1" s="121" t="s">
        <v>499</v>
      </c>
      <c r="AL1" s="121"/>
      <c r="AM1" s="121"/>
      <c r="AN1" s="121"/>
      <c r="AO1" s="121"/>
      <c r="AP1" s="119" t="s">
        <v>27</v>
      </c>
      <c r="AQ1" s="121" t="s">
        <v>500</v>
      </c>
      <c r="AR1" s="121"/>
      <c r="AS1" s="121"/>
      <c r="AT1" s="121"/>
      <c r="AU1" s="121"/>
      <c r="AV1" s="119" t="s">
        <v>27</v>
      </c>
      <c r="AW1" s="121" t="s">
        <v>28</v>
      </c>
      <c r="AX1" s="121"/>
      <c r="AY1" s="121"/>
      <c r="AZ1" s="121"/>
      <c r="BA1" s="121"/>
      <c r="BB1" s="119" t="s">
        <v>27</v>
      </c>
      <c r="BC1" s="121" t="s">
        <v>630</v>
      </c>
      <c r="BD1" s="121"/>
      <c r="BE1" s="121"/>
      <c r="BF1" s="121"/>
      <c r="BG1" s="121"/>
      <c r="BH1" s="119" t="s">
        <v>27</v>
      </c>
    </row>
    <row r="2" spans="1:60" s="2" customFormat="1" ht="20.100000000000001" customHeight="1" x14ac:dyDescent="0.3">
      <c r="A2" s="128"/>
      <c r="B2" s="128"/>
      <c r="C2" s="130"/>
      <c r="D2" s="128"/>
      <c r="E2" s="128"/>
      <c r="F2" s="128"/>
      <c r="G2" s="91" t="s">
        <v>501</v>
      </c>
      <c r="H2" s="91" t="s">
        <v>502</v>
      </c>
      <c r="I2" s="91" t="s">
        <v>503</v>
      </c>
      <c r="J2" s="91" t="s">
        <v>504</v>
      </c>
      <c r="K2" s="91" t="s">
        <v>505</v>
      </c>
      <c r="L2" s="123"/>
      <c r="M2" s="91" t="s">
        <v>506</v>
      </c>
      <c r="N2" s="91" t="s">
        <v>507</v>
      </c>
      <c r="O2" s="91" t="s">
        <v>508</v>
      </c>
      <c r="P2" s="91" t="s">
        <v>509</v>
      </c>
      <c r="Q2" s="91" t="s">
        <v>510</v>
      </c>
      <c r="R2" s="120"/>
      <c r="S2" s="91" t="s">
        <v>511</v>
      </c>
      <c r="T2" s="91" t="s">
        <v>512</v>
      </c>
      <c r="U2" s="91" t="s">
        <v>513</v>
      </c>
      <c r="V2" s="91" t="s">
        <v>514</v>
      </c>
      <c r="W2" s="91" t="s">
        <v>515</v>
      </c>
      <c r="X2" s="120"/>
      <c r="Y2" s="91" t="s">
        <v>516</v>
      </c>
      <c r="Z2" s="91" t="s">
        <v>517</v>
      </c>
      <c r="AA2" s="91" t="s">
        <v>518</v>
      </c>
      <c r="AB2" s="91" t="s">
        <v>519</v>
      </c>
      <c r="AC2" s="91" t="s">
        <v>520</v>
      </c>
      <c r="AD2" s="120"/>
      <c r="AE2" s="91" t="s">
        <v>521</v>
      </c>
      <c r="AF2" s="91" t="s">
        <v>522</v>
      </c>
      <c r="AG2" s="91" t="s">
        <v>523</v>
      </c>
      <c r="AH2" s="91" t="s">
        <v>524</v>
      </c>
      <c r="AI2" s="91" t="s">
        <v>525</v>
      </c>
      <c r="AJ2" s="120"/>
      <c r="AK2" s="91" t="s">
        <v>526</v>
      </c>
      <c r="AL2" s="91" t="s">
        <v>527</v>
      </c>
      <c r="AM2" s="91" t="s">
        <v>528</v>
      </c>
      <c r="AN2" s="91" t="s">
        <v>529</v>
      </c>
      <c r="AO2" s="91" t="s">
        <v>530</v>
      </c>
      <c r="AP2" s="120"/>
      <c r="AQ2" s="91" t="s">
        <v>531</v>
      </c>
      <c r="AR2" s="91" t="s">
        <v>532</v>
      </c>
      <c r="AS2" s="91" t="s">
        <v>533</v>
      </c>
      <c r="AT2" s="91" t="s">
        <v>534</v>
      </c>
      <c r="AU2" s="91" t="s">
        <v>535</v>
      </c>
      <c r="AV2" s="120"/>
      <c r="AW2" s="91" t="s">
        <v>29</v>
      </c>
      <c r="AX2" s="91" t="s">
        <v>30</v>
      </c>
      <c r="AY2" s="91" t="s">
        <v>31</v>
      </c>
      <c r="AZ2" s="91" t="s">
        <v>32</v>
      </c>
      <c r="BA2" s="91" t="s">
        <v>33</v>
      </c>
      <c r="BB2" s="120"/>
      <c r="BC2" s="91" t="s">
        <v>623</v>
      </c>
      <c r="BD2" s="91" t="s">
        <v>631</v>
      </c>
      <c r="BE2" s="91" t="s">
        <v>632</v>
      </c>
      <c r="BF2" s="91" t="s">
        <v>633</v>
      </c>
      <c r="BG2" s="91" t="s">
        <v>634</v>
      </c>
      <c r="BH2" s="120"/>
    </row>
    <row r="3" spans="1:60" ht="23.1" customHeight="1" x14ac:dyDescent="0.3">
      <c r="A3" s="77">
        <v>1</v>
      </c>
      <c r="B3" s="54" t="s">
        <v>35</v>
      </c>
      <c r="C3" s="55" t="s">
        <v>36</v>
      </c>
      <c r="D3" s="54" t="s">
        <v>541</v>
      </c>
      <c r="E3" s="54" t="s">
        <v>34</v>
      </c>
      <c r="F3" s="54" t="s">
        <v>638</v>
      </c>
      <c r="G3" s="56"/>
      <c r="H3" s="56"/>
      <c r="I3" s="56"/>
      <c r="J3" s="56"/>
      <c r="K3" s="57"/>
      <c r="L3" s="104">
        <v>0</v>
      </c>
      <c r="M3" s="100">
        <v>4</v>
      </c>
      <c r="N3" s="100"/>
      <c r="O3" s="100">
        <v>4</v>
      </c>
      <c r="P3" s="100">
        <v>4</v>
      </c>
      <c r="Q3" s="100"/>
      <c r="R3" s="162">
        <v>4</v>
      </c>
      <c r="S3" s="57"/>
      <c r="T3" s="57"/>
      <c r="U3" s="57"/>
      <c r="V3" s="57"/>
      <c r="W3" s="57"/>
      <c r="X3" s="104" t="e">
        <v>#DIV/0!</v>
      </c>
      <c r="Y3" s="57"/>
      <c r="Z3" s="57"/>
      <c r="AA3" s="57"/>
      <c r="AB3" s="57"/>
      <c r="AC3" s="57"/>
      <c r="AD3" s="104" t="e">
        <v>#DIV/0!</v>
      </c>
      <c r="AE3" s="57"/>
      <c r="AF3" s="57"/>
      <c r="AG3" s="57"/>
      <c r="AH3" s="57"/>
      <c r="AI3" s="57"/>
      <c r="AJ3" s="104" t="e">
        <v>#DIV/0!</v>
      </c>
      <c r="AK3" s="56"/>
      <c r="AL3" s="56"/>
      <c r="AM3" s="57"/>
      <c r="AN3" s="56"/>
      <c r="AO3" s="57"/>
      <c r="AP3" s="104">
        <v>0</v>
      </c>
      <c r="AQ3" s="57"/>
      <c r="AR3" s="57"/>
      <c r="AS3" s="57"/>
      <c r="AT3" s="57"/>
      <c r="AU3" s="57"/>
      <c r="AV3" s="104" t="e">
        <v>#DIV/0!</v>
      </c>
      <c r="AW3" s="57"/>
      <c r="AX3" s="57"/>
      <c r="AY3" s="100">
        <v>5</v>
      </c>
      <c r="AZ3" s="100"/>
      <c r="BA3" s="100">
        <v>4</v>
      </c>
      <c r="BB3" s="162">
        <v>4.5</v>
      </c>
      <c r="BC3" s="57"/>
      <c r="BD3" s="57"/>
      <c r="BE3" s="57"/>
      <c r="BF3" s="56"/>
      <c r="BG3" s="74"/>
      <c r="BH3" s="104" t="e">
        <f>AVERAGE(Table1215165[[#This Row],[Column55]],Table1215165[[#This Row],[Column56]])</f>
        <v>#DIV/0!</v>
      </c>
    </row>
    <row r="4" spans="1:60" ht="23.1" customHeight="1" x14ac:dyDescent="0.3">
      <c r="A4" s="78">
        <v>2</v>
      </c>
      <c r="B4" s="61" t="s">
        <v>74</v>
      </c>
      <c r="C4" s="62" t="s">
        <v>75</v>
      </c>
      <c r="D4" s="61" t="s">
        <v>449</v>
      </c>
      <c r="E4" s="61" t="s">
        <v>34</v>
      </c>
      <c r="F4" s="61" t="s">
        <v>638</v>
      </c>
      <c r="G4" s="52"/>
      <c r="H4" s="52"/>
      <c r="I4" s="52"/>
      <c r="J4" s="52"/>
      <c r="K4" s="63"/>
      <c r="L4" s="104">
        <v>0</v>
      </c>
      <c r="M4" s="100">
        <v>3</v>
      </c>
      <c r="N4" s="100"/>
      <c r="O4" s="100">
        <v>3</v>
      </c>
      <c r="P4" s="100">
        <v>2</v>
      </c>
      <c r="Q4" s="100"/>
      <c r="R4" s="162">
        <v>2.6666666666666665</v>
      </c>
      <c r="S4" s="99"/>
      <c r="T4" s="99"/>
      <c r="U4" s="99"/>
      <c r="V4" s="99"/>
      <c r="W4" s="63"/>
      <c r="X4" s="104" t="e">
        <v>#DIV/0!</v>
      </c>
      <c r="Y4" s="99"/>
      <c r="Z4" s="99"/>
      <c r="AA4" s="99"/>
      <c r="AB4" s="99"/>
      <c r="AC4" s="63"/>
      <c r="AD4" s="104" t="e">
        <v>#DIV/0!</v>
      </c>
      <c r="AE4" s="99"/>
      <c r="AF4" s="99"/>
      <c r="AG4" s="99"/>
      <c r="AH4" s="99"/>
      <c r="AI4" s="63"/>
      <c r="AJ4" s="104" t="e">
        <v>#DIV/0!</v>
      </c>
      <c r="AK4" s="52"/>
      <c r="AL4" s="52"/>
      <c r="AM4" s="99"/>
      <c r="AN4" s="52"/>
      <c r="AO4" s="63"/>
      <c r="AP4" s="104">
        <v>0</v>
      </c>
      <c r="AQ4" s="99"/>
      <c r="AR4" s="99"/>
      <c r="AS4" s="99"/>
      <c r="AT4" s="99"/>
      <c r="AU4" s="63"/>
      <c r="AV4" s="104" t="e">
        <v>#DIV/0!</v>
      </c>
      <c r="AW4" s="99"/>
      <c r="AX4" s="99"/>
      <c r="AY4" s="100">
        <v>5</v>
      </c>
      <c r="AZ4" s="100"/>
      <c r="BA4" s="100">
        <v>2</v>
      </c>
      <c r="BB4" s="162">
        <v>3.5</v>
      </c>
      <c r="BC4" s="99"/>
      <c r="BD4" s="99"/>
      <c r="BE4" s="99"/>
      <c r="BF4" s="52"/>
      <c r="BG4" s="79"/>
      <c r="BH4" s="104" t="e">
        <f>AVERAGE(Table1215165[[#This Row],[Column55]],Table1215165[[#This Row],[Column56]])</f>
        <v>#DIV/0!</v>
      </c>
    </row>
    <row r="5" spans="1:60" ht="23.1" customHeight="1" x14ac:dyDescent="0.3">
      <c r="A5" s="77">
        <v>3</v>
      </c>
      <c r="B5" s="54" t="s">
        <v>63</v>
      </c>
      <c r="C5" s="55" t="s">
        <v>64</v>
      </c>
      <c r="D5" s="54" t="s">
        <v>541</v>
      </c>
      <c r="E5" s="54" t="s">
        <v>34</v>
      </c>
      <c r="F5" s="54" t="s">
        <v>638</v>
      </c>
      <c r="G5" s="56"/>
      <c r="H5" s="56"/>
      <c r="I5" s="56"/>
      <c r="J5" s="56"/>
      <c r="K5" s="57"/>
      <c r="L5" s="104">
        <v>0</v>
      </c>
      <c r="M5" s="100">
        <v>0</v>
      </c>
      <c r="N5" s="100"/>
      <c r="O5" s="100">
        <v>0</v>
      </c>
      <c r="P5" s="100">
        <v>0</v>
      </c>
      <c r="Q5" s="100"/>
      <c r="R5" s="162">
        <v>0</v>
      </c>
      <c r="S5" s="100"/>
      <c r="T5" s="100"/>
      <c r="U5" s="100"/>
      <c r="V5" s="100"/>
      <c r="W5" s="57"/>
      <c r="X5" s="104" t="e">
        <v>#DIV/0!</v>
      </c>
      <c r="Y5" s="100"/>
      <c r="Z5" s="100"/>
      <c r="AA5" s="100"/>
      <c r="AB5" s="100"/>
      <c r="AC5" s="57"/>
      <c r="AD5" s="104" t="e">
        <v>#DIV/0!</v>
      </c>
      <c r="AE5" s="100"/>
      <c r="AF5" s="100"/>
      <c r="AG5" s="100"/>
      <c r="AH5" s="100"/>
      <c r="AI5" s="57"/>
      <c r="AJ5" s="104" t="e">
        <v>#DIV/0!</v>
      </c>
      <c r="AK5" s="56"/>
      <c r="AL5" s="56"/>
      <c r="AM5" s="100"/>
      <c r="AN5" s="56"/>
      <c r="AO5" s="57"/>
      <c r="AP5" s="104">
        <v>0</v>
      </c>
      <c r="AQ5" s="100"/>
      <c r="AR5" s="100"/>
      <c r="AS5" s="100"/>
      <c r="AT5" s="100"/>
      <c r="AU5" s="57"/>
      <c r="AV5" s="104" t="e">
        <v>#DIV/0!</v>
      </c>
      <c r="AW5" s="100"/>
      <c r="AX5" s="100"/>
      <c r="AY5" s="100">
        <v>0</v>
      </c>
      <c r="AZ5" s="100"/>
      <c r="BA5" s="100">
        <v>0</v>
      </c>
      <c r="BB5" s="162">
        <v>0</v>
      </c>
      <c r="BC5" s="100"/>
      <c r="BD5" s="100"/>
      <c r="BE5" s="100"/>
      <c r="BF5" s="56"/>
      <c r="BG5" s="74"/>
      <c r="BH5" s="104" t="e">
        <f>AVERAGE(Table1215165[[#This Row],[Column55]],Table1215165[[#This Row],[Column56]])</f>
        <v>#DIV/0!</v>
      </c>
    </row>
    <row r="6" spans="1:60" ht="23.1" customHeight="1" x14ac:dyDescent="0.3">
      <c r="A6" s="78">
        <v>4</v>
      </c>
      <c r="B6" s="61" t="s">
        <v>98</v>
      </c>
      <c r="C6" s="62" t="s">
        <v>99</v>
      </c>
      <c r="D6" s="61" t="s">
        <v>449</v>
      </c>
      <c r="E6" s="61" t="s">
        <v>34</v>
      </c>
      <c r="F6" s="61" t="s">
        <v>638</v>
      </c>
      <c r="G6" s="52"/>
      <c r="H6" s="52"/>
      <c r="I6" s="52"/>
      <c r="J6" s="52"/>
      <c r="K6" s="63"/>
      <c r="L6" s="104">
        <v>0</v>
      </c>
      <c r="M6" s="100">
        <v>3</v>
      </c>
      <c r="N6" s="100"/>
      <c r="O6" s="100">
        <v>4</v>
      </c>
      <c r="P6" s="100">
        <v>4</v>
      </c>
      <c r="Q6" s="100"/>
      <c r="R6" s="162">
        <v>3.6666666666666665</v>
      </c>
      <c r="S6" s="99"/>
      <c r="T6" s="99"/>
      <c r="U6" s="99"/>
      <c r="V6" s="99"/>
      <c r="W6" s="63"/>
      <c r="X6" s="104" t="e">
        <v>#DIV/0!</v>
      </c>
      <c r="Y6" s="99"/>
      <c r="Z6" s="99"/>
      <c r="AA6" s="99"/>
      <c r="AB6" s="99"/>
      <c r="AC6" s="63"/>
      <c r="AD6" s="104" t="e">
        <v>#DIV/0!</v>
      </c>
      <c r="AE6" s="99"/>
      <c r="AF6" s="99"/>
      <c r="AG6" s="99"/>
      <c r="AH6" s="99"/>
      <c r="AI6" s="63"/>
      <c r="AJ6" s="104" t="e">
        <v>#DIV/0!</v>
      </c>
      <c r="AK6" s="52"/>
      <c r="AL6" s="52"/>
      <c r="AM6" s="99"/>
      <c r="AN6" s="52"/>
      <c r="AO6" s="63"/>
      <c r="AP6" s="104">
        <v>0</v>
      </c>
      <c r="AQ6" s="99"/>
      <c r="AR6" s="99"/>
      <c r="AS6" s="99"/>
      <c r="AT6" s="99"/>
      <c r="AU6" s="63"/>
      <c r="AV6" s="104" t="e">
        <v>#DIV/0!</v>
      </c>
      <c r="AW6" s="99"/>
      <c r="AX6" s="99"/>
      <c r="AY6" s="100">
        <v>5</v>
      </c>
      <c r="AZ6" s="100"/>
      <c r="BA6" s="100">
        <v>4</v>
      </c>
      <c r="BB6" s="162">
        <v>4.5</v>
      </c>
      <c r="BC6" s="99"/>
      <c r="BD6" s="99"/>
      <c r="BE6" s="99"/>
      <c r="BF6" s="52"/>
      <c r="BG6" s="79"/>
      <c r="BH6" s="104" t="e">
        <f>AVERAGE(Table1215165[[#This Row],[Column55]],Table1215165[[#This Row],[Column56]])</f>
        <v>#DIV/0!</v>
      </c>
    </row>
    <row r="7" spans="1:60" ht="23.1" customHeight="1" x14ac:dyDescent="0.3">
      <c r="A7" s="77">
        <v>5</v>
      </c>
      <c r="B7" s="54" t="s">
        <v>289</v>
      </c>
      <c r="C7" s="55" t="s">
        <v>537</v>
      </c>
      <c r="D7" s="54" t="s">
        <v>449</v>
      </c>
      <c r="E7" s="54" t="s">
        <v>288</v>
      </c>
      <c r="F7" s="54" t="s">
        <v>639</v>
      </c>
      <c r="G7" s="56"/>
      <c r="H7" s="56"/>
      <c r="I7" s="56"/>
      <c r="J7" s="56"/>
      <c r="K7" s="57"/>
      <c r="L7" s="104">
        <v>0</v>
      </c>
      <c r="M7" s="100" t="s">
        <v>563</v>
      </c>
      <c r="N7" s="100"/>
      <c r="O7" s="100" t="s">
        <v>563</v>
      </c>
      <c r="P7" s="100" t="s">
        <v>563</v>
      </c>
      <c r="Q7" s="100"/>
      <c r="R7" s="162" t="s">
        <v>563</v>
      </c>
      <c r="S7" s="100"/>
      <c r="T7" s="100"/>
      <c r="U7" s="100"/>
      <c r="V7" s="100"/>
      <c r="W7" s="57"/>
      <c r="X7" s="104" t="e">
        <v>#DIV/0!</v>
      </c>
      <c r="Y7" s="100"/>
      <c r="Z7" s="100"/>
      <c r="AA7" s="100"/>
      <c r="AB7" s="100"/>
      <c r="AC7" s="57"/>
      <c r="AD7" s="104" t="e">
        <v>#DIV/0!</v>
      </c>
      <c r="AE7" s="100"/>
      <c r="AF7" s="100"/>
      <c r="AG7" s="100"/>
      <c r="AH7" s="100"/>
      <c r="AI7" s="57"/>
      <c r="AJ7" s="104" t="e">
        <v>#DIV/0!</v>
      </c>
      <c r="AK7" s="56"/>
      <c r="AL7" s="56"/>
      <c r="AM7" s="100"/>
      <c r="AN7" s="56"/>
      <c r="AO7" s="57"/>
      <c r="AP7" s="104">
        <v>0</v>
      </c>
      <c r="AQ7" s="100"/>
      <c r="AR7" s="100"/>
      <c r="AS7" s="100"/>
      <c r="AT7" s="100"/>
      <c r="AU7" s="57"/>
      <c r="AV7" s="104" t="e">
        <v>#DIV/0!</v>
      </c>
      <c r="AW7" s="100"/>
      <c r="AX7" s="100"/>
      <c r="AY7" s="100" t="s">
        <v>563</v>
      </c>
      <c r="AZ7" s="100"/>
      <c r="BA7" s="100" t="s">
        <v>563</v>
      </c>
      <c r="BB7" s="162" t="s">
        <v>563</v>
      </c>
      <c r="BC7" s="100"/>
      <c r="BD7" s="100"/>
      <c r="BE7" s="100"/>
      <c r="BF7" s="56"/>
      <c r="BG7" s="74"/>
      <c r="BH7" s="104" t="e">
        <f>AVERAGE(Table1215165[[#This Row],[Column55]],Table1215165[[#This Row],[Column56]])</f>
        <v>#DIV/0!</v>
      </c>
    </row>
    <row r="8" spans="1:60" ht="23.1" customHeight="1" x14ac:dyDescent="0.3">
      <c r="A8" s="78">
        <v>6</v>
      </c>
      <c r="B8" s="61" t="s">
        <v>100</v>
      </c>
      <c r="C8" s="62" t="s">
        <v>101</v>
      </c>
      <c r="D8" s="61" t="s">
        <v>449</v>
      </c>
      <c r="E8" s="61" t="s">
        <v>34</v>
      </c>
      <c r="F8" s="61" t="s">
        <v>638</v>
      </c>
      <c r="G8" s="52"/>
      <c r="H8" s="52"/>
      <c r="I8" s="52"/>
      <c r="J8" s="52"/>
      <c r="K8" s="63"/>
      <c r="L8" s="104">
        <v>0</v>
      </c>
      <c r="M8" s="100">
        <v>3</v>
      </c>
      <c r="N8" s="100"/>
      <c r="O8" s="100">
        <v>4</v>
      </c>
      <c r="P8" s="100">
        <v>4</v>
      </c>
      <c r="Q8" s="100"/>
      <c r="R8" s="162">
        <v>3.6666666666666665</v>
      </c>
      <c r="S8" s="99"/>
      <c r="T8" s="99"/>
      <c r="U8" s="99"/>
      <c r="V8" s="99"/>
      <c r="W8" s="63"/>
      <c r="X8" s="104" t="e">
        <v>#DIV/0!</v>
      </c>
      <c r="Y8" s="99"/>
      <c r="Z8" s="99"/>
      <c r="AA8" s="99"/>
      <c r="AB8" s="99"/>
      <c r="AC8" s="63"/>
      <c r="AD8" s="104" t="e">
        <v>#DIV/0!</v>
      </c>
      <c r="AE8" s="99"/>
      <c r="AF8" s="99"/>
      <c r="AG8" s="99"/>
      <c r="AH8" s="99"/>
      <c r="AI8" s="63"/>
      <c r="AJ8" s="104" t="e">
        <v>#DIV/0!</v>
      </c>
      <c r="AK8" s="52"/>
      <c r="AL8" s="52"/>
      <c r="AM8" s="99"/>
      <c r="AN8" s="52"/>
      <c r="AO8" s="63"/>
      <c r="AP8" s="104">
        <v>0</v>
      </c>
      <c r="AQ8" s="99"/>
      <c r="AR8" s="99"/>
      <c r="AS8" s="99"/>
      <c r="AT8" s="99"/>
      <c r="AU8" s="63"/>
      <c r="AV8" s="104" t="e">
        <v>#DIV/0!</v>
      </c>
      <c r="AW8" s="99"/>
      <c r="AX8" s="99"/>
      <c r="AY8" s="100">
        <v>5</v>
      </c>
      <c r="AZ8" s="100"/>
      <c r="BA8" s="100">
        <v>3</v>
      </c>
      <c r="BB8" s="162">
        <v>4</v>
      </c>
      <c r="BC8" s="99"/>
      <c r="BD8" s="99"/>
      <c r="BE8" s="99"/>
      <c r="BF8" s="52"/>
      <c r="BG8" s="79"/>
      <c r="BH8" s="104" t="e">
        <f>AVERAGE(Table1215165[[#This Row],[Column55]],Table1215165[[#This Row],[Column56]])</f>
        <v>#DIV/0!</v>
      </c>
    </row>
    <row r="9" spans="1:60" ht="23.1" customHeight="1" x14ac:dyDescent="0.3">
      <c r="A9" s="77">
        <v>7</v>
      </c>
      <c r="B9" s="54" t="s">
        <v>71</v>
      </c>
      <c r="C9" s="55" t="s">
        <v>72</v>
      </c>
      <c r="D9" s="54" t="s">
        <v>449</v>
      </c>
      <c r="E9" s="54" t="s">
        <v>34</v>
      </c>
      <c r="F9" s="54" t="s">
        <v>638</v>
      </c>
      <c r="G9" s="56"/>
      <c r="H9" s="56"/>
      <c r="I9" s="56"/>
      <c r="J9" s="56"/>
      <c r="K9" s="57"/>
      <c r="L9" s="104">
        <v>0</v>
      </c>
      <c r="M9" s="100">
        <v>0</v>
      </c>
      <c r="N9" s="100"/>
      <c r="O9" s="100">
        <v>0</v>
      </c>
      <c r="P9" s="100">
        <v>0</v>
      </c>
      <c r="Q9" s="100"/>
      <c r="R9" s="162">
        <v>0</v>
      </c>
      <c r="S9" s="100"/>
      <c r="T9" s="100"/>
      <c r="U9" s="100"/>
      <c r="V9" s="100"/>
      <c r="W9" s="57"/>
      <c r="X9" s="104" t="e">
        <v>#DIV/0!</v>
      </c>
      <c r="Y9" s="100"/>
      <c r="Z9" s="100"/>
      <c r="AA9" s="100"/>
      <c r="AB9" s="100"/>
      <c r="AC9" s="57"/>
      <c r="AD9" s="104" t="e">
        <v>#DIV/0!</v>
      </c>
      <c r="AE9" s="100"/>
      <c r="AF9" s="100"/>
      <c r="AG9" s="100"/>
      <c r="AH9" s="100"/>
      <c r="AI9" s="57"/>
      <c r="AJ9" s="104" t="e">
        <v>#DIV/0!</v>
      </c>
      <c r="AK9" s="56"/>
      <c r="AL9" s="56"/>
      <c r="AM9" s="100"/>
      <c r="AN9" s="56"/>
      <c r="AO9" s="57"/>
      <c r="AP9" s="104">
        <v>0</v>
      </c>
      <c r="AQ9" s="100"/>
      <c r="AR9" s="100"/>
      <c r="AS9" s="100"/>
      <c r="AT9" s="100"/>
      <c r="AU9" s="57"/>
      <c r="AV9" s="104" t="e">
        <v>#DIV/0!</v>
      </c>
      <c r="AW9" s="100"/>
      <c r="AX9" s="100"/>
      <c r="AY9" s="100">
        <v>0</v>
      </c>
      <c r="AZ9" s="100"/>
      <c r="BA9" s="100">
        <v>0</v>
      </c>
      <c r="BB9" s="162">
        <v>0</v>
      </c>
      <c r="BC9" s="100"/>
      <c r="BD9" s="100"/>
      <c r="BE9" s="100"/>
      <c r="BF9" s="56"/>
      <c r="BG9" s="74"/>
      <c r="BH9" s="104" t="e">
        <f>AVERAGE(Table1215165[[#This Row],[Column55]],Table1215165[[#This Row],[Column56]])</f>
        <v>#DIV/0!</v>
      </c>
    </row>
    <row r="10" spans="1:60" ht="23.1" customHeight="1" x14ac:dyDescent="0.3">
      <c r="A10" s="78">
        <v>8</v>
      </c>
      <c r="B10" s="61" t="s">
        <v>290</v>
      </c>
      <c r="C10" s="62" t="s">
        <v>291</v>
      </c>
      <c r="D10" s="61" t="s">
        <v>449</v>
      </c>
      <c r="E10" s="61" t="s">
        <v>492</v>
      </c>
      <c r="F10" s="61" t="s">
        <v>640</v>
      </c>
      <c r="G10" s="52"/>
      <c r="H10" s="52"/>
      <c r="I10" s="52"/>
      <c r="J10" s="52"/>
      <c r="K10" s="63"/>
      <c r="L10" s="104">
        <v>0</v>
      </c>
      <c r="M10" s="100" t="s">
        <v>563</v>
      </c>
      <c r="N10" s="100"/>
      <c r="O10" s="100" t="s">
        <v>563</v>
      </c>
      <c r="P10" s="100" t="s">
        <v>563</v>
      </c>
      <c r="Q10" s="100"/>
      <c r="R10" s="162" t="s">
        <v>563</v>
      </c>
      <c r="S10" s="99"/>
      <c r="T10" s="99"/>
      <c r="U10" s="99"/>
      <c r="V10" s="99"/>
      <c r="W10" s="63"/>
      <c r="X10" s="104" t="e">
        <v>#DIV/0!</v>
      </c>
      <c r="Y10" s="99"/>
      <c r="Z10" s="99"/>
      <c r="AA10" s="99"/>
      <c r="AB10" s="99"/>
      <c r="AC10" s="63"/>
      <c r="AD10" s="104" t="e">
        <v>#DIV/0!</v>
      </c>
      <c r="AE10" s="99"/>
      <c r="AF10" s="99"/>
      <c r="AG10" s="99"/>
      <c r="AH10" s="99"/>
      <c r="AI10" s="63"/>
      <c r="AJ10" s="104" t="e">
        <v>#DIV/0!</v>
      </c>
      <c r="AK10" s="52"/>
      <c r="AL10" s="52"/>
      <c r="AM10" s="99"/>
      <c r="AN10" s="52"/>
      <c r="AO10" s="63"/>
      <c r="AP10" s="104">
        <v>0</v>
      </c>
      <c r="AQ10" s="99"/>
      <c r="AR10" s="99"/>
      <c r="AS10" s="99"/>
      <c r="AT10" s="99"/>
      <c r="AU10" s="63"/>
      <c r="AV10" s="104" t="e">
        <v>#DIV/0!</v>
      </c>
      <c r="AW10" s="99"/>
      <c r="AX10" s="99"/>
      <c r="AY10" s="100" t="s">
        <v>563</v>
      </c>
      <c r="AZ10" s="100"/>
      <c r="BA10" s="100" t="s">
        <v>563</v>
      </c>
      <c r="BB10" s="162" t="s">
        <v>563</v>
      </c>
      <c r="BC10" s="99"/>
      <c r="BD10" s="99"/>
      <c r="BE10" s="99"/>
      <c r="BF10" s="52"/>
      <c r="BG10" s="79"/>
      <c r="BH10" s="104" t="e">
        <f>AVERAGE(Table1215165[[#This Row],[Column55]],Table1215165[[#This Row],[Column56]])</f>
        <v>#DIV/0!</v>
      </c>
    </row>
    <row r="11" spans="1:60" ht="23.1" customHeight="1" x14ac:dyDescent="0.3">
      <c r="A11" s="77">
        <v>9</v>
      </c>
      <c r="B11" s="54" t="s">
        <v>102</v>
      </c>
      <c r="C11" s="55" t="s">
        <v>103</v>
      </c>
      <c r="D11" s="54" t="s">
        <v>541</v>
      </c>
      <c r="E11" s="54" t="s">
        <v>34</v>
      </c>
      <c r="F11" s="54" t="s">
        <v>638</v>
      </c>
      <c r="G11" s="56"/>
      <c r="H11" s="56"/>
      <c r="I11" s="56"/>
      <c r="J11" s="56"/>
      <c r="K11" s="57"/>
      <c r="L11" s="104">
        <v>0</v>
      </c>
      <c r="M11" s="100">
        <v>3</v>
      </c>
      <c r="N11" s="100"/>
      <c r="O11" s="100">
        <v>3</v>
      </c>
      <c r="P11" s="100">
        <v>4</v>
      </c>
      <c r="Q11" s="100"/>
      <c r="R11" s="162">
        <v>3.3333333333333335</v>
      </c>
      <c r="S11" s="100"/>
      <c r="T11" s="100"/>
      <c r="U11" s="100"/>
      <c r="V11" s="100"/>
      <c r="W11" s="57"/>
      <c r="X11" s="104" t="e">
        <v>#DIV/0!</v>
      </c>
      <c r="Y11" s="100"/>
      <c r="Z11" s="100"/>
      <c r="AA11" s="100"/>
      <c r="AB11" s="100"/>
      <c r="AC11" s="57"/>
      <c r="AD11" s="104" t="e">
        <v>#DIV/0!</v>
      </c>
      <c r="AE11" s="100"/>
      <c r="AF11" s="100"/>
      <c r="AG11" s="100"/>
      <c r="AH11" s="100"/>
      <c r="AI11" s="57"/>
      <c r="AJ11" s="104" t="e">
        <v>#DIV/0!</v>
      </c>
      <c r="AK11" s="56"/>
      <c r="AL11" s="56"/>
      <c r="AM11" s="100"/>
      <c r="AN11" s="56"/>
      <c r="AO11" s="57"/>
      <c r="AP11" s="104">
        <v>0</v>
      </c>
      <c r="AQ11" s="100"/>
      <c r="AR11" s="100"/>
      <c r="AS11" s="100"/>
      <c r="AT11" s="100"/>
      <c r="AU11" s="57"/>
      <c r="AV11" s="104" t="e">
        <v>#DIV/0!</v>
      </c>
      <c r="AW11" s="100"/>
      <c r="AX11" s="100"/>
      <c r="AY11" s="100">
        <v>5</v>
      </c>
      <c r="AZ11" s="100"/>
      <c r="BA11" s="100">
        <v>4</v>
      </c>
      <c r="BB11" s="162">
        <v>4.5</v>
      </c>
      <c r="BC11" s="100"/>
      <c r="BD11" s="100"/>
      <c r="BE11" s="100"/>
      <c r="BF11" s="56"/>
      <c r="BG11" s="74"/>
      <c r="BH11" s="104" t="e">
        <f>AVERAGE(Table1215165[[#This Row],[Column55]],Table1215165[[#This Row],[Column56]])</f>
        <v>#DIV/0!</v>
      </c>
    </row>
    <row r="12" spans="1:60" ht="23.1" customHeight="1" x14ac:dyDescent="0.3">
      <c r="A12" s="78">
        <v>10</v>
      </c>
      <c r="B12" s="61" t="s">
        <v>67</v>
      </c>
      <c r="C12" s="62" t="s">
        <v>68</v>
      </c>
      <c r="D12" s="61" t="s">
        <v>449</v>
      </c>
      <c r="E12" s="61" t="s">
        <v>34</v>
      </c>
      <c r="F12" s="61" t="s">
        <v>638</v>
      </c>
      <c r="G12" s="52"/>
      <c r="H12" s="52"/>
      <c r="I12" s="52"/>
      <c r="J12" s="52"/>
      <c r="K12" s="63"/>
      <c r="L12" s="104">
        <v>0</v>
      </c>
      <c r="M12" s="100">
        <v>3</v>
      </c>
      <c r="N12" s="100"/>
      <c r="O12" s="100">
        <v>3</v>
      </c>
      <c r="P12" s="100">
        <v>2</v>
      </c>
      <c r="Q12" s="100"/>
      <c r="R12" s="162">
        <v>2.6666666666666665</v>
      </c>
      <c r="S12" s="99"/>
      <c r="T12" s="99"/>
      <c r="U12" s="99"/>
      <c r="V12" s="99"/>
      <c r="W12" s="63"/>
      <c r="X12" s="104" t="e">
        <v>#DIV/0!</v>
      </c>
      <c r="Y12" s="99"/>
      <c r="Z12" s="99"/>
      <c r="AA12" s="99"/>
      <c r="AB12" s="99"/>
      <c r="AC12" s="63"/>
      <c r="AD12" s="104" t="e">
        <v>#DIV/0!</v>
      </c>
      <c r="AE12" s="99"/>
      <c r="AF12" s="99"/>
      <c r="AG12" s="99"/>
      <c r="AH12" s="99"/>
      <c r="AI12" s="63"/>
      <c r="AJ12" s="104" t="e">
        <v>#DIV/0!</v>
      </c>
      <c r="AK12" s="52"/>
      <c r="AL12" s="52"/>
      <c r="AM12" s="99"/>
      <c r="AN12" s="52"/>
      <c r="AO12" s="63"/>
      <c r="AP12" s="104">
        <v>0</v>
      </c>
      <c r="AQ12" s="99"/>
      <c r="AR12" s="99"/>
      <c r="AS12" s="99"/>
      <c r="AT12" s="99"/>
      <c r="AU12" s="63"/>
      <c r="AV12" s="104" t="e">
        <v>#DIV/0!</v>
      </c>
      <c r="AW12" s="99"/>
      <c r="AX12" s="99"/>
      <c r="AY12" s="100">
        <v>5</v>
      </c>
      <c r="AZ12" s="100"/>
      <c r="BA12" s="100">
        <v>2</v>
      </c>
      <c r="BB12" s="162">
        <v>3.5</v>
      </c>
      <c r="BC12" s="99"/>
      <c r="BD12" s="99"/>
      <c r="BE12" s="99"/>
      <c r="BF12" s="52"/>
      <c r="BG12" s="79"/>
      <c r="BH12" s="104" t="e">
        <f>AVERAGE(Table1215165[[#This Row],[Column55]],Table1215165[[#This Row],[Column56]])</f>
        <v>#DIV/0!</v>
      </c>
    </row>
    <row r="13" spans="1:60" ht="23.1" customHeight="1" x14ac:dyDescent="0.3">
      <c r="A13" s="77">
        <v>11</v>
      </c>
      <c r="B13" s="54" t="s">
        <v>161</v>
      </c>
      <c r="C13" s="55" t="s">
        <v>162</v>
      </c>
      <c r="D13" s="54" t="s">
        <v>449</v>
      </c>
      <c r="E13" s="54" t="s">
        <v>160</v>
      </c>
      <c r="F13" s="54" t="s">
        <v>641</v>
      </c>
      <c r="G13" s="56"/>
      <c r="H13" s="56"/>
      <c r="I13" s="56"/>
      <c r="J13" s="56"/>
      <c r="K13" s="57"/>
      <c r="L13" s="104">
        <v>0</v>
      </c>
      <c r="M13" s="100">
        <v>4</v>
      </c>
      <c r="N13" s="100"/>
      <c r="O13" s="100">
        <v>4</v>
      </c>
      <c r="P13" s="100" t="s">
        <v>563</v>
      </c>
      <c r="Q13" s="100"/>
      <c r="R13" s="162">
        <v>4</v>
      </c>
      <c r="S13" s="100"/>
      <c r="T13" s="100"/>
      <c r="U13" s="100"/>
      <c r="V13" s="100"/>
      <c r="W13" s="57"/>
      <c r="X13" s="104" t="e">
        <v>#DIV/0!</v>
      </c>
      <c r="Y13" s="100"/>
      <c r="Z13" s="100"/>
      <c r="AA13" s="100"/>
      <c r="AB13" s="100"/>
      <c r="AC13" s="57"/>
      <c r="AD13" s="104" t="e">
        <v>#DIV/0!</v>
      </c>
      <c r="AE13" s="100"/>
      <c r="AF13" s="100"/>
      <c r="AG13" s="100"/>
      <c r="AH13" s="100"/>
      <c r="AI13" s="57"/>
      <c r="AJ13" s="104" t="e">
        <v>#DIV/0!</v>
      </c>
      <c r="AK13" s="56"/>
      <c r="AL13" s="56"/>
      <c r="AM13" s="100"/>
      <c r="AN13" s="56"/>
      <c r="AO13" s="57"/>
      <c r="AP13" s="104">
        <v>0</v>
      </c>
      <c r="AQ13" s="100"/>
      <c r="AR13" s="100"/>
      <c r="AS13" s="100"/>
      <c r="AT13" s="100"/>
      <c r="AU13" s="57"/>
      <c r="AV13" s="104" t="e">
        <v>#DIV/0!</v>
      </c>
      <c r="AW13" s="100"/>
      <c r="AX13" s="100"/>
      <c r="AY13" s="100">
        <v>5</v>
      </c>
      <c r="AZ13" s="100"/>
      <c r="BA13" s="100">
        <v>4</v>
      </c>
      <c r="BB13" s="162">
        <v>4.5</v>
      </c>
      <c r="BC13" s="100"/>
      <c r="BD13" s="100"/>
      <c r="BE13" s="100"/>
      <c r="BF13" s="56"/>
      <c r="BG13" s="74"/>
      <c r="BH13" s="104" t="e">
        <f>AVERAGE(Table1215165[[#This Row],[Column55]],Table1215165[[#This Row],[Column56]])</f>
        <v>#DIV/0!</v>
      </c>
    </row>
    <row r="14" spans="1:60" ht="23.1" customHeight="1" x14ac:dyDescent="0.3">
      <c r="A14" s="78">
        <v>12</v>
      </c>
      <c r="B14" s="61" t="s">
        <v>177</v>
      </c>
      <c r="C14" s="62" t="s">
        <v>178</v>
      </c>
      <c r="D14" s="61" t="s">
        <v>449</v>
      </c>
      <c r="E14" s="61" t="s">
        <v>160</v>
      </c>
      <c r="F14" s="61" t="s">
        <v>641</v>
      </c>
      <c r="G14" s="52"/>
      <c r="H14" s="52"/>
      <c r="I14" s="52"/>
      <c r="J14" s="52"/>
      <c r="K14" s="63"/>
      <c r="L14" s="104">
        <v>0</v>
      </c>
      <c r="M14" s="100">
        <v>3</v>
      </c>
      <c r="N14" s="100"/>
      <c r="O14" s="100">
        <v>3</v>
      </c>
      <c r="P14" s="100" t="s">
        <v>563</v>
      </c>
      <c r="Q14" s="100"/>
      <c r="R14" s="162">
        <v>3</v>
      </c>
      <c r="S14" s="99"/>
      <c r="T14" s="99"/>
      <c r="U14" s="99"/>
      <c r="V14" s="99"/>
      <c r="W14" s="63"/>
      <c r="X14" s="104" t="e">
        <v>#DIV/0!</v>
      </c>
      <c r="Y14" s="99"/>
      <c r="Z14" s="99"/>
      <c r="AA14" s="99"/>
      <c r="AB14" s="99"/>
      <c r="AC14" s="63"/>
      <c r="AD14" s="104" t="e">
        <v>#DIV/0!</v>
      </c>
      <c r="AE14" s="99"/>
      <c r="AF14" s="99"/>
      <c r="AG14" s="99"/>
      <c r="AH14" s="99"/>
      <c r="AI14" s="63"/>
      <c r="AJ14" s="104" t="e">
        <v>#DIV/0!</v>
      </c>
      <c r="AK14" s="52"/>
      <c r="AL14" s="52"/>
      <c r="AM14" s="99"/>
      <c r="AN14" s="52"/>
      <c r="AO14" s="63"/>
      <c r="AP14" s="104">
        <v>0</v>
      </c>
      <c r="AQ14" s="99"/>
      <c r="AR14" s="99"/>
      <c r="AS14" s="99"/>
      <c r="AT14" s="99"/>
      <c r="AU14" s="63"/>
      <c r="AV14" s="104" t="e">
        <v>#DIV/0!</v>
      </c>
      <c r="AW14" s="99"/>
      <c r="AX14" s="99"/>
      <c r="AY14" s="100">
        <v>5</v>
      </c>
      <c r="AZ14" s="100"/>
      <c r="BA14" s="100">
        <v>2</v>
      </c>
      <c r="BB14" s="162">
        <v>3.5</v>
      </c>
      <c r="BC14" s="99"/>
      <c r="BD14" s="99"/>
      <c r="BE14" s="99"/>
      <c r="BF14" s="52"/>
      <c r="BG14" s="79"/>
      <c r="BH14" s="104" t="e">
        <f>AVERAGE(Table1215165[[#This Row],[Column55]],Table1215165[[#This Row],[Column56]])</f>
        <v>#DIV/0!</v>
      </c>
    </row>
    <row r="15" spans="1:60" ht="23.1" customHeight="1" x14ac:dyDescent="0.3">
      <c r="A15" s="77">
        <v>13</v>
      </c>
      <c r="B15" s="54" t="s">
        <v>86</v>
      </c>
      <c r="C15" s="55" t="s">
        <v>87</v>
      </c>
      <c r="D15" s="54" t="s">
        <v>449</v>
      </c>
      <c r="E15" s="54" t="s">
        <v>34</v>
      </c>
      <c r="F15" s="54" t="s">
        <v>638</v>
      </c>
      <c r="G15" s="56"/>
      <c r="H15" s="56"/>
      <c r="I15" s="56"/>
      <c r="J15" s="56"/>
      <c r="K15" s="57"/>
      <c r="L15" s="104">
        <v>0</v>
      </c>
      <c r="M15" s="100">
        <v>3</v>
      </c>
      <c r="N15" s="100"/>
      <c r="O15" s="100">
        <v>3</v>
      </c>
      <c r="P15" s="100">
        <v>3</v>
      </c>
      <c r="Q15" s="100"/>
      <c r="R15" s="162">
        <v>3</v>
      </c>
      <c r="S15" s="100"/>
      <c r="T15" s="100"/>
      <c r="U15" s="100"/>
      <c r="V15" s="100"/>
      <c r="W15" s="57"/>
      <c r="X15" s="104" t="e">
        <v>#DIV/0!</v>
      </c>
      <c r="Y15" s="100"/>
      <c r="Z15" s="100"/>
      <c r="AA15" s="100"/>
      <c r="AB15" s="100"/>
      <c r="AC15" s="57"/>
      <c r="AD15" s="104" t="e">
        <v>#DIV/0!</v>
      </c>
      <c r="AE15" s="100"/>
      <c r="AF15" s="100"/>
      <c r="AG15" s="100"/>
      <c r="AH15" s="100"/>
      <c r="AI15" s="57"/>
      <c r="AJ15" s="104" t="e">
        <v>#DIV/0!</v>
      </c>
      <c r="AK15" s="56"/>
      <c r="AL15" s="56"/>
      <c r="AM15" s="100"/>
      <c r="AN15" s="56"/>
      <c r="AO15" s="57"/>
      <c r="AP15" s="104">
        <v>0</v>
      </c>
      <c r="AQ15" s="100"/>
      <c r="AR15" s="100"/>
      <c r="AS15" s="100"/>
      <c r="AT15" s="100"/>
      <c r="AU15" s="57"/>
      <c r="AV15" s="104" t="e">
        <v>#DIV/0!</v>
      </c>
      <c r="AW15" s="100"/>
      <c r="AX15" s="100"/>
      <c r="AY15" s="100">
        <v>5</v>
      </c>
      <c r="AZ15" s="100"/>
      <c r="BA15" s="100">
        <v>3</v>
      </c>
      <c r="BB15" s="162">
        <v>4</v>
      </c>
      <c r="BC15" s="100"/>
      <c r="BD15" s="100"/>
      <c r="BE15" s="100"/>
      <c r="BF15" s="56"/>
      <c r="BG15" s="74"/>
      <c r="BH15" s="104" t="e">
        <f>AVERAGE(Table1215165[[#This Row],[Column55]],Table1215165[[#This Row],[Column56]])</f>
        <v>#DIV/0!</v>
      </c>
    </row>
    <row r="16" spans="1:60" ht="23.1" customHeight="1" x14ac:dyDescent="0.3">
      <c r="A16" s="78">
        <v>14</v>
      </c>
      <c r="B16" s="61" t="s">
        <v>193</v>
      </c>
      <c r="C16" s="62" t="s">
        <v>194</v>
      </c>
      <c r="D16" s="61" t="s">
        <v>541</v>
      </c>
      <c r="E16" s="61" t="s">
        <v>160</v>
      </c>
      <c r="F16" s="61" t="s">
        <v>641</v>
      </c>
      <c r="G16" s="52"/>
      <c r="H16" s="52"/>
      <c r="I16" s="52"/>
      <c r="J16" s="52"/>
      <c r="K16" s="63"/>
      <c r="L16" s="104">
        <v>0</v>
      </c>
      <c r="M16" s="100">
        <v>0</v>
      </c>
      <c r="N16" s="100"/>
      <c r="O16" s="100">
        <v>0</v>
      </c>
      <c r="P16" s="100" t="s">
        <v>563</v>
      </c>
      <c r="Q16" s="100"/>
      <c r="R16" s="162">
        <v>0</v>
      </c>
      <c r="S16" s="99"/>
      <c r="T16" s="99"/>
      <c r="U16" s="99"/>
      <c r="V16" s="99"/>
      <c r="W16" s="63"/>
      <c r="X16" s="104" t="e">
        <v>#DIV/0!</v>
      </c>
      <c r="Y16" s="99"/>
      <c r="Z16" s="99"/>
      <c r="AA16" s="99"/>
      <c r="AB16" s="99"/>
      <c r="AC16" s="63"/>
      <c r="AD16" s="104" t="e">
        <v>#DIV/0!</v>
      </c>
      <c r="AE16" s="99"/>
      <c r="AF16" s="99"/>
      <c r="AG16" s="99"/>
      <c r="AH16" s="99"/>
      <c r="AI16" s="63"/>
      <c r="AJ16" s="104" t="e">
        <v>#DIV/0!</v>
      </c>
      <c r="AK16" s="52"/>
      <c r="AL16" s="52"/>
      <c r="AM16" s="99"/>
      <c r="AN16" s="52"/>
      <c r="AO16" s="63"/>
      <c r="AP16" s="104">
        <v>0</v>
      </c>
      <c r="AQ16" s="99"/>
      <c r="AR16" s="99"/>
      <c r="AS16" s="99"/>
      <c r="AT16" s="99"/>
      <c r="AU16" s="63"/>
      <c r="AV16" s="104" t="e">
        <v>#DIV/0!</v>
      </c>
      <c r="AW16" s="99"/>
      <c r="AX16" s="99"/>
      <c r="AY16" s="100">
        <v>0</v>
      </c>
      <c r="AZ16" s="100"/>
      <c r="BA16" s="100">
        <v>0</v>
      </c>
      <c r="BB16" s="162">
        <v>0</v>
      </c>
      <c r="BC16" s="99"/>
      <c r="BD16" s="99"/>
      <c r="BE16" s="99"/>
      <c r="BF16" s="52"/>
      <c r="BG16" s="79"/>
      <c r="BH16" s="104" t="e">
        <f>AVERAGE(Table1215165[[#This Row],[Column55]],Table1215165[[#This Row],[Column56]])</f>
        <v>#DIV/0!</v>
      </c>
    </row>
    <row r="17" spans="1:60" ht="23.1" customHeight="1" x14ac:dyDescent="0.3">
      <c r="A17" s="77">
        <v>15</v>
      </c>
      <c r="B17" s="54" t="s">
        <v>292</v>
      </c>
      <c r="C17" s="55" t="s">
        <v>293</v>
      </c>
      <c r="D17" s="54" t="s">
        <v>541</v>
      </c>
      <c r="E17" s="54" t="s">
        <v>492</v>
      </c>
      <c r="F17" s="54" t="s">
        <v>640</v>
      </c>
      <c r="G17" s="56"/>
      <c r="H17" s="56"/>
      <c r="I17" s="56"/>
      <c r="J17" s="56"/>
      <c r="K17" s="57"/>
      <c r="L17" s="104">
        <v>0</v>
      </c>
      <c r="M17" s="100" t="s">
        <v>563</v>
      </c>
      <c r="N17" s="100"/>
      <c r="O17" s="100" t="s">
        <v>563</v>
      </c>
      <c r="P17" s="100" t="s">
        <v>563</v>
      </c>
      <c r="Q17" s="100"/>
      <c r="R17" s="162" t="s">
        <v>563</v>
      </c>
      <c r="S17" s="100"/>
      <c r="T17" s="100"/>
      <c r="U17" s="100"/>
      <c r="V17" s="100"/>
      <c r="W17" s="57"/>
      <c r="X17" s="104" t="e">
        <v>#DIV/0!</v>
      </c>
      <c r="Y17" s="100"/>
      <c r="Z17" s="100"/>
      <c r="AA17" s="100"/>
      <c r="AB17" s="100"/>
      <c r="AC17" s="57"/>
      <c r="AD17" s="104" t="e">
        <v>#DIV/0!</v>
      </c>
      <c r="AE17" s="100"/>
      <c r="AF17" s="100"/>
      <c r="AG17" s="100"/>
      <c r="AH17" s="100"/>
      <c r="AI17" s="57"/>
      <c r="AJ17" s="104" t="e">
        <v>#DIV/0!</v>
      </c>
      <c r="AK17" s="56"/>
      <c r="AL17" s="56"/>
      <c r="AM17" s="100"/>
      <c r="AN17" s="56"/>
      <c r="AO17" s="57"/>
      <c r="AP17" s="104">
        <v>0</v>
      </c>
      <c r="AQ17" s="100"/>
      <c r="AR17" s="100"/>
      <c r="AS17" s="100"/>
      <c r="AT17" s="100"/>
      <c r="AU17" s="57"/>
      <c r="AV17" s="104" t="e">
        <v>#DIV/0!</v>
      </c>
      <c r="AW17" s="100"/>
      <c r="AX17" s="100"/>
      <c r="AY17" s="100" t="s">
        <v>563</v>
      </c>
      <c r="AZ17" s="100"/>
      <c r="BA17" s="100" t="s">
        <v>563</v>
      </c>
      <c r="BB17" s="162" t="s">
        <v>563</v>
      </c>
      <c r="BC17" s="100"/>
      <c r="BD17" s="100"/>
      <c r="BE17" s="100"/>
      <c r="BF17" s="56"/>
      <c r="BG17" s="74"/>
      <c r="BH17" s="104" t="e">
        <f>AVERAGE(Table1215165[[#This Row],[Column55]],Table1215165[[#This Row],[Column56]])</f>
        <v>#DIV/0!</v>
      </c>
    </row>
    <row r="18" spans="1:60" ht="23.1" customHeight="1" x14ac:dyDescent="0.3">
      <c r="A18" s="78">
        <v>16</v>
      </c>
      <c r="B18" s="61" t="s">
        <v>104</v>
      </c>
      <c r="C18" s="62" t="s">
        <v>105</v>
      </c>
      <c r="D18" s="61" t="s">
        <v>449</v>
      </c>
      <c r="E18" s="61" t="s">
        <v>34</v>
      </c>
      <c r="F18" s="61" t="s">
        <v>638</v>
      </c>
      <c r="G18" s="52"/>
      <c r="H18" s="52"/>
      <c r="I18" s="52"/>
      <c r="J18" s="52"/>
      <c r="K18" s="63"/>
      <c r="L18" s="104">
        <v>0</v>
      </c>
      <c r="M18" s="100">
        <v>2</v>
      </c>
      <c r="N18" s="100"/>
      <c r="O18" s="100">
        <v>3</v>
      </c>
      <c r="P18" s="100">
        <v>1</v>
      </c>
      <c r="Q18" s="100"/>
      <c r="R18" s="162">
        <v>2</v>
      </c>
      <c r="S18" s="99"/>
      <c r="T18" s="99"/>
      <c r="U18" s="99"/>
      <c r="V18" s="99"/>
      <c r="W18" s="63"/>
      <c r="X18" s="104" t="e">
        <v>#DIV/0!</v>
      </c>
      <c r="Y18" s="99"/>
      <c r="Z18" s="99"/>
      <c r="AA18" s="99"/>
      <c r="AB18" s="99"/>
      <c r="AC18" s="63"/>
      <c r="AD18" s="104" t="e">
        <v>#DIV/0!</v>
      </c>
      <c r="AE18" s="99"/>
      <c r="AF18" s="99"/>
      <c r="AG18" s="99"/>
      <c r="AH18" s="99"/>
      <c r="AI18" s="63"/>
      <c r="AJ18" s="104" t="e">
        <v>#DIV/0!</v>
      </c>
      <c r="AK18" s="52"/>
      <c r="AL18" s="52"/>
      <c r="AM18" s="99"/>
      <c r="AN18" s="52"/>
      <c r="AO18" s="63"/>
      <c r="AP18" s="104">
        <v>0</v>
      </c>
      <c r="AQ18" s="99"/>
      <c r="AR18" s="99"/>
      <c r="AS18" s="99"/>
      <c r="AT18" s="99"/>
      <c r="AU18" s="63"/>
      <c r="AV18" s="104" t="e">
        <v>#DIV/0!</v>
      </c>
      <c r="AW18" s="99"/>
      <c r="AX18" s="99"/>
      <c r="AY18" s="100">
        <v>5</v>
      </c>
      <c r="AZ18" s="100"/>
      <c r="BA18" s="100">
        <v>1</v>
      </c>
      <c r="BB18" s="162">
        <v>3</v>
      </c>
      <c r="BC18" s="99"/>
      <c r="BD18" s="99"/>
      <c r="BE18" s="99"/>
      <c r="BF18" s="52"/>
      <c r="BG18" s="79"/>
      <c r="BH18" s="104" t="e">
        <f>AVERAGE(Table1215165[[#This Row],[Column55]],Table1215165[[#This Row],[Column56]])</f>
        <v>#DIV/0!</v>
      </c>
    </row>
    <row r="19" spans="1:60" ht="23.1" customHeight="1" x14ac:dyDescent="0.3">
      <c r="A19" s="77">
        <v>17</v>
      </c>
      <c r="B19" s="54" t="s">
        <v>294</v>
      </c>
      <c r="C19" s="55" t="s">
        <v>295</v>
      </c>
      <c r="D19" s="54" t="s">
        <v>541</v>
      </c>
      <c r="E19" s="54" t="s">
        <v>492</v>
      </c>
      <c r="F19" s="54" t="s">
        <v>640</v>
      </c>
      <c r="G19" s="56"/>
      <c r="H19" s="56"/>
      <c r="I19" s="56"/>
      <c r="J19" s="56"/>
      <c r="K19" s="57"/>
      <c r="L19" s="104">
        <v>0</v>
      </c>
      <c r="M19" s="100" t="s">
        <v>563</v>
      </c>
      <c r="N19" s="100"/>
      <c r="O19" s="100" t="s">
        <v>563</v>
      </c>
      <c r="P19" s="100" t="s">
        <v>563</v>
      </c>
      <c r="Q19" s="100"/>
      <c r="R19" s="162" t="s">
        <v>563</v>
      </c>
      <c r="S19" s="100"/>
      <c r="T19" s="100"/>
      <c r="U19" s="100"/>
      <c r="V19" s="100"/>
      <c r="W19" s="57"/>
      <c r="X19" s="104" t="e">
        <v>#DIV/0!</v>
      </c>
      <c r="Y19" s="100"/>
      <c r="Z19" s="100"/>
      <c r="AA19" s="100"/>
      <c r="AB19" s="100"/>
      <c r="AC19" s="57"/>
      <c r="AD19" s="104" t="e">
        <v>#DIV/0!</v>
      </c>
      <c r="AE19" s="100"/>
      <c r="AF19" s="100"/>
      <c r="AG19" s="100"/>
      <c r="AH19" s="100"/>
      <c r="AI19" s="57"/>
      <c r="AJ19" s="104" t="e">
        <v>#DIV/0!</v>
      </c>
      <c r="AK19" s="56"/>
      <c r="AL19" s="56"/>
      <c r="AM19" s="100"/>
      <c r="AN19" s="56"/>
      <c r="AO19" s="57"/>
      <c r="AP19" s="104">
        <v>0</v>
      </c>
      <c r="AQ19" s="100"/>
      <c r="AR19" s="100"/>
      <c r="AS19" s="100"/>
      <c r="AT19" s="100"/>
      <c r="AU19" s="57"/>
      <c r="AV19" s="104" t="e">
        <v>#DIV/0!</v>
      </c>
      <c r="AW19" s="100"/>
      <c r="AX19" s="100"/>
      <c r="AY19" s="100" t="s">
        <v>563</v>
      </c>
      <c r="AZ19" s="100"/>
      <c r="BA19" s="100" t="s">
        <v>563</v>
      </c>
      <c r="BB19" s="162" t="s">
        <v>563</v>
      </c>
      <c r="BC19" s="100"/>
      <c r="BD19" s="100"/>
      <c r="BE19" s="100"/>
      <c r="BF19" s="56"/>
      <c r="BG19" s="74"/>
      <c r="BH19" s="104" t="e">
        <f>AVERAGE(Table1215165[[#This Row],[Column55]],Table1215165[[#This Row],[Column56]])</f>
        <v>#DIV/0!</v>
      </c>
    </row>
    <row r="20" spans="1:60" ht="23.1" customHeight="1" x14ac:dyDescent="0.3">
      <c r="A20" s="78">
        <v>18</v>
      </c>
      <c r="B20" s="61" t="s">
        <v>106</v>
      </c>
      <c r="C20" s="62" t="s">
        <v>107</v>
      </c>
      <c r="D20" s="61" t="s">
        <v>542</v>
      </c>
      <c r="E20" s="61" t="s">
        <v>34</v>
      </c>
      <c r="F20" s="61" t="s">
        <v>638</v>
      </c>
      <c r="G20" s="52"/>
      <c r="H20" s="52"/>
      <c r="I20" s="52"/>
      <c r="J20" s="52"/>
      <c r="K20" s="63"/>
      <c r="L20" s="104">
        <v>0</v>
      </c>
      <c r="M20" s="100">
        <v>3</v>
      </c>
      <c r="N20" s="100"/>
      <c r="O20" s="100">
        <v>3</v>
      </c>
      <c r="P20" s="100">
        <v>3</v>
      </c>
      <c r="Q20" s="100"/>
      <c r="R20" s="162">
        <v>3</v>
      </c>
      <c r="S20" s="99"/>
      <c r="T20" s="99"/>
      <c r="U20" s="99"/>
      <c r="V20" s="99"/>
      <c r="W20" s="63"/>
      <c r="X20" s="104" t="e">
        <v>#DIV/0!</v>
      </c>
      <c r="Y20" s="99"/>
      <c r="Z20" s="99"/>
      <c r="AA20" s="99"/>
      <c r="AB20" s="99"/>
      <c r="AC20" s="63"/>
      <c r="AD20" s="104" t="e">
        <v>#DIV/0!</v>
      </c>
      <c r="AE20" s="99"/>
      <c r="AF20" s="99"/>
      <c r="AG20" s="99"/>
      <c r="AH20" s="99"/>
      <c r="AI20" s="63"/>
      <c r="AJ20" s="104" t="e">
        <v>#DIV/0!</v>
      </c>
      <c r="AK20" s="52"/>
      <c r="AL20" s="52"/>
      <c r="AM20" s="99"/>
      <c r="AN20" s="52"/>
      <c r="AO20" s="63"/>
      <c r="AP20" s="104">
        <v>0</v>
      </c>
      <c r="AQ20" s="99"/>
      <c r="AR20" s="99"/>
      <c r="AS20" s="99"/>
      <c r="AT20" s="99"/>
      <c r="AU20" s="63"/>
      <c r="AV20" s="104" t="e">
        <v>#DIV/0!</v>
      </c>
      <c r="AW20" s="99"/>
      <c r="AX20" s="99"/>
      <c r="AY20" s="100">
        <v>5</v>
      </c>
      <c r="AZ20" s="100"/>
      <c r="BA20" s="100">
        <v>3</v>
      </c>
      <c r="BB20" s="162">
        <v>4</v>
      </c>
      <c r="BC20" s="99"/>
      <c r="BD20" s="99"/>
      <c r="BE20" s="99"/>
      <c r="BF20" s="52"/>
      <c r="BG20" s="79"/>
      <c r="BH20" s="104" t="e">
        <f>AVERAGE(Table1215165[[#This Row],[Column55]],Table1215165[[#This Row],[Column56]])</f>
        <v>#DIV/0!</v>
      </c>
    </row>
    <row r="21" spans="1:60" ht="23.1" customHeight="1" x14ac:dyDescent="0.3">
      <c r="A21" s="77">
        <v>19</v>
      </c>
      <c r="B21" s="54" t="s">
        <v>49</v>
      </c>
      <c r="C21" s="55" t="s">
        <v>50</v>
      </c>
      <c r="D21" s="54" t="s">
        <v>541</v>
      </c>
      <c r="E21" s="54" t="s">
        <v>34</v>
      </c>
      <c r="F21" s="54" t="s">
        <v>638</v>
      </c>
      <c r="G21" s="56"/>
      <c r="H21" s="56"/>
      <c r="I21" s="56"/>
      <c r="J21" s="56"/>
      <c r="K21" s="57"/>
      <c r="L21" s="104">
        <v>0</v>
      </c>
      <c r="M21" s="100">
        <v>0</v>
      </c>
      <c r="N21" s="100"/>
      <c r="O21" s="100">
        <v>0</v>
      </c>
      <c r="P21" s="100">
        <v>0</v>
      </c>
      <c r="Q21" s="100"/>
      <c r="R21" s="162">
        <v>0</v>
      </c>
      <c r="S21" s="100"/>
      <c r="T21" s="100"/>
      <c r="U21" s="100"/>
      <c r="V21" s="100"/>
      <c r="W21" s="57"/>
      <c r="X21" s="104" t="e">
        <v>#DIV/0!</v>
      </c>
      <c r="Y21" s="100"/>
      <c r="Z21" s="100"/>
      <c r="AA21" s="100"/>
      <c r="AB21" s="100"/>
      <c r="AC21" s="57"/>
      <c r="AD21" s="104" t="e">
        <v>#DIV/0!</v>
      </c>
      <c r="AE21" s="100"/>
      <c r="AF21" s="100"/>
      <c r="AG21" s="100"/>
      <c r="AH21" s="100"/>
      <c r="AI21" s="57"/>
      <c r="AJ21" s="104" t="e">
        <v>#DIV/0!</v>
      </c>
      <c r="AK21" s="56"/>
      <c r="AL21" s="56"/>
      <c r="AM21" s="100"/>
      <c r="AN21" s="56"/>
      <c r="AO21" s="57"/>
      <c r="AP21" s="104">
        <v>0</v>
      </c>
      <c r="AQ21" s="100"/>
      <c r="AR21" s="100"/>
      <c r="AS21" s="100"/>
      <c r="AT21" s="100"/>
      <c r="AU21" s="57"/>
      <c r="AV21" s="104" t="e">
        <v>#DIV/0!</v>
      </c>
      <c r="AW21" s="100"/>
      <c r="AX21" s="100"/>
      <c r="AY21" s="100">
        <v>0</v>
      </c>
      <c r="AZ21" s="100"/>
      <c r="BA21" s="100">
        <v>0</v>
      </c>
      <c r="BB21" s="162">
        <v>0</v>
      </c>
      <c r="BC21" s="100"/>
      <c r="BD21" s="100"/>
      <c r="BE21" s="100"/>
      <c r="BF21" s="56"/>
      <c r="BG21" s="74"/>
      <c r="BH21" s="104" t="e">
        <f>AVERAGE(Table1215165[[#This Row],[Column55]],Table1215165[[#This Row],[Column56]])</f>
        <v>#DIV/0!</v>
      </c>
    </row>
    <row r="22" spans="1:60" ht="23.1" customHeight="1" x14ac:dyDescent="0.3">
      <c r="A22" s="78">
        <v>20</v>
      </c>
      <c r="B22" s="61" t="s">
        <v>195</v>
      </c>
      <c r="C22" s="62" t="s">
        <v>536</v>
      </c>
      <c r="D22" s="61" t="s">
        <v>449</v>
      </c>
      <c r="E22" s="61" t="s">
        <v>160</v>
      </c>
      <c r="F22" s="61" t="s">
        <v>641</v>
      </c>
      <c r="G22" s="52"/>
      <c r="H22" s="52"/>
      <c r="I22" s="52"/>
      <c r="J22" s="52"/>
      <c r="K22" s="63"/>
      <c r="L22" s="104">
        <v>0</v>
      </c>
      <c r="M22" s="100">
        <v>3</v>
      </c>
      <c r="N22" s="100"/>
      <c r="O22" s="100">
        <v>4</v>
      </c>
      <c r="P22" s="100" t="s">
        <v>563</v>
      </c>
      <c r="Q22" s="100"/>
      <c r="R22" s="162">
        <v>3.5</v>
      </c>
      <c r="S22" s="99"/>
      <c r="T22" s="99"/>
      <c r="U22" s="99"/>
      <c r="V22" s="99"/>
      <c r="W22" s="63"/>
      <c r="X22" s="104" t="e">
        <v>#DIV/0!</v>
      </c>
      <c r="Y22" s="99"/>
      <c r="Z22" s="99"/>
      <c r="AA22" s="99"/>
      <c r="AB22" s="99"/>
      <c r="AC22" s="63"/>
      <c r="AD22" s="104" t="e">
        <v>#DIV/0!</v>
      </c>
      <c r="AE22" s="99"/>
      <c r="AF22" s="99"/>
      <c r="AG22" s="99"/>
      <c r="AH22" s="99"/>
      <c r="AI22" s="63"/>
      <c r="AJ22" s="104" t="e">
        <v>#DIV/0!</v>
      </c>
      <c r="AK22" s="52"/>
      <c r="AL22" s="52"/>
      <c r="AM22" s="99"/>
      <c r="AN22" s="52"/>
      <c r="AO22" s="63"/>
      <c r="AP22" s="104">
        <v>0</v>
      </c>
      <c r="AQ22" s="99"/>
      <c r="AR22" s="99"/>
      <c r="AS22" s="99"/>
      <c r="AT22" s="99"/>
      <c r="AU22" s="63"/>
      <c r="AV22" s="104" t="e">
        <v>#DIV/0!</v>
      </c>
      <c r="AW22" s="99"/>
      <c r="AX22" s="99"/>
      <c r="AY22" s="100">
        <v>5</v>
      </c>
      <c r="AZ22" s="100"/>
      <c r="BA22" s="100">
        <v>4</v>
      </c>
      <c r="BB22" s="162">
        <v>4.5</v>
      </c>
      <c r="BC22" s="99"/>
      <c r="BD22" s="99"/>
      <c r="BE22" s="99"/>
      <c r="BF22" s="52"/>
      <c r="BG22" s="79"/>
      <c r="BH22" s="104" t="e">
        <f>AVERAGE(Table1215165[[#This Row],[Column55]],Table1215165[[#This Row],[Column56]])</f>
        <v>#DIV/0!</v>
      </c>
    </row>
    <row r="23" spans="1:60" ht="23.1" customHeight="1" x14ac:dyDescent="0.3">
      <c r="A23" s="77">
        <v>21</v>
      </c>
      <c r="B23" s="54" t="s">
        <v>208</v>
      </c>
      <c r="C23" s="55" t="s">
        <v>209</v>
      </c>
      <c r="D23" s="54" t="s">
        <v>449</v>
      </c>
      <c r="E23" s="54" t="s">
        <v>160</v>
      </c>
      <c r="F23" s="54" t="s">
        <v>641</v>
      </c>
      <c r="G23" s="56"/>
      <c r="H23" s="56"/>
      <c r="I23" s="56"/>
      <c r="J23" s="56"/>
      <c r="K23" s="57"/>
      <c r="L23" s="104">
        <v>0</v>
      </c>
      <c r="M23" s="100">
        <v>3</v>
      </c>
      <c r="N23" s="100"/>
      <c r="O23" s="100">
        <v>4</v>
      </c>
      <c r="P23" s="100" t="s">
        <v>563</v>
      </c>
      <c r="Q23" s="100"/>
      <c r="R23" s="162">
        <v>3.5</v>
      </c>
      <c r="S23" s="100"/>
      <c r="T23" s="100"/>
      <c r="U23" s="100"/>
      <c r="V23" s="100"/>
      <c r="W23" s="57"/>
      <c r="X23" s="104" t="e">
        <v>#DIV/0!</v>
      </c>
      <c r="Y23" s="100"/>
      <c r="Z23" s="100"/>
      <c r="AA23" s="100"/>
      <c r="AB23" s="100"/>
      <c r="AC23" s="57"/>
      <c r="AD23" s="104" t="e">
        <v>#DIV/0!</v>
      </c>
      <c r="AE23" s="100"/>
      <c r="AF23" s="100"/>
      <c r="AG23" s="100"/>
      <c r="AH23" s="100"/>
      <c r="AI23" s="57"/>
      <c r="AJ23" s="104" t="e">
        <v>#DIV/0!</v>
      </c>
      <c r="AK23" s="56"/>
      <c r="AL23" s="56"/>
      <c r="AM23" s="100"/>
      <c r="AN23" s="56"/>
      <c r="AO23" s="57"/>
      <c r="AP23" s="104">
        <v>0</v>
      </c>
      <c r="AQ23" s="100"/>
      <c r="AR23" s="100"/>
      <c r="AS23" s="100"/>
      <c r="AT23" s="100"/>
      <c r="AU23" s="57"/>
      <c r="AV23" s="104" t="e">
        <v>#DIV/0!</v>
      </c>
      <c r="AW23" s="100"/>
      <c r="AX23" s="100"/>
      <c r="AY23" s="100">
        <v>5</v>
      </c>
      <c r="AZ23" s="100"/>
      <c r="BA23" s="100">
        <v>3</v>
      </c>
      <c r="BB23" s="162">
        <v>4</v>
      </c>
      <c r="BC23" s="100"/>
      <c r="BD23" s="100"/>
      <c r="BE23" s="100"/>
      <c r="BF23" s="56"/>
      <c r="BG23" s="74"/>
      <c r="BH23" s="104" t="e">
        <f>AVERAGE(Table1215165[[#This Row],[Column55]],Table1215165[[#This Row],[Column56]])</f>
        <v>#DIV/0!</v>
      </c>
    </row>
    <row r="24" spans="1:60" ht="23.1" customHeight="1" x14ac:dyDescent="0.3">
      <c r="A24" s="78">
        <v>22</v>
      </c>
      <c r="B24" s="61" t="s">
        <v>57</v>
      </c>
      <c r="C24" s="62" t="s">
        <v>58</v>
      </c>
      <c r="D24" s="61" t="s">
        <v>449</v>
      </c>
      <c r="E24" s="61" t="s">
        <v>34</v>
      </c>
      <c r="F24" s="61" t="s">
        <v>638</v>
      </c>
      <c r="G24" s="52"/>
      <c r="H24" s="52"/>
      <c r="I24" s="52"/>
      <c r="J24" s="52"/>
      <c r="K24" s="63"/>
      <c r="L24" s="104">
        <v>0</v>
      </c>
      <c r="M24" s="100">
        <v>3</v>
      </c>
      <c r="N24" s="100"/>
      <c r="O24" s="100">
        <v>3</v>
      </c>
      <c r="P24" s="100">
        <v>2</v>
      </c>
      <c r="Q24" s="100"/>
      <c r="R24" s="162">
        <v>2.6666666666666665</v>
      </c>
      <c r="S24" s="99"/>
      <c r="T24" s="99"/>
      <c r="U24" s="99"/>
      <c r="V24" s="99"/>
      <c r="W24" s="63"/>
      <c r="X24" s="104" t="e">
        <v>#DIV/0!</v>
      </c>
      <c r="Y24" s="99"/>
      <c r="Z24" s="99"/>
      <c r="AA24" s="99"/>
      <c r="AB24" s="99"/>
      <c r="AC24" s="63"/>
      <c r="AD24" s="104" t="e">
        <v>#DIV/0!</v>
      </c>
      <c r="AE24" s="99"/>
      <c r="AF24" s="99"/>
      <c r="AG24" s="99"/>
      <c r="AH24" s="99"/>
      <c r="AI24" s="63"/>
      <c r="AJ24" s="104" t="e">
        <v>#DIV/0!</v>
      </c>
      <c r="AK24" s="52"/>
      <c r="AL24" s="52"/>
      <c r="AM24" s="99"/>
      <c r="AN24" s="52"/>
      <c r="AO24" s="63"/>
      <c r="AP24" s="104">
        <v>0</v>
      </c>
      <c r="AQ24" s="99"/>
      <c r="AR24" s="99"/>
      <c r="AS24" s="99"/>
      <c r="AT24" s="99"/>
      <c r="AU24" s="63"/>
      <c r="AV24" s="104" t="e">
        <v>#DIV/0!</v>
      </c>
      <c r="AW24" s="99"/>
      <c r="AX24" s="99"/>
      <c r="AY24" s="100">
        <v>5</v>
      </c>
      <c r="AZ24" s="100"/>
      <c r="BA24" s="100">
        <v>3</v>
      </c>
      <c r="BB24" s="162">
        <v>4</v>
      </c>
      <c r="BC24" s="99"/>
      <c r="BD24" s="99"/>
      <c r="BE24" s="99"/>
      <c r="BF24" s="52"/>
      <c r="BG24" s="79"/>
      <c r="BH24" s="104" t="e">
        <f>AVERAGE(Table1215165[[#This Row],[Column55]],Table1215165[[#This Row],[Column56]])</f>
        <v>#DIV/0!</v>
      </c>
    </row>
    <row r="25" spans="1:60" ht="23.1" customHeight="1" x14ac:dyDescent="0.3">
      <c r="A25" s="77">
        <v>23</v>
      </c>
      <c r="B25" s="54" t="s">
        <v>224</v>
      </c>
      <c r="C25" s="55" t="s">
        <v>225</v>
      </c>
      <c r="D25" s="54" t="s">
        <v>449</v>
      </c>
      <c r="E25" s="54" t="s">
        <v>160</v>
      </c>
      <c r="F25" s="54" t="s">
        <v>641</v>
      </c>
      <c r="G25" s="56"/>
      <c r="H25" s="56"/>
      <c r="I25" s="56"/>
      <c r="J25" s="56"/>
      <c r="K25" s="57"/>
      <c r="L25" s="104">
        <v>0</v>
      </c>
      <c r="M25" s="100">
        <v>0</v>
      </c>
      <c r="N25" s="100"/>
      <c r="O25" s="100">
        <v>0</v>
      </c>
      <c r="P25" s="100" t="s">
        <v>563</v>
      </c>
      <c r="Q25" s="100"/>
      <c r="R25" s="162">
        <v>0</v>
      </c>
      <c r="S25" s="100"/>
      <c r="T25" s="100"/>
      <c r="U25" s="100"/>
      <c r="V25" s="100"/>
      <c r="W25" s="57"/>
      <c r="X25" s="104" t="e">
        <v>#DIV/0!</v>
      </c>
      <c r="Y25" s="100"/>
      <c r="Z25" s="100"/>
      <c r="AA25" s="100"/>
      <c r="AB25" s="100"/>
      <c r="AC25" s="57"/>
      <c r="AD25" s="104" t="e">
        <v>#DIV/0!</v>
      </c>
      <c r="AE25" s="100"/>
      <c r="AF25" s="100"/>
      <c r="AG25" s="100"/>
      <c r="AH25" s="100"/>
      <c r="AI25" s="57"/>
      <c r="AJ25" s="104" t="e">
        <v>#DIV/0!</v>
      </c>
      <c r="AK25" s="56"/>
      <c r="AL25" s="56"/>
      <c r="AM25" s="100"/>
      <c r="AN25" s="56"/>
      <c r="AO25" s="57"/>
      <c r="AP25" s="104">
        <v>0</v>
      </c>
      <c r="AQ25" s="100"/>
      <c r="AR25" s="100"/>
      <c r="AS25" s="100"/>
      <c r="AT25" s="100"/>
      <c r="AU25" s="57"/>
      <c r="AV25" s="104" t="e">
        <v>#DIV/0!</v>
      </c>
      <c r="AW25" s="100"/>
      <c r="AX25" s="100"/>
      <c r="AY25" s="100">
        <v>0</v>
      </c>
      <c r="AZ25" s="100"/>
      <c r="BA25" s="100">
        <v>0</v>
      </c>
      <c r="BB25" s="162">
        <v>0</v>
      </c>
      <c r="BC25" s="100"/>
      <c r="BD25" s="100"/>
      <c r="BE25" s="100"/>
      <c r="BF25" s="56"/>
      <c r="BG25" s="74"/>
      <c r="BH25" s="104" t="e">
        <f>AVERAGE(Table1215165[[#This Row],[Column55]],Table1215165[[#This Row],[Column56]])</f>
        <v>#DIV/0!</v>
      </c>
    </row>
    <row r="26" spans="1:60" ht="23.1" customHeight="1" x14ac:dyDescent="0.3">
      <c r="A26" s="78">
        <v>24</v>
      </c>
      <c r="B26" s="61" t="s">
        <v>296</v>
      </c>
      <c r="C26" s="62" t="s">
        <v>108</v>
      </c>
      <c r="D26" s="61" t="s">
        <v>449</v>
      </c>
      <c r="E26" s="61" t="s">
        <v>34</v>
      </c>
      <c r="F26" s="61" t="s">
        <v>638</v>
      </c>
      <c r="G26" s="52"/>
      <c r="H26" s="52"/>
      <c r="I26" s="52"/>
      <c r="J26" s="52"/>
      <c r="K26" s="63"/>
      <c r="L26" s="104">
        <v>0</v>
      </c>
      <c r="M26" s="100">
        <v>3</v>
      </c>
      <c r="N26" s="100"/>
      <c r="O26" s="100">
        <v>2</v>
      </c>
      <c r="P26" s="100">
        <v>2</v>
      </c>
      <c r="Q26" s="100"/>
      <c r="R26" s="162">
        <v>2.3333333333333335</v>
      </c>
      <c r="S26" s="99"/>
      <c r="T26" s="99"/>
      <c r="U26" s="99"/>
      <c r="V26" s="99"/>
      <c r="W26" s="63"/>
      <c r="X26" s="104" t="e">
        <v>#DIV/0!</v>
      </c>
      <c r="Y26" s="99"/>
      <c r="Z26" s="99"/>
      <c r="AA26" s="99"/>
      <c r="AB26" s="99"/>
      <c r="AC26" s="63"/>
      <c r="AD26" s="104" t="e">
        <v>#DIV/0!</v>
      </c>
      <c r="AE26" s="99"/>
      <c r="AF26" s="99"/>
      <c r="AG26" s="99"/>
      <c r="AH26" s="99"/>
      <c r="AI26" s="63"/>
      <c r="AJ26" s="104" t="e">
        <v>#DIV/0!</v>
      </c>
      <c r="AK26" s="52"/>
      <c r="AL26" s="52"/>
      <c r="AM26" s="99"/>
      <c r="AN26" s="52"/>
      <c r="AO26" s="63"/>
      <c r="AP26" s="104">
        <v>0</v>
      </c>
      <c r="AQ26" s="99"/>
      <c r="AR26" s="99"/>
      <c r="AS26" s="99"/>
      <c r="AT26" s="99"/>
      <c r="AU26" s="63"/>
      <c r="AV26" s="104" t="e">
        <v>#DIV/0!</v>
      </c>
      <c r="AW26" s="99"/>
      <c r="AX26" s="99"/>
      <c r="AY26" s="100">
        <v>5</v>
      </c>
      <c r="AZ26" s="100"/>
      <c r="BA26" s="100">
        <v>2</v>
      </c>
      <c r="BB26" s="162">
        <v>3.5</v>
      </c>
      <c r="BC26" s="99"/>
      <c r="BD26" s="99"/>
      <c r="BE26" s="99"/>
      <c r="BF26" s="52"/>
      <c r="BG26" s="79"/>
      <c r="BH26" s="104" t="e">
        <f>AVERAGE(Table1215165[[#This Row],[Column55]],Table1215165[[#This Row],[Column56]])</f>
        <v>#DIV/0!</v>
      </c>
    </row>
    <row r="27" spans="1:60" ht="23.1" customHeight="1" x14ac:dyDescent="0.3">
      <c r="A27" s="77">
        <v>25</v>
      </c>
      <c r="B27" s="54" t="s">
        <v>240</v>
      </c>
      <c r="C27" s="55" t="s">
        <v>241</v>
      </c>
      <c r="D27" s="54" t="s">
        <v>449</v>
      </c>
      <c r="E27" s="54" t="s">
        <v>160</v>
      </c>
      <c r="F27" s="54" t="s">
        <v>641</v>
      </c>
      <c r="G27" s="56"/>
      <c r="H27" s="56"/>
      <c r="I27" s="56"/>
      <c r="J27" s="56"/>
      <c r="K27" s="57"/>
      <c r="L27" s="104">
        <v>0</v>
      </c>
      <c r="M27" s="100">
        <v>3</v>
      </c>
      <c r="N27" s="100"/>
      <c r="O27" s="100">
        <v>3</v>
      </c>
      <c r="P27" s="100" t="s">
        <v>563</v>
      </c>
      <c r="Q27" s="100"/>
      <c r="R27" s="162">
        <v>3</v>
      </c>
      <c r="S27" s="100"/>
      <c r="T27" s="100"/>
      <c r="U27" s="100"/>
      <c r="V27" s="100"/>
      <c r="W27" s="57"/>
      <c r="X27" s="104" t="e">
        <v>#DIV/0!</v>
      </c>
      <c r="Y27" s="100"/>
      <c r="Z27" s="100"/>
      <c r="AA27" s="100"/>
      <c r="AB27" s="100"/>
      <c r="AC27" s="57"/>
      <c r="AD27" s="104" t="e">
        <v>#DIV/0!</v>
      </c>
      <c r="AE27" s="100"/>
      <c r="AF27" s="100"/>
      <c r="AG27" s="100"/>
      <c r="AH27" s="100"/>
      <c r="AI27" s="57"/>
      <c r="AJ27" s="104" t="e">
        <v>#DIV/0!</v>
      </c>
      <c r="AK27" s="56"/>
      <c r="AL27" s="56"/>
      <c r="AM27" s="100"/>
      <c r="AN27" s="56"/>
      <c r="AO27" s="57"/>
      <c r="AP27" s="104">
        <v>0</v>
      </c>
      <c r="AQ27" s="100"/>
      <c r="AR27" s="100"/>
      <c r="AS27" s="100"/>
      <c r="AT27" s="100"/>
      <c r="AU27" s="57"/>
      <c r="AV27" s="104" t="e">
        <v>#DIV/0!</v>
      </c>
      <c r="AW27" s="100"/>
      <c r="AX27" s="100"/>
      <c r="AY27" s="100">
        <v>5</v>
      </c>
      <c r="AZ27" s="100"/>
      <c r="BA27" s="100">
        <v>4</v>
      </c>
      <c r="BB27" s="162">
        <v>4.5</v>
      </c>
      <c r="BC27" s="100"/>
      <c r="BD27" s="100"/>
      <c r="BE27" s="100"/>
      <c r="BF27" s="56"/>
      <c r="BG27" s="74"/>
      <c r="BH27" s="104" t="e">
        <f>AVERAGE(Table1215165[[#This Row],[Column55]],Table1215165[[#This Row],[Column56]])</f>
        <v>#DIV/0!</v>
      </c>
    </row>
    <row r="28" spans="1:60" ht="23.1" customHeight="1" x14ac:dyDescent="0.3">
      <c r="A28" s="78">
        <v>26</v>
      </c>
      <c r="B28" s="61" t="s">
        <v>297</v>
      </c>
      <c r="C28" s="62" t="s">
        <v>298</v>
      </c>
      <c r="D28" s="61" t="s">
        <v>541</v>
      </c>
      <c r="E28" s="61" t="s">
        <v>492</v>
      </c>
      <c r="F28" s="61" t="s">
        <v>640</v>
      </c>
      <c r="G28" s="52"/>
      <c r="H28" s="52"/>
      <c r="I28" s="52"/>
      <c r="J28" s="52"/>
      <c r="K28" s="63"/>
      <c r="L28" s="104">
        <v>0</v>
      </c>
      <c r="M28" s="100" t="s">
        <v>563</v>
      </c>
      <c r="N28" s="100"/>
      <c r="O28" s="100" t="s">
        <v>563</v>
      </c>
      <c r="P28" s="100" t="s">
        <v>563</v>
      </c>
      <c r="Q28" s="100"/>
      <c r="R28" s="162" t="s">
        <v>563</v>
      </c>
      <c r="S28" s="99"/>
      <c r="T28" s="99"/>
      <c r="U28" s="99"/>
      <c r="V28" s="99"/>
      <c r="W28" s="63"/>
      <c r="X28" s="104" t="e">
        <v>#DIV/0!</v>
      </c>
      <c r="Y28" s="99"/>
      <c r="Z28" s="99"/>
      <c r="AA28" s="99"/>
      <c r="AB28" s="99"/>
      <c r="AC28" s="63"/>
      <c r="AD28" s="104" t="e">
        <v>#DIV/0!</v>
      </c>
      <c r="AE28" s="99"/>
      <c r="AF28" s="99"/>
      <c r="AG28" s="99"/>
      <c r="AH28" s="99"/>
      <c r="AI28" s="63"/>
      <c r="AJ28" s="104" t="e">
        <v>#DIV/0!</v>
      </c>
      <c r="AK28" s="52"/>
      <c r="AL28" s="52"/>
      <c r="AM28" s="99"/>
      <c r="AN28" s="52"/>
      <c r="AO28" s="63"/>
      <c r="AP28" s="104">
        <v>0</v>
      </c>
      <c r="AQ28" s="99"/>
      <c r="AR28" s="99"/>
      <c r="AS28" s="99"/>
      <c r="AT28" s="99"/>
      <c r="AU28" s="63"/>
      <c r="AV28" s="104" t="e">
        <v>#DIV/0!</v>
      </c>
      <c r="AW28" s="99"/>
      <c r="AX28" s="99"/>
      <c r="AY28" s="100" t="s">
        <v>563</v>
      </c>
      <c r="AZ28" s="100"/>
      <c r="BA28" s="100" t="s">
        <v>563</v>
      </c>
      <c r="BB28" s="162" t="s">
        <v>563</v>
      </c>
      <c r="BC28" s="99"/>
      <c r="BD28" s="99"/>
      <c r="BE28" s="99"/>
      <c r="BF28" s="52"/>
      <c r="BG28" s="79"/>
      <c r="BH28" s="104" t="e">
        <f>AVERAGE(Table1215165[[#This Row],[Column55]],Table1215165[[#This Row],[Column56]])</f>
        <v>#DIV/0!</v>
      </c>
    </row>
    <row r="29" spans="1:60" ht="23.1" customHeight="1" x14ac:dyDescent="0.3">
      <c r="A29" s="77">
        <v>27</v>
      </c>
      <c r="B29" s="54" t="s">
        <v>256</v>
      </c>
      <c r="C29" s="55" t="s">
        <v>257</v>
      </c>
      <c r="D29" s="54" t="s">
        <v>449</v>
      </c>
      <c r="E29" s="54" t="s">
        <v>160</v>
      </c>
      <c r="F29" s="54" t="s">
        <v>641</v>
      </c>
      <c r="G29" s="56"/>
      <c r="H29" s="56"/>
      <c r="I29" s="56"/>
      <c r="J29" s="56"/>
      <c r="K29" s="57"/>
      <c r="L29" s="104">
        <v>0</v>
      </c>
      <c r="M29" s="100">
        <v>3</v>
      </c>
      <c r="N29" s="100"/>
      <c r="O29" s="100">
        <v>3</v>
      </c>
      <c r="P29" s="100" t="s">
        <v>563</v>
      </c>
      <c r="Q29" s="100"/>
      <c r="R29" s="162">
        <v>3</v>
      </c>
      <c r="S29" s="100"/>
      <c r="T29" s="100"/>
      <c r="U29" s="100"/>
      <c r="V29" s="100"/>
      <c r="W29" s="57"/>
      <c r="X29" s="104" t="e">
        <v>#DIV/0!</v>
      </c>
      <c r="Y29" s="100"/>
      <c r="Z29" s="100"/>
      <c r="AA29" s="100"/>
      <c r="AB29" s="100"/>
      <c r="AC29" s="57"/>
      <c r="AD29" s="104" t="e">
        <v>#DIV/0!</v>
      </c>
      <c r="AE29" s="100"/>
      <c r="AF29" s="100"/>
      <c r="AG29" s="100"/>
      <c r="AH29" s="100"/>
      <c r="AI29" s="57"/>
      <c r="AJ29" s="104" t="e">
        <v>#DIV/0!</v>
      </c>
      <c r="AK29" s="56"/>
      <c r="AL29" s="56"/>
      <c r="AM29" s="100"/>
      <c r="AN29" s="56"/>
      <c r="AO29" s="57"/>
      <c r="AP29" s="104">
        <v>0</v>
      </c>
      <c r="AQ29" s="100"/>
      <c r="AR29" s="100"/>
      <c r="AS29" s="100"/>
      <c r="AT29" s="100"/>
      <c r="AU29" s="57"/>
      <c r="AV29" s="104" t="e">
        <v>#DIV/0!</v>
      </c>
      <c r="AW29" s="100"/>
      <c r="AX29" s="100"/>
      <c r="AY29" s="100">
        <v>5</v>
      </c>
      <c r="AZ29" s="100"/>
      <c r="BA29" s="100">
        <v>2</v>
      </c>
      <c r="BB29" s="162">
        <v>3.5</v>
      </c>
      <c r="BC29" s="100"/>
      <c r="BD29" s="100"/>
      <c r="BE29" s="100"/>
      <c r="BF29" s="56"/>
      <c r="BG29" s="74"/>
      <c r="BH29" s="104" t="e">
        <f>AVERAGE(Table1215165[[#This Row],[Column55]],Table1215165[[#This Row],[Column56]])</f>
        <v>#DIV/0!</v>
      </c>
    </row>
    <row r="30" spans="1:60" ht="23.1" customHeight="1" x14ac:dyDescent="0.3">
      <c r="A30" s="78">
        <v>28</v>
      </c>
      <c r="B30" s="61" t="s">
        <v>65</v>
      </c>
      <c r="C30" s="62" t="s">
        <v>66</v>
      </c>
      <c r="D30" s="61" t="s">
        <v>449</v>
      </c>
      <c r="E30" s="61" t="s">
        <v>34</v>
      </c>
      <c r="F30" s="61" t="s">
        <v>638</v>
      </c>
      <c r="G30" s="52"/>
      <c r="H30" s="52"/>
      <c r="I30" s="52"/>
      <c r="J30" s="52"/>
      <c r="K30" s="63"/>
      <c r="L30" s="104">
        <v>0</v>
      </c>
      <c r="M30" s="100">
        <v>1</v>
      </c>
      <c r="N30" s="100"/>
      <c r="O30" s="100">
        <v>1</v>
      </c>
      <c r="P30" s="100">
        <v>1</v>
      </c>
      <c r="Q30" s="100"/>
      <c r="R30" s="162">
        <v>1</v>
      </c>
      <c r="S30" s="99"/>
      <c r="T30" s="99"/>
      <c r="U30" s="99"/>
      <c r="V30" s="99"/>
      <c r="W30" s="63"/>
      <c r="X30" s="104" t="e">
        <v>#DIV/0!</v>
      </c>
      <c r="Y30" s="99"/>
      <c r="Z30" s="99"/>
      <c r="AA30" s="99"/>
      <c r="AB30" s="99"/>
      <c r="AC30" s="63"/>
      <c r="AD30" s="104" t="e">
        <v>#DIV/0!</v>
      </c>
      <c r="AE30" s="99"/>
      <c r="AF30" s="99"/>
      <c r="AG30" s="99"/>
      <c r="AH30" s="99"/>
      <c r="AI30" s="63"/>
      <c r="AJ30" s="104" t="e">
        <v>#DIV/0!</v>
      </c>
      <c r="AK30" s="52"/>
      <c r="AL30" s="52"/>
      <c r="AM30" s="99"/>
      <c r="AN30" s="52"/>
      <c r="AO30" s="63"/>
      <c r="AP30" s="104">
        <v>0</v>
      </c>
      <c r="AQ30" s="99"/>
      <c r="AR30" s="99"/>
      <c r="AS30" s="99"/>
      <c r="AT30" s="99"/>
      <c r="AU30" s="63"/>
      <c r="AV30" s="104" t="e">
        <v>#DIV/0!</v>
      </c>
      <c r="AW30" s="99"/>
      <c r="AX30" s="99"/>
      <c r="AY30" s="100">
        <v>5</v>
      </c>
      <c r="AZ30" s="100"/>
      <c r="BA30" s="100">
        <v>1</v>
      </c>
      <c r="BB30" s="162">
        <v>3</v>
      </c>
      <c r="BC30" s="99"/>
      <c r="BD30" s="99"/>
      <c r="BE30" s="99"/>
      <c r="BF30" s="52"/>
      <c r="BG30" s="79"/>
      <c r="BH30" s="104" t="e">
        <f>AVERAGE(Table1215165[[#This Row],[Column55]],Table1215165[[#This Row],[Column56]])</f>
        <v>#DIV/0!</v>
      </c>
    </row>
    <row r="31" spans="1:60" ht="23.1" customHeight="1" x14ac:dyDescent="0.3">
      <c r="A31" s="77">
        <v>29</v>
      </c>
      <c r="B31" s="54" t="s">
        <v>299</v>
      </c>
      <c r="C31" s="55" t="s">
        <v>300</v>
      </c>
      <c r="D31" s="54" t="s">
        <v>449</v>
      </c>
      <c r="E31" s="54" t="s">
        <v>492</v>
      </c>
      <c r="F31" s="54" t="s">
        <v>640</v>
      </c>
      <c r="G31" s="56"/>
      <c r="H31" s="56"/>
      <c r="I31" s="56"/>
      <c r="J31" s="56"/>
      <c r="K31" s="57"/>
      <c r="L31" s="104">
        <v>0</v>
      </c>
      <c r="M31" s="100" t="s">
        <v>563</v>
      </c>
      <c r="N31" s="100"/>
      <c r="O31" s="100" t="s">
        <v>563</v>
      </c>
      <c r="P31" s="100" t="s">
        <v>563</v>
      </c>
      <c r="Q31" s="100"/>
      <c r="R31" s="162" t="s">
        <v>563</v>
      </c>
      <c r="S31" s="100"/>
      <c r="T31" s="100"/>
      <c r="U31" s="100"/>
      <c r="V31" s="100"/>
      <c r="W31" s="57"/>
      <c r="X31" s="104" t="e">
        <v>#DIV/0!</v>
      </c>
      <c r="Y31" s="100"/>
      <c r="Z31" s="100"/>
      <c r="AA31" s="100"/>
      <c r="AB31" s="100"/>
      <c r="AC31" s="57"/>
      <c r="AD31" s="104" t="e">
        <v>#DIV/0!</v>
      </c>
      <c r="AE31" s="100"/>
      <c r="AF31" s="100"/>
      <c r="AG31" s="100"/>
      <c r="AH31" s="100"/>
      <c r="AI31" s="57"/>
      <c r="AJ31" s="104" t="e">
        <v>#DIV/0!</v>
      </c>
      <c r="AK31" s="56"/>
      <c r="AL31" s="56"/>
      <c r="AM31" s="100"/>
      <c r="AN31" s="56"/>
      <c r="AO31" s="57"/>
      <c r="AP31" s="104">
        <v>0</v>
      </c>
      <c r="AQ31" s="100"/>
      <c r="AR31" s="100"/>
      <c r="AS31" s="100"/>
      <c r="AT31" s="100"/>
      <c r="AU31" s="57"/>
      <c r="AV31" s="104" t="e">
        <v>#DIV/0!</v>
      </c>
      <c r="AW31" s="100"/>
      <c r="AX31" s="100"/>
      <c r="AY31" s="100" t="s">
        <v>563</v>
      </c>
      <c r="AZ31" s="100"/>
      <c r="BA31" s="100" t="s">
        <v>563</v>
      </c>
      <c r="BB31" s="162" t="s">
        <v>563</v>
      </c>
      <c r="BC31" s="100"/>
      <c r="BD31" s="100"/>
      <c r="BE31" s="100"/>
      <c r="BF31" s="56"/>
      <c r="BG31" s="74"/>
      <c r="BH31" s="104" t="e">
        <f>AVERAGE(Table1215165[[#This Row],[Column55]],Table1215165[[#This Row],[Column56]])</f>
        <v>#DIV/0!</v>
      </c>
    </row>
    <row r="32" spans="1:60" ht="23.1" customHeight="1" x14ac:dyDescent="0.3">
      <c r="A32" s="78">
        <v>30</v>
      </c>
      <c r="B32" s="61" t="s">
        <v>39</v>
      </c>
      <c r="C32" s="62" t="s">
        <v>40</v>
      </c>
      <c r="D32" s="61" t="s">
        <v>449</v>
      </c>
      <c r="E32" s="61" t="s">
        <v>34</v>
      </c>
      <c r="F32" s="61" t="s">
        <v>638</v>
      </c>
      <c r="G32" s="52"/>
      <c r="H32" s="52"/>
      <c r="I32" s="52"/>
      <c r="J32" s="52"/>
      <c r="K32" s="63"/>
      <c r="L32" s="104">
        <v>0</v>
      </c>
      <c r="M32" s="100">
        <v>3</v>
      </c>
      <c r="N32" s="100"/>
      <c r="O32" s="100">
        <v>3</v>
      </c>
      <c r="P32" s="100">
        <v>1</v>
      </c>
      <c r="Q32" s="100"/>
      <c r="R32" s="162">
        <v>2.3333333333333335</v>
      </c>
      <c r="S32" s="99"/>
      <c r="T32" s="99"/>
      <c r="U32" s="99"/>
      <c r="V32" s="99"/>
      <c r="W32" s="63"/>
      <c r="X32" s="104" t="e">
        <v>#DIV/0!</v>
      </c>
      <c r="Y32" s="99"/>
      <c r="Z32" s="99"/>
      <c r="AA32" s="99"/>
      <c r="AB32" s="99"/>
      <c r="AC32" s="63"/>
      <c r="AD32" s="104" t="e">
        <v>#DIV/0!</v>
      </c>
      <c r="AE32" s="99"/>
      <c r="AF32" s="99"/>
      <c r="AG32" s="99"/>
      <c r="AH32" s="99"/>
      <c r="AI32" s="63"/>
      <c r="AJ32" s="104" t="e">
        <v>#DIV/0!</v>
      </c>
      <c r="AK32" s="52"/>
      <c r="AL32" s="52"/>
      <c r="AM32" s="99"/>
      <c r="AN32" s="52"/>
      <c r="AO32" s="63"/>
      <c r="AP32" s="104">
        <v>0</v>
      </c>
      <c r="AQ32" s="99"/>
      <c r="AR32" s="99"/>
      <c r="AS32" s="99"/>
      <c r="AT32" s="99"/>
      <c r="AU32" s="63"/>
      <c r="AV32" s="104" t="e">
        <v>#DIV/0!</v>
      </c>
      <c r="AW32" s="99"/>
      <c r="AX32" s="99"/>
      <c r="AY32" s="100">
        <v>5</v>
      </c>
      <c r="AZ32" s="100"/>
      <c r="BA32" s="100">
        <v>1</v>
      </c>
      <c r="BB32" s="162">
        <v>3</v>
      </c>
      <c r="BC32" s="99"/>
      <c r="BD32" s="99"/>
      <c r="BE32" s="99"/>
      <c r="BF32" s="52"/>
      <c r="BG32" s="79"/>
      <c r="BH32" s="104" t="e">
        <f>AVERAGE(Table1215165[[#This Row],[Column55]],Table1215165[[#This Row],[Column56]])</f>
        <v>#DIV/0!</v>
      </c>
    </row>
    <row r="33" spans="1:60" ht="23.1" customHeight="1" x14ac:dyDescent="0.3">
      <c r="A33" s="77">
        <v>31</v>
      </c>
      <c r="B33" s="54" t="s">
        <v>109</v>
      </c>
      <c r="C33" s="55" t="s">
        <v>110</v>
      </c>
      <c r="D33" s="54" t="s">
        <v>449</v>
      </c>
      <c r="E33" s="54" t="s">
        <v>34</v>
      </c>
      <c r="F33" s="54" t="s">
        <v>638</v>
      </c>
      <c r="G33" s="56"/>
      <c r="H33" s="56"/>
      <c r="I33" s="56"/>
      <c r="J33" s="56"/>
      <c r="K33" s="57"/>
      <c r="L33" s="104">
        <v>0</v>
      </c>
      <c r="M33" s="100">
        <v>0</v>
      </c>
      <c r="N33" s="100"/>
      <c r="O33" s="100">
        <v>0</v>
      </c>
      <c r="P33" s="100">
        <v>0</v>
      </c>
      <c r="Q33" s="100"/>
      <c r="R33" s="162">
        <v>0</v>
      </c>
      <c r="S33" s="100"/>
      <c r="T33" s="100"/>
      <c r="U33" s="100"/>
      <c r="V33" s="100"/>
      <c r="W33" s="57"/>
      <c r="X33" s="104" t="e">
        <v>#DIV/0!</v>
      </c>
      <c r="Y33" s="100"/>
      <c r="Z33" s="100"/>
      <c r="AA33" s="100"/>
      <c r="AB33" s="100"/>
      <c r="AC33" s="57"/>
      <c r="AD33" s="104" t="e">
        <v>#DIV/0!</v>
      </c>
      <c r="AE33" s="100"/>
      <c r="AF33" s="100"/>
      <c r="AG33" s="100"/>
      <c r="AH33" s="100"/>
      <c r="AI33" s="57"/>
      <c r="AJ33" s="104" t="e">
        <v>#DIV/0!</v>
      </c>
      <c r="AK33" s="56"/>
      <c r="AL33" s="56"/>
      <c r="AM33" s="100"/>
      <c r="AN33" s="56"/>
      <c r="AO33" s="57"/>
      <c r="AP33" s="104">
        <v>0</v>
      </c>
      <c r="AQ33" s="100"/>
      <c r="AR33" s="100"/>
      <c r="AS33" s="100"/>
      <c r="AT33" s="100"/>
      <c r="AU33" s="57"/>
      <c r="AV33" s="104" t="e">
        <v>#DIV/0!</v>
      </c>
      <c r="AW33" s="100"/>
      <c r="AX33" s="100"/>
      <c r="AY33" s="100">
        <v>0</v>
      </c>
      <c r="AZ33" s="100"/>
      <c r="BA33" s="100">
        <v>0</v>
      </c>
      <c r="BB33" s="162">
        <v>0</v>
      </c>
      <c r="BC33" s="100"/>
      <c r="BD33" s="100"/>
      <c r="BE33" s="100"/>
      <c r="BF33" s="56"/>
      <c r="BG33" s="74"/>
      <c r="BH33" s="104" t="e">
        <f>AVERAGE(Table1215165[[#This Row],[Column55]],Table1215165[[#This Row],[Column56]])</f>
        <v>#DIV/0!</v>
      </c>
    </row>
    <row r="34" spans="1:60" ht="23.1" customHeight="1" x14ac:dyDescent="0.3">
      <c r="A34" s="78">
        <v>32</v>
      </c>
      <c r="B34" s="61" t="s">
        <v>242</v>
      </c>
      <c r="C34" s="62" t="s">
        <v>243</v>
      </c>
      <c r="D34" s="61" t="s">
        <v>541</v>
      </c>
      <c r="E34" s="61" t="s">
        <v>160</v>
      </c>
      <c r="F34" s="61" t="s">
        <v>641</v>
      </c>
      <c r="G34" s="52"/>
      <c r="H34" s="52"/>
      <c r="I34" s="52"/>
      <c r="J34" s="52"/>
      <c r="K34" s="63"/>
      <c r="L34" s="104">
        <v>0</v>
      </c>
      <c r="M34" s="100">
        <v>3</v>
      </c>
      <c r="N34" s="100"/>
      <c r="O34" s="100">
        <v>3</v>
      </c>
      <c r="P34" s="100" t="s">
        <v>563</v>
      </c>
      <c r="Q34" s="100"/>
      <c r="R34" s="162">
        <v>3</v>
      </c>
      <c r="S34" s="99"/>
      <c r="T34" s="99"/>
      <c r="U34" s="99"/>
      <c r="V34" s="99"/>
      <c r="W34" s="63"/>
      <c r="X34" s="104" t="e">
        <v>#DIV/0!</v>
      </c>
      <c r="Y34" s="99"/>
      <c r="Z34" s="99"/>
      <c r="AA34" s="99"/>
      <c r="AB34" s="99"/>
      <c r="AC34" s="63"/>
      <c r="AD34" s="104" t="e">
        <v>#DIV/0!</v>
      </c>
      <c r="AE34" s="99"/>
      <c r="AF34" s="99"/>
      <c r="AG34" s="99"/>
      <c r="AH34" s="99"/>
      <c r="AI34" s="63"/>
      <c r="AJ34" s="104" t="e">
        <v>#DIV/0!</v>
      </c>
      <c r="AK34" s="52"/>
      <c r="AL34" s="52"/>
      <c r="AM34" s="99"/>
      <c r="AN34" s="52"/>
      <c r="AO34" s="63"/>
      <c r="AP34" s="104">
        <v>0</v>
      </c>
      <c r="AQ34" s="99"/>
      <c r="AR34" s="99"/>
      <c r="AS34" s="99"/>
      <c r="AT34" s="99"/>
      <c r="AU34" s="63"/>
      <c r="AV34" s="104" t="e">
        <v>#DIV/0!</v>
      </c>
      <c r="AW34" s="99"/>
      <c r="AX34" s="99"/>
      <c r="AY34" s="100">
        <v>5</v>
      </c>
      <c r="AZ34" s="100"/>
      <c r="BA34" s="100">
        <v>3</v>
      </c>
      <c r="BB34" s="162">
        <v>4</v>
      </c>
      <c r="BC34" s="99"/>
      <c r="BD34" s="99"/>
      <c r="BE34" s="99"/>
      <c r="BF34" s="52"/>
      <c r="BG34" s="79"/>
      <c r="BH34" s="104" t="e">
        <f>AVERAGE(Table1215165[[#This Row],[Column55]],Table1215165[[#This Row],[Column56]])</f>
        <v>#DIV/0!</v>
      </c>
    </row>
    <row r="35" spans="1:60" ht="23.1" customHeight="1" x14ac:dyDescent="0.3">
      <c r="A35" s="77">
        <v>33</v>
      </c>
      <c r="B35" s="54" t="s">
        <v>210</v>
      </c>
      <c r="C35" s="55" t="s">
        <v>211</v>
      </c>
      <c r="D35" s="54" t="s">
        <v>541</v>
      </c>
      <c r="E35" s="54" t="s">
        <v>160</v>
      </c>
      <c r="F35" s="54" t="s">
        <v>641</v>
      </c>
      <c r="G35" s="56"/>
      <c r="H35" s="56"/>
      <c r="I35" s="56"/>
      <c r="J35" s="56"/>
      <c r="K35" s="57"/>
      <c r="L35" s="104">
        <v>0</v>
      </c>
      <c r="M35" s="100">
        <v>2</v>
      </c>
      <c r="N35" s="100"/>
      <c r="O35" s="100">
        <v>3</v>
      </c>
      <c r="P35" s="100" t="s">
        <v>563</v>
      </c>
      <c r="Q35" s="100"/>
      <c r="R35" s="162">
        <v>2.5</v>
      </c>
      <c r="S35" s="100"/>
      <c r="T35" s="100"/>
      <c r="U35" s="100"/>
      <c r="V35" s="100"/>
      <c r="W35" s="57"/>
      <c r="X35" s="104" t="e">
        <v>#DIV/0!</v>
      </c>
      <c r="Y35" s="100"/>
      <c r="Z35" s="100"/>
      <c r="AA35" s="100"/>
      <c r="AB35" s="100"/>
      <c r="AC35" s="57"/>
      <c r="AD35" s="104" t="e">
        <v>#DIV/0!</v>
      </c>
      <c r="AE35" s="100"/>
      <c r="AF35" s="100"/>
      <c r="AG35" s="100"/>
      <c r="AH35" s="100"/>
      <c r="AI35" s="57"/>
      <c r="AJ35" s="104" t="e">
        <v>#DIV/0!</v>
      </c>
      <c r="AK35" s="56"/>
      <c r="AL35" s="56"/>
      <c r="AM35" s="100"/>
      <c r="AN35" s="56"/>
      <c r="AO35" s="57"/>
      <c r="AP35" s="104">
        <v>0</v>
      </c>
      <c r="AQ35" s="100"/>
      <c r="AR35" s="100"/>
      <c r="AS35" s="100"/>
      <c r="AT35" s="100"/>
      <c r="AU35" s="57"/>
      <c r="AV35" s="104" t="e">
        <v>#DIV/0!</v>
      </c>
      <c r="AW35" s="100"/>
      <c r="AX35" s="100"/>
      <c r="AY35" s="100">
        <v>5</v>
      </c>
      <c r="AZ35" s="100"/>
      <c r="BA35" s="100">
        <v>1</v>
      </c>
      <c r="BB35" s="162">
        <v>3</v>
      </c>
      <c r="BC35" s="100"/>
      <c r="BD35" s="100"/>
      <c r="BE35" s="100"/>
      <c r="BF35" s="56"/>
      <c r="BG35" s="74"/>
      <c r="BH35" s="104" t="e">
        <f>AVERAGE(Table1215165[[#This Row],[Column55]],Table1215165[[#This Row],[Column56]])</f>
        <v>#DIV/0!</v>
      </c>
    </row>
    <row r="36" spans="1:60" ht="23.1" customHeight="1" x14ac:dyDescent="0.3">
      <c r="A36" s="78">
        <v>34</v>
      </c>
      <c r="B36" s="61" t="s">
        <v>94</v>
      </c>
      <c r="C36" s="62" t="s">
        <v>95</v>
      </c>
      <c r="D36" s="61" t="s">
        <v>541</v>
      </c>
      <c r="E36" s="61" t="s">
        <v>34</v>
      </c>
      <c r="F36" s="61" t="s">
        <v>638</v>
      </c>
      <c r="G36" s="52"/>
      <c r="H36" s="52"/>
      <c r="I36" s="52"/>
      <c r="J36" s="52"/>
      <c r="K36" s="63"/>
      <c r="L36" s="104">
        <v>0</v>
      </c>
      <c r="M36" s="100">
        <v>4</v>
      </c>
      <c r="N36" s="100"/>
      <c r="O36" s="100">
        <v>4</v>
      </c>
      <c r="P36" s="100">
        <v>4</v>
      </c>
      <c r="Q36" s="100"/>
      <c r="R36" s="162">
        <v>4</v>
      </c>
      <c r="S36" s="99"/>
      <c r="T36" s="99"/>
      <c r="U36" s="99"/>
      <c r="V36" s="99"/>
      <c r="W36" s="63"/>
      <c r="X36" s="104" t="e">
        <v>#DIV/0!</v>
      </c>
      <c r="Y36" s="99"/>
      <c r="Z36" s="99"/>
      <c r="AA36" s="99"/>
      <c r="AB36" s="99"/>
      <c r="AC36" s="63"/>
      <c r="AD36" s="104" t="e">
        <v>#DIV/0!</v>
      </c>
      <c r="AE36" s="99"/>
      <c r="AF36" s="99"/>
      <c r="AG36" s="99"/>
      <c r="AH36" s="99"/>
      <c r="AI36" s="63"/>
      <c r="AJ36" s="104" t="e">
        <v>#DIV/0!</v>
      </c>
      <c r="AK36" s="52"/>
      <c r="AL36" s="52"/>
      <c r="AM36" s="99"/>
      <c r="AN36" s="52"/>
      <c r="AO36" s="63"/>
      <c r="AP36" s="104">
        <v>0</v>
      </c>
      <c r="AQ36" s="99"/>
      <c r="AR36" s="99"/>
      <c r="AS36" s="99"/>
      <c r="AT36" s="99"/>
      <c r="AU36" s="63"/>
      <c r="AV36" s="104" t="e">
        <v>#DIV/0!</v>
      </c>
      <c r="AW36" s="99"/>
      <c r="AX36" s="99"/>
      <c r="AY36" s="100">
        <v>5</v>
      </c>
      <c r="AZ36" s="100"/>
      <c r="BA36" s="100">
        <v>4</v>
      </c>
      <c r="BB36" s="162">
        <v>4.5</v>
      </c>
      <c r="BC36" s="99"/>
      <c r="BD36" s="99"/>
      <c r="BE36" s="99"/>
      <c r="BF36" s="52"/>
      <c r="BG36" s="79"/>
      <c r="BH36" s="104" t="e">
        <f>AVERAGE(Table1215165[[#This Row],[Column55]],Table1215165[[#This Row],[Column56]])</f>
        <v>#DIV/0!</v>
      </c>
    </row>
    <row r="37" spans="1:60" ht="23.1" customHeight="1" x14ac:dyDescent="0.3">
      <c r="A37" s="77">
        <v>35</v>
      </c>
      <c r="B37" s="54" t="s">
        <v>272</v>
      </c>
      <c r="C37" s="55" t="s">
        <v>273</v>
      </c>
      <c r="D37" s="54" t="s">
        <v>449</v>
      </c>
      <c r="E37" s="54" t="s">
        <v>160</v>
      </c>
      <c r="F37" s="54" t="s">
        <v>641</v>
      </c>
      <c r="G37" s="56"/>
      <c r="H37" s="56"/>
      <c r="I37" s="56"/>
      <c r="J37" s="56"/>
      <c r="K37" s="57"/>
      <c r="L37" s="104">
        <v>0</v>
      </c>
      <c r="M37" s="100">
        <v>3</v>
      </c>
      <c r="N37" s="100"/>
      <c r="O37" s="100">
        <v>3</v>
      </c>
      <c r="P37" s="100" t="s">
        <v>563</v>
      </c>
      <c r="Q37" s="100"/>
      <c r="R37" s="162">
        <v>3</v>
      </c>
      <c r="S37" s="100"/>
      <c r="T37" s="100"/>
      <c r="U37" s="100"/>
      <c r="V37" s="100"/>
      <c r="W37" s="57"/>
      <c r="X37" s="104" t="e">
        <v>#DIV/0!</v>
      </c>
      <c r="Y37" s="100"/>
      <c r="Z37" s="100"/>
      <c r="AA37" s="100"/>
      <c r="AB37" s="100"/>
      <c r="AC37" s="57"/>
      <c r="AD37" s="104" t="e">
        <v>#DIV/0!</v>
      </c>
      <c r="AE37" s="100"/>
      <c r="AF37" s="100"/>
      <c r="AG37" s="100"/>
      <c r="AH37" s="100"/>
      <c r="AI37" s="57"/>
      <c r="AJ37" s="104" t="e">
        <v>#DIV/0!</v>
      </c>
      <c r="AK37" s="56"/>
      <c r="AL37" s="56"/>
      <c r="AM37" s="100"/>
      <c r="AN37" s="56"/>
      <c r="AO37" s="57"/>
      <c r="AP37" s="104">
        <v>0</v>
      </c>
      <c r="AQ37" s="100"/>
      <c r="AR37" s="100"/>
      <c r="AS37" s="100"/>
      <c r="AT37" s="100"/>
      <c r="AU37" s="57"/>
      <c r="AV37" s="104" t="e">
        <v>#DIV/0!</v>
      </c>
      <c r="AW37" s="100"/>
      <c r="AX37" s="100"/>
      <c r="AY37" s="100">
        <v>5</v>
      </c>
      <c r="AZ37" s="100"/>
      <c r="BA37" s="100">
        <v>3</v>
      </c>
      <c r="BB37" s="162">
        <v>4</v>
      </c>
      <c r="BC37" s="100"/>
      <c r="BD37" s="100"/>
      <c r="BE37" s="100"/>
      <c r="BF37" s="56"/>
      <c r="BG37" s="74"/>
      <c r="BH37" s="104" t="e">
        <f>AVERAGE(Table1215165[[#This Row],[Column55]],Table1215165[[#This Row],[Column56]])</f>
        <v>#DIV/0!</v>
      </c>
    </row>
    <row r="38" spans="1:60" ht="23.1" customHeight="1" x14ac:dyDescent="0.3">
      <c r="A38" s="78">
        <v>36</v>
      </c>
      <c r="B38" s="61" t="s">
        <v>111</v>
      </c>
      <c r="C38" s="62" t="s">
        <v>112</v>
      </c>
      <c r="D38" s="61" t="s">
        <v>449</v>
      </c>
      <c r="E38" s="61" t="s">
        <v>34</v>
      </c>
      <c r="F38" s="61" t="s">
        <v>638</v>
      </c>
      <c r="G38" s="52"/>
      <c r="H38" s="52"/>
      <c r="I38" s="52"/>
      <c r="J38" s="52"/>
      <c r="K38" s="63"/>
      <c r="L38" s="104">
        <v>0</v>
      </c>
      <c r="M38" s="100">
        <v>3</v>
      </c>
      <c r="N38" s="100"/>
      <c r="O38" s="100">
        <v>3</v>
      </c>
      <c r="P38" s="100">
        <v>2</v>
      </c>
      <c r="Q38" s="100"/>
      <c r="R38" s="162">
        <v>2.6666666666666665</v>
      </c>
      <c r="S38" s="99"/>
      <c r="T38" s="99"/>
      <c r="U38" s="99"/>
      <c r="V38" s="99"/>
      <c r="W38" s="63"/>
      <c r="X38" s="104" t="e">
        <v>#DIV/0!</v>
      </c>
      <c r="Y38" s="99"/>
      <c r="Z38" s="99"/>
      <c r="AA38" s="99"/>
      <c r="AB38" s="99"/>
      <c r="AC38" s="63"/>
      <c r="AD38" s="104" t="e">
        <v>#DIV/0!</v>
      </c>
      <c r="AE38" s="99"/>
      <c r="AF38" s="99"/>
      <c r="AG38" s="99"/>
      <c r="AH38" s="99"/>
      <c r="AI38" s="63"/>
      <c r="AJ38" s="104" t="e">
        <v>#DIV/0!</v>
      </c>
      <c r="AK38" s="52"/>
      <c r="AL38" s="52"/>
      <c r="AM38" s="99"/>
      <c r="AN38" s="52"/>
      <c r="AO38" s="63"/>
      <c r="AP38" s="104">
        <v>0</v>
      </c>
      <c r="AQ38" s="99"/>
      <c r="AR38" s="99"/>
      <c r="AS38" s="99"/>
      <c r="AT38" s="99"/>
      <c r="AU38" s="63"/>
      <c r="AV38" s="104" t="e">
        <v>#DIV/0!</v>
      </c>
      <c r="AW38" s="99"/>
      <c r="AX38" s="99"/>
      <c r="AY38" s="100">
        <v>5</v>
      </c>
      <c r="AZ38" s="100"/>
      <c r="BA38" s="100">
        <v>3</v>
      </c>
      <c r="BB38" s="162">
        <v>4</v>
      </c>
      <c r="BC38" s="99"/>
      <c r="BD38" s="99"/>
      <c r="BE38" s="99"/>
      <c r="BF38" s="52"/>
      <c r="BG38" s="79"/>
      <c r="BH38" s="104" t="e">
        <f>AVERAGE(Table1215165[[#This Row],[Column55]],Table1215165[[#This Row],[Column56]])</f>
        <v>#DIV/0!</v>
      </c>
    </row>
    <row r="39" spans="1:60" ht="23.1" customHeight="1" x14ac:dyDescent="0.3">
      <c r="A39" s="77">
        <v>37</v>
      </c>
      <c r="B39" s="54" t="s">
        <v>301</v>
      </c>
      <c r="C39" s="55" t="s">
        <v>302</v>
      </c>
      <c r="D39" s="54" t="s">
        <v>449</v>
      </c>
      <c r="E39" s="54" t="s">
        <v>492</v>
      </c>
      <c r="F39" s="54" t="s">
        <v>640</v>
      </c>
      <c r="G39" s="56"/>
      <c r="H39" s="56"/>
      <c r="I39" s="56"/>
      <c r="J39" s="56"/>
      <c r="K39" s="57"/>
      <c r="L39" s="104">
        <v>0</v>
      </c>
      <c r="M39" s="100" t="s">
        <v>563</v>
      </c>
      <c r="N39" s="100"/>
      <c r="O39" s="100" t="s">
        <v>563</v>
      </c>
      <c r="P39" s="100" t="s">
        <v>563</v>
      </c>
      <c r="Q39" s="100"/>
      <c r="R39" s="162" t="s">
        <v>563</v>
      </c>
      <c r="S39" s="100"/>
      <c r="T39" s="100"/>
      <c r="U39" s="100"/>
      <c r="V39" s="100"/>
      <c r="W39" s="57"/>
      <c r="X39" s="104" t="e">
        <v>#DIV/0!</v>
      </c>
      <c r="Y39" s="100"/>
      <c r="Z39" s="100"/>
      <c r="AA39" s="100"/>
      <c r="AB39" s="100"/>
      <c r="AC39" s="57"/>
      <c r="AD39" s="104" t="e">
        <v>#DIV/0!</v>
      </c>
      <c r="AE39" s="100"/>
      <c r="AF39" s="100"/>
      <c r="AG39" s="100"/>
      <c r="AH39" s="100"/>
      <c r="AI39" s="57"/>
      <c r="AJ39" s="104" t="e">
        <v>#DIV/0!</v>
      </c>
      <c r="AK39" s="56"/>
      <c r="AL39" s="56"/>
      <c r="AM39" s="100"/>
      <c r="AN39" s="56"/>
      <c r="AO39" s="57"/>
      <c r="AP39" s="104">
        <v>0</v>
      </c>
      <c r="AQ39" s="100"/>
      <c r="AR39" s="100"/>
      <c r="AS39" s="100"/>
      <c r="AT39" s="100"/>
      <c r="AU39" s="57"/>
      <c r="AV39" s="104" t="e">
        <v>#DIV/0!</v>
      </c>
      <c r="AW39" s="100"/>
      <c r="AX39" s="100"/>
      <c r="AY39" s="100" t="s">
        <v>563</v>
      </c>
      <c r="AZ39" s="100"/>
      <c r="BA39" s="100" t="s">
        <v>563</v>
      </c>
      <c r="BB39" s="162" t="s">
        <v>563</v>
      </c>
      <c r="BC39" s="100"/>
      <c r="BD39" s="100"/>
      <c r="BE39" s="100"/>
      <c r="BF39" s="56"/>
      <c r="BG39" s="74"/>
      <c r="BH39" s="104" t="e">
        <f>AVERAGE(Table1215165[[#This Row],[Column55]],Table1215165[[#This Row],[Column56]])</f>
        <v>#DIV/0!</v>
      </c>
    </row>
    <row r="40" spans="1:60" ht="23.1" customHeight="1" x14ac:dyDescent="0.3">
      <c r="A40" s="78">
        <v>38</v>
      </c>
      <c r="B40" s="61" t="s">
        <v>226</v>
      </c>
      <c r="C40" s="62" t="s">
        <v>227</v>
      </c>
      <c r="D40" s="61" t="s">
        <v>541</v>
      </c>
      <c r="E40" s="61" t="s">
        <v>160</v>
      </c>
      <c r="F40" s="61" t="s">
        <v>641</v>
      </c>
      <c r="G40" s="52"/>
      <c r="H40" s="52"/>
      <c r="I40" s="52"/>
      <c r="J40" s="52"/>
      <c r="K40" s="63"/>
      <c r="L40" s="104">
        <v>0</v>
      </c>
      <c r="M40" s="100">
        <v>0</v>
      </c>
      <c r="N40" s="100"/>
      <c r="O40" s="100">
        <v>0</v>
      </c>
      <c r="P40" s="100" t="s">
        <v>563</v>
      </c>
      <c r="Q40" s="100"/>
      <c r="R40" s="162">
        <v>0</v>
      </c>
      <c r="S40" s="99"/>
      <c r="T40" s="99"/>
      <c r="U40" s="99"/>
      <c r="V40" s="99"/>
      <c r="W40" s="63"/>
      <c r="X40" s="104" t="e">
        <v>#DIV/0!</v>
      </c>
      <c r="Y40" s="99"/>
      <c r="Z40" s="99"/>
      <c r="AA40" s="99"/>
      <c r="AB40" s="99"/>
      <c r="AC40" s="63"/>
      <c r="AD40" s="104" t="e">
        <v>#DIV/0!</v>
      </c>
      <c r="AE40" s="99"/>
      <c r="AF40" s="99"/>
      <c r="AG40" s="99"/>
      <c r="AH40" s="99"/>
      <c r="AI40" s="63"/>
      <c r="AJ40" s="104" t="e">
        <v>#DIV/0!</v>
      </c>
      <c r="AK40" s="52"/>
      <c r="AL40" s="52"/>
      <c r="AM40" s="99"/>
      <c r="AN40" s="52"/>
      <c r="AO40" s="63"/>
      <c r="AP40" s="104">
        <v>0</v>
      </c>
      <c r="AQ40" s="99"/>
      <c r="AR40" s="99"/>
      <c r="AS40" s="99"/>
      <c r="AT40" s="99"/>
      <c r="AU40" s="63"/>
      <c r="AV40" s="104" t="e">
        <v>#DIV/0!</v>
      </c>
      <c r="AW40" s="99"/>
      <c r="AX40" s="99"/>
      <c r="AY40" s="100">
        <v>0</v>
      </c>
      <c r="AZ40" s="100"/>
      <c r="BA40" s="100">
        <v>0</v>
      </c>
      <c r="BB40" s="162">
        <v>0</v>
      </c>
      <c r="BC40" s="99"/>
      <c r="BD40" s="99"/>
      <c r="BE40" s="99"/>
      <c r="BF40" s="52"/>
      <c r="BG40" s="79"/>
      <c r="BH40" s="104" t="e">
        <f>AVERAGE(Table1215165[[#This Row],[Column55]],Table1215165[[#This Row],[Column56]])</f>
        <v>#DIV/0!</v>
      </c>
    </row>
    <row r="41" spans="1:60" ht="23.1" customHeight="1" x14ac:dyDescent="0.3">
      <c r="A41" s="77">
        <v>39</v>
      </c>
      <c r="B41" s="54" t="s">
        <v>303</v>
      </c>
      <c r="C41" s="55" t="s">
        <v>304</v>
      </c>
      <c r="D41" s="54" t="s">
        <v>541</v>
      </c>
      <c r="E41" s="54" t="s">
        <v>492</v>
      </c>
      <c r="F41" s="54" t="s">
        <v>640</v>
      </c>
      <c r="G41" s="56"/>
      <c r="H41" s="56"/>
      <c r="I41" s="56"/>
      <c r="J41" s="56"/>
      <c r="K41" s="57"/>
      <c r="L41" s="104">
        <v>0</v>
      </c>
      <c r="M41" s="100" t="s">
        <v>563</v>
      </c>
      <c r="N41" s="100"/>
      <c r="O41" s="100" t="s">
        <v>563</v>
      </c>
      <c r="P41" s="100" t="s">
        <v>563</v>
      </c>
      <c r="Q41" s="100"/>
      <c r="R41" s="162" t="s">
        <v>563</v>
      </c>
      <c r="S41" s="100"/>
      <c r="T41" s="100"/>
      <c r="U41" s="100"/>
      <c r="V41" s="100"/>
      <c r="W41" s="57"/>
      <c r="X41" s="104" t="e">
        <v>#DIV/0!</v>
      </c>
      <c r="Y41" s="100"/>
      <c r="Z41" s="100"/>
      <c r="AA41" s="100"/>
      <c r="AB41" s="100"/>
      <c r="AC41" s="57"/>
      <c r="AD41" s="104" t="e">
        <v>#DIV/0!</v>
      </c>
      <c r="AE41" s="100"/>
      <c r="AF41" s="100"/>
      <c r="AG41" s="100"/>
      <c r="AH41" s="100"/>
      <c r="AI41" s="57"/>
      <c r="AJ41" s="104" t="e">
        <v>#DIV/0!</v>
      </c>
      <c r="AK41" s="56"/>
      <c r="AL41" s="56"/>
      <c r="AM41" s="100"/>
      <c r="AN41" s="56"/>
      <c r="AO41" s="57"/>
      <c r="AP41" s="104">
        <v>0</v>
      </c>
      <c r="AQ41" s="100"/>
      <c r="AR41" s="100"/>
      <c r="AS41" s="100"/>
      <c r="AT41" s="100"/>
      <c r="AU41" s="57"/>
      <c r="AV41" s="104" t="e">
        <v>#DIV/0!</v>
      </c>
      <c r="AW41" s="100"/>
      <c r="AX41" s="100"/>
      <c r="AY41" s="100" t="s">
        <v>563</v>
      </c>
      <c r="AZ41" s="100"/>
      <c r="BA41" s="100" t="s">
        <v>563</v>
      </c>
      <c r="BB41" s="162" t="s">
        <v>563</v>
      </c>
      <c r="BC41" s="100"/>
      <c r="BD41" s="100"/>
      <c r="BE41" s="100"/>
      <c r="BF41" s="56"/>
      <c r="BG41" s="74"/>
      <c r="BH41" s="104" t="e">
        <f>AVERAGE(Table1215165[[#This Row],[Column55]],Table1215165[[#This Row],[Column56]])</f>
        <v>#DIV/0!</v>
      </c>
    </row>
    <row r="42" spans="1:60" ht="23.1" customHeight="1" x14ac:dyDescent="0.3">
      <c r="A42" s="78">
        <v>40</v>
      </c>
      <c r="B42" s="61" t="s">
        <v>88</v>
      </c>
      <c r="C42" s="62" t="s">
        <v>89</v>
      </c>
      <c r="D42" s="61" t="s">
        <v>449</v>
      </c>
      <c r="E42" s="61" t="s">
        <v>34</v>
      </c>
      <c r="F42" s="61" t="s">
        <v>638</v>
      </c>
      <c r="G42" s="52"/>
      <c r="H42" s="52"/>
      <c r="I42" s="52"/>
      <c r="J42" s="52"/>
      <c r="K42" s="63"/>
      <c r="L42" s="104">
        <v>0</v>
      </c>
      <c r="M42" s="100">
        <v>1</v>
      </c>
      <c r="N42" s="100"/>
      <c r="O42" s="100">
        <v>1</v>
      </c>
      <c r="P42" s="100">
        <v>1</v>
      </c>
      <c r="Q42" s="100"/>
      <c r="R42" s="162">
        <v>1</v>
      </c>
      <c r="S42" s="99"/>
      <c r="T42" s="99"/>
      <c r="U42" s="99"/>
      <c r="V42" s="99"/>
      <c r="W42" s="63"/>
      <c r="X42" s="104" t="e">
        <v>#DIV/0!</v>
      </c>
      <c r="Y42" s="99"/>
      <c r="Z42" s="99"/>
      <c r="AA42" s="99"/>
      <c r="AB42" s="99"/>
      <c r="AC42" s="63"/>
      <c r="AD42" s="104" t="e">
        <v>#DIV/0!</v>
      </c>
      <c r="AE42" s="99"/>
      <c r="AF42" s="99"/>
      <c r="AG42" s="99"/>
      <c r="AH42" s="99"/>
      <c r="AI42" s="63"/>
      <c r="AJ42" s="104" t="e">
        <v>#DIV/0!</v>
      </c>
      <c r="AK42" s="52"/>
      <c r="AL42" s="52"/>
      <c r="AM42" s="99"/>
      <c r="AN42" s="52"/>
      <c r="AO42" s="63"/>
      <c r="AP42" s="104">
        <v>0</v>
      </c>
      <c r="AQ42" s="99"/>
      <c r="AR42" s="99"/>
      <c r="AS42" s="99"/>
      <c r="AT42" s="99"/>
      <c r="AU42" s="63"/>
      <c r="AV42" s="104" t="e">
        <v>#DIV/0!</v>
      </c>
      <c r="AW42" s="99"/>
      <c r="AX42" s="99"/>
      <c r="AY42" s="100">
        <v>5</v>
      </c>
      <c r="AZ42" s="100"/>
      <c r="BA42" s="100">
        <v>1</v>
      </c>
      <c r="BB42" s="162">
        <v>3</v>
      </c>
      <c r="BC42" s="99"/>
      <c r="BD42" s="99"/>
      <c r="BE42" s="99"/>
      <c r="BF42" s="52"/>
      <c r="BG42" s="79"/>
      <c r="BH42" s="104" t="e">
        <f>AVERAGE(Table1215165[[#This Row],[Column55]],Table1215165[[#This Row],[Column56]])</f>
        <v>#DIV/0!</v>
      </c>
    </row>
    <row r="43" spans="1:60" ht="23.1" customHeight="1" x14ac:dyDescent="0.3">
      <c r="A43" s="77">
        <v>41</v>
      </c>
      <c r="B43" s="54" t="s">
        <v>305</v>
      </c>
      <c r="C43" s="55" t="s">
        <v>306</v>
      </c>
      <c r="D43" s="54" t="s">
        <v>541</v>
      </c>
      <c r="E43" s="54" t="s">
        <v>492</v>
      </c>
      <c r="F43" s="54" t="s">
        <v>640</v>
      </c>
      <c r="G43" s="56"/>
      <c r="H43" s="56"/>
      <c r="I43" s="56"/>
      <c r="J43" s="56"/>
      <c r="K43" s="57"/>
      <c r="L43" s="104">
        <v>0</v>
      </c>
      <c r="M43" s="100" t="s">
        <v>563</v>
      </c>
      <c r="N43" s="100"/>
      <c r="O43" s="100" t="s">
        <v>563</v>
      </c>
      <c r="P43" s="100" t="s">
        <v>563</v>
      </c>
      <c r="Q43" s="100"/>
      <c r="R43" s="162" t="s">
        <v>563</v>
      </c>
      <c r="S43" s="100"/>
      <c r="T43" s="100"/>
      <c r="U43" s="100"/>
      <c r="V43" s="100"/>
      <c r="W43" s="57"/>
      <c r="X43" s="104" t="e">
        <v>#DIV/0!</v>
      </c>
      <c r="Y43" s="100"/>
      <c r="Z43" s="100"/>
      <c r="AA43" s="100"/>
      <c r="AB43" s="100"/>
      <c r="AC43" s="57"/>
      <c r="AD43" s="104" t="e">
        <v>#DIV/0!</v>
      </c>
      <c r="AE43" s="100"/>
      <c r="AF43" s="100"/>
      <c r="AG43" s="100"/>
      <c r="AH43" s="100"/>
      <c r="AI43" s="57"/>
      <c r="AJ43" s="104" t="e">
        <v>#DIV/0!</v>
      </c>
      <c r="AK43" s="56"/>
      <c r="AL43" s="56"/>
      <c r="AM43" s="100"/>
      <c r="AN43" s="56"/>
      <c r="AO43" s="57"/>
      <c r="AP43" s="104">
        <v>0</v>
      </c>
      <c r="AQ43" s="100"/>
      <c r="AR43" s="100"/>
      <c r="AS43" s="100"/>
      <c r="AT43" s="100"/>
      <c r="AU43" s="57"/>
      <c r="AV43" s="104" t="e">
        <v>#DIV/0!</v>
      </c>
      <c r="AW43" s="100"/>
      <c r="AX43" s="100"/>
      <c r="AY43" s="100" t="s">
        <v>563</v>
      </c>
      <c r="AZ43" s="100"/>
      <c r="BA43" s="100" t="s">
        <v>563</v>
      </c>
      <c r="BB43" s="162" t="s">
        <v>563</v>
      </c>
      <c r="BC43" s="100"/>
      <c r="BD43" s="100"/>
      <c r="BE43" s="100"/>
      <c r="BF43" s="56"/>
      <c r="BG43" s="74"/>
      <c r="BH43" s="104" t="e">
        <f>AVERAGE(Table1215165[[#This Row],[Column55]],Table1215165[[#This Row],[Column56]])</f>
        <v>#DIV/0!</v>
      </c>
    </row>
    <row r="44" spans="1:60" ht="23.1" customHeight="1" x14ac:dyDescent="0.3">
      <c r="A44" s="78">
        <v>42</v>
      </c>
      <c r="B44" s="61" t="s">
        <v>244</v>
      </c>
      <c r="C44" s="62" t="s">
        <v>245</v>
      </c>
      <c r="D44" s="61" t="s">
        <v>541</v>
      </c>
      <c r="E44" s="61" t="s">
        <v>160</v>
      </c>
      <c r="F44" s="61" t="s">
        <v>641</v>
      </c>
      <c r="G44" s="52"/>
      <c r="H44" s="52"/>
      <c r="I44" s="52"/>
      <c r="J44" s="52"/>
      <c r="K44" s="63"/>
      <c r="L44" s="104">
        <v>0</v>
      </c>
      <c r="M44" s="100">
        <v>1</v>
      </c>
      <c r="N44" s="100"/>
      <c r="O44" s="100">
        <v>1</v>
      </c>
      <c r="P44" s="100" t="s">
        <v>563</v>
      </c>
      <c r="Q44" s="100"/>
      <c r="R44" s="162">
        <v>1</v>
      </c>
      <c r="S44" s="99"/>
      <c r="T44" s="99"/>
      <c r="U44" s="99"/>
      <c r="V44" s="99"/>
      <c r="W44" s="63"/>
      <c r="X44" s="104" t="e">
        <v>#DIV/0!</v>
      </c>
      <c r="Y44" s="99"/>
      <c r="Z44" s="99"/>
      <c r="AA44" s="99"/>
      <c r="AB44" s="99"/>
      <c r="AC44" s="63"/>
      <c r="AD44" s="104" t="e">
        <v>#DIV/0!</v>
      </c>
      <c r="AE44" s="99"/>
      <c r="AF44" s="99"/>
      <c r="AG44" s="99"/>
      <c r="AH44" s="99"/>
      <c r="AI44" s="63"/>
      <c r="AJ44" s="104" t="e">
        <v>#DIV/0!</v>
      </c>
      <c r="AK44" s="52"/>
      <c r="AL44" s="52"/>
      <c r="AM44" s="99"/>
      <c r="AN44" s="52"/>
      <c r="AO44" s="63"/>
      <c r="AP44" s="104">
        <v>0</v>
      </c>
      <c r="AQ44" s="99"/>
      <c r="AR44" s="99"/>
      <c r="AS44" s="99"/>
      <c r="AT44" s="99"/>
      <c r="AU44" s="63"/>
      <c r="AV44" s="104" t="e">
        <v>#DIV/0!</v>
      </c>
      <c r="AW44" s="99"/>
      <c r="AX44" s="99"/>
      <c r="AY44" s="100">
        <v>5</v>
      </c>
      <c r="AZ44" s="100"/>
      <c r="BA44" s="100">
        <v>1</v>
      </c>
      <c r="BB44" s="162">
        <v>3</v>
      </c>
      <c r="BC44" s="99"/>
      <c r="BD44" s="99"/>
      <c r="BE44" s="99"/>
      <c r="BF44" s="52"/>
      <c r="BG44" s="79"/>
      <c r="BH44" s="104" t="e">
        <f>AVERAGE(Table1215165[[#This Row],[Column55]],Table1215165[[#This Row],[Column56]])</f>
        <v>#DIV/0!</v>
      </c>
    </row>
    <row r="45" spans="1:60" ht="23.1" customHeight="1" x14ac:dyDescent="0.3">
      <c r="A45" s="77">
        <v>43</v>
      </c>
      <c r="B45" s="54" t="s">
        <v>113</v>
      </c>
      <c r="C45" s="55" t="s">
        <v>114</v>
      </c>
      <c r="D45" s="54" t="s">
        <v>449</v>
      </c>
      <c r="E45" s="54" t="s">
        <v>34</v>
      </c>
      <c r="F45" s="54" t="s">
        <v>638</v>
      </c>
      <c r="G45" s="56"/>
      <c r="H45" s="56"/>
      <c r="I45" s="56"/>
      <c r="J45" s="56"/>
      <c r="K45" s="57"/>
      <c r="L45" s="104">
        <v>0</v>
      </c>
      <c r="M45" s="100">
        <v>3</v>
      </c>
      <c r="N45" s="100"/>
      <c r="O45" s="100">
        <v>4</v>
      </c>
      <c r="P45" s="100">
        <v>3</v>
      </c>
      <c r="Q45" s="100"/>
      <c r="R45" s="162">
        <v>3.3333333333333335</v>
      </c>
      <c r="S45" s="100"/>
      <c r="T45" s="100"/>
      <c r="U45" s="100"/>
      <c r="V45" s="100"/>
      <c r="W45" s="57"/>
      <c r="X45" s="104" t="e">
        <v>#DIV/0!</v>
      </c>
      <c r="Y45" s="100"/>
      <c r="Z45" s="100"/>
      <c r="AA45" s="100"/>
      <c r="AB45" s="100"/>
      <c r="AC45" s="57"/>
      <c r="AD45" s="104" t="e">
        <v>#DIV/0!</v>
      </c>
      <c r="AE45" s="100"/>
      <c r="AF45" s="100"/>
      <c r="AG45" s="100"/>
      <c r="AH45" s="100"/>
      <c r="AI45" s="57"/>
      <c r="AJ45" s="104" t="e">
        <v>#DIV/0!</v>
      </c>
      <c r="AK45" s="56"/>
      <c r="AL45" s="56"/>
      <c r="AM45" s="100"/>
      <c r="AN45" s="56"/>
      <c r="AO45" s="57"/>
      <c r="AP45" s="104">
        <v>0</v>
      </c>
      <c r="AQ45" s="100"/>
      <c r="AR45" s="100"/>
      <c r="AS45" s="100"/>
      <c r="AT45" s="100"/>
      <c r="AU45" s="57"/>
      <c r="AV45" s="104" t="e">
        <v>#DIV/0!</v>
      </c>
      <c r="AW45" s="100"/>
      <c r="AX45" s="100"/>
      <c r="AY45" s="100">
        <v>5</v>
      </c>
      <c r="AZ45" s="100"/>
      <c r="BA45" s="100">
        <v>3</v>
      </c>
      <c r="BB45" s="162">
        <v>4</v>
      </c>
      <c r="BC45" s="100"/>
      <c r="BD45" s="100"/>
      <c r="BE45" s="100"/>
      <c r="BF45" s="56"/>
      <c r="BG45" s="74"/>
      <c r="BH45" s="104" t="e">
        <f>AVERAGE(Table1215165[[#This Row],[Column55]],Table1215165[[#This Row],[Column56]])</f>
        <v>#DIV/0!</v>
      </c>
    </row>
    <row r="46" spans="1:60" ht="23.1" customHeight="1" x14ac:dyDescent="0.3">
      <c r="A46" s="78">
        <v>44</v>
      </c>
      <c r="B46" s="61" t="s">
        <v>115</v>
      </c>
      <c r="C46" s="62" t="s">
        <v>116</v>
      </c>
      <c r="D46" s="61" t="s">
        <v>541</v>
      </c>
      <c r="E46" s="61" t="s">
        <v>34</v>
      </c>
      <c r="F46" s="61" t="s">
        <v>638</v>
      </c>
      <c r="G46" s="52"/>
      <c r="H46" s="52"/>
      <c r="I46" s="52"/>
      <c r="J46" s="52"/>
      <c r="K46" s="63"/>
      <c r="L46" s="104">
        <v>0</v>
      </c>
      <c r="M46" s="100">
        <v>4</v>
      </c>
      <c r="N46" s="100"/>
      <c r="O46" s="100">
        <v>4</v>
      </c>
      <c r="P46" s="100">
        <v>4</v>
      </c>
      <c r="Q46" s="100"/>
      <c r="R46" s="162">
        <v>4</v>
      </c>
      <c r="S46" s="99"/>
      <c r="T46" s="99"/>
      <c r="U46" s="99"/>
      <c r="V46" s="99"/>
      <c r="W46" s="63"/>
      <c r="X46" s="104" t="e">
        <v>#DIV/0!</v>
      </c>
      <c r="Y46" s="99"/>
      <c r="Z46" s="99"/>
      <c r="AA46" s="99"/>
      <c r="AB46" s="99"/>
      <c r="AC46" s="63"/>
      <c r="AD46" s="104" t="e">
        <v>#DIV/0!</v>
      </c>
      <c r="AE46" s="99"/>
      <c r="AF46" s="99"/>
      <c r="AG46" s="99"/>
      <c r="AH46" s="99"/>
      <c r="AI46" s="63"/>
      <c r="AJ46" s="104" t="e">
        <v>#DIV/0!</v>
      </c>
      <c r="AK46" s="52"/>
      <c r="AL46" s="52"/>
      <c r="AM46" s="99"/>
      <c r="AN46" s="52"/>
      <c r="AO46" s="63"/>
      <c r="AP46" s="104">
        <v>0</v>
      </c>
      <c r="AQ46" s="99"/>
      <c r="AR46" s="99"/>
      <c r="AS46" s="99"/>
      <c r="AT46" s="99"/>
      <c r="AU46" s="63"/>
      <c r="AV46" s="104" t="e">
        <v>#DIV/0!</v>
      </c>
      <c r="AW46" s="99"/>
      <c r="AX46" s="99"/>
      <c r="AY46" s="100">
        <v>5</v>
      </c>
      <c r="AZ46" s="100"/>
      <c r="BA46" s="100">
        <v>5</v>
      </c>
      <c r="BB46" s="162">
        <v>5</v>
      </c>
      <c r="BC46" s="99"/>
      <c r="BD46" s="99"/>
      <c r="BE46" s="99"/>
      <c r="BF46" s="52"/>
      <c r="BG46" s="79"/>
      <c r="BH46" s="104" t="e">
        <f>AVERAGE(Table1215165[[#This Row],[Column55]],Table1215165[[#This Row],[Column56]])</f>
        <v>#DIV/0!</v>
      </c>
    </row>
    <row r="47" spans="1:60" ht="23.1" customHeight="1" x14ac:dyDescent="0.3">
      <c r="A47" s="77">
        <v>45</v>
      </c>
      <c r="B47" s="54" t="s">
        <v>179</v>
      </c>
      <c r="C47" s="55" t="s">
        <v>180</v>
      </c>
      <c r="D47" s="54" t="s">
        <v>449</v>
      </c>
      <c r="E47" s="54" t="s">
        <v>160</v>
      </c>
      <c r="F47" s="54" t="s">
        <v>641</v>
      </c>
      <c r="G47" s="56"/>
      <c r="H47" s="56"/>
      <c r="I47" s="56"/>
      <c r="J47" s="56"/>
      <c r="K47" s="57"/>
      <c r="L47" s="104">
        <v>0</v>
      </c>
      <c r="M47" s="100">
        <v>3</v>
      </c>
      <c r="N47" s="100"/>
      <c r="O47" s="100">
        <v>3</v>
      </c>
      <c r="P47" s="100" t="s">
        <v>563</v>
      </c>
      <c r="Q47" s="100"/>
      <c r="R47" s="162">
        <v>3</v>
      </c>
      <c r="S47" s="100"/>
      <c r="T47" s="100"/>
      <c r="U47" s="100"/>
      <c r="V47" s="100"/>
      <c r="W47" s="57"/>
      <c r="X47" s="104" t="e">
        <v>#DIV/0!</v>
      </c>
      <c r="Y47" s="100"/>
      <c r="Z47" s="100"/>
      <c r="AA47" s="100"/>
      <c r="AB47" s="100"/>
      <c r="AC47" s="57"/>
      <c r="AD47" s="104" t="e">
        <v>#DIV/0!</v>
      </c>
      <c r="AE47" s="100"/>
      <c r="AF47" s="100"/>
      <c r="AG47" s="100"/>
      <c r="AH47" s="100"/>
      <c r="AI47" s="57"/>
      <c r="AJ47" s="104" t="e">
        <v>#DIV/0!</v>
      </c>
      <c r="AK47" s="56"/>
      <c r="AL47" s="56"/>
      <c r="AM47" s="100"/>
      <c r="AN47" s="56"/>
      <c r="AO47" s="57"/>
      <c r="AP47" s="104">
        <v>0</v>
      </c>
      <c r="AQ47" s="100"/>
      <c r="AR47" s="100"/>
      <c r="AS47" s="100"/>
      <c r="AT47" s="100"/>
      <c r="AU47" s="57"/>
      <c r="AV47" s="104" t="e">
        <v>#DIV/0!</v>
      </c>
      <c r="AW47" s="100"/>
      <c r="AX47" s="100"/>
      <c r="AY47" s="100">
        <v>5</v>
      </c>
      <c r="AZ47" s="100"/>
      <c r="BA47" s="100">
        <v>3</v>
      </c>
      <c r="BB47" s="162">
        <v>4</v>
      </c>
      <c r="BC47" s="100"/>
      <c r="BD47" s="100"/>
      <c r="BE47" s="100"/>
      <c r="BF47" s="56"/>
      <c r="BG47" s="74"/>
      <c r="BH47" s="104" t="e">
        <f>AVERAGE(Table1215165[[#This Row],[Column55]],Table1215165[[#This Row],[Column56]])</f>
        <v>#DIV/0!</v>
      </c>
    </row>
    <row r="48" spans="1:60" ht="23.1" customHeight="1" x14ac:dyDescent="0.3">
      <c r="A48" s="78">
        <v>46</v>
      </c>
      <c r="B48" s="61" t="s">
        <v>307</v>
      </c>
      <c r="C48" s="62" t="s">
        <v>308</v>
      </c>
      <c r="D48" s="61" t="s">
        <v>541</v>
      </c>
      <c r="E48" s="61" t="s">
        <v>492</v>
      </c>
      <c r="F48" s="61" t="s">
        <v>640</v>
      </c>
      <c r="G48" s="52"/>
      <c r="H48" s="52"/>
      <c r="I48" s="52"/>
      <c r="J48" s="52"/>
      <c r="K48" s="63"/>
      <c r="L48" s="104">
        <v>0</v>
      </c>
      <c r="M48" s="100" t="s">
        <v>563</v>
      </c>
      <c r="N48" s="100"/>
      <c r="O48" s="100" t="s">
        <v>563</v>
      </c>
      <c r="P48" s="100" t="s">
        <v>563</v>
      </c>
      <c r="Q48" s="100"/>
      <c r="R48" s="162" t="s">
        <v>563</v>
      </c>
      <c r="S48" s="99"/>
      <c r="T48" s="99"/>
      <c r="U48" s="99"/>
      <c r="V48" s="99"/>
      <c r="W48" s="63"/>
      <c r="X48" s="104" t="e">
        <v>#DIV/0!</v>
      </c>
      <c r="Y48" s="99"/>
      <c r="Z48" s="99"/>
      <c r="AA48" s="99"/>
      <c r="AB48" s="99"/>
      <c r="AC48" s="63"/>
      <c r="AD48" s="104" t="e">
        <v>#DIV/0!</v>
      </c>
      <c r="AE48" s="99"/>
      <c r="AF48" s="99"/>
      <c r="AG48" s="99"/>
      <c r="AH48" s="99"/>
      <c r="AI48" s="63"/>
      <c r="AJ48" s="104" t="e">
        <v>#DIV/0!</v>
      </c>
      <c r="AK48" s="52"/>
      <c r="AL48" s="52"/>
      <c r="AM48" s="99"/>
      <c r="AN48" s="52"/>
      <c r="AO48" s="63"/>
      <c r="AP48" s="104">
        <v>0</v>
      </c>
      <c r="AQ48" s="99"/>
      <c r="AR48" s="99"/>
      <c r="AS48" s="99"/>
      <c r="AT48" s="99"/>
      <c r="AU48" s="63"/>
      <c r="AV48" s="104" t="e">
        <v>#DIV/0!</v>
      </c>
      <c r="AW48" s="99"/>
      <c r="AX48" s="99"/>
      <c r="AY48" s="100" t="s">
        <v>563</v>
      </c>
      <c r="AZ48" s="100"/>
      <c r="BA48" s="100" t="s">
        <v>563</v>
      </c>
      <c r="BB48" s="162" t="s">
        <v>563</v>
      </c>
      <c r="BC48" s="99"/>
      <c r="BD48" s="99"/>
      <c r="BE48" s="99"/>
      <c r="BF48" s="52"/>
      <c r="BG48" s="79"/>
      <c r="BH48" s="104" t="e">
        <f>AVERAGE(Table1215165[[#This Row],[Column55]],Table1215165[[#This Row],[Column56]])</f>
        <v>#DIV/0!</v>
      </c>
    </row>
    <row r="49" spans="1:60" ht="23.1" customHeight="1" x14ac:dyDescent="0.3">
      <c r="A49" s="77">
        <v>47</v>
      </c>
      <c r="B49" s="54" t="s">
        <v>117</v>
      </c>
      <c r="C49" s="55" t="s">
        <v>118</v>
      </c>
      <c r="D49" s="54" t="s">
        <v>449</v>
      </c>
      <c r="E49" s="54" t="s">
        <v>34</v>
      </c>
      <c r="F49" s="54" t="s">
        <v>638</v>
      </c>
      <c r="G49" s="56"/>
      <c r="H49" s="56"/>
      <c r="I49" s="56"/>
      <c r="J49" s="56"/>
      <c r="K49" s="57"/>
      <c r="L49" s="104">
        <v>0</v>
      </c>
      <c r="M49" s="100">
        <v>2</v>
      </c>
      <c r="N49" s="100"/>
      <c r="O49" s="100">
        <v>3</v>
      </c>
      <c r="P49" s="100">
        <v>3</v>
      </c>
      <c r="Q49" s="100"/>
      <c r="R49" s="162">
        <v>2.6666666666666665</v>
      </c>
      <c r="S49" s="100"/>
      <c r="T49" s="100"/>
      <c r="U49" s="100"/>
      <c r="V49" s="100"/>
      <c r="W49" s="57"/>
      <c r="X49" s="104" t="e">
        <v>#DIV/0!</v>
      </c>
      <c r="Y49" s="100"/>
      <c r="Z49" s="100"/>
      <c r="AA49" s="100"/>
      <c r="AB49" s="100"/>
      <c r="AC49" s="57"/>
      <c r="AD49" s="104" t="e">
        <v>#DIV/0!</v>
      </c>
      <c r="AE49" s="100"/>
      <c r="AF49" s="100"/>
      <c r="AG49" s="100"/>
      <c r="AH49" s="100"/>
      <c r="AI49" s="57"/>
      <c r="AJ49" s="104" t="e">
        <v>#DIV/0!</v>
      </c>
      <c r="AK49" s="56"/>
      <c r="AL49" s="56"/>
      <c r="AM49" s="100"/>
      <c r="AN49" s="56"/>
      <c r="AO49" s="57"/>
      <c r="AP49" s="104">
        <v>0</v>
      </c>
      <c r="AQ49" s="100"/>
      <c r="AR49" s="100"/>
      <c r="AS49" s="100"/>
      <c r="AT49" s="100"/>
      <c r="AU49" s="57"/>
      <c r="AV49" s="104" t="e">
        <v>#DIV/0!</v>
      </c>
      <c r="AW49" s="100"/>
      <c r="AX49" s="100"/>
      <c r="AY49" s="100">
        <v>5</v>
      </c>
      <c r="AZ49" s="100"/>
      <c r="BA49" s="100">
        <v>3</v>
      </c>
      <c r="BB49" s="162">
        <v>4</v>
      </c>
      <c r="BC49" s="100"/>
      <c r="BD49" s="100"/>
      <c r="BE49" s="100"/>
      <c r="BF49" s="56"/>
      <c r="BG49" s="74"/>
      <c r="BH49" s="104" t="e">
        <f>AVERAGE(Table1215165[[#This Row],[Column55]],Table1215165[[#This Row],[Column56]])</f>
        <v>#DIV/0!</v>
      </c>
    </row>
    <row r="50" spans="1:60" ht="23.1" customHeight="1" x14ac:dyDescent="0.3">
      <c r="A50" s="78">
        <v>48</v>
      </c>
      <c r="B50" s="61" t="s">
        <v>196</v>
      </c>
      <c r="C50" s="62" t="s">
        <v>197</v>
      </c>
      <c r="D50" s="61" t="s">
        <v>449</v>
      </c>
      <c r="E50" s="61" t="s">
        <v>160</v>
      </c>
      <c r="F50" s="61" t="s">
        <v>641</v>
      </c>
      <c r="G50" s="52"/>
      <c r="H50" s="52"/>
      <c r="I50" s="52"/>
      <c r="J50" s="52"/>
      <c r="K50" s="63"/>
      <c r="L50" s="104">
        <v>0</v>
      </c>
      <c r="M50" s="100">
        <v>3</v>
      </c>
      <c r="N50" s="100"/>
      <c r="O50" s="100">
        <v>2</v>
      </c>
      <c r="P50" s="100" t="s">
        <v>563</v>
      </c>
      <c r="Q50" s="100"/>
      <c r="R50" s="162">
        <v>2.5</v>
      </c>
      <c r="S50" s="99"/>
      <c r="T50" s="99"/>
      <c r="U50" s="99"/>
      <c r="V50" s="99"/>
      <c r="W50" s="63"/>
      <c r="X50" s="104" t="e">
        <v>#DIV/0!</v>
      </c>
      <c r="Y50" s="99"/>
      <c r="Z50" s="99"/>
      <c r="AA50" s="99"/>
      <c r="AB50" s="99"/>
      <c r="AC50" s="63"/>
      <c r="AD50" s="104" t="e">
        <v>#DIV/0!</v>
      </c>
      <c r="AE50" s="99"/>
      <c r="AF50" s="99"/>
      <c r="AG50" s="99"/>
      <c r="AH50" s="99"/>
      <c r="AI50" s="63"/>
      <c r="AJ50" s="104" t="e">
        <v>#DIV/0!</v>
      </c>
      <c r="AK50" s="52"/>
      <c r="AL50" s="52"/>
      <c r="AM50" s="99"/>
      <c r="AN50" s="52"/>
      <c r="AO50" s="63"/>
      <c r="AP50" s="104">
        <v>0</v>
      </c>
      <c r="AQ50" s="99"/>
      <c r="AR50" s="99"/>
      <c r="AS50" s="99"/>
      <c r="AT50" s="99"/>
      <c r="AU50" s="63"/>
      <c r="AV50" s="104" t="e">
        <v>#DIV/0!</v>
      </c>
      <c r="AW50" s="99"/>
      <c r="AX50" s="99"/>
      <c r="AY50" s="100">
        <v>5</v>
      </c>
      <c r="AZ50" s="100"/>
      <c r="BA50" s="100">
        <v>2</v>
      </c>
      <c r="BB50" s="162">
        <v>3.5</v>
      </c>
      <c r="BC50" s="99"/>
      <c r="BD50" s="99"/>
      <c r="BE50" s="99"/>
      <c r="BF50" s="52"/>
      <c r="BG50" s="79"/>
      <c r="BH50" s="104" t="e">
        <f>AVERAGE(Table1215165[[#This Row],[Column55]],Table1215165[[#This Row],[Column56]])</f>
        <v>#DIV/0!</v>
      </c>
    </row>
    <row r="51" spans="1:60" ht="23.1" customHeight="1" x14ac:dyDescent="0.3">
      <c r="A51" s="77">
        <v>49</v>
      </c>
      <c r="B51" s="54" t="s">
        <v>309</v>
      </c>
      <c r="C51" s="55" t="s">
        <v>310</v>
      </c>
      <c r="D51" s="54" t="s">
        <v>449</v>
      </c>
      <c r="E51" s="54" t="s">
        <v>492</v>
      </c>
      <c r="F51" s="54" t="s">
        <v>640</v>
      </c>
      <c r="G51" s="56"/>
      <c r="H51" s="56"/>
      <c r="I51" s="56"/>
      <c r="J51" s="56"/>
      <c r="K51" s="57"/>
      <c r="L51" s="104">
        <v>0</v>
      </c>
      <c r="M51" s="100" t="s">
        <v>563</v>
      </c>
      <c r="N51" s="100"/>
      <c r="O51" s="100" t="s">
        <v>563</v>
      </c>
      <c r="P51" s="100" t="s">
        <v>563</v>
      </c>
      <c r="Q51" s="100"/>
      <c r="R51" s="162" t="s">
        <v>563</v>
      </c>
      <c r="S51" s="100"/>
      <c r="T51" s="100"/>
      <c r="U51" s="100"/>
      <c r="V51" s="100"/>
      <c r="W51" s="57"/>
      <c r="X51" s="104" t="e">
        <v>#DIV/0!</v>
      </c>
      <c r="Y51" s="100"/>
      <c r="Z51" s="100"/>
      <c r="AA51" s="100"/>
      <c r="AB51" s="100"/>
      <c r="AC51" s="57"/>
      <c r="AD51" s="104" t="e">
        <v>#DIV/0!</v>
      </c>
      <c r="AE51" s="100"/>
      <c r="AF51" s="100"/>
      <c r="AG51" s="100"/>
      <c r="AH51" s="100"/>
      <c r="AI51" s="57"/>
      <c r="AJ51" s="104" t="e">
        <v>#DIV/0!</v>
      </c>
      <c r="AK51" s="56"/>
      <c r="AL51" s="56"/>
      <c r="AM51" s="100"/>
      <c r="AN51" s="56"/>
      <c r="AO51" s="57"/>
      <c r="AP51" s="104">
        <v>0</v>
      </c>
      <c r="AQ51" s="100"/>
      <c r="AR51" s="100"/>
      <c r="AS51" s="100"/>
      <c r="AT51" s="100"/>
      <c r="AU51" s="57"/>
      <c r="AV51" s="104" t="e">
        <v>#DIV/0!</v>
      </c>
      <c r="AW51" s="100"/>
      <c r="AX51" s="100"/>
      <c r="AY51" s="100" t="s">
        <v>563</v>
      </c>
      <c r="AZ51" s="100"/>
      <c r="BA51" s="100" t="s">
        <v>563</v>
      </c>
      <c r="BB51" s="162" t="s">
        <v>563</v>
      </c>
      <c r="BC51" s="100"/>
      <c r="BD51" s="100"/>
      <c r="BE51" s="100"/>
      <c r="BF51" s="56"/>
      <c r="BG51" s="74"/>
      <c r="BH51" s="104" t="e">
        <f>AVERAGE(Table1215165[[#This Row],[Column55]],Table1215165[[#This Row],[Column56]])</f>
        <v>#DIV/0!</v>
      </c>
    </row>
    <row r="52" spans="1:60" ht="23.1" customHeight="1" x14ac:dyDescent="0.3">
      <c r="A52" s="78">
        <v>50</v>
      </c>
      <c r="B52" s="61" t="s">
        <v>121</v>
      </c>
      <c r="C52" s="62" t="s">
        <v>122</v>
      </c>
      <c r="D52" s="61" t="s">
        <v>449</v>
      </c>
      <c r="E52" s="61" t="s">
        <v>34</v>
      </c>
      <c r="F52" s="61" t="s">
        <v>638</v>
      </c>
      <c r="G52" s="52"/>
      <c r="H52" s="52"/>
      <c r="I52" s="52"/>
      <c r="J52" s="52"/>
      <c r="K52" s="63"/>
      <c r="L52" s="104">
        <v>0</v>
      </c>
      <c r="M52" s="100">
        <v>3</v>
      </c>
      <c r="N52" s="100"/>
      <c r="O52" s="100">
        <v>3</v>
      </c>
      <c r="P52" s="100">
        <v>2</v>
      </c>
      <c r="Q52" s="100"/>
      <c r="R52" s="162">
        <v>2.6666666666666665</v>
      </c>
      <c r="S52" s="99"/>
      <c r="T52" s="99"/>
      <c r="U52" s="99"/>
      <c r="V52" s="99"/>
      <c r="W52" s="63"/>
      <c r="X52" s="104" t="e">
        <v>#DIV/0!</v>
      </c>
      <c r="Y52" s="99"/>
      <c r="Z52" s="99"/>
      <c r="AA52" s="99"/>
      <c r="AB52" s="99"/>
      <c r="AC52" s="63"/>
      <c r="AD52" s="104" t="e">
        <v>#DIV/0!</v>
      </c>
      <c r="AE52" s="99"/>
      <c r="AF52" s="99"/>
      <c r="AG52" s="99"/>
      <c r="AH52" s="99"/>
      <c r="AI52" s="63"/>
      <c r="AJ52" s="104" t="e">
        <v>#DIV/0!</v>
      </c>
      <c r="AK52" s="52"/>
      <c r="AL52" s="52"/>
      <c r="AM52" s="99"/>
      <c r="AN52" s="52"/>
      <c r="AO52" s="63"/>
      <c r="AP52" s="104">
        <v>0</v>
      </c>
      <c r="AQ52" s="99"/>
      <c r="AR52" s="99"/>
      <c r="AS52" s="99"/>
      <c r="AT52" s="99"/>
      <c r="AU52" s="63"/>
      <c r="AV52" s="104" t="e">
        <v>#DIV/0!</v>
      </c>
      <c r="AW52" s="99"/>
      <c r="AX52" s="99"/>
      <c r="AY52" s="100">
        <v>5</v>
      </c>
      <c r="AZ52" s="100"/>
      <c r="BA52" s="100">
        <v>2</v>
      </c>
      <c r="BB52" s="162">
        <v>3.5</v>
      </c>
      <c r="BC52" s="99"/>
      <c r="BD52" s="99"/>
      <c r="BE52" s="99"/>
      <c r="BF52" s="52"/>
      <c r="BG52" s="79"/>
      <c r="BH52" s="104" t="e">
        <f>AVERAGE(Table1215165[[#This Row],[Column55]],Table1215165[[#This Row],[Column56]])</f>
        <v>#DIV/0!</v>
      </c>
    </row>
    <row r="53" spans="1:60" ht="23.1" customHeight="1" x14ac:dyDescent="0.3">
      <c r="A53" s="77">
        <v>51</v>
      </c>
      <c r="B53" s="54" t="s">
        <v>258</v>
      </c>
      <c r="C53" s="55" t="s">
        <v>259</v>
      </c>
      <c r="D53" s="54" t="s">
        <v>541</v>
      </c>
      <c r="E53" s="54" t="s">
        <v>160</v>
      </c>
      <c r="F53" s="54" t="s">
        <v>641</v>
      </c>
      <c r="G53" s="56"/>
      <c r="H53" s="56"/>
      <c r="I53" s="56"/>
      <c r="J53" s="56"/>
      <c r="K53" s="57"/>
      <c r="L53" s="104">
        <v>0</v>
      </c>
      <c r="M53" s="100">
        <v>1</v>
      </c>
      <c r="N53" s="100"/>
      <c r="O53" s="100">
        <v>1</v>
      </c>
      <c r="P53" s="100" t="s">
        <v>563</v>
      </c>
      <c r="Q53" s="100"/>
      <c r="R53" s="162">
        <v>1</v>
      </c>
      <c r="S53" s="100"/>
      <c r="T53" s="100"/>
      <c r="U53" s="100"/>
      <c r="V53" s="100"/>
      <c r="W53" s="57"/>
      <c r="X53" s="104" t="e">
        <v>#DIV/0!</v>
      </c>
      <c r="Y53" s="100"/>
      <c r="Z53" s="100"/>
      <c r="AA53" s="100"/>
      <c r="AB53" s="100"/>
      <c r="AC53" s="57"/>
      <c r="AD53" s="104" t="e">
        <v>#DIV/0!</v>
      </c>
      <c r="AE53" s="100"/>
      <c r="AF53" s="100"/>
      <c r="AG53" s="100"/>
      <c r="AH53" s="100"/>
      <c r="AI53" s="57"/>
      <c r="AJ53" s="104" t="e">
        <v>#DIV/0!</v>
      </c>
      <c r="AK53" s="56"/>
      <c r="AL53" s="56"/>
      <c r="AM53" s="100"/>
      <c r="AN53" s="56"/>
      <c r="AO53" s="57"/>
      <c r="AP53" s="104">
        <v>0</v>
      </c>
      <c r="AQ53" s="100"/>
      <c r="AR53" s="100"/>
      <c r="AS53" s="100"/>
      <c r="AT53" s="100"/>
      <c r="AU53" s="57"/>
      <c r="AV53" s="104" t="e">
        <v>#DIV/0!</v>
      </c>
      <c r="AW53" s="100"/>
      <c r="AX53" s="100"/>
      <c r="AY53" s="100">
        <v>5</v>
      </c>
      <c r="AZ53" s="100"/>
      <c r="BA53" s="100">
        <v>1</v>
      </c>
      <c r="BB53" s="162">
        <v>3</v>
      </c>
      <c r="BC53" s="100"/>
      <c r="BD53" s="100"/>
      <c r="BE53" s="100"/>
      <c r="BF53" s="56"/>
      <c r="BG53" s="74"/>
      <c r="BH53" s="104" t="e">
        <f>AVERAGE(Table1215165[[#This Row],[Column55]],Table1215165[[#This Row],[Column56]])</f>
        <v>#DIV/0!</v>
      </c>
    </row>
    <row r="54" spans="1:60" ht="23.1" customHeight="1" x14ac:dyDescent="0.3">
      <c r="A54" s="78">
        <v>52</v>
      </c>
      <c r="B54" s="61" t="s">
        <v>212</v>
      </c>
      <c r="C54" s="62" t="s">
        <v>213</v>
      </c>
      <c r="D54" s="61" t="s">
        <v>449</v>
      </c>
      <c r="E54" s="61" t="s">
        <v>160</v>
      </c>
      <c r="F54" s="61" t="s">
        <v>641</v>
      </c>
      <c r="G54" s="52"/>
      <c r="H54" s="52"/>
      <c r="I54" s="52"/>
      <c r="J54" s="52"/>
      <c r="K54" s="63"/>
      <c r="L54" s="104">
        <v>0</v>
      </c>
      <c r="M54" s="100">
        <v>3</v>
      </c>
      <c r="N54" s="100"/>
      <c r="O54" s="100">
        <v>3</v>
      </c>
      <c r="P54" s="100" t="s">
        <v>563</v>
      </c>
      <c r="Q54" s="100"/>
      <c r="R54" s="162">
        <v>3</v>
      </c>
      <c r="S54" s="99"/>
      <c r="T54" s="99"/>
      <c r="U54" s="99"/>
      <c r="V54" s="99"/>
      <c r="W54" s="63"/>
      <c r="X54" s="104" t="e">
        <v>#DIV/0!</v>
      </c>
      <c r="Y54" s="99"/>
      <c r="Z54" s="99"/>
      <c r="AA54" s="99"/>
      <c r="AB54" s="99"/>
      <c r="AC54" s="63"/>
      <c r="AD54" s="104" t="e">
        <v>#DIV/0!</v>
      </c>
      <c r="AE54" s="99"/>
      <c r="AF54" s="99"/>
      <c r="AG54" s="99"/>
      <c r="AH54" s="99"/>
      <c r="AI54" s="63"/>
      <c r="AJ54" s="104" t="e">
        <v>#DIV/0!</v>
      </c>
      <c r="AK54" s="52"/>
      <c r="AL54" s="52"/>
      <c r="AM54" s="99"/>
      <c r="AN54" s="52"/>
      <c r="AO54" s="63"/>
      <c r="AP54" s="104">
        <v>0</v>
      </c>
      <c r="AQ54" s="99"/>
      <c r="AR54" s="99"/>
      <c r="AS54" s="99"/>
      <c r="AT54" s="99"/>
      <c r="AU54" s="63"/>
      <c r="AV54" s="104" t="e">
        <v>#DIV/0!</v>
      </c>
      <c r="AW54" s="99"/>
      <c r="AX54" s="99"/>
      <c r="AY54" s="100">
        <v>5</v>
      </c>
      <c r="AZ54" s="100"/>
      <c r="BA54" s="100">
        <v>1</v>
      </c>
      <c r="BB54" s="162">
        <v>3</v>
      </c>
      <c r="BC54" s="99"/>
      <c r="BD54" s="99"/>
      <c r="BE54" s="99"/>
      <c r="BF54" s="52"/>
      <c r="BG54" s="79"/>
      <c r="BH54" s="104" t="e">
        <f>AVERAGE(Table1215165[[#This Row],[Column55]],Table1215165[[#This Row],[Column56]])</f>
        <v>#DIV/0!</v>
      </c>
    </row>
    <row r="55" spans="1:60" ht="23.1" customHeight="1" x14ac:dyDescent="0.3">
      <c r="A55" s="77">
        <v>53</v>
      </c>
      <c r="B55" s="54" t="s">
        <v>228</v>
      </c>
      <c r="C55" s="55" t="s">
        <v>229</v>
      </c>
      <c r="D55" s="54" t="s">
        <v>449</v>
      </c>
      <c r="E55" s="54" t="s">
        <v>160</v>
      </c>
      <c r="F55" s="54" t="s">
        <v>641</v>
      </c>
      <c r="G55" s="56"/>
      <c r="H55" s="56"/>
      <c r="I55" s="56"/>
      <c r="J55" s="56"/>
      <c r="K55" s="57"/>
      <c r="L55" s="104">
        <v>0</v>
      </c>
      <c r="M55" s="100">
        <v>0</v>
      </c>
      <c r="N55" s="100"/>
      <c r="O55" s="100">
        <v>0</v>
      </c>
      <c r="P55" s="100" t="s">
        <v>563</v>
      </c>
      <c r="Q55" s="100"/>
      <c r="R55" s="162">
        <v>0</v>
      </c>
      <c r="S55" s="100"/>
      <c r="T55" s="100"/>
      <c r="U55" s="100"/>
      <c r="V55" s="100"/>
      <c r="W55" s="57"/>
      <c r="X55" s="104" t="e">
        <v>#DIV/0!</v>
      </c>
      <c r="Y55" s="100"/>
      <c r="Z55" s="100"/>
      <c r="AA55" s="100"/>
      <c r="AB55" s="100"/>
      <c r="AC55" s="57"/>
      <c r="AD55" s="104" t="e">
        <v>#DIV/0!</v>
      </c>
      <c r="AE55" s="100"/>
      <c r="AF55" s="100"/>
      <c r="AG55" s="100"/>
      <c r="AH55" s="100"/>
      <c r="AI55" s="57"/>
      <c r="AJ55" s="104" t="e">
        <v>#DIV/0!</v>
      </c>
      <c r="AK55" s="56"/>
      <c r="AL55" s="56"/>
      <c r="AM55" s="100"/>
      <c r="AN55" s="56"/>
      <c r="AO55" s="57"/>
      <c r="AP55" s="104">
        <v>0</v>
      </c>
      <c r="AQ55" s="100"/>
      <c r="AR55" s="100"/>
      <c r="AS55" s="100"/>
      <c r="AT55" s="100"/>
      <c r="AU55" s="57"/>
      <c r="AV55" s="104" t="e">
        <v>#DIV/0!</v>
      </c>
      <c r="AW55" s="100"/>
      <c r="AX55" s="100"/>
      <c r="AY55" s="100">
        <v>0</v>
      </c>
      <c r="AZ55" s="100"/>
      <c r="BA55" s="100">
        <v>0</v>
      </c>
      <c r="BB55" s="162">
        <v>0</v>
      </c>
      <c r="BC55" s="100"/>
      <c r="BD55" s="100"/>
      <c r="BE55" s="100"/>
      <c r="BF55" s="56"/>
      <c r="BG55" s="74"/>
      <c r="BH55" s="104" t="e">
        <f>AVERAGE(Table1215165[[#This Row],[Column55]],Table1215165[[#This Row],[Column56]])</f>
        <v>#DIV/0!</v>
      </c>
    </row>
    <row r="56" spans="1:60" ht="23.1" customHeight="1" x14ac:dyDescent="0.3">
      <c r="A56" s="78">
        <v>54</v>
      </c>
      <c r="B56" s="61" t="s">
        <v>311</v>
      </c>
      <c r="C56" s="62" t="s">
        <v>312</v>
      </c>
      <c r="D56" s="61" t="s">
        <v>449</v>
      </c>
      <c r="E56" s="61" t="s">
        <v>492</v>
      </c>
      <c r="F56" s="61" t="s">
        <v>640</v>
      </c>
      <c r="G56" s="52"/>
      <c r="H56" s="52"/>
      <c r="I56" s="52"/>
      <c r="J56" s="52"/>
      <c r="K56" s="63"/>
      <c r="L56" s="104">
        <v>0</v>
      </c>
      <c r="M56" s="100" t="s">
        <v>563</v>
      </c>
      <c r="N56" s="100"/>
      <c r="O56" s="100" t="s">
        <v>563</v>
      </c>
      <c r="P56" s="100" t="s">
        <v>563</v>
      </c>
      <c r="Q56" s="100"/>
      <c r="R56" s="162" t="s">
        <v>563</v>
      </c>
      <c r="S56" s="99"/>
      <c r="T56" s="99"/>
      <c r="U56" s="99"/>
      <c r="V56" s="99"/>
      <c r="W56" s="63"/>
      <c r="X56" s="104" t="e">
        <v>#DIV/0!</v>
      </c>
      <c r="Y56" s="99"/>
      <c r="Z56" s="99"/>
      <c r="AA56" s="99"/>
      <c r="AB56" s="99"/>
      <c r="AC56" s="63"/>
      <c r="AD56" s="104" t="e">
        <v>#DIV/0!</v>
      </c>
      <c r="AE56" s="99"/>
      <c r="AF56" s="99"/>
      <c r="AG56" s="99"/>
      <c r="AH56" s="99"/>
      <c r="AI56" s="63"/>
      <c r="AJ56" s="104" t="e">
        <v>#DIV/0!</v>
      </c>
      <c r="AK56" s="52"/>
      <c r="AL56" s="52"/>
      <c r="AM56" s="99"/>
      <c r="AN56" s="52"/>
      <c r="AO56" s="63"/>
      <c r="AP56" s="104">
        <v>0</v>
      </c>
      <c r="AQ56" s="99"/>
      <c r="AR56" s="99"/>
      <c r="AS56" s="99"/>
      <c r="AT56" s="99"/>
      <c r="AU56" s="63"/>
      <c r="AV56" s="104" t="e">
        <v>#DIV/0!</v>
      </c>
      <c r="AW56" s="99"/>
      <c r="AX56" s="99"/>
      <c r="AY56" s="100" t="s">
        <v>563</v>
      </c>
      <c r="AZ56" s="100"/>
      <c r="BA56" s="100" t="s">
        <v>563</v>
      </c>
      <c r="BB56" s="162" t="s">
        <v>563</v>
      </c>
      <c r="BC56" s="99"/>
      <c r="BD56" s="99"/>
      <c r="BE56" s="99"/>
      <c r="BF56" s="52"/>
      <c r="BG56" s="79"/>
      <c r="BH56" s="104" t="e">
        <f>AVERAGE(Table1215165[[#This Row],[Column55]],Table1215165[[#This Row],[Column56]])</f>
        <v>#DIV/0!</v>
      </c>
    </row>
    <row r="57" spans="1:60" ht="23.1" customHeight="1" x14ac:dyDescent="0.3">
      <c r="A57" s="77">
        <v>55</v>
      </c>
      <c r="B57" s="54" t="s">
        <v>246</v>
      </c>
      <c r="C57" s="55" t="s">
        <v>247</v>
      </c>
      <c r="D57" s="54" t="s">
        <v>449</v>
      </c>
      <c r="E57" s="54" t="s">
        <v>160</v>
      </c>
      <c r="F57" s="54" t="s">
        <v>641</v>
      </c>
      <c r="G57" s="56"/>
      <c r="H57" s="56"/>
      <c r="I57" s="56"/>
      <c r="J57" s="56"/>
      <c r="K57" s="57"/>
      <c r="L57" s="104">
        <v>0</v>
      </c>
      <c r="M57" s="100">
        <v>4</v>
      </c>
      <c r="N57" s="100"/>
      <c r="O57" s="100">
        <v>4</v>
      </c>
      <c r="P57" s="100" t="s">
        <v>563</v>
      </c>
      <c r="Q57" s="100"/>
      <c r="R57" s="162">
        <v>4</v>
      </c>
      <c r="S57" s="100"/>
      <c r="T57" s="100"/>
      <c r="U57" s="100"/>
      <c r="V57" s="100"/>
      <c r="W57" s="57"/>
      <c r="X57" s="104" t="e">
        <v>#DIV/0!</v>
      </c>
      <c r="Y57" s="100"/>
      <c r="Z57" s="100"/>
      <c r="AA57" s="100"/>
      <c r="AB57" s="100"/>
      <c r="AC57" s="57"/>
      <c r="AD57" s="104" t="e">
        <v>#DIV/0!</v>
      </c>
      <c r="AE57" s="100"/>
      <c r="AF57" s="100"/>
      <c r="AG57" s="100"/>
      <c r="AH57" s="100"/>
      <c r="AI57" s="57"/>
      <c r="AJ57" s="104" t="e">
        <v>#DIV/0!</v>
      </c>
      <c r="AK57" s="56"/>
      <c r="AL57" s="56"/>
      <c r="AM57" s="100"/>
      <c r="AN57" s="56"/>
      <c r="AO57" s="57"/>
      <c r="AP57" s="104">
        <v>0</v>
      </c>
      <c r="AQ57" s="100"/>
      <c r="AR57" s="100"/>
      <c r="AS57" s="100"/>
      <c r="AT57" s="100"/>
      <c r="AU57" s="57"/>
      <c r="AV57" s="104" t="e">
        <v>#DIV/0!</v>
      </c>
      <c r="AW57" s="100"/>
      <c r="AX57" s="100"/>
      <c r="AY57" s="100">
        <v>5</v>
      </c>
      <c r="AZ57" s="100"/>
      <c r="BA57" s="100">
        <v>4</v>
      </c>
      <c r="BB57" s="162">
        <v>4.5</v>
      </c>
      <c r="BC57" s="100"/>
      <c r="BD57" s="100"/>
      <c r="BE57" s="100"/>
      <c r="BF57" s="56"/>
      <c r="BG57" s="74"/>
      <c r="BH57" s="104" t="e">
        <f>AVERAGE(Table1215165[[#This Row],[Column55]],Table1215165[[#This Row],[Column56]])</f>
        <v>#DIV/0!</v>
      </c>
    </row>
    <row r="58" spans="1:60" ht="23.1" customHeight="1" x14ac:dyDescent="0.3">
      <c r="A58" s="78">
        <v>56</v>
      </c>
      <c r="B58" s="61" t="s">
        <v>123</v>
      </c>
      <c r="C58" s="62" t="s">
        <v>124</v>
      </c>
      <c r="D58" s="61" t="s">
        <v>541</v>
      </c>
      <c r="E58" s="61" t="s">
        <v>34</v>
      </c>
      <c r="F58" s="61" t="s">
        <v>638</v>
      </c>
      <c r="G58" s="52"/>
      <c r="H58" s="52"/>
      <c r="I58" s="52"/>
      <c r="J58" s="52"/>
      <c r="K58" s="63"/>
      <c r="L58" s="104">
        <v>0</v>
      </c>
      <c r="M58" s="100">
        <v>4</v>
      </c>
      <c r="N58" s="100"/>
      <c r="O58" s="100">
        <v>4</v>
      </c>
      <c r="P58" s="100">
        <v>4</v>
      </c>
      <c r="Q58" s="100"/>
      <c r="R58" s="162">
        <v>4</v>
      </c>
      <c r="S58" s="99"/>
      <c r="T58" s="99"/>
      <c r="U58" s="99"/>
      <c r="V58" s="99"/>
      <c r="W58" s="63"/>
      <c r="X58" s="104" t="e">
        <v>#DIV/0!</v>
      </c>
      <c r="Y58" s="99"/>
      <c r="Z58" s="99"/>
      <c r="AA58" s="99"/>
      <c r="AB58" s="99"/>
      <c r="AC58" s="63"/>
      <c r="AD58" s="104" t="e">
        <v>#DIV/0!</v>
      </c>
      <c r="AE58" s="99"/>
      <c r="AF58" s="99"/>
      <c r="AG58" s="99"/>
      <c r="AH58" s="99"/>
      <c r="AI58" s="63"/>
      <c r="AJ58" s="104" t="e">
        <v>#DIV/0!</v>
      </c>
      <c r="AK58" s="52"/>
      <c r="AL58" s="52"/>
      <c r="AM58" s="99"/>
      <c r="AN58" s="52"/>
      <c r="AO58" s="63"/>
      <c r="AP58" s="104">
        <v>0</v>
      </c>
      <c r="AQ58" s="99"/>
      <c r="AR58" s="99"/>
      <c r="AS58" s="99"/>
      <c r="AT58" s="99"/>
      <c r="AU58" s="63"/>
      <c r="AV58" s="104" t="e">
        <v>#DIV/0!</v>
      </c>
      <c r="AW58" s="99"/>
      <c r="AX58" s="99"/>
      <c r="AY58" s="100">
        <v>5</v>
      </c>
      <c r="AZ58" s="100"/>
      <c r="BA58" s="100">
        <v>4</v>
      </c>
      <c r="BB58" s="162">
        <v>4.5</v>
      </c>
      <c r="BC58" s="99"/>
      <c r="BD58" s="99"/>
      <c r="BE58" s="99"/>
      <c r="BF58" s="52"/>
      <c r="BG58" s="79"/>
      <c r="BH58" s="104" t="e">
        <f>AVERAGE(Table1215165[[#This Row],[Column55]],Table1215165[[#This Row],[Column56]])</f>
        <v>#DIV/0!</v>
      </c>
    </row>
    <row r="59" spans="1:60" ht="23.1" customHeight="1" x14ac:dyDescent="0.3">
      <c r="A59" s="77">
        <v>57</v>
      </c>
      <c r="B59" s="54" t="s">
        <v>313</v>
      </c>
      <c r="C59" s="55" t="s">
        <v>314</v>
      </c>
      <c r="D59" s="54" t="s">
        <v>541</v>
      </c>
      <c r="E59" s="54" t="s">
        <v>492</v>
      </c>
      <c r="F59" s="54" t="s">
        <v>640</v>
      </c>
      <c r="G59" s="56"/>
      <c r="H59" s="56"/>
      <c r="I59" s="56"/>
      <c r="J59" s="56"/>
      <c r="K59" s="57"/>
      <c r="L59" s="104">
        <v>0</v>
      </c>
      <c r="M59" s="100" t="s">
        <v>563</v>
      </c>
      <c r="N59" s="100"/>
      <c r="O59" s="100" t="s">
        <v>563</v>
      </c>
      <c r="P59" s="100" t="s">
        <v>563</v>
      </c>
      <c r="Q59" s="100"/>
      <c r="R59" s="162" t="s">
        <v>563</v>
      </c>
      <c r="S59" s="100"/>
      <c r="T59" s="100"/>
      <c r="U59" s="100"/>
      <c r="V59" s="100"/>
      <c r="W59" s="57"/>
      <c r="X59" s="104" t="e">
        <v>#DIV/0!</v>
      </c>
      <c r="Y59" s="100"/>
      <c r="Z59" s="100"/>
      <c r="AA59" s="100"/>
      <c r="AB59" s="100"/>
      <c r="AC59" s="57"/>
      <c r="AD59" s="104" t="e">
        <v>#DIV/0!</v>
      </c>
      <c r="AE59" s="100"/>
      <c r="AF59" s="100"/>
      <c r="AG59" s="100"/>
      <c r="AH59" s="100"/>
      <c r="AI59" s="57"/>
      <c r="AJ59" s="104" t="e">
        <v>#DIV/0!</v>
      </c>
      <c r="AK59" s="56"/>
      <c r="AL59" s="56"/>
      <c r="AM59" s="100"/>
      <c r="AN59" s="56"/>
      <c r="AO59" s="57"/>
      <c r="AP59" s="104">
        <v>0</v>
      </c>
      <c r="AQ59" s="100"/>
      <c r="AR59" s="100"/>
      <c r="AS59" s="100"/>
      <c r="AT59" s="100"/>
      <c r="AU59" s="57"/>
      <c r="AV59" s="104" t="e">
        <v>#DIV/0!</v>
      </c>
      <c r="AW59" s="100"/>
      <c r="AX59" s="100"/>
      <c r="AY59" s="100" t="s">
        <v>563</v>
      </c>
      <c r="AZ59" s="100"/>
      <c r="BA59" s="100" t="s">
        <v>563</v>
      </c>
      <c r="BB59" s="162" t="s">
        <v>563</v>
      </c>
      <c r="BC59" s="100"/>
      <c r="BD59" s="100"/>
      <c r="BE59" s="100"/>
      <c r="BF59" s="56"/>
      <c r="BG59" s="74"/>
      <c r="BH59" s="104" t="e">
        <f>AVERAGE(Table1215165[[#This Row],[Column55]],Table1215165[[#This Row],[Column56]])</f>
        <v>#DIV/0!</v>
      </c>
    </row>
    <row r="60" spans="1:60" ht="23.1" customHeight="1" x14ac:dyDescent="0.3">
      <c r="A60" s="78">
        <v>58</v>
      </c>
      <c r="B60" s="61" t="s">
        <v>315</v>
      </c>
      <c r="C60" s="62" t="s">
        <v>316</v>
      </c>
      <c r="D60" s="61" t="s">
        <v>449</v>
      </c>
      <c r="E60" s="61" t="s">
        <v>492</v>
      </c>
      <c r="F60" s="61" t="s">
        <v>640</v>
      </c>
      <c r="G60" s="52"/>
      <c r="H60" s="52"/>
      <c r="I60" s="52"/>
      <c r="J60" s="52"/>
      <c r="K60" s="63"/>
      <c r="L60" s="104">
        <v>0</v>
      </c>
      <c r="M60" s="100" t="s">
        <v>563</v>
      </c>
      <c r="N60" s="100"/>
      <c r="O60" s="100" t="s">
        <v>563</v>
      </c>
      <c r="P60" s="100" t="s">
        <v>563</v>
      </c>
      <c r="Q60" s="100"/>
      <c r="R60" s="162" t="s">
        <v>563</v>
      </c>
      <c r="S60" s="99"/>
      <c r="T60" s="99"/>
      <c r="U60" s="99"/>
      <c r="V60" s="99"/>
      <c r="W60" s="63"/>
      <c r="X60" s="104" t="e">
        <v>#DIV/0!</v>
      </c>
      <c r="Y60" s="99"/>
      <c r="Z60" s="99"/>
      <c r="AA60" s="99"/>
      <c r="AB60" s="99"/>
      <c r="AC60" s="63"/>
      <c r="AD60" s="104" t="e">
        <v>#DIV/0!</v>
      </c>
      <c r="AE60" s="99"/>
      <c r="AF60" s="99"/>
      <c r="AG60" s="99"/>
      <c r="AH60" s="99"/>
      <c r="AI60" s="63"/>
      <c r="AJ60" s="104" t="e">
        <v>#DIV/0!</v>
      </c>
      <c r="AK60" s="52"/>
      <c r="AL60" s="52"/>
      <c r="AM60" s="99"/>
      <c r="AN60" s="52"/>
      <c r="AO60" s="63"/>
      <c r="AP60" s="104">
        <v>0</v>
      </c>
      <c r="AQ60" s="99"/>
      <c r="AR60" s="99"/>
      <c r="AS60" s="99"/>
      <c r="AT60" s="99"/>
      <c r="AU60" s="63"/>
      <c r="AV60" s="104" t="e">
        <v>#DIV/0!</v>
      </c>
      <c r="AW60" s="99"/>
      <c r="AX60" s="99"/>
      <c r="AY60" s="100" t="s">
        <v>563</v>
      </c>
      <c r="AZ60" s="100"/>
      <c r="BA60" s="100" t="s">
        <v>563</v>
      </c>
      <c r="BB60" s="162" t="s">
        <v>563</v>
      </c>
      <c r="BC60" s="99"/>
      <c r="BD60" s="99"/>
      <c r="BE60" s="99"/>
      <c r="BF60" s="52"/>
      <c r="BG60" s="79"/>
      <c r="BH60" s="104" t="e">
        <f>AVERAGE(Table1215165[[#This Row],[Column55]],Table1215165[[#This Row],[Column56]])</f>
        <v>#DIV/0!</v>
      </c>
    </row>
    <row r="61" spans="1:60" ht="23.1" customHeight="1" x14ac:dyDescent="0.3">
      <c r="A61" s="77">
        <v>59</v>
      </c>
      <c r="B61" s="54" t="s">
        <v>125</v>
      </c>
      <c r="C61" s="55" t="s">
        <v>126</v>
      </c>
      <c r="D61" s="54" t="s">
        <v>449</v>
      </c>
      <c r="E61" s="54" t="s">
        <v>34</v>
      </c>
      <c r="F61" s="54" t="s">
        <v>638</v>
      </c>
      <c r="G61" s="56"/>
      <c r="H61" s="56"/>
      <c r="I61" s="56"/>
      <c r="J61" s="56"/>
      <c r="K61" s="57"/>
      <c r="L61" s="104">
        <v>0</v>
      </c>
      <c r="M61" s="100">
        <v>3</v>
      </c>
      <c r="N61" s="100"/>
      <c r="O61" s="100">
        <v>2</v>
      </c>
      <c r="P61" s="100">
        <v>2</v>
      </c>
      <c r="Q61" s="100"/>
      <c r="R61" s="162">
        <v>2.3333333333333335</v>
      </c>
      <c r="S61" s="100"/>
      <c r="T61" s="100"/>
      <c r="U61" s="100"/>
      <c r="V61" s="100"/>
      <c r="W61" s="57"/>
      <c r="X61" s="104" t="e">
        <v>#DIV/0!</v>
      </c>
      <c r="Y61" s="100"/>
      <c r="Z61" s="100"/>
      <c r="AA61" s="100"/>
      <c r="AB61" s="100"/>
      <c r="AC61" s="57"/>
      <c r="AD61" s="104" t="e">
        <v>#DIV/0!</v>
      </c>
      <c r="AE61" s="100"/>
      <c r="AF61" s="100"/>
      <c r="AG61" s="100"/>
      <c r="AH61" s="100"/>
      <c r="AI61" s="57"/>
      <c r="AJ61" s="104" t="e">
        <v>#DIV/0!</v>
      </c>
      <c r="AK61" s="56"/>
      <c r="AL61" s="56"/>
      <c r="AM61" s="100"/>
      <c r="AN61" s="56"/>
      <c r="AO61" s="57"/>
      <c r="AP61" s="104">
        <v>0</v>
      </c>
      <c r="AQ61" s="100"/>
      <c r="AR61" s="100"/>
      <c r="AS61" s="100"/>
      <c r="AT61" s="100"/>
      <c r="AU61" s="57"/>
      <c r="AV61" s="104" t="e">
        <v>#DIV/0!</v>
      </c>
      <c r="AW61" s="100"/>
      <c r="AX61" s="100"/>
      <c r="AY61" s="100">
        <v>5</v>
      </c>
      <c r="AZ61" s="100"/>
      <c r="BA61" s="100">
        <v>2</v>
      </c>
      <c r="BB61" s="162">
        <v>3.5</v>
      </c>
      <c r="BC61" s="100"/>
      <c r="BD61" s="100"/>
      <c r="BE61" s="100"/>
      <c r="BF61" s="56"/>
      <c r="BG61" s="74"/>
      <c r="BH61" s="104" t="e">
        <f>AVERAGE(Table1215165[[#This Row],[Column55]],Table1215165[[#This Row],[Column56]])</f>
        <v>#DIV/0!</v>
      </c>
    </row>
    <row r="62" spans="1:60" ht="23.1" customHeight="1" x14ac:dyDescent="0.3">
      <c r="A62" s="78">
        <v>60</v>
      </c>
      <c r="B62" s="61" t="s">
        <v>41</v>
      </c>
      <c r="C62" s="62" t="s">
        <v>42</v>
      </c>
      <c r="D62" s="61" t="s">
        <v>449</v>
      </c>
      <c r="E62" s="61" t="s">
        <v>34</v>
      </c>
      <c r="F62" s="61" t="s">
        <v>638</v>
      </c>
      <c r="G62" s="52"/>
      <c r="H62" s="52"/>
      <c r="I62" s="52"/>
      <c r="J62" s="52"/>
      <c r="K62" s="63"/>
      <c r="L62" s="104">
        <v>0</v>
      </c>
      <c r="M62" s="100">
        <v>0</v>
      </c>
      <c r="N62" s="100"/>
      <c r="O62" s="100">
        <v>0</v>
      </c>
      <c r="P62" s="100">
        <v>0</v>
      </c>
      <c r="Q62" s="100"/>
      <c r="R62" s="162">
        <v>0</v>
      </c>
      <c r="S62" s="99"/>
      <c r="T62" s="99"/>
      <c r="U62" s="99"/>
      <c r="V62" s="99"/>
      <c r="W62" s="63"/>
      <c r="X62" s="104" t="e">
        <v>#DIV/0!</v>
      </c>
      <c r="Y62" s="99"/>
      <c r="Z62" s="99"/>
      <c r="AA62" s="99"/>
      <c r="AB62" s="99"/>
      <c r="AC62" s="63"/>
      <c r="AD62" s="104" t="e">
        <v>#DIV/0!</v>
      </c>
      <c r="AE62" s="99"/>
      <c r="AF62" s="99"/>
      <c r="AG62" s="99"/>
      <c r="AH62" s="99"/>
      <c r="AI62" s="63"/>
      <c r="AJ62" s="104" t="e">
        <v>#DIV/0!</v>
      </c>
      <c r="AK62" s="52"/>
      <c r="AL62" s="52"/>
      <c r="AM62" s="99"/>
      <c r="AN62" s="52"/>
      <c r="AO62" s="63"/>
      <c r="AP62" s="104">
        <v>0</v>
      </c>
      <c r="AQ62" s="99"/>
      <c r="AR62" s="99"/>
      <c r="AS62" s="99"/>
      <c r="AT62" s="99"/>
      <c r="AU62" s="63"/>
      <c r="AV62" s="104" t="e">
        <v>#DIV/0!</v>
      </c>
      <c r="AW62" s="99"/>
      <c r="AX62" s="99"/>
      <c r="AY62" s="100">
        <v>0</v>
      </c>
      <c r="AZ62" s="100"/>
      <c r="BA62" s="100">
        <v>0</v>
      </c>
      <c r="BB62" s="162">
        <v>0</v>
      </c>
      <c r="BC62" s="99"/>
      <c r="BD62" s="99"/>
      <c r="BE62" s="99"/>
      <c r="BF62" s="52"/>
      <c r="BG62" s="79"/>
      <c r="BH62" s="104" t="e">
        <f>AVERAGE(Table1215165[[#This Row],[Column55]],Table1215165[[#This Row],[Column56]])</f>
        <v>#DIV/0!</v>
      </c>
    </row>
    <row r="63" spans="1:60" ht="23.1" customHeight="1" x14ac:dyDescent="0.3">
      <c r="A63" s="77">
        <v>61</v>
      </c>
      <c r="B63" s="54" t="s">
        <v>127</v>
      </c>
      <c r="C63" s="55" t="s">
        <v>128</v>
      </c>
      <c r="D63" s="54" t="s">
        <v>449</v>
      </c>
      <c r="E63" s="54" t="s">
        <v>34</v>
      </c>
      <c r="F63" s="54" t="s">
        <v>638</v>
      </c>
      <c r="G63" s="56"/>
      <c r="H63" s="56"/>
      <c r="I63" s="56"/>
      <c r="J63" s="56"/>
      <c r="K63" s="57"/>
      <c r="L63" s="104">
        <v>0</v>
      </c>
      <c r="M63" s="100">
        <v>4</v>
      </c>
      <c r="N63" s="100"/>
      <c r="O63" s="100">
        <v>4</v>
      </c>
      <c r="P63" s="100">
        <v>4</v>
      </c>
      <c r="Q63" s="100"/>
      <c r="R63" s="162">
        <v>4</v>
      </c>
      <c r="S63" s="100"/>
      <c r="T63" s="100"/>
      <c r="U63" s="100"/>
      <c r="V63" s="100"/>
      <c r="W63" s="57"/>
      <c r="X63" s="104" t="e">
        <v>#DIV/0!</v>
      </c>
      <c r="Y63" s="100"/>
      <c r="Z63" s="100"/>
      <c r="AA63" s="100"/>
      <c r="AB63" s="100"/>
      <c r="AC63" s="57"/>
      <c r="AD63" s="104" t="e">
        <v>#DIV/0!</v>
      </c>
      <c r="AE63" s="100"/>
      <c r="AF63" s="100"/>
      <c r="AG63" s="100"/>
      <c r="AH63" s="100"/>
      <c r="AI63" s="57"/>
      <c r="AJ63" s="104" t="e">
        <v>#DIV/0!</v>
      </c>
      <c r="AK63" s="56"/>
      <c r="AL63" s="56"/>
      <c r="AM63" s="100"/>
      <c r="AN63" s="56"/>
      <c r="AO63" s="57"/>
      <c r="AP63" s="104">
        <v>0</v>
      </c>
      <c r="AQ63" s="100"/>
      <c r="AR63" s="100"/>
      <c r="AS63" s="100"/>
      <c r="AT63" s="100"/>
      <c r="AU63" s="57"/>
      <c r="AV63" s="104" t="e">
        <v>#DIV/0!</v>
      </c>
      <c r="AW63" s="100"/>
      <c r="AX63" s="100"/>
      <c r="AY63" s="100">
        <v>5</v>
      </c>
      <c r="AZ63" s="100"/>
      <c r="BA63" s="100">
        <v>4</v>
      </c>
      <c r="BB63" s="162">
        <v>4.5</v>
      </c>
      <c r="BC63" s="100"/>
      <c r="BD63" s="100"/>
      <c r="BE63" s="100"/>
      <c r="BF63" s="56"/>
      <c r="BG63" s="74"/>
      <c r="BH63" s="104" t="e">
        <f>AVERAGE(Table1215165[[#This Row],[Column55]],Table1215165[[#This Row],[Column56]])</f>
        <v>#DIV/0!</v>
      </c>
    </row>
    <row r="64" spans="1:60" ht="23.1" customHeight="1" x14ac:dyDescent="0.3">
      <c r="A64" s="78">
        <v>62</v>
      </c>
      <c r="B64" s="61" t="s">
        <v>274</v>
      </c>
      <c r="C64" s="62" t="s">
        <v>275</v>
      </c>
      <c r="D64" s="61" t="s">
        <v>541</v>
      </c>
      <c r="E64" s="61" t="s">
        <v>160</v>
      </c>
      <c r="F64" s="61" t="s">
        <v>641</v>
      </c>
      <c r="G64" s="52"/>
      <c r="H64" s="52"/>
      <c r="I64" s="52"/>
      <c r="J64" s="52"/>
      <c r="K64" s="63"/>
      <c r="L64" s="104">
        <v>0</v>
      </c>
      <c r="M64" s="100">
        <v>3</v>
      </c>
      <c r="N64" s="100"/>
      <c r="O64" s="100">
        <v>3</v>
      </c>
      <c r="P64" s="100" t="s">
        <v>563</v>
      </c>
      <c r="Q64" s="100"/>
      <c r="R64" s="162">
        <v>3</v>
      </c>
      <c r="S64" s="99"/>
      <c r="T64" s="99"/>
      <c r="U64" s="99"/>
      <c r="V64" s="99"/>
      <c r="W64" s="63"/>
      <c r="X64" s="104" t="e">
        <v>#DIV/0!</v>
      </c>
      <c r="Y64" s="99"/>
      <c r="Z64" s="99"/>
      <c r="AA64" s="99"/>
      <c r="AB64" s="99"/>
      <c r="AC64" s="63"/>
      <c r="AD64" s="104" t="e">
        <v>#DIV/0!</v>
      </c>
      <c r="AE64" s="99"/>
      <c r="AF64" s="99"/>
      <c r="AG64" s="99"/>
      <c r="AH64" s="99"/>
      <c r="AI64" s="63"/>
      <c r="AJ64" s="104" t="e">
        <v>#DIV/0!</v>
      </c>
      <c r="AK64" s="52"/>
      <c r="AL64" s="52"/>
      <c r="AM64" s="99"/>
      <c r="AN64" s="52"/>
      <c r="AO64" s="63"/>
      <c r="AP64" s="104">
        <v>0</v>
      </c>
      <c r="AQ64" s="99"/>
      <c r="AR64" s="99"/>
      <c r="AS64" s="99"/>
      <c r="AT64" s="99"/>
      <c r="AU64" s="63"/>
      <c r="AV64" s="104" t="e">
        <v>#DIV/0!</v>
      </c>
      <c r="AW64" s="99"/>
      <c r="AX64" s="99"/>
      <c r="AY64" s="100">
        <v>5</v>
      </c>
      <c r="AZ64" s="100"/>
      <c r="BA64" s="100">
        <v>3</v>
      </c>
      <c r="BB64" s="162">
        <v>4</v>
      </c>
      <c r="BC64" s="99"/>
      <c r="BD64" s="99"/>
      <c r="BE64" s="99"/>
      <c r="BF64" s="52"/>
      <c r="BG64" s="79"/>
      <c r="BH64" s="104" t="e">
        <f>AVERAGE(Table1215165[[#This Row],[Column55]],Table1215165[[#This Row],[Column56]])</f>
        <v>#DIV/0!</v>
      </c>
    </row>
    <row r="65" spans="1:60" ht="23.1" customHeight="1" x14ac:dyDescent="0.3">
      <c r="A65" s="77">
        <v>63</v>
      </c>
      <c r="B65" s="54" t="s">
        <v>59</v>
      </c>
      <c r="C65" s="55" t="s">
        <v>60</v>
      </c>
      <c r="D65" s="54" t="s">
        <v>449</v>
      </c>
      <c r="E65" s="54" t="s">
        <v>34</v>
      </c>
      <c r="F65" s="54" t="s">
        <v>638</v>
      </c>
      <c r="G65" s="56"/>
      <c r="H65" s="56"/>
      <c r="I65" s="56"/>
      <c r="J65" s="56"/>
      <c r="K65" s="57"/>
      <c r="L65" s="104">
        <v>0</v>
      </c>
      <c r="M65" s="100">
        <v>3</v>
      </c>
      <c r="N65" s="100"/>
      <c r="O65" s="100">
        <v>4</v>
      </c>
      <c r="P65" s="100">
        <v>4</v>
      </c>
      <c r="Q65" s="100"/>
      <c r="R65" s="162">
        <v>3.6666666666666665</v>
      </c>
      <c r="S65" s="100"/>
      <c r="T65" s="100"/>
      <c r="U65" s="100"/>
      <c r="V65" s="100"/>
      <c r="W65" s="57"/>
      <c r="X65" s="104" t="e">
        <v>#DIV/0!</v>
      </c>
      <c r="Y65" s="100"/>
      <c r="Z65" s="100"/>
      <c r="AA65" s="100"/>
      <c r="AB65" s="100"/>
      <c r="AC65" s="57"/>
      <c r="AD65" s="104" t="e">
        <v>#DIV/0!</v>
      </c>
      <c r="AE65" s="100"/>
      <c r="AF65" s="100"/>
      <c r="AG65" s="100"/>
      <c r="AH65" s="100"/>
      <c r="AI65" s="57"/>
      <c r="AJ65" s="104" t="e">
        <v>#DIV/0!</v>
      </c>
      <c r="AK65" s="56"/>
      <c r="AL65" s="56"/>
      <c r="AM65" s="100"/>
      <c r="AN65" s="56"/>
      <c r="AO65" s="57"/>
      <c r="AP65" s="104">
        <v>0</v>
      </c>
      <c r="AQ65" s="100"/>
      <c r="AR65" s="100"/>
      <c r="AS65" s="100"/>
      <c r="AT65" s="100"/>
      <c r="AU65" s="57"/>
      <c r="AV65" s="104" t="e">
        <v>#DIV/0!</v>
      </c>
      <c r="AW65" s="100"/>
      <c r="AX65" s="100"/>
      <c r="AY65" s="100">
        <v>5</v>
      </c>
      <c r="AZ65" s="100"/>
      <c r="BA65" s="100">
        <v>4</v>
      </c>
      <c r="BB65" s="162">
        <v>4.5</v>
      </c>
      <c r="BC65" s="100"/>
      <c r="BD65" s="100"/>
      <c r="BE65" s="100"/>
      <c r="BF65" s="56"/>
      <c r="BG65" s="74"/>
      <c r="BH65" s="104" t="e">
        <f>AVERAGE(Table1215165[[#This Row],[Column55]],Table1215165[[#This Row],[Column56]])</f>
        <v>#DIV/0!</v>
      </c>
    </row>
    <row r="66" spans="1:60" ht="23.1" customHeight="1" x14ac:dyDescent="0.3">
      <c r="A66" s="78">
        <v>64</v>
      </c>
      <c r="B66" s="61" t="s">
        <v>317</v>
      </c>
      <c r="C66" s="62" t="s">
        <v>318</v>
      </c>
      <c r="D66" s="61" t="s">
        <v>449</v>
      </c>
      <c r="E66" s="61" t="s">
        <v>492</v>
      </c>
      <c r="F66" s="61" t="s">
        <v>640</v>
      </c>
      <c r="G66" s="52"/>
      <c r="H66" s="52"/>
      <c r="I66" s="52"/>
      <c r="J66" s="52"/>
      <c r="K66" s="63"/>
      <c r="L66" s="104">
        <v>0</v>
      </c>
      <c r="M66" s="100" t="s">
        <v>563</v>
      </c>
      <c r="N66" s="100"/>
      <c r="O66" s="100" t="s">
        <v>563</v>
      </c>
      <c r="P66" s="100" t="s">
        <v>563</v>
      </c>
      <c r="Q66" s="100"/>
      <c r="R66" s="162" t="s">
        <v>563</v>
      </c>
      <c r="S66" s="99"/>
      <c r="T66" s="99"/>
      <c r="U66" s="99"/>
      <c r="V66" s="99"/>
      <c r="W66" s="63"/>
      <c r="X66" s="104" t="e">
        <v>#DIV/0!</v>
      </c>
      <c r="Y66" s="99"/>
      <c r="Z66" s="99"/>
      <c r="AA66" s="99"/>
      <c r="AB66" s="99"/>
      <c r="AC66" s="63"/>
      <c r="AD66" s="104" t="e">
        <v>#DIV/0!</v>
      </c>
      <c r="AE66" s="99"/>
      <c r="AF66" s="99"/>
      <c r="AG66" s="99"/>
      <c r="AH66" s="99"/>
      <c r="AI66" s="63"/>
      <c r="AJ66" s="104" t="e">
        <v>#DIV/0!</v>
      </c>
      <c r="AK66" s="52"/>
      <c r="AL66" s="52"/>
      <c r="AM66" s="99"/>
      <c r="AN66" s="52"/>
      <c r="AO66" s="63"/>
      <c r="AP66" s="104">
        <v>0</v>
      </c>
      <c r="AQ66" s="99"/>
      <c r="AR66" s="99"/>
      <c r="AS66" s="99"/>
      <c r="AT66" s="99"/>
      <c r="AU66" s="63"/>
      <c r="AV66" s="104" t="e">
        <v>#DIV/0!</v>
      </c>
      <c r="AW66" s="99"/>
      <c r="AX66" s="99"/>
      <c r="AY66" s="100" t="s">
        <v>563</v>
      </c>
      <c r="AZ66" s="100"/>
      <c r="BA66" s="100" t="s">
        <v>563</v>
      </c>
      <c r="BB66" s="162" t="s">
        <v>563</v>
      </c>
      <c r="BC66" s="99"/>
      <c r="BD66" s="99"/>
      <c r="BE66" s="99"/>
      <c r="BF66" s="52"/>
      <c r="BG66" s="79"/>
      <c r="BH66" s="104" t="e">
        <f>AVERAGE(Table1215165[[#This Row],[Column55]],Table1215165[[#This Row],[Column56]])</f>
        <v>#DIV/0!</v>
      </c>
    </row>
    <row r="67" spans="1:60" ht="23.1" customHeight="1" x14ac:dyDescent="0.3">
      <c r="A67" s="77">
        <v>65</v>
      </c>
      <c r="B67" s="54" t="s">
        <v>90</v>
      </c>
      <c r="C67" s="55" t="s">
        <v>91</v>
      </c>
      <c r="D67" s="54" t="s">
        <v>449</v>
      </c>
      <c r="E67" s="54" t="s">
        <v>34</v>
      </c>
      <c r="F67" s="54" t="s">
        <v>638</v>
      </c>
      <c r="G67" s="56"/>
      <c r="H67" s="56"/>
      <c r="I67" s="56"/>
      <c r="J67" s="56"/>
      <c r="K67" s="57"/>
      <c r="L67" s="104">
        <v>0</v>
      </c>
      <c r="M67" s="100">
        <v>3</v>
      </c>
      <c r="N67" s="100"/>
      <c r="O67" s="100">
        <v>4</v>
      </c>
      <c r="P67" s="100">
        <v>3</v>
      </c>
      <c r="Q67" s="100"/>
      <c r="R67" s="162">
        <v>3.3333333333333335</v>
      </c>
      <c r="S67" s="100"/>
      <c r="T67" s="100"/>
      <c r="U67" s="100"/>
      <c r="V67" s="100"/>
      <c r="W67" s="57"/>
      <c r="X67" s="104" t="e">
        <v>#DIV/0!</v>
      </c>
      <c r="Y67" s="100"/>
      <c r="Z67" s="100"/>
      <c r="AA67" s="100"/>
      <c r="AB67" s="100"/>
      <c r="AC67" s="57"/>
      <c r="AD67" s="104" t="e">
        <v>#DIV/0!</v>
      </c>
      <c r="AE67" s="100"/>
      <c r="AF67" s="100"/>
      <c r="AG67" s="100"/>
      <c r="AH67" s="100"/>
      <c r="AI67" s="57"/>
      <c r="AJ67" s="104" t="e">
        <v>#DIV/0!</v>
      </c>
      <c r="AK67" s="56"/>
      <c r="AL67" s="56"/>
      <c r="AM67" s="100"/>
      <c r="AN67" s="56"/>
      <c r="AO67" s="57"/>
      <c r="AP67" s="104">
        <v>0</v>
      </c>
      <c r="AQ67" s="100"/>
      <c r="AR67" s="100"/>
      <c r="AS67" s="100"/>
      <c r="AT67" s="100"/>
      <c r="AU67" s="57"/>
      <c r="AV67" s="104" t="e">
        <v>#DIV/0!</v>
      </c>
      <c r="AW67" s="100"/>
      <c r="AX67" s="100"/>
      <c r="AY67" s="100">
        <v>5</v>
      </c>
      <c r="AZ67" s="100"/>
      <c r="BA67" s="100">
        <v>4</v>
      </c>
      <c r="BB67" s="162">
        <v>4.5</v>
      </c>
      <c r="BC67" s="100"/>
      <c r="BD67" s="100"/>
      <c r="BE67" s="100"/>
      <c r="BF67" s="56"/>
      <c r="BG67" s="74"/>
      <c r="BH67" s="104" t="e">
        <f>AVERAGE(Table1215165[[#This Row],[Column55]],Table1215165[[#This Row],[Column56]])</f>
        <v>#DIV/0!</v>
      </c>
    </row>
    <row r="68" spans="1:60" ht="23.1" customHeight="1" x14ac:dyDescent="0.3">
      <c r="A68" s="78">
        <v>66</v>
      </c>
      <c r="B68" s="61" t="s">
        <v>260</v>
      </c>
      <c r="C68" s="62" t="s">
        <v>261</v>
      </c>
      <c r="D68" s="61" t="s">
        <v>449</v>
      </c>
      <c r="E68" s="61" t="s">
        <v>160</v>
      </c>
      <c r="F68" s="61" t="s">
        <v>641</v>
      </c>
      <c r="G68" s="52"/>
      <c r="H68" s="52"/>
      <c r="I68" s="52"/>
      <c r="J68" s="52"/>
      <c r="K68" s="63"/>
      <c r="L68" s="104">
        <v>0</v>
      </c>
      <c r="M68" s="100">
        <v>1</v>
      </c>
      <c r="N68" s="100"/>
      <c r="O68" s="100">
        <v>1</v>
      </c>
      <c r="P68" s="100" t="s">
        <v>563</v>
      </c>
      <c r="Q68" s="100"/>
      <c r="R68" s="162">
        <v>1</v>
      </c>
      <c r="S68" s="99"/>
      <c r="T68" s="99"/>
      <c r="U68" s="99"/>
      <c r="V68" s="99"/>
      <c r="W68" s="63"/>
      <c r="X68" s="104" t="e">
        <v>#DIV/0!</v>
      </c>
      <c r="Y68" s="99"/>
      <c r="Z68" s="99"/>
      <c r="AA68" s="99"/>
      <c r="AB68" s="99"/>
      <c r="AC68" s="63"/>
      <c r="AD68" s="104" t="e">
        <v>#DIV/0!</v>
      </c>
      <c r="AE68" s="99"/>
      <c r="AF68" s="99"/>
      <c r="AG68" s="99"/>
      <c r="AH68" s="99"/>
      <c r="AI68" s="63"/>
      <c r="AJ68" s="104" t="e">
        <v>#DIV/0!</v>
      </c>
      <c r="AK68" s="52"/>
      <c r="AL68" s="52"/>
      <c r="AM68" s="99"/>
      <c r="AN68" s="52"/>
      <c r="AO68" s="63"/>
      <c r="AP68" s="104">
        <v>0</v>
      </c>
      <c r="AQ68" s="99"/>
      <c r="AR68" s="99"/>
      <c r="AS68" s="99"/>
      <c r="AT68" s="99"/>
      <c r="AU68" s="63"/>
      <c r="AV68" s="104" t="e">
        <v>#DIV/0!</v>
      </c>
      <c r="AW68" s="99"/>
      <c r="AX68" s="99"/>
      <c r="AY68" s="100">
        <v>5</v>
      </c>
      <c r="AZ68" s="100"/>
      <c r="BA68" s="100">
        <v>1</v>
      </c>
      <c r="BB68" s="162">
        <v>3</v>
      </c>
      <c r="BC68" s="99"/>
      <c r="BD68" s="99"/>
      <c r="BE68" s="99"/>
      <c r="BF68" s="52"/>
      <c r="BG68" s="79"/>
      <c r="BH68" s="104" t="e">
        <f>AVERAGE(Table1215165[[#This Row],[Column55]],Table1215165[[#This Row],[Column56]])</f>
        <v>#DIV/0!</v>
      </c>
    </row>
    <row r="69" spans="1:60" ht="23.1" customHeight="1" x14ac:dyDescent="0.3">
      <c r="A69" s="77">
        <v>67</v>
      </c>
      <c r="B69" s="54" t="s">
        <v>276</v>
      </c>
      <c r="C69" s="55" t="s">
        <v>277</v>
      </c>
      <c r="D69" s="54" t="s">
        <v>449</v>
      </c>
      <c r="E69" s="54" t="s">
        <v>160</v>
      </c>
      <c r="F69" s="54" t="s">
        <v>641</v>
      </c>
      <c r="G69" s="56"/>
      <c r="H69" s="56"/>
      <c r="I69" s="56"/>
      <c r="J69" s="56"/>
      <c r="K69" s="57"/>
      <c r="L69" s="104">
        <v>0</v>
      </c>
      <c r="M69" s="100">
        <v>4</v>
      </c>
      <c r="N69" s="100"/>
      <c r="O69" s="100">
        <v>4</v>
      </c>
      <c r="P69" s="100" t="s">
        <v>563</v>
      </c>
      <c r="Q69" s="100"/>
      <c r="R69" s="162">
        <v>4</v>
      </c>
      <c r="S69" s="100"/>
      <c r="T69" s="100"/>
      <c r="U69" s="100"/>
      <c r="V69" s="100"/>
      <c r="W69" s="57"/>
      <c r="X69" s="104" t="e">
        <v>#DIV/0!</v>
      </c>
      <c r="Y69" s="100"/>
      <c r="Z69" s="100"/>
      <c r="AA69" s="100"/>
      <c r="AB69" s="100"/>
      <c r="AC69" s="57"/>
      <c r="AD69" s="104" t="e">
        <v>#DIV/0!</v>
      </c>
      <c r="AE69" s="100"/>
      <c r="AF69" s="100"/>
      <c r="AG69" s="100"/>
      <c r="AH69" s="100"/>
      <c r="AI69" s="57"/>
      <c r="AJ69" s="104" t="e">
        <v>#DIV/0!</v>
      </c>
      <c r="AK69" s="56"/>
      <c r="AL69" s="56"/>
      <c r="AM69" s="100"/>
      <c r="AN69" s="56"/>
      <c r="AO69" s="57"/>
      <c r="AP69" s="104">
        <v>0</v>
      </c>
      <c r="AQ69" s="100"/>
      <c r="AR69" s="100"/>
      <c r="AS69" s="100"/>
      <c r="AT69" s="100"/>
      <c r="AU69" s="57"/>
      <c r="AV69" s="104" t="e">
        <v>#DIV/0!</v>
      </c>
      <c r="AW69" s="100"/>
      <c r="AX69" s="100"/>
      <c r="AY69" s="100">
        <v>5</v>
      </c>
      <c r="AZ69" s="100"/>
      <c r="BA69" s="100">
        <v>5</v>
      </c>
      <c r="BB69" s="162">
        <v>5</v>
      </c>
      <c r="BC69" s="100"/>
      <c r="BD69" s="100"/>
      <c r="BE69" s="100"/>
      <c r="BF69" s="56"/>
      <c r="BG69" s="74"/>
      <c r="BH69" s="104" t="e">
        <f>AVERAGE(Table1215165[[#This Row],[Column55]],Table1215165[[#This Row],[Column56]])</f>
        <v>#DIV/0!</v>
      </c>
    </row>
    <row r="70" spans="1:60" ht="23.1" customHeight="1" x14ac:dyDescent="0.3">
      <c r="A70" s="78">
        <v>68</v>
      </c>
      <c r="B70" s="61" t="s">
        <v>163</v>
      </c>
      <c r="C70" s="62" t="s">
        <v>164</v>
      </c>
      <c r="D70" s="61" t="s">
        <v>449</v>
      </c>
      <c r="E70" s="61" t="s">
        <v>160</v>
      </c>
      <c r="F70" s="61" t="s">
        <v>641</v>
      </c>
      <c r="G70" s="52"/>
      <c r="H70" s="52"/>
      <c r="I70" s="52"/>
      <c r="J70" s="52"/>
      <c r="K70" s="63"/>
      <c r="L70" s="104">
        <v>0</v>
      </c>
      <c r="M70" s="100">
        <v>3</v>
      </c>
      <c r="N70" s="100"/>
      <c r="O70" s="100">
        <v>4</v>
      </c>
      <c r="P70" s="100" t="s">
        <v>563</v>
      </c>
      <c r="Q70" s="100"/>
      <c r="R70" s="162">
        <v>3.5</v>
      </c>
      <c r="S70" s="99"/>
      <c r="T70" s="99"/>
      <c r="U70" s="99"/>
      <c r="V70" s="99"/>
      <c r="W70" s="63"/>
      <c r="X70" s="104" t="e">
        <v>#DIV/0!</v>
      </c>
      <c r="Y70" s="99"/>
      <c r="Z70" s="99"/>
      <c r="AA70" s="99"/>
      <c r="AB70" s="99"/>
      <c r="AC70" s="63"/>
      <c r="AD70" s="104" t="e">
        <v>#DIV/0!</v>
      </c>
      <c r="AE70" s="99"/>
      <c r="AF70" s="99"/>
      <c r="AG70" s="99"/>
      <c r="AH70" s="99"/>
      <c r="AI70" s="63"/>
      <c r="AJ70" s="104" t="e">
        <v>#DIV/0!</v>
      </c>
      <c r="AK70" s="52"/>
      <c r="AL70" s="52"/>
      <c r="AM70" s="99"/>
      <c r="AN70" s="52"/>
      <c r="AO70" s="63"/>
      <c r="AP70" s="104">
        <v>0</v>
      </c>
      <c r="AQ70" s="99"/>
      <c r="AR70" s="99"/>
      <c r="AS70" s="99"/>
      <c r="AT70" s="99"/>
      <c r="AU70" s="63"/>
      <c r="AV70" s="104" t="e">
        <v>#DIV/0!</v>
      </c>
      <c r="AW70" s="99"/>
      <c r="AX70" s="99"/>
      <c r="AY70" s="100">
        <v>5</v>
      </c>
      <c r="AZ70" s="100"/>
      <c r="BA70" s="100">
        <v>3</v>
      </c>
      <c r="BB70" s="162">
        <v>4</v>
      </c>
      <c r="BC70" s="99"/>
      <c r="BD70" s="99"/>
      <c r="BE70" s="99"/>
      <c r="BF70" s="52"/>
      <c r="BG70" s="79"/>
      <c r="BH70" s="104" t="e">
        <f>AVERAGE(Table1215165[[#This Row],[Column55]],Table1215165[[#This Row],[Column56]])</f>
        <v>#DIV/0!</v>
      </c>
    </row>
    <row r="71" spans="1:60" ht="23.1" customHeight="1" x14ac:dyDescent="0.3">
      <c r="A71" s="77">
        <v>69</v>
      </c>
      <c r="B71" s="54" t="s">
        <v>129</v>
      </c>
      <c r="C71" s="55" t="s">
        <v>130</v>
      </c>
      <c r="D71" s="54" t="s">
        <v>541</v>
      </c>
      <c r="E71" s="54" t="s">
        <v>34</v>
      </c>
      <c r="F71" s="54" t="s">
        <v>638</v>
      </c>
      <c r="G71" s="56"/>
      <c r="H71" s="56"/>
      <c r="I71" s="56"/>
      <c r="J71" s="56"/>
      <c r="K71" s="57"/>
      <c r="L71" s="104">
        <v>0</v>
      </c>
      <c r="M71" s="100">
        <v>3</v>
      </c>
      <c r="N71" s="100"/>
      <c r="O71" s="100">
        <v>3</v>
      </c>
      <c r="P71" s="100">
        <v>3</v>
      </c>
      <c r="Q71" s="100"/>
      <c r="R71" s="162">
        <v>3</v>
      </c>
      <c r="S71" s="100"/>
      <c r="T71" s="100"/>
      <c r="U71" s="100"/>
      <c r="V71" s="100"/>
      <c r="W71" s="57"/>
      <c r="X71" s="104" t="e">
        <v>#DIV/0!</v>
      </c>
      <c r="Y71" s="100"/>
      <c r="Z71" s="100"/>
      <c r="AA71" s="100"/>
      <c r="AB71" s="100"/>
      <c r="AC71" s="57"/>
      <c r="AD71" s="104" t="e">
        <v>#DIV/0!</v>
      </c>
      <c r="AE71" s="100"/>
      <c r="AF71" s="100"/>
      <c r="AG71" s="100"/>
      <c r="AH71" s="100"/>
      <c r="AI71" s="57"/>
      <c r="AJ71" s="104" t="e">
        <v>#DIV/0!</v>
      </c>
      <c r="AK71" s="56"/>
      <c r="AL71" s="56"/>
      <c r="AM71" s="100"/>
      <c r="AN71" s="56"/>
      <c r="AO71" s="57"/>
      <c r="AP71" s="104">
        <v>0</v>
      </c>
      <c r="AQ71" s="100"/>
      <c r="AR71" s="100"/>
      <c r="AS71" s="100"/>
      <c r="AT71" s="100"/>
      <c r="AU71" s="57"/>
      <c r="AV71" s="104" t="e">
        <v>#DIV/0!</v>
      </c>
      <c r="AW71" s="100"/>
      <c r="AX71" s="100"/>
      <c r="AY71" s="100">
        <v>5</v>
      </c>
      <c r="AZ71" s="100"/>
      <c r="BA71" s="100">
        <v>2</v>
      </c>
      <c r="BB71" s="162">
        <v>3.5</v>
      </c>
      <c r="BC71" s="100"/>
      <c r="BD71" s="100"/>
      <c r="BE71" s="100"/>
      <c r="BF71" s="56"/>
      <c r="BG71" s="74"/>
      <c r="BH71" s="104" t="e">
        <f>AVERAGE(Table1215165[[#This Row],[Column55]],Table1215165[[#This Row],[Column56]])</f>
        <v>#DIV/0!</v>
      </c>
    </row>
    <row r="72" spans="1:60" ht="23.1" customHeight="1" x14ac:dyDescent="0.3">
      <c r="A72" s="78">
        <v>70</v>
      </c>
      <c r="B72" s="61" t="s">
        <v>319</v>
      </c>
      <c r="C72" s="62" t="s">
        <v>320</v>
      </c>
      <c r="D72" s="61" t="s">
        <v>541</v>
      </c>
      <c r="E72" s="61" t="s">
        <v>492</v>
      </c>
      <c r="F72" s="61" t="s">
        <v>640</v>
      </c>
      <c r="G72" s="52"/>
      <c r="H72" s="52"/>
      <c r="I72" s="52"/>
      <c r="J72" s="52"/>
      <c r="K72" s="63"/>
      <c r="L72" s="104">
        <v>0</v>
      </c>
      <c r="M72" s="100" t="s">
        <v>563</v>
      </c>
      <c r="N72" s="100"/>
      <c r="O72" s="100" t="s">
        <v>563</v>
      </c>
      <c r="P72" s="100" t="s">
        <v>563</v>
      </c>
      <c r="Q72" s="100"/>
      <c r="R72" s="162" t="s">
        <v>563</v>
      </c>
      <c r="S72" s="99"/>
      <c r="T72" s="99"/>
      <c r="U72" s="99"/>
      <c r="V72" s="99"/>
      <c r="W72" s="63"/>
      <c r="X72" s="104" t="e">
        <v>#DIV/0!</v>
      </c>
      <c r="Y72" s="99"/>
      <c r="Z72" s="99"/>
      <c r="AA72" s="99"/>
      <c r="AB72" s="99"/>
      <c r="AC72" s="63"/>
      <c r="AD72" s="104" t="e">
        <v>#DIV/0!</v>
      </c>
      <c r="AE72" s="99"/>
      <c r="AF72" s="99"/>
      <c r="AG72" s="99"/>
      <c r="AH72" s="99"/>
      <c r="AI72" s="63"/>
      <c r="AJ72" s="104" t="e">
        <v>#DIV/0!</v>
      </c>
      <c r="AK72" s="52"/>
      <c r="AL72" s="52"/>
      <c r="AM72" s="99"/>
      <c r="AN72" s="52"/>
      <c r="AO72" s="63"/>
      <c r="AP72" s="104">
        <v>0</v>
      </c>
      <c r="AQ72" s="99"/>
      <c r="AR72" s="99"/>
      <c r="AS72" s="99"/>
      <c r="AT72" s="99"/>
      <c r="AU72" s="63"/>
      <c r="AV72" s="104" t="e">
        <v>#DIV/0!</v>
      </c>
      <c r="AW72" s="99"/>
      <c r="AX72" s="99"/>
      <c r="AY72" s="100" t="s">
        <v>563</v>
      </c>
      <c r="AZ72" s="100"/>
      <c r="BA72" s="100" t="s">
        <v>563</v>
      </c>
      <c r="BB72" s="162" t="s">
        <v>563</v>
      </c>
      <c r="BC72" s="99"/>
      <c r="BD72" s="99"/>
      <c r="BE72" s="99"/>
      <c r="BF72" s="52"/>
      <c r="BG72" s="79"/>
      <c r="BH72" s="104" t="e">
        <f>AVERAGE(Table1215165[[#This Row],[Column55]],Table1215165[[#This Row],[Column56]])</f>
        <v>#DIV/0!</v>
      </c>
    </row>
    <row r="73" spans="1:60" ht="23.1" customHeight="1" x14ac:dyDescent="0.3">
      <c r="A73" s="77">
        <v>71</v>
      </c>
      <c r="B73" s="54" t="s">
        <v>131</v>
      </c>
      <c r="C73" s="55" t="s">
        <v>132</v>
      </c>
      <c r="D73" s="54" t="s">
        <v>541</v>
      </c>
      <c r="E73" s="54" t="s">
        <v>34</v>
      </c>
      <c r="F73" s="54" t="s">
        <v>638</v>
      </c>
      <c r="G73" s="56"/>
      <c r="H73" s="56"/>
      <c r="I73" s="56"/>
      <c r="J73" s="56"/>
      <c r="K73" s="57"/>
      <c r="L73" s="104">
        <v>0</v>
      </c>
      <c r="M73" s="100">
        <v>3</v>
      </c>
      <c r="N73" s="100"/>
      <c r="O73" s="100">
        <v>3</v>
      </c>
      <c r="P73" s="100">
        <v>4</v>
      </c>
      <c r="Q73" s="100"/>
      <c r="R73" s="162">
        <v>3.3333333333333335</v>
      </c>
      <c r="S73" s="100"/>
      <c r="T73" s="100"/>
      <c r="U73" s="100"/>
      <c r="V73" s="100"/>
      <c r="W73" s="57"/>
      <c r="X73" s="104" t="e">
        <v>#DIV/0!</v>
      </c>
      <c r="Y73" s="100"/>
      <c r="Z73" s="100"/>
      <c r="AA73" s="100"/>
      <c r="AB73" s="100"/>
      <c r="AC73" s="57"/>
      <c r="AD73" s="104" t="e">
        <v>#DIV/0!</v>
      </c>
      <c r="AE73" s="100"/>
      <c r="AF73" s="100"/>
      <c r="AG73" s="100"/>
      <c r="AH73" s="100"/>
      <c r="AI73" s="57"/>
      <c r="AJ73" s="104" t="e">
        <v>#DIV/0!</v>
      </c>
      <c r="AK73" s="56"/>
      <c r="AL73" s="56"/>
      <c r="AM73" s="100"/>
      <c r="AN73" s="56"/>
      <c r="AO73" s="57"/>
      <c r="AP73" s="104">
        <v>0</v>
      </c>
      <c r="AQ73" s="100"/>
      <c r="AR73" s="100"/>
      <c r="AS73" s="100"/>
      <c r="AT73" s="100"/>
      <c r="AU73" s="57"/>
      <c r="AV73" s="104" t="e">
        <v>#DIV/0!</v>
      </c>
      <c r="AW73" s="100"/>
      <c r="AX73" s="100"/>
      <c r="AY73" s="100">
        <v>5</v>
      </c>
      <c r="AZ73" s="100"/>
      <c r="BA73" s="100">
        <v>3</v>
      </c>
      <c r="BB73" s="162">
        <v>4</v>
      </c>
      <c r="BC73" s="100"/>
      <c r="BD73" s="100"/>
      <c r="BE73" s="100"/>
      <c r="BF73" s="56"/>
      <c r="BG73" s="74"/>
      <c r="BH73" s="104" t="e">
        <f>AVERAGE(Table1215165[[#This Row],[Column55]],Table1215165[[#This Row],[Column56]])</f>
        <v>#DIV/0!</v>
      </c>
    </row>
    <row r="74" spans="1:60" ht="23.1" customHeight="1" x14ac:dyDescent="0.3">
      <c r="A74" s="78">
        <v>72</v>
      </c>
      <c r="B74" s="61" t="s">
        <v>165</v>
      </c>
      <c r="C74" s="62" t="s">
        <v>166</v>
      </c>
      <c r="D74" s="61" t="s">
        <v>541</v>
      </c>
      <c r="E74" s="61" t="s">
        <v>160</v>
      </c>
      <c r="F74" s="61" t="s">
        <v>641</v>
      </c>
      <c r="G74" s="52"/>
      <c r="H74" s="52"/>
      <c r="I74" s="52"/>
      <c r="J74" s="52"/>
      <c r="K74" s="63"/>
      <c r="L74" s="104">
        <v>0</v>
      </c>
      <c r="M74" s="100">
        <v>4</v>
      </c>
      <c r="N74" s="100"/>
      <c r="O74" s="100">
        <v>4</v>
      </c>
      <c r="P74" s="100" t="s">
        <v>563</v>
      </c>
      <c r="Q74" s="100"/>
      <c r="R74" s="162">
        <v>4</v>
      </c>
      <c r="S74" s="99"/>
      <c r="T74" s="99"/>
      <c r="U74" s="99"/>
      <c r="V74" s="99"/>
      <c r="W74" s="63"/>
      <c r="X74" s="104" t="e">
        <v>#DIV/0!</v>
      </c>
      <c r="Y74" s="99"/>
      <c r="Z74" s="99"/>
      <c r="AA74" s="99"/>
      <c r="AB74" s="99"/>
      <c r="AC74" s="63"/>
      <c r="AD74" s="104" t="e">
        <v>#DIV/0!</v>
      </c>
      <c r="AE74" s="99"/>
      <c r="AF74" s="99"/>
      <c r="AG74" s="99"/>
      <c r="AH74" s="99"/>
      <c r="AI74" s="63"/>
      <c r="AJ74" s="104" t="e">
        <v>#DIV/0!</v>
      </c>
      <c r="AK74" s="52"/>
      <c r="AL74" s="52"/>
      <c r="AM74" s="99"/>
      <c r="AN74" s="52"/>
      <c r="AO74" s="63"/>
      <c r="AP74" s="104">
        <v>0</v>
      </c>
      <c r="AQ74" s="99"/>
      <c r="AR74" s="99"/>
      <c r="AS74" s="99"/>
      <c r="AT74" s="99"/>
      <c r="AU74" s="63"/>
      <c r="AV74" s="104" t="e">
        <v>#DIV/0!</v>
      </c>
      <c r="AW74" s="99"/>
      <c r="AX74" s="99"/>
      <c r="AY74" s="100">
        <v>5</v>
      </c>
      <c r="AZ74" s="100"/>
      <c r="BA74" s="100">
        <v>5</v>
      </c>
      <c r="BB74" s="162">
        <v>5</v>
      </c>
      <c r="BC74" s="99"/>
      <c r="BD74" s="99"/>
      <c r="BE74" s="99"/>
      <c r="BF74" s="52"/>
      <c r="BG74" s="79"/>
      <c r="BH74" s="104" t="e">
        <f>AVERAGE(Table1215165[[#This Row],[Column55]],Table1215165[[#This Row],[Column56]])</f>
        <v>#DIV/0!</v>
      </c>
    </row>
    <row r="75" spans="1:60" ht="23.1" customHeight="1" x14ac:dyDescent="0.3">
      <c r="A75" s="77">
        <v>73</v>
      </c>
      <c r="B75" s="54" t="s">
        <v>181</v>
      </c>
      <c r="C75" s="55" t="s">
        <v>182</v>
      </c>
      <c r="D75" s="54" t="s">
        <v>449</v>
      </c>
      <c r="E75" s="54" t="s">
        <v>160</v>
      </c>
      <c r="F75" s="54" t="s">
        <v>641</v>
      </c>
      <c r="G75" s="56"/>
      <c r="H75" s="56"/>
      <c r="I75" s="56"/>
      <c r="J75" s="56"/>
      <c r="K75" s="57"/>
      <c r="L75" s="104">
        <v>0</v>
      </c>
      <c r="M75" s="100">
        <v>2</v>
      </c>
      <c r="N75" s="100"/>
      <c r="O75" s="100">
        <v>3</v>
      </c>
      <c r="P75" s="100" t="s">
        <v>563</v>
      </c>
      <c r="Q75" s="100"/>
      <c r="R75" s="162">
        <v>2.5</v>
      </c>
      <c r="S75" s="100"/>
      <c r="T75" s="100"/>
      <c r="U75" s="100"/>
      <c r="V75" s="100"/>
      <c r="W75" s="57"/>
      <c r="X75" s="104" t="e">
        <v>#DIV/0!</v>
      </c>
      <c r="Y75" s="100"/>
      <c r="Z75" s="100"/>
      <c r="AA75" s="100"/>
      <c r="AB75" s="100"/>
      <c r="AC75" s="57"/>
      <c r="AD75" s="104" t="e">
        <v>#DIV/0!</v>
      </c>
      <c r="AE75" s="100"/>
      <c r="AF75" s="100"/>
      <c r="AG75" s="100"/>
      <c r="AH75" s="100"/>
      <c r="AI75" s="57"/>
      <c r="AJ75" s="104" t="e">
        <v>#DIV/0!</v>
      </c>
      <c r="AK75" s="56"/>
      <c r="AL75" s="56"/>
      <c r="AM75" s="100"/>
      <c r="AN75" s="56"/>
      <c r="AO75" s="57"/>
      <c r="AP75" s="104">
        <v>0</v>
      </c>
      <c r="AQ75" s="100"/>
      <c r="AR75" s="100"/>
      <c r="AS75" s="100"/>
      <c r="AT75" s="100"/>
      <c r="AU75" s="57"/>
      <c r="AV75" s="104" t="e">
        <v>#DIV/0!</v>
      </c>
      <c r="AW75" s="100"/>
      <c r="AX75" s="100"/>
      <c r="AY75" s="100">
        <v>5</v>
      </c>
      <c r="AZ75" s="100"/>
      <c r="BA75" s="100">
        <v>3</v>
      </c>
      <c r="BB75" s="162">
        <v>4</v>
      </c>
      <c r="BC75" s="100"/>
      <c r="BD75" s="100"/>
      <c r="BE75" s="100"/>
      <c r="BF75" s="56"/>
      <c r="BG75" s="74"/>
      <c r="BH75" s="104" t="e">
        <f>AVERAGE(Table1215165[[#This Row],[Column55]],Table1215165[[#This Row],[Column56]])</f>
        <v>#DIV/0!</v>
      </c>
    </row>
    <row r="76" spans="1:60" ht="23.1" customHeight="1" x14ac:dyDescent="0.3">
      <c r="A76" s="78">
        <v>74</v>
      </c>
      <c r="B76" s="61" t="s">
        <v>321</v>
      </c>
      <c r="C76" s="62" t="s">
        <v>322</v>
      </c>
      <c r="D76" s="61" t="s">
        <v>449</v>
      </c>
      <c r="E76" s="61" t="s">
        <v>492</v>
      </c>
      <c r="F76" s="61" t="s">
        <v>640</v>
      </c>
      <c r="G76" s="52"/>
      <c r="H76" s="52"/>
      <c r="I76" s="52"/>
      <c r="J76" s="52"/>
      <c r="K76" s="63"/>
      <c r="L76" s="104">
        <v>0</v>
      </c>
      <c r="M76" s="100" t="s">
        <v>563</v>
      </c>
      <c r="N76" s="100"/>
      <c r="O76" s="100" t="s">
        <v>563</v>
      </c>
      <c r="P76" s="100" t="s">
        <v>563</v>
      </c>
      <c r="Q76" s="100"/>
      <c r="R76" s="162" t="s">
        <v>563</v>
      </c>
      <c r="S76" s="99"/>
      <c r="T76" s="99"/>
      <c r="U76" s="99"/>
      <c r="V76" s="99"/>
      <c r="W76" s="63"/>
      <c r="X76" s="104" t="e">
        <v>#DIV/0!</v>
      </c>
      <c r="Y76" s="99"/>
      <c r="Z76" s="99"/>
      <c r="AA76" s="99"/>
      <c r="AB76" s="99"/>
      <c r="AC76" s="63"/>
      <c r="AD76" s="104" t="e">
        <v>#DIV/0!</v>
      </c>
      <c r="AE76" s="99"/>
      <c r="AF76" s="99"/>
      <c r="AG76" s="99"/>
      <c r="AH76" s="99"/>
      <c r="AI76" s="63"/>
      <c r="AJ76" s="104" t="e">
        <v>#DIV/0!</v>
      </c>
      <c r="AK76" s="52"/>
      <c r="AL76" s="52"/>
      <c r="AM76" s="99"/>
      <c r="AN76" s="52"/>
      <c r="AO76" s="63"/>
      <c r="AP76" s="104">
        <v>0</v>
      </c>
      <c r="AQ76" s="99"/>
      <c r="AR76" s="99"/>
      <c r="AS76" s="99"/>
      <c r="AT76" s="99"/>
      <c r="AU76" s="63"/>
      <c r="AV76" s="104" t="e">
        <v>#DIV/0!</v>
      </c>
      <c r="AW76" s="99"/>
      <c r="AX76" s="99"/>
      <c r="AY76" s="100" t="s">
        <v>563</v>
      </c>
      <c r="AZ76" s="100"/>
      <c r="BA76" s="100" t="s">
        <v>563</v>
      </c>
      <c r="BB76" s="162" t="s">
        <v>563</v>
      </c>
      <c r="BC76" s="99"/>
      <c r="BD76" s="99"/>
      <c r="BE76" s="99"/>
      <c r="BF76" s="52"/>
      <c r="BG76" s="79"/>
      <c r="BH76" s="104" t="e">
        <f>AVERAGE(Table1215165[[#This Row],[Column55]],Table1215165[[#This Row],[Column56]])</f>
        <v>#DIV/0!</v>
      </c>
    </row>
    <row r="77" spans="1:60" ht="23.1" customHeight="1" x14ac:dyDescent="0.3">
      <c r="A77" s="77">
        <v>75</v>
      </c>
      <c r="B77" s="54" t="s">
        <v>323</v>
      </c>
      <c r="C77" s="55" t="s">
        <v>324</v>
      </c>
      <c r="D77" s="54" t="s">
        <v>449</v>
      </c>
      <c r="E77" s="54" t="s">
        <v>492</v>
      </c>
      <c r="F77" s="54" t="s">
        <v>640</v>
      </c>
      <c r="G77" s="56"/>
      <c r="H77" s="56"/>
      <c r="I77" s="56"/>
      <c r="J77" s="56"/>
      <c r="K77" s="57"/>
      <c r="L77" s="104">
        <v>0</v>
      </c>
      <c r="M77" s="100" t="s">
        <v>563</v>
      </c>
      <c r="N77" s="100"/>
      <c r="O77" s="100" t="s">
        <v>563</v>
      </c>
      <c r="P77" s="100" t="s">
        <v>563</v>
      </c>
      <c r="Q77" s="100"/>
      <c r="R77" s="162" t="s">
        <v>563</v>
      </c>
      <c r="S77" s="100"/>
      <c r="T77" s="100"/>
      <c r="U77" s="100"/>
      <c r="V77" s="100"/>
      <c r="W77" s="57"/>
      <c r="X77" s="104" t="e">
        <v>#DIV/0!</v>
      </c>
      <c r="Y77" s="100"/>
      <c r="Z77" s="100"/>
      <c r="AA77" s="100"/>
      <c r="AB77" s="100"/>
      <c r="AC77" s="57"/>
      <c r="AD77" s="104" t="e">
        <v>#DIV/0!</v>
      </c>
      <c r="AE77" s="100"/>
      <c r="AF77" s="100"/>
      <c r="AG77" s="100"/>
      <c r="AH77" s="100"/>
      <c r="AI77" s="57"/>
      <c r="AJ77" s="104" t="e">
        <v>#DIV/0!</v>
      </c>
      <c r="AK77" s="56"/>
      <c r="AL77" s="56"/>
      <c r="AM77" s="100"/>
      <c r="AN77" s="56"/>
      <c r="AO77" s="57"/>
      <c r="AP77" s="104">
        <v>0</v>
      </c>
      <c r="AQ77" s="100"/>
      <c r="AR77" s="100"/>
      <c r="AS77" s="100"/>
      <c r="AT77" s="100"/>
      <c r="AU77" s="57"/>
      <c r="AV77" s="104" t="e">
        <v>#DIV/0!</v>
      </c>
      <c r="AW77" s="100"/>
      <c r="AX77" s="100"/>
      <c r="AY77" s="100" t="s">
        <v>563</v>
      </c>
      <c r="AZ77" s="100"/>
      <c r="BA77" s="100" t="s">
        <v>563</v>
      </c>
      <c r="BB77" s="162" t="s">
        <v>563</v>
      </c>
      <c r="BC77" s="100"/>
      <c r="BD77" s="100"/>
      <c r="BE77" s="100"/>
      <c r="BF77" s="56"/>
      <c r="BG77" s="74"/>
      <c r="BH77" s="104" t="e">
        <f>AVERAGE(Table1215165[[#This Row],[Column55]],Table1215165[[#This Row],[Column56]])</f>
        <v>#DIV/0!</v>
      </c>
    </row>
    <row r="78" spans="1:60" ht="23.1" customHeight="1" x14ac:dyDescent="0.3">
      <c r="A78" s="78">
        <v>76</v>
      </c>
      <c r="B78" s="61" t="s">
        <v>325</v>
      </c>
      <c r="C78" s="62" t="s">
        <v>326</v>
      </c>
      <c r="D78" s="61" t="s">
        <v>449</v>
      </c>
      <c r="E78" s="61" t="s">
        <v>492</v>
      </c>
      <c r="F78" s="61" t="s">
        <v>640</v>
      </c>
      <c r="G78" s="52"/>
      <c r="H78" s="52"/>
      <c r="I78" s="52"/>
      <c r="J78" s="52"/>
      <c r="K78" s="63"/>
      <c r="L78" s="104">
        <v>0</v>
      </c>
      <c r="M78" s="100" t="s">
        <v>563</v>
      </c>
      <c r="N78" s="100"/>
      <c r="O78" s="100" t="s">
        <v>563</v>
      </c>
      <c r="P78" s="100" t="s">
        <v>563</v>
      </c>
      <c r="Q78" s="100"/>
      <c r="R78" s="162" t="s">
        <v>563</v>
      </c>
      <c r="S78" s="99"/>
      <c r="T78" s="99"/>
      <c r="U78" s="99"/>
      <c r="V78" s="99"/>
      <c r="W78" s="63"/>
      <c r="X78" s="104" t="e">
        <v>#DIV/0!</v>
      </c>
      <c r="Y78" s="99"/>
      <c r="Z78" s="99"/>
      <c r="AA78" s="99"/>
      <c r="AB78" s="99"/>
      <c r="AC78" s="63"/>
      <c r="AD78" s="104" t="e">
        <v>#DIV/0!</v>
      </c>
      <c r="AE78" s="99"/>
      <c r="AF78" s="99"/>
      <c r="AG78" s="99"/>
      <c r="AH78" s="99"/>
      <c r="AI78" s="63"/>
      <c r="AJ78" s="104" t="e">
        <v>#DIV/0!</v>
      </c>
      <c r="AK78" s="52"/>
      <c r="AL78" s="52"/>
      <c r="AM78" s="99"/>
      <c r="AN78" s="52"/>
      <c r="AO78" s="63"/>
      <c r="AP78" s="104">
        <v>0</v>
      </c>
      <c r="AQ78" s="99"/>
      <c r="AR78" s="99"/>
      <c r="AS78" s="99"/>
      <c r="AT78" s="99"/>
      <c r="AU78" s="63"/>
      <c r="AV78" s="104" t="e">
        <v>#DIV/0!</v>
      </c>
      <c r="AW78" s="99"/>
      <c r="AX78" s="99"/>
      <c r="AY78" s="100" t="s">
        <v>563</v>
      </c>
      <c r="AZ78" s="100"/>
      <c r="BA78" s="100" t="s">
        <v>563</v>
      </c>
      <c r="BB78" s="162" t="s">
        <v>563</v>
      </c>
      <c r="BC78" s="99"/>
      <c r="BD78" s="99"/>
      <c r="BE78" s="99"/>
      <c r="BF78" s="52"/>
      <c r="BG78" s="79"/>
      <c r="BH78" s="104" t="e">
        <f>AVERAGE(Table1215165[[#This Row],[Column55]],Table1215165[[#This Row],[Column56]])</f>
        <v>#DIV/0!</v>
      </c>
    </row>
    <row r="79" spans="1:60" ht="23.1" customHeight="1" x14ac:dyDescent="0.3">
      <c r="A79" s="77">
        <v>77</v>
      </c>
      <c r="B79" s="54" t="s">
        <v>327</v>
      </c>
      <c r="C79" s="55" t="s">
        <v>328</v>
      </c>
      <c r="D79" s="54" t="s">
        <v>449</v>
      </c>
      <c r="E79" s="54" t="s">
        <v>492</v>
      </c>
      <c r="F79" s="54" t="s">
        <v>640</v>
      </c>
      <c r="G79" s="56"/>
      <c r="H79" s="56"/>
      <c r="I79" s="56"/>
      <c r="J79" s="56"/>
      <c r="K79" s="57"/>
      <c r="L79" s="104">
        <v>0</v>
      </c>
      <c r="M79" s="100" t="s">
        <v>563</v>
      </c>
      <c r="N79" s="100"/>
      <c r="O79" s="100" t="s">
        <v>563</v>
      </c>
      <c r="P79" s="100" t="s">
        <v>563</v>
      </c>
      <c r="Q79" s="100"/>
      <c r="R79" s="162" t="s">
        <v>563</v>
      </c>
      <c r="S79" s="100"/>
      <c r="T79" s="100"/>
      <c r="U79" s="100"/>
      <c r="V79" s="100"/>
      <c r="W79" s="57"/>
      <c r="X79" s="104" t="e">
        <v>#DIV/0!</v>
      </c>
      <c r="Y79" s="100"/>
      <c r="Z79" s="100"/>
      <c r="AA79" s="100"/>
      <c r="AB79" s="100"/>
      <c r="AC79" s="57"/>
      <c r="AD79" s="104" t="e">
        <v>#DIV/0!</v>
      </c>
      <c r="AE79" s="100"/>
      <c r="AF79" s="100"/>
      <c r="AG79" s="100"/>
      <c r="AH79" s="100"/>
      <c r="AI79" s="57"/>
      <c r="AJ79" s="104" t="e">
        <v>#DIV/0!</v>
      </c>
      <c r="AK79" s="56"/>
      <c r="AL79" s="56"/>
      <c r="AM79" s="100"/>
      <c r="AN79" s="56"/>
      <c r="AO79" s="57"/>
      <c r="AP79" s="104">
        <v>0</v>
      </c>
      <c r="AQ79" s="100"/>
      <c r="AR79" s="100"/>
      <c r="AS79" s="100"/>
      <c r="AT79" s="100"/>
      <c r="AU79" s="57"/>
      <c r="AV79" s="104" t="e">
        <v>#DIV/0!</v>
      </c>
      <c r="AW79" s="100"/>
      <c r="AX79" s="100"/>
      <c r="AY79" s="100" t="s">
        <v>563</v>
      </c>
      <c r="AZ79" s="100"/>
      <c r="BA79" s="100" t="s">
        <v>563</v>
      </c>
      <c r="BB79" s="162" t="s">
        <v>563</v>
      </c>
      <c r="BC79" s="100"/>
      <c r="BD79" s="100"/>
      <c r="BE79" s="100"/>
      <c r="BF79" s="56"/>
      <c r="BG79" s="74"/>
      <c r="BH79" s="104" t="e">
        <f>AVERAGE(Table1215165[[#This Row],[Column55]],Table1215165[[#This Row],[Column56]])</f>
        <v>#DIV/0!</v>
      </c>
    </row>
    <row r="80" spans="1:60" ht="23.1" customHeight="1" x14ac:dyDescent="0.3">
      <c r="A80" s="78">
        <v>78</v>
      </c>
      <c r="B80" s="61" t="s">
        <v>329</v>
      </c>
      <c r="C80" s="62" t="s">
        <v>330</v>
      </c>
      <c r="D80" s="61" t="s">
        <v>449</v>
      </c>
      <c r="E80" s="61" t="s">
        <v>492</v>
      </c>
      <c r="F80" s="61" t="s">
        <v>640</v>
      </c>
      <c r="G80" s="52"/>
      <c r="H80" s="52"/>
      <c r="I80" s="52"/>
      <c r="J80" s="52"/>
      <c r="K80" s="63"/>
      <c r="L80" s="104">
        <v>0</v>
      </c>
      <c r="M80" s="100" t="s">
        <v>563</v>
      </c>
      <c r="N80" s="100"/>
      <c r="O80" s="100" t="s">
        <v>563</v>
      </c>
      <c r="P80" s="100" t="s">
        <v>563</v>
      </c>
      <c r="Q80" s="100"/>
      <c r="R80" s="162" t="s">
        <v>563</v>
      </c>
      <c r="S80" s="99"/>
      <c r="T80" s="99"/>
      <c r="U80" s="99"/>
      <c r="V80" s="99"/>
      <c r="W80" s="63"/>
      <c r="X80" s="104" t="e">
        <v>#DIV/0!</v>
      </c>
      <c r="Y80" s="99"/>
      <c r="Z80" s="99"/>
      <c r="AA80" s="99"/>
      <c r="AB80" s="99"/>
      <c r="AC80" s="63"/>
      <c r="AD80" s="104" t="e">
        <v>#DIV/0!</v>
      </c>
      <c r="AE80" s="99"/>
      <c r="AF80" s="99"/>
      <c r="AG80" s="99"/>
      <c r="AH80" s="99"/>
      <c r="AI80" s="63"/>
      <c r="AJ80" s="104" t="e">
        <v>#DIV/0!</v>
      </c>
      <c r="AK80" s="52"/>
      <c r="AL80" s="52"/>
      <c r="AM80" s="99"/>
      <c r="AN80" s="52"/>
      <c r="AO80" s="63"/>
      <c r="AP80" s="104">
        <v>0</v>
      </c>
      <c r="AQ80" s="99"/>
      <c r="AR80" s="99"/>
      <c r="AS80" s="99"/>
      <c r="AT80" s="99"/>
      <c r="AU80" s="63"/>
      <c r="AV80" s="104" t="e">
        <v>#DIV/0!</v>
      </c>
      <c r="AW80" s="99"/>
      <c r="AX80" s="99"/>
      <c r="AY80" s="100" t="s">
        <v>563</v>
      </c>
      <c r="AZ80" s="100"/>
      <c r="BA80" s="100" t="s">
        <v>563</v>
      </c>
      <c r="BB80" s="162" t="s">
        <v>563</v>
      </c>
      <c r="BC80" s="99"/>
      <c r="BD80" s="99"/>
      <c r="BE80" s="99"/>
      <c r="BF80" s="52"/>
      <c r="BG80" s="79"/>
      <c r="BH80" s="104" t="e">
        <f>AVERAGE(Table1215165[[#This Row],[Column55]],Table1215165[[#This Row],[Column56]])</f>
        <v>#DIV/0!</v>
      </c>
    </row>
    <row r="81" spans="1:60" ht="23.1" customHeight="1" x14ac:dyDescent="0.3">
      <c r="A81" s="77">
        <v>79</v>
      </c>
      <c r="B81" s="54" t="s">
        <v>198</v>
      </c>
      <c r="C81" s="55" t="s">
        <v>199</v>
      </c>
      <c r="D81" s="54" t="s">
        <v>449</v>
      </c>
      <c r="E81" s="54" t="s">
        <v>160</v>
      </c>
      <c r="F81" s="54" t="s">
        <v>641</v>
      </c>
      <c r="G81" s="56"/>
      <c r="H81" s="56"/>
      <c r="I81" s="56"/>
      <c r="J81" s="56"/>
      <c r="K81" s="57"/>
      <c r="L81" s="104">
        <v>0</v>
      </c>
      <c r="M81" s="100">
        <v>3</v>
      </c>
      <c r="N81" s="100"/>
      <c r="O81" s="100">
        <v>3</v>
      </c>
      <c r="P81" s="100" t="s">
        <v>563</v>
      </c>
      <c r="Q81" s="100"/>
      <c r="R81" s="162">
        <v>3</v>
      </c>
      <c r="S81" s="100"/>
      <c r="T81" s="100"/>
      <c r="U81" s="100"/>
      <c r="V81" s="100"/>
      <c r="W81" s="57"/>
      <c r="X81" s="104" t="e">
        <v>#DIV/0!</v>
      </c>
      <c r="Y81" s="100"/>
      <c r="Z81" s="100"/>
      <c r="AA81" s="100"/>
      <c r="AB81" s="100"/>
      <c r="AC81" s="57"/>
      <c r="AD81" s="104" t="e">
        <v>#DIV/0!</v>
      </c>
      <c r="AE81" s="100"/>
      <c r="AF81" s="100"/>
      <c r="AG81" s="100"/>
      <c r="AH81" s="100"/>
      <c r="AI81" s="57"/>
      <c r="AJ81" s="104" t="e">
        <v>#DIV/0!</v>
      </c>
      <c r="AK81" s="56"/>
      <c r="AL81" s="56"/>
      <c r="AM81" s="100"/>
      <c r="AN81" s="56"/>
      <c r="AO81" s="57"/>
      <c r="AP81" s="104">
        <v>0</v>
      </c>
      <c r="AQ81" s="100"/>
      <c r="AR81" s="100"/>
      <c r="AS81" s="100"/>
      <c r="AT81" s="100"/>
      <c r="AU81" s="57"/>
      <c r="AV81" s="104" t="e">
        <v>#DIV/0!</v>
      </c>
      <c r="AW81" s="100"/>
      <c r="AX81" s="100"/>
      <c r="AY81" s="100">
        <v>5</v>
      </c>
      <c r="AZ81" s="100"/>
      <c r="BA81" s="100">
        <v>2</v>
      </c>
      <c r="BB81" s="162">
        <v>3.5</v>
      </c>
      <c r="BC81" s="100"/>
      <c r="BD81" s="100"/>
      <c r="BE81" s="100"/>
      <c r="BF81" s="56"/>
      <c r="BG81" s="74"/>
      <c r="BH81" s="104" t="e">
        <f>AVERAGE(Table1215165[[#This Row],[Column55]],Table1215165[[#This Row],[Column56]])</f>
        <v>#DIV/0!</v>
      </c>
    </row>
    <row r="82" spans="1:60" ht="23.1" customHeight="1" x14ac:dyDescent="0.3">
      <c r="A82" s="78">
        <v>80</v>
      </c>
      <c r="B82" s="61" t="s">
        <v>331</v>
      </c>
      <c r="C82" s="62" t="s">
        <v>332</v>
      </c>
      <c r="D82" s="61" t="s">
        <v>449</v>
      </c>
      <c r="E82" s="61" t="s">
        <v>492</v>
      </c>
      <c r="F82" s="61" t="s">
        <v>640</v>
      </c>
      <c r="G82" s="52"/>
      <c r="H82" s="52"/>
      <c r="I82" s="52"/>
      <c r="J82" s="52"/>
      <c r="K82" s="63"/>
      <c r="L82" s="104">
        <v>0</v>
      </c>
      <c r="M82" s="100" t="s">
        <v>563</v>
      </c>
      <c r="N82" s="100"/>
      <c r="O82" s="100" t="s">
        <v>563</v>
      </c>
      <c r="P82" s="100" t="s">
        <v>563</v>
      </c>
      <c r="Q82" s="100"/>
      <c r="R82" s="162" t="s">
        <v>563</v>
      </c>
      <c r="S82" s="99"/>
      <c r="T82" s="99"/>
      <c r="U82" s="99"/>
      <c r="V82" s="99"/>
      <c r="W82" s="63"/>
      <c r="X82" s="104" t="e">
        <v>#DIV/0!</v>
      </c>
      <c r="Y82" s="99"/>
      <c r="Z82" s="99"/>
      <c r="AA82" s="99"/>
      <c r="AB82" s="99"/>
      <c r="AC82" s="63"/>
      <c r="AD82" s="104" t="e">
        <v>#DIV/0!</v>
      </c>
      <c r="AE82" s="99"/>
      <c r="AF82" s="99"/>
      <c r="AG82" s="99"/>
      <c r="AH82" s="99"/>
      <c r="AI82" s="63"/>
      <c r="AJ82" s="104" t="e">
        <v>#DIV/0!</v>
      </c>
      <c r="AK82" s="52"/>
      <c r="AL82" s="52"/>
      <c r="AM82" s="99"/>
      <c r="AN82" s="52"/>
      <c r="AO82" s="63"/>
      <c r="AP82" s="104">
        <v>0</v>
      </c>
      <c r="AQ82" s="99"/>
      <c r="AR82" s="99"/>
      <c r="AS82" s="99"/>
      <c r="AT82" s="99"/>
      <c r="AU82" s="63"/>
      <c r="AV82" s="104" t="e">
        <v>#DIV/0!</v>
      </c>
      <c r="AW82" s="99"/>
      <c r="AX82" s="99"/>
      <c r="AY82" s="100" t="s">
        <v>563</v>
      </c>
      <c r="AZ82" s="100"/>
      <c r="BA82" s="100" t="s">
        <v>563</v>
      </c>
      <c r="BB82" s="162" t="s">
        <v>563</v>
      </c>
      <c r="BC82" s="99"/>
      <c r="BD82" s="99"/>
      <c r="BE82" s="99"/>
      <c r="BF82" s="52"/>
      <c r="BG82" s="79"/>
      <c r="BH82" s="104" t="e">
        <f>AVERAGE(Table1215165[[#This Row],[Column55]],Table1215165[[#This Row],[Column56]])</f>
        <v>#DIV/0!</v>
      </c>
    </row>
    <row r="83" spans="1:60" ht="23.1" customHeight="1" x14ac:dyDescent="0.3">
      <c r="A83" s="77">
        <v>81</v>
      </c>
      <c r="B83" s="54" t="s">
        <v>333</v>
      </c>
      <c r="C83" s="55" t="s">
        <v>334</v>
      </c>
      <c r="D83" s="54" t="s">
        <v>541</v>
      </c>
      <c r="E83" s="54" t="s">
        <v>492</v>
      </c>
      <c r="F83" s="54" t="s">
        <v>640</v>
      </c>
      <c r="G83" s="56"/>
      <c r="H83" s="56"/>
      <c r="I83" s="56"/>
      <c r="J83" s="56"/>
      <c r="K83" s="57"/>
      <c r="L83" s="104">
        <v>0</v>
      </c>
      <c r="M83" s="100" t="s">
        <v>563</v>
      </c>
      <c r="N83" s="100"/>
      <c r="O83" s="100" t="s">
        <v>563</v>
      </c>
      <c r="P83" s="100" t="s">
        <v>563</v>
      </c>
      <c r="Q83" s="100"/>
      <c r="R83" s="162" t="s">
        <v>563</v>
      </c>
      <c r="S83" s="100"/>
      <c r="T83" s="100"/>
      <c r="U83" s="100"/>
      <c r="V83" s="100"/>
      <c r="W83" s="57"/>
      <c r="X83" s="104" t="e">
        <v>#DIV/0!</v>
      </c>
      <c r="Y83" s="100"/>
      <c r="Z83" s="100"/>
      <c r="AA83" s="100"/>
      <c r="AB83" s="100"/>
      <c r="AC83" s="57"/>
      <c r="AD83" s="104" t="e">
        <v>#DIV/0!</v>
      </c>
      <c r="AE83" s="100"/>
      <c r="AF83" s="100"/>
      <c r="AG83" s="100"/>
      <c r="AH83" s="100"/>
      <c r="AI83" s="57"/>
      <c r="AJ83" s="104" t="e">
        <v>#DIV/0!</v>
      </c>
      <c r="AK83" s="56"/>
      <c r="AL83" s="56"/>
      <c r="AM83" s="100"/>
      <c r="AN83" s="56"/>
      <c r="AO83" s="57"/>
      <c r="AP83" s="104">
        <v>0</v>
      </c>
      <c r="AQ83" s="100"/>
      <c r="AR83" s="100"/>
      <c r="AS83" s="100"/>
      <c r="AT83" s="100"/>
      <c r="AU83" s="57"/>
      <c r="AV83" s="104" t="e">
        <v>#DIV/0!</v>
      </c>
      <c r="AW83" s="100"/>
      <c r="AX83" s="100"/>
      <c r="AY83" s="100" t="s">
        <v>563</v>
      </c>
      <c r="AZ83" s="100"/>
      <c r="BA83" s="100" t="s">
        <v>563</v>
      </c>
      <c r="BB83" s="162" t="s">
        <v>563</v>
      </c>
      <c r="BC83" s="100"/>
      <c r="BD83" s="100"/>
      <c r="BE83" s="100"/>
      <c r="BF83" s="56"/>
      <c r="BG83" s="74"/>
      <c r="BH83" s="104" t="e">
        <f>AVERAGE(Table1215165[[#This Row],[Column55]],Table1215165[[#This Row],[Column56]])</f>
        <v>#DIV/0!</v>
      </c>
    </row>
    <row r="84" spans="1:60" ht="23.1" customHeight="1" x14ac:dyDescent="0.3">
      <c r="A84" s="78">
        <v>82</v>
      </c>
      <c r="B84" s="61" t="s">
        <v>80</v>
      </c>
      <c r="C84" s="62" t="s">
        <v>81</v>
      </c>
      <c r="D84" s="61" t="s">
        <v>541</v>
      </c>
      <c r="E84" s="61" t="s">
        <v>34</v>
      </c>
      <c r="F84" s="61" t="s">
        <v>638</v>
      </c>
      <c r="G84" s="52"/>
      <c r="H84" s="52"/>
      <c r="I84" s="52"/>
      <c r="J84" s="52"/>
      <c r="K84" s="63"/>
      <c r="L84" s="104">
        <v>0</v>
      </c>
      <c r="M84" s="100">
        <v>0</v>
      </c>
      <c r="N84" s="100"/>
      <c r="O84" s="100">
        <v>0</v>
      </c>
      <c r="P84" s="100">
        <v>0</v>
      </c>
      <c r="Q84" s="100"/>
      <c r="R84" s="162">
        <v>0</v>
      </c>
      <c r="S84" s="99"/>
      <c r="T84" s="99"/>
      <c r="U84" s="99"/>
      <c r="V84" s="99"/>
      <c r="W84" s="63"/>
      <c r="X84" s="104" t="e">
        <v>#DIV/0!</v>
      </c>
      <c r="Y84" s="99"/>
      <c r="Z84" s="99"/>
      <c r="AA84" s="99"/>
      <c r="AB84" s="99"/>
      <c r="AC84" s="63"/>
      <c r="AD84" s="104" t="e">
        <v>#DIV/0!</v>
      </c>
      <c r="AE84" s="99"/>
      <c r="AF84" s="99"/>
      <c r="AG84" s="99"/>
      <c r="AH84" s="99"/>
      <c r="AI84" s="63"/>
      <c r="AJ84" s="104" t="e">
        <v>#DIV/0!</v>
      </c>
      <c r="AK84" s="52"/>
      <c r="AL84" s="52"/>
      <c r="AM84" s="99"/>
      <c r="AN84" s="52"/>
      <c r="AO84" s="63"/>
      <c r="AP84" s="104">
        <v>0</v>
      </c>
      <c r="AQ84" s="99"/>
      <c r="AR84" s="99"/>
      <c r="AS84" s="99"/>
      <c r="AT84" s="99"/>
      <c r="AU84" s="63"/>
      <c r="AV84" s="104" t="e">
        <v>#DIV/0!</v>
      </c>
      <c r="AW84" s="99"/>
      <c r="AX84" s="99"/>
      <c r="AY84" s="100">
        <v>0</v>
      </c>
      <c r="AZ84" s="100"/>
      <c r="BA84" s="100">
        <v>0</v>
      </c>
      <c r="BB84" s="162">
        <v>0</v>
      </c>
      <c r="BC84" s="99"/>
      <c r="BD84" s="99"/>
      <c r="BE84" s="99"/>
      <c r="BF84" s="52"/>
      <c r="BG84" s="79"/>
      <c r="BH84" s="104" t="e">
        <f>AVERAGE(Table1215165[[#This Row],[Column55]],Table1215165[[#This Row],[Column56]])</f>
        <v>#DIV/0!</v>
      </c>
    </row>
    <row r="85" spans="1:60" ht="23.1" customHeight="1" x14ac:dyDescent="0.3">
      <c r="A85" s="77">
        <v>83</v>
      </c>
      <c r="B85" s="54" t="s">
        <v>69</v>
      </c>
      <c r="C85" s="55" t="s">
        <v>70</v>
      </c>
      <c r="D85" s="54" t="s">
        <v>449</v>
      </c>
      <c r="E85" s="54" t="s">
        <v>34</v>
      </c>
      <c r="F85" s="54" t="s">
        <v>638</v>
      </c>
      <c r="G85" s="56"/>
      <c r="H85" s="56"/>
      <c r="I85" s="56"/>
      <c r="J85" s="56"/>
      <c r="K85" s="57"/>
      <c r="L85" s="104">
        <v>0</v>
      </c>
      <c r="M85" s="100">
        <v>3</v>
      </c>
      <c r="N85" s="100"/>
      <c r="O85" s="100">
        <v>3</v>
      </c>
      <c r="P85" s="100">
        <v>3</v>
      </c>
      <c r="Q85" s="100"/>
      <c r="R85" s="162">
        <v>3</v>
      </c>
      <c r="S85" s="100"/>
      <c r="T85" s="100"/>
      <c r="U85" s="100"/>
      <c r="V85" s="100"/>
      <c r="W85" s="57"/>
      <c r="X85" s="104" t="e">
        <v>#DIV/0!</v>
      </c>
      <c r="Y85" s="100"/>
      <c r="Z85" s="100"/>
      <c r="AA85" s="100"/>
      <c r="AB85" s="100"/>
      <c r="AC85" s="57"/>
      <c r="AD85" s="104" t="e">
        <v>#DIV/0!</v>
      </c>
      <c r="AE85" s="100"/>
      <c r="AF85" s="100"/>
      <c r="AG85" s="100"/>
      <c r="AH85" s="100"/>
      <c r="AI85" s="57"/>
      <c r="AJ85" s="104" t="e">
        <v>#DIV/0!</v>
      </c>
      <c r="AK85" s="56"/>
      <c r="AL85" s="56"/>
      <c r="AM85" s="100"/>
      <c r="AN85" s="56"/>
      <c r="AO85" s="57"/>
      <c r="AP85" s="104">
        <v>0</v>
      </c>
      <c r="AQ85" s="100"/>
      <c r="AR85" s="100"/>
      <c r="AS85" s="100"/>
      <c r="AT85" s="100"/>
      <c r="AU85" s="57"/>
      <c r="AV85" s="104" t="e">
        <v>#DIV/0!</v>
      </c>
      <c r="AW85" s="100"/>
      <c r="AX85" s="100"/>
      <c r="AY85" s="100">
        <v>5</v>
      </c>
      <c r="AZ85" s="100"/>
      <c r="BA85" s="100">
        <v>4</v>
      </c>
      <c r="BB85" s="162">
        <v>4.5</v>
      </c>
      <c r="BC85" s="100"/>
      <c r="BD85" s="100"/>
      <c r="BE85" s="100"/>
      <c r="BF85" s="56"/>
      <c r="BG85" s="74"/>
      <c r="BH85" s="104" t="e">
        <f>AVERAGE(Table1215165[[#This Row],[Column55]],Table1215165[[#This Row],[Column56]])</f>
        <v>#DIV/0!</v>
      </c>
    </row>
    <row r="86" spans="1:60" ht="23.1" customHeight="1" x14ac:dyDescent="0.3">
      <c r="A86" s="78">
        <v>84</v>
      </c>
      <c r="B86" s="61" t="s">
        <v>335</v>
      </c>
      <c r="C86" s="62" t="s">
        <v>336</v>
      </c>
      <c r="D86" s="61" t="s">
        <v>449</v>
      </c>
      <c r="E86" s="61" t="s">
        <v>492</v>
      </c>
      <c r="F86" s="61" t="s">
        <v>640</v>
      </c>
      <c r="G86" s="52"/>
      <c r="H86" s="52"/>
      <c r="I86" s="52"/>
      <c r="J86" s="52"/>
      <c r="K86" s="63"/>
      <c r="L86" s="104">
        <v>0</v>
      </c>
      <c r="M86" s="100" t="s">
        <v>563</v>
      </c>
      <c r="N86" s="100"/>
      <c r="O86" s="100" t="s">
        <v>563</v>
      </c>
      <c r="P86" s="100" t="s">
        <v>563</v>
      </c>
      <c r="Q86" s="100"/>
      <c r="R86" s="162" t="s">
        <v>563</v>
      </c>
      <c r="S86" s="99"/>
      <c r="T86" s="99"/>
      <c r="U86" s="99"/>
      <c r="V86" s="99"/>
      <c r="W86" s="63"/>
      <c r="X86" s="104" t="e">
        <v>#DIV/0!</v>
      </c>
      <c r="Y86" s="99"/>
      <c r="Z86" s="99"/>
      <c r="AA86" s="99"/>
      <c r="AB86" s="99"/>
      <c r="AC86" s="63"/>
      <c r="AD86" s="104" t="e">
        <v>#DIV/0!</v>
      </c>
      <c r="AE86" s="99"/>
      <c r="AF86" s="99"/>
      <c r="AG86" s="99"/>
      <c r="AH86" s="99"/>
      <c r="AI86" s="63"/>
      <c r="AJ86" s="104" t="e">
        <v>#DIV/0!</v>
      </c>
      <c r="AK86" s="52"/>
      <c r="AL86" s="52"/>
      <c r="AM86" s="99"/>
      <c r="AN86" s="52"/>
      <c r="AO86" s="63"/>
      <c r="AP86" s="104">
        <v>0</v>
      </c>
      <c r="AQ86" s="99"/>
      <c r="AR86" s="99"/>
      <c r="AS86" s="99"/>
      <c r="AT86" s="99"/>
      <c r="AU86" s="63"/>
      <c r="AV86" s="104" t="e">
        <v>#DIV/0!</v>
      </c>
      <c r="AW86" s="99"/>
      <c r="AX86" s="99"/>
      <c r="AY86" s="100" t="s">
        <v>563</v>
      </c>
      <c r="AZ86" s="100"/>
      <c r="BA86" s="100" t="s">
        <v>563</v>
      </c>
      <c r="BB86" s="162" t="s">
        <v>563</v>
      </c>
      <c r="BC86" s="99"/>
      <c r="BD86" s="99"/>
      <c r="BE86" s="99"/>
      <c r="BF86" s="52"/>
      <c r="BG86" s="79"/>
      <c r="BH86" s="104" t="e">
        <f>AVERAGE(Table1215165[[#This Row],[Column55]],Table1215165[[#This Row],[Column56]])</f>
        <v>#DIV/0!</v>
      </c>
    </row>
    <row r="87" spans="1:60" ht="23.1" customHeight="1" x14ac:dyDescent="0.3">
      <c r="A87" s="77">
        <v>85</v>
      </c>
      <c r="B87" s="54" t="s">
        <v>133</v>
      </c>
      <c r="C87" s="55" t="s">
        <v>134</v>
      </c>
      <c r="D87" s="54" t="s">
        <v>449</v>
      </c>
      <c r="E87" s="54" t="s">
        <v>34</v>
      </c>
      <c r="F87" s="54" t="s">
        <v>638</v>
      </c>
      <c r="G87" s="56"/>
      <c r="H87" s="56"/>
      <c r="I87" s="56"/>
      <c r="J87" s="56"/>
      <c r="K87" s="57"/>
      <c r="L87" s="104">
        <v>0</v>
      </c>
      <c r="M87" s="100">
        <v>0</v>
      </c>
      <c r="N87" s="100"/>
      <c r="O87" s="100">
        <v>0</v>
      </c>
      <c r="P87" s="100">
        <v>0</v>
      </c>
      <c r="Q87" s="100"/>
      <c r="R87" s="162">
        <v>0</v>
      </c>
      <c r="S87" s="100"/>
      <c r="T87" s="100"/>
      <c r="U87" s="100"/>
      <c r="V87" s="100"/>
      <c r="W87" s="57"/>
      <c r="X87" s="104" t="e">
        <v>#DIV/0!</v>
      </c>
      <c r="Y87" s="100"/>
      <c r="Z87" s="100"/>
      <c r="AA87" s="100"/>
      <c r="AB87" s="100"/>
      <c r="AC87" s="57"/>
      <c r="AD87" s="104" t="e">
        <v>#DIV/0!</v>
      </c>
      <c r="AE87" s="100"/>
      <c r="AF87" s="100"/>
      <c r="AG87" s="100"/>
      <c r="AH87" s="100"/>
      <c r="AI87" s="57"/>
      <c r="AJ87" s="104" t="e">
        <v>#DIV/0!</v>
      </c>
      <c r="AK87" s="56"/>
      <c r="AL87" s="56"/>
      <c r="AM87" s="100"/>
      <c r="AN87" s="56"/>
      <c r="AO87" s="57"/>
      <c r="AP87" s="104">
        <v>0</v>
      </c>
      <c r="AQ87" s="100"/>
      <c r="AR87" s="100"/>
      <c r="AS87" s="100"/>
      <c r="AT87" s="100"/>
      <c r="AU87" s="57"/>
      <c r="AV87" s="104" t="e">
        <v>#DIV/0!</v>
      </c>
      <c r="AW87" s="100"/>
      <c r="AX87" s="100"/>
      <c r="AY87" s="100">
        <v>0</v>
      </c>
      <c r="AZ87" s="100"/>
      <c r="BA87" s="100">
        <v>0</v>
      </c>
      <c r="BB87" s="162">
        <v>0</v>
      </c>
      <c r="BC87" s="100"/>
      <c r="BD87" s="100"/>
      <c r="BE87" s="100"/>
      <c r="BF87" s="56"/>
      <c r="BG87" s="74"/>
      <c r="BH87" s="104" t="e">
        <f>AVERAGE(Table1215165[[#This Row],[Column55]],Table1215165[[#This Row],[Column56]])</f>
        <v>#DIV/0!</v>
      </c>
    </row>
    <row r="88" spans="1:60" ht="23.1" customHeight="1" x14ac:dyDescent="0.3">
      <c r="A88" s="78">
        <v>86</v>
      </c>
      <c r="B88" s="61" t="s">
        <v>214</v>
      </c>
      <c r="C88" s="62" t="s">
        <v>215</v>
      </c>
      <c r="D88" s="61" t="s">
        <v>449</v>
      </c>
      <c r="E88" s="61" t="s">
        <v>160</v>
      </c>
      <c r="F88" s="61" t="s">
        <v>641</v>
      </c>
      <c r="G88" s="52"/>
      <c r="H88" s="52"/>
      <c r="I88" s="52"/>
      <c r="J88" s="52"/>
      <c r="K88" s="63"/>
      <c r="L88" s="104">
        <v>0</v>
      </c>
      <c r="M88" s="100">
        <v>3</v>
      </c>
      <c r="N88" s="100"/>
      <c r="O88" s="100">
        <v>3</v>
      </c>
      <c r="P88" s="100" t="s">
        <v>563</v>
      </c>
      <c r="Q88" s="100"/>
      <c r="R88" s="162">
        <v>3</v>
      </c>
      <c r="S88" s="99"/>
      <c r="T88" s="99"/>
      <c r="U88" s="99"/>
      <c r="V88" s="99"/>
      <c r="W88" s="63"/>
      <c r="X88" s="104" t="e">
        <v>#DIV/0!</v>
      </c>
      <c r="Y88" s="99"/>
      <c r="Z88" s="99"/>
      <c r="AA88" s="99"/>
      <c r="AB88" s="99"/>
      <c r="AC88" s="63"/>
      <c r="AD88" s="104" t="e">
        <v>#DIV/0!</v>
      </c>
      <c r="AE88" s="99"/>
      <c r="AF88" s="99"/>
      <c r="AG88" s="99"/>
      <c r="AH88" s="99"/>
      <c r="AI88" s="63"/>
      <c r="AJ88" s="104" t="e">
        <v>#DIV/0!</v>
      </c>
      <c r="AK88" s="52"/>
      <c r="AL88" s="52"/>
      <c r="AM88" s="99"/>
      <c r="AN88" s="52"/>
      <c r="AO88" s="63"/>
      <c r="AP88" s="104">
        <v>0</v>
      </c>
      <c r="AQ88" s="99"/>
      <c r="AR88" s="99"/>
      <c r="AS88" s="99"/>
      <c r="AT88" s="99"/>
      <c r="AU88" s="63"/>
      <c r="AV88" s="104" t="e">
        <v>#DIV/0!</v>
      </c>
      <c r="AW88" s="99"/>
      <c r="AX88" s="99"/>
      <c r="AY88" s="100">
        <v>5</v>
      </c>
      <c r="AZ88" s="100"/>
      <c r="BA88" s="100">
        <v>3</v>
      </c>
      <c r="BB88" s="162">
        <v>4</v>
      </c>
      <c r="BC88" s="99"/>
      <c r="BD88" s="99"/>
      <c r="BE88" s="99"/>
      <c r="BF88" s="52"/>
      <c r="BG88" s="79"/>
      <c r="BH88" s="104" t="e">
        <f>AVERAGE(Table1215165[[#This Row],[Column55]],Table1215165[[#This Row],[Column56]])</f>
        <v>#DIV/0!</v>
      </c>
    </row>
    <row r="89" spans="1:60" ht="23.1" customHeight="1" x14ac:dyDescent="0.3">
      <c r="A89" s="77">
        <v>87</v>
      </c>
      <c r="B89" s="54" t="s">
        <v>337</v>
      </c>
      <c r="C89" s="55" t="s">
        <v>338</v>
      </c>
      <c r="D89" s="54" t="s">
        <v>541</v>
      </c>
      <c r="E89" s="54" t="s">
        <v>492</v>
      </c>
      <c r="F89" s="54" t="s">
        <v>640</v>
      </c>
      <c r="G89" s="56"/>
      <c r="H89" s="56"/>
      <c r="I89" s="56"/>
      <c r="J89" s="56"/>
      <c r="K89" s="57"/>
      <c r="L89" s="104">
        <v>0</v>
      </c>
      <c r="M89" s="100" t="s">
        <v>563</v>
      </c>
      <c r="N89" s="100"/>
      <c r="O89" s="100" t="s">
        <v>563</v>
      </c>
      <c r="P89" s="100" t="s">
        <v>563</v>
      </c>
      <c r="Q89" s="100"/>
      <c r="R89" s="162" t="s">
        <v>563</v>
      </c>
      <c r="S89" s="100"/>
      <c r="T89" s="100"/>
      <c r="U89" s="100"/>
      <c r="V89" s="100"/>
      <c r="W89" s="57"/>
      <c r="X89" s="104" t="e">
        <v>#DIV/0!</v>
      </c>
      <c r="Y89" s="100"/>
      <c r="Z89" s="100"/>
      <c r="AA89" s="100"/>
      <c r="AB89" s="100"/>
      <c r="AC89" s="57"/>
      <c r="AD89" s="104" t="e">
        <v>#DIV/0!</v>
      </c>
      <c r="AE89" s="100"/>
      <c r="AF89" s="100"/>
      <c r="AG89" s="100"/>
      <c r="AH89" s="100"/>
      <c r="AI89" s="57"/>
      <c r="AJ89" s="104" t="e">
        <v>#DIV/0!</v>
      </c>
      <c r="AK89" s="56"/>
      <c r="AL89" s="56"/>
      <c r="AM89" s="100"/>
      <c r="AN89" s="56"/>
      <c r="AO89" s="57"/>
      <c r="AP89" s="104">
        <v>0</v>
      </c>
      <c r="AQ89" s="100"/>
      <c r="AR89" s="100"/>
      <c r="AS89" s="100"/>
      <c r="AT89" s="100"/>
      <c r="AU89" s="57"/>
      <c r="AV89" s="104" t="e">
        <v>#DIV/0!</v>
      </c>
      <c r="AW89" s="100"/>
      <c r="AX89" s="100"/>
      <c r="AY89" s="100" t="s">
        <v>563</v>
      </c>
      <c r="AZ89" s="100"/>
      <c r="BA89" s="100" t="s">
        <v>563</v>
      </c>
      <c r="BB89" s="162" t="s">
        <v>563</v>
      </c>
      <c r="BC89" s="100"/>
      <c r="BD89" s="100"/>
      <c r="BE89" s="100"/>
      <c r="BF89" s="56"/>
      <c r="BG89" s="74"/>
      <c r="BH89" s="104" t="e">
        <f>AVERAGE(Table1215165[[#This Row],[Column55]],Table1215165[[#This Row],[Column56]])</f>
        <v>#DIV/0!</v>
      </c>
    </row>
    <row r="90" spans="1:60" ht="23.1" customHeight="1" x14ac:dyDescent="0.3">
      <c r="A90" s="78">
        <v>88</v>
      </c>
      <c r="B90" s="61" t="s">
        <v>135</v>
      </c>
      <c r="C90" s="62" t="s">
        <v>136</v>
      </c>
      <c r="D90" s="61" t="s">
        <v>541</v>
      </c>
      <c r="E90" s="61" t="s">
        <v>34</v>
      </c>
      <c r="F90" s="61" t="s">
        <v>638</v>
      </c>
      <c r="G90" s="52"/>
      <c r="H90" s="52"/>
      <c r="I90" s="52"/>
      <c r="J90" s="52"/>
      <c r="K90" s="63"/>
      <c r="L90" s="104">
        <v>0</v>
      </c>
      <c r="M90" s="100">
        <v>4</v>
      </c>
      <c r="N90" s="100"/>
      <c r="O90" s="100">
        <v>4</v>
      </c>
      <c r="P90" s="100">
        <v>4</v>
      </c>
      <c r="Q90" s="100"/>
      <c r="R90" s="162">
        <v>4</v>
      </c>
      <c r="S90" s="99"/>
      <c r="T90" s="99"/>
      <c r="U90" s="99"/>
      <c r="V90" s="99"/>
      <c r="W90" s="63"/>
      <c r="X90" s="104" t="e">
        <v>#DIV/0!</v>
      </c>
      <c r="Y90" s="99"/>
      <c r="Z90" s="99"/>
      <c r="AA90" s="99"/>
      <c r="AB90" s="99"/>
      <c r="AC90" s="63"/>
      <c r="AD90" s="104" t="e">
        <v>#DIV/0!</v>
      </c>
      <c r="AE90" s="99"/>
      <c r="AF90" s="99"/>
      <c r="AG90" s="99"/>
      <c r="AH90" s="99"/>
      <c r="AI90" s="63"/>
      <c r="AJ90" s="104" t="e">
        <v>#DIV/0!</v>
      </c>
      <c r="AK90" s="52"/>
      <c r="AL90" s="52"/>
      <c r="AM90" s="99"/>
      <c r="AN90" s="52"/>
      <c r="AO90" s="63"/>
      <c r="AP90" s="104">
        <v>0</v>
      </c>
      <c r="AQ90" s="99"/>
      <c r="AR90" s="99"/>
      <c r="AS90" s="99"/>
      <c r="AT90" s="99"/>
      <c r="AU90" s="63"/>
      <c r="AV90" s="104" t="e">
        <v>#DIV/0!</v>
      </c>
      <c r="AW90" s="99"/>
      <c r="AX90" s="99"/>
      <c r="AY90" s="100">
        <v>5</v>
      </c>
      <c r="AZ90" s="100"/>
      <c r="BA90" s="100">
        <v>4</v>
      </c>
      <c r="BB90" s="162">
        <v>4.5</v>
      </c>
      <c r="BC90" s="99"/>
      <c r="BD90" s="99"/>
      <c r="BE90" s="99"/>
      <c r="BF90" s="52"/>
      <c r="BG90" s="79"/>
      <c r="BH90" s="104" t="e">
        <f>AVERAGE(Table1215165[[#This Row],[Column55]],Table1215165[[#This Row],[Column56]])</f>
        <v>#DIV/0!</v>
      </c>
    </row>
    <row r="91" spans="1:60" ht="23.1" customHeight="1" x14ac:dyDescent="0.3">
      <c r="A91" s="77">
        <v>89</v>
      </c>
      <c r="B91" s="54" t="s">
        <v>61</v>
      </c>
      <c r="C91" s="55" t="s">
        <v>62</v>
      </c>
      <c r="D91" s="54" t="s">
        <v>541</v>
      </c>
      <c r="E91" s="54" t="s">
        <v>34</v>
      </c>
      <c r="F91" s="54" t="s">
        <v>638</v>
      </c>
      <c r="G91" s="56"/>
      <c r="H91" s="56"/>
      <c r="I91" s="56"/>
      <c r="J91" s="56"/>
      <c r="K91" s="57"/>
      <c r="L91" s="104">
        <v>0</v>
      </c>
      <c r="M91" s="100">
        <v>3</v>
      </c>
      <c r="N91" s="100"/>
      <c r="O91" s="100">
        <v>4</v>
      </c>
      <c r="P91" s="100">
        <v>4</v>
      </c>
      <c r="Q91" s="100"/>
      <c r="R91" s="162">
        <v>3.6666666666666665</v>
      </c>
      <c r="S91" s="100"/>
      <c r="T91" s="100"/>
      <c r="U91" s="100"/>
      <c r="V91" s="100"/>
      <c r="W91" s="57"/>
      <c r="X91" s="104" t="e">
        <v>#DIV/0!</v>
      </c>
      <c r="Y91" s="100"/>
      <c r="Z91" s="100"/>
      <c r="AA91" s="100"/>
      <c r="AB91" s="100"/>
      <c r="AC91" s="57"/>
      <c r="AD91" s="104" t="e">
        <v>#DIV/0!</v>
      </c>
      <c r="AE91" s="100"/>
      <c r="AF91" s="100"/>
      <c r="AG91" s="100"/>
      <c r="AH91" s="100"/>
      <c r="AI91" s="57"/>
      <c r="AJ91" s="104" t="e">
        <v>#DIV/0!</v>
      </c>
      <c r="AK91" s="56"/>
      <c r="AL91" s="56"/>
      <c r="AM91" s="100"/>
      <c r="AN91" s="56"/>
      <c r="AO91" s="57"/>
      <c r="AP91" s="104">
        <v>0</v>
      </c>
      <c r="AQ91" s="100"/>
      <c r="AR91" s="100"/>
      <c r="AS91" s="100"/>
      <c r="AT91" s="100"/>
      <c r="AU91" s="57"/>
      <c r="AV91" s="104" t="e">
        <v>#DIV/0!</v>
      </c>
      <c r="AW91" s="100"/>
      <c r="AX91" s="100"/>
      <c r="AY91" s="100">
        <v>5</v>
      </c>
      <c r="AZ91" s="100"/>
      <c r="BA91" s="100">
        <v>5</v>
      </c>
      <c r="BB91" s="162">
        <v>5</v>
      </c>
      <c r="BC91" s="100"/>
      <c r="BD91" s="100"/>
      <c r="BE91" s="100"/>
      <c r="BF91" s="56"/>
      <c r="BG91" s="74"/>
      <c r="BH91" s="104" t="e">
        <f>AVERAGE(Table1215165[[#This Row],[Column55]],Table1215165[[#This Row],[Column56]])</f>
        <v>#DIV/0!</v>
      </c>
    </row>
    <row r="92" spans="1:60" ht="23.1" customHeight="1" x14ac:dyDescent="0.3">
      <c r="A92" s="78">
        <v>90</v>
      </c>
      <c r="B92" s="61" t="s">
        <v>37</v>
      </c>
      <c r="C92" s="62" t="s">
        <v>38</v>
      </c>
      <c r="D92" s="61" t="s">
        <v>543</v>
      </c>
      <c r="E92" s="61" t="s">
        <v>34</v>
      </c>
      <c r="F92" s="61" t="s">
        <v>638</v>
      </c>
      <c r="G92" s="52"/>
      <c r="H92" s="52"/>
      <c r="I92" s="52"/>
      <c r="J92" s="52"/>
      <c r="K92" s="63"/>
      <c r="L92" s="104">
        <v>0</v>
      </c>
      <c r="M92" s="100">
        <v>0</v>
      </c>
      <c r="N92" s="100"/>
      <c r="O92" s="100">
        <v>0</v>
      </c>
      <c r="P92" s="100">
        <v>0</v>
      </c>
      <c r="Q92" s="100"/>
      <c r="R92" s="162">
        <v>0</v>
      </c>
      <c r="S92" s="99"/>
      <c r="T92" s="99"/>
      <c r="U92" s="99"/>
      <c r="V92" s="99"/>
      <c r="W92" s="63"/>
      <c r="X92" s="104" t="e">
        <v>#DIV/0!</v>
      </c>
      <c r="Y92" s="99"/>
      <c r="Z92" s="99"/>
      <c r="AA92" s="99"/>
      <c r="AB92" s="99"/>
      <c r="AC92" s="63"/>
      <c r="AD92" s="104" t="e">
        <v>#DIV/0!</v>
      </c>
      <c r="AE92" s="99"/>
      <c r="AF92" s="99"/>
      <c r="AG92" s="99"/>
      <c r="AH92" s="99"/>
      <c r="AI92" s="63"/>
      <c r="AJ92" s="104" t="e">
        <v>#DIV/0!</v>
      </c>
      <c r="AK92" s="52"/>
      <c r="AL92" s="52"/>
      <c r="AM92" s="99"/>
      <c r="AN92" s="52"/>
      <c r="AO92" s="63"/>
      <c r="AP92" s="104">
        <v>0</v>
      </c>
      <c r="AQ92" s="99"/>
      <c r="AR92" s="99"/>
      <c r="AS92" s="99"/>
      <c r="AT92" s="99"/>
      <c r="AU92" s="63"/>
      <c r="AV92" s="104" t="e">
        <v>#DIV/0!</v>
      </c>
      <c r="AW92" s="99"/>
      <c r="AX92" s="99"/>
      <c r="AY92" s="100">
        <v>0</v>
      </c>
      <c r="AZ92" s="100"/>
      <c r="BA92" s="100">
        <v>0</v>
      </c>
      <c r="BB92" s="162">
        <v>0</v>
      </c>
      <c r="BC92" s="99"/>
      <c r="BD92" s="99"/>
      <c r="BE92" s="99"/>
      <c r="BF92" s="52"/>
      <c r="BG92" s="79"/>
      <c r="BH92" s="104" t="e">
        <f>AVERAGE(Table1215165[[#This Row],[Column55]],Table1215165[[#This Row],[Column56]])</f>
        <v>#DIV/0!</v>
      </c>
    </row>
    <row r="93" spans="1:60" ht="23.1" customHeight="1" x14ac:dyDescent="0.3">
      <c r="A93" s="77">
        <v>91</v>
      </c>
      <c r="B93" s="54" t="s">
        <v>137</v>
      </c>
      <c r="C93" s="55" t="s">
        <v>138</v>
      </c>
      <c r="D93" s="54" t="s">
        <v>449</v>
      </c>
      <c r="E93" s="54" t="s">
        <v>34</v>
      </c>
      <c r="F93" s="54" t="s">
        <v>638</v>
      </c>
      <c r="G93" s="56"/>
      <c r="H93" s="56"/>
      <c r="I93" s="56"/>
      <c r="J93" s="56"/>
      <c r="K93" s="57"/>
      <c r="L93" s="104">
        <v>0</v>
      </c>
      <c r="M93" s="100">
        <v>0</v>
      </c>
      <c r="N93" s="100"/>
      <c r="O93" s="100">
        <v>0</v>
      </c>
      <c r="P93" s="100">
        <v>0</v>
      </c>
      <c r="Q93" s="100"/>
      <c r="R93" s="162">
        <v>0</v>
      </c>
      <c r="S93" s="100"/>
      <c r="T93" s="100"/>
      <c r="U93" s="100"/>
      <c r="V93" s="100"/>
      <c r="W93" s="57"/>
      <c r="X93" s="104" t="e">
        <v>#DIV/0!</v>
      </c>
      <c r="Y93" s="100"/>
      <c r="Z93" s="100"/>
      <c r="AA93" s="100"/>
      <c r="AB93" s="100"/>
      <c r="AC93" s="57"/>
      <c r="AD93" s="104" t="e">
        <v>#DIV/0!</v>
      </c>
      <c r="AE93" s="100"/>
      <c r="AF93" s="100"/>
      <c r="AG93" s="100"/>
      <c r="AH93" s="100"/>
      <c r="AI93" s="57"/>
      <c r="AJ93" s="104" t="e">
        <v>#DIV/0!</v>
      </c>
      <c r="AK93" s="56"/>
      <c r="AL93" s="56"/>
      <c r="AM93" s="100"/>
      <c r="AN93" s="56"/>
      <c r="AO93" s="57"/>
      <c r="AP93" s="104">
        <v>0</v>
      </c>
      <c r="AQ93" s="100"/>
      <c r="AR93" s="100"/>
      <c r="AS93" s="100"/>
      <c r="AT93" s="100"/>
      <c r="AU93" s="57"/>
      <c r="AV93" s="104" t="e">
        <v>#DIV/0!</v>
      </c>
      <c r="AW93" s="100"/>
      <c r="AX93" s="100"/>
      <c r="AY93" s="100">
        <v>0</v>
      </c>
      <c r="AZ93" s="100"/>
      <c r="BA93" s="100">
        <v>0</v>
      </c>
      <c r="BB93" s="162">
        <v>0</v>
      </c>
      <c r="BC93" s="100"/>
      <c r="BD93" s="100"/>
      <c r="BE93" s="100"/>
      <c r="BF93" s="56"/>
      <c r="BG93" s="74"/>
      <c r="BH93" s="104" t="e">
        <f>AVERAGE(Table1215165[[#This Row],[Column55]],Table1215165[[#This Row],[Column56]])</f>
        <v>#DIV/0!</v>
      </c>
    </row>
    <row r="94" spans="1:60" ht="23.1" customHeight="1" x14ac:dyDescent="0.3">
      <c r="A94" s="78">
        <v>92</v>
      </c>
      <c r="B94" s="61" t="s">
        <v>230</v>
      </c>
      <c r="C94" s="62" t="s">
        <v>231</v>
      </c>
      <c r="D94" s="61" t="s">
        <v>449</v>
      </c>
      <c r="E94" s="61" t="s">
        <v>160</v>
      </c>
      <c r="F94" s="61" t="s">
        <v>641</v>
      </c>
      <c r="G94" s="52"/>
      <c r="H94" s="52"/>
      <c r="I94" s="52"/>
      <c r="J94" s="52"/>
      <c r="K94" s="63"/>
      <c r="L94" s="104">
        <v>0</v>
      </c>
      <c r="M94" s="100">
        <v>4</v>
      </c>
      <c r="N94" s="100"/>
      <c r="O94" s="100">
        <v>4</v>
      </c>
      <c r="P94" s="100" t="s">
        <v>563</v>
      </c>
      <c r="Q94" s="100"/>
      <c r="R94" s="162">
        <v>4</v>
      </c>
      <c r="S94" s="99"/>
      <c r="T94" s="99"/>
      <c r="U94" s="99"/>
      <c r="V94" s="99"/>
      <c r="W94" s="63"/>
      <c r="X94" s="104" t="e">
        <v>#DIV/0!</v>
      </c>
      <c r="Y94" s="99"/>
      <c r="Z94" s="99"/>
      <c r="AA94" s="99"/>
      <c r="AB94" s="99"/>
      <c r="AC94" s="63"/>
      <c r="AD94" s="104" t="e">
        <v>#DIV/0!</v>
      </c>
      <c r="AE94" s="99"/>
      <c r="AF94" s="99"/>
      <c r="AG94" s="99"/>
      <c r="AH94" s="99"/>
      <c r="AI94" s="63"/>
      <c r="AJ94" s="104" t="e">
        <v>#DIV/0!</v>
      </c>
      <c r="AK94" s="52"/>
      <c r="AL94" s="52"/>
      <c r="AM94" s="99"/>
      <c r="AN94" s="52"/>
      <c r="AO94" s="63"/>
      <c r="AP94" s="104">
        <v>0</v>
      </c>
      <c r="AQ94" s="99"/>
      <c r="AR94" s="99"/>
      <c r="AS94" s="99"/>
      <c r="AT94" s="99"/>
      <c r="AU94" s="63"/>
      <c r="AV94" s="104" t="e">
        <v>#DIV/0!</v>
      </c>
      <c r="AW94" s="99"/>
      <c r="AX94" s="99"/>
      <c r="AY94" s="100">
        <v>5</v>
      </c>
      <c r="AZ94" s="100"/>
      <c r="BA94" s="100">
        <v>4</v>
      </c>
      <c r="BB94" s="162">
        <v>4.5</v>
      </c>
      <c r="BC94" s="99"/>
      <c r="BD94" s="99"/>
      <c r="BE94" s="99"/>
      <c r="BF94" s="52"/>
      <c r="BG94" s="79"/>
      <c r="BH94" s="104" t="e">
        <f>AVERAGE(Table1215165[[#This Row],[Column55]],Table1215165[[#This Row],[Column56]])</f>
        <v>#DIV/0!</v>
      </c>
    </row>
    <row r="95" spans="1:60" ht="23.1" customHeight="1" x14ac:dyDescent="0.3">
      <c r="A95" s="77">
        <v>93</v>
      </c>
      <c r="B95" s="54" t="s">
        <v>339</v>
      </c>
      <c r="C95" s="55" t="s">
        <v>340</v>
      </c>
      <c r="D95" s="54" t="s">
        <v>541</v>
      </c>
      <c r="E95" s="54" t="s">
        <v>492</v>
      </c>
      <c r="F95" s="54" t="s">
        <v>640</v>
      </c>
      <c r="G95" s="56"/>
      <c r="H95" s="56"/>
      <c r="I95" s="56"/>
      <c r="J95" s="56"/>
      <c r="K95" s="57"/>
      <c r="L95" s="104">
        <v>0</v>
      </c>
      <c r="M95" s="100" t="s">
        <v>563</v>
      </c>
      <c r="N95" s="100"/>
      <c r="O95" s="100" t="s">
        <v>563</v>
      </c>
      <c r="P95" s="100" t="s">
        <v>563</v>
      </c>
      <c r="Q95" s="100"/>
      <c r="R95" s="162" t="s">
        <v>563</v>
      </c>
      <c r="S95" s="100"/>
      <c r="T95" s="100"/>
      <c r="U95" s="100"/>
      <c r="V95" s="100"/>
      <c r="W95" s="57"/>
      <c r="X95" s="104" t="e">
        <v>#DIV/0!</v>
      </c>
      <c r="Y95" s="100"/>
      <c r="Z95" s="100"/>
      <c r="AA95" s="100"/>
      <c r="AB95" s="100"/>
      <c r="AC95" s="57"/>
      <c r="AD95" s="104" t="e">
        <v>#DIV/0!</v>
      </c>
      <c r="AE95" s="100"/>
      <c r="AF95" s="100"/>
      <c r="AG95" s="100"/>
      <c r="AH95" s="100"/>
      <c r="AI95" s="57"/>
      <c r="AJ95" s="104" t="e">
        <v>#DIV/0!</v>
      </c>
      <c r="AK95" s="56"/>
      <c r="AL95" s="56"/>
      <c r="AM95" s="100"/>
      <c r="AN95" s="56"/>
      <c r="AO95" s="57"/>
      <c r="AP95" s="104">
        <v>0</v>
      </c>
      <c r="AQ95" s="100"/>
      <c r="AR95" s="100"/>
      <c r="AS95" s="100"/>
      <c r="AT95" s="100"/>
      <c r="AU95" s="57"/>
      <c r="AV95" s="104" t="e">
        <v>#DIV/0!</v>
      </c>
      <c r="AW95" s="100"/>
      <c r="AX95" s="100"/>
      <c r="AY95" s="100" t="s">
        <v>563</v>
      </c>
      <c r="AZ95" s="100"/>
      <c r="BA95" s="100" t="s">
        <v>563</v>
      </c>
      <c r="BB95" s="162" t="s">
        <v>563</v>
      </c>
      <c r="BC95" s="100"/>
      <c r="BD95" s="100"/>
      <c r="BE95" s="100"/>
      <c r="BF95" s="56"/>
      <c r="BG95" s="74"/>
      <c r="BH95" s="104" t="e">
        <f>AVERAGE(Table1215165[[#This Row],[Column55]],Table1215165[[#This Row],[Column56]])</f>
        <v>#DIV/0!</v>
      </c>
    </row>
    <row r="96" spans="1:60" ht="23.1" customHeight="1" x14ac:dyDescent="0.3">
      <c r="A96" s="78">
        <v>94</v>
      </c>
      <c r="B96" s="61" t="s">
        <v>96</v>
      </c>
      <c r="C96" s="62" t="s">
        <v>97</v>
      </c>
      <c r="D96" s="61" t="s">
        <v>449</v>
      </c>
      <c r="E96" s="61" t="s">
        <v>34</v>
      </c>
      <c r="F96" s="61" t="s">
        <v>638</v>
      </c>
      <c r="G96" s="52"/>
      <c r="H96" s="52"/>
      <c r="I96" s="52"/>
      <c r="J96" s="52"/>
      <c r="K96" s="63"/>
      <c r="L96" s="104">
        <v>0</v>
      </c>
      <c r="M96" s="100">
        <v>3</v>
      </c>
      <c r="N96" s="100"/>
      <c r="O96" s="100">
        <v>3</v>
      </c>
      <c r="P96" s="100">
        <v>3</v>
      </c>
      <c r="Q96" s="100"/>
      <c r="R96" s="162">
        <v>3</v>
      </c>
      <c r="S96" s="99"/>
      <c r="T96" s="99"/>
      <c r="U96" s="99"/>
      <c r="V96" s="99"/>
      <c r="W96" s="63"/>
      <c r="X96" s="104" t="e">
        <v>#DIV/0!</v>
      </c>
      <c r="Y96" s="99"/>
      <c r="Z96" s="99"/>
      <c r="AA96" s="99"/>
      <c r="AB96" s="99"/>
      <c r="AC96" s="63"/>
      <c r="AD96" s="104" t="e">
        <v>#DIV/0!</v>
      </c>
      <c r="AE96" s="99"/>
      <c r="AF96" s="99"/>
      <c r="AG96" s="99"/>
      <c r="AH96" s="99"/>
      <c r="AI96" s="63"/>
      <c r="AJ96" s="104" t="e">
        <v>#DIV/0!</v>
      </c>
      <c r="AK96" s="52"/>
      <c r="AL96" s="52"/>
      <c r="AM96" s="99"/>
      <c r="AN96" s="52"/>
      <c r="AO96" s="63"/>
      <c r="AP96" s="104">
        <v>0</v>
      </c>
      <c r="AQ96" s="99"/>
      <c r="AR96" s="99"/>
      <c r="AS96" s="99"/>
      <c r="AT96" s="99"/>
      <c r="AU96" s="63"/>
      <c r="AV96" s="104" t="e">
        <v>#DIV/0!</v>
      </c>
      <c r="AW96" s="99"/>
      <c r="AX96" s="99"/>
      <c r="AY96" s="100">
        <v>5</v>
      </c>
      <c r="AZ96" s="100"/>
      <c r="BA96" s="100">
        <v>3</v>
      </c>
      <c r="BB96" s="162">
        <v>4</v>
      </c>
      <c r="BC96" s="99"/>
      <c r="BD96" s="99"/>
      <c r="BE96" s="99"/>
      <c r="BF96" s="52"/>
      <c r="BG96" s="79"/>
      <c r="BH96" s="104" t="e">
        <f>AVERAGE(Table1215165[[#This Row],[Column55]],Table1215165[[#This Row],[Column56]])</f>
        <v>#DIV/0!</v>
      </c>
    </row>
    <row r="97" spans="1:60" ht="23.1" customHeight="1" x14ac:dyDescent="0.3">
      <c r="A97" s="77">
        <v>95</v>
      </c>
      <c r="B97" s="54" t="s">
        <v>248</v>
      </c>
      <c r="C97" s="55" t="s">
        <v>249</v>
      </c>
      <c r="D97" s="54" t="s">
        <v>449</v>
      </c>
      <c r="E97" s="54" t="s">
        <v>160</v>
      </c>
      <c r="F97" s="54" t="s">
        <v>641</v>
      </c>
      <c r="G97" s="56"/>
      <c r="H97" s="56"/>
      <c r="I97" s="56"/>
      <c r="J97" s="56"/>
      <c r="K97" s="57"/>
      <c r="L97" s="104">
        <v>0</v>
      </c>
      <c r="M97" s="100">
        <v>3</v>
      </c>
      <c r="N97" s="100"/>
      <c r="O97" s="100">
        <v>2</v>
      </c>
      <c r="P97" s="100" t="s">
        <v>563</v>
      </c>
      <c r="Q97" s="100"/>
      <c r="R97" s="162">
        <v>2.5</v>
      </c>
      <c r="S97" s="100"/>
      <c r="T97" s="100"/>
      <c r="U97" s="100"/>
      <c r="V97" s="100"/>
      <c r="W97" s="57"/>
      <c r="X97" s="104" t="e">
        <v>#DIV/0!</v>
      </c>
      <c r="Y97" s="100"/>
      <c r="Z97" s="100"/>
      <c r="AA97" s="100"/>
      <c r="AB97" s="100"/>
      <c r="AC97" s="57"/>
      <c r="AD97" s="104" t="e">
        <v>#DIV/0!</v>
      </c>
      <c r="AE97" s="100"/>
      <c r="AF97" s="100"/>
      <c r="AG97" s="100"/>
      <c r="AH97" s="100"/>
      <c r="AI97" s="57"/>
      <c r="AJ97" s="104" t="e">
        <v>#DIV/0!</v>
      </c>
      <c r="AK97" s="56"/>
      <c r="AL97" s="56"/>
      <c r="AM97" s="100"/>
      <c r="AN97" s="56"/>
      <c r="AO97" s="57"/>
      <c r="AP97" s="104">
        <v>0</v>
      </c>
      <c r="AQ97" s="100"/>
      <c r="AR97" s="100"/>
      <c r="AS97" s="100"/>
      <c r="AT97" s="100"/>
      <c r="AU97" s="57"/>
      <c r="AV97" s="104" t="e">
        <v>#DIV/0!</v>
      </c>
      <c r="AW97" s="100"/>
      <c r="AX97" s="100"/>
      <c r="AY97" s="100">
        <v>5</v>
      </c>
      <c r="AZ97" s="100"/>
      <c r="BA97" s="100">
        <v>2</v>
      </c>
      <c r="BB97" s="162">
        <v>3.5</v>
      </c>
      <c r="BC97" s="100"/>
      <c r="BD97" s="100"/>
      <c r="BE97" s="100"/>
      <c r="BF97" s="56"/>
      <c r="BG97" s="74"/>
      <c r="BH97" s="104" t="e">
        <f>AVERAGE(Table1215165[[#This Row],[Column55]],Table1215165[[#This Row],[Column56]])</f>
        <v>#DIV/0!</v>
      </c>
    </row>
    <row r="98" spans="1:60" ht="23.1" customHeight="1" x14ac:dyDescent="0.3">
      <c r="A98" s="78">
        <v>96</v>
      </c>
      <c r="B98" s="61" t="s">
        <v>341</v>
      </c>
      <c r="C98" s="62" t="s">
        <v>342</v>
      </c>
      <c r="D98" s="61" t="s">
        <v>449</v>
      </c>
      <c r="E98" s="61" t="s">
        <v>492</v>
      </c>
      <c r="F98" s="61" t="s">
        <v>640</v>
      </c>
      <c r="G98" s="52"/>
      <c r="H98" s="52"/>
      <c r="I98" s="52"/>
      <c r="J98" s="52"/>
      <c r="K98" s="63"/>
      <c r="L98" s="104">
        <v>0</v>
      </c>
      <c r="M98" s="100" t="s">
        <v>563</v>
      </c>
      <c r="N98" s="100"/>
      <c r="O98" s="100" t="s">
        <v>563</v>
      </c>
      <c r="P98" s="100" t="s">
        <v>563</v>
      </c>
      <c r="Q98" s="100"/>
      <c r="R98" s="162" t="s">
        <v>563</v>
      </c>
      <c r="S98" s="99"/>
      <c r="T98" s="99"/>
      <c r="U98" s="99"/>
      <c r="V98" s="99"/>
      <c r="W98" s="63"/>
      <c r="X98" s="104" t="e">
        <v>#DIV/0!</v>
      </c>
      <c r="Y98" s="99"/>
      <c r="Z98" s="99"/>
      <c r="AA98" s="99"/>
      <c r="AB98" s="99"/>
      <c r="AC98" s="63"/>
      <c r="AD98" s="104" t="e">
        <v>#DIV/0!</v>
      </c>
      <c r="AE98" s="99"/>
      <c r="AF98" s="99"/>
      <c r="AG98" s="99"/>
      <c r="AH98" s="99"/>
      <c r="AI98" s="63"/>
      <c r="AJ98" s="104" t="e">
        <v>#DIV/0!</v>
      </c>
      <c r="AK98" s="52"/>
      <c r="AL98" s="52"/>
      <c r="AM98" s="99"/>
      <c r="AN98" s="52"/>
      <c r="AO98" s="63"/>
      <c r="AP98" s="104">
        <v>0</v>
      </c>
      <c r="AQ98" s="99"/>
      <c r="AR98" s="99"/>
      <c r="AS98" s="99"/>
      <c r="AT98" s="99"/>
      <c r="AU98" s="63"/>
      <c r="AV98" s="104" t="e">
        <v>#DIV/0!</v>
      </c>
      <c r="AW98" s="99"/>
      <c r="AX98" s="99"/>
      <c r="AY98" s="100" t="s">
        <v>563</v>
      </c>
      <c r="AZ98" s="100"/>
      <c r="BA98" s="100" t="s">
        <v>563</v>
      </c>
      <c r="BB98" s="162" t="s">
        <v>563</v>
      </c>
      <c r="BC98" s="99"/>
      <c r="BD98" s="99"/>
      <c r="BE98" s="99"/>
      <c r="BF98" s="52"/>
      <c r="BG98" s="79"/>
      <c r="BH98" s="104" t="e">
        <f>AVERAGE(Table1215165[[#This Row],[Column55]],Table1215165[[#This Row],[Column56]])</f>
        <v>#DIV/0!</v>
      </c>
    </row>
    <row r="99" spans="1:60" ht="23.1" customHeight="1" x14ac:dyDescent="0.3">
      <c r="A99" s="77">
        <v>97</v>
      </c>
      <c r="B99" s="54" t="s">
        <v>183</v>
      </c>
      <c r="C99" s="55" t="s">
        <v>184</v>
      </c>
      <c r="D99" s="54" t="s">
        <v>541</v>
      </c>
      <c r="E99" s="54" t="s">
        <v>160</v>
      </c>
      <c r="F99" s="54" t="s">
        <v>641</v>
      </c>
      <c r="G99" s="56"/>
      <c r="H99" s="56"/>
      <c r="I99" s="56"/>
      <c r="J99" s="56"/>
      <c r="K99" s="57"/>
      <c r="L99" s="104">
        <v>0</v>
      </c>
      <c r="M99" s="100">
        <v>0</v>
      </c>
      <c r="N99" s="100"/>
      <c r="O99" s="100">
        <v>0</v>
      </c>
      <c r="P99" s="100" t="s">
        <v>563</v>
      </c>
      <c r="Q99" s="100"/>
      <c r="R99" s="162">
        <v>0</v>
      </c>
      <c r="S99" s="100"/>
      <c r="T99" s="100"/>
      <c r="U99" s="100"/>
      <c r="V99" s="100"/>
      <c r="W99" s="57"/>
      <c r="X99" s="104" t="e">
        <v>#DIV/0!</v>
      </c>
      <c r="Y99" s="100"/>
      <c r="Z99" s="100"/>
      <c r="AA99" s="100"/>
      <c r="AB99" s="100"/>
      <c r="AC99" s="57"/>
      <c r="AD99" s="104" t="e">
        <v>#DIV/0!</v>
      </c>
      <c r="AE99" s="100"/>
      <c r="AF99" s="100"/>
      <c r="AG99" s="100"/>
      <c r="AH99" s="100"/>
      <c r="AI99" s="57"/>
      <c r="AJ99" s="104" t="e">
        <v>#DIV/0!</v>
      </c>
      <c r="AK99" s="56"/>
      <c r="AL99" s="56"/>
      <c r="AM99" s="100"/>
      <c r="AN99" s="56"/>
      <c r="AO99" s="57"/>
      <c r="AP99" s="104">
        <v>0</v>
      </c>
      <c r="AQ99" s="100"/>
      <c r="AR99" s="100"/>
      <c r="AS99" s="100"/>
      <c r="AT99" s="100"/>
      <c r="AU99" s="57"/>
      <c r="AV99" s="104" t="e">
        <v>#DIV/0!</v>
      </c>
      <c r="AW99" s="100"/>
      <c r="AX99" s="100"/>
      <c r="AY99" s="100">
        <v>0</v>
      </c>
      <c r="AZ99" s="100"/>
      <c r="BA99" s="100">
        <v>0</v>
      </c>
      <c r="BB99" s="162">
        <v>0</v>
      </c>
      <c r="BC99" s="100"/>
      <c r="BD99" s="100"/>
      <c r="BE99" s="100"/>
      <c r="BF99" s="56"/>
      <c r="BG99" s="74"/>
      <c r="BH99" s="104" t="e">
        <f>AVERAGE(Table1215165[[#This Row],[Column55]],Table1215165[[#This Row],[Column56]])</f>
        <v>#DIV/0!</v>
      </c>
    </row>
    <row r="100" spans="1:60" ht="23.1" customHeight="1" x14ac:dyDescent="0.3">
      <c r="A100" s="78">
        <v>98</v>
      </c>
      <c r="B100" s="61" t="s">
        <v>343</v>
      </c>
      <c r="C100" s="62" t="s">
        <v>344</v>
      </c>
      <c r="D100" s="61" t="s">
        <v>541</v>
      </c>
      <c r="E100" s="61" t="s">
        <v>492</v>
      </c>
      <c r="F100" s="61" t="s">
        <v>640</v>
      </c>
      <c r="G100" s="52"/>
      <c r="H100" s="52"/>
      <c r="I100" s="52"/>
      <c r="J100" s="52"/>
      <c r="K100" s="63"/>
      <c r="L100" s="104">
        <v>0</v>
      </c>
      <c r="M100" s="100" t="s">
        <v>563</v>
      </c>
      <c r="N100" s="100"/>
      <c r="O100" s="100" t="s">
        <v>563</v>
      </c>
      <c r="P100" s="100" t="s">
        <v>563</v>
      </c>
      <c r="Q100" s="100"/>
      <c r="R100" s="162" t="s">
        <v>563</v>
      </c>
      <c r="S100" s="99"/>
      <c r="T100" s="99"/>
      <c r="U100" s="99"/>
      <c r="V100" s="99"/>
      <c r="W100" s="63"/>
      <c r="X100" s="104" t="e">
        <v>#DIV/0!</v>
      </c>
      <c r="Y100" s="99"/>
      <c r="Z100" s="99"/>
      <c r="AA100" s="99"/>
      <c r="AB100" s="99"/>
      <c r="AC100" s="63"/>
      <c r="AD100" s="104" t="e">
        <v>#DIV/0!</v>
      </c>
      <c r="AE100" s="99"/>
      <c r="AF100" s="99"/>
      <c r="AG100" s="99"/>
      <c r="AH100" s="99"/>
      <c r="AI100" s="63"/>
      <c r="AJ100" s="104" t="e">
        <v>#DIV/0!</v>
      </c>
      <c r="AK100" s="52"/>
      <c r="AL100" s="52"/>
      <c r="AM100" s="99"/>
      <c r="AN100" s="52"/>
      <c r="AO100" s="63"/>
      <c r="AP100" s="104">
        <v>0</v>
      </c>
      <c r="AQ100" s="99"/>
      <c r="AR100" s="99"/>
      <c r="AS100" s="99"/>
      <c r="AT100" s="99"/>
      <c r="AU100" s="63"/>
      <c r="AV100" s="104" t="e">
        <v>#DIV/0!</v>
      </c>
      <c r="AW100" s="99"/>
      <c r="AX100" s="99"/>
      <c r="AY100" s="100" t="s">
        <v>563</v>
      </c>
      <c r="AZ100" s="100"/>
      <c r="BA100" s="100" t="s">
        <v>563</v>
      </c>
      <c r="BB100" s="162" t="s">
        <v>563</v>
      </c>
      <c r="BC100" s="99"/>
      <c r="BD100" s="99"/>
      <c r="BE100" s="99"/>
      <c r="BF100" s="52"/>
      <c r="BG100" s="79"/>
      <c r="BH100" s="104" t="e">
        <f>AVERAGE(Table1215165[[#This Row],[Column55]],Table1215165[[#This Row],[Column56]])</f>
        <v>#DIV/0!</v>
      </c>
    </row>
    <row r="101" spans="1:60" ht="23.1" customHeight="1" x14ac:dyDescent="0.3">
      <c r="A101" s="77">
        <v>99</v>
      </c>
      <c r="B101" s="54" t="s">
        <v>262</v>
      </c>
      <c r="C101" s="55" t="s">
        <v>263</v>
      </c>
      <c r="D101" s="54" t="s">
        <v>449</v>
      </c>
      <c r="E101" s="54" t="s">
        <v>160</v>
      </c>
      <c r="F101" s="54" t="s">
        <v>641</v>
      </c>
      <c r="G101" s="56"/>
      <c r="H101" s="56"/>
      <c r="I101" s="56"/>
      <c r="J101" s="56"/>
      <c r="K101" s="57"/>
      <c r="L101" s="104">
        <v>0</v>
      </c>
      <c r="M101" s="100">
        <v>4</v>
      </c>
      <c r="N101" s="100"/>
      <c r="O101" s="100">
        <v>4</v>
      </c>
      <c r="P101" s="100" t="s">
        <v>563</v>
      </c>
      <c r="Q101" s="100"/>
      <c r="R101" s="162">
        <v>4</v>
      </c>
      <c r="S101" s="100"/>
      <c r="T101" s="100"/>
      <c r="U101" s="100"/>
      <c r="V101" s="100"/>
      <c r="W101" s="57"/>
      <c r="X101" s="104" t="e">
        <v>#DIV/0!</v>
      </c>
      <c r="Y101" s="100"/>
      <c r="Z101" s="100"/>
      <c r="AA101" s="100"/>
      <c r="AB101" s="100"/>
      <c r="AC101" s="57"/>
      <c r="AD101" s="104" t="e">
        <v>#DIV/0!</v>
      </c>
      <c r="AE101" s="100"/>
      <c r="AF101" s="100"/>
      <c r="AG101" s="100"/>
      <c r="AH101" s="100"/>
      <c r="AI101" s="57"/>
      <c r="AJ101" s="104" t="e">
        <v>#DIV/0!</v>
      </c>
      <c r="AK101" s="56"/>
      <c r="AL101" s="56"/>
      <c r="AM101" s="100"/>
      <c r="AN101" s="56"/>
      <c r="AO101" s="57"/>
      <c r="AP101" s="104">
        <v>0</v>
      </c>
      <c r="AQ101" s="100"/>
      <c r="AR101" s="100"/>
      <c r="AS101" s="100"/>
      <c r="AT101" s="100"/>
      <c r="AU101" s="57"/>
      <c r="AV101" s="104" t="e">
        <v>#DIV/0!</v>
      </c>
      <c r="AW101" s="100"/>
      <c r="AX101" s="100"/>
      <c r="AY101" s="100">
        <v>5</v>
      </c>
      <c r="AZ101" s="100"/>
      <c r="BA101" s="100">
        <v>4</v>
      </c>
      <c r="BB101" s="162">
        <v>4.5</v>
      </c>
      <c r="BC101" s="100"/>
      <c r="BD101" s="100"/>
      <c r="BE101" s="100"/>
      <c r="BF101" s="56"/>
      <c r="BG101" s="74"/>
      <c r="BH101" s="104" t="e">
        <f>AVERAGE(Table1215165[[#This Row],[Column55]],Table1215165[[#This Row],[Column56]])</f>
        <v>#DIV/0!</v>
      </c>
    </row>
    <row r="102" spans="1:60" ht="23.1" customHeight="1" x14ac:dyDescent="0.3">
      <c r="A102" s="78">
        <v>100</v>
      </c>
      <c r="B102" s="61" t="s">
        <v>139</v>
      </c>
      <c r="C102" s="62" t="s">
        <v>140</v>
      </c>
      <c r="D102" s="61" t="s">
        <v>449</v>
      </c>
      <c r="E102" s="61" t="s">
        <v>34</v>
      </c>
      <c r="F102" s="61" t="s">
        <v>638</v>
      </c>
      <c r="G102" s="52"/>
      <c r="H102" s="52"/>
      <c r="I102" s="52"/>
      <c r="J102" s="52"/>
      <c r="K102" s="63"/>
      <c r="L102" s="104">
        <v>0</v>
      </c>
      <c r="M102" s="100">
        <v>3</v>
      </c>
      <c r="N102" s="100"/>
      <c r="O102" s="100">
        <v>3</v>
      </c>
      <c r="P102" s="100">
        <v>4</v>
      </c>
      <c r="Q102" s="100"/>
      <c r="R102" s="162">
        <v>3.3333333333333335</v>
      </c>
      <c r="S102" s="99"/>
      <c r="T102" s="99"/>
      <c r="U102" s="99"/>
      <c r="V102" s="99"/>
      <c r="W102" s="63"/>
      <c r="X102" s="104" t="e">
        <v>#DIV/0!</v>
      </c>
      <c r="Y102" s="99"/>
      <c r="Z102" s="99"/>
      <c r="AA102" s="99"/>
      <c r="AB102" s="99"/>
      <c r="AC102" s="63"/>
      <c r="AD102" s="104" t="e">
        <v>#DIV/0!</v>
      </c>
      <c r="AE102" s="99"/>
      <c r="AF102" s="99"/>
      <c r="AG102" s="99"/>
      <c r="AH102" s="99"/>
      <c r="AI102" s="63"/>
      <c r="AJ102" s="104" t="e">
        <v>#DIV/0!</v>
      </c>
      <c r="AK102" s="52"/>
      <c r="AL102" s="52"/>
      <c r="AM102" s="99"/>
      <c r="AN102" s="52"/>
      <c r="AO102" s="63"/>
      <c r="AP102" s="104">
        <v>0</v>
      </c>
      <c r="AQ102" s="99"/>
      <c r="AR102" s="99"/>
      <c r="AS102" s="99"/>
      <c r="AT102" s="99"/>
      <c r="AU102" s="63"/>
      <c r="AV102" s="104" t="e">
        <v>#DIV/0!</v>
      </c>
      <c r="AW102" s="99"/>
      <c r="AX102" s="99"/>
      <c r="AY102" s="100">
        <v>5</v>
      </c>
      <c r="AZ102" s="100"/>
      <c r="BA102" s="100">
        <v>3</v>
      </c>
      <c r="BB102" s="162">
        <v>4</v>
      </c>
      <c r="BC102" s="99"/>
      <c r="BD102" s="99"/>
      <c r="BE102" s="99"/>
      <c r="BF102" s="52"/>
      <c r="BG102" s="79"/>
      <c r="BH102" s="104" t="e">
        <f>AVERAGE(Table1215165[[#This Row],[Column55]],Table1215165[[#This Row],[Column56]])</f>
        <v>#DIV/0!</v>
      </c>
    </row>
    <row r="103" spans="1:60" ht="23.1" customHeight="1" x14ac:dyDescent="0.3">
      <c r="A103" s="77">
        <v>101</v>
      </c>
      <c r="B103" s="54" t="s">
        <v>345</v>
      </c>
      <c r="C103" s="55" t="s">
        <v>346</v>
      </c>
      <c r="D103" s="54" t="s">
        <v>449</v>
      </c>
      <c r="E103" s="54" t="s">
        <v>492</v>
      </c>
      <c r="F103" s="54" t="s">
        <v>640</v>
      </c>
      <c r="G103" s="56"/>
      <c r="H103" s="56"/>
      <c r="I103" s="56"/>
      <c r="J103" s="56"/>
      <c r="K103" s="57"/>
      <c r="L103" s="104">
        <v>0</v>
      </c>
      <c r="M103" s="100" t="s">
        <v>563</v>
      </c>
      <c r="N103" s="100"/>
      <c r="O103" s="100" t="s">
        <v>563</v>
      </c>
      <c r="P103" s="100" t="s">
        <v>563</v>
      </c>
      <c r="Q103" s="100"/>
      <c r="R103" s="162" t="s">
        <v>563</v>
      </c>
      <c r="S103" s="100"/>
      <c r="T103" s="100"/>
      <c r="U103" s="100"/>
      <c r="V103" s="100"/>
      <c r="W103" s="57"/>
      <c r="X103" s="104" t="e">
        <v>#DIV/0!</v>
      </c>
      <c r="Y103" s="100"/>
      <c r="Z103" s="100"/>
      <c r="AA103" s="100"/>
      <c r="AB103" s="100"/>
      <c r="AC103" s="57"/>
      <c r="AD103" s="104" t="e">
        <v>#DIV/0!</v>
      </c>
      <c r="AE103" s="100"/>
      <c r="AF103" s="100"/>
      <c r="AG103" s="100"/>
      <c r="AH103" s="100"/>
      <c r="AI103" s="57"/>
      <c r="AJ103" s="104" t="e">
        <v>#DIV/0!</v>
      </c>
      <c r="AK103" s="56"/>
      <c r="AL103" s="56"/>
      <c r="AM103" s="100"/>
      <c r="AN103" s="56"/>
      <c r="AO103" s="57"/>
      <c r="AP103" s="104">
        <v>0</v>
      </c>
      <c r="AQ103" s="100"/>
      <c r="AR103" s="100"/>
      <c r="AS103" s="100"/>
      <c r="AT103" s="100"/>
      <c r="AU103" s="57"/>
      <c r="AV103" s="104" t="e">
        <v>#DIV/0!</v>
      </c>
      <c r="AW103" s="100"/>
      <c r="AX103" s="100"/>
      <c r="AY103" s="100" t="s">
        <v>563</v>
      </c>
      <c r="AZ103" s="100"/>
      <c r="BA103" s="100" t="s">
        <v>563</v>
      </c>
      <c r="BB103" s="162" t="s">
        <v>563</v>
      </c>
      <c r="BC103" s="100"/>
      <c r="BD103" s="100"/>
      <c r="BE103" s="100"/>
      <c r="BF103" s="56"/>
      <c r="BG103" s="74"/>
      <c r="BH103" s="104" t="e">
        <f>AVERAGE(Table1215165[[#This Row],[Column55]],Table1215165[[#This Row],[Column56]])</f>
        <v>#DIV/0!</v>
      </c>
    </row>
    <row r="104" spans="1:60" ht="23.1" customHeight="1" x14ac:dyDescent="0.3">
      <c r="A104" s="78">
        <v>102</v>
      </c>
      <c r="B104" s="61" t="s">
        <v>347</v>
      </c>
      <c r="C104" s="62" t="s">
        <v>348</v>
      </c>
      <c r="D104" s="61" t="s">
        <v>541</v>
      </c>
      <c r="E104" s="61" t="s">
        <v>492</v>
      </c>
      <c r="F104" s="61" t="s">
        <v>640</v>
      </c>
      <c r="G104" s="52"/>
      <c r="H104" s="52"/>
      <c r="I104" s="52"/>
      <c r="J104" s="52"/>
      <c r="K104" s="63"/>
      <c r="L104" s="104">
        <v>0</v>
      </c>
      <c r="M104" s="100" t="s">
        <v>563</v>
      </c>
      <c r="N104" s="100"/>
      <c r="O104" s="100" t="s">
        <v>563</v>
      </c>
      <c r="P104" s="100" t="s">
        <v>563</v>
      </c>
      <c r="Q104" s="100"/>
      <c r="R104" s="162" t="s">
        <v>563</v>
      </c>
      <c r="S104" s="99"/>
      <c r="T104" s="99"/>
      <c r="U104" s="99"/>
      <c r="V104" s="99"/>
      <c r="W104" s="63"/>
      <c r="X104" s="104" t="e">
        <v>#DIV/0!</v>
      </c>
      <c r="Y104" s="99"/>
      <c r="Z104" s="99"/>
      <c r="AA104" s="99"/>
      <c r="AB104" s="99"/>
      <c r="AC104" s="63"/>
      <c r="AD104" s="104" t="e">
        <v>#DIV/0!</v>
      </c>
      <c r="AE104" s="99"/>
      <c r="AF104" s="99"/>
      <c r="AG104" s="99"/>
      <c r="AH104" s="99"/>
      <c r="AI104" s="63"/>
      <c r="AJ104" s="104" t="e">
        <v>#DIV/0!</v>
      </c>
      <c r="AK104" s="52"/>
      <c r="AL104" s="52"/>
      <c r="AM104" s="99"/>
      <c r="AN104" s="52"/>
      <c r="AO104" s="63"/>
      <c r="AP104" s="104">
        <v>0</v>
      </c>
      <c r="AQ104" s="99"/>
      <c r="AR104" s="99"/>
      <c r="AS104" s="99"/>
      <c r="AT104" s="99"/>
      <c r="AU104" s="63"/>
      <c r="AV104" s="104" t="e">
        <v>#DIV/0!</v>
      </c>
      <c r="AW104" s="99"/>
      <c r="AX104" s="99"/>
      <c r="AY104" s="100" t="s">
        <v>563</v>
      </c>
      <c r="AZ104" s="100"/>
      <c r="BA104" s="100" t="s">
        <v>563</v>
      </c>
      <c r="BB104" s="162" t="s">
        <v>563</v>
      </c>
      <c r="BC104" s="99"/>
      <c r="BD104" s="99"/>
      <c r="BE104" s="99"/>
      <c r="BF104" s="52"/>
      <c r="BG104" s="79"/>
      <c r="BH104" s="104" t="e">
        <f>AVERAGE(Table1215165[[#This Row],[Column55]],Table1215165[[#This Row],[Column56]])</f>
        <v>#DIV/0!</v>
      </c>
    </row>
    <row r="105" spans="1:60" ht="23.1" customHeight="1" x14ac:dyDescent="0.3">
      <c r="A105" s="77">
        <v>103</v>
      </c>
      <c r="B105" s="54" t="s">
        <v>141</v>
      </c>
      <c r="C105" s="55" t="s">
        <v>142</v>
      </c>
      <c r="D105" s="54" t="s">
        <v>541</v>
      </c>
      <c r="E105" s="54" t="s">
        <v>34</v>
      </c>
      <c r="F105" s="54" t="s">
        <v>638</v>
      </c>
      <c r="G105" s="56"/>
      <c r="H105" s="56"/>
      <c r="I105" s="56"/>
      <c r="J105" s="56"/>
      <c r="K105" s="57"/>
      <c r="L105" s="104">
        <v>0</v>
      </c>
      <c r="M105" s="100">
        <v>3</v>
      </c>
      <c r="N105" s="100"/>
      <c r="O105" s="100">
        <v>3</v>
      </c>
      <c r="P105" s="100">
        <v>2</v>
      </c>
      <c r="Q105" s="100"/>
      <c r="R105" s="162">
        <v>2.6666666666666665</v>
      </c>
      <c r="S105" s="100"/>
      <c r="T105" s="100"/>
      <c r="U105" s="100"/>
      <c r="V105" s="100"/>
      <c r="W105" s="57"/>
      <c r="X105" s="104" t="e">
        <v>#DIV/0!</v>
      </c>
      <c r="Y105" s="100"/>
      <c r="Z105" s="100"/>
      <c r="AA105" s="100"/>
      <c r="AB105" s="100"/>
      <c r="AC105" s="57"/>
      <c r="AD105" s="104" t="e">
        <v>#DIV/0!</v>
      </c>
      <c r="AE105" s="100"/>
      <c r="AF105" s="100"/>
      <c r="AG105" s="100"/>
      <c r="AH105" s="100"/>
      <c r="AI105" s="57"/>
      <c r="AJ105" s="104" t="e">
        <v>#DIV/0!</v>
      </c>
      <c r="AK105" s="56"/>
      <c r="AL105" s="56"/>
      <c r="AM105" s="100"/>
      <c r="AN105" s="56"/>
      <c r="AO105" s="57"/>
      <c r="AP105" s="104">
        <v>0</v>
      </c>
      <c r="AQ105" s="100"/>
      <c r="AR105" s="100"/>
      <c r="AS105" s="100"/>
      <c r="AT105" s="100"/>
      <c r="AU105" s="57"/>
      <c r="AV105" s="104" t="e">
        <v>#DIV/0!</v>
      </c>
      <c r="AW105" s="100"/>
      <c r="AX105" s="100"/>
      <c r="AY105" s="100">
        <v>5</v>
      </c>
      <c r="AZ105" s="100"/>
      <c r="BA105" s="100">
        <v>3</v>
      </c>
      <c r="BB105" s="162">
        <v>4</v>
      </c>
      <c r="BC105" s="100"/>
      <c r="BD105" s="100"/>
      <c r="BE105" s="100"/>
      <c r="BF105" s="56"/>
      <c r="BG105" s="74"/>
      <c r="BH105" s="104" t="e">
        <f>AVERAGE(Table1215165[[#This Row],[Column55]],Table1215165[[#This Row],[Column56]])</f>
        <v>#DIV/0!</v>
      </c>
    </row>
    <row r="106" spans="1:60" ht="23.1" customHeight="1" x14ac:dyDescent="0.3">
      <c r="A106" s="78">
        <v>104</v>
      </c>
      <c r="B106" s="61" t="s">
        <v>76</v>
      </c>
      <c r="C106" s="62" t="s">
        <v>77</v>
      </c>
      <c r="D106" s="61" t="s">
        <v>449</v>
      </c>
      <c r="E106" s="61" t="s">
        <v>34</v>
      </c>
      <c r="F106" s="61" t="s">
        <v>638</v>
      </c>
      <c r="G106" s="52"/>
      <c r="H106" s="52"/>
      <c r="I106" s="52"/>
      <c r="J106" s="52"/>
      <c r="K106" s="63"/>
      <c r="L106" s="104">
        <v>0</v>
      </c>
      <c r="M106" s="100">
        <v>1</v>
      </c>
      <c r="N106" s="100"/>
      <c r="O106" s="100">
        <v>1</v>
      </c>
      <c r="P106" s="100">
        <v>1</v>
      </c>
      <c r="Q106" s="100"/>
      <c r="R106" s="162">
        <v>1</v>
      </c>
      <c r="S106" s="99"/>
      <c r="T106" s="99"/>
      <c r="U106" s="99"/>
      <c r="V106" s="99"/>
      <c r="W106" s="63"/>
      <c r="X106" s="104" t="e">
        <v>#DIV/0!</v>
      </c>
      <c r="Y106" s="99"/>
      <c r="Z106" s="99"/>
      <c r="AA106" s="99"/>
      <c r="AB106" s="99"/>
      <c r="AC106" s="63"/>
      <c r="AD106" s="104" t="e">
        <v>#DIV/0!</v>
      </c>
      <c r="AE106" s="99"/>
      <c r="AF106" s="99"/>
      <c r="AG106" s="99"/>
      <c r="AH106" s="99"/>
      <c r="AI106" s="63"/>
      <c r="AJ106" s="104" t="e">
        <v>#DIV/0!</v>
      </c>
      <c r="AK106" s="52"/>
      <c r="AL106" s="52"/>
      <c r="AM106" s="99"/>
      <c r="AN106" s="52"/>
      <c r="AO106" s="63"/>
      <c r="AP106" s="104">
        <v>0</v>
      </c>
      <c r="AQ106" s="99"/>
      <c r="AR106" s="99"/>
      <c r="AS106" s="99"/>
      <c r="AT106" s="99"/>
      <c r="AU106" s="63"/>
      <c r="AV106" s="104" t="e">
        <v>#DIV/0!</v>
      </c>
      <c r="AW106" s="99"/>
      <c r="AX106" s="99"/>
      <c r="AY106" s="100">
        <v>5</v>
      </c>
      <c r="AZ106" s="100"/>
      <c r="BA106" s="100">
        <v>1</v>
      </c>
      <c r="BB106" s="162">
        <v>3</v>
      </c>
      <c r="BC106" s="99"/>
      <c r="BD106" s="99"/>
      <c r="BE106" s="99"/>
      <c r="BF106" s="52"/>
      <c r="BG106" s="79"/>
      <c r="BH106" s="104" t="e">
        <f>AVERAGE(Table1215165[[#This Row],[Column55]],Table1215165[[#This Row],[Column56]])</f>
        <v>#DIV/0!</v>
      </c>
    </row>
    <row r="107" spans="1:60" ht="23.1" customHeight="1" x14ac:dyDescent="0.3">
      <c r="A107" s="77">
        <v>105</v>
      </c>
      <c r="B107" s="54" t="s">
        <v>143</v>
      </c>
      <c r="C107" s="55" t="s">
        <v>144</v>
      </c>
      <c r="D107" s="54" t="s">
        <v>541</v>
      </c>
      <c r="E107" s="54" t="s">
        <v>34</v>
      </c>
      <c r="F107" s="54" t="s">
        <v>638</v>
      </c>
      <c r="G107" s="56"/>
      <c r="H107" s="56"/>
      <c r="I107" s="56"/>
      <c r="J107" s="56"/>
      <c r="K107" s="57"/>
      <c r="L107" s="104">
        <v>0</v>
      </c>
      <c r="M107" s="100">
        <v>4</v>
      </c>
      <c r="N107" s="100"/>
      <c r="O107" s="100">
        <v>4</v>
      </c>
      <c r="P107" s="100">
        <v>4</v>
      </c>
      <c r="Q107" s="100"/>
      <c r="R107" s="162">
        <v>4</v>
      </c>
      <c r="S107" s="100"/>
      <c r="T107" s="100"/>
      <c r="U107" s="100"/>
      <c r="V107" s="100"/>
      <c r="W107" s="57"/>
      <c r="X107" s="104" t="e">
        <v>#DIV/0!</v>
      </c>
      <c r="Y107" s="100"/>
      <c r="Z107" s="100"/>
      <c r="AA107" s="100"/>
      <c r="AB107" s="100"/>
      <c r="AC107" s="57"/>
      <c r="AD107" s="104" t="e">
        <v>#DIV/0!</v>
      </c>
      <c r="AE107" s="100"/>
      <c r="AF107" s="100"/>
      <c r="AG107" s="100"/>
      <c r="AH107" s="100"/>
      <c r="AI107" s="57"/>
      <c r="AJ107" s="104" t="e">
        <v>#DIV/0!</v>
      </c>
      <c r="AK107" s="56"/>
      <c r="AL107" s="56"/>
      <c r="AM107" s="100"/>
      <c r="AN107" s="56"/>
      <c r="AO107" s="57"/>
      <c r="AP107" s="104">
        <v>0</v>
      </c>
      <c r="AQ107" s="100"/>
      <c r="AR107" s="100"/>
      <c r="AS107" s="100"/>
      <c r="AT107" s="100"/>
      <c r="AU107" s="57"/>
      <c r="AV107" s="104" t="e">
        <v>#DIV/0!</v>
      </c>
      <c r="AW107" s="100"/>
      <c r="AX107" s="100"/>
      <c r="AY107" s="100">
        <v>5</v>
      </c>
      <c r="AZ107" s="100"/>
      <c r="BA107" s="100">
        <v>4</v>
      </c>
      <c r="BB107" s="162">
        <v>4.5</v>
      </c>
      <c r="BC107" s="100"/>
      <c r="BD107" s="100"/>
      <c r="BE107" s="100"/>
      <c r="BF107" s="56"/>
      <c r="BG107" s="74"/>
      <c r="BH107" s="104" t="e">
        <f>AVERAGE(Table1215165[[#This Row],[Column55]],Table1215165[[#This Row],[Column56]])</f>
        <v>#DIV/0!</v>
      </c>
    </row>
    <row r="108" spans="1:60" ht="23.1" customHeight="1" x14ac:dyDescent="0.3">
      <c r="A108" s="78">
        <v>106</v>
      </c>
      <c r="B108" s="61" t="s">
        <v>349</v>
      </c>
      <c r="C108" s="62" t="s">
        <v>350</v>
      </c>
      <c r="D108" s="61" t="s">
        <v>449</v>
      </c>
      <c r="E108" s="61" t="s">
        <v>492</v>
      </c>
      <c r="F108" s="61" t="s">
        <v>640</v>
      </c>
      <c r="G108" s="52"/>
      <c r="H108" s="52"/>
      <c r="I108" s="52"/>
      <c r="J108" s="52"/>
      <c r="K108" s="63"/>
      <c r="L108" s="104">
        <v>0</v>
      </c>
      <c r="M108" s="100" t="s">
        <v>563</v>
      </c>
      <c r="N108" s="100"/>
      <c r="O108" s="100" t="s">
        <v>563</v>
      </c>
      <c r="P108" s="100" t="s">
        <v>563</v>
      </c>
      <c r="Q108" s="100"/>
      <c r="R108" s="162" t="s">
        <v>563</v>
      </c>
      <c r="S108" s="99"/>
      <c r="T108" s="99"/>
      <c r="U108" s="99"/>
      <c r="V108" s="99"/>
      <c r="W108" s="63"/>
      <c r="X108" s="104" t="e">
        <v>#DIV/0!</v>
      </c>
      <c r="Y108" s="99"/>
      <c r="Z108" s="99"/>
      <c r="AA108" s="99"/>
      <c r="AB108" s="99"/>
      <c r="AC108" s="63"/>
      <c r="AD108" s="104" t="e">
        <v>#DIV/0!</v>
      </c>
      <c r="AE108" s="99"/>
      <c r="AF108" s="99"/>
      <c r="AG108" s="99"/>
      <c r="AH108" s="99"/>
      <c r="AI108" s="63"/>
      <c r="AJ108" s="104" t="e">
        <v>#DIV/0!</v>
      </c>
      <c r="AK108" s="52"/>
      <c r="AL108" s="52"/>
      <c r="AM108" s="99"/>
      <c r="AN108" s="52"/>
      <c r="AO108" s="63"/>
      <c r="AP108" s="104">
        <v>0</v>
      </c>
      <c r="AQ108" s="99"/>
      <c r="AR108" s="99"/>
      <c r="AS108" s="99"/>
      <c r="AT108" s="99"/>
      <c r="AU108" s="63"/>
      <c r="AV108" s="104" t="e">
        <v>#DIV/0!</v>
      </c>
      <c r="AW108" s="99"/>
      <c r="AX108" s="99"/>
      <c r="AY108" s="100" t="s">
        <v>563</v>
      </c>
      <c r="AZ108" s="100"/>
      <c r="BA108" s="100" t="s">
        <v>563</v>
      </c>
      <c r="BB108" s="162" t="s">
        <v>563</v>
      </c>
      <c r="BC108" s="99"/>
      <c r="BD108" s="99"/>
      <c r="BE108" s="99"/>
      <c r="BF108" s="52"/>
      <c r="BG108" s="79"/>
      <c r="BH108" s="104" t="e">
        <f>AVERAGE(Table1215165[[#This Row],[Column55]],Table1215165[[#This Row],[Column56]])</f>
        <v>#DIV/0!</v>
      </c>
    </row>
    <row r="109" spans="1:60" ht="23.1" customHeight="1" x14ac:dyDescent="0.3">
      <c r="A109" s="77">
        <v>107</v>
      </c>
      <c r="B109" s="54" t="s">
        <v>351</v>
      </c>
      <c r="C109" s="55" t="s">
        <v>352</v>
      </c>
      <c r="D109" s="54" t="s">
        <v>541</v>
      </c>
      <c r="E109" s="54" t="s">
        <v>492</v>
      </c>
      <c r="F109" s="54" t="s">
        <v>640</v>
      </c>
      <c r="G109" s="56"/>
      <c r="H109" s="56"/>
      <c r="I109" s="56"/>
      <c r="J109" s="56"/>
      <c r="K109" s="57"/>
      <c r="L109" s="104">
        <v>0</v>
      </c>
      <c r="M109" s="100" t="s">
        <v>563</v>
      </c>
      <c r="N109" s="100"/>
      <c r="O109" s="100" t="s">
        <v>563</v>
      </c>
      <c r="P109" s="100" t="s">
        <v>563</v>
      </c>
      <c r="Q109" s="100"/>
      <c r="R109" s="162" t="s">
        <v>563</v>
      </c>
      <c r="S109" s="100"/>
      <c r="T109" s="100"/>
      <c r="U109" s="100"/>
      <c r="V109" s="100"/>
      <c r="W109" s="57"/>
      <c r="X109" s="104" t="e">
        <v>#DIV/0!</v>
      </c>
      <c r="Y109" s="100"/>
      <c r="Z109" s="100"/>
      <c r="AA109" s="100"/>
      <c r="AB109" s="100"/>
      <c r="AC109" s="57"/>
      <c r="AD109" s="104" t="e">
        <v>#DIV/0!</v>
      </c>
      <c r="AE109" s="100"/>
      <c r="AF109" s="100"/>
      <c r="AG109" s="100"/>
      <c r="AH109" s="100"/>
      <c r="AI109" s="57"/>
      <c r="AJ109" s="104" t="e">
        <v>#DIV/0!</v>
      </c>
      <c r="AK109" s="56"/>
      <c r="AL109" s="56"/>
      <c r="AM109" s="100"/>
      <c r="AN109" s="56"/>
      <c r="AO109" s="57"/>
      <c r="AP109" s="104">
        <v>0</v>
      </c>
      <c r="AQ109" s="100"/>
      <c r="AR109" s="100"/>
      <c r="AS109" s="100"/>
      <c r="AT109" s="100"/>
      <c r="AU109" s="57"/>
      <c r="AV109" s="104" t="e">
        <v>#DIV/0!</v>
      </c>
      <c r="AW109" s="100"/>
      <c r="AX109" s="100"/>
      <c r="AY109" s="100" t="s">
        <v>563</v>
      </c>
      <c r="AZ109" s="100"/>
      <c r="BA109" s="100" t="s">
        <v>563</v>
      </c>
      <c r="BB109" s="162" t="s">
        <v>563</v>
      </c>
      <c r="BC109" s="100"/>
      <c r="BD109" s="100"/>
      <c r="BE109" s="100"/>
      <c r="BF109" s="56"/>
      <c r="BG109" s="74"/>
      <c r="BH109" s="104" t="e">
        <f>AVERAGE(Table1215165[[#This Row],[Column55]],Table1215165[[#This Row],[Column56]])</f>
        <v>#DIV/0!</v>
      </c>
    </row>
    <row r="110" spans="1:60" ht="23.1" customHeight="1" x14ac:dyDescent="0.3">
      <c r="A110" s="78">
        <v>108</v>
      </c>
      <c r="B110" s="61" t="s">
        <v>278</v>
      </c>
      <c r="C110" s="62" t="s">
        <v>279</v>
      </c>
      <c r="D110" s="61" t="s">
        <v>449</v>
      </c>
      <c r="E110" s="61" t="s">
        <v>160</v>
      </c>
      <c r="F110" s="61" t="s">
        <v>641</v>
      </c>
      <c r="G110" s="52"/>
      <c r="H110" s="52"/>
      <c r="I110" s="52"/>
      <c r="J110" s="52"/>
      <c r="K110" s="63"/>
      <c r="L110" s="104">
        <v>0</v>
      </c>
      <c r="M110" s="100">
        <v>3</v>
      </c>
      <c r="N110" s="100"/>
      <c r="O110" s="100">
        <v>4</v>
      </c>
      <c r="P110" s="100" t="s">
        <v>563</v>
      </c>
      <c r="Q110" s="100"/>
      <c r="R110" s="162">
        <v>3.5</v>
      </c>
      <c r="S110" s="99"/>
      <c r="T110" s="99"/>
      <c r="U110" s="99"/>
      <c r="V110" s="99"/>
      <c r="W110" s="63"/>
      <c r="X110" s="104" t="e">
        <v>#DIV/0!</v>
      </c>
      <c r="Y110" s="99"/>
      <c r="Z110" s="99"/>
      <c r="AA110" s="99"/>
      <c r="AB110" s="99"/>
      <c r="AC110" s="63"/>
      <c r="AD110" s="104" t="e">
        <v>#DIV/0!</v>
      </c>
      <c r="AE110" s="99"/>
      <c r="AF110" s="99"/>
      <c r="AG110" s="99"/>
      <c r="AH110" s="99"/>
      <c r="AI110" s="63"/>
      <c r="AJ110" s="104" t="e">
        <v>#DIV/0!</v>
      </c>
      <c r="AK110" s="52"/>
      <c r="AL110" s="52"/>
      <c r="AM110" s="99"/>
      <c r="AN110" s="52"/>
      <c r="AO110" s="63"/>
      <c r="AP110" s="104">
        <v>0</v>
      </c>
      <c r="AQ110" s="99"/>
      <c r="AR110" s="99"/>
      <c r="AS110" s="99"/>
      <c r="AT110" s="99"/>
      <c r="AU110" s="63"/>
      <c r="AV110" s="104" t="e">
        <v>#DIV/0!</v>
      </c>
      <c r="AW110" s="99"/>
      <c r="AX110" s="99"/>
      <c r="AY110" s="100">
        <v>5</v>
      </c>
      <c r="AZ110" s="100"/>
      <c r="BA110" s="100">
        <v>4</v>
      </c>
      <c r="BB110" s="162">
        <v>4.5</v>
      </c>
      <c r="BC110" s="99"/>
      <c r="BD110" s="99"/>
      <c r="BE110" s="99"/>
      <c r="BF110" s="52"/>
      <c r="BG110" s="79"/>
      <c r="BH110" s="104" t="e">
        <f>AVERAGE(Table1215165[[#This Row],[Column55]],Table1215165[[#This Row],[Column56]])</f>
        <v>#DIV/0!</v>
      </c>
    </row>
    <row r="111" spans="1:60" ht="23.1" customHeight="1" x14ac:dyDescent="0.3">
      <c r="A111" s="77">
        <v>109</v>
      </c>
      <c r="B111" s="54" t="s">
        <v>167</v>
      </c>
      <c r="C111" s="55" t="s">
        <v>168</v>
      </c>
      <c r="D111" s="54" t="s">
        <v>449</v>
      </c>
      <c r="E111" s="54" t="s">
        <v>160</v>
      </c>
      <c r="F111" s="54" t="s">
        <v>641</v>
      </c>
      <c r="G111" s="56"/>
      <c r="H111" s="56"/>
      <c r="I111" s="56"/>
      <c r="J111" s="56"/>
      <c r="K111" s="57"/>
      <c r="L111" s="104">
        <v>0</v>
      </c>
      <c r="M111" s="100">
        <v>3</v>
      </c>
      <c r="N111" s="100"/>
      <c r="O111" s="100">
        <v>4</v>
      </c>
      <c r="P111" s="100" t="s">
        <v>563</v>
      </c>
      <c r="Q111" s="100"/>
      <c r="R111" s="162">
        <v>3.5</v>
      </c>
      <c r="S111" s="100"/>
      <c r="T111" s="100"/>
      <c r="U111" s="100"/>
      <c r="V111" s="100"/>
      <c r="W111" s="57"/>
      <c r="X111" s="104" t="e">
        <v>#DIV/0!</v>
      </c>
      <c r="Y111" s="100"/>
      <c r="Z111" s="100"/>
      <c r="AA111" s="100"/>
      <c r="AB111" s="100"/>
      <c r="AC111" s="57"/>
      <c r="AD111" s="104" t="e">
        <v>#DIV/0!</v>
      </c>
      <c r="AE111" s="100"/>
      <c r="AF111" s="100"/>
      <c r="AG111" s="100"/>
      <c r="AH111" s="100"/>
      <c r="AI111" s="57"/>
      <c r="AJ111" s="104" t="e">
        <v>#DIV/0!</v>
      </c>
      <c r="AK111" s="56"/>
      <c r="AL111" s="56"/>
      <c r="AM111" s="100"/>
      <c r="AN111" s="56"/>
      <c r="AO111" s="57"/>
      <c r="AP111" s="104">
        <v>0</v>
      </c>
      <c r="AQ111" s="100"/>
      <c r="AR111" s="100"/>
      <c r="AS111" s="100"/>
      <c r="AT111" s="100"/>
      <c r="AU111" s="57"/>
      <c r="AV111" s="104" t="e">
        <v>#DIV/0!</v>
      </c>
      <c r="AW111" s="100"/>
      <c r="AX111" s="100"/>
      <c r="AY111" s="100">
        <v>5</v>
      </c>
      <c r="AZ111" s="100"/>
      <c r="BA111" s="100">
        <v>4</v>
      </c>
      <c r="BB111" s="162">
        <v>4.5</v>
      </c>
      <c r="BC111" s="100"/>
      <c r="BD111" s="100"/>
      <c r="BE111" s="100"/>
      <c r="BF111" s="56"/>
      <c r="BG111" s="74"/>
      <c r="BH111" s="104" t="e">
        <f>AVERAGE(Table1215165[[#This Row],[Column55]],Table1215165[[#This Row],[Column56]])</f>
        <v>#DIV/0!</v>
      </c>
    </row>
    <row r="112" spans="1:60" ht="23.1" customHeight="1" x14ac:dyDescent="0.3">
      <c r="A112" s="78">
        <v>110</v>
      </c>
      <c r="B112" s="61" t="s">
        <v>185</v>
      </c>
      <c r="C112" s="62" t="s">
        <v>186</v>
      </c>
      <c r="D112" s="61" t="s">
        <v>449</v>
      </c>
      <c r="E112" s="61" t="s">
        <v>160</v>
      </c>
      <c r="F112" s="61" t="s">
        <v>641</v>
      </c>
      <c r="G112" s="52"/>
      <c r="H112" s="52"/>
      <c r="I112" s="52"/>
      <c r="J112" s="52"/>
      <c r="K112" s="63"/>
      <c r="L112" s="104">
        <v>0</v>
      </c>
      <c r="M112" s="100">
        <v>3</v>
      </c>
      <c r="N112" s="100"/>
      <c r="O112" s="100">
        <v>3</v>
      </c>
      <c r="P112" s="100" t="s">
        <v>563</v>
      </c>
      <c r="Q112" s="100"/>
      <c r="R112" s="162">
        <v>3</v>
      </c>
      <c r="S112" s="99"/>
      <c r="T112" s="99"/>
      <c r="U112" s="99"/>
      <c r="V112" s="99"/>
      <c r="W112" s="63"/>
      <c r="X112" s="104" t="e">
        <v>#DIV/0!</v>
      </c>
      <c r="Y112" s="99"/>
      <c r="Z112" s="99"/>
      <c r="AA112" s="99"/>
      <c r="AB112" s="99"/>
      <c r="AC112" s="63"/>
      <c r="AD112" s="104" t="e">
        <v>#DIV/0!</v>
      </c>
      <c r="AE112" s="99"/>
      <c r="AF112" s="99"/>
      <c r="AG112" s="99"/>
      <c r="AH112" s="99"/>
      <c r="AI112" s="63"/>
      <c r="AJ112" s="104" t="e">
        <v>#DIV/0!</v>
      </c>
      <c r="AK112" s="52"/>
      <c r="AL112" s="52"/>
      <c r="AM112" s="99"/>
      <c r="AN112" s="52"/>
      <c r="AO112" s="63"/>
      <c r="AP112" s="104">
        <v>0</v>
      </c>
      <c r="AQ112" s="99"/>
      <c r="AR112" s="99"/>
      <c r="AS112" s="99"/>
      <c r="AT112" s="99"/>
      <c r="AU112" s="63"/>
      <c r="AV112" s="104" t="e">
        <v>#DIV/0!</v>
      </c>
      <c r="AW112" s="99"/>
      <c r="AX112" s="99"/>
      <c r="AY112" s="100">
        <v>5</v>
      </c>
      <c r="AZ112" s="100"/>
      <c r="BA112" s="100">
        <v>2</v>
      </c>
      <c r="BB112" s="162">
        <v>3.5</v>
      </c>
      <c r="BC112" s="99"/>
      <c r="BD112" s="99"/>
      <c r="BE112" s="99"/>
      <c r="BF112" s="52"/>
      <c r="BG112" s="79"/>
      <c r="BH112" s="104" t="e">
        <f>AVERAGE(Table1215165[[#This Row],[Column55]],Table1215165[[#This Row],[Column56]])</f>
        <v>#DIV/0!</v>
      </c>
    </row>
    <row r="113" spans="1:60" ht="23.1" customHeight="1" x14ac:dyDescent="0.3">
      <c r="A113" s="77">
        <v>111</v>
      </c>
      <c r="B113" s="54" t="s">
        <v>232</v>
      </c>
      <c r="C113" s="55" t="s">
        <v>233</v>
      </c>
      <c r="D113" s="54" t="s">
        <v>449</v>
      </c>
      <c r="E113" s="54" t="s">
        <v>160</v>
      </c>
      <c r="F113" s="54" t="s">
        <v>641</v>
      </c>
      <c r="G113" s="56"/>
      <c r="H113" s="56"/>
      <c r="I113" s="56"/>
      <c r="J113" s="56"/>
      <c r="K113" s="57"/>
      <c r="L113" s="104">
        <v>0</v>
      </c>
      <c r="M113" s="100">
        <v>3</v>
      </c>
      <c r="N113" s="100"/>
      <c r="O113" s="100">
        <v>3</v>
      </c>
      <c r="P113" s="100" t="s">
        <v>563</v>
      </c>
      <c r="Q113" s="100"/>
      <c r="R113" s="162">
        <v>3</v>
      </c>
      <c r="S113" s="100"/>
      <c r="T113" s="100"/>
      <c r="U113" s="100"/>
      <c r="V113" s="100"/>
      <c r="W113" s="57"/>
      <c r="X113" s="104" t="e">
        <v>#DIV/0!</v>
      </c>
      <c r="Y113" s="100"/>
      <c r="Z113" s="100"/>
      <c r="AA113" s="100"/>
      <c r="AB113" s="100"/>
      <c r="AC113" s="57"/>
      <c r="AD113" s="104" t="e">
        <v>#DIV/0!</v>
      </c>
      <c r="AE113" s="100"/>
      <c r="AF113" s="100"/>
      <c r="AG113" s="100"/>
      <c r="AH113" s="100"/>
      <c r="AI113" s="57"/>
      <c r="AJ113" s="104" t="e">
        <v>#DIV/0!</v>
      </c>
      <c r="AK113" s="56"/>
      <c r="AL113" s="56"/>
      <c r="AM113" s="100"/>
      <c r="AN113" s="56"/>
      <c r="AO113" s="57"/>
      <c r="AP113" s="104">
        <v>0</v>
      </c>
      <c r="AQ113" s="100"/>
      <c r="AR113" s="100"/>
      <c r="AS113" s="100"/>
      <c r="AT113" s="100"/>
      <c r="AU113" s="57"/>
      <c r="AV113" s="104" t="e">
        <v>#DIV/0!</v>
      </c>
      <c r="AW113" s="100"/>
      <c r="AX113" s="100"/>
      <c r="AY113" s="100">
        <v>5</v>
      </c>
      <c r="AZ113" s="100"/>
      <c r="BA113" s="100">
        <v>3</v>
      </c>
      <c r="BB113" s="162">
        <v>4</v>
      </c>
      <c r="BC113" s="100"/>
      <c r="BD113" s="100"/>
      <c r="BE113" s="100"/>
      <c r="BF113" s="56"/>
      <c r="BG113" s="74"/>
      <c r="BH113" s="104" t="e">
        <f>AVERAGE(Table1215165[[#This Row],[Column55]],Table1215165[[#This Row],[Column56]])</f>
        <v>#DIV/0!</v>
      </c>
    </row>
    <row r="114" spans="1:60" ht="23.1" customHeight="1" x14ac:dyDescent="0.3">
      <c r="A114" s="78">
        <v>112</v>
      </c>
      <c r="B114" s="61" t="s">
        <v>145</v>
      </c>
      <c r="C114" s="62" t="s">
        <v>146</v>
      </c>
      <c r="D114" s="61" t="s">
        <v>449</v>
      </c>
      <c r="E114" s="61" t="s">
        <v>34</v>
      </c>
      <c r="F114" s="61" t="s">
        <v>638</v>
      </c>
      <c r="G114" s="52"/>
      <c r="H114" s="52"/>
      <c r="I114" s="52"/>
      <c r="J114" s="52"/>
      <c r="K114" s="63"/>
      <c r="L114" s="104">
        <v>0</v>
      </c>
      <c r="M114" s="100">
        <v>4</v>
      </c>
      <c r="N114" s="100"/>
      <c r="O114" s="100">
        <v>4</v>
      </c>
      <c r="P114" s="100">
        <v>4</v>
      </c>
      <c r="Q114" s="100"/>
      <c r="R114" s="162">
        <v>4</v>
      </c>
      <c r="S114" s="99"/>
      <c r="T114" s="99"/>
      <c r="U114" s="99"/>
      <c r="V114" s="99"/>
      <c r="W114" s="63"/>
      <c r="X114" s="104" t="e">
        <v>#DIV/0!</v>
      </c>
      <c r="Y114" s="99"/>
      <c r="Z114" s="99"/>
      <c r="AA114" s="99"/>
      <c r="AB114" s="99"/>
      <c r="AC114" s="63"/>
      <c r="AD114" s="104" t="e">
        <v>#DIV/0!</v>
      </c>
      <c r="AE114" s="99"/>
      <c r="AF114" s="99"/>
      <c r="AG114" s="99"/>
      <c r="AH114" s="99"/>
      <c r="AI114" s="63"/>
      <c r="AJ114" s="104" t="e">
        <v>#DIV/0!</v>
      </c>
      <c r="AK114" s="52"/>
      <c r="AL114" s="52"/>
      <c r="AM114" s="99"/>
      <c r="AN114" s="52"/>
      <c r="AO114" s="63"/>
      <c r="AP114" s="104">
        <v>0</v>
      </c>
      <c r="AQ114" s="99"/>
      <c r="AR114" s="99"/>
      <c r="AS114" s="99"/>
      <c r="AT114" s="99"/>
      <c r="AU114" s="63"/>
      <c r="AV114" s="104" t="e">
        <v>#DIV/0!</v>
      </c>
      <c r="AW114" s="99"/>
      <c r="AX114" s="99"/>
      <c r="AY114" s="100">
        <v>5</v>
      </c>
      <c r="AZ114" s="100"/>
      <c r="BA114" s="100">
        <v>4</v>
      </c>
      <c r="BB114" s="162">
        <v>4.5</v>
      </c>
      <c r="BC114" s="99"/>
      <c r="BD114" s="99"/>
      <c r="BE114" s="99"/>
      <c r="BF114" s="52"/>
      <c r="BG114" s="79"/>
      <c r="BH114" s="104" t="e">
        <f>AVERAGE(Table1215165[[#This Row],[Column55]],Table1215165[[#This Row],[Column56]])</f>
        <v>#DIV/0!</v>
      </c>
    </row>
    <row r="115" spans="1:60" ht="23.1" customHeight="1" x14ac:dyDescent="0.3">
      <c r="A115" s="77">
        <v>113</v>
      </c>
      <c r="B115" s="54" t="s">
        <v>200</v>
      </c>
      <c r="C115" s="55" t="s">
        <v>201</v>
      </c>
      <c r="D115" s="54" t="s">
        <v>449</v>
      </c>
      <c r="E115" s="54" t="s">
        <v>160</v>
      </c>
      <c r="F115" s="54" t="s">
        <v>641</v>
      </c>
      <c r="G115" s="56"/>
      <c r="H115" s="56"/>
      <c r="I115" s="56"/>
      <c r="J115" s="56"/>
      <c r="K115" s="57"/>
      <c r="L115" s="104">
        <v>0</v>
      </c>
      <c r="M115" s="100">
        <v>4</v>
      </c>
      <c r="N115" s="100"/>
      <c r="O115" s="100">
        <v>4</v>
      </c>
      <c r="P115" s="100" t="s">
        <v>563</v>
      </c>
      <c r="Q115" s="100"/>
      <c r="R115" s="162">
        <v>4</v>
      </c>
      <c r="S115" s="100"/>
      <c r="T115" s="100"/>
      <c r="U115" s="100"/>
      <c r="V115" s="100"/>
      <c r="W115" s="57"/>
      <c r="X115" s="104" t="e">
        <v>#DIV/0!</v>
      </c>
      <c r="Y115" s="100"/>
      <c r="Z115" s="100"/>
      <c r="AA115" s="100"/>
      <c r="AB115" s="100"/>
      <c r="AC115" s="57"/>
      <c r="AD115" s="104" t="e">
        <v>#DIV/0!</v>
      </c>
      <c r="AE115" s="100"/>
      <c r="AF115" s="100"/>
      <c r="AG115" s="100"/>
      <c r="AH115" s="100"/>
      <c r="AI115" s="57"/>
      <c r="AJ115" s="104" t="e">
        <v>#DIV/0!</v>
      </c>
      <c r="AK115" s="56"/>
      <c r="AL115" s="56"/>
      <c r="AM115" s="100"/>
      <c r="AN115" s="56"/>
      <c r="AO115" s="57"/>
      <c r="AP115" s="104">
        <v>0</v>
      </c>
      <c r="AQ115" s="100"/>
      <c r="AR115" s="100"/>
      <c r="AS115" s="100"/>
      <c r="AT115" s="100"/>
      <c r="AU115" s="57"/>
      <c r="AV115" s="104" t="e">
        <v>#DIV/0!</v>
      </c>
      <c r="AW115" s="100"/>
      <c r="AX115" s="100"/>
      <c r="AY115" s="100">
        <v>5</v>
      </c>
      <c r="AZ115" s="100"/>
      <c r="BA115" s="100">
        <v>4</v>
      </c>
      <c r="BB115" s="162">
        <v>4.5</v>
      </c>
      <c r="BC115" s="100"/>
      <c r="BD115" s="100"/>
      <c r="BE115" s="100"/>
      <c r="BF115" s="56"/>
      <c r="BG115" s="74"/>
      <c r="BH115" s="104" t="e">
        <f>AVERAGE(Table1215165[[#This Row],[Column55]],Table1215165[[#This Row],[Column56]])</f>
        <v>#DIV/0!</v>
      </c>
    </row>
    <row r="116" spans="1:60" ht="23.1" customHeight="1" x14ac:dyDescent="0.3">
      <c r="A116" s="78">
        <v>114</v>
      </c>
      <c r="B116" s="61" t="s">
        <v>216</v>
      </c>
      <c r="C116" s="62" t="s">
        <v>217</v>
      </c>
      <c r="D116" s="61" t="s">
        <v>449</v>
      </c>
      <c r="E116" s="61" t="s">
        <v>160</v>
      </c>
      <c r="F116" s="61" t="s">
        <v>641</v>
      </c>
      <c r="G116" s="52"/>
      <c r="H116" s="52"/>
      <c r="I116" s="52"/>
      <c r="J116" s="52"/>
      <c r="K116" s="63"/>
      <c r="L116" s="104">
        <v>0</v>
      </c>
      <c r="M116" s="100">
        <v>0</v>
      </c>
      <c r="N116" s="100"/>
      <c r="O116" s="100">
        <v>0</v>
      </c>
      <c r="P116" s="100" t="s">
        <v>563</v>
      </c>
      <c r="Q116" s="100"/>
      <c r="R116" s="162">
        <v>0</v>
      </c>
      <c r="S116" s="99"/>
      <c r="T116" s="99"/>
      <c r="U116" s="99"/>
      <c r="V116" s="99"/>
      <c r="W116" s="63"/>
      <c r="X116" s="104" t="e">
        <v>#DIV/0!</v>
      </c>
      <c r="Y116" s="99"/>
      <c r="Z116" s="99"/>
      <c r="AA116" s="99"/>
      <c r="AB116" s="99"/>
      <c r="AC116" s="63"/>
      <c r="AD116" s="104" t="e">
        <v>#DIV/0!</v>
      </c>
      <c r="AE116" s="99"/>
      <c r="AF116" s="99"/>
      <c r="AG116" s="99"/>
      <c r="AH116" s="99"/>
      <c r="AI116" s="63"/>
      <c r="AJ116" s="104" t="e">
        <v>#DIV/0!</v>
      </c>
      <c r="AK116" s="52"/>
      <c r="AL116" s="52"/>
      <c r="AM116" s="99"/>
      <c r="AN116" s="52"/>
      <c r="AO116" s="63"/>
      <c r="AP116" s="104">
        <v>0</v>
      </c>
      <c r="AQ116" s="99"/>
      <c r="AR116" s="99"/>
      <c r="AS116" s="99"/>
      <c r="AT116" s="99"/>
      <c r="AU116" s="63"/>
      <c r="AV116" s="104" t="e">
        <v>#DIV/0!</v>
      </c>
      <c r="AW116" s="99"/>
      <c r="AX116" s="99"/>
      <c r="AY116" s="100">
        <v>0</v>
      </c>
      <c r="AZ116" s="100"/>
      <c r="BA116" s="100">
        <v>0</v>
      </c>
      <c r="BB116" s="162">
        <v>0</v>
      </c>
      <c r="BC116" s="99"/>
      <c r="BD116" s="99"/>
      <c r="BE116" s="99"/>
      <c r="BF116" s="52"/>
      <c r="BG116" s="79"/>
      <c r="BH116" s="104" t="e">
        <f>AVERAGE(Table1215165[[#This Row],[Column55]],Table1215165[[#This Row],[Column56]])</f>
        <v>#DIV/0!</v>
      </c>
    </row>
    <row r="117" spans="1:60" ht="23.1" customHeight="1" x14ac:dyDescent="0.3">
      <c r="A117" s="77">
        <v>115</v>
      </c>
      <c r="B117" s="54" t="s">
        <v>234</v>
      </c>
      <c r="C117" s="55" t="s">
        <v>235</v>
      </c>
      <c r="D117" s="54" t="s">
        <v>449</v>
      </c>
      <c r="E117" s="54" t="s">
        <v>160</v>
      </c>
      <c r="F117" s="54" t="s">
        <v>641</v>
      </c>
      <c r="G117" s="56"/>
      <c r="H117" s="56"/>
      <c r="I117" s="56"/>
      <c r="J117" s="56"/>
      <c r="K117" s="57"/>
      <c r="L117" s="104">
        <v>0</v>
      </c>
      <c r="M117" s="100">
        <v>3</v>
      </c>
      <c r="N117" s="100"/>
      <c r="O117" s="100">
        <v>3</v>
      </c>
      <c r="P117" s="100" t="s">
        <v>563</v>
      </c>
      <c r="Q117" s="100"/>
      <c r="R117" s="162">
        <v>3</v>
      </c>
      <c r="S117" s="100"/>
      <c r="T117" s="100"/>
      <c r="U117" s="100"/>
      <c r="V117" s="100"/>
      <c r="W117" s="57"/>
      <c r="X117" s="104" t="e">
        <v>#DIV/0!</v>
      </c>
      <c r="Y117" s="100"/>
      <c r="Z117" s="100"/>
      <c r="AA117" s="100"/>
      <c r="AB117" s="100"/>
      <c r="AC117" s="57"/>
      <c r="AD117" s="104" t="e">
        <v>#DIV/0!</v>
      </c>
      <c r="AE117" s="100"/>
      <c r="AF117" s="100"/>
      <c r="AG117" s="100"/>
      <c r="AH117" s="100"/>
      <c r="AI117" s="57"/>
      <c r="AJ117" s="104" t="e">
        <v>#DIV/0!</v>
      </c>
      <c r="AK117" s="56"/>
      <c r="AL117" s="56"/>
      <c r="AM117" s="100"/>
      <c r="AN117" s="56"/>
      <c r="AO117" s="57"/>
      <c r="AP117" s="104">
        <v>0</v>
      </c>
      <c r="AQ117" s="100"/>
      <c r="AR117" s="100"/>
      <c r="AS117" s="100"/>
      <c r="AT117" s="100"/>
      <c r="AU117" s="57"/>
      <c r="AV117" s="104" t="e">
        <v>#DIV/0!</v>
      </c>
      <c r="AW117" s="100"/>
      <c r="AX117" s="100"/>
      <c r="AY117" s="100">
        <v>5</v>
      </c>
      <c r="AZ117" s="100"/>
      <c r="BA117" s="100">
        <v>4</v>
      </c>
      <c r="BB117" s="162">
        <v>4.5</v>
      </c>
      <c r="BC117" s="100"/>
      <c r="BD117" s="100"/>
      <c r="BE117" s="100"/>
      <c r="BF117" s="56"/>
      <c r="BG117" s="74"/>
      <c r="BH117" s="104" t="e">
        <f>AVERAGE(Table1215165[[#This Row],[Column55]],Table1215165[[#This Row],[Column56]])</f>
        <v>#DIV/0!</v>
      </c>
    </row>
    <row r="118" spans="1:60" ht="23.1" customHeight="1" x14ac:dyDescent="0.3">
      <c r="A118" s="78">
        <v>116</v>
      </c>
      <c r="B118" s="61" t="s">
        <v>353</v>
      </c>
      <c r="C118" s="62" t="s">
        <v>354</v>
      </c>
      <c r="D118" s="61" t="s">
        <v>543</v>
      </c>
      <c r="E118" s="61" t="s">
        <v>492</v>
      </c>
      <c r="F118" s="61" t="s">
        <v>640</v>
      </c>
      <c r="G118" s="52"/>
      <c r="H118" s="52"/>
      <c r="I118" s="52"/>
      <c r="J118" s="52"/>
      <c r="K118" s="63"/>
      <c r="L118" s="104">
        <v>0</v>
      </c>
      <c r="M118" s="100" t="s">
        <v>563</v>
      </c>
      <c r="N118" s="100"/>
      <c r="O118" s="100" t="s">
        <v>563</v>
      </c>
      <c r="P118" s="100" t="s">
        <v>563</v>
      </c>
      <c r="Q118" s="100"/>
      <c r="R118" s="162" t="s">
        <v>563</v>
      </c>
      <c r="S118" s="99"/>
      <c r="T118" s="99"/>
      <c r="U118" s="99"/>
      <c r="V118" s="99"/>
      <c r="W118" s="63"/>
      <c r="X118" s="104" t="e">
        <v>#DIV/0!</v>
      </c>
      <c r="Y118" s="99"/>
      <c r="Z118" s="99"/>
      <c r="AA118" s="99"/>
      <c r="AB118" s="99"/>
      <c r="AC118" s="63"/>
      <c r="AD118" s="104" t="e">
        <v>#DIV/0!</v>
      </c>
      <c r="AE118" s="99"/>
      <c r="AF118" s="99"/>
      <c r="AG118" s="99"/>
      <c r="AH118" s="99"/>
      <c r="AI118" s="63"/>
      <c r="AJ118" s="104" t="e">
        <v>#DIV/0!</v>
      </c>
      <c r="AK118" s="52"/>
      <c r="AL118" s="52"/>
      <c r="AM118" s="99"/>
      <c r="AN118" s="52"/>
      <c r="AO118" s="63"/>
      <c r="AP118" s="104">
        <v>0</v>
      </c>
      <c r="AQ118" s="99"/>
      <c r="AR118" s="99"/>
      <c r="AS118" s="99"/>
      <c r="AT118" s="99"/>
      <c r="AU118" s="63"/>
      <c r="AV118" s="104" t="e">
        <v>#DIV/0!</v>
      </c>
      <c r="AW118" s="99"/>
      <c r="AX118" s="99"/>
      <c r="AY118" s="100" t="s">
        <v>563</v>
      </c>
      <c r="AZ118" s="100"/>
      <c r="BA118" s="100" t="s">
        <v>563</v>
      </c>
      <c r="BB118" s="162" t="s">
        <v>563</v>
      </c>
      <c r="BC118" s="99"/>
      <c r="BD118" s="99"/>
      <c r="BE118" s="99"/>
      <c r="BF118" s="52"/>
      <c r="BG118" s="79"/>
      <c r="BH118" s="104" t="e">
        <f>AVERAGE(Table1215165[[#This Row],[Column55]],Table1215165[[#This Row],[Column56]])</f>
        <v>#DIV/0!</v>
      </c>
    </row>
    <row r="119" spans="1:60" ht="23.1" customHeight="1" x14ac:dyDescent="0.3">
      <c r="A119" s="77">
        <v>117</v>
      </c>
      <c r="B119" s="54" t="s">
        <v>202</v>
      </c>
      <c r="C119" s="55" t="s">
        <v>203</v>
      </c>
      <c r="D119" s="54" t="s">
        <v>541</v>
      </c>
      <c r="E119" s="54" t="s">
        <v>160</v>
      </c>
      <c r="F119" s="54" t="s">
        <v>641</v>
      </c>
      <c r="G119" s="56"/>
      <c r="H119" s="56"/>
      <c r="I119" s="56"/>
      <c r="J119" s="56"/>
      <c r="K119" s="57"/>
      <c r="L119" s="104">
        <v>0</v>
      </c>
      <c r="M119" s="100">
        <v>0</v>
      </c>
      <c r="N119" s="100"/>
      <c r="O119" s="100">
        <v>0</v>
      </c>
      <c r="P119" s="100" t="s">
        <v>563</v>
      </c>
      <c r="Q119" s="100"/>
      <c r="R119" s="162">
        <v>0</v>
      </c>
      <c r="S119" s="100"/>
      <c r="T119" s="100"/>
      <c r="U119" s="100"/>
      <c r="V119" s="100"/>
      <c r="W119" s="57"/>
      <c r="X119" s="104" t="e">
        <v>#DIV/0!</v>
      </c>
      <c r="Y119" s="100"/>
      <c r="Z119" s="100"/>
      <c r="AA119" s="100"/>
      <c r="AB119" s="100"/>
      <c r="AC119" s="57"/>
      <c r="AD119" s="104" t="e">
        <v>#DIV/0!</v>
      </c>
      <c r="AE119" s="100"/>
      <c r="AF119" s="100"/>
      <c r="AG119" s="100"/>
      <c r="AH119" s="100"/>
      <c r="AI119" s="57"/>
      <c r="AJ119" s="104" t="e">
        <v>#DIV/0!</v>
      </c>
      <c r="AK119" s="56"/>
      <c r="AL119" s="56"/>
      <c r="AM119" s="100"/>
      <c r="AN119" s="56"/>
      <c r="AO119" s="57"/>
      <c r="AP119" s="104">
        <v>0</v>
      </c>
      <c r="AQ119" s="100"/>
      <c r="AR119" s="100"/>
      <c r="AS119" s="100"/>
      <c r="AT119" s="100"/>
      <c r="AU119" s="57"/>
      <c r="AV119" s="104" t="e">
        <v>#DIV/0!</v>
      </c>
      <c r="AW119" s="100"/>
      <c r="AX119" s="100"/>
      <c r="AY119" s="100">
        <v>0</v>
      </c>
      <c r="AZ119" s="100"/>
      <c r="BA119" s="100">
        <v>0</v>
      </c>
      <c r="BB119" s="162">
        <v>0</v>
      </c>
      <c r="BC119" s="100"/>
      <c r="BD119" s="100"/>
      <c r="BE119" s="100"/>
      <c r="BF119" s="56"/>
      <c r="BG119" s="74"/>
      <c r="BH119" s="104" t="e">
        <f>AVERAGE(Table1215165[[#This Row],[Column55]],Table1215165[[#This Row],[Column56]])</f>
        <v>#DIV/0!</v>
      </c>
    </row>
    <row r="120" spans="1:60" ht="23.1" customHeight="1" x14ac:dyDescent="0.3">
      <c r="A120" s="78">
        <v>118</v>
      </c>
      <c r="B120" s="61" t="s">
        <v>355</v>
      </c>
      <c r="C120" s="62" t="s">
        <v>356</v>
      </c>
      <c r="D120" s="61" t="s">
        <v>541</v>
      </c>
      <c r="E120" s="61" t="s">
        <v>492</v>
      </c>
      <c r="F120" s="61" t="s">
        <v>640</v>
      </c>
      <c r="G120" s="52"/>
      <c r="H120" s="52"/>
      <c r="I120" s="52"/>
      <c r="J120" s="52"/>
      <c r="K120" s="63"/>
      <c r="L120" s="104">
        <v>0</v>
      </c>
      <c r="M120" s="100" t="s">
        <v>563</v>
      </c>
      <c r="N120" s="100"/>
      <c r="O120" s="100" t="s">
        <v>563</v>
      </c>
      <c r="P120" s="100" t="s">
        <v>563</v>
      </c>
      <c r="Q120" s="100"/>
      <c r="R120" s="162" t="s">
        <v>563</v>
      </c>
      <c r="S120" s="99"/>
      <c r="T120" s="99"/>
      <c r="U120" s="99"/>
      <c r="V120" s="99"/>
      <c r="W120" s="63"/>
      <c r="X120" s="104" t="e">
        <v>#DIV/0!</v>
      </c>
      <c r="Y120" s="99"/>
      <c r="Z120" s="99"/>
      <c r="AA120" s="99"/>
      <c r="AB120" s="99"/>
      <c r="AC120" s="63"/>
      <c r="AD120" s="104" t="e">
        <v>#DIV/0!</v>
      </c>
      <c r="AE120" s="99"/>
      <c r="AF120" s="99"/>
      <c r="AG120" s="99"/>
      <c r="AH120" s="99"/>
      <c r="AI120" s="63"/>
      <c r="AJ120" s="104" t="e">
        <v>#DIV/0!</v>
      </c>
      <c r="AK120" s="52"/>
      <c r="AL120" s="52"/>
      <c r="AM120" s="99"/>
      <c r="AN120" s="52"/>
      <c r="AO120" s="63"/>
      <c r="AP120" s="104">
        <v>0</v>
      </c>
      <c r="AQ120" s="99"/>
      <c r="AR120" s="99"/>
      <c r="AS120" s="99"/>
      <c r="AT120" s="99"/>
      <c r="AU120" s="63"/>
      <c r="AV120" s="104" t="e">
        <v>#DIV/0!</v>
      </c>
      <c r="AW120" s="99"/>
      <c r="AX120" s="99"/>
      <c r="AY120" s="100" t="s">
        <v>563</v>
      </c>
      <c r="AZ120" s="100"/>
      <c r="BA120" s="100" t="s">
        <v>563</v>
      </c>
      <c r="BB120" s="162" t="s">
        <v>563</v>
      </c>
      <c r="BC120" s="99"/>
      <c r="BD120" s="99"/>
      <c r="BE120" s="99"/>
      <c r="BF120" s="52"/>
      <c r="BG120" s="79"/>
      <c r="BH120" s="104" t="e">
        <f>AVERAGE(Table1215165[[#This Row],[Column55]],Table1215165[[#This Row],[Column56]])</f>
        <v>#DIV/0!</v>
      </c>
    </row>
    <row r="121" spans="1:60" ht="23.1" customHeight="1" x14ac:dyDescent="0.3">
      <c r="A121" s="77">
        <v>119</v>
      </c>
      <c r="B121" s="54" t="s">
        <v>357</v>
      </c>
      <c r="C121" s="55" t="s">
        <v>358</v>
      </c>
      <c r="D121" s="54" t="s">
        <v>541</v>
      </c>
      <c r="E121" s="54" t="s">
        <v>492</v>
      </c>
      <c r="F121" s="54" t="s">
        <v>640</v>
      </c>
      <c r="G121" s="56"/>
      <c r="H121" s="56"/>
      <c r="I121" s="56"/>
      <c r="J121" s="56"/>
      <c r="K121" s="57"/>
      <c r="L121" s="104">
        <v>0</v>
      </c>
      <c r="M121" s="100" t="s">
        <v>563</v>
      </c>
      <c r="N121" s="100"/>
      <c r="O121" s="100" t="s">
        <v>563</v>
      </c>
      <c r="P121" s="100" t="s">
        <v>563</v>
      </c>
      <c r="Q121" s="100"/>
      <c r="R121" s="162" t="s">
        <v>563</v>
      </c>
      <c r="S121" s="100"/>
      <c r="T121" s="100"/>
      <c r="U121" s="100"/>
      <c r="V121" s="100"/>
      <c r="W121" s="57"/>
      <c r="X121" s="104" t="e">
        <v>#DIV/0!</v>
      </c>
      <c r="Y121" s="100"/>
      <c r="Z121" s="100"/>
      <c r="AA121" s="100"/>
      <c r="AB121" s="100"/>
      <c r="AC121" s="57"/>
      <c r="AD121" s="104" t="e">
        <v>#DIV/0!</v>
      </c>
      <c r="AE121" s="100"/>
      <c r="AF121" s="100"/>
      <c r="AG121" s="100"/>
      <c r="AH121" s="100"/>
      <c r="AI121" s="57"/>
      <c r="AJ121" s="104" t="e">
        <v>#DIV/0!</v>
      </c>
      <c r="AK121" s="56"/>
      <c r="AL121" s="56"/>
      <c r="AM121" s="100"/>
      <c r="AN121" s="56"/>
      <c r="AO121" s="57"/>
      <c r="AP121" s="104">
        <v>0</v>
      </c>
      <c r="AQ121" s="100"/>
      <c r="AR121" s="100"/>
      <c r="AS121" s="100"/>
      <c r="AT121" s="100"/>
      <c r="AU121" s="57"/>
      <c r="AV121" s="104" t="e">
        <v>#DIV/0!</v>
      </c>
      <c r="AW121" s="100"/>
      <c r="AX121" s="100"/>
      <c r="AY121" s="100" t="s">
        <v>563</v>
      </c>
      <c r="AZ121" s="100"/>
      <c r="BA121" s="100" t="s">
        <v>563</v>
      </c>
      <c r="BB121" s="162" t="s">
        <v>563</v>
      </c>
      <c r="BC121" s="100"/>
      <c r="BD121" s="100"/>
      <c r="BE121" s="100"/>
      <c r="BF121" s="56"/>
      <c r="BG121" s="74"/>
      <c r="BH121" s="104" t="e">
        <f>AVERAGE(Table1215165[[#This Row],[Column55]],Table1215165[[#This Row],[Column56]])</f>
        <v>#DIV/0!</v>
      </c>
    </row>
    <row r="122" spans="1:60" ht="23.1" customHeight="1" x14ac:dyDescent="0.3">
      <c r="A122" s="78">
        <v>120</v>
      </c>
      <c r="B122" s="61" t="s">
        <v>149</v>
      </c>
      <c r="C122" s="62" t="s">
        <v>150</v>
      </c>
      <c r="D122" s="61" t="s">
        <v>449</v>
      </c>
      <c r="E122" s="61" t="s">
        <v>34</v>
      </c>
      <c r="F122" s="61" t="s">
        <v>638</v>
      </c>
      <c r="G122" s="52"/>
      <c r="H122" s="52"/>
      <c r="I122" s="52"/>
      <c r="J122" s="52"/>
      <c r="K122" s="63"/>
      <c r="L122" s="104">
        <v>0</v>
      </c>
      <c r="M122" s="100">
        <v>0</v>
      </c>
      <c r="N122" s="100"/>
      <c r="O122" s="100">
        <v>0</v>
      </c>
      <c r="P122" s="100">
        <v>0</v>
      </c>
      <c r="Q122" s="100"/>
      <c r="R122" s="162">
        <v>0</v>
      </c>
      <c r="S122" s="99"/>
      <c r="T122" s="99"/>
      <c r="U122" s="99"/>
      <c r="V122" s="99"/>
      <c r="W122" s="63"/>
      <c r="X122" s="104" t="e">
        <v>#DIV/0!</v>
      </c>
      <c r="Y122" s="99"/>
      <c r="Z122" s="99"/>
      <c r="AA122" s="99"/>
      <c r="AB122" s="99"/>
      <c r="AC122" s="63"/>
      <c r="AD122" s="104" t="e">
        <v>#DIV/0!</v>
      </c>
      <c r="AE122" s="99"/>
      <c r="AF122" s="99"/>
      <c r="AG122" s="99"/>
      <c r="AH122" s="99"/>
      <c r="AI122" s="63"/>
      <c r="AJ122" s="104" t="e">
        <v>#DIV/0!</v>
      </c>
      <c r="AK122" s="52"/>
      <c r="AL122" s="52"/>
      <c r="AM122" s="99"/>
      <c r="AN122" s="52"/>
      <c r="AO122" s="63"/>
      <c r="AP122" s="104">
        <v>0</v>
      </c>
      <c r="AQ122" s="99"/>
      <c r="AR122" s="99"/>
      <c r="AS122" s="99"/>
      <c r="AT122" s="99"/>
      <c r="AU122" s="63"/>
      <c r="AV122" s="104" t="e">
        <v>#DIV/0!</v>
      </c>
      <c r="AW122" s="99"/>
      <c r="AX122" s="99"/>
      <c r="AY122" s="100">
        <v>0</v>
      </c>
      <c r="AZ122" s="100"/>
      <c r="BA122" s="100">
        <v>0</v>
      </c>
      <c r="BB122" s="162">
        <v>0</v>
      </c>
      <c r="BC122" s="99"/>
      <c r="BD122" s="99"/>
      <c r="BE122" s="99"/>
      <c r="BF122" s="52"/>
      <c r="BG122" s="79"/>
      <c r="BH122" s="104" t="e">
        <f>AVERAGE(Table1215165[[#This Row],[Column55]],Table1215165[[#This Row],[Column56]])</f>
        <v>#DIV/0!</v>
      </c>
    </row>
    <row r="123" spans="1:60" ht="23.1" customHeight="1" x14ac:dyDescent="0.3">
      <c r="A123" s="77">
        <v>121</v>
      </c>
      <c r="B123" s="54" t="s">
        <v>359</v>
      </c>
      <c r="C123" s="55" t="s">
        <v>360</v>
      </c>
      <c r="D123" s="54" t="s">
        <v>449</v>
      </c>
      <c r="E123" s="54" t="s">
        <v>492</v>
      </c>
      <c r="F123" s="54" t="s">
        <v>640</v>
      </c>
      <c r="G123" s="56"/>
      <c r="H123" s="56"/>
      <c r="I123" s="56"/>
      <c r="J123" s="56"/>
      <c r="K123" s="57"/>
      <c r="L123" s="104">
        <v>0</v>
      </c>
      <c r="M123" s="100" t="s">
        <v>563</v>
      </c>
      <c r="N123" s="100"/>
      <c r="O123" s="100" t="s">
        <v>563</v>
      </c>
      <c r="P123" s="100" t="s">
        <v>563</v>
      </c>
      <c r="Q123" s="100"/>
      <c r="R123" s="162" t="s">
        <v>563</v>
      </c>
      <c r="S123" s="100"/>
      <c r="T123" s="100"/>
      <c r="U123" s="100"/>
      <c r="V123" s="100"/>
      <c r="W123" s="57"/>
      <c r="X123" s="104" t="e">
        <v>#DIV/0!</v>
      </c>
      <c r="Y123" s="100"/>
      <c r="Z123" s="100"/>
      <c r="AA123" s="100"/>
      <c r="AB123" s="100"/>
      <c r="AC123" s="57"/>
      <c r="AD123" s="104" t="e">
        <v>#DIV/0!</v>
      </c>
      <c r="AE123" s="100"/>
      <c r="AF123" s="100"/>
      <c r="AG123" s="100"/>
      <c r="AH123" s="100"/>
      <c r="AI123" s="57"/>
      <c r="AJ123" s="104" t="e">
        <v>#DIV/0!</v>
      </c>
      <c r="AK123" s="56"/>
      <c r="AL123" s="56"/>
      <c r="AM123" s="100"/>
      <c r="AN123" s="56"/>
      <c r="AO123" s="57"/>
      <c r="AP123" s="104">
        <v>0</v>
      </c>
      <c r="AQ123" s="100"/>
      <c r="AR123" s="100"/>
      <c r="AS123" s="100"/>
      <c r="AT123" s="100"/>
      <c r="AU123" s="57"/>
      <c r="AV123" s="104" t="e">
        <v>#DIV/0!</v>
      </c>
      <c r="AW123" s="100"/>
      <c r="AX123" s="100"/>
      <c r="AY123" s="100" t="s">
        <v>563</v>
      </c>
      <c r="AZ123" s="100"/>
      <c r="BA123" s="100" t="s">
        <v>563</v>
      </c>
      <c r="BB123" s="162" t="s">
        <v>563</v>
      </c>
      <c r="BC123" s="100"/>
      <c r="BD123" s="100"/>
      <c r="BE123" s="100"/>
      <c r="BF123" s="56"/>
      <c r="BG123" s="74"/>
      <c r="BH123" s="104" t="e">
        <f>AVERAGE(Table1215165[[#This Row],[Column55]],Table1215165[[#This Row],[Column56]])</f>
        <v>#DIV/0!</v>
      </c>
    </row>
    <row r="124" spans="1:60" ht="23.1" customHeight="1" x14ac:dyDescent="0.3">
      <c r="A124" s="78">
        <v>122</v>
      </c>
      <c r="B124" s="61" t="s">
        <v>361</v>
      </c>
      <c r="C124" s="62" t="s">
        <v>362</v>
      </c>
      <c r="D124" s="61" t="s">
        <v>449</v>
      </c>
      <c r="E124" s="61" t="s">
        <v>492</v>
      </c>
      <c r="F124" s="61" t="s">
        <v>640</v>
      </c>
      <c r="G124" s="52"/>
      <c r="H124" s="52"/>
      <c r="I124" s="52"/>
      <c r="J124" s="52"/>
      <c r="K124" s="63"/>
      <c r="L124" s="104">
        <v>0</v>
      </c>
      <c r="M124" s="100" t="s">
        <v>563</v>
      </c>
      <c r="N124" s="100"/>
      <c r="O124" s="100" t="s">
        <v>563</v>
      </c>
      <c r="P124" s="100" t="s">
        <v>563</v>
      </c>
      <c r="Q124" s="100"/>
      <c r="R124" s="162" t="s">
        <v>563</v>
      </c>
      <c r="S124" s="99"/>
      <c r="T124" s="99"/>
      <c r="U124" s="99"/>
      <c r="V124" s="99"/>
      <c r="W124" s="63"/>
      <c r="X124" s="104" t="e">
        <v>#DIV/0!</v>
      </c>
      <c r="Y124" s="99"/>
      <c r="Z124" s="99"/>
      <c r="AA124" s="99"/>
      <c r="AB124" s="99"/>
      <c r="AC124" s="63"/>
      <c r="AD124" s="104" t="e">
        <v>#DIV/0!</v>
      </c>
      <c r="AE124" s="99"/>
      <c r="AF124" s="99"/>
      <c r="AG124" s="99"/>
      <c r="AH124" s="99"/>
      <c r="AI124" s="63"/>
      <c r="AJ124" s="104" t="e">
        <v>#DIV/0!</v>
      </c>
      <c r="AK124" s="52"/>
      <c r="AL124" s="52"/>
      <c r="AM124" s="99"/>
      <c r="AN124" s="52"/>
      <c r="AO124" s="63"/>
      <c r="AP124" s="104">
        <v>0</v>
      </c>
      <c r="AQ124" s="99"/>
      <c r="AR124" s="99"/>
      <c r="AS124" s="99"/>
      <c r="AT124" s="99"/>
      <c r="AU124" s="63"/>
      <c r="AV124" s="104" t="e">
        <v>#DIV/0!</v>
      </c>
      <c r="AW124" s="99"/>
      <c r="AX124" s="99"/>
      <c r="AY124" s="100" t="s">
        <v>563</v>
      </c>
      <c r="AZ124" s="100"/>
      <c r="BA124" s="100" t="s">
        <v>563</v>
      </c>
      <c r="BB124" s="162" t="s">
        <v>563</v>
      </c>
      <c r="BC124" s="99"/>
      <c r="BD124" s="99"/>
      <c r="BE124" s="99"/>
      <c r="BF124" s="52"/>
      <c r="BG124" s="79"/>
      <c r="BH124" s="104" t="e">
        <f>AVERAGE(Table1215165[[#This Row],[Column55]],Table1215165[[#This Row],[Column56]])</f>
        <v>#DIV/0!</v>
      </c>
    </row>
    <row r="125" spans="1:60" ht="23.1" customHeight="1" x14ac:dyDescent="0.3">
      <c r="A125" s="77">
        <v>123</v>
      </c>
      <c r="B125" s="54" t="s">
        <v>363</v>
      </c>
      <c r="C125" s="55" t="s">
        <v>364</v>
      </c>
      <c r="D125" s="54" t="s">
        <v>449</v>
      </c>
      <c r="E125" s="54" t="s">
        <v>492</v>
      </c>
      <c r="F125" s="54" t="s">
        <v>640</v>
      </c>
      <c r="G125" s="56"/>
      <c r="H125" s="56"/>
      <c r="I125" s="56"/>
      <c r="J125" s="56"/>
      <c r="K125" s="57"/>
      <c r="L125" s="104">
        <v>0</v>
      </c>
      <c r="M125" s="100" t="s">
        <v>563</v>
      </c>
      <c r="N125" s="100"/>
      <c r="O125" s="100" t="s">
        <v>563</v>
      </c>
      <c r="P125" s="100" t="s">
        <v>563</v>
      </c>
      <c r="Q125" s="100"/>
      <c r="R125" s="162" t="s">
        <v>563</v>
      </c>
      <c r="S125" s="100"/>
      <c r="T125" s="100"/>
      <c r="U125" s="100"/>
      <c r="V125" s="100"/>
      <c r="W125" s="57"/>
      <c r="X125" s="104" t="e">
        <v>#DIV/0!</v>
      </c>
      <c r="Y125" s="100"/>
      <c r="Z125" s="100"/>
      <c r="AA125" s="100"/>
      <c r="AB125" s="100"/>
      <c r="AC125" s="57"/>
      <c r="AD125" s="104" t="e">
        <v>#DIV/0!</v>
      </c>
      <c r="AE125" s="100"/>
      <c r="AF125" s="100"/>
      <c r="AG125" s="100"/>
      <c r="AH125" s="100"/>
      <c r="AI125" s="57"/>
      <c r="AJ125" s="104" t="e">
        <v>#DIV/0!</v>
      </c>
      <c r="AK125" s="56"/>
      <c r="AL125" s="56"/>
      <c r="AM125" s="100"/>
      <c r="AN125" s="56"/>
      <c r="AO125" s="57"/>
      <c r="AP125" s="104">
        <v>0</v>
      </c>
      <c r="AQ125" s="100"/>
      <c r="AR125" s="100"/>
      <c r="AS125" s="100"/>
      <c r="AT125" s="100"/>
      <c r="AU125" s="57"/>
      <c r="AV125" s="104" t="e">
        <v>#DIV/0!</v>
      </c>
      <c r="AW125" s="100"/>
      <c r="AX125" s="100"/>
      <c r="AY125" s="100" t="s">
        <v>563</v>
      </c>
      <c r="AZ125" s="100"/>
      <c r="BA125" s="100" t="s">
        <v>563</v>
      </c>
      <c r="BB125" s="162" t="s">
        <v>563</v>
      </c>
      <c r="BC125" s="100"/>
      <c r="BD125" s="100"/>
      <c r="BE125" s="100"/>
      <c r="BF125" s="56"/>
      <c r="BG125" s="74"/>
      <c r="BH125" s="104" t="e">
        <f>AVERAGE(Table1215165[[#This Row],[Column55]],Table1215165[[#This Row],[Column56]])</f>
        <v>#DIV/0!</v>
      </c>
    </row>
    <row r="126" spans="1:60" ht="23.1" customHeight="1" x14ac:dyDescent="0.3">
      <c r="A126" s="78">
        <v>124</v>
      </c>
      <c r="B126" s="61" t="s">
        <v>53</v>
      </c>
      <c r="C126" s="62" t="s">
        <v>54</v>
      </c>
      <c r="D126" s="61" t="s">
        <v>449</v>
      </c>
      <c r="E126" s="61" t="s">
        <v>34</v>
      </c>
      <c r="F126" s="61" t="s">
        <v>638</v>
      </c>
      <c r="G126" s="52"/>
      <c r="H126" s="52"/>
      <c r="I126" s="52"/>
      <c r="J126" s="52"/>
      <c r="K126" s="63"/>
      <c r="L126" s="104">
        <v>0</v>
      </c>
      <c r="M126" s="100">
        <v>4</v>
      </c>
      <c r="N126" s="100"/>
      <c r="O126" s="100">
        <v>4</v>
      </c>
      <c r="P126" s="100">
        <v>4</v>
      </c>
      <c r="Q126" s="100"/>
      <c r="R126" s="162">
        <v>4</v>
      </c>
      <c r="S126" s="99"/>
      <c r="T126" s="99"/>
      <c r="U126" s="99"/>
      <c r="V126" s="99"/>
      <c r="W126" s="63"/>
      <c r="X126" s="104" t="e">
        <v>#DIV/0!</v>
      </c>
      <c r="Y126" s="99"/>
      <c r="Z126" s="99"/>
      <c r="AA126" s="99"/>
      <c r="AB126" s="99"/>
      <c r="AC126" s="63"/>
      <c r="AD126" s="104" t="e">
        <v>#DIV/0!</v>
      </c>
      <c r="AE126" s="99"/>
      <c r="AF126" s="99"/>
      <c r="AG126" s="99"/>
      <c r="AH126" s="99"/>
      <c r="AI126" s="63"/>
      <c r="AJ126" s="104" t="e">
        <v>#DIV/0!</v>
      </c>
      <c r="AK126" s="52"/>
      <c r="AL126" s="52"/>
      <c r="AM126" s="99"/>
      <c r="AN126" s="52"/>
      <c r="AO126" s="63"/>
      <c r="AP126" s="104">
        <v>0</v>
      </c>
      <c r="AQ126" s="99"/>
      <c r="AR126" s="99"/>
      <c r="AS126" s="99"/>
      <c r="AT126" s="99"/>
      <c r="AU126" s="63"/>
      <c r="AV126" s="104" t="e">
        <v>#DIV/0!</v>
      </c>
      <c r="AW126" s="99"/>
      <c r="AX126" s="99"/>
      <c r="AY126" s="100">
        <v>5</v>
      </c>
      <c r="AZ126" s="100"/>
      <c r="BA126" s="100">
        <v>5</v>
      </c>
      <c r="BB126" s="162">
        <v>5</v>
      </c>
      <c r="BC126" s="99"/>
      <c r="BD126" s="99"/>
      <c r="BE126" s="99"/>
      <c r="BF126" s="52"/>
      <c r="BG126" s="79"/>
      <c r="BH126" s="104" t="e">
        <f>AVERAGE(Table1215165[[#This Row],[Column55]],Table1215165[[#This Row],[Column56]])</f>
        <v>#DIV/0!</v>
      </c>
    </row>
    <row r="127" spans="1:60" ht="23.1" customHeight="1" x14ac:dyDescent="0.3">
      <c r="A127" s="77">
        <v>125</v>
      </c>
      <c r="B127" s="54" t="s">
        <v>218</v>
      </c>
      <c r="C127" s="55" t="s">
        <v>219</v>
      </c>
      <c r="D127" s="54" t="s">
        <v>541</v>
      </c>
      <c r="E127" s="54" t="s">
        <v>160</v>
      </c>
      <c r="F127" s="54" t="s">
        <v>641</v>
      </c>
      <c r="G127" s="56"/>
      <c r="H127" s="56"/>
      <c r="I127" s="56"/>
      <c r="J127" s="56"/>
      <c r="K127" s="57"/>
      <c r="L127" s="104">
        <v>0</v>
      </c>
      <c r="M127" s="100">
        <v>4</v>
      </c>
      <c r="N127" s="100"/>
      <c r="O127" s="100">
        <v>4</v>
      </c>
      <c r="P127" s="100" t="s">
        <v>563</v>
      </c>
      <c r="Q127" s="100"/>
      <c r="R127" s="162">
        <v>4</v>
      </c>
      <c r="S127" s="100"/>
      <c r="T127" s="100"/>
      <c r="U127" s="100"/>
      <c r="V127" s="100"/>
      <c r="W127" s="57"/>
      <c r="X127" s="104" t="e">
        <v>#DIV/0!</v>
      </c>
      <c r="Y127" s="100"/>
      <c r="Z127" s="100"/>
      <c r="AA127" s="100"/>
      <c r="AB127" s="100"/>
      <c r="AC127" s="57"/>
      <c r="AD127" s="104" t="e">
        <v>#DIV/0!</v>
      </c>
      <c r="AE127" s="100"/>
      <c r="AF127" s="100"/>
      <c r="AG127" s="100"/>
      <c r="AH127" s="100"/>
      <c r="AI127" s="57"/>
      <c r="AJ127" s="104" t="e">
        <v>#DIV/0!</v>
      </c>
      <c r="AK127" s="56"/>
      <c r="AL127" s="56"/>
      <c r="AM127" s="100"/>
      <c r="AN127" s="56"/>
      <c r="AO127" s="57"/>
      <c r="AP127" s="104">
        <v>0</v>
      </c>
      <c r="AQ127" s="100"/>
      <c r="AR127" s="100"/>
      <c r="AS127" s="100"/>
      <c r="AT127" s="100"/>
      <c r="AU127" s="57"/>
      <c r="AV127" s="104" t="e">
        <v>#DIV/0!</v>
      </c>
      <c r="AW127" s="100"/>
      <c r="AX127" s="100"/>
      <c r="AY127" s="100">
        <v>5</v>
      </c>
      <c r="AZ127" s="100"/>
      <c r="BA127" s="100">
        <v>4</v>
      </c>
      <c r="BB127" s="162">
        <v>4.5</v>
      </c>
      <c r="BC127" s="100"/>
      <c r="BD127" s="100"/>
      <c r="BE127" s="100"/>
      <c r="BF127" s="56"/>
      <c r="BG127" s="74"/>
      <c r="BH127" s="104" t="e">
        <f>AVERAGE(Table1215165[[#This Row],[Column55]],Table1215165[[#This Row],[Column56]])</f>
        <v>#DIV/0!</v>
      </c>
    </row>
    <row r="128" spans="1:60" ht="23.1" customHeight="1" x14ac:dyDescent="0.3">
      <c r="A128" s="78">
        <v>126</v>
      </c>
      <c r="B128" s="61" t="s">
        <v>236</v>
      </c>
      <c r="C128" s="62" t="s">
        <v>237</v>
      </c>
      <c r="D128" s="61" t="s">
        <v>541</v>
      </c>
      <c r="E128" s="61" t="s">
        <v>160</v>
      </c>
      <c r="F128" s="61" t="s">
        <v>641</v>
      </c>
      <c r="G128" s="52"/>
      <c r="H128" s="52"/>
      <c r="I128" s="52"/>
      <c r="J128" s="52"/>
      <c r="K128" s="63"/>
      <c r="L128" s="104">
        <v>0</v>
      </c>
      <c r="M128" s="100">
        <v>3</v>
      </c>
      <c r="N128" s="100"/>
      <c r="O128" s="100">
        <v>4</v>
      </c>
      <c r="P128" s="100" t="s">
        <v>563</v>
      </c>
      <c r="Q128" s="100"/>
      <c r="R128" s="162">
        <v>3.5</v>
      </c>
      <c r="S128" s="99"/>
      <c r="T128" s="99"/>
      <c r="U128" s="99"/>
      <c r="V128" s="99"/>
      <c r="W128" s="63"/>
      <c r="X128" s="104" t="e">
        <v>#DIV/0!</v>
      </c>
      <c r="Y128" s="99"/>
      <c r="Z128" s="99"/>
      <c r="AA128" s="99"/>
      <c r="AB128" s="99"/>
      <c r="AC128" s="63"/>
      <c r="AD128" s="104" t="e">
        <v>#DIV/0!</v>
      </c>
      <c r="AE128" s="99"/>
      <c r="AF128" s="99"/>
      <c r="AG128" s="99"/>
      <c r="AH128" s="99"/>
      <c r="AI128" s="63"/>
      <c r="AJ128" s="104" t="e">
        <v>#DIV/0!</v>
      </c>
      <c r="AK128" s="52"/>
      <c r="AL128" s="52"/>
      <c r="AM128" s="99"/>
      <c r="AN128" s="52"/>
      <c r="AO128" s="63"/>
      <c r="AP128" s="104">
        <v>0</v>
      </c>
      <c r="AQ128" s="99"/>
      <c r="AR128" s="99"/>
      <c r="AS128" s="99"/>
      <c r="AT128" s="99"/>
      <c r="AU128" s="63"/>
      <c r="AV128" s="104" t="e">
        <v>#DIV/0!</v>
      </c>
      <c r="AW128" s="99"/>
      <c r="AX128" s="99"/>
      <c r="AY128" s="100">
        <v>5</v>
      </c>
      <c r="AZ128" s="100"/>
      <c r="BA128" s="100">
        <v>5</v>
      </c>
      <c r="BB128" s="162">
        <v>5</v>
      </c>
      <c r="BC128" s="99"/>
      <c r="BD128" s="99"/>
      <c r="BE128" s="99"/>
      <c r="BF128" s="52"/>
      <c r="BG128" s="79"/>
      <c r="BH128" s="104" t="e">
        <f>AVERAGE(Table1215165[[#This Row],[Column55]],Table1215165[[#This Row],[Column56]])</f>
        <v>#DIV/0!</v>
      </c>
    </row>
    <row r="129" spans="1:60" ht="23.1" customHeight="1" x14ac:dyDescent="0.3">
      <c r="A129" s="77">
        <v>127</v>
      </c>
      <c r="B129" s="54" t="s">
        <v>365</v>
      </c>
      <c r="C129" s="55" t="s">
        <v>366</v>
      </c>
      <c r="D129" s="54" t="s">
        <v>541</v>
      </c>
      <c r="E129" s="54" t="s">
        <v>492</v>
      </c>
      <c r="F129" s="54" t="s">
        <v>640</v>
      </c>
      <c r="G129" s="56"/>
      <c r="H129" s="56"/>
      <c r="I129" s="56"/>
      <c r="J129" s="56"/>
      <c r="K129" s="57"/>
      <c r="L129" s="104">
        <v>0</v>
      </c>
      <c r="M129" s="100" t="s">
        <v>563</v>
      </c>
      <c r="N129" s="100"/>
      <c r="O129" s="100" t="s">
        <v>563</v>
      </c>
      <c r="P129" s="100" t="s">
        <v>563</v>
      </c>
      <c r="Q129" s="100"/>
      <c r="R129" s="162" t="s">
        <v>563</v>
      </c>
      <c r="S129" s="100"/>
      <c r="T129" s="100"/>
      <c r="U129" s="100"/>
      <c r="V129" s="100"/>
      <c r="W129" s="57"/>
      <c r="X129" s="104" t="e">
        <v>#DIV/0!</v>
      </c>
      <c r="Y129" s="100"/>
      <c r="Z129" s="100"/>
      <c r="AA129" s="100"/>
      <c r="AB129" s="100"/>
      <c r="AC129" s="57"/>
      <c r="AD129" s="104" t="e">
        <v>#DIV/0!</v>
      </c>
      <c r="AE129" s="100"/>
      <c r="AF129" s="100"/>
      <c r="AG129" s="100"/>
      <c r="AH129" s="100"/>
      <c r="AI129" s="57"/>
      <c r="AJ129" s="104" t="e">
        <v>#DIV/0!</v>
      </c>
      <c r="AK129" s="56"/>
      <c r="AL129" s="56"/>
      <c r="AM129" s="100"/>
      <c r="AN129" s="56"/>
      <c r="AO129" s="57"/>
      <c r="AP129" s="104">
        <v>0</v>
      </c>
      <c r="AQ129" s="100"/>
      <c r="AR129" s="100"/>
      <c r="AS129" s="100"/>
      <c r="AT129" s="100"/>
      <c r="AU129" s="57"/>
      <c r="AV129" s="104" t="e">
        <v>#DIV/0!</v>
      </c>
      <c r="AW129" s="100"/>
      <c r="AX129" s="100"/>
      <c r="AY129" s="100" t="s">
        <v>563</v>
      </c>
      <c r="AZ129" s="100"/>
      <c r="BA129" s="100" t="s">
        <v>563</v>
      </c>
      <c r="BB129" s="162" t="s">
        <v>563</v>
      </c>
      <c r="BC129" s="100"/>
      <c r="BD129" s="100"/>
      <c r="BE129" s="100"/>
      <c r="BF129" s="56"/>
      <c r="BG129" s="74"/>
      <c r="BH129" s="104" t="e">
        <f>AVERAGE(Table1215165[[#This Row],[Column55]],Table1215165[[#This Row],[Column56]])</f>
        <v>#DIV/0!</v>
      </c>
    </row>
    <row r="130" spans="1:60" ht="23.1" customHeight="1" x14ac:dyDescent="0.3">
      <c r="A130" s="78">
        <v>128</v>
      </c>
      <c r="B130" s="61" t="s">
        <v>367</v>
      </c>
      <c r="C130" s="62" t="s">
        <v>368</v>
      </c>
      <c r="D130" s="61" t="s">
        <v>449</v>
      </c>
      <c r="E130" s="61" t="s">
        <v>492</v>
      </c>
      <c r="F130" s="61" t="s">
        <v>640</v>
      </c>
      <c r="G130" s="52"/>
      <c r="H130" s="52"/>
      <c r="I130" s="52"/>
      <c r="J130" s="52"/>
      <c r="K130" s="63"/>
      <c r="L130" s="104">
        <v>0</v>
      </c>
      <c r="M130" s="100" t="s">
        <v>563</v>
      </c>
      <c r="N130" s="100"/>
      <c r="O130" s="100" t="s">
        <v>563</v>
      </c>
      <c r="P130" s="100" t="s">
        <v>563</v>
      </c>
      <c r="Q130" s="100"/>
      <c r="R130" s="162" t="s">
        <v>563</v>
      </c>
      <c r="S130" s="99"/>
      <c r="T130" s="99"/>
      <c r="U130" s="99"/>
      <c r="V130" s="99"/>
      <c r="W130" s="63"/>
      <c r="X130" s="104" t="e">
        <v>#DIV/0!</v>
      </c>
      <c r="Y130" s="99"/>
      <c r="Z130" s="99"/>
      <c r="AA130" s="99"/>
      <c r="AB130" s="99"/>
      <c r="AC130" s="63"/>
      <c r="AD130" s="104" t="e">
        <v>#DIV/0!</v>
      </c>
      <c r="AE130" s="99"/>
      <c r="AF130" s="99"/>
      <c r="AG130" s="99"/>
      <c r="AH130" s="99"/>
      <c r="AI130" s="63"/>
      <c r="AJ130" s="104" t="e">
        <v>#DIV/0!</v>
      </c>
      <c r="AK130" s="52"/>
      <c r="AL130" s="52"/>
      <c r="AM130" s="99"/>
      <c r="AN130" s="52"/>
      <c r="AO130" s="63"/>
      <c r="AP130" s="104">
        <v>0</v>
      </c>
      <c r="AQ130" s="99"/>
      <c r="AR130" s="99"/>
      <c r="AS130" s="99"/>
      <c r="AT130" s="99"/>
      <c r="AU130" s="63"/>
      <c r="AV130" s="104" t="e">
        <v>#DIV/0!</v>
      </c>
      <c r="AW130" s="99"/>
      <c r="AX130" s="99"/>
      <c r="AY130" s="100" t="s">
        <v>563</v>
      </c>
      <c r="AZ130" s="100"/>
      <c r="BA130" s="100" t="s">
        <v>563</v>
      </c>
      <c r="BB130" s="162" t="s">
        <v>563</v>
      </c>
      <c r="BC130" s="99"/>
      <c r="BD130" s="99"/>
      <c r="BE130" s="99"/>
      <c r="BF130" s="52"/>
      <c r="BG130" s="79"/>
      <c r="BH130" s="104" t="e">
        <f>AVERAGE(Table1215165[[#This Row],[Column55]],Table1215165[[#This Row],[Column56]])</f>
        <v>#DIV/0!</v>
      </c>
    </row>
    <row r="131" spans="1:60" ht="23.1" customHeight="1" x14ac:dyDescent="0.3">
      <c r="A131" s="77">
        <v>129</v>
      </c>
      <c r="B131" s="54" t="s">
        <v>250</v>
      </c>
      <c r="C131" s="55" t="s">
        <v>251</v>
      </c>
      <c r="D131" s="54" t="s">
        <v>541</v>
      </c>
      <c r="E131" s="54" t="s">
        <v>160</v>
      </c>
      <c r="F131" s="54" t="s">
        <v>641</v>
      </c>
      <c r="G131" s="56"/>
      <c r="H131" s="56"/>
      <c r="I131" s="56"/>
      <c r="J131" s="56"/>
      <c r="K131" s="57"/>
      <c r="L131" s="104">
        <v>0</v>
      </c>
      <c r="M131" s="100">
        <v>0</v>
      </c>
      <c r="N131" s="100"/>
      <c r="O131" s="100">
        <v>0</v>
      </c>
      <c r="P131" s="100" t="s">
        <v>563</v>
      </c>
      <c r="Q131" s="100"/>
      <c r="R131" s="162">
        <v>0</v>
      </c>
      <c r="S131" s="100"/>
      <c r="T131" s="100"/>
      <c r="U131" s="100"/>
      <c r="V131" s="100"/>
      <c r="W131" s="57"/>
      <c r="X131" s="104" t="e">
        <v>#DIV/0!</v>
      </c>
      <c r="Y131" s="100"/>
      <c r="Z131" s="100"/>
      <c r="AA131" s="100"/>
      <c r="AB131" s="100"/>
      <c r="AC131" s="57"/>
      <c r="AD131" s="104" t="e">
        <v>#DIV/0!</v>
      </c>
      <c r="AE131" s="100"/>
      <c r="AF131" s="100"/>
      <c r="AG131" s="100"/>
      <c r="AH131" s="100"/>
      <c r="AI131" s="57"/>
      <c r="AJ131" s="104" t="e">
        <v>#DIV/0!</v>
      </c>
      <c r="AK131" s="56"/>
      <c r="AL131" s="56"/>
      <c r="AM131" s="100"/>
      <c r="AN131" s="56"/>
      <c r="AO131" s="57"/>
      <c r="AP131" s="104">
        <v>0</v>
      </c>
      <c r="AQ131" s="100"/>
      <c r="AR131" s="100"/>
      <c r="AS131" s="100"/>
      <c r="AT131" s="100"/>
      <c r="AU131" s="57"/>
      <c r="AV131" s="104" t="e">
        <v>#DIV/0!</v>
      </c>
      <c r="AW131" s="100"/>
      <c r="AX131" s="100"/>
      <c r="AY131" s="100">
        <v>0</v>
      </c>
      <c r="AZ131" s="100"/>
      <c r="BA131" s="100">
        <v>0</v>
      </c>
      <c r="BB131" s="162">
        <v>0</v>
      </c>
      <c r="BC131" s="100"/>
      <c r="BD131" s="100"/>
      <c r="BE131" s="100"/>
      <c r="BF131" s="56"/>
      <c r="BG131" s="74"/>
      <c r="BH131" s="104" t="e">
        <f>AVERAGE(Table1215165[[#This Row],[Column55]],Table1215165[[#This Row],[Column56]])</f>
        <v>#DIV/0!</v>
      </c>
    </row>
    <row r="132" spans="1:60" ht="23.1" customHeight="1" x14ac:dyDescent="0.3">
      <c r="A132" s="78">
        <v>130</v>
      </c>
      <c r="B132" s="61" t="s">
        <v>55</v>
      </c>
      <c r="C132" s="62" t="s">
        <v>56</v>
      </c>
      <c r="D132" s="61" t="s">
        <v>449</v>
      </c>
      <c r="E132" s="61" t="s">
        <v>34</v>
      </c>
      <c r="F132" s="61" t="s">
        <v>638</v>
      </c>
      <c r="G132" s="52"/>
      <c r="H132" s="52"/>
      <c r="I132" s="52"/>
      <c r="J132" s="52"/>
      <c r="K132" s="63"/>
      <c r="L132" s="104">
        <v>0</v>
      </c>
      <c r="M132" s="100">
        <v>0</v>
      </c>
      <c r="N132" s="100"/>
      <c r="O132" s="100">
        <v>0</v>
      </c>
      <c r="P132" s="100">
        <v>0</v>
      </c>
      <c r="Q132" s="100"/>
      <c r="R132" s="162">
        <v>0</v>
      </c>
      <c r="S132" s="99"/>
      <c r="T132" s="99"/>
      <c r="U132" s="99"/>
      <c r="V132" s="99"/>
      <c r="W132" s="63"/>
      <c r="X132" s="104" t="e">
        <v>#DIV/0!</v>
      </c>
      <c r="Y132" s="99"/>
      <c r="Z132" s="99"/>
      <c r="AA132" s="99"/>
      <c r="AB132" s="99"/>
      <c r="AC132" s="63"/>
      <c r="AD132" s="104" t="e">
        <v>#DIV/0!</v>
      </c>
      <c r="AE132" s="99"/>
      <c r="AF132" s="99"/>
      <c r="AG132" s="99"/>
      <c r="AH132" s="99"/>
      <c r="AI132" s="63"/>
      <c r="AJ132" s="104" t="e">
        <v>#DIV/0!</v>
      </c>
      <c r="AK132" s="52"/>
      <c r="AL132" s="52"/>
      <c r="AM132" s="99"/>
      <c r="AN132" s="52"/>
      <c r="AO132" s="63"/>
      <c r="AP132" s="104">
        <v>0</v>
      </c>
      <c r="AQ132" s="99"/>
      <c r="AR132" s="99"/>
      <c r="AS132" s="99"/>
      <c r="AT132" s="99"/>
      <c r="AU132" s="63"/>
      <c r="AV132" s="104" t="e">
        <v>#DIV/0!</v>
      </c>
      <c r="AW132" s="99"/>
      <c r="AX132" s="99"/>
      <c r="AY132" s="100">
        <v>0</v>
      </c>
      <c r="AZ132" s="100"/>
      <c r="BA132" s="100">
        <v>0</v>
      </c>
      <c r="BB132" s="162">
        <v>0</v>
      </c>
      <c r="BC132" s="99"/>
      <c r="BD132" s="99"/>
      <c r="BE132" s="99"/>
      <c r="BF132" s="52"/>
      <c r="BG132" s="79"/>
      <c r="BH132" s="104" t="e">
        <f>AVERAGE(Table1215165[[#This Row],[Column55]],Table1215165[[#This Row],[Column56]])</f>
        <v>#DIV/0!</v>
      </c>
    </row>
    <row r="133" spans="1:60" ht="23.1" customHeight="1" x14ac:dyDescent="0.3">
      <c r="A133" s="77">
        <v>131</v>
      </c>
      <c r="B133" s="54" t="s">
        <v>264</v>
      </c>
      <c r="C133" s="55" t="s">
        <v>265</v>
      </c>
      <c r="D133" s="54" t="s">
        <v>541</v>
      </c>
      <c r="E133" s="54" t="s">
        <v>160</v>
      </c>
      <c r="F133" s="54" t="s">
        <v>641</v>
      </c>
      <c r="G133" s="56"/>
      <c r="H133" s="56"/>
      <c r="I133" s="56"/>
      <c r="J133" s="56"/>
      <c r="K133" s="57"/>
      <c r="L133" s="104">
        <v>0</v>
      </c>
      <c r="M133" s="100">
        <v>0</v>
      </c>
      <c r="N133" s="100"/>
      <c r="O133" s="100">
        <v>0</v>
      </c>
      <c r="P133" s="100" t="s">
        <v>563</v>
      </c>
      <c r="Q133" s="100"/>
      <c r="R133" s="162">
        <v>0</v>
      </c>
      <c r="S133" s="100"/>
      <c r="T133" s="100"/>
      <c r="U133" s="100"/>
      <c r="V133" s="100"/>
      <c r="W133" s="57"/>
      <c r="X133" s="104" t="e">
        <v>#DIV/0!</v>
      </c>
      <c r="Y133" s="100"/>
      <c r="Z133" s="100"/>
      <c r="AA133" s="100"/>
      <c r="AB133" s="100"/>
      <c r="AC133" s="57"/>
      <c r="AD133" s="104" t="e">
        <v>#DIV/0!</v>
      </c>
      <c r="AE133" s="100"/>
      <c r="AF133" s="100"/>
      <c r="AG133" s="100"/>
      <c r="AH133" s="100"/>
      <c r="AI133" s="57"/>
      <c r="AJ133" s="104" t="e">
        <v>#DIV/0!</v>
      </c>
      <c r="AK133" s="56"/>
      <c r="AL133" s="56"/>
      <c r="AM133" s="100"/>
      <c r="AN133" s="56"/>
      <c r="AO133" s="57"/>
      <c r="AP133" s="104">
        <v>0</v>
      </c>
      <c r="AQ133" s="100"/>
      <c r="AR133" s="100"/>
      <c r="AS133" s="100"/>
      <c r="AT133" s="100"/>
      <c r="AU133" s="57"/>
      <c r="AV133" s="104" t="e">
        <v>#DIV/0!</v>
      </c>
      <c r="AW133" s="100"/>
      <c r="AX133" s="100"/>
      <c r="AY133" s="100">
        <v>0</v>
      </c>
      <c r="AZ133" s="100"/>
      <c r="BA133" s="100">
        <v>0</v>
      </c>
      <c r="BB133" s="162">
        <v>0</v>
      </c>
      <c r="BC133" s="100"/>
      <c r="BD133" s="100"/>
      <c r="BE133" s="100"/>
      <c r="BF133" s="56"/>
      <c r="BG133" s="74"/>
      <c r="BH133" s="104" t="e">
        <f>AVERAGE(Table1215165[[#This Row],[Column55]],Table1215165[[#This Row],[Column56]])</f>
        <v>#DIV/0!</v>
      </c>
    </row>
    <row r="134" spans="1:60" ht="23.1" customHeight="1" x14ac:dyDescent="0.3">
      <c r="A134" s="78">
        <v>132</v>
      </c>
      <c r="B134" s="61" t="s">
        <v>78</v>
      </c>
      <c r="C134" s="62" t="s">
        <v>79</v>
      </c>
      <c r="D134" s="61" t="s">
        <v>541</v>
      </c>
      <c r="E134" s="61" t="s">
        <v>34</v>
      </c>
      <c r="F134" s="61" t="s">
        <v>638</v>
      </c>
      <c r="G134" s="52"/>
      <c r="H134" s="52"/>
      <c r="I134" s="52"/>
      <c r="J134" s="52"/>
      <c r="K134" s="63"/>
      <c r="L134" s="104">
        <v>0</v>
      </c>
      <c r="M134" s="100">
        <v>3</v>
      </c>
      <c r="N134" s="100"/>
      <c r="O134" s="100">
        <v>3</v>
      </c>
      <c r="P134" s="100">
        <v>3</v>
      </c>
      <c r="Q134" s="100"/>
      <c r="R134" s="162">
        <v>3</v>
      </c>
      <c r="S134" s="99"/>
      <c r="T134" s="99"/>
      <c r="U134" s="99"/>
      <c r="V134" s="99"/>
      <c r="W134" s="63"/>
      <c r="X134" s="104" t="e">
        <v>#DIV/0!</v>
      </c>
      <c r="Y134" s="99"/>
      <c r="Z134" s="99"/>
      <c r="AA134" s="99"/>
      <c r="AB134" s="99"/>
      <c r="AC134" s="63"/>
      <c r="AD134" s="104" t="e">
        <v>#DIV/0!</v>
      </c>
      <c r="AE134" s="99"/>
      <c r="AF134" s="99"/>
      <c r="AG134" s="99"/>
      <c r="AH134" s="99"/>
      <c r="AI134" s="63"/>
      <c r="AJ134" s="104" t="e">
        <v>#DIV/0!</v>
      </c>
      <c r="AK134" s="52"/>
      <c r="AL134" s="52"/>
      <c r="AM134" s="99"/>
      <c r="AN134" s="52"/>
      <c r="AO134" s="63"/>
      <c r="AP134" s="104">
        <v>0</v>
      </c>
      <c r="AQ134" s="99"/>
      <c r="AR134" s="99"/>
      <c r="AS134" s="99"/>
      <c r="AT134" s="99"/>
      <c r="AU134" s="63"/>
      <c r="AV134" s="104" t="e">
        <v>#DIV/0!</v>
      </c>
      <c r="AW134" s="99"/>
      <c r="AX134" s="99"/>
      <c r="AY134" s="100">
        <v>5</v>
      </c>
      <c r="AZ134" s="100"/>
      <c r="BA134" s="100">
        <v>3</v>
      </c>
      <c r="BB134" s="162">
        <v>4</v>
      </c>
      <c r="BC134" s="99"/>
      <c r="BD134" s="99"/>
      <c r="BE134" s="99"/>
      <c r="BF134" s="52"/>
      <c r="BG134" s="79"/>
      <c r="BH134" s="104" t="e">
        <f>AVERAGE(Table1215165[[#This Row],[Column55]],Table1215165[[#This Row],[Column56]])</f>
        <v>#DIV/0!</v>
      </c>
    </row>
    <row r="135" spans="1:60" ht="23.1" customHeight="1" x14ac:dyDescent="0.3">
      <c r="A135" s="77">
        <v>133</v>
      </c>
      <c r="B135" s="54" t="s">
        <v>84</v>
      </c>
      <c r="C135" s="55" t="s">
        <v>85</v>
      </c>
      <c r="D135" s="54" t="s">
        <v>449</v>
      </c>
      <c r="E135" s="54" t="s">
        <v>34</v>
      </c>
      <c r="F135" s="54" t="s">
        <v>638</v>
      </c>
      <c r="G135" s="56"/>
      <c r="H135" s="56"/>
      <c r="I135" s="56"/>
      <c r="J135" s="56"/>
      <c r="K135" s="57"/>
      <c r="L135" s="104">
        <v>0</v>
      </c>
      <c r="M135" s="100">
        <v>3</v>
      </c>
      <c r="N135" s="100"/>
      <c r="O135" s="100">
        <v>4</v>
      </c>
      <c r="P135" s="100">
        <v>4</v>
      </c>
      <c r="Q135" s="100"/>
      <c r="R135" s="162">
        <v>3.6666666666666665</v>
      </c>
      <c r="S135" s="100"/>
      <c r="T135" s="100"/>
      <c r="U135" s="100"/>
      <c r="V135" s="100"/>
      <c r="W135" s="57"/>
      <c r="X135" s="104" t="e">
        <v>#DIV/0!</v>
      </c>
      <c r="Y135" s="100"/>
      <c r="Z135" s="100"/>
      <c r="AA135" s="100"/>
      <c r="AB135" s="100"/>
      <c r="AC135" s="57"/>
      <c r="AD135" s="104" t="e">
        <v>#DIV/0!</v>
      </c>
      <c r="AE135" s="100"/>
      <c r="AF135" s="100"/>
      <c r="AG135" s="100"/>
      <c r="AH135" s="100"/>
      <c r="AI135" s="57"/>
      <c r="AJ135" s="104" t="e">
        <v>#DIV/0!</v>
      </c>
      <c r="AK135" s="56"/>
      <c r="AL135" s="56"/>
      <c r="AM135" s="100"/>
      <c r="AN135" s="56"/>
      <c r="AO135" s="57"/>
      <c r="AP135" s="104">
        <v>0</v>
      </c>
      <c r="AQ135" s="100"/>
      <c r="AR135" s="100"/>
      <c r="AS135" s="100"/>
      <c r="AT135" s="100"/>
      <c r="AU135" s="57"/>
      <c r="AV135" s="104" t="e">
        <v>#DIV/0!</v>
      </c>
      <c r="AW135" s="100"/>
      <c r="AX135" s="100"/>
      <c r="AY135" s="100">
        <v>5</v>
      </c>
      <c r="AZ135" s="100"/>
      <c r="BA135" s="100">
        <v>4</v>
      </c>
      <c r="BB135" s="162">
        <v>4.5</v>
      </c>
      <c r="BC135" s="100"/>
      <c r="BD135" s="100"/>
      <c r="BE135" s="100"/>
      <c r="BF135" s="56"/>
      <c r="BG135" s="74"/>
      <c r="BH135" s="104" t="e">
        <f>AVERAGE(Table1215165[[#This Row],[Column55]],Table1215165[[#This Row],[Column56]])</f>
        <v>#DIV/0!</v>
      </c>
    </row>
    <row r="136" spans="1:60" ht="23.1" customHeight="1" x14ac:dyDescent="0.3">
      <c r="A136" s="78">
        <v>134</v>
      </c>
      <c r="B136" s="61" t="s">
        <v>252</v>
      </c>
      <c r="C136" s="62" t="s">
        <v>253</v>
      </c>
      <c r="D136" s="61" t="s">
        <v>449</v>
      </c>
      <c r="E136" s="61" t="s">
        <v>160</v>
      </c>
      <c r="F136" s="61" t="s">
        <v>641</v>
      </c>
      <c r="G136" s="52"/>
      <c r="H136" s="52"/>
      <c r="I136" s="52"/>
      <c r="J136" s="52"/>
      <c r="K136" s="63"/>
      <c r="L136" s="104">
        <v>0</v>
      </c>
      <c r="M136" s="100">
        <v>1</v>
      </c>
      <c r="N136" s="100"/>
      <c r="O136" s="100">
        <v>1</v>
      </c>
      <c r="P136" s="100" t="s">
        <v>563</v>
      </c>
      <c r="Q136" s="100"/>
      <c r="R136" s="162">
        <v>1</v>
      </c>
      <c r="S136" s="99"/>
      <c r="T136" s="99"/>
      <c r="U136" s="99"/>
      <c r="V136" s="99"/>
      <c r="W136" s="63"/>
      <c r="X136" s="104" t="e">
        <v>#DIV/0!</v>
      </c>
      <c r="Y136" s="99"/>
      <c r="Z136" s="99"/>
      <c r="AA136" s="99"/>
      <c r="AB136" s="99"/>
      <c r="AC136" s="63"/>
      <c r="AD136" s="104" t="e">
        <v>#DIV/0!</v>
      </c>
      <c r="AE136" s="99"/>
      <c r="AF136" s="99"/>
      <c r="AG136" s="99"/>
      <c r="AH136" s="99"/>
      <c r="AI136" s="63"/>
      <c r="AJ136" s="104" t="e">
        <v>#DIV/0!</v>
      </c>
      <c r="AK136" s="52"/>
      <c r="AL136" s="52"/>
      <c r="AM136" s="99"/>
      <c r="AN136" s="52"/>
      <c r="AO136" s="63"/>
      <c r="AP136" s="104">
        <v>0</v>
      </c>
      <c r="AQ136" s="99"/>
      <c r="AR136" s="99"/>
      <c r="AS136" s="99"/>
      <c r="AT136" s="99"/>
      <c r="AU136" s="63"/>
      <c r="AV136" s="104" t="e">
        <v>#DIV/0!</v>
      </c>
      <c r="AW136" s="99"/>
      <c r="AX136" s="99"/>
      <c r="AY136" s="100">
        <v>5</v>
      </c>
      <c r="AZ136" s="100"/>
      <c r="BA136" s="100">
        <v>1</v>
      </c>
      <c r="BB136" s="162">
        <v>3</v>
      </c>
      <c r="BC136" s="99"/>
      <c r="BD136" s="99"/>
      <c r="BE136" s="99"/>
      <c r="BF136" s="52"/>
      <c r="BG136" s="79"/>
      <c r="BH136" s="104" t="e">
        <f>AVERAGE(Table1215165[[#This Row],[Column55]],Table1215165[[#This Row],[Column56]])</f>
        <v>#DIV/0!</v>
      </c>
    </row>
    <row r="137" spans="1:60" ht="23.1" customHeight="1" x14ac:dyDescent="0.3">
      <c r="A137" s="77">
        <v>135</v>
      </c>
      <c r="B137" s="54" t="s">
        <v>369</v>
      </c>
      <c r="C137" s="55" t="s">
        <v>370</v>
      </c>
      <c r="D137" s="54" t="s">
        <v>449</v>
      </c>
      <c r="E137" s="54" t="s">
        <v>492</v>
      </c>
      <c r="F137" s="54" t="s">
        <v>640</v>
      </c>
      <c r="G137" s="56"/>
      <c r="H137" s="56"/>
      <c r="I137" s="56"/>
      <c r="J137" s="56"/>
      <c r="K137" s="57"/>
      <c r="L137" s="104">
        <v>0</v>
      </c>
      <c r="M137" s="100" t="s">
        <v>563</v>
      </c>
      <c r="N137" s="100"/>
      <c r="O137" s="100" t="s">
        <v>563</v>
      </c>
      <c r="P137" s="100" t="s">
        <v>563</v>
      </c>
      <c r="Q137" s="100"/>
      <c r="R137" s="162" t="s">
        <v>563</v>
      </c>
      <c r="S137" s="100"/>
      <c r="T137" s="100"/>
      <c r="U137" s="100"/>
      <c r="V137" s="100"/>
      <c r="W137" s="57"/>
      <c r="X137" s="104" t="e">
        <v>#DIV/0!</v>
      </c>
      <c r="Y137" s="100"/>
      <c r="Z137" s="100"/>
      <c r="AA137" s="100"/>
      <c r="AB137" s="100"/>
      <c r="AC137" s="57"/>
      <c r="AD137" s="104" t="e">
        <v>#DIV/0!</v>
      </c>
      <c r="AE137" s="100"/>
      <c r="AF137" s="100"/>
      <c r="AG137" s="100"/>
      <c r="AH137" s="100"/>
      <c r="AI137" s="57"/>
      <c r="AJ137" s="104" t="e">
        <v>#DIV/0!</v>
      </c>
      <c r="AK137" s="56"/>
      <c r="AL137" s="56"/>
      <c r="AM137" s="100"/>
      <c r="AN137" s="56"/>
      <c r="AO137" s="57"/>
      <c r="AP137" s="104">
        <v>0</v>
      </c>
      <c r="AQ137" s="100"/>
      <c r="AR137" s="100"/>
      <c r="AS137" s="100"/>
      <c r="AT137" s="100"/>
      <c r="AU137" s="57"/>
      <c r="AV137" s="104" t="e">
        <v>#DIV/0!</v>
      </c>
      <c r="AW137" s="100"/>
      <c r="AX137" s="100"/>
      <c r="AY137" s="100" t="s">
        <v>563</v>
      </c>
      <c r="AZ137" s="100"/>
      <c r="BA137" s="100" t="s">
        <v>563</v>
      </c>
      <c r="BB137" s="162" t="s">
        <v>563</v>
      </c>
      <c r="BC137" s="100"/>
      <c r="BD137" s="100"/>
      <c r="BE137" s="100"/>
      <c r="BF137" s="56"/>
      <c r="BG137" s="74"/>
      <c r="BH137" s="104" t="e">
        <f>AVERAGE(Table1215165[[#This Row],[Column55]],Table1215165[[#This Row],[Column56]])</f>
        <v>#DIV/0!</v>
      </c>
    </row>
    <row r="138" spans="1:60" ht="23.1" customHeight="1" x14ac:dyDescent="0.3">
      <c r="A138" s="78">
        <v>136</v>
      </c>
      <c r="B138" s="61" t="s">
        <v>371</v>
      </c>
      <c r="C138" s="62" t="s">
        <v>372</v>
      </c>
      <c r="D138" s="61" t="s">
        <v>541</v>
      </c>
      <c r="E138" s="61" t="s">
        <v>492</v>
      </c>
      <c r="F138" s="61" t="s">
        <v>640</v>
      </c>
      <c r="G138" s="52"/>
      <c r="H138" s="52"/>
      <c r="I138" s="52"/>
      <c r="J138" s="52"/>
      <c r="K138" s="63"/>
      <c r="L138" s="104">
        <v>0</v>
      </c>
      <c r="M138" s="100" t="s">
        <v>563</v>
      </c>
      <c r="N138" s="100"/>
      <c r="O138" s="100" t="s">
        <v>563</v>
      </c>
      <c r="P138" s="100" t="s">
        <v>563</v>
      </c>
      <c r="Q138" s="100"/>
      <c r="R138" s="162" t="s">
        <v>563</v>
      </c>
      <c r="S138" s="99"/>
      <c r="T138" s="99"/>
      <c r="U138" s="99"/>
      <c r="V138" s="99"/>
      <c r="W138" s="63"/>
      <c r="X138" s="104" t="e">
        <v>#DIV/0!</v>
      </c>
      <c r="Y138" s="99"/>
      <c r="Z138" s="99"/>
      <c r="AA138" s="99"/>
      <c r="AB138" s="99"/>
      <c r="AC138" s="63"/>
      <c r="AD138" s="104" t="e">
        <v>#DIV/0!</v>
      </c>
      <c r="AE138" s="99"/>
      <c r="AF138" s="99"/>
      <c r="AG138" s="99"/>
      <c r="AH138" s="99"/>
      <c r="AI138" s="63"/>
      <c r="AJ138" s="104" t="e">
        <v>#DIV/0!</v>
      </c>
      <c r="AK138" s="52"/>
      <c r="AL138" s="52"/>
      <c r="AM138" s="99"/>
      <c r="AN138" s="52"/>
      <c r="AO138" s="63"/>
      <c r="AP138" s="104">
        <v>0</v>
      </c>
      <c r="AQ138" s="99"/>
      <c r="AR138" s="99"/>
      <c r="AS138" s="99"/>
      <c r="AT138" s="99"/>
      <c r="AU138" s="63"/>
      <c r="AV138" s="104" t="e">
        <v>#DIV/0!</v>
      </c>
      <c r="AW138" s="99"/>
      <c r="AX138" s="99"/>
      <c r="AY138" s="100" t="s">
        <v>563</v>
      </c>
      <c r="AZ138" s="100"/>
      <c r="BA138" s="100" t="s">
        <v>563</v>
      </c>
      <c r="BB138" s="162" t="s">
        <v>563</v>
      </c>
      <c r="BC138" s="99"/>
      <c r="BD138" s="99"/>
      <c r="BE138" s="99"/>
      <c r="BF138" s="52"/>
      <c r="BG138" s="79"/>
      <c r="BH138" s="104" t="e">
        <f>AVERAGE(Table1215165[[#This Row],[Column55]],Table1215165[[#This Row],[Column56]])</f>
        <v>#DIV/0!</v>
      </c>
    </row>
    <row r="139" spans="1:60" ht="23.1" customHeight="1" x14ac:dyDescent="0.3">
      <c r="A139" s="77">
        <v>137</v>
      </c>
      <c r="B139" s="54" t="s">
        <v>266</v>
      </c>
      <c r="C139" s="55" t="s">
        <v>267</v>
      </c>
      <c r="D139" s="54" t="s">
        <v>541</v>
      </c>
      <c r="E139" s="54" t="s">
        <v>160</v>
      </c>
      <c r="F139" s="54" t="s">
        <v>641</v>
      </c>
      <c r="G139" s="56"/>
      <c r="H139" s="56"/>
      <c r="I139" s="56"/>
      <c r="J139" s="56"/>
      <c r="K139" s="57"/>
      <c r="L139" s="104">
        <v>0</v>
      </c>
      <c r="M139" s="100">
        <v>3</v>
      </c>
      <c r="N139" s="100"/>
      <c r="O139" s="100">
        <v>3</v>
      </c>
      <c r="P139" s="100" t="s">
        <v>563</v>
      </c>
      <c r="Q139" s="100"/>
      <c r="R139" s="162">
        <v>3</v>
      </c>
      <c r="S139" s="100"/>
      <c r="T139" s="100"/>
      <c r="U139" s="100"/>
      <c r="V139" s="100"/>
      <c r="W139" s="57"/>
      <c r="X139" s="104" t="e">
        <v>#DIV/0!</v>
      </c>
      <c r="Y139" s="100"/>
      <c r="Z139" s="100"/>
      <c r="AA139" s="100"/>
      <c r="AB139" s="100"/>
      <c r="AC139" s="57"/>
      <c r="AD139" s="104" t="e">
        <v>#DIV/0!</v>
      </c>
      <c r="AE139" s="100"/>
      <c r="AF139" s="100"/>
      <c r="AG139" s="100"/>
      <c r="AH139" s="100"/>
      <c r="AI139" s="57"/>
      <c r="AJ139" s="104" t="e">
        <v>#DIV/0!</v>
      </c>
      <c r="AK139" s="56"/>
      <c r="AL139" s="56"/>
      <c r="AM139" s="100"/>
      <c r="AN139" s="56"/>
      <c r="AO139" s="57"/>
      <c r="AP139" s="104">
        <v>0</v>
      </c>
      <c r="AQ139" s="100"/>
      <c r="AR139" s="100"/>
      <c r="AS139" s="100"/>
      <c r="AT139" s="100"/>
      <c r="AU139" s="57"/>
      <c r="AV139" s="104" t="e">
        <v>#DIV/0!</v>
      </c>
      <c r="AW139" s="100"/>
      <c r="AX139" s="100"/>
      <c r="AY139" s="100">
        <v>5</v>
      </c>
      <c r="AZ139" s="100"/>
      <c r="BA139" s="100">
        <v>3</v>
      </c>
      <c r="BB139" s="162">
        <v>4</v>
      </c>
      <c r="BC139" s="100"/>
      <c r="BD139" s="100"/>
      <c r="BE139" s="100"/>
      <c r="BF139" s="56"/>
      <c r="BG139" s="74"/>
      <c r="BH139" s="104" t="e">
        <f>AVERAGE(Table1215165[[#This Row],[Column55]],Table1215165[[#This Row],[Column56]])</f>
        <v>#DIV/0!</v>
      </c>
    </row>
    <row r="140" spans="1:60" ht="23.1" customHeight="1" x14ac:dyDescent="0.3">
      <c r="A140" s="78">
        <v>138</v>
      </c>
      <c r="B140" s="61" t="s">
        <v>280</v>
      </c>
      <c r="C140" s="62" t="s">
        <v>281</v>
      </c>
      <c r="D140" s="61" t="s">
        <v>541</v>
      </c>
      <c r="E140" s="61" t="s">
        <v>160</v>
      </c>
      <c r="F140" s="61" t="s">
        <v>641</v>
      </c>
      <c r="G140" s="52"/>
      <c r="H140" s="52"/>
      <c r="I140" s="52"/>
      <c r="J140" s="52"/>
      <c r="K140" s="63"/>
      <c r="L140" s="104">
        <v>0</v>
      </c>
      <c r="M140" s="100">
        <v>2</v>
      </c>
      <c r="N140" s="100"/>
      <c r="O140" s="100">
        <v>3</v>
      </c>
      <c r="P140" s="100" t="s">
        <v>563</v>
      </c>
      <c r="Q140" s="100"/>
      <c r="R140" s="162">
        <v>2.5</v>
      </c>
      <c r="S140" s="99"/>
      <c r="T140" s="99"/>
      <c r="U140" s="99"/>
      <c r="V140" s="99"/>
      <c r="W140" s="63"/>
      <c r="X140" s="104" t="e">
        <v>#DIV/0!</v>
      </c>
      <c r="Y140" s="99"/>
      <c r="Z140" s="99"/>
      <c r="AA140" s="99"/>
      <c r="AB140" s="99"/>
      <c r="AC140" s="63"/>
      <c r="AD140" s="104" t="e">
        <v>#DIV/0!</v>
      </c>
      <c r="AE140" s="99"/>
      <c r="AF140" s="99"/>
      <c r="AG140" s="99"/>
      <c r="AH140" s="99"/>
      <c r="AI140" s="63"/>
      <c r="AJ140" s="104" t="e">
        <v>#DIV/0!</v>
      </c>
      <c r="AK140" s="52"/>
      <c r="AL140" s="52"/>
      <c r="AM140" s="99"/>
      <c r="AN140" s="52"/>
      <c r="AO140" s="63"/>
      <c r="AP140" s="104">
        <v>0</v>
      </c>
      <c r="AQ140" s="99"/>
      <c r="AR140" s="99"/>
      <c r="AS140" s="99"/>
      <c r="AT140" s="99"/>
      <c r="AU140" s="63"/>
      <c r="AV140" s="104" t="e">
        <v>#DIV/0!</v>
      </c>
      <c r="AW140" s="99"/>
      <c r="AX140" s="99"/>
      <c r="AY140" s="100">
        <v>5</v>
      </c>
      <c r="AZ140" s="100"/>
      <c r="BA140" s="100">
        <v>2</v>
      </c>
      <c r="BB140" s="162">
        <v>3.5</v>
      </c>
      <c r="BC140" s="99"/>
      <c r="BD140" s="99"/>
      <c r="BE140" s="99"/>
      <c r="BF140" s="52"/>
      <c r="BG140" s="79"/>
      <c r="BH140" s="104" t="e">
        <f>AVERAGE(Table1215165[[#This Row],[Column55]],Table1215165[[#This Row],[Column56]])</f>
        <v>#DIV/0!</v>
      </c>
    </row>
    <row r="141" spans="1:60" ht="23.1" customHeight="1" x14ac:dyDescent="0.3">
      <c r="A141" s="77">
        <v>139</v>
      </c>
      <c r="B141" s="54" t="s">
        <v>151</v>
      </c>
      <c r="C141" s="55" t="s">
        <v>152</v>
      </c>
      <c r="D141" s="54" t="s">
        <v>449</v>
      </c>
      <c r="E141" s="54" t="s">
        <v>34</v>
      </c>
      <c r="F141" s="54" t="s">
        <v>638</v>
      </c>
      <c r="G141" s="56"/>
      <c r="H141" s="56"/>
      <c r="I141" s="56"/>
      <c r="J141" s="56"/>
      <c r="K141" s="57"/>
      <c r="L141" s="104">
        <v>0</v>
      </c>
      <c r="M141" s="100">
        <v>4</v>
      </c>
      <c r="N141" s="100"/>
      <c r="O141" s="100">
        <v>4</v>
      </c>
      <c r="P141" s="100">
        <v>4</v>
      </c>
      <c r="Q141" s="100"/>
      <c r="R141" s="162">
        <v>4</v>
      </c>
      <c r="S141" s="100"/>
      <c r="T141" s="100"/>
      <c r="U141" s="100"/>
      <c r="V141" s="100"/>
      <c r="W141" s="57"/>
      <c r="X141" s="104" t="e">
        <v>#DIV/0!</v>
      </c>
      <c r="Y141" s="100"/>
      <c r="Z141" s="100"/>
      <c r="AA141" s="100"/>
      <c r="AB141" s="100"/>
      <c r="AC141" s="57"/>
      <c r="AD141" s="104" t="e">
        <v>#DIV/0!</v>
      </c>
      <c r="AE141" s="100"/>
      <c r="AF141" s="100"/>
      <c r="AG141" s="100"/>
      <c r="AH141" s="100"/>
      <c r="AI141" s="57"/>
      <c r="AJ141" s="104" t="e">
        <v>#DIV/0!</v>
      </c>
      <c r="AK141" s="56"/>
      <c r="AL141" s="56"/>
      <c r="AM141" s="100"/>
      <c r="AN141" s="56"/>
      <c r="AO141" s="57"/>
      <c r="AP141" s="104">
        <v>0</v>
      </c>
      <c r="AQ141" s="100"/>
      <c r="AR141" s="100"/>
      <c r="AS141" s="100"/>
      <c r="AT141" s="100"/>
      <c r="AU141" s="57"/>
      <c r="AV141" s="104" t="e">
        <v>#DIV/0!</v>
      </c>
      <c r="AW141" s="100"/>
      <c r="AX141" s="100"/>
      <c r="AY141" s="100">
        <v>5</v>
      </c>
      <c r="AZ141" s="100"/>
      <c r="BA141" s="100">
        <v>5</v>
      </c>
      <c r="BB141" s="162">
        <v>5</v>
      </c>
      <c r="BC141" s="100"/>
      <c r="BD141" s="100"/>
      <c r="BE141" s="100"/>
      <c r="BF141" s="56"/>
      <c r="BG141" s="74"/>
      <c r="BH141" s="104" t="e">
        <f>AVERAGE(Table1215165[[#This Row],[Column55]],Table1215165[[#This Row],[Column56]])</f>
        <v>#DIV/0!</v>
      </c>
    </row>
    <row r="142" spans="1:60" ht="23.1" customHeight="1" x14ac:dyDescent="0.3">
      <c r="A142" s="78">
        <v>140</v>
      </c>
      <c r="B142" s="61" t="s">
        <v>373</v>
      </c>
      <c r="C142" s="62" t="s">
        <v>374</v>
      </c>
      <c r="D142" s="61" t="s">
        <v>449</v>
      </c>
      <c r="E142" s="61" t="s">
        <v>492</v>
      </c>
      <c r="F142" s="61" t="s">
        <v>640</v>
      </c>
      <c r="G142" s="52"/>
      <c r="H142" s="52"/>
      <c r="I142" s="52"/>
      <c r="J142" s="52"/>
      <c r="K142" s="63"/>
      <c r="L142" s="104">
        <v>0</v>
      </c>
      <c r="M142" s="100" t="s">
        <v>563</v>
      </c>
      <c r="N142" s="100"/>
      <c r="O142" s="100" t="s">
        <v>563</v>
      </c>
      <c r="P142" s="100" t="s">
        <v>563</v>
      </c>
      <c r="Q142" s="100"/>
      <c r="R142" s="162" t="s">
        <v>563</v>
      </c>
      <c r="S142" s="99"/>
      <c r="T142" s="99"/>
      <c r="U142" s="99"/>
      <c r="V142" s="99"/>
      <c r="W142" s="63"/>
      <c r="X142" s="104" t="e">
        <v>#DIV/0!</v>
      </c>
      <c r="Y142" s="99"/>
      <c r="Z142" s="99"/>
      <c r="AA142" s="99"/>
      <c r="AB142" s="99"/>
      <c r="AC142" s="63"/>
      <c r="AD142" s="104" t="e">
        <v>#DIV/0!</v>
      </c>
      <c r="AE142" s="99"/>
      <c r="AF142" s="99"/>
      <c r="AG142" s="99"/>
      <c r="AH142" s="99"/>
      <c r="AI142" s="63"/>
      <c r="AJ142" s="104" t="e">
        <v>#DIV/0!</v>
      </c>
      <c r="AK142" s="52"/>
      <c r="AL142" s="52"/>
      <c r="AM142" s="99"/>
      <c r="AN142" s="52"/>
      <c r="AO142" s="63"/>
      <c r="AP142" s="104">
        <v>0</v>
      </c>
      <c r="AQ142" s="99"/>
      <c r="AR142" s="99"/>
      <c r="AS142" s="99"/>
      <c r="AT142" s="99"/>
      <c r="AU142" s="63"/>
      <c r="AV142" s="104" t="e">
        <v>#DIV/0!</v>
      </c>
      <c r="AW142" s="99"/>
      <c r="AX142" s="99"/>
      <c r="AY142" s="100" t="s">
        <v>563</v>
      </c>
      <c r="AZ142" s="100"/>
      <c r="BA142" s="100" t="s">
        <v>563</v>
      </c>
      <c r="BB142" s="162" t="s">
        <v>563</v>
      </c>
      <c r="BC142" s="99"/>
      <c r="BD142" s="99"/>
      <c r="BE142" s="99"/>
      <c r="BF142" s="52"/>
      <c r="BG142" s="79"/>
      <c r="BH142" s="104" t="e">
        <f>AVERAGE(Table1215165[[#This Row],[Column55]],Table1215165[[#This Row],[Column56]])</f>
        <v>#DIV/0!</v>
      </c>
    </row>
    <row r="143" spans="1:60" ht="23.1" customHeight="1" x14ac:dyDescent="0.3">
      <c r="A143" s="77">
        <v>141</v>
      </c>
      <c r="B143" s="54" t="s">
        <v>268</v>
      </c>
      <c r="C143" s="55" t="s">
        <v>269</v>
      </c>
      <c r="D143" s="54" t="s">
        <v>449</v>
      </c>
      <c r="E143" s="54" t="s">
        <v>160</v>
      </c>
      <c r="F143" s="54" t="s">
        <v>641</v>
      </c>
      <c r="G143" s="56"/>
      <c r="H143" s="56"/>
      <c r="I143" s="56"/>
      <c r="J143" s="56"/>
      <c r="K143" s="57"/>
      <c r="L143" s="104">
        <v>0</v>
      </c>
      <c r="M143" s="100">
        <v>3</v>
      </c>
      <c r="N143" s="100"/>
      <c r="O143" s="100">
        <v>4</v>
      </c>
      <c r="P143" s="100" t="s">
        <v>563</v>
      </c>
      <c r="Q143" s="100"/>
      <c r="R143" s="162">
        <v>3.5</v>
      </c>
      <c r="S143" s="100"/>
      <c r="T143" s="100"/>
      <c r="U143" s="100"/>
      <c r="V143" s="100"/>
      <c r="W143" s="57"/>
      <c r="X143" s="104" t="e">
        <v>#DIV/0!</v>
      </c>
      <c r="Y143" s="100"/>
      <c r="Z143" s="100"/>
      <c r="AA143" s="100"/>
      <c r="AB143" s="100"/>
      <c r="AC143" s="57"/>
      <c r="AD143" s="104" t="e">
        <v>#DIV/0!</v>
      </c>
      <c r="AE143" s="100"/>
      <c r="AF143" s="100"/>
      <c r="AG143" s="100"/>
      <c r="AH143" s="100"/>
      <c r="AI143" s="57"/>
      <c r="AJ143" s="104" t="e">
        <v>#DIV/0!</v>
      </c>
      <c r="AK143" s="56"/>
      <c r="AL143" s="56"/>
      <c r="AM143" s="100"/>
      <c r="AN143" s="56"/>
      <c r="AO143" s="57"/>
      <c r="AP143" s="104">
        <v>0</v>
      </c>
      <c r="AQ143" s="100"/>
      <c r="AR143" s="100"/>
      <c r="AS143" s="100"/>
      <c r="AT143" s="100"/>
      <c r="AU143" s="57"/>
      <c r="AV143" s="104" t="e">
        <v>#DIV/0!</v>
      </c>
      <c r="AW143" s="100"/>
      <c r="AX143" s="100"/>
      <c r="AY143" s="100">
        <v>5</v>
      </c>
      <c r="AZ143" s="100"/>
      <c r="BA143" s="100">
        <v>4</v>
      </c>
      <c r="BB143" s="162">
        <v>4.5</v>
      </c>
      <c r="BC143" s="100"/>
      <c r="BD143" s="100"/>
      <c r="BE143" s="100"/>
      <c r="BF143" s="56"/>
      <c r="BG143" s="74"/>
      <c r="BH143" s="104" t="e">
        <f>AVERAGE(Table1215165[[#This Row],[Column55]],Table1215165[[#This Row],[Column56]])</f>
        <v>#DIV/0!</v>
      </c>
    </row>
    <row r="144" spans="1:60" ht="23.1" customHeight="1" x14ac:dyDescent="0.3">
      <c r="A144" s="78">
        <v>142</v>
      </c>
      <c r="B144" s="61" t="s">
        <v>169</v>
      </c>
      <c r="C144" s="62" t="s">
        <v>170</v>
      </c>
      <c r="D144" s="61" t="s">
        <v>541</v>
      </c>
      <c r="E144" s="61" t="s">
        <v>160</v>
      </c>
      <c r="F144" s="61" t="s">
        <v>641</v>
      </c>
      <c r="G144" s="52"/>
      <c r="H144" s="52"/>
      <c r="I144" s="52"/>
      <c r="J144" s="52"/>
      <c r="K144" s="63"/>
      <c r="L144" s="104">
        <v>0</v>
      </c>
      <c r="M144" s="100">
        <v>3</v>
      </c>
      <c r="N144" s="100"/>
      <c r="O144" s="100">
        <v>3</v>
      </c>
      <c r="P144" s="100" t="s">
        <v>563</v>
      </c>
      <c r="Q144" s="100"/>
      <c r="R144" s="162">
        <v>3</v>
      </c>
      <c r="S144" s="99"/>
      <c r="T144" s="99"/>
      <c r="U144" s="99"/>
      <c r="V144" s="99"/>
      <c r="W144" s="63"/>
      <c r="X144" s="104" t="e">
        <v>#DIV/0!</v>
      </c>
      <c r="Y144" s="99"/>
      <c r="Z144" s="99"/>
      <c r="AA144" s="99"/>
      <c r="AB144" s="99"/>
      <c r="AC144" s="63"/>
      <c r="AD144" s="104" t="e">
        <v>#DIV/0!</v>
      </c>
      <c r="AE144" s="99"/>
      <c r="AF144" s="99"/>
      <c r="AG144" s="99"/>
      <c r="AH144" s="99"/>
      <c r="AI144" s="63"/>
      <c r="AJ144" s="104" t="e">
        <v>#DIV/0!</v>
      </c>
      <c r="AK144" s="52"/>
      <c r="AL144" s="52"/>
      <c r="AM144" s="99"/>
      <c r="AN144" s="52"/>
      <c r="AO144" s="63"/>
      <c r="AP144" s="104">
        <v>0</v>
      </c>
      <c r="AQ144" s="99"/>
      <c r="AR144" s="99"/>
      <c r="AS144" s="99"/>
      <c r="AT144" s="99"/>
      <c r="AU144" s="63"/>
      <c r="AV144" s="104" t="e">
        <v>#DIV/0!</v>
      </c>
      <c r="AW144" s="99"/>
      <c r="AX144" s="99"/>
      <c r="AY144" s="100">
        <v>5</v>
      </c>
      <c r="AZ144" s="100"/>
      <c r="BA144" s="100">
        <v>3</v>
      </c>
      <c r="BB144" s="162">
        <v>4</v>
      </c>
      <c r="BC144" s="99"/>
      <c r="BD144" s="99"/>
      <c r="BE144" s="99"/>
      <c r="BF144" s="52"/>
      <c r="BG144" s="79"/>
      <c r="BH144" s="104" t="e">
        <f>AVERAGE(Table1215165[[#This Row],[Column55]],Table1215165[[#This Row],[Column56]])</f>
        <v>#DIV/0!</v>
      </c>
    </row>
    <row r="145" spans="1:60" ht="23.1" customHeight="1" x14ac:dyDescent="0.3">
      <c r="A145" s="77">
        <v>143</v>
      </c>
      <c r="B145" s="54" t="s">
        <v>282</v>
      </c>
      <c r="C145" s="55" t="s">
        <v>283</v>
      </c>
      <c r="D145" s="54" t="s">
        <v>449</v>
      </c>
      <c r="E145" s="54" t="s">
        <v>160</v>
      </c>
      <c r="F145" s="54" t="s">
        <v>641</v>
      </c>
      <c r="G145" s="56"/>
      <c r="H145" s="56"/>
      <c r="I145" s="56"/>
      <c r="J145" s="56"/>
      <c r="K145" s="57"/>
      <c r="L145" s="104">
        <v>0</v>
      </c>
      <c r="M145" s="100">
        <v>3</v>
      </c>
      <c r="N145" s="100"/>
      <c r="O145" s="100">
        <v>3</v>
      </c>
      <c r="P145" s="100" t="s">
        <v>563</v>
      </c>
      <c r="Q145" s="100"/>
      <c r="R145" s="162">
        <v>3</v>
      </c>
      <c r="S145" s="100"/>
      <c r="T145" s="100"/>
      <c r="U145" s="100"/>
      <c r="V145" s="100"/>
      <c r="W145" s="57"/>
      <c r="X145" s="104" t="e">
        <v>#DIV/0!</v>
      </c>
      <c r="Y145" s="100"/>
      <c r="Z145" s="100"/>
      <c r="AA145" s="100"/>
      <c r="AB145" s="100"/>
      <c r="AC145" s="57"/>
      <c r="AD145" s="104" t="e">
        <v>#DIV/0!</v>
      </c>
      <c r="AE145" s="100"/>
      <c r="AF145" s="100"/>
      <c r="AG145" s="100"/>
      <c r="AH145" s="100"/>
      <c r="AI145" s="57"/>
      <c r="AJ145" s="104" t="e">
        <v>#DIV/0!</v>
      </c>
      <c r="AK145" s="56"/>
      <c r="AL145" s="56"/>
      <c r="AM145" s="100"/>
      <c r="AN145" s="56"/>
      <c r="AO145" s="57"/>
      <c r="AP145" s="104">
        <v>0</v>
      </c>
      <c r="AQ145" s="100"/>
      <c r="AR145" s="100"/>
      <c r="AS145" s="100"/>
      <c r="AT145" s="100"/>
      <c r="AU145" s="57"/>
      <c r="AV145" s="104" t="e">
        <v>#DIV/0!</v>
      </c>
      <c r="AW145" s="100"/>
      <c r="AX145" s="100"/>
      <c r="AY145" s="100">
        <v>5</v>
      </c>
      <c r="AZ145" s="100"/>
      <c r="BA145" s="100">
        <v>3</v>
      </c>
      <c r="BB145" s="162">
        <v>4</v>
      </c>
      <c r="BC145" s="100"/>
      <c r="BD145" s="100"/>
      <c r="BE145" s="100"/>
      <c r="BF145" s="56"/>
      <c r="BG145" s="74"/>
      <c r="BH145" s="104" t="e">
        <f>AVERAGE(Table1215165[[#This Row],[Column55]],Table1215165[[#This Row],[Column56]])</f>
        <v>#DIV/0!</v>
      </c>
    </row>
    <row r="146" spans="1:60" ht="23.1" customHeight="1" x14ac:dyDescent="0.3">
      <c r="A146" s="78">
        <v>144</v>
      </c>
      <c r="B146" s="61" t="s">
        <v>171</v>
      </c>
      <c r="C146" s="62" t="s">
        <v>172</v>
      </c>
      <c r="D146" s="61" t="s">
        <v>449</v>
      </c>
      <c r="E146" s="61" t="s">
        <v>160</v>
      </c>
      <c r="F146" s="61" t="s">
        <v>641</v>
      </c>
      <c r="G146" s="52"/>
      <c r="H146" s="52"/>
      <c r="I146" s="52"/>
      <c r="J146" s="52"/>
      <c r="K146" s="63"/>
      <c r="L146" s="104">
        <v>0</v>
      </c>
      <c r="M146" s="100">
        <v>4</v>
      </c>
      <c r="N146" s="100"/>
      <c r="O146" s="100">
        <v>4</v>
      </c>
      <c r="P146" s="100" t="s">
        <v>563</v>
      </c>
      <c r="Q146" s="100"/>
      <c r="R146" s="162">
        <v>4</v>
      </c>
      <c r="S146" s="99"/>
      <c r="T146" s="99"/>
      <c r="U146" s="99"/>
      <c r="V146" s="99"/>
      <c r="W146" s="63"/>
      <c r="X146" s="104" t="e">
        <v>#DIV/0!</v>
      </c>
      <c r="Y146" s="99"/>
      <c r="Z146" s="99"/>
      <c r="AA146" s="99"/>
      <c r="AB146" s="99"/>
      <c r="AC146" s="63"/>
      <c r="AD146" s="104" t="e">
        <v>#DIV/0!</v>
      </c>
      <c r="AE146" s="99"/>
      <c r="AF146" s="99"/>
      <c r="AG146" s="99"/>
      <c r="AH146" s="99"/>
      <c r="AI146" s="63"/>
      <c r="AJ146" s="104" t="e">
        <v>#DIV/0!</v>
      </c>
      <c r="AK146" s="52"/>
      <c r="AL146" s="52"/>
      <c r="AM146" s="99"/>
      <c r="AN146" s="52"/>
      <c r="AO146" s="63"/>
      <c r="AP146" s="104">
        <v>0</v>
      </c>
      <c r="AQ146" s="99"/>
      <c r="AR146" s="99"/>
      <c r="AS146" s="99"/>
      <c r="AT146" s="99"/>
      <c r="AU146" s="63"/>
      <c r="AV146" s="104" t="e">
        <v>#DIV/0!</v>
      </c>
      <c r="AW146" s="99"/>
      <c r="AX146" s="99"/>
      <c r="AY146" s="100">
        <v>5</v>
      </c>
      <c r="AZ146" s="100"/>
      <c r="BA146" s="100">
        <v>4</v>
      </c>
      <c r="BB146" s="162">
        <v>4.5</v>
      </c>
      <c r="BC146" s="99"/>
      <c r="BD146" s="99"/>
      <c r="BE146" s="99"/>
      <c r="BF146" s="52"/>
      <c r="BG146" s="79"/>
      <c r="BH146" s="104" t="e">
        <f>AVERAGE(Table1215165[[#This Row],[Column55]],Table1215165[[#This Row],[Column56]])</f>
        <v>#DIV/0!</v>
      </c>
    </row>
    <row r="147" spans="1:60" ht="23.1" customHeight="1" x14ac:dyDescent="0.3">
      <c r="A147" s="77">
        <v>145</v>
      </c>
      <c r="B147" s="54" t="s">
        <v>375</v>
      </c>
      <c r="C147" s="55" t="s">
        <v>376</v>
      </c>
      <c r="D147" s="54" t="s">
        <v>541</v>
      </c>
      <c r="E147" s="54" t="s">
        <v>492</v>
      </c>
      <c r="F147" s="54" t="s">
        <v>640</v>
      </c>
      <c r="G147" s="56"/>
      <c r="H147" s="56"/>
      <c r="I147" s="56"/>
      <c r="J147" s="56"/>
      <c r="K147" s="57"/>
      <c r="L147" s="104">
        <v>0</v>
      </c>
      <c r="M147" s="100" t="s">
        <v>563</v>
      </c>
      <c r="N147" s="100"/>
      <c r="O147" s="100" t="s">
        <v>563</v>
      </c>
      <c r="P147" s="100" t="s">
        <v>563</v>
      </c>
      <c r="Q147" s="100"/>
      <c r="R147" s="162" t="s">
        <v>563</v>
      </c>
      <c r="S147" s="100"/>
      <c r="T147" s="100"/>
      <c r="U147" s="100"/>
      <c r="V147" s="100"/>
      <c r="W147" s="57"/>
      <c r="X147" s="104" t="e">
        <v>#DIV/0!</v>
      </c>
      <c r="Y147" s="100"/>
      <c r="Z147" s="100"/>
      <c r="AA147" s="100"/>
      <c r="AB147" s="100"/>
      <c r="AC147" s="57"/>
      <c r="AD147" s="104" t="e">
        <v>#DIV/0!</v>
      </c>
      <c r="AE147" s="100"/>
      <c r="AF147" s="100"/>
      <c r="AG147" s="100"/>
      <c r="AH147" s="100"/>
      <c r="AI147" s="57"/>
      <c r="AJ147" s="104" t="e">
        <v>#DIV/0!</v>
      </c>
      <c r="AK147" s="56"/>
      <c r="AL147" s="56"/>
      <c r="AM147" s="100"/>
      <c r="AN147" s="56"/>
      <c r="AO147" s="57"/>
      <c r="AP147" s="104">
        <v>0</v>
      </c>
      <c r="AQ147" s="100"/>
      <c r="AR147" s="100"/>
      <c r="AS147" s="100"/>
      <c r="AT147" s="100"/>
      <c r="AU147" s="57"/>
      <c r="AV147" s="104" t="e">
        <v>#DIV/0!</v>
      </c>
      <c r="AW147" s="100"/>
      <c r="AX147" s="100"/>
      <c r="AY147" s="100" t="s">
        <v>563</v>
      </c>
      <c r="AZ147" s="100"/>
      <c r="BA147" s="100" t="s">
        <v>563</v>
      </c>
      <c r="BB147" s="162" t="s">
        <v>563</v>
      </c>
      <c r="BC147" s="100"/>
      <c r="BD147" s="100"/>
      <c r="BE147" s="100"/>
      <c r="BF147" s="56"/>
      <c r="BG147" s="74"/>
      <c r="BH147" s="104" t="e">
        <f>AVERAGE(Table1215165[[#This Row],[Column55]],Table1215165[[#This Row],[Column56]])</f>
        <v>#DIV/0!</v>
      </c>
    </row>
    <row r="148" spans="1:60" ht="23.1" customHeight="1" x14ac:dyDescent="0.3">
      <c r="A148" s="78">
        <v>146</v>
      </c>
      <c r="B148" s="61" t="s">
        <v>377</v>
      </c>
      <c r="C148" s="62" t="s">
        <v>378</v>
      </c>
      <c r="D148" s="61" t="s">
        <v>541</v>
      </c>
      <c r="E148" s="61" t="s">
        <v>492</v>
      </c>
      <c r="F148" s="61" t="s">
        <v>640</v>
      </c>
      <c r="G148" s="52"/>
      <c r="H148" s="52"/>
      <c r="I148" s="52"/>
      <c r="J148" s="52"/>
      <c r="K148" s="63"/>
      <c r="L148" s="104">
        <v>0</v>
      </c>
      <c r="M148" s="100" t="s">
        <v>563</v>
      </c>
      <c r="N148" s="100"/>
      <c r="O148" s="100" t="s">
        <v>563</v>
      </c>
      <c r="P148" s="100" t="s">
        <v>563</v>
      </c>
      <c r="Q148" s="100"/>
      <c r="R148" s="162" t="s">
        <v>563</v>
      </c>
      <c r="S148" s="99"/>
      <c r="T148" s="99"/>
      <c r="U148" s="99"/>
      <c r="V148" s="99"/>
      <c r="W148" s="63"/>
      <c r="X148" s="104" t="e">
        <v>#DIV/0!</v>
      </c>
      <c r="Y148" s="99"/>
      <c r="Z148" s="99"/>
      <c r="AA148" s="99"/>
      <c r="AB148" s="99"/>
      <c r="AC148" s="63"/>
      <c r="AD148" s="104" t="e">
        <v>#DIV/0!</v>
      </c>
      <c r="AE148" s="99"/>
      <c r="AF148" s="99"/>
      <c r="AG148" s="99"/>
      <c r="AH148" s="99"/>
      <c r="AI148" s="63"/>
      <c r="AJ148" s="104" t="e">
        <v>#DIV/0!</v>
      </c>
      <c r="AK148" s="52"/>
      <c r="AL148" s="52"/>
      <c r="AM148" s="99"/>
      <c r="AN148" s="52"/>
      <c r="AO148" s="63"/>
      <c r="AP148" s="104">
        <v>0</v>
      </c>
      <c r="AQ148" s="99"/>
      <c r="AR148" s="99"/>
      <c r="AS148" s="99"/>
      <c r="AT148" s="99"/>
      <c r="AU148" s="63"/>
      <c r="AV148" s="104" t="e">
        <v>#DIV/0!</v>
      </c>
      <c r="AW148" s="99"/>
      <c r="AX148" s="99"/>
      <c r="AY148" s="100" t="s">
        <v>563</v>
      </c>
      <c r="AZ148" s="100"/>
      <c r="BA148" s="100" t="s">
        <v>563</v>
      </c>
      <c r="BB148" s="162" t="s">
        <v>563</v>
      </c>
      <c r="BC148" s="99"/>
      <c r="BD148" s="99"/>
      <c r="BE148" s="99"/>
      <c r="BF148" s="52"/>
      <c r="BG148" s="79"/>
      <c r="BH148" s="104" t="e">
        <f>AVERAGE(Table1215165[[#This Row],[Column55]],Table1215165[[#This Row],[Column56]])</f>
        <v>#DIV/0!</v>
      </c>
    </row>
    <row r="149" spans="1:60" ht="23.1" customHeight="1" x14ac:dyDescent="0.3">
      <c r="A149" s="77">
        <v>147</v>
      </c>
      <c r="B149" s="54" t="s">
        <v>153</v>
      </c>
      <c r="C149" s="55" t="s">
        <v>154</v>
      </c>
      <c r="D149" s="54" t="s">
        <v>449</v>
      </c>
      <c r="E149" s="54" t="s">
        <v>34</v>
      </c>
      <c r="F149" s="54" t="s">
        <v>638</v>
      </c>
      <c r="G149" s="56"/>
      <c r="H149" s="56"/>
      <c r="I149" s="56"/>
      <c r="J149" s="56"/>
      <c r="K149" s="57"/>
      <c r="L149" s="104">
        <v>0</v>
      </c>
      <c r="M149" s="100">
        <v>3</v>
      </c>
      <c r="N149" s="100"/>
      <c r="O149" s="100">
        <v>4</v>
      </c>
      <c r="P149" s="100">
        <v>3</v>
      </c>
      <c r="Q149" s="100"/>
      <c r="R149" s="162">
        <v>3.3333333333333335</v>
      </c>
      <c r="S149" s="100"/>
      <c r="T149" s="100"/>
      <c r="U149" s="100"/>
      <c r="V149" s="100"/>
      <c r="W149" s="57"/>
      <c r="X149" s="104" t="e">
        <v>#DIV/0!</v>
      </c>
      <c r="Y149" s="100"/>
      <c r="Z149" s="100"/>
      <c r="AA149" s="100"/>
      <c r="AB149" s="100"/>
      <c r="AC149" s="57"/>
      <c r="AD149" s="104" t="e">
        <v>#DIV/0!</v>
      </c>
      <c r="AE149" s="100"/>
      <c r="AF149" s="100"/>
      <c r="AG149" s="100"/>
      <c r="AH149" s="100"/>
      <c r="AI149" s="57"/>
      <c r="AJ149" s="104" t="e">
        <v>#DIV/0!</v>
      </c>
      <c r="AK149" s="56"/>
      <c r="AL149" s="56"/>
      <c r="AM149" s="100"/>
      <c r="AN149" s="56"/>
      <c r="AO149" s="57"/>
      <c r="AP149" s="104">
        <v>0</v>
      </c>
      <c r="AQ149" s="100"/>
      <c r="AR149" s="100"/>
      <c r="AS149" s="100"/>
      <c r="AT149" s="100"/>
      <c r="AU149" s="57"/>
      <c r="AV149" s="104" t="e">
        <v>#DIV/0!</v>
      </c>
      <c r="AW149" s="100"/>
      <c r="AX149" s="100"/>
      <c r="AY149" s="100">
        <v>5</v>
      </c>
      <c r="AZ149" s="100"/>
      <c r="BA149" s="100">
        <v>3</v>
      </c>
      <c r="BB149" s="162">
        <v>4</v>
      </c>
      <c r="BC149" s="100"/>
      <c r="BD149" s="100"/>
      <c r="BE149" s="100"/>
      <c r="BF149" s="56"/>
      <c r="BG149" s="74"/>
      <c r="BH149" s="104" t="e">
        <f>AVERAGE(Table1215165[[#This Row],[Column55]],Table1215165[[#This Row],[Column56]])</f>
        <v>#DIV/0!</v>
      </c>
    </row>
    <row r="150" spans="1:60" ht="23.1" customHeight="1" x14ac:dyDescent="0.3">
      <c r="A150" s="78">
        <v>148</v>
      </c>
      <c r="B150" s="61" t="s">
        <v>379</v>
      </c>
      <c r="C150" s="62" t="s">
        <v>380</v>
      </c>
      <c r="D150" s="61" t="s">
        <v>449</v>
      </c>
      <c r="E150" s="61" t="s">
        <v>492</v>
      </c>
      <c r="F150" s="61" t="s">
        <v>640</v>
      </c>
      <c r="G150" s="52"/>
      <c r="H150" s="52"/>
      <c r="I150" s="52"/>
      <c r="J150" s="52"/>
      <c r="K150" s="63"/>
      <c r="L150" s="104">
        <v>0</v>
      </c>
      <c r="M150" s="100" t="s">
        <v>563</v>
      </c>
      <c r="N150" s="100"/>
      <c r="O150" s="100" t="s">
        <v>563</v>
      </c>
      <c r="P150" s="100" t="s">
        <v>563</v>
      </c>
      <c r="Q150" s="100"/>
      <c r="R150" s="162" t="s">
        <v>563</v>
      </c>
      <c r="S150" s="99"/>
      <c r="T150" s="99"/>
      <c r="U150" s="99"/>
      <c r="V150" s="99"/>
      <c r="W150" s="63"/>
      <c r="X150" s="104" t="e">
        <v>#DIV/0!</v>
      </c>
      <c r="Y150" s="99"/>
      <c r="Z150" s="99"/>
      <c r="AA150" s="99"/>
      <c r="AB150" s="99"/>
      <c r="AC150" s="63"/>
      <c r="AD150" s="104" t="e">
        <v>#DIV/0!</v>
      </c>
      <c r="AE150" s="99"/>
      <c r="AF150" s="99"/>
      <c r="AG150" s="99"/>
      <c r="AH150" s="99"/>
      <c r="AI150" s="63"/>
      <c r="AJ150" s="104" t="e">
        <v>#DIV/0!</v>
      </c>
      <c r="AK150" s="52"/>
      <c r="AL150" s="52"/>
      <c r="AM150" s="99"/>
      <c r="AN150" s="52"/>
      <c r="AO150" s="63"/>
      <c r="AP150" s="104">
        <v>0</v>
      </c>
      <c r="AQ150" s="99"/>
      <c r="AR150" s="99"/>
      <c r="AS150" s="99"/>
      <c r="AT150" s="99"/>
      <c r="AU150" s="63"/>
      <c r="AV150" s="104" t="e">
        <v>#DIV/0!</v>
      </c>
      <c r="AW150" s="99"/>
      <c r="AX150" s="99"/>
      <c r="AY150" s="100" t="s">
        <v>563</v>
      </c>
      <c r="AZ150" s="100"/>
      <c r="BA150" s="100" t="s">
        <v>563</v>
      </c>
      <c r="BB150" s="162" t="s">
        <v>563</v>
      </c>
      <c r="BC150" s="99"/>
      <c r="BD150" s="99"/>
      <c r="BE150" s="99"/>
      <c r="BF150" s="52"/>
      <c r="BG150" s="79"/>
      <c r="BH150" s="104" t="e">
        <f>AVERAGE(Table1215165[[#This Row],[Column55]],Table1215165[[#This Row],[Column56]])</f>
        <v>#DIV/0!</v>
      </c>
    </row>
    <row r="151" spans="1:60" ht="23.1" customHeight="1" x14ac:dyDescent="0.3">
      <c r="A151" s="77">
        <v>149</v>
      </c>
      <c r="B151" s="54" t="s">
        <v>155</v>
      </c>
      <c r="C151" s="55" t="s">
        <v>381</v>
      </c>
      <c r="D151" s="54" t="s">
        <v>449</v>
      </c>
      <c r="E151" s="54" t="s">
        <v>34</v>
      </c>
      <c r="F151" s="54" t="s">
        <v>638</v>
      </c>
      <c r="G151" s="56"/>
      <c r="H151" s="56"/>
      <c r="I151" s="56"/>
      <c r="J151" s="56"/>
      <c r="K151" s="57"/>
      <c r="L151" s="104">
        <v>0</v>
      </c>
      <c r="M151" s="100">
        <v>1</v>
      </c>
      <c r="N151" s="100"/>
      <c r="O151" s="100">
        <v>1</v>
      </c>
      <c r="P151" s="100">
        <v>1</v>
      </c>
      <c r="Q151" s="100"/>
      <c r="R151" s="162">
        <v>1</v>
      </c>
      <c r="S151" s="100"/>
      <c r="T151" s="100"/>
      <c r="U151" s="100"/>
      <c r="V151" s="100"/>
      <c r="W151" s="57"/>
      <c r="X151" s="104" t="e">
        <v>#DIV/0!</v>
      </c>
      <c r="Y151" s="100"/>
      <c r="Z151" s="100"/>
      <c r="AA151" s="100"/>
      <c r="AB151" s="100"/>
      <c r="AC151" s="57"/>
      <c r="AD151" s="104" t="e">
        <v>#DIV/0!</v>
      </c>
      <c r="AE151" s="100"/>
      <c r="AF151" s="100"/>
      <c r="AG151" s="100"/>
      <c r="AH151" s="100"/>
      <c r="AI151" s="57"/>
      <c r="AJ151" s="104" t="e">
        <v>#DIV/0!</v>
      </c>
      <c r="AK151" s="56"/>
      <c r="AL151" s="56"/>
      <c r="AM151" s="100"/>
      <c r="AN151" s="56"/>
      <c r="AO151" s="57"/>
      <c r="AP151" s="104">
        <v>0</v>
      </c>
      <c r="AQ151" s="100"/>
      <c r="AR151" s="100"/>
      <c r="AS151" s="100"/>
      <c r="AT151" s="100"/>
      <c r="AU151" s="57"/>
      <c r="AV151" s="104" t="e">
        <v>#DIV/0!</v>
      </c>
      <c r="AW151" s="100"/>
      <c r="AX151" s="100"/>
      <c r="AY151" s="100">
        <v>5</v>
      </c>
      <c r="AZ151" s="100"/>
      <c r="BA151" s="100">
        <v>1</v>
      </c>
      <c r="BB151" s="162">
        <v>3</v>
      </c>
      <c r="BC151" s="100"/>
      <c r="BD151" s="100"/>
      <c r="BE151" s="100"/>
      <c r="BF151" s="56"/>
      <c r="BG151" s="74"/>
      <c r="BH151" s="104" t="e">
        <f>AVERAGE(Table1215165[[#This Row],[Column55]],Table1215165[[#This Row],[Column56]])</f>
        <v>#DIV/0!</v>
      </c>
    </row>
    <row r="152" spans="1:60" ht="23.1" customHeight="1" x14ac:dyDescent="0.3">
      <c r="A152" s="78">
        <v>150</v>
      </c>
      <c r="B152" s="61" t="s">
        <v>382</v>
      </c>
      <c r="C152" s="62" t="s">
        <v>383</v>
      </c>
      <c r="D152" s="61" t="s">
        <v>541</v>
      </c>
      <c r="E152" s="61" t="s">
        <v>492</v>
      </c>
      <c r="F152" s="61" t="s">
        <v>640</v>
      </c>
      <c r="G152" s="52"/>
      <c r="H152" s="52"/>
      <c r="I152" s="52"/>
      <c r="J152" s="52"/>
      <c r="K152" s="63"/>
      <c r="L152" s="104">
        <v>0</v>
      </c>
      <c r="M152" s="100" t="s">
        <v>563</v>
      </c>
      <c r="N152" s="100"/>
      <c r="O152" s="100" t="s">
        <v>563</v>
      </c>
      <c r="P152" s="100" t="s">
        <v>563</v>
      </c>
      <c r="Q152" s="100"/>
      <c r="R152" s="162" t="s">
        <v>563</v>
      </c>
      <c r="S152" s="99"/>
      <c r="T152" s="99"/>
      <c r="U152" s="99"/>
      <c r="V152" s="99"/>
      <c r="W152" s="63"/>
      <c r="X152" s="104" t="e">
        <v>#DIV/0!</v>
      </c>
      <c r="Y152" s="99"/>
      <c r="Z152" s="99"/>
      <c r="AA152" s="99"/>
      <c r="AB152" s="99"/>
      <c r="AC152" s="63"/>
      <c r="AD152" s="104" t="e">
        <v>#DIV/0!</v>
      </c>
      <c r="AE152" s="99"/>
      <c r="AF152" s="99"/>
      <c r="AG152" s="99"/>
      <c r="AH152" s="99"/>
      <c r="AI152" s="63"/>
      <c r="AJ152" s="104" t="e">
        <v>#DIV/0!</v>
      </c>
      <c r="AK152" s="52"/>
      <c r="AL152" s="52"/>
      <c r="AM152" s="99"/>
      <c r="AN152" s="52"/>
      <c r="AO152" s="63"/>
      <c r="AP152" s="104">
        <v>0</v>
      </c>
      <c r="AQ152" s="99"/>
      <c r="AR152" s="99"/>
      <c r="AS152" s="99"/>
      <c r="AT152" s="99"/>
      <c r="AU152" s="63"/>
      <c r="AV152" s="104" t="e">
        <v>#DIV/0!</v>
      </c>
      <c r="AW152" s="99"/>
      <c r="AX152" s="99"/>
      <c r="AY152" s="100" t="s">
        <v>563</v>
      </c>
      <c r="AZ152" s="100"/>
      <c r="BA152" s="100" t="s">
        <v>563</v>
      </c>
      <c r="BB152" s="162" t="s">
        <v>563</v>
      </c>
      <c r="BC152" s="99"/>
      <c r="BD152" s="99"/>
      <c r="BE152" s="99"/>
      <c r="BF152" s="52"/>
      <c r="BG152" s="79"/>
      <c r="BH152" s="104" t="e">
        <f>AVERAGE(Table1215165[[#This Row],[Column55]],Table1215165[[#This Row],[Column56]])</f>
        <v>#DIV/0!</v>
      </c>
    </row>
    <row r="153" spans="1:60" ht="23.1" customHeight="1" x14ac:dyDescent="0.3">
      <c r="A153" s="77">
        <v>151</v>
      </c>
      <c r="B153" s="54" t="s">
        <v>45</v>
      </c>
      <c r="C153" s="55" t="s">
        <v>46</v>
      </c>
      <c r="D153" s="54" t="s">
        <v>449</v>
      </c>
      <c r="E153" s="54" t="s">
        <v>34</v>
      </c>
      <c r="F153" s="54" t="s">
        <v>638</v>
      </c>
      <c r="G153" s="56"/>
      <c r="H153" s="56"/>
      <c r="I153" s="56"/>
      <c r="J153" s="56"/>
      <c r="K153" s="57"/>
      <c r="L153" s="104">
        <v>0</v>
      </c>
      <c r="M153" s="100">
        <v>2</v>
      </c>
      <c r="N153" s="100"/>
      <c r="O153" s="100">
        <v>2</v>
      </c>
      <c r="P153" s="100">
        <v>1</v>
      </c>
      <c r="Q153" s="100"/>
      <c r="R153" s="162">
        <v>1.6666666666666667</v>
      </c>
      <c r="S153" s="100"/>
      <c r="T153" s="100"/>
      <c r="U153" s="100"/>
      <c r="V153" s="100"/>
      <c r="W153" s="57"/>
      <c r="X153" s="104" t="e">
        <v>#DIV/0!</v>
      </c>
      <c r="Y153" s="100"/>
      <c r="Z153" s="100"/>
      <c r="AA153" s="100"/>
      <c r="AB153" s="100"/>
      <c r="AC153" s="57"/>
      <c r="AD153" s="104" t="e">
        <v>#DIV/0!</v>
      </c>
      <c r="AE153" s="100"/>
      <c r="AF153" s="100"/>
      <c r="AG153" s="100"/>
      <c r="AH153" s="100"/>
      <c r="AI153" s="57"/>
      <c r="AJ153" s="104" t="e">
        <v>#DIV/0!</v>
      </c>
      <c r="AK153" s="56"/>
      <c r="AL153" s="56"/>
      <c r="AM153" s="100"/>
      <c r="AN153" s="56"/>
      <c r="AO153" s="57"/>
      <c r="AP153" s="104">
        <v>0</v>
      </c>
      <c r="AQ153" s="100"/>
      <c r="AR153" s="100"/>
      <c r="AS153" s="100"/>
      <c r="AT153" s="100"/>
      <c r="AU153" s="57"/>
      <c r="AV153" s="104" t="e">
        <v>#DIV/0!</v>
      </c>
      <c r="AW153" s="100"/>
      <c r="AX153" s="100"/>
      <c r="AY153" s="100">
        <v>5</v>
      </c>
      <c r="AZ153" s="100"/>
      <c r="BA153" s="100">
        <v>1</v>
      </c>
      <c r="BB153" s="162">
        <v>3</v>
      </c>
      <c r="BC153" s="100"/>
      <c r="BD153" s="100"/>
      <c r="BE153" s="100"/>
      <c r="BF153" s="56"/>
      <c r="BG153" s="74"/>
      <c r="BH153" s="104" t="e">
        <f>AVERAGE(Table1215165[[#This Row],[Column55]],Table1215165[[#This Row],[Column56]])</f>
        <v>#DIV/0!</v>
      </c>
    </row>
    <row r="154" spans="1:60" ht="23.1" customHeight="1" x14ac:dyDescent="0.3">
      <c r="A154" s="78">
        <v>152</v>
      </c>
      <c r="B154" s="61" t="s">
        <v>82</v>
      </c>
      <c r="C154" s="62" t="s">
        <v>83</v>
      </c>
      <c r="D154" s="61" t="s">
        <v>449</v>
      </c>
      <c r="E154" s="61" t="s">
        <v>34</v>
      </c>
      <c r="F154" s="61" t="s">
        <v>638</v>
      </c>
      <c r="G154" s="52"/>
      <c r="H154" s="52"/>
      <c r="I154" s="52"/>
      <c r="J154" s="52"/>
      <c r="K154" s="63"/>
      <c r="L154" s="104">
        <v>0</v>
      </c>
      <c r="M154" s="100">
        <v>1</v>
      </c>
      <c r="N154" s="100"/>
      <c r="O154" s="100">
        <v>1</v>
      </c>
      <c r="P154" s="100">
        <v>1</v>
      </c>
      <c r="Q154" s="100"/>
      <c r="R154" s="162">
        <v>1</v>
      </c>
      <c r="S154" s="99"/>
      <c r="T154" s="99"/>
      <c r="U154" s="99"/>
      <c r="V154" s="99"/>
      <c r="W154" s="63"/>
      <c r="X154" s="104" t="e">
        <v>#DIV/0!</v>
      </c>
      <c r="Y154" s="99"/>
      <c r="Z154" s="99"/>
      <c r="AA154" s="99"/>
      <c r="AB154" s="99"/>
      <c r="AC154" s="63"/>
      <c r="AD154" s="104" t="e">
        <v>#DIV/0!</v>
      </c>
      <c r="AE154" s="99"/>
      <c r="AF154" s="99"/>
      <c r="AG154" s="99"/>
      <c r="AH154" s="99"/>
      <c r="AI154" s="63"/>
      <c r="AJ154" s="104" t="e">
        <v>#DIV/0!</v>
      </c>
      <c r="AK154" s="52"/>
      <c r="AL154" s="52"/>
      <c r="AM154" s="99"/>
      <c r="AN154" s="52"/>
      <c r="AO154" s="63"/>
      <c r="AP154" s="104">
        <v>0</v>
      </c>
      <c r="AQ154" s="99"/>
      <c r="AR154" s="99"/>
      <c r="AS154" s="99"/>
      <c r="AT154" s="99"/>
      <c r="AU154" s="63"/>
      <c r="AV154" s="104" t="e">
        <v>#DIV/0!</v>
      </c>
      <c r="AW154" s="99"/>
      <c r="AX154" s="99"/>
      <c r="AY154" s="100">
        <v>5</v>
      </c>
      <c r="AZ154" s="100"/>
      <c r="BA154" s="100">
        <v>1</v>
      </c>
      <c r="BB154" s="162">
        <v>3</v>
      </c>
      <c r="BC154" s="99"/>
      <c r="BD154" s="99"/>
      <c r="BE154" s="99"/>
      <c r="BF154" s="52"/>
      <c r="BG154" s="79"/>
      <c r="BH154" s="104" t="e">
        <f>AVERAGE(Table1215165[[#This Row],[Column55]],Table1215165[[#This Row],[Column56]])</f>
        <v>#DIV/0!</v>
      </c>
    </row>
    <row r="155" spans="1:60" ht="23.1" customHeight="1" x14ac:dyDescent="0.3">
      <c r="A155" s="77">
        <v>153</v>
      </c>
      <c r="B155" s="54" t="s">
        <v>384</v>
      </c>
      <c r="C155" s="55" t="s">
        <v>385</v>
      </c>
      <c r="D155" s="54" t="s">
        <v>449</v>
      </c>
      <c r="E155" s="54" t="s">
        <v>492</v>
      </c>
      <c r="F155" s="54" t="s">
        <v>640</v>
      </c>
      <c r="G155" s="56"/>
      <c r="H155" s="56"/>
      <c r="I155" s="56"/>
      <c r="J155" s="56"/>
      <c r="K155" s="57"/>
      <c r="L155" s="104">
        <v>0</v>
      </c>
      <c r="M155" s="100" t="s">
        <v>563</v>
      </c>
      <c r="N155" s="100"/>
      <c r="O155" s="100" t="s">
        <v>563</v>
      </c>
      <c r="P155" s="100" t="s">
        <v>563</v>
      </c>
      <c r="Q155" s="100"/>
      <c r="R155" s="162" t="s">
        <v>563</v>
      </c>
      <c r="S155" s="100"/>
      <c r="T155" s="100"/>
      <c r="U155" s="100"/>
      <c r="V155" s="100"/>
      <c r="W155" s="57"/>
      <c r="X155" s="104" t="e">
        <v>#DIV/0!</v>
      </c>
      <c r="Y155" s="100"/>
      <c r="Z155" s="100"/>
      <c r="AA155" s="100"/>
      <c r="AB155" s="100"/>
      <c r="AC155" s="57"/>
      <c r="AD155" s="104" t="e">
        <v>#DIV/0!</v>
      </c>
      <c r="AE155" s="100"/>
      <c r="AF155" s="100"/>
      <c r="AG155" s="100"/>
      <c r="AH155" s="100"/>
      <c r="AI155" s="57"/>
      <c r="AJ155" s="104" t="e">
        <v>#DIV/0!</v>
      </c>
      <c r="AK155" s="56"/>
      <c r="AL155" s="56"/>
      <c r="AM155" s="100"/>
      <c r="AN155" s="56"/>
      <c r="AO155" s="57"/>
      <c r="AP155" s="104">
        <v>0</v>
      </c>
      <c r="AQ155" s="100"/>
      <c r="AR155" s="100"/>
      <c r="AS155" s="100"/>
      <c r="AT155" s="100"/>
      <c r="AU155" s="57"/>
      <c r="AV155" s="104" t="e">
        <v>#DIV/0!</v>
      </c>
      <c r="AW155" s="100"/>
      <c r="AX155" s="100"/>
      <c r="AY155" s="100" t="s">
        <v>563</v>
      </c>
      <c r="AZ155" s="100"/>
      <c r="BA155" s="100" t="s">
        <v>563</v>
      </c>
      <c r="BB155" s="162" t="s">
        <v>563</v>
      </c>
      <c r="BC155" s="100"/>
      <c r="BD155" s="100"/>
      <c r="BE155" s="100"/>
      <c r="BF155" s="56"/>
      <c r="BG155" s="74"/>
      <c r="BH155" s="104" t="e">
        <f>AVERAGE(Table1215165[[#This Row],[Column55]],Table1215165[[#This Row],[Column56]])</f>
        <v>#DIV/0!</v>
      </c>
    </row>
    <row r="156" spans="1:60" ht="23.1" customHeight="1" x14ac:dyDescent="0.3">
      <c r="A156" s="78">
        <v>154</v>
      </c>
      <c r="B156" s="61" t="s">
        <v>92</v>
      </c>
      <c r="C156" s="62" t="s">
        <v>93</v>
      </c>
      <c r="D156" s="61" t="s">
        <v>541</v>
      </c>
      <c r="E156" s="61" t="s">
        <v>34</v>
      </c>
      <c r="F156" s="61" t="s">
        <v>638</v>
      </c>
      <c r="G156" s="52"/>
      <c r="H156" s="52"/>
      <c r="I156" s="52"/>
      <c r="J156" s="52"/>
      <c r="K156" s="63"/>
      <c r="L156" s="104">
        <v>0</v>
      </c>
      <c r="M156" s="100">
        <v>3</v>
      </c>
      <c r="N156" s="100"/>
      <c r="O156" s="100">
        <v>3</v>
      </c>
      <c r="P156" s="100">
        <v>2</v>
      </c>
      <c r="Q156" s="100"/>
      <c r="R156" s="162">
        <v>2.6666666666666665</v>
      </c>
      <c r="S156" s="99"/>
      <c r="T156" s="99"/>
      <c r="U156" s="99"/>
      <c r="V156" s="99"/>
      <c r="W156" s="63"/>
      <c r="X156" s="104" t="e">
        <v>#DIV/0!</v>
      </c>
      <c r="Y156" s="99"/>
      <c r="Z156" s="99"/>
      <c r="AA156" s="99"/>
      <c r="AB156" s="99"/>
      <c r="AC156" s="63"/>
      <c r="AD156" s="104" t="e">
        <v>#DIV/0!</v>
      </c>
      <c r="AE156" s="99"/>
      <c r="AF156" s="99"/>
      <c r="AG156" s="99"/>
      <c r="AH156" s="99"/>
      <c r="AI156" s="63"/>
      <c r="AJ156" s="104" t="e">
        <v>#DIV/0!</v>
      </c>
      <c r="AK156" s="52"/>
      <c r="AL156" s="52"/>
      <c r="AM156" s="99"/>
      <c r="AN156" s="52"/>
      <c r="AO156" s="63"/>
      <c r="AP156" s="104">
        <v>0</v>
      </c>
      <c r="AQ156" s="99"/>
      <c r="AR156" s="99"/>
      <c r="AS156" s="99"/>
      <c r="AT156" s="99"/>
      <c r="AU156" s="63"/>
      <c r="AV156" s="104" t="e">
        <v>#DIV/0!</v>
      </c>
      <c r="AW156" s="99"/>
      <c r="AX156" s="99"/>
      <c r="AY156" s="100">
        <v>5</v>
      </c>
      <c r="AZ156" s="100"/>
      <c r="BA156" s="100">
        <v>2</v>
      </c>
      <c r="BB156" s="162">
        <v>3.5</v>
      </c>
      <c r="BC156" s="99"/>
      <c r="BD156" s="99"/>
      <c r="BE156" s="99"/>
      <c r="BF156" s="52"/>
      <c r="BG156" s="79"/>
      <c r="BH156" s="104" t="e">
        <f>AVERAGE(Table1215165[[#This Row],[Column55]],Table1215165[[#This Row],[Column56]])</f>
        <v>#DIV/0!</v>
      </c>
    </row>
    <row r="157" spans="1:60" ht="23.1" customHeight="1" x14ac:dyDescent="0.3">
      <c r="A157" s="77">
        <v>155</v>
      </c>
      <c r="B157" s="54" t="s">
        <v>187</v>
      </c>
      <c r="C157" s="55" t="s">
        <v>188</v>
      </c>
      <c r="D157" s="54" t="s">
        <v>541</v>
      </c>
      <c r="E157" s="54" t="s">
        <v>160</v>
      </c>
      <c r="F157" s="54" t="s">
        <v>641</v>
      </c>
      <c r="G157" s="56"/>
      <c r="H157" s="56"/>
      <c r="I157" s="56"/>
      <c r="J157" s="56"/>
      <c r="K157" s="57"/>
      <c r="L157" s="104">
        <v>0</v>
      </c>
      <c r="M157" s="100">
        <v>3</v>
      </c>
      <c r="N157" s="100"/>
      <c r="O157" s="100">
        <v>3</v>
      </c>
      <c r="P157" s="100" t="s">
        <v>563</v>
      </c>
      <c r="Q157" s="100"/>
      <c r="R157" s="162">
        <v>3</v>
      </c>
      <c r="S157" s="100"/>
      <c r="T157" s="100"/>
      <c r="U157" s="100"/>
      <c r="V157" s="100"/>
      <c r="W157" s="57"/>
      <c r="X157" s="104" t="e">
        <v>#DIV/0!</v>
      </c>
      <c r="Y157" s="100"/>
      <c r="Z157" s="100"/>
      <c r="AA157" s="100"/>
      <c r="AB157" s="100"/>
      <c r="AC157" s="57"/>
      <c r="AD157" s="104" t="e">
        <v>#DIV/0!</v>
      </c>
      <c r="AE157" s="100"/>
      <c r="AF157" s="100"/>
      <c r="AG157" s="100"/>
      <c r="AH157" s="100"/>
      <c r="AI157" s="57"/>
      <c r="AJ157" s="104" t="e">
        <v>#DIV/0!</v>
      </c>
      <c r="AK157" s="56"/>
      <c r="AL157" s="56"/>
      <c r="AM157" s="100"/>
      <c r="AN157" s="56"/>
      <c r="AO157" s="57"/>
      <c r="AP157" s="104">
        <v>0</v>
      </c>
      <c r="AQ157" s="100"/>
      <c r="AR157" s="100"/>
      <c r="AS157" s="100"/>
      <c r="AT157" s="100"/>
      <c r="AU157" s="57"/>
      <c r="AV157" s="104" t="e">
        <v>#DIV/0!</v>
      </c>
      <c r="AW157" s="100"/>
      <c r="AX157" s="100"/>
      <c r="AY157" s="100">
        <v>5</v>
      </c>
      <c r="AZ157" s="100"/>
      <c r="BA157" s="100">
        <v>2</v>
      </c>
      <c r="BB157" s="162">
        <v>3.5</v>
      </c>
      <c r="BC157" s="100"/>
      <c r="BD157" s="100"/>
      <c r="BE157" s="100"/>
      <c r="BF157" s="56"/>
      <c r="BG157" s="74"/>
      <c r="BH157" s="104" t="e">
        <f>AVERAGE(Table1215165[[#This Row],[Column55]],Table1215165[[#This Row],[Column56]])</f>
        <v>#DIV/0!</v>
      </c>
    </row>
    <row r="158" spans="1:60" ht="23.1" customHeight="1" x14ac:dyDescent="0.3">
      <c r="A158" s="78">
        <v>156</v>
      </c>
      <c r="B158" s="61" t="s">
        <v>173</v>
      </c>
      <c r="C158" s="62" t="s">
        <v>174</v>
      </c>
      <c r="D158" s="61" t="s">
        <v>449</v>
      </c>
      <c r="E158" s="61" t="s">
        <v>160</v>
      </c>
      <c r="F158" s="61" t="s">
        <v>641</v>
      </c>
      <c r="G158" s="52"/>
      <c r="H158" s="52"/>
      <c r="I158" s="52"/>
      <c r="J158" s="52"/>
      <c r="K158" s="63"/>
      <c r="L158" s="104">
        <v>0</v>
      </c>
      <c r="M158" s="100">
        <v>4</v>
      </c>
      <c r="N158" s="100"/>
      <c r="O158" s="100">
        <v>4</v>
      </c>
      <c r="P158" s="100" t="s">
        <v>563</v>
      </c>
      <c r="Q158" s="100"/>
      <c r="R158" s="162">
        <v>4</v>
      </c>
      <c r="S158" s="99"/>
      <c r="T158" s="99"/>
      <c r="U158" s="99"/>
      <c r="V158" s="99"/>
      <c r="W158" s="63"/>
      <c r="X158" s="104" t="e">
        <v>#DIV/0!</v>
      </c>
      <c r="Y158" s="99"/>
      <c r="Z158" s="99"/>
      <c r="AA158" s="99"/>
      <c r="AB158" s="99"/>
      <c r="AC158" s="63"/>
      <c r="AD158" s="104" t="e">
        <v>#DIV/0!</v>
      </c>
      <c r="AE158" s="99"/>
      <c r="AF158" s="99"/>
      <c r="AG158" s="99"/>
      <c r="AH158" s="99"/>
      <c r="AI158" s="63"/>
      <c r="AJ158" s="104" t="e">
        <v>#DIV/0!</v>
      </c>
      <c r="AK158" s="52"/>
      <c r="AL158" s="52"/>
      <c r="AM158" s="99"/>
      <c r="AN158" s="52"/>
      <c r="AO158" s="63"/>
      <c r="AP158" s="104">
        <v>0</v>
      </c>
      <c r="AQ158" s="99"/>
      <c r="AR158" s="99"/>
      <c r="AS158" s="99"/>
      <c r="AT158" s="99"/>
      <c r="AU158" s="63"/>
      <c r="AV158" s="104" t="e">
        <v>#DIV/0!</v>
      </c>
      <c r="AW158" s="99"/>
      <c r="AX158" s="99"/>
      <c r="AY158" s="100">
        <v>5</v>
      </c>
      <c r="AZ158" s="100"/>
      <c r="BA158" s="100">
        <v>4</v>
      </c>
      <c r="BB158" s="162">
        <v>4.5</v>
      </c>
      <c r="BC158" s="99"/>
      <c r="BD158" s="99"/>
      <c r="BE158" s="99"/>
      <c r="BF158" s="52"/>
      <c r="BG158" s="79"/>
      <c r="BH158" s="104" t="e">
        <f>AVERAGE(Table1215165[[#This Row],[Column55]],Table1215165[[#This Row],[Column56]])</f>
        <v>#DIV/0!</v>
      </c>
    </row>
    <row r="159" spans="1:60" ht="23.1" customHeight="1" x14ac:dyDescent="0.3">
      <c r="A159" s="77">
        <v>157</v>
      </c>
      <c r="B159" s="54" t="s">
        <v>204</v>
      </c>
      <c r="C159" s="55" t="s">
        <v>205</v>
      </c>
      <c r="D159" s="54" t="s">
        <v>449</v>
      </c>
      <c r="E159" s="54" t="s">
        <v>160</v>
      </c>
      <c r="F159" s="54" t="s">
        <v>641</v>
      </c>
      <c r="G159" s="56"/>
      <c r="H159" s="56"/>
      <c r="I159" s="56"/>
      <c r="J159" s="56"/>
      <c r="K159" s="57"/>
      <c r="L159" s="104">
        <v>0</v>
      </c>
      <c r="M159" s="100">
        <v>0</v>
      </c>
      <c r="N159" s="100"/>
      <c r="O159" s="100">
        <v>0</v>
      </c>
      <c r="P159" s="100" t="s">
        <v>563</v>
      </c>
      <c r="Q159" s="100"/>
      <c r="R159" s="162">
        <v>0</v>
      </c>
      <c r="S159" s="100"/>
      <c r="T159" s="100"/>
      <c r="U159" s="100"/>
      <c r="V159" s="100"/>
      <c r="W159" s="57"/>
      <c r="X159" s="104" t="e">
        <v>#DIV/0!</v>
      </c>
      <c r="Y159" s="100"/>
      <c r="Z159" s="100"/>
      <c r="AA159" s="100"/>
      <c r="AB159" s="100"/>
      <c r="AC159" s="57"/>
      <c r="AD159" s="104" t="e">
        <v>#DIV/0!</v>
      </c>
      <c r="AE159" s="100"/>
      <c r="AF159" s="100"/>
      <c r="AG159" s="100"/>
      <c r="AH159" s="100"/>
      <c r="AI159" s="57"/>
      <c r="AJ159" s="104" t="e">
        <v>#DIV/0!</v>
      </c>
      <c r="AK159" s="56"/>
      <c r="AL159" s="56"/>
      <c r="AM159" s="100"/>
      <c r="AN159" s="56"/>
      <c r="AO159" s="57"/>
      <c r="AP159" s="104">
        <v>0</v>
      </c>
      <c r="AQ159" s="100"/>
      <c r="AR159" s="100"/>
      <c r="AS159" s="100"/>
      <c r="AT159" s="100"/>
      <c r="AU159" s="57"/>
      <c r="AV159" s="104" t="e">
        <v>#DIV/0!</v>
      </c>
      <c r="AW159" s="100"/>
      <c r="AX159" s="100"/>
      <c r="AY159" s="100">
        <v>0</v>
      </c>
      <c r="AZ159" s="100"/>
      <c r="BA159" s="100">
        <v>0</v>
      </c>
      <c r="BB159" s="162">
        <v>0</v>
      </c>
      <c r="BC159" s="100"/>
      <c r="BD159" s="100"/>
      <c r="BE159" s="100"/>
      <c r="BF159" s="56"/>
      <c r="BG159" s="74"/>
      <c r="BH159" s="104" t="e">
        <f>AVERAGE(Table1215165[[#This Row],[Column55]],Table1215165[[#This Row],[Column56]])</f>
        <v>#DIV/0!</v>
      </c>
    </row>
    <row r="160" spans="1:60" ht="23.1" customHeight="1" x14ac:dyDescent="0.3">
      <c r="A160" s="78">
        <v>158</v>
      </c>
      <c r="B160" s="61" t="s">
        <v>386</v>
      </c>
      <c r="C160" s="62" t="s">
        <v>387</v>
      </c>
      <c r="D160" s="61" t="s">
        <v>449</v>
      </c>
      <c r="E160" s="61" t="s">
        <v>492</v>
      </c>
      <c r="F160" s="61" t="s">
        <v>640</v>
      </c>
      <c r="G160" s="52"/>
      <c r="H160" s="52"/>
      <c r="I160" s="52"/>
      <c r="J160" s="52"/>
      <c r="K160" s="63"/>
      <c r="L160" s="104">
        <v>0</v>
      </c>
      <c r="M160" s="100" t="s">
        <v>563</v>
      </c>
      <c r="N160" s="100"/>
      <c r="O160" s="100" t="s">
        <v>563</v>
      </c>
      <c r="P160" s="100" t="s">
        <v>563</v>
      </c>
      <c r="Q160" s="100"/>
      <c r="R160" s="162" t="s">
        <v>563</v>
      </c>
      <c r="S160" s="99"/>
      <c r="T160" s="99"/>
      <c r="U160" s="99"/>
      <c r="V160" s="99"/>
      <c r="W160" s="63"/>
      <c r="X160" s="104" t="e">
        <v>#DIV/0!</v>
      </c>
      <c r="Y160" s="99"/>
      <c r="Z160" s="99"/>
      <c r="AA160" s="99"/>
      <c r="AB160" s="99"/>
      <c r="AC160" s="63"/>
      <c r="AD160" s="104" t="e">
        <v>#DIV/0!</v>
      </c>
      <c r="AE160" s="99"/>
      <c r="AF160" s="99"/>
      <c r="AG160" s="99"/>
      <c r="AH160" s="99"/>
      <c r="AI160" s="63"/>
      <c r="AJ160" s="104" t="e">
        <v>#DIV/0!</v>
      </c>
      <c r="AK160" s="52"/>
      <c r="AL160" s="52"/>
      <c r="AM160" s="99"/>
      <c r="AN160" s="52"/>
      <c r="AO160" s="63"/>
      <c r="AP160" s="104">
        <v>0</v>
      </c>
      <c r="AQ160" s="99"/>
      <c r="AR160" s="99"/>
      <c r="AS160" s="99"/>
      <c r="AT160" s="99"/>
      <c r="AU160" s="63"/>
      <c r="AV160" s="104" t="e">
        <v>#DIV/0!</v>
      </c>
      <c r="AW160" s="99"/>
      <c r="AX160" s="99"/>
      <c r="AY160" s="100" t="s">
        <v>563</v>
      </c>
      <c r="AZ160" s="100"/>
      <c r="BA160" s="100" t="s">
        <v>563</v>
      </c>
      <c r="BB160" s="162" t="s">
        <v>563</v>
      </c>
      <c r="BC160" s="99"/>
      <c r="BD160" s="99"/>
      <c r="BE160" s="99"/>
      <c r="BF160" s="52"/>
      <c r="BG160" s="79"/>
      <c r="BH160" s="104" t="e">
        <f>AVERAGE(Table1215165[[#This Row],[Column55]],Table1215165[[#This Row],[Column56]])</f>
        <v>#DIV/0!</v>
      </c>
    </row>
    <row r="161" spans="1:60" ht="23.1" customHeight="1" x14ac:dyDescent="0.3">
      <c r="A161" s="77">
        <v>159</v>
      </c>
      <c r="B161" s="54" t="s">
        <v>189</v>
      </c>
      <c r="C161" s="55" t="s">
        <v>190</v>
      </c>
      <c r="D161" s="54" t="s">
        <v>449</v>
      </c>
      <c r="E161" s="54" t="s">
        <v>160</v>
      </c>
      <c r="F161" s="54" t="s">
        <v>641</v>
      </c>
      <c r="G161" s="56"/>
      <c r="H161" s="56"/>
      <c r="I161" s="56"/>
      <c r="J161" s="56"/>
      <c r="K161" s="57"/>
      <c r="L161" s="104">
        <v>0</v>
      </c>
      <c r="M161" s="100">
        <v>4</v>
      </c>
      <c r="N161" s="100"/>
      <c r="O161" s="100">
        <v>4</v>
      </c>
      <c r="P161" s="100" t="s">
        <v>563</v>
      </c>
      <c r="Q161" s="100"/>
      <c r="R161" s="162">
        <v>4</v>
      </c>
      <c r="S161" s="100"/>
      <c r="T161" s="100"/>
      <c r="U161" s="100"/>
      <c r="V161" s="100"/>
      <c r="W161" s="57"/>
      <c r="X161" s="104" t="e">
        <v>#DIV/0!</v>
      </c>
      <c r="Y161" s="100"/>
      <c r="Z161" s="100"/>
      <c r="AA161" s="100"/>
      <c r="AB161" s="100"/>
      <c r="AC161" s="57"/>
      <c r="AD161" s="104" t="e">
        <v>#DIV/0!</v>
      </c>
      <c r="AE161" s="100"/>
      <c r="AF161" s="100"/>
      <c r="AG161" s="100"/>
      <c r="AH161" s="100"/>
      <c r="AI161" s="57"/>
      <c r="AJ161" s="104" t="e">
        <v>#DIV/0!</v>
      </c>
      <c r="AK161" s="56"/>
      <c r="AL161" s="56"/>
      <c r="AM161" s="100"/>
      <c r="AN161" s="56"/>
      <c r="AO161" s="57"/>
      <c r="AP161" s="104">
        <v>0</v>
      </c>
      <c r="AQ161" s="100"/>
      <c r="AR161" s="100"/>
      <c r="AS161" s="100"/>
      <c r="AT161" s="100"/>
      <c r="AU161" s="57"/>
      <c r="AV161" s="104" t="e">
        <v>#DIV/0!</v>
      </c>
      <c r="AW161" s="100"/>
      <c r="AX161" s="100"/>
      <c r="AY161" s="100">
        <v>5</v>
      </c>
      <c r="AZ161" s="100"/>
      <c r="BA161" s="100">
        <v>5</v>
      </c>
      <c r="BB161" s="162">
        <v>5</v>
      </c>
      <c r="BC161" s="100"/>
      <c r="BD161" s="100"/>
      <c r="BE161" s="100"/>
      <c r="BF161" s="56"/>
      <c r="BG161" s="74"/>
      <c r="BH161" s="104" t="e">
        <f>AVERAGE(Table1215165[[#This Row],[Column55]],Table1215165[[#This Row],[Column56]])</f>
        <v>#DIV/0!</v>
      </c>
    </row>
    <row r="162" spans="1:60" ht="23.1" customHeight="1" x14ac:dyDescent="0.3">
      <c r="A162" s="78">
        <v>160</v>
      </c>
      <c r="B162" s="61" t="s">
        <v>156</v>
      </c>
      <c r="C162" s="62" t="s">
        <v>157</v>
      </c>
      <c r="D162" s="61" t="s">
        <v>541</v>
      </c>
      <c r="E162" s="61" t="s">
        <v>34</v>
      </c>
      <c r="F162" s="61" t="s">
        <v>638</v>
      </c>
      <c r="G162" s="52"/>
      <c r="H162" s="52"/>
      <c r="I162" s="52"/>
      <c r="J162" s="52"/>
      <c r="K162" s="63"/>
      <c r="L162" s="104">
        <v>0</v>
      </c>
      <c r="M162" s="100">
        <v>4</v>
      </c>
      <c r="N162" s="100"/>
      <c r="O162" s="100">
        <v>4</v>
      </c>
      <c r="P162" s="100">
        <v>3</v>
      </c>
      <c r="Q162" s="100"/>
      <c r="R162" s="162">
        <v>3.6666666666666665</v>
      </c>
      <c r="S162" s="99"/>
      <c r="T162" s="99"/>
      <c r="U162" s="99"/>
      <c r="V162" s="99"/>
      <c r="W162" s="63"/>
      <c r="X162" s="104" t="e">
        <v>#DIV/0!</v>
      </c>
      <c r="Y162" s="99"/>
      <c r="Z162" s="99"/>
      <c r="AA162" s="99"/>
      <c r="AB162" s="99"/>
      <c r="AC162" s="63"/>
      <c r="AD162" s="104" t="e">
        <v>#DIV/0!</v>
      </c>
      <c r="AE162" s="99"/>
      <c r="AF162" s="99"/>
      <c r="AG162" s="99"/>
      <c r="AH162" s="99"/>
      <c r="AI162" s="63"/>
      <c r="AJ162" s="104" t="e">
        <v>#DIV/0!</v>
      </c>
      <c r="AK162" s="52"/>
      <c r="AL162" s="52"/>
      <c r="AM162" s="99"/>
      <c r="AN162" s="52"/>
      <c r="AO162" s="63"/>
      <c r="AP162" s="104">
        <v>0</v>
      </c>
      <c r="AQ162" s="99"/>
      <c r="AR162" s="99"/>
      <c r="AS162" s="99"/>
      <c r="AT162" s="99"/>
      <c r="AU162" s="63"/>
      <c r="AV162" s="104" t="e">
        <v>#DIV/0!</v>
      </c>
      <c r="AW162" s="99"/>
      <c r="AX162" s="99"/>
      <c r="AY162" s="100">
        <v>5</v>
      </c>
      <c r="AZ162" s="100"/>
      <c r="BA162" s="100">
        <v>4</v>
      </c>
      <c r="BB162" s="162">
        <v>4.5</v>
      </c>
      <c r="BC162" s="99"/>
      <c r="BD162" s="99"/>
      <c r="BE162" s="99"/>
      <c r="BF162" s="52"/>
      <c r="BG162" s="79"/>
      <c r="BH162" s="104" t="e">
        <f>AVERAGE(Table1215165[[#This Row],[Column55]],Table1215165[[#This Row],[Column56]])</f>
        <v>#DIV/0!</v>
      </c>
    </row>
    <row r="163" spans="1:60" ht="23.1" customHeight="1" x14ac:dyDescent="0.3">
      <c r="A163" s="77">
        <v>161</v>
      </c>
      <c r="B163" s="54" t="s">
        <v>388</v>
      </c>
      <c r="C163" s="55" t="s">
        <v>389</v>
      </c>
      <c r="D163" s="54" t="s">
        <v>449</v>
      </c>
      <c r="E163" s="54" t="s">
        <v>492</v>
      </c>
      <c r="F163" s="54" t="s">
        <v>640</v>
      </c>
      <c r="G163" s="56"/>
      <c r="H163" s="56"/>
      <c r="I163" s="56"/>
      <c r="J163" s="56"/>
      <c r="K163" s="57"/>
      <c r="L163" s="104">
        <v>0</v>
      </c>
      <c r="M163" s="100" t="s">
        <v>563</v>
      </c>
      <c r="N163" s="100"/>
      <c r="O163" s="100" t="s">
        <v>563</v>
      </c>
      <c r="P163" s="100" t="s">
        <v>563</v>
      </c>
      <c r="Q163" s="100"/>
      <c r="R163" s="162" t="s">
        <v>563</v>
      </c>
      <c r="S163" s="100"/>
      <c r="T163" s="100"/>
      <c r="U163" s="100"/>
      <c r="V163" s="100"/>
      <c r="W163" s="57"/>
      <c r="X163" s="104" t="e">
        <v>#DIV/0!</v>
      </c>
      <c r="Y163" s="100"/>
      <c r="Z163" s="100"/>
      <c r="AA163" s="100"/>
      <c r="AB163" s="100"/>
      <c r="AC163" s="57"/>
      <c r="AD163" s="104" t="e">
        <v>#DIV/0!</v>
      </c>
      <c r="AE163" s="100"/>
      <c r="AF163" s="100"/>
      <c r="AG163" s="100"/>
      <c r="AH163" s="100"/>
      <c r="AI163" s="57"/>
      <c r="AJ163" s="104" t="e">
        <v>#DIV/0!</v>
      </c>
      <c r="AK163" s="56"/>
      <c r="AL163" s="56"/>
      <c r="AM163" s="100"/>
      <c r="AN163" s="56"/>
      <c r="AO163" s="57"/>
      <c r="AP163" s="104">
        <v>0</v>
      </c>
      <c r="AQ163" s="100"/>
      <c r="AR163" s="100"/>
      <c r="AS163" s="100"/>
      <c r="AT163" s="100"/>
      <c r="AU163" s="57"/>
      <c r="AV163" s="104" t="e">
        <v>#DIV/0!</v>
      </c>
      <c r="AW163" s="100"/>
      <c r="AX163" s="100"/>
      <c r="AY163" s="100" t="s">
        <v>563</v>
      </c>
      <c r="AZ163" s="100"/>
      <c r="BA163" s="100" t="s">
        <v>563</v>
      </c>
      <c r="BB163" s="162" t="s">
        <v>563</v>
      </c>
      <c r="BC163" s="100"/>
      <c r="BD163" s="100"/>
      <c r="BE163" s="100"/>
      <c r="BF163" s="56"/>
      <c r="BG163" s="74"/>
      <c r="BH163" s="104" t="e">
        <f>AVERAGE(Table1215165[[#This Row],[Column55]],Table1215165[[#This Row],[Column56]])</f>
        <v>#DIV/0!</v>
      </c>
    </row>
    <row r="164" spans="1:60" ht="23.1" customHeight="1" x14ac:dyDescent="0.3">
      <c r="A164" s="78">
        <v>162</v>
      </c>
      <c r="B164" s="61" t="s">
        <v>390</v>
      </c>
      <c r="C164" s="62" t="s">
        <v>391</v>
      </c>
      <c r="D164" s="61" t="s">
        <v>449</v>
      </c>
      <c r="E164" s="61" t="s">
        <v>492</v>
      </c>
      <c r="F164" s="61" t="s">
        <v>640</v>
      </c>
      <c r="G164" s="52"/>
      <c r="H164" s="52"/>
      <c r="I164" s="52"/>
      <c r="J164" s="52"/>
      <c r="K164" s="63"/>
      <c r="L164" s="104">
        <v>0</v>
      </c>
      <c r="M164" s="100" t="s">
        <v>563</v>
      </c>
      <c r="N164" s="100"/>
      <c r="O164" s="100" t="s">
        <v>563</v>
      </c>
      <c r="P164" s="100" t="s">
        <v>563</v>
      </c>
      <c r="Q164" s="100"/>
      <c r="R164" s="162" t="s">
        <v>563</v>
      </c>
      <c r="S164" s="99"/>
      <c r="T164" s="99"/>
      <c r="U164" s="99"/>
      <c r="V164" s="99"/>
      <c r="W164" s="63"/>
      <c r="X164" s="104" t="e">
        <v>#DIV/0!</v>
      </c>
      <c r="Y164" s="99"/>
      <c r="Z164" s="99"/>
      <c r="AA164" s="99"/>
      <c r="AB164" s="99"/>
      <c r="AC164" s="63"/>
      <c r="AD164" s="104" t="e">
        <v>#DIV/0!</v>
      </c>
      <c r="AE164" s="99"/>
      <c r="AF164" s="99"/>
      <c r="AG164" s="99"/>
      <c r="AH164" s="99"/>
      <c r="AI164" s="63"/>
      <c r="AJ164" s="104" t="e">
        <v>#DIV/0!</v>
      </c>
      <c r="AK164" s="52"/>
      <c r="AL164" s="52"/>
      <c r="AM164" s="99"/>
      <c r="AN164" s="52"/>
      <c r="AO164" s="63"/>
      <c r="AP164" s="104">
        <v>0</v>
      </c>
      <c r="AQ164" s="99"/>
      <c r="AR164" s="99"/>
      <c r="AS164" s="99"/>
      <c r="AT164" s="99"/>
      <c r="AU164" s="63"/>
      <c r="AV164" s="104" t="e">
        <v>#DIV/0!</v>
      </c>
      <c r="AW164" s="99"/>
      <c r="AX164" s="99"/>
      <c r="AY164" s="100" t="s">
        <v>563</v>
      </c>
      <c r="AZ164" s="100"/>
      <c r="BA164" s="100" t="s">
        <v>563</v>
      </c>
      <c r="BB164" s="162" t="s">
        <v>563</v>
      </c>
      <c r="BC164" s="99"/>
      <c r="BD164" s="99"/>
      <c r="BE164" s="99"/>
      <c r="BF164" s="52"/>
      <c r="BG164" s="79"/>
      <c r="BH164" s="104" t="e">
        <f>AVERAGE(Table1215165[[#This Row],[Column55]],Table1215165[[#This Row],[Column56]])</f>
        <v>#DIV/0!</v>
      </c>
    </row>
    <row r="165" spans="1:60" ht="23.1" customHeight="1" x14ac:dyDescent="0.3">
      <c r="A165" s="77">
        <v>163</v>
      </c>
      <c r="B165" s="54" t="s">
        <v>220</v>
      </c>
      <c r="C165" s="55" t="s">
        <v>221</v>
      </c>
      <c r="D165" s="54" t="s">
        <v>449</v>
      </c>
      <c r="E165" s="54" t="s">
        <v>160</v>
      </c>
      <c r="F165" s="54" t="s">
        <v>641</v>
      </c>
      <c r="G165" s="56"/>
      <c r="H165" s="56"/>
      <c r="I165" s="56"/>
      <c r="J165" s="56"/>
      <c r="K165" s="57"/>
      <c r="L165" s="104">
        <v>0</v>
      </c>
      <c r="M165" s="100">
        <v>1</v>
      </c>
      <c r="N165" s="100"/>
      <c r="O165" s="100">
        <v>1</v>
      </c>
      <c r="P165" s="100" t="s">
        <v>563</v>
      </c>
      <c r="Q165" s="100"/>
      <c r="R165" s="162">
        <v>1</v>
      </c>
      <c r="S165" s="100"/>
      <c r="T165" s="100"/>
      <c r="U165" s="100"/>
      <c r="V165" s="100"/>
      <c r="W165" s="57"/>
      <c r="X165" s="104" t="e">
        <v>#DIV/0!</v>
      </c>
      <c r="Y165" s="100"/>
      <c r="Z165" s="100"/>
      <c r="AA165" s="100"/>
      <c r="AB165" s="100"/>
      <c r="AC165" s="57"/>
      <c r="AD165" s="104" t="e">
        <v>#DIV/0!</v>
      </c>
      <c r="AE165" s="100"/>
      <c r="AF165" s="100"/>
      <c r="AG165" s="100"/>
      <c r="AH165" s="100"/>
      <c r="AI165" s="57"/>
      <c r="AJ165" s="104" t="e">
        <v>#DIV/0!</v>
      </c>
      <c r="AK165" s="56"/>
      <c r="AL165" s="56"/>
      <c r="AM165" s="100"/>
      <c r="AN165" s="56"/>
      <c r="AO165" s="57"/>
      <c r="AP165" s="104">
        <v>0</v>
      </c>
      <c r="AQ165" s="100"/>
      <c r="AR165" s="100"/>
      <c r="AS165" s="100"/>
      <c r="AT165" s="100"/>
      <c r="AU165" s="57"/>
      <c r="AV165" s="104" t="e">
        <v>#DIV/0!</v>
      </c>
      <c r="AW165" s="100"/>
      <c r="AX165" s="100"/>
      <c r="AY165" s="100">
        <v>5</v>
      </c>
      <c r="AZ165" s="100"/>
      <c r="BA165" s="100">
        <v>1</v>
      </c>
      <c r="BB165" s="162">
        <v>3</v>
      </c>
      <c r="BC165" s="100"/>
      <c r="BD165" s="100"/>
      <c r="BE165" s="100"/>
      <c r="BF165" s="56"/>
      <c r="BG165" s="74"/>
      <c r="BH165" s="104" t="e">
        <f>AVERAGE(Table1215165[[#This Row],[Column55]],Table1215165[[#This Row],[Column56]])</f>
        <v>#DIV/0!</v>
      </c>
    </row>
    <row r="166" spans="1:60" ht="23.1" customHeight="1" x14ac:dyDescent="0.3">
      <c r="A166" s="78">
        <v>164</v>
      </c>
      <c r="B166" s="61" t="s">
        <v>206</v>
      </c>
      <c r="C166" s="62" t="s">
        <v>207</v>
      </c>
      <c r="D166" s="61" t="s">
        <v>541</v>
      </c>
      <c r="E166" s="61" t="s">
        <v>160</v>
      </c>
      <c r="F166" s="61" t="s">
        <v>641</v>
      </c>
      <c r="G166" s="52"/>
      <c r="H166" s="52"/>
      <c r="I166" s="52"/>
      <c r="J166" s="52"/>
      <c r="K166" s="63"/>
      <c r="L166" s="104">
        <v>0</v>
      </c>
      <c r="M166" s="100">
        <v>0</v>
      </c>
      <c r="N166" s="100"/>
      <c r="O166" s="100">
        <v>0</v>
      </c>
      <c r="P166" s="100" t="s">
        <v>563</v>
      </c>
      <c r="Q166" s="100"/>
      <c r="R166" s="162">
        <v>0</v>
      </c>
      <c r="S166" s="99"/>
      <c r="T166" s="99"/>
      <c r="U166" s="99"/>
      <c r="V166" s="99"/>
      <c r="W166" s="63"/>
      <c r="X166" s="104" t="e">
        <v>#DIV/0!</v>
      </c>
      <c r="Y166" s="99"/>
      <c r="Z166" s="99"/>
      <c r="AA166" s="99"/>
      <c r="AB166" s="99"/>
      <c r="AC166" s="63"/>
      <c r="AD166" s="104" t="e">
        <v>#DIV/0!</v>
      </c>
      <c r="AE166" s="99"/>
      <c r="AF166" s="99"/>
      <c r="AG166" s="99"/>
      <c r="AH166" s="99"/>
      <c r="AI166" s="63"/>
      <c r="AJ166" s="104" t="e">
        <v>#DIV/0!</v>
      </c>
      <c r="AK166" s="52"/>
      <c r="AL166" s="52"/>
      <c r="AM166" s="99"/>
      <c r="AN166" s="52"/>
      <c r="AO166" s="63"/>
      <c r="AP166" s="104">
        <v>0</v>
      </c>
      <c r="AQ166" s="99"/>
      <c r="AR166" s="99"/>
      <c r="AS166" s="99"/>
      <c r="AT166" s="99"/>
      <c r="AU166" s="63"/>
      <c r="AV166" s="104" t="e">
        <v>#DIV/0!</v>
      </c>
      <c r="AW166" s="99"/>
      <c r="AX166" s="99"/>
      <c r="AY166" s="100">
        <v>0</v>
      </c>
      <c r="AZ166" s="100"/>
      <c r="BA166" s="100">
        <v>0</v>
      </c>
      <c r="BB166" s="162">
        <v>0</v>
      </c>
      <c r="BC166" s="99"/>
      <c r="BD166" s="99"/>
      <c r="BE166" s="99"/>
      <c r="BF166" s="52"/>
      <c r="BG166" s="79"/>
      <c r="BH166" s="104" t="e">
        <f>AVERAGE(Table1215165[[#This Row],[Column55]],Table1215165[[#This Row],[Column56]])</f>
        <v>#DIV/0!</v>
      </c>
    </row>
    <row r="167" spans="1:60" ht="23.1" customHeight="1" x14ac:dyDescent="0.3">
      <c r="A167" s="77">
        <v>165</v>
      </c>
      <c r="B167" s="54" t="s">
        <v>47</v>
      </c>
      <c r="C167" s="55" t="s">
        <v>48</v>
      </c>
      <c r="D167" s="54" t="s">
        <v>449</v>
      </c>
      <c r="E167" s="54" t="s">
        <v>34</v>
      </c>
      <c r="F167" s="54" t="s">
        <v>638</v>
      </c>
      <c r="G167" s="56"/>
      <c r="H167" s="56"/>
      <c r="I167" s="56"/>
      <c r="J167" s="56"/>
      <c r="K167" s="57"/>
      <c r="L167" s="104">
        <v>0</v>
      </c>
      <c r="M167" s="100">
        <v>0</v>
      </c>
      <c r="N167" s="100"/>
      <c r="O167" s="100">
        <v>0</v>
      </c>
      <c r="P167" s="100">
        <v>0</v>
      </c>
      <c r="Q167" s="100"/>
      <c r="R167" s="162">
        <v>0</v>
      </c>
      <c r="S167" s="100"/>
      <c r="T167" s="100"/>
      <c r="U167" s="100"/>
      <c r="V167" s="100"/>
      <c r="W167" s="57"/>
      <c r="X167" s="104" t="e">
        <v>#DIV/0!</v>
      </c>
      <c r="Y167" s="100"/>
      <c r="Z167" s="100"/>
      <c r="AA167" s="100"/>
      <c r="AB167" s="100"/>
      <c r="AC167" s="57"/>
      <c r="AD167" s="104" t="e">
        <v>#DIV/0!</v>
      </c>
      <c r="AE167" s="100"/>
      <c r="AF167" s="100"/>
      <c r="AG167" s="100"/>
      <c r="AH167" s="100"/>
      <c r="AI167" s="57"/>
      <c r="AJ167" s="104" t="e">
        <v>#DIV/0!</v>
      </c>
      <c r="AK167" s="56"/>
      <c r="AL167" s="56"/>
      <c r="AM167" s="100"/>
      <c r="AN167" s="56"/>
      <c r="AO167" s="57"/>
      <c r="AP167" s="104">
        <v>0</v>
      </c>
      <c r="AQ167" s="100"/>
      <c r="AR167" s="100"/>
      <c r="AS167" s="100"/>
      <c r="AT167" s="100"/>
      <c r="AU167" s="57"/>
      <c r="AV167" s="104" t="e">
        <v>#DIV/0!</v>
      </c>
      <c r="AW167" s="100"/>
      <c r="AX167" s="100"/>
      <c r="AY167" s="100">
        <v>0</v>
      </c>
      <c r="AZ167" s="100"/>
      <c r="BA167" s="100">
        <v>0</v>
      </c>
      <c r="BB167" s="162">
        <v>0</v>
      </c>
      <c r="BC167" s="100"/>
      <c r="BD167" s="100"/>
      <c r="BE167" s="100"/>
      <c r="BF167" s="56"/>
      <c r="BG167" s="74"/>
      <c r="BH167" s="104" t="e">
        <f>AVERAGE(Table1215165[[#This Row],[Column55]],Table1215165[[#This Row],[Column56]])</f>
        <v>#DIV/0!</v>
      </c>
    </row>
    <row r="168" spans="1:60" ht="23.1" customHeight="1" x14ac:dyDescent="0.3">
      <c r="A168" s="78">
        <v>166</v>
      </c>
      <c r="B168" s="61" t="s">
        <v>158</v>
      </c>
      <c r="C168" s="62" t="s">
        <v>159</v>
      </c>
      <c r="D168" s="61" t="s">
        <v>449</v>
      </c>
      <c r="E168" s="61" t="s">
        <v>34</v>
      </c>
      <c r="F168" s="61" t="s">
        <v>638</v>
      </c>
      <c r="G168" s="52"/>
      <c r="H168" s="52"/>
      <c r="I168" s="52"/>
      <c r="J168" s="52"/>
      <c r="K168" s="63"/>
      <c r="L168" s="104">
        <v>0</v>
      </c>
      <c r="M168" s="100">
        <v>1</v>
      </c>
      <c r="N168" s="100"/>
      <c r="O168" s="100">
        <v>1</v>
      </c>
      <c r="P168" s="100">
        <v>1</v>
      </c>
      <c r="Q168" s="100"/>
      <c r="R168" s="162">
        <v>1</v>
      </c>
      <c r="S168" s="99"/>
      <c r="T168" s="99"/>
      <c r="U168" s="99"/>
      <c r="V168" s="99"/>
      <c r="W168" s="63"/>
      <c r="X168" s="104" t="e">
        <v>#DIV/0!</v>
      </c>
      <c r="Y168" s="99"/>
      <c r="Z168" s="99"/>
      <c r="AA168" s="99"/>
      <c r="AB168" s="99"/>
      <c r="AC168" s="63"/>
      <c r="AD168" s="104" t="e">
        <v>#DIV/0!</v>
      </c>
      <c r="AE168" s="99"/>
      <c r="AF168" s="99"/>
      <c r="AG168" s="99"/>
      <c r="AH168" s="99"/>
      <c r="AI168" s="63"/>
      <c r="AJ168" s="104" t="e">
        <v>#DIV/0!</v>
      </c>
      <c r="AK168" s="52"/>
      <c r="AL168" s="52"/>
      <c r="AM168" s="99"/>
      <c r="AN168" s="52"/>
      <c r="AO168" s="63"/>
      <c r="AP168" s="104">
        <v>0</v>
      </c>
      <c r="AQ168" s="99"/>
      <c r="AR168" s="99"/>
      <c r="AS168" s="99"/>
      <c r="AT168" s="99"/>
      <c r="AU168" s="63"/>
      <c r="AV168" s="104" t="e">
        <v>#DIV/0!</v>
      </c>
      <c r="AW168" s="99"/>
      <c r="AX168" s="99"/>
      <c r="AY168" s="100">
        <v>5</v>
      </c>
      <c r="AZ168" s="100"/>
      <c r="BA168" s="100">
        <v>1</v>
      </c>
      <c r="BB168" s="162">
        <v>3</v>
      </c>
      <c r="BC168" s="99"/>
      <c r="BD168" s="99"/>
      <c r="BE168" s="99"/>
      <c r="BF168" s="52"/>
      <c r="BG168" s="79"/>
      <c r="BH168" s="104" t="e">
        <f>AVERAGE(Table1215165[[#This Row],[Column55]],Table1215165[[#This Row],[Column56]])</f>
        <v>#DIV/0!</v>
      </c>
    </row>
    <row r="169" spans="1:60" ht="23.1" customHeight="1" x14ac:dyDescent="0.3">
      <c r="A169" s="77">
        <v>167</v>
      </c>
      <c r="B169" s="54" t="s">
        <v>191</v>
      </c>
      <c r="C169" s="55" t="s">
        <v>192</v>
      </c>
      <c r="D169" s="54" t="s">
        <v>449</v>
      </c>
      <c r="E169" s="54" t="s">
        <v>160</v>
      </c>
      <c r="F169" s="54" t="s">
        <v>641</v>
      </c>
      <c r="G169" s="56"/>
      <c r="H169" s="56"/>
      <c r="I169" s="56"/>
      <c r="J169" s="56"/>
      <c r="K169" s="57"/>
      <c r="L169" s="104">
        <v>0</v>
      </c>
      <c r="M169" s="100">
        <v>3</v>
      </c>
      <c r="N169" s="100"/>
      <c r="O169" s="100">
        <v>3</v>
      </c>
      <c r="P169" s="100" t="s">
        <v>563</v>
      </c>
      <c r="Q169" s="100"/>
      <c r="R169" s="162">
        <v>3</v>
      </c>
      <c r="S169" s="100"/>
      <c r="T169" s="100"/>
      <c r="U169" s="100"/>
      <c r="V169" s="100"/>
      <c r="W169" s="57"/>
      <c r="X169" s="104" t="e">
        <v>#DIV/0!</v>
      </c>
      <c r="Y169" s="100"/>
      <c r="Z169" s="100"/>
      <c r="AA169" s="100"/>
      <c r="AB169" s="100"/>
      <c r="AC169" s="57"/>
      <c r="AD169" s="104" t="e">
        <v>#DIV/0!</v>
      </c>
      <c r="AE169" s="100"/>
      <c r="AF169" s="100"/>
      <c r="AG169" s="100"/>
      <c r="AH169" s="100"/>
      <c r="AI169" s="57"/>
      <c r="AJ169" s="104" t="e">
        <v>#DIV/0!</v>
      </c>
      <c r="AK169" s="56"/>
      <c r="AL169" s="56"/>
      <c r="AM169" s="100"/>
      <c r="AN169" s="56"/>
      <c r="AO169" s="57"/>
      <c r="AP169" s="104">
        <v>0</v>
      </c>
      <c r="AQ169" s="100"/>
      <c r="AR169" s="100"/>
      <c r="AS169" s="100"/>
      <c r="AT169" s="100"/>
      <c r="AU169" s="57"/>
      <c r="AV169" s="104" t="e">
        <v>#DIV/0!</v>
      </c>
      <c r="AW169" s="100"/>
      <c r="AX169" s="100"/>
      <c r="AY169" s="100">
        <v>5</v>
      </c>
      <c r="AZ169" s="100"/>
      <c r="BA169" s="100">
        <v>3</v>
      </c>
      <c r="BB169" s="162">
        <v>4</v>
      </c>
      <c r="BC169" s="100"/>
      <c r="BD169" s="100"/>
      <c r="BE169" s="100"/>
      <c r="BF169" s="56"/>
      <c r="BG169" s="74"/>
      <c r="BH169" s="104" t="e">
        <f>AVERAGE(Table1215165[[#This Row],[Column55]],Table1215165[[#This Row],[Column56]])</f>
        <v>#DIV/0!</v>
      </c>
    </row>
    <row r="170" spans="1:60" ht="23.1" customHeight="1" x14ac:dyDescent="0.3">
      <c r="A170" s="78">
        <v>168</v>
      </c>
      <c r="B170" s="61" t="s">
        <v>222</v>
      </c>
      <c r="C170" s="62" t="s">
        <v>223</v>
      </c>
      <c r="D170" s="61" t="s">
        <v>541</v>
      </c>
      <c r="E170" s="61" t="s">
        <v>160</v>
      </c>
      <c r="F170" s="61" t="s">
        <v>641</v>
      </c>
      <c r="G170" s="52"/>
      <c r="H170" s="52"/>
      <c r="I170" s="52"/>
      <c r="J170" s="52"/>
      <c r="K170" s="63"/>
      <c r="L170" s="104">
        <v>0</v>
      </c>
      <c r="M170" s="100">
        <v>3</v>
      </c>
      <c r="N170" s="100"/>
      <c r="O170" s="100">
        <v>4</v>
      </c>
      <c r="P170" s="100" t="s">
        <v>563</v>
      </c>
      <c r="Q170" s="100"/>
      <c r="R170" s="162">
        <v>3.5</v>
      </c>
      <c r="S170" s="99"/>
      <c r="T170" s="99"/>
      <c r="U170" s="99"/>
      <c r="V170" s="99"/>
      <c r="W170" s="63"/>
      <c r="X170" s="104" t="e">
        <v>#DIV/0!</v>
      </c>
      <c r="Y170" s="99"/>
      <c r="Z170" s="99"/>
      <c r="AA170" s="99"/>
      <c r="AB170" s="99"/>
      <c r="AC170" s="63"/>
      <c r="AD170" s="104" t="e">
        <v>#DIV/0!</v>
      </c>
      <c r="AE170" s="99"/>
      <c r="AF170" s="99"/>
      <c r="AG170" s="99"/>
      <c r="AH170" s="99"/>
      <c r="AI170" s="63"/>
      <c r="AJ170" s="104" t="e">
        <v>#DIV/0!</v>
      </c>
      <c r="AK170" s="52"/>
      <c r="AL170" s="52"/>
      <c r="AM170" s="99"/>
      <c r="AN170" s="52"/>
      <c r="AO170" s="63"/>
      <c r="AP170" s="104">
        <v>0</v>
      </c>
      <c r="AQ170" s="99"/>
      <c r="AR170" s="99"/>
      <c r="AS170" s="99"/>
      <c r="AT170" s="99"/>
      <c r="AU170" s="63"/>
      <c r="AV170" s="104" t="e">
        <v>#DIV/0!</v>
      </c>
      <c r="AW170" s="99"/>
      <c r="AX170" s="99"/>
      <c r="AY170" s="100">
        <v>5</v>
      </c>
      <c r="AZ170" s="100"/>
      <c r="BA170" s="100">
        <v>4</v>
      </c>
      <c r="BB170" s="162">
        <v>4.5</v>
      </c>
      <c r="BC170" s="99"/>
      <c r="BD170" s="99"/>
      <c r="BE170" s="99"/>
      <c r="BF170" s="52"/>
      <c r="BG170" s="79"/>
      <c r="BH170" s="104" t="e">
        <f>AVERAGE(Table1215165[[#This Row],[Column55]],Table1215165[[#This Row],[Column56]])</f>
        <v>#DIV/0!</v>
      </c>
    </row>
    <row r="171" spans="1:60" ht="23.1" customHeight="1" x14ac:dyDescent="0.3">
      <c r="A171" s="77">
        <v>169</v>
      </c>
      <c r="B171" s="54" t="s">
        <v>392</v>
      </c>
      <c r="C171" s="55" t="s">
        <v>393</v>
      </c>
      <c r="D171" s="54" t="s">
        <v>449</v>
      </c>
      <c r="E171" s="54" t="s">
        <v>492</v>
      </c>
      <c r="F171" s="54" t="s">
        <v>640</v>
      </c>
      <c r="G171" s="56"/>
      <c r="H171" s="56"/>
      <c r="I171" s="56"/>
      <c r="J171" s="56"/>
      <c r="K171" s="57"/>
      <c r="L171" s="104">
        <v>0</v>
      </c>
      <c r="M171" s="100" t="s">
        <v>563</v>
      </c>
      <c r="N171" s="100"/>
      <c r="O171" s="100" t="s">
        <v>563</v>
      </c>
      <c r="P171" s="100" t="s">
        <v>563</v>
      </c>
      <c r="Q171" s="100"/>
      <c r="R171" s="162" t="s">
        <v>563</v>
      </c>
      <c r="S171" s="100"/>
      <c r="T171" s="100"/>
      <c r="U171" s="100"/>
      <c r="V171" s="100"/>
      <c r="W171" s="57"/>
      <c r="X171" s="104" t="e">
        <v>#DIV/0!</v>
      </c>
      <c r="Y171" s="100"/>
      <c r="Z171" s="100"/>
      <c r="AA171" s="100"/>
      <c r="AB171" s="100"/>
      <c r="AC171" s="57"/>
      <c r="AD171" s="104" t="e">
        <v>#DIV/0!</v>
      </c>
      <c r="AE171" s="100"/>
      <c r="AF171" s="100"/>
      <c r="AG171" s="100"/>
      <c r="AH171" s="100"/>
      <c r="AI171" s="57"/>
      <c r="AJ171" s="104" t="e">
        <v>#DIV/0!</v>
      </c>
      <c r="AK171" s="56"/>
      <c r="AL171" s="56"/>
      <c r="AM171" s="100"/>
      <c r="AN171" s="56"/>
      <c r="AO171" s="57"/>
      <c r="AP171" s="104">
        <v>0</v>
      </c>
      <c r="AQ171" s="100"/>
      <c r="AR171" s="100"/>
      <c r="AS171" s="100"/>
      <c r="AT171" s="100"/>
      <c r="AU171" s="57"/>
      <c r="AV171" s="104" t="e">
        <v>#DIV/0!</v>
      </c>
      <c r="AW171" s="100"/>
      <c r="AX171" s="100"/>
      <c r="AY171" s="100" t="s">
        <v>563</v>
      </c>
      <c r="AZ171" s="100"/>
      <c r="BA171" s="100" t="s">
        <v>563</v>
      </c>
      <c r="BB171" s="162" t="s">
        <v>563</v>
      </c>
      <c r="BC171" s="100"/>
      <c r="BD171" s="100"/>
      <c r="BE171" s="100"/>
      <c r="BF171" s="56"/>
      <c r="BG171" s="74"/>
      <c r="BH171" s="104" t="e">
        <f>AVERAGE(Table1215165[[#This Row],[Column55]],Table1215165[[#This Row],[Column56]])</f>
        <v>#DIV/0!</v>
      </c>
    </row>
    <row r="172" spans="1:60" ht="23.1" customHeight="1" x14ac:dyDescent="0.3">
      <c r="A172" s="78">
        <v>170</v>
      </c>
      <c r="B172" s="61" t="s">
        <v>394</v>
      </c>
      <c r="C172" s="62" t="s">
        <v>395</v>
      </c>
      <c r="D172" s="61" t="s">
        <v>541</v>
      </c>
      <c r="E172" s="61" t="s">
        <v>492</v>
      </c>
      <c r="F172" s="61" t="s">
        <v>640</v>
      </c>
      <c r="G172" s="52"/>
      <c r="H172" s="52"/>
      <c r="I172" s="52"/>
      <c r="J172" s="52"/>
      <c r="K172" s="63"/>
      <c r="L172" s="104">
        <v>0</v>
      </c>
      <c r="M172" s="100" t="s">
        <v>563</v>
      </c>
      <c r="N172" s="100"/>
      <c r="O172" s="100" t="s">
        <v>563</v>
      </c>
      <c r="P172" s="100" t="s">
        <v>563</v>
      </c>
      <c r="Q172" s="100"/>
      <c r="R172" s="162" t="s">
        <v>563</v>
      </c>
      <c r="S172" s="99"/>
      <c r="T172" s="99"/>
      <c r="U172" s="99"/>
      <c r="V172" s="99"/>
      <c r="W172" s="63"/>
      <c r="X172" s="104" t="e">
        <v>#DIV/0!</v>
      </c>
      <c r="Y172" s="99"/>
      <c r="Z172" s="99"/>
      <c r="AA172" s="99"/>
      <c r="AB172" s="99"/>
      <c r="AC172" s="63"/>
      <c r="AD172" s="104" t="e">
        <v>#DIV/0!</v>
      </c>
      <c r="AE172" s="99"/>
      <c r="AF172" s="99"/>
      <c r="AG172" s="99"/>
      <c r="AH172" s="99"/>
      <c r="AI172" s="63"/>
      <c r="AJ172" s="104" t="e">
        <v>#DIV/0!</v>
      </c>
      <c r="AK172" s="52"/>
      <c r="AL172" s="52"/>
      <c r="AM172" s="99"/>
      <c r="AN172" s="52"/>
      <c r="AO172" s="63"/>
      <c r="AP172" s="104">
        <v>0</v>
      </c>
      <c r="AQ172" s="99"/>
      <c r="AR172" s="99"/>
      <c r="AS172" s="99"/>
      <c r="AT172" s="99"/>
      <c r="AU172" s="63"/>
      <c r="AV172" s="104" t="e">
        <v>#DIV/0!</v>
      </c>
      <c r="AW172" s="99"/>
      <c r="AX172" s="99"/>
      <c r="AY172" s="100" t="s">
        <v>563</v>
      </c>
      <c r="AZ172" s="100"/>
      <c r="BA172" s="100" t="s">
        <v>563</v>
      </c>
      <c r="BB172" s="162" t="s">
        <v>563</v>
      </c>
      <c r="BC172" s="99"/>
      <c r="BD172" s="99"/>
      <c r="BE172" s="99"/>
      <c r="BF172" s="52"/>
      <c r="BG172" s="79"/>
      <c r="BH172" s="104" t="e">
        <f>AVERAGE(Table1215165[[#This Row],[Column55]],Table1215165[[#This Row],[Column56]])</f>
        <v>#DIV/0!</v>
      </c>
    </row>
    <row r="173" spans="1:60" ht="23.1" customHeight="1" x14ac:dyDescent="0.3">
      <c r="A173" s="77">
        <v>171</v>
      </c>
      <c r="B173" s="54" t="s">
        <v>284</v>
      </c>
      <c r="C173" s="55" t="s">
        <v>285</v>
      </c>
      <c r="D173" s="54" t="s">
        <v>541</v>
      </c>
      <c r="E173" s="54" t="s">
        <v>160</v>
      </c>
      <c r="F173" s="54" t="s">
        <v>641</v>
      </c>
      <c r="G173" s="56"/>
      <c r="H173" s="56"/>
      <c r="I173" s="56"/>
      <c r="J173" s="56"/>
      <c r="K173" s="57"/>
      <c r="L173" s="104">
        <v>0</v>
      </c>
      <c r="M173" s="100">
        <v>4</v>
      </c>
      <c r="N173" s="100"/>
      <c r="O173" s="100">
        <v>4</v>
      </c>
      <c r="P173" s="100" t="s">
        <v>563</v>
      </c>
      <c r="Q173" s="100"/>
      <c r="R173" s="162">
        <v>4</v>
      </c>
      <c r="S173" s="100"/>
      <c r="T173" s="100"/>
      <c r="U173" s="100"/>
      <c r="V173" s="100"/>
      <c r="W173" s="57"/>
      <c r="X173" s="104" t="e">
        <v>#DIV/0!</v>
      </c>
      <c r="Y173" s="100"/>
      <c r="Z173" s="100"/>
      <c r="AA173" s="100"/>
      <c r="AB173" s="100"/>
      <c r="AC173" s="57"/>
      <c r="AD173" s="104" t="e">
        <v>#DIV/0!</v>
      </c>
      <c r="AE173" s="100"/>
      <c r="AF173" s="100"/>
      <c r="AG173" s="100"/>
      <c r="AH173" s="100"/>
      <c r="AI173" s="57"/>
      <c r="AJ173" s="104" t="e">
        <v>#DIV/0!</v>
      </c>
      <c r="AK173" s="56"/>
      <c r="AL173" s="56"/>
      <c r="AM173" s="100"/>
      <c r="AN173" s="56"/>
      <c r="AO173" s="57"/>
      <c r="AP173" s="104">
        <v>0</v>
      </c>
      <c r="AQ173" s="100"/>
      <c r="AR173" s="100"/>
      <c r="AS173" s="100"/>
      <c r="AT173" s="100"/>
      <c r="AU173" s="57"/>
      <c r="AV173" s="104" t="e">
        <v>#DIV/0!</v>
      </c>
      <c r="AW173" s="100"/>
      <c r="AX173" s="100"/>
      <c r="AY173" s="100">
        <v>5</v>
      </c>
      <c r="AZ173" s="100"/>
      <c r="BA173" s="100">
        <v>5</v>
      </c>
      <c r="BB173" s="162">
        <v>5</v>
      </c>
      <c r="BC173" s="100"/>
      <c r="BD173" s="100"/>
      <c r="BE173" s="100"/>
      <c r="BF173" s="56"/>
      <c r="BG173" s="74"/>
      <c r="BH173" s="104" t="e">
        <f>AVERAGE(Table1215165[[#This Row],[Column55]],Table1215165[[#This Row],[Column56]])</f>
        <v>#DIV/0!</v>
      </c>
    </row>
    <row r="174" spans="1:60" ht="23.1" customHeight="1" x14ac:dyDescent="0.3">
      <c r="A174" s="78">
        <v>172</v>
      </c>
      <c r="B174" s="61" t="s">
        <v>396</v>
      </c>
      <c r="C174" s="62" t="s">
        <v>538</v>
      </c>
      <c r="D174" s="61" t="s">
        <v>541</v>
      </c>
      <c r="E174" s="61" t="s">
        <v>288</v>
      </c>
      <c r="F174" s="61" t="s">
        <v>639</v>
      </c>
      <c r="G174" s="52"/>
      <c r="H174" s="52"/>
      <c r="I174" s="52"/>
      <c r="J174" s="52"/>
      <c r="K174" s="63"/>
      <c r="L174" s="104">
        <v>0</v>
      </c>
      <c r="M174" s="100" t="s">
        <v>563</v>
      </c>
      <c r="N174" s="100"/>
      <c r="O174" s="100" t="s">
        <v>563</v>
      </c>
      <c r="P174" s="100" t="s">
        <v>563</v>
      </c>
      <c r="Q174" s="100"/>
      <c r="R174" s="162" t="s">
        <v>563</v>
      </c>
      <c r="S174" s="99"/>
      <c r="T174" s="99"/>
      <c r="U174" s="99"/>
      <c r="V174" s="99"/>
      <c r="W174" s="63"/>
      <c r="X174" s="104" t="e">
        <v>#DIV/0!</v>
      </c>
      <c r="Y174" s="99"/>
      <c r="Z174" s="99"/>
      <c r="AA174" s="99"/>
      <c r="AB174" s="99"/>
      <c r="AC174" s="63"/>
      <c r="AD174" s="104" t="e">
        <v>#DIV/0!</v>
      </c>
      <c r="AE174" s="99"/>
      <c r="AF174" s="99"/>
      <c r="AG174" s="99"/>
      <c r="AH174" s="99"/>
      <c r="AI174" s="63"/>
      <c r="AJ174" s="104" t="e">
        <v>#DIV/0!</v>
      </c>
      <c r="AK174" s="52"/>
      <c r="AL174" s="52"/>
      <c r="AM174" s="99"/>
      <c r="AN174" s="52"/>
      <c r="AO174" s="63"/>
      <c r="AP174" s="104">
        <v>0</v>
      </c>
      <c r="AQ174" s="99"/>
      <c r="AR174" s="99"/>
      <c r="AS174" s="99"/>
      <c r="AT174" s="99"/>
      <c r="AU174" s="63"/>
      <c r="AV174" s="104" t="e">
        <v>#DIV/0!</v>
      </c>
      <c r="AW174" s="99"/>
      <c r="AX174" s="99"/>
      <c r="AY174" s="100" t="s">
        <v>563</v>
      </c>
      <c r="AZ174" s="100"/>
      <c r="BA174" s="100" t="s">
        <v>563</v>
      </c>
      <c r="BB174" s="162" t="s">
        <v>563</v>
      </c>
      <c r="BC174" s="99"/>
      <c r="BD174" s="99"/>
      <c r="BE174" s="99"/>
      <c r="BF174" s="52"/>
      <c r="BG174" s="79"/>
      <c r="BH174" s="104" t="e">
        <f>AVERAGE(Table1215165[[#This Row],[Column55]],Table1215165[[#This Row],[Column56]])</f>
        <v>#DIV/0!</v>
      </c>
    </row>
    <row r="175" spans="1:60" ht="23.1" customHeight="1" x14ac:dyDescent="0.3">
      <c r="A175" s="77">
        <v>173</v>
      </c>
      <c r="B175" s="54" t="s">
        <v>397</v>
      </c>
      <c r="C175" s="55" t="s">
        <v>398</v>
      </c>
      <c r="D175" s="54" t="s">
        <v>541</v>
      </c>
      <c r="E175" s="54" t="s">
        <v>492</v>
      </c>
      <c r="F175" s="54" t="s">
        <v>640</v>
      </c>
      <c r="G175" s="56"/>
      <c r="H175" s="56"/>
      <c r="I175" s="56"/>
      <c r="J175" s="56"/>
      <c r="K175" s="57"/>
      <c r="L175" s="104">
        <v>0</v>
      </c>
      <c r="M175" s="100" t="s">
        <v>563</v>
      </c>
      <c r="N175" s="100"/>
      <c r="O175" s="100" t="s">
        <v>563</v>
      </c>
      <c r="P175" s="100" t="s">
        <v>563</v>
      </c>
      <c r="Q175" s="100"/>
      <c r="R175" s="162" t="s">
        <v>563</v>
      </c>
      <c r="S175" s="100"/>
      <c r="T175" s="100"/>
      <c r="U175" s="100"/>
      <c r="V175" s="100"/>
      <c r="W175" s="57"/>
      <c r="X175" s="104" t="e">
        <v>#DIV/0!</v>
      </c>
      <c r="Y175" s="100"/>
      <c r="Z175" s="100"/>
      <c r="AA175" s="100"/>
      <c r="AB175" s="100"/>
      <c r="AC175" s="57"/>
      <c r="AD175" s="104" t="e">
        <v>#DIV/0!</v>
      </c>
      <c r="AE175" s="100"/>
      <c r="AF175" s="100"/>
      <c r="AG175" s="100"/>
      <c r="AH175" s="100"/>
      <c r="AI175" s="57"/>
      <c r="AJ175" s="104" t="e">
        <v>#DIV/0!</v>
      </c>
      <c r="AK175" s="56"/>
      <c r="AL175" s="56"/>
      <c r="AM175" s="100"/>
      <c r="AN175" s="56"/>
      <c r="AO175" s="57"/>
      <c r="AP175" s="104">
        <v>0</v>
      </c>
      <c r="AQ175" s="100"/>
      <c r="AR175" s="100"/>
      <c r="AS175" s="100"/>
      <c r="AT175" s="100"/>
      <c r="AU175" s="57"/>
      <c r="AV175" s="104" t="e">
        <v>#DIV/0!</v>
      </c>
      <c r="AW175" s="100"/>
      <c r="AX175" s="100"/>
      <c r="AY175" s="100" t="s">
        <v>563</v>
      </c>
      <c r="AZ175" s="100"/>
      <c r="BA175" s="100" t="s">
        <v>563</v>
      </c>
      <c r="BB175" s="162" t="s">
        <v>563</v>
      </c>
      <c r="BC175" s="100"/>
      <c r="BD175" s="100"/>
      <c r="BE175" s="100"/>
      <c r="BF175" s="56"/>
      <c r="BG175" s="74"/>
      <c r="BH175" s="104" t="e">
        <f>AVERAGE(Table1215165[[#This Row],[Column55]],Table1215165[[#This Row],[Column56]])</f>
        <v>#DIV/0!</v>
      </c>
    </row>
    <row r="176" spans="1:60" ht="23.1" customHeight="1" x14ac:dyDescent="0.3">
      <c r="A176" s="78">
        <v>174</v>
      </c>
      <c r="B176" s="61" t="s">
        <v>399</v>
      </c>
      <c r="C176" s="62" t="s">
        <v>400</v>
      </c>
      <c r="D176" s="61" t="s">
        <v>541</v>
      </c>
      <c r="E176" s="61" t="s">
        <v>492</v>
      </c>
      <c r="F176" s="61" t="s">
        <v>640</v>
      </c>
      <c r="G176" s="52"/>
      <c r="H176" s="52"/>
      <c r="I176" s="52"/>
      <c r="J176" s="52"/>
      <c r="K176" s="63"/>
      <c r="L176" s="104">
        <v>0</v>
      </c>
      <c r="M176" s="100" t="s">
        <v>563</v>
      </c>
      <c r="N176" s="100"/>
      <c r="O176" s="100" t="s">
        <v>563</v>
      </c>
      <c r="P176" s="100" t="s">
        <v>563</v>
      </c>
      <c r="Q176" s="100"/>
      <c r="R176" s="162" t="s">
        <v>563</v>
      </c>
      <c r="S176" s="99"/>
      <c r="T176" s="99"/>
      <c r="U176" s="99"/>
      <c r="V176" s="99"/>
      <c r="W176" s="63"/>
      <c r="X176" s="104" t="e">
        <v>#DIV/0!</v>
      </c>
      <c r="Y176" s="99"/>
      <c r="Z176" s="99"/>
      <c r="AA176" s="99"/>
      <c r="AB176" s="99"/>
      <c r="AC176" s="63"/>
      <c r="AD176" s="104" t="e">
        <v>#DIV/0!</v>
      </c>
      <c r="AE176" s="99"/>
      <c r="AF176" s="99"/>
      <c r="AG176" s="99"/>
      <c r="AH176" s="99"/>
      <c r="AI176" s="63"/>
      <c r="AJ176" s="104" t="e">
        <v>#DIV/0!</v>
      </c>
      <c r="AK176" s="52"/>
      <c r="AL176" s="52"/>
      <c r="AM176" s="99"/>
      <c r="AN176" s="52"/>
      <c r="AO176" s="63"/>
      <c r="AP176" s="104">
        <v>0</v>
      </c>
      <c r="AQ176" s="99"/>
      <c r="AR176" s="99"/>
      <c r="AS176" s="99"/>
      <c r="AT176" s="99"/>
      <c r="AU176" s="63"/>
      <c r="AV176" s="104" t="e">
        <v>#DIV/0!</v>
      </c>
      <c r="AW176" s="99"/>
      <c r="AX176" s="99"/>
      <c r="AY176" s="100" t="s">
        <v>563</v>
      </c>
      <c r="AZ176" s="100"/>
      <c r="BA176" s="100" t="s">
        <v>563</v>
      </c>
      <c r="BB176" s="162" t="s">
        <v>563</v>
      </c>
      <c r="BC176" s="99"/>
      <c r="BD176" s="99"/>
      <c r="BE176" s="99"/>
      <c r="BF176" s="52"/>
      <c r="BG176" s="79"/>
      <c r="BH176" s="104" t="e">
        <f>AVERAGE(Table1215165[[#This Row],[Column55]],Table1215165[[#This Row],[Column56]])</f>
        <v>#DIV/0!</v>
      </c>
    </row>
    <row r="177" spans="1:60" ht="23.1" customHeight="1" x14ac:dyDescent="0.3">
      <c r="A177" s="77">
        <v>175</v>
      </c>
      <c r="B177" s="54" t="s">
        <v>119</v>
      </c>
      <c r="C177" s="55" t="s">
        <v>120</v>
      </c>
      <c r="D177" s="54" t="s">
        <v>449</v>
      </c>
      <c r="E177" s="54" t="s">
        <v>34</v>
      </c>
      <c r="F177" s="54" t="s">
        <v>638</v>
      </c>
      <c r="G177" s="56"/>
      <c r="H177" s="56"/>
      <c r="I177" s="56"/>
      <c r="J177" s="56"/>
      <c r="K177" s="57"/>
      <c r="L177" s="104">
        <v>0</v>
      </c>
      <c r="M177" s="100">
        <v>2</v>
      </c>
      <c r="N177" s="100"/>
      <c r="O177" s="100">
        <v>3</v>
      </c>
      <c r="P177" s="100">
        <v>2</v>
      </c>
      <c r="Q177" s="100"/>
      <c r="R177" s="162">
        <v>2.3333333333333335</v>
      </c>
      <c r="S177" s="100"/>
      <c r="T177" s="100"/>
      <c r="U177" s="100"/>
      <c r="V177" s="100"/>
      <c r="W177" s="57"/>
      <c r="X177" s="104" t="e">
        <v>#DIV/0!</v>
      </c>
      <c r="Y177" s="100"/>
      <c r="Z177" s="100"/>
      <c r="AA177" s="100"/>
      <c r="AB177" s="100"/>
      <c r="AC177" s="57"/>
      <c r="AD177" s="104" t="e">
        <v>#DIV/0!</v>
      </c>
      <c r="AE177" s="100"/>
      <c r="AF177" s="100"/>
      <c r="AG177" s="100"/>
      <c r="AH177" s="100"/>
      <c r="AI177" s="57"/>
      <c r="AJ177" s="104" t="e">
        <v>#DIV/0!</v>
      </c>
      <c r="AK177" s="56"/>
      <c r="AL177" s="56"/>
      <c r="AM177" s="100"/>
      <c r="AN177" s="56"/>
      <c r="AO177" s="57"/>
      <c r="AP177" s="104">
        <v>0</v>
      </c>
      <c r="AQ177" s="100"/>
      <c r="AR177" s="100"/>
      <c r="AS177" s="100"/>
      <c r="AT177" s="100"/>
      <c r="AU177" s="57"/>
      <c r="AV177" s="104" t="e">
        <v>#DIV/0!</v>
      </c>
      <c r="AW177" s="100"/>
      <c r="AX177" s="100"/>
      <c r="AY177" s="100">
        <v>5</v>
      </c>
      <c r="AZ177" s="100"/>
      <c r="BA177" s="100">
        <v>2</v>
      </c>
      <c r="BB177" s="162">
        <v>3.5</v>
      </c>
      <c r="BC177" s="100"/>
      <c r="BD177" s="100"/>
      <c r="BE177" s="100"/>
      <c r="BF177" s="56"/>
      <c r="BG177" s="74"/>
      <c r="BH177" s="104" t="e">
        <f>AVERAGE(Table1215165[[#This Row],[Column55]],Table1215165[[#This Row],[Column56]])</f>
        <v>#DIV/0!</v>
      </c>
    </row>
    <row r="178" spans="1:60" ht="23.1" customHeight="1" x14ac:dyDescent="0.3">
      <c r="A178" s="78">
        <v>176</v>
      </c>
      <c r="B178" s="61" t="s">
        <v>401</v>
      </c>
      <c r="C178" s="62" t="s">
        <v>402</v>
      </c>
      <c r="D178" s="61" t="s">
        <v>449</v>
      </c>
      <c r="E178" s="61" t="s">
        <v>492</v>
      </c>
      <c r="F178" s="61" t="s">
        <v>640</v>
      </c>
      <c r="G178" s="52"/>
      <c r="H178" s="52"/>
      <c r="I178" s="52"/>
      <c r="J178" s="52"/>
      <c r="K178" s="63"/>
      <c r="L178" s="104">
        <v>0</v>
      </c>
      <c r="M178" s="100" t="s">
        <v>563</v>
      </c>
      <c r="N178" s="100"/>
      <c r="O178" s="100" t="s">
        <v>563</v>
      </c>
      <c r="P178" s="100" t="s">
        <v>563</v>
      </c>
      <c r="Q178" s="100"/>
      <c r="R178" s="162" t="s">
        <v>563</v>
      </c>
      <c r="S178" s="99"/>
      <c r="T178" s="99"/>
      <c r="U178" s="99"/>
      <c r="V178" s="99"/>
      <c r="W178" s="63"/>
      <c r="X178" s="104" t="e">
        <v>#DIV/0!</v>
      </c>
      <c r="Y178" s="99"/>
      <c r="Z178" s="99"/>
      <c r="AA178" s="99"/>
      <c r="AB178" s="99"/>
      <c r="AC178" s="63"/>
      <c r="AD178" s="104" t="e">
        <v>#DIV/0!</v>
      </c>
      <c r="AE178" s="99"/>
      <c r="AF178" s="99"/>
      <c r="AG178" s="99"/>
      <c r="AH178" s="99"/>
      <c r="AI178" s="63"/>
      <c r="AJ178" s="104" t="e">
        <v>#DIV/0!</v>
      </c>
      <c r="AK178" s="52"/>
      <c r="AL178" s="52"/>
      <c r="AM178" s="99"/>
      <c r="AN178" s="52"/>
      <c r="AO178" s="63"/>
      <c r="AP178" s="104">
        <v>0</v>
      </c>
      <c r="AQ178" s="99"/>
      <c r="AR178" s="99"/>
      <c r="AS178" s="99"/>
      <c r="AT178" s="99"/>
      <c r="AU178" s="63"/>
      <c r="AV178" s="104" t="e">
        <v>#DIV/0!</v>
      </c>
      <c r="AW178" s="99"/>
      <c r="AX178" s="99"/>
      <c r="AY178" s="100" t="s">
        <v>563</v>
      </c>
      <c r="AZ178" s="100"/>
      <c r="BA178" s="100" t="s">
        <v>563</v>
      </c>
      <c r="BB178" s="162" t="s">
        <v>563</v>
      </c>
      <c r="BC178" s="99"/>
      <c r="BD178" s="99"/>
      <c r="BE178" s="99"/>
      <c r="BF178" s="52"/>
      <c r="BG178" s="79"/>
      <c r="BH178" s="104" t="e">
        <f>AVERAGE(Table1215165[[#This Row],[Column55]],Table1215165[[#This Row],[Column56]])</f>
        <v>#DIV/0!</v>
      </c>
    </row>
    <row r="179" spans="1:60" ht="23.1" customHeight="1" x14ac:dyDescent="0.3">
      <c r="A179" s="77">
        <v>177</v>
      </c>
      <c r="B179" s="54" t="s">
        <v>270</v>
      </c>
      <c r="C179" s="55" t="s">
        <v>271</v>
      </c>
      <c r="D179" s="54" t="s">
        <v>449</v>
      </c>
      <c r="E179" s="54" t="s">
        <v>160</v>
      </c>
      <c r="F179" s="54" t="s">
        <v>641</v>
      </c>
      <c r="G179" s="56"/>
      <c r="H179" s="56"/>
      <c r="I179" s="56"/>
      <c r="J179" s="56"/>
      <c r="K179" s="57"/>
      <c r="L179" s="104">
        <v>0</v>
      </c>
      <c r="M179" s="100">
        <v>3</v>
      </c>
      <c r="N179" s="100"/>
      <c r="O179" s="100">
        <v>3</v>
      </c>
      <c r="P179" s="100" t="s">
        <v>563</v>
      </c>
      <c r="Q179" s="100"/>
      <c r="R179" s="162">
        <v>3</v>
      </c>
      <c r="S179" s="100"/>
      <c r="T179" s="100"/>
      <c r="U179" s="100"/>
      <c r="V179" s="100"/>
      <c r="W179" s="57"/>
      <c r="X179" s="104" t="e">
        <v>#DIV/0!</v>
      </c>
      <c r="Y179" s="100"/>
      <c r="Z179" s="100"/>
      <c r="AA179" s="100"/>
      <c r="AB179" s="100"/>
      <c r="AC179" s="57"/>
      <c r="AD179" s="104" t="e">
        <v>#DIV/0!</v>
      </c>
      <c r="AE179" s="100"/>
      <c r="AF179" s="100"/>
      <c r="AG179" s="100"/>
      <c r="AH179" s="100"/>
      <c r="AI179" s="57"/>
      <c r="AJ179" s="104" t="e">
        <v>#DIV/0!</v>
      </c>
      <c r="AK179" s="56"/>
      <c r="AL179" s="56"/>
      <c r="AM179" s="100"/>
      <c r="AN179" s="56"/>
      <c r="AO179" s="57"/>
      <c r="AP179" s="104">
        <v>0</v>
      </c>
      <c r="AQ179" s="100"/>
      <c r="AR179" s="100"/>
      <c r="AS179" s="100"/>
      <c r="AT179" s="100"/>
      <c r="AU179" s="57"/>
      <c r="AV179" s="104" t="e">
        <v>#DIV/0!</v>
      </c>
      <c r="AW179" s="100"/>
      <c r="AX179" s="100"/>
      <c r="AY179" s="100">
        <v>5</v>
      </c>
      <c r="AZ179" s="100"/>
      <c r="BA179" s="100">
        <v>2</v>
      </c>
      <c r="BB179" s="162">
        <v>3.5</v>
      </c>
      <c r="BC179" s="100"/>
      <c r="BD179" s="100"/>
      <c r="BE179" s="100"/>
      <c r="BF179" s="56"/>
      <c r="BG179" s="74"/>
      <c r="BH179" s="104" t="e">
        <f>AVERAGE(Table1215165[[#This Row],[Column55]],Table1215165[[#This Row],[Column56]])</f>
        <v>#DIV/0!</v>
      </c>
    </row>
    <row r="180" spans="1:60" ht="23.1" customHeight="1" x14ac:dyDescent="0.3">
      <c r="A180" s="78">
        <v>178</v>
      </c>
      <c r="B180" s="61" t="s">
        <v>51</v>
      </c>
      <c r="C180" s="62" t="s">
        <v>52</v>
      </c>
      <c r="D180" s="61" t="s">
        <v>541</v>
      </c>
      <c r="E180" s="61" t="s">
        <v>34</v>
      </c>
      <c r="F180" s="61" t="s">
        <v>638</v>
      </c>
      <c r="G180" s="52"/>
      <c r="H180" s="52"/>
      <c r="I180" s="52"/>
      <c r="J180" s="52"/>
      <c r="K180" s="63"/>
      <c r="L180" s="104">
        <v>0</v>
      </c>
      <c r="M180" s="100">
        <v>3</v>
      </c>
      <c r="N180" s="100"/>
      <c r="O180" s="100">
        <v>3</v>
      </c>
      <c r="P180" s="100">
        <v>2</v>
      </c>
      <c r="Q180" s="100"/>
      <c r="R180" s="162">
        <v>2.6666666666666665</v>
      </c>
      <c r="S180" s="99"/>
      <c r="T180" s="99"/>
      <c r="U180" s="99"/>
      <c r="V180" s="99"/>
      <c r="W180" s="63"/>
      <c r="X180" s="104" t="e">
        <v>#DIV/0!</v>
      </c>
      <c r="Y180" s="99"/>
      <c r="Z180" s="99"/>
      <c r="AA180" s="99"/>
      <c r="AB180" s="99"/>
      <c r="AC180" s="63"/>
      <c r="AD180" s="104" t="e">
        <v>#DIV/0!</v>
      </c>
      <c r="AE180" s="99"/>
      <c r="AF180" s="99"/>
      <c r="AG180" s="99"/>
      <c r="AH180" s="99"/>
      <c r="AI180" s="63"/>
      <c r="AJ180" s="104" t="e">
        <v>#DIV/0!</v>
      </c>
      <c r="AK180" s="52"/>
      <c r="AL180" s="52"/>
      <c r="AM180" s="99"/>
      <c r="AN180" s="52"/>
      <c r="AO180" s="63"/>
      <c r="AP180" s="104">
        <v>0</v>
      </c>
      <c r="AQ180" s="99"/>
      <c r="AR180" s="99"/>
      <c r="AS180" s="99"/>
      <c r="AT180" s="99"/>
      <c r="AU180" s="63"/>
      <c r="AV180" s="104" t="e">
        <v>#DIV/0!</v>
      </c>
      <c r="AW180" s="99"/>
      <c r="AX180" s="99"/>
      <c r="AY180" s="100">
        <v>5</v>
      </c>
      <c r="AZ180" s="100"/>
      <c r="BA180" s="100">
        <v>2</v>
      </c>
      <c r="BB180" s="162">
        <v>3.5</v>
      </c>
      <c r="BC180" s="99"/>
      <c r="BD180" s="99"/>
      <c r="BE180" s="99"/>
      <c r="BF180" s="52"/>
      <c r="BG180" s="79"/>
      <c r="BH180" s="104" t="e">
        <f>AVERAGE(Table1215165[[#This Row],[Column55]],Table1215165[[#This Row],[Column56]])</f>
        <v>#DIV/0!</v>
      </c>
    </row>
    <row r="181" spans="1:60" ht="23.1" customHeight="1" x14ac:dyDescent="0.3">
      <c r="A181" s="77">
        <v>179</v>
      </c>
      <c r="B181" s="54" t="s">
        <v>238</v>
      </c>
      <c r="C181" s="55" t="s">
        <v>239</v>
      </c>
      <c r="D181" s="54" t="s">
        <v>541</v>
      </c>
      <c r="E181" s="54" t="s">
        <v>160</v>
      </c>
      <c r="F181" s="54" t="s">
        <v>641</v>
      </c>
      <c r="G181" s="56"/>
      <c r="H181" s="56"/>
      <c r="I181" s="56"/>
      <c r="J181" s="56"/>
      <c r="K181" s="57"/>
      <c r="L181" s="104">
        <v>0</v>
      </c>
      <c r="M181" s="100">
        <v>0</v>
      </c>
      <c r="N181" s="100"/>
      <c r="O181" s="100">
        <v>0</v>
      </c>
      <c r="P181" s="100" t="s">
        <v>563</v>
      </c>
      <c r="Q181" s="100"/>
      <c r="R181" s="162">
        <v>0</v>
      </c>
      <c r="S181" s="100"/>
      <c r="T181" s="100"/>
      <c r="U181" s="100"/>
      <c r="V181" s="100"/>
      <c r="W181" s="57"/>
      <c r="X181" s="104" t="e">
        <v>#DIV/0!</v>
      </c>
      <c r="Y181" s="100"/>
      <c r="Z181" s="100"/>
      <c r="AA181" s="100"/>
      <c r="AB181" s="100"/>
      <c r="AC181" s="57"/>
      <c r="AD181" s="104" t="e">
        <v>#DIV/0!</v>
      </c>
      <c r="AE181" s="100"/>
      <c r="AF181" s="100"/>
      <c r="AG181" s="100"/>
      <c r="AH181" s="100"/>
      <c r="AI181" s="57"/>
      <c r="AJ181" s="104" t="e">
        <v>#DIV/0!</v>
      </c>
      <c r="AK181" s="56"/>
      <c r="AL181" s="56"/>
      <c r="AM181" s="100"/>
      <c r="AN181" s="56"/>
      <c r="AO181" s="57"/>
      <c r="AP181" s="104">
        <v>0</v>
      </c>
      <c r="AQ181" s="100"/>
      <c r="AR181" s="100"/>
      <c r="AS181" s="100"/>
      <c r="AT181" s="100"/>
      <c r="AU181" s="57"/>
      <c r="AV181" s="104" t="e">
        <v>#DIV/0!</v>
      </c>
      <c r="AW181" s="100"/>
      <c r="AX181" s="100"/>
      <c r="AY181" s="100">
        <v>0</v>
      </c>
      <c r="AZ181" s="100"/>
      <c r="BA181" s="100">
        <v>0</v>
      </c>
      <c r="BB181" s="162">
        <v>0</v>
      </c>
      <c r="BC181" s="100"/>
      <c r="BD181" s="100"/>
      <c r="BE181" s="100"/>
      <c r="BF181" s="56"/>
      <c r="BG181" s="74"/>
      <c r="BH181" s="104" t="e">
        <f>AVERAGE(Table1215165[[#This Row],[Column55]],Table1215165[[#This Row],[Column56]])</f>
        <v>#DIV/0!</v>
      </c>
    </row>
    <row r="182" spans="1:60" ht="23.1" customHeight="1" x14ac:dyDescent="0.3">
      <c r="A182" s="78">
        <v>180</v>
      </c>
      <c r="B182" s="61" t="s">
        <v>254</v>
      </c>
      <c r="C182" s="62" t="s">
        <v>255</v>
      </c>
      <c r="D182" s="61" t="s">
        <v>449</v>
      </c>
      <c r="E182" s="61" t="s">
        <v>160</v>
      </c>
      <c r="F182" s="61" t="s">
        <v>641</v>
      </c>
      <c r="G182" s="52"/>
      <c r="H182" s="52"/>
      <c r="I182" s="52"/>
      <c r="J182" s="52"/>
      <c r="K182" s="63"/>
      <c r="L182" s="104">
        <v>0</v>
      </c>
      <c r="M182" s="100">
        <v>3</v>
      </c>
      <c r="N182" s="100"/>
      <c r="O182" s="100">
        <v>4</v>
      </c>
      <c r="P182" s="100" t="s">
        <v>563</v>
      </c>
      <c r="Q182" s="100"/>
      <c r="R182" s="162">
        <v>3.5</v>
      </c>
      <c r="S182" s="99"/>
      <c r="T182" s="99"/>
      <c r="U182" s="99"/>
      <c r="V182" s="99"/>
      <c r="W182" s="63"/>
      <c r="X182" s="104" t="e">
        <v>#DIV/0!</v>
      </c>
      <c r="Y182" s="99"/>
      <c r="Z182" s="99"/>
      <c r="AA182" s="99"/>
      <c r="AB182" s="99"/>
      <c r="AC182" s="63"/>
      <c r="AD182" s="104" t="e">
        <v>#DIV/0!</v>
      </c>
      <c r="AE182" s="99"/>
      <c r="AF182" s="99"/>
      <c r="AG182" s="99"/>
      <c r="AH182" s="99"/>
      <c r="AI182" s="63"/>
      <c r="AJ182" s="104" t="e">
        <v>#DIV/0!</v>
      </c>
      <c r="AK182" s="52"/>
      <c r="AL182" s="52"/>
      <c r="AM182" s="99"/>
      <c r="AN182" s="52"/>
      <c r="AO182" s="63"/>
      <c r="AP182" s="104">
        <v>0</v>
      </c>
      <c r="AQ182" s="99"/>
      <c r="AR182" s="99"/>
      <c r="AS182" s="99"/>
      <c r="AT182" s="99"/>
      <c r="AU182" s="63"/>
      <c r="AV182" s="104" t="e">
        <v>#DIV/0!</v>
      </c>
      <c r="AW182" s="99"/>
      <c r="AX182" s="99"/>
      <c r="AY182" s="100">
        <v>5</v>
      </c>
      <c r="AZ182" s="100"/>
      <c r="BA182" s="100">
        <v>3</v>
      </c>
      <c r="BB182" s="162">
        <v>4</v>
      </c>
      <c r="BC182" s="99"/>
      <c r="BD182" s="99"/>
      <c r="BE182" s="99"/>
      <c r="BF182" s="52"/>
      <c r="BG182" s="79"/>
      <c r="BH182" s="104" t="e">
        <f>AVERAGE(Table1215165[[#This Row],[Column55]],Table1215165[[#This Row],[Column56]])</f>
        <v>#DIV/0!</v>
      </c>
    </row>
    <row r="183" spans="1:60" ht="23.1" customHeight="1" x14ac:dyDescent="0.3">
      <c r="A183" s="77">
        <v>181</v>
      </c>
      <c r="B183" s="54" t="s">
        <v>403</v>
      </c>
      <c r="C183" s="55" t="s">
        <v>404</v>
      </c>
      <c r="D183" s="54" t="s">
        <v>449</v>
      </c>
      <c r="E183" s="54" t="s">
        <v>492</v>
      </c>
      <c r="F183" s="54" t="s">
        <v>640</v>
      </c>
      <c r="G183" s="56"/>
      <c r="H183" s="56"/>
      <c r="I183" s="56"/>
      <c r="J183" s="56"/>
      <c r="K183" s="57"/>
      <c r="L183" s="104">
        <v>0</v>
      </c>
      <c r="M183" s="100" t="s">
        <v>563</v>
      </c>
      <c r="N183" s="100"/>
      <c r="O183" s="100" t="s">
        <v>563</v>
      </c>
      <c r="P183" s="100" t="s">
        <v>563</v>
      </c>
      <c r="Q183" s="100"/>
      <c r="R183" s="162" t="s">
        <v>563</v>
      </c>
      <c r="S183" s="100"/>
      <c r="T183" s="100"/>
      <c r="U183" s="100"/>
      <c r="V183" s="100"/>
      <c r="W183" s="57"/>
      <c r="X183" s="104" t="e">
        <v>#DIV/0!</v>
      </c>
      <c r="Y183" s="100"/>
      <c r="Z183" s="100"/>
      <c r="AA183" s="100"/>
      <c r="AB183" s="100"/>
      <c r="AC183" s="57"/>
      <c r="AD183" s="104" t="e">
        <v>#DIV/0!</v>
      </c>
      <c r="AE183" s="100"/>
      <c r="AF183" s="100"/>
      <c r="AG183" s="100"/>
      <c r="AH183" s="100"/>
      <c r="AI183" s="57"/>
      <c r="AJ183" s="104" t="e">
        <v>#DIV/0!</v>
      </c>
      <c r="AK183" s="56"/>
      <c r="AL183" s="56"/>
      <c r="AM183" s="100"/>
      <c r="AN183" s="56"/>
      <c r="AO183" s="57"/>
      <c r="AP183" s="104">
        <v>0</v>
      </c>
      <c r="AQ183" s="100"/>
      <c r="AR183" s="100"/>
      <c r="AS183" s="100"/>
      <c r="AT183" s="100"/>
      <c r="AU183" s="57"/>
      <c r="AV183" s="104" t="e">
        <v>#DIV/0!</v>
      </c>
      <c r="AW183" s="100"/>
      <c r="AX183" s="100"/>
      <c r="AY183" s="100" t="s">
        <v>563</v>
      </c>
      <c r="AZ183" s="100"/>
      <c r="BA183" s="100" t="s">
        <v>563</v>
      </c>
      <c r="BB183" s="162" t="s">
        <v>563</v>
      </c>
      <c r="BC183" s="100"/>
      <c r="BD183" s="100"/>
      <c r="BE183" s="100"/>
      <c r="BF183" s="56"/>
      <c r="BG183" s="74"/>
      <c r="BH183" s="104" t="e">
        <f>AVERAGE(Table1215165[[#This Row],[Column55]],Table1215165[[#This Row],[Column56]])</f>
        <v>#DIV/0!</v>
      </c>
    </row>
    <row r="184" spans="1:60" ht="23.1" customHeight="1" x14ac:dyDescent="0.3">
      <c r="A184" s="78">
        <v>182</v>
      </c>
      <c r="B184" s="61" t="s">
        <v>43</v>
      </c>
      <c r="C184" s="62" t="s">
        <v>44</v>
      </c>
      <c r="D184" s="61" t="s">
        <v>449</v>
      </c>
      <c r="E184" s="61" t="s">
        <v>34</v>
      </c>
      <c r="F184" s="61" t="s">
        <v>638</v>
      </c>
      <c r="G184" s="52"/>
      <c r="H184" s="52"/>
      <c r="I184" s="52"/>
      <c r="J184" s="52"/>
      <c r="K184" s="63"/>
      <c r="L184" s="104">
        <v>0</v>
      </c>
      <c r="M184" s="100">
        <v>4</v>
      </c>
      <c r="N184" s="100"/>
      <c r="O184" s="100">
        <v>4</v>
      </c>
      <c r="P184" s="100">
        <v>5</v>
      </c>
      <c r="Q184" s="100"/>
      <c r="R184" s="162">
        <v>4.333333333333333</v>
      </c>
      <c r="S184" s="99"/>
      <c r="T184" s="99"/>
      <c r="U184" s="99"/>
      <c r="V184" s="99"/>
      <c r="W184" s="63"/>
      <c r="X184" s="104" t="e">
        <v>#DIV/0!</v>
      </c>
      <c r="Y184" s="99"/>
      <c r="Z184" s="99"/>
      <c r="AA184" s="99"/>
      <c r="AB184" s="99"/>
      <c r="AC184" s="63"/>
      <c r="AD184" s="104" t="e">
        <v>#DIV/0!</v>
      </c>
      <c r="AE184" s="99"/>
      <c r="AF184" s="99"/>
      <c r="AG184" s="99"/>
      <c r="AH184" s="99"/>
      <c r="AI184" s="63"/>
      <c r="AJ184" s="104" t="e">
        <v>#DIV/0!</v>
      </c>
      <c r="AK184" s="52"/>
      <c r="AL184" s="52"/>
      <c r="AM184" s="99"/>
      <c r="AN184" s="52"/>
      <c r="AO184" s="63"/>
      <c r="AP184" s="104">
        <v>0</v>
      </c>
      <c r="AQ184" s="99"/>
      <c r="AR184" s="99"/>
      <c r="AS184" s="99"/>
      <c r="AT184" s="99"/>
      <c r="AU184" s="63"/>
      <c r="AV184" s="104" t="e">
        <v>#DIV/0!</v>
      </c>
      <c r="AW184" s="99"/>
      <c r="AX184" s="99"/>
      <c r="AY184" s="100">
        <v>5</v>
      </c>
      <c r="AZ184" s="100"/>
      <c r="BA184" s="100">
        <v>5</v>
      </c>
      <c r="BB184" s="162">
        <v>5</v>
      </c>
      <c r="BC184" s="99"/>
      <c r="BD184" s="99"/>
      <c r="BE184" s="99"/>
      <c r="BF184" s="52"/>
      <c r="BG184" s="79"/>
      <c r="BH184" s="104" t="e">
        <f>AVERAGE(Table1215165[[#This Row],[Column55]],Table1215165[[#This Row],[Column56]])</f>
        <v>#DIV/0!</v>
      </c>
    </row>
    <row r="185" spans="1:60" ht="23.1" customHeight="1" x14ac:dyDescent="0.3">
      <c r="A185" s="77">
        <v>183</v>
      </c>
      <c r="B185" s="54" t="s">
        <v>405</v>
      </c>
      <c r="C185" s="55" t="s">
        <v>406</v>
      </c>
      <c r="D185" s="54" t="s">
        <v>449</v>
      </c>
      <c r="E185" s="54" t="s">
        <v>492</v>
      </c>
      <c r="F185" s="54" t="s">
        <v>640</v>
      </c>
      <c r="G185" s="56"/>
      <c r="H185" s="56"/>
      <c r="I185" s="56"/>
      <c r="J185" s="56"/>
      <c r="K185" s="57"/>
      <c r="L185" s="104">
        <v>0</v>
      </c>
      <c r="M185" s="100" t="s">
        <v>563</v>
      </c>
      <c r="N185" s="100"/>
      <c r="O185" s="100" t="s">
        <v>563</v>
      </c>
      <c r="P185" s="100" t="s">
        <v>563</v>
      </c>
      <c r="Q185" s="100"/>
      <c r="R185" s="162" t="s">
        <v>563</v>
      </c>
      <c r="S185" s="100"/>
      <c r="T185" s="100"/>
      <c r="U185" s="100"/>
      <c r="V185" s="100"/>
      <c r="W185" s="57"/>
      <c r="X185" s="104" t="e">
        <v>#DIV/0!</v>
      </c>
      <c r="Y185" s="100"/>
      <c r="Z185" s="100"/>
      <c r="AA185" s="100"/>
      <c r="AB185" s="100"/>
      <c r="AC185" s="57"/>
      <c r="AD185" s="104" t="e">
        <v>#DIV/0!</v>
      </c>
      <c r="AE185" s="100"/>
      <c r="AF185" s="100"/>
      <c r="AG185" s="100"/>
      <c r="AH185" s="100"/>
      <c r="AI185" s="57"/>
      <c r="AJ185" s="104" t="e">
        <v>#DIV/0!</v>
      </c>
      <c r="AK185" s="56"/>
      <c r="AL185" s="56"/>
      <c r="AM185" s="100"/>
      <c r="AN185" s="56"/>
      <c r="AO185" s="57"/>
      <c r="AP185" s="104">
        <v>0</v>
      </c>
      <c r="AQ185" s="100"/>
      <c r="AR185" s="100"/>
      <c r="AS185" s="100"/>
      <c r="AT185" s="100"/>
      <c r="AU185" s="57"/>
      <c r="AV185" s="104" t="e">
        <v>#DIV/0!</v>
      </c>
      <c r="AW185" s="100"/>
      <c r="AX185" s="100"/>
      <c r="AY185" s="100" t="s">
        <v>563</v>
      </c>
      <c r="AZ185" s="100"/>
      <c r="BA185" s="100" t="s">
        <v>563</v>
      </c>
      <c r="BB185" s="162" t="s">
        <v>563</v>
      </c>
      <c r="BC185" s="100"/>
      <c r="BD185" s="100"/>
      <c r="BE185" s="100"/>
      <c r="BF185" s="56"/>
      <c r="BG185" s="74"/>
      <c r="BH185" s="104" t="e">
        <f>AVERAGE(Table1215165[[#This Row],[Column55]],Table1215165[[#This Row],[Column56]])</f>
        <v>#DIV/0!</v>
      </c>
    </row>
    <row r="186" spans="1:60" ht="23.1" customHeight="1" x14ac:dyDescent="0.3">
      <c r="A186" s="78">
        <v>184</v>
      </c>
      <c r="B186" s="61" t="s">
        <v>286</v>
      </c>
      <c r="C186" s="62" t="s">
        <v>287</v>
      </c>
      <c r="D186" s="61" t="s">
        <v>449</v>
      </c>
      <c r="E186" s="61" t="s">
        <v>160</v>
      </c>
      <c r="F186" s="61" t="s">
        <v>641</v>
      </c>
      <c r="G186" s="52"/>
      <c r="H186" s="52"/>
      <c r="I186" s="52"/>
      <c r="J186" s="52"/>
      <c r="K186" s="63"/>
      <c r="L186" s="104">
        <v>0</v>
      </c>
      <c r="M186" s="100">
        <v>1</v>
      </c>
      <c r="N186" s="100"/>
      <c r="O186" s="100">
        <v>1</v>
      </c>
      <c r="P186" s="100" t="s">
        <v>563</v>
      </c>
      <c r="Q186" s="100"/>
      <c r="R186" s="162">
        <v>1</v>
      </c>
      <c r="S186" s="99"/>
      <c r="T186" s="99"/>
      <c r="U186" s="99"/>
      <c r="V186" s="99"/>
      <c r="W186" s="63"/>
      <c r="X186" s="104" t="e">
        <v>#DIV/0!</v>
      </c>
      <c r="Y186" s="99"/>
      <c r="Z186" s="99"/>
      <c r="AA186" s="99"/>
      <c r="AB186" s="99"/>
      <c r="AC186" s="63"/>
      <c r="AD186" s="104" t="e">
        <v>#DIV/0!</v>
      </c>
      <c r="AE186" s="99"/>
      <c r="AF186" s="99"/>
      <c r="AG186" s="99"/>
      <c r="AH186" s="99"/>
      <c r="AI186" s="63"/>
      <c r="AJ186" s="104" t="e">
        <v>#DIV/0!</v>
      </c>
      <c r="AK186" s="52"/>
      <c r="AL186" s="52"/>
      <c r="AM186" s="99"/>
      <c r="AN186" s="52"/>
      <c r="AO186" s="63"/>
      <c r="AP186" s="104">
        <v>0</v>
      </c>
      <c r="AQ186" s="99"/>
      <c r="AR186" s="99"/>
      <c r="AS186" s="99"/>
      <c r="AT186" s="99"/>
      <c r="AU186" s="63"/>
      <c r="AV186" s="104" t="e">
        <v>#DIV/0!</v>
      </c>
      <c r="AW186" s="99"/>
      <c r="AX186" s="99"/>
      <c r="AY186" s="100">
        <v>5</v>
      </c>
      <c r="AZ186" s="100"/>
      <c r="BA186" s="100">
        <v>1</v>
      </c>
      <c r="BB186" s="162">
        <v>3</v>
      </c>
      <c r="BC186" s="99"/>
      <c r="BD186" s="99"/>
      <c r="BE186" s="99"/>
      <c r="BF186" s="52"/>
      <c r="BG186" s="79"/>
      <c r="BH186" s="104" t="e">
        <f>AVERAGE(Table1215165[[#This Row],[Column55]],Table1215165[[#This Row],[Column56]])</f>
        <v>#DIV/0!</v>
      </c>
    </row>
    <row r="187" spans="1:60" ht="23.1" customHeight="1" x14ac:dyDescent="0.3">
      <c r="A187" s="77">
        <v>185</v>
      </c>
      <c r="B187" s="54" t="s">
        <v>407</v>
      </c>
      <c r="C187" s="55" t="s">
        <v>408</v>
      </c>
      <c r="D187" s="54" t="s">
        <v>449</v>
      </c>
      <c r="E187" s="54" t="s">
        <v>492</v>
      </c>
      <c r="F187" s="54" t="s">
        <v>640</v>
      </c>
      <c r="G187" s="56"/>
      <c r="H187" s="56"/>
      <c r="I187" s="56"/>
      <c r="J187" s="56"/>
      <c r="K187" s="57"/>
      <c r="L187" s="104">
        <v>0</v>
      </c>
      <c r="M187" s="100" t="s">
        <v>563</v>
      </c>
      <c r="N187" s="100"/>
      <c r="O187" s="100" t="s">
        <v>563</v>
      </c>
      <c r="P187" s="100" t="s">
        <v>563</v>
      </c>
      <c r="Q187" s="100"/>
      <c r="R187" s="162" t="s">
        <v>563</v>
      </c>
      <c r="S187" s="100"/>
      <c r="T187" s="100"/>
      <c r="U187" s="100"/>
      <c r="V187" s="100"/>
      <c r="W187" s="57"/>
      <c r="X187" s="104" t="e">
        <v>#DIV/0!</v>
      </c>
      <c r="Y187" s="100"/>
      <c r="Z187" s="100"/>
      <c r="AA187" s="100"/>
      <c r="AB187" s="100"/>
      <c r="AC187" s="57"/>
      <c r="AD187" s="104" t="e">
        <v>#DIV/0!</v>
      </c>
      <c r="AE187" s="100"/>
      <c r="AF187" s="100"/>
      <c r="AG187" s="100"/>
      <c r="AH187" s="100"/>
      <c r="AI187" s="57"/>
      <c r="AJ187" s="104" t="e">
        <v>#DIV/0!</v>
      </c>
      <c r="AK187" s="56"/>
      <c r="AL187" s="56"/>
      <c r="AM187" s="100"/>
      <c r="AN187" s="56"/>
      <c r="AO187" s="57"/>
      <c r="AP187" s="104">
        <v>0</v>
      </c>
      <c r="AQ187" s="100"/>
      <c r="AR187" s="100"/>
      <c r="AS187" s="100"/>
      <c r="AT187" s="100"/>
      <c r="AU187" s="57"/>
      <c r="AV187" s="104" t="e">
        <v>#DIV/0!</v>
      </c>
      <c r="AW187" s="100"/>
      <c r="AX187" s="100"/>
      <c r="AY187" s="100" t="s">
        <v>563</v>
      </c>
      <c r="AZ187" s="100"/>
      <c r="BA187" s="100" t="s">
        <v>563</v>
      </c>
      <c r="BB187" s="162" t="s">
        <v>563</v>
      </c>
      <c r="BC187" s="100"/>
      <c r="BD187" s="100"/>
      <c r="BE187" s="100"/>
      <c r="BF187" s="56"/>
      <c r="BG187" s="74"/>
      <c r="BH187" s="104" t="e">
        <f>AVERAGE(Table1215165[[#This Row],[Column55]],Table1215165[[#This Row],[Column56]])</f>
        <v>#DIV/0!</v>
      </c>
    </row>
    <row r="188" spans="1:60" ht="23.1" customHeight="1" x14ac:dyDescent="0.3">
      <c r="A188" s="78">
        <v>186</v>
      </c>
      <c r="B188" s="61" t="s">
        <v>409</v>
      </c>
      <c r="C188" s="62" t="s">
        <v>410</v>
      </c>
      <c r="D188" s="61" t="s">
        <v>449</v>
      </c>
      <c r="E188" s="61" t="s">
        <v>492</v>
      </c>
      <c r="F188" s="61" t="s">
        <v>640</v>
      </c>
      <c r="G188" s="52"/>
      <c r="H188" s="52"/>
      <c r="I188" s="52"/>
      <c r="J188" s="52"/>
      <c r="K188" s="63"/>
      <c r="L188" s="104">
        <v>0</v>
      </c>
      <c r="M188" s="100" t="s">
        <v>563</v>
      </c>
      <c r="N188" s="100"/>
      <c r="O188" s="100" t="s">
        <v>563</v>
      </c>
      <c r="P188" s="100" t="s">
        <v>563</v>
      </c>
      <c r="Q188" s="100"/>
      <c r="R188" s="162" t="s">
        <v>563</v>
      </c>
      <c r="S188" s="99"/>
      <c r="T188" s="99"/>
      <c r="U188" s="99"/>
      <c r="V188" s="99"/>
      <c r="W188" s="63"/>
      <c r="X188" s="104" t="e">
        <v>#DIV/0!</v>
      </c>
      <c r="Y188" s="99"/>
      <c r="Z188" s="99"/>
      <c r="AA188" s="99"/>
      <c r="AB188" s="99"/>
      <c r="AC188" s="63"/>
      <c r="AD188" s="104" t="e">
        <v>#DIV/0!</v>
      </c>
      <c r="AE188" s="99"/>
      <c r="AF188" s="99"/>
      <c r="AG188" s="99"/>
      <c r="AH188" s="99"/>
      <c r="AI188" s="63"/>
      <c r="AJ188" s="104" t="e">
        <v>#DIV/0!</v>
      </c>
      <c r="AK188" s="52"/>
      <c r="AL188" s="52"/>
      <c r="AM188" s="99"/>
      <c r="AN188" s="52"/>
      <c r="AO188" s="63"/>
      <c r="AP188" s="104">
        <v>0</v>
      </c>
      <c r="AQ188" s="99"/>
      <c r="AR188" s="99"/>
      <c r="AS188" s="99"/>
      <c r="AT188" s="99"/>
      <c r="AU188" s="63"/>
      <c r="AV188" s="104" t="e">
        <v>#DIV/0!</v>
      </c>
      <c r="AW188" s="99"/>
      <c r="AX188" s="99"/>
      <c r="AY188" s="100" t="s">
        <v>563</v>
      </c>
      <c r="AZ188" s="100"/>
      <c r="BA188" s="100" t="s">
        <v>563</v>
      </c>
      <c r="BB188" s="162" t="s">
        <v>563</v>
      </c>
      <c r="BC188" s="99"/>
      <c r="BD188" s="99"/>
      <c r="BE188" s="99"/>
      <c r="BF188" s="52"/>
      <c r="BG188" s="79"/>
      <c r="BH188" s="104" t="e">
        <f>AVERAGE(Table1215165[[#This Row],[Column55]],Table1215165[[#This Row],[Column56]])</f>
        <v>#DIV/0!</v>
      </c>
    </row>
    <row r="189" spans="1:60" ht="23.1" customHeight="1" x14ac:dyDescent="0.3">
      <c r="A189" s="77">
        <v>187</v>
      </c>
      <c r="B189" s="54" t="s">
        <v>411</v>
      </c>
      <c r="C189" s="55" t="s">
        <v>412</v>
      </c>
      <c r="D189" s="54" t="s">
        <v>541</v>
      </c>
      <c r="E189" s="54" t="s">
        <v>492</v>
      </c>
      <c r="F189" s="54" t="s">
        <v>640</v>
      </c>
      <c r="G189" s="56"/>
      <c r="H189" s="56"/>
      <c r="I189" s="56"/>
      <c r="J189" s="56"/>
      <c r="K189" s="57"/>
      <c r="L189" s="104">
        <v>0</v>
      </c>
      <c r="M189" s="100" t="s">
        <v>563</v>
      </c>
      <c r="N189" s="100"/>
      <c r="O189" s="100" t="s">
        <v>563</v>
      </c>
      <c r="P189" s="100" t="s">
        <v>563</v>
      </c>
      <c r="Q189" s="100"/>
      <c r="R189" s="162" t="s">
        <v>563</v>
      </c>
      <c r="S189" s="100"/>
      <c r="T189" s="100"/>
      <c r="U189" s="100"/>
      <c r="V189" s="100"/>
      <c r="W189" s="57"/>
      <c r="X189" s="104" t="e">
        <v>#DIV/0!</v>
      </c>
      <c r="Y189" s="100"/>
      <c r="Z189" s="100"/>
      <c r="AA189" s="100"/>
      <c r="AB189" s="100"/>
      <c r="AC189" s="57"/>
      <c r="AD189" s="104" t="e">
        <v>#DIV/0!</v>
      </c>
      <c r="AE189" s="100"/>
      <c r="AF189" s="100"/>
      <c r="AG189" s="100"/>
      <c r="AH189" s="100"/>
      <c r="AI189" s="57"/>
      <c r="AJ189" s="104" t="e">
        <v>#DIV/0!</v>
      </c>
      <c r="AK189" s="56"/>
      <c r="AL189" s="56"/>
      <c r="AM189" s="100"/>
      <c r="AN189" s="56"/>
      <c r="AO189" s="57"/>
      <c r="AP189" s="104">
        <v>0</v>
      </c>
      <c r="AQ189" s="100"/>
      <c r="AR189" s="100"/>
      <c r="AS189" s="100"/>
      <c r="AT189" s="100"/>
      <c r="AU189" s="57"/>
      <c r="AV189" s="104" t="e">
        <v>#DIV/0!</v>
      </c>
      <c r="AW189" s="100"/>
      <c r="AX189" s="100"/>
      <c r="AY189" s="100" t="s">
        <v>563</v>
      </c>
      <c r="AZ189" s="100"/>
      <c r="BA189" s="100" t="s">
        <v>563</v>
      </c>
      <c r="BB189" s="162" t="s">
        <v>563</v>
      </c>
      <c r="BC189" s="100"/>
      <c r="BD189" s="100"/>
      <c r="BE189" s="100"/>
      <c r="BF189" s="56"/>
      <c r="BG189" s="74"/>
      <c r="BH189" s="104" t="e">
        <f>AVERAGE(Table1215165[[#This Row],[Column55]],Table1215165[[#This Row],[Column56]])</f>
        <v>#DIV/0!</v>
      </c>
    </row>
    <row r="190" spans="1:60" ht="23.1" customHeight="1" x14ac:dyDescent="0.3">
      <c r="A190" s="78">
        <v>188</v>
      </c>
      <c r="B190" s="61" t="s">
        <v>147</v>
      </c>
      <c r="C190" s="62" t="s">
        <v>148</v>
      </c>
      <c r="D190" s="61" t="s">
        <v>541</v>
      </c>
      <c r="E190" s="61" t="s">
        <v>34</v>
      </c>
      <c r="F190" s="61" t="s">
        <v>638</v>
      </c>
      <c r="G190" s="52"/>
      <c r="H190" s="52"/>
      <c r="I190" s="52"/>
      <c r="J190" s="52"/>
      <c r="K190" s="63"/>
      <c r="L190" s="104">
        <v>0</v>
      </c>
      <c r="M190" s="100">
        <v>3</v>
      </c>
      <c r="N190" s="100"/>
      <c r="O190" s="100">
        <v>3</v>
      </c>
      <c r="P190" s="100">
        <v>3</v>
      </c>
      <c r="Q190" s="100"/>
      <c r="R190" s="162">
        <v>3</v>
      </c>
      <c r="S190" s="99"/>
      <c r="T190" s="99"/>
      <c r="U190" s="99"/>
      <c r="V190" s="99"/>
      <c r="W190" s="63"/>
      <c r="X190" s="104" t="e">
        <v>#DIV/0!</v>
      </c>
      <c r="Y190" s="99"/>
      <c r="Z190" s="99"/>
      <c r="AA190" s="99"/>
      <c r="AB190" s="99"/>
      <c r="AC190" s="63"/>
      <c r="AD190" s="104" t="e">
        <v>#DIV/0!</v>
      </c>
      <c r="AE190" s="99"/>
      <c r="AF190" s="99"/>
      <c r="AG190" s="99"/>
      <c r="AH190" s="99"/>
      <c r="AI190" s="63"/>
      <c r="AJ190" s="104" t="e">
        <v>#DIV/0!</v>
      </c>
      <c r="AK190" s="52"/>
      <c r="AL190" s="52"/>
      <c r="AM190" s="99"/>
      <c r="AN190" s="52"/>
      <c r="AO190" s="63"/>
      <c r="AP190" s="104">
        <v>0</v>
      </c>
      <c r="AQ190" s="99"/>
      <c r="AR190" s="99"/>
      <c r="AS190" s="99"/>
      <c r="AT190" s="99"/>
      <c r="AU190" s="63"/>
      <c r="AV190" s="104" t="e">
        <v>#DIV/0!</v>
      </c>
      <c r="AW190" s="99"/>
      <c r="AX190" s="99"/>
      <c r="AY190" s="100">
        <v>5</v>
      </c>
      <c r="AZ190" s="100"/>
      <c r="BA190" s="100">
        <v>3</v>
      </c>
      <c r="BB190" s="162">
        <v>4</v>
      </c>
      <c r="BC190" s="99"/>
      <c r="BD190" s="99"/>
      <c r="BE190" s="99"/>
      <c r="BF190" s="52"/>
      <c r="BG190" s="79"/>
      <c r="BH190" s="104" t="e">
        <f>AVERAGE(Table1215165[[#This Row],[Column55]],Table1215165[[#This Row],[Column56]])</f>
        <v>#DIV/0!</v>
      </c>
    </row>
    <row r="191" spans="1:60" ht="23.1" customHeight="1" x14ac:dyDescent="0.3">
      <c r="A191" s="77">
        <v>189</v>
      </c>
      <c r="B191" s="54" t="s">
        <v>413</v>
      </c>
      <c r="C191" s="55" t="s">
        <v>414</v>
      </c>
      <c r="D191" s="54" t="s">
        <v>449</v>
      </c>
      <c r="E191" s="54" t="s">
        <v>492</v>
      </c>
      <c r="F191" s="54" t="s">
        <v>640</v>
      </c>
      <c r="G191" s="56"/>
      <c r="H191" s="56"/>
      <c r="I191" s="56"/>
      <c r="J191" s="56"/>
      <c r="K191" s="57"/>
      <c r="L191" s="104">
        <v>0</v>
      </c>
      <c r="M191" s="100" t="s">
        <v>563</v>
      </c>
      <c r="N191" s="100"/>
      <c r="O191" s="100" t="s">
        <v>563</v>
      </c>
      <c r="P191" s="100" t="s">
        <v>563</v>
      </c>
      <c r="Q191" s="100"/>
      <c r="R191" s="162" t="s">
        <v>563</v>
      </c>
      <c r="S191" s="100"/>
      <c r="T191" s="100"/>
      <c r="U191" s="100"/>
      <c r="V191" s="100"/>
      <c r="W191" s="57"/>
      <c r="X191" s="104" t="e">
        <v>#DIV/0!</v>
      </c>
      <c r="Y191" s="100"/>
      <c r="Z191" s="100"/>
      <c r="AA191" s="100"/>
      <c r="AB191" s="100"/>
      <c r="AC191" s="57"/>
      <c r="AD191" s="104" t="e">
        <v>#DIV/0!</v>
      </c>
      <c r="AE191" s="100"/>
      <c r="AF191" s="100"/>
      <c r="AG191" s="100"/>
      <c r="AH191" s="100"/>
      <c r="AI191" s="57"/>
      <c r="AJ191" s="104" t="e">
        <v>#DIV/0!</v>
      </c>
      <c r="AK191" s="56"/>
      <c r="AL191" s="56"/>
      <c r="AM191" s="100"/>
      <c r="AN191" s="56"/>
      <c r="AO191" s="57"/>
      <c r="AP191" s="104">
        <v>0</v>
      </c>
      <c r="AQ191" s="100"/>
      <c r="AR191" s="100"/>
      <c r="AS191" s="100"/>
      <c r="AT191" s="100"/>
      <c r="AU191" s="57"/>
      <c r="AV191" s="104" t="e">
        <v>#DIV/0!</v>
      </c>
      <c r="AW191" s="100"/>
      <c r="AX191" s="100"/>
      <c r="AY191" s="100" t="s">
        <v>563</v>
      </c>
      <c r="AZ191" s="100"/>
      <c r="BA191" s="100" t="s">
        <v>563</v>
      </c>
      <c r="BB191" s="162" t="s">
        <v>563</v>
      </c>
      <c r="BC191" s="100"/>
      <c r="BD191" s="100"/>
      <c r="BE191" s="100"/>
      <c r="BF191" s="56"/>
      <c r="BG191" s="74"/>
      <c r="BH191" s="104" t="e">
        <f>AVERAGE(Table1215165[[#This Row],[Column55]],Table1215165[[#This Row],[Column56]])</f>
        <v>#DIV/0!</v>
      </c>
    </row>
    <row r="192" spans="1:60" ht="23.1" customHeight="1" x14ac:dyDescent="0.3">
      <c r="A192" s="78">
        <v>190</v>
      </c>
      <c r="B192" s="61" t="s">
        <v>415</v>
      </c>
      <c r="C192" s="62" t="s">
        <v>416</v>
      </c>
      <c r="D192" s="61" t="s">
        <v>541</v>
      </c>
      <c r="E192" s="61" t="s">
        <v>288</v>
      </c>
      <c r="F192" s="61" t="s">
        <v>639</v>
      </c>
      <c r="G192" s="52"/>
      <c r="H192" s="52"/>
      <c r="I192" s="52"/>
      <c r="J192" s="52"/>
      <c r="K192" s="63"/>
      <c r="L192" s="104">
        <v>0</v>
      </c>
      <c r="M192" s="100">
        <v>3</v>
      </c>
      <c r="N192" s="100"/>
      <c r="O192" s="100">
        <v>3</v>
      </c>
      <c r="P192" s="100" t="s">
        <v>563</v>
      </c>
      <c r="Q192" s="100"/>
      <c r="R192" s="162">
        <v>3</v>
      </c>
      <c r="S192" s="99"/>
      <c r="T192" s="99"/>
      <c r="U192" s="99"/>
      <c r="V192" s="99"/>
      <c r="W192" s="63"/>
      <c r="X192" s="104" t="e">
        <v>#DIV/0!</v>
      </c>
      <c r="Y192" s="99"/>
      <c r="Z192" s="99"/>
      <c r="AA192" s="99"/>
      <c r="AB192" s="99"/>
      <c r="AC192" s="63"/>
      <c r="AD192" s="104" t="e">
        <v>#DIV/0!</v>
      </c>
      <c r="AE192" s="99"/>
      <c r="AF192" s="99"/>
      <c r="AG192" s="99"/>
      <c r="AH192" s="99"/>
      <c r="AI192" s="63"/>
      <c r="AJ192" s="104" t="e">
        <v>#DIV/0!</v>
      </c>
      <c r="AK192" s="52"/>
      <c r="AL192" s="52"/>
      <c r="AM192" s="99"/>
      <c r="AN192" s="52"/>
      <c r="AO192" s="63"/>
      <c r="AP192" s="104">
        <v>0</v>
      </c>
      <c r="AQ192" s="99"/>
      <c r="AR192" s="99"/>
      <c r="AS192" s="99"/>
      <c r="AT192" s="99"/>
      <c r="AU192" s="63"/>
      <c r="AV192" s="104" t="e">
        <v>#DIV/0!</v>
      </c>
      <c r="AW192" s="99"/>
      <c r="AX192" s="99"/>
      <c r="AY192" s="100">
        <v>4</v>
      </c>
      <c r="AZ192" s="100"/>
      <c r="BA192" s="100">
        <v>2</v>
      </c>
      <c r="BB192" s="162">
        <v>3</v>
      </c>
      <c r="BC192" s="99"/>
      <c r="BD192" s="99"/>
      <c r="BE192" s="99"/>
      <c r="BF192" s="52"/>
      <c r="BG192" s="79"/>
      <c r="BH192" s="104" t="e">
        <f>AVERAGE(Table1215165[[#This Row],[Column55]],Table1215165[[#This Row],[Column56]])</f>
        <v>#DIV/0!</v>
      </c>
    </row>
    <row r="193" spans="1:60" ht="23.1" customHeight="1" x14ac:dyDescent="0.3">
      <c r="A193" s="77">
        <v>191</v>
      </c>
      <c r="B193" s="54" t="s">
        <v>417</v>
      </c>
      <c r="C193" s="55" t="s">
        <v>418</v>
      </c>
      <c r="D193" s="54" t="s">
        <v>449</v>
      </c>
      <c r="E193" s="54" t="s">
        <v>492</v>
      </c>
      <c r="F193" s="54" t="s">
        <v>640</v>
      </c>
      <c r="G193" s="56"/>
      <c r="H193" s="56"/>
      <c r="I193" s="56"/>
      <c r="J193" s="56"/>
      <c r="K193" s="57"/>
      <c r="L193" s="104">
        <v>0</v>
      </c>
      <c r="M193" s="100" t="s">
        <v>563</v>
      </c>
      <c r="N193" s="100"/>
      <c r="O193" s="100" t="s">
        <v>563</v>
      </c>
      <c r="P193" s="100" t="s">
        <v>563</v>
      </c>
      <c r="Q193" s="100"/>
      <c r="R193" s="162" t="s">
        <v>563</v>
      </c>
      <c r="S193" s="100"/>
      <c r="T193" s="100"/>
      <c r="U193" s="100"/>
      <c r="V193" s="100"/>
      <c r="W193" s="57"/>
      <c r="X193" s="104" t="e">
        <v>#DIV/0!</v>
      </c>
      <c r="Y193" s="100"/>
      <c r="Z193" s="100"/>
      <c r="AA193" s="100"/>
      <c r="AB193" s="100"/>
      <c r="AC193" s="57"/>
      <c r="AD193" s="104" t="e">
        <v>#DIV/0!</v>
      </c>
      <c r="AE193" s="100"/>
      <c r="AF193" s="100"/>
      <c r="AG193" s="100"/>
      <c r="AH193" s="100"/>
      <c r="AI193" s="57"/>
      <c r="AJ193" s="104" t="e">
        <v>#DIV/0!</v>
      </c>
      <c r="AK193" s="56"/>
      <c r="AL193" s="56"/>
      <c r="AM193" s="100"/>
      <c r="AN193" s="56"/>
      <c r="AO193" s="57"/>
      <c r="AP193" s="104">
        <v>0</v>
      </c>
      <c r="AQ193" s="100"/>
      <c r="AR193" s="100"/>
      <c r="AS193" s="100"/>
      <c r="AT193" s="100"/>
      <c r="AU193" s="57"/>
      <c r="AV193" s="104" t="e">
        <v>#DIV/0!</v>
      </c>
      <c r="AW193" s="100"/>
      <c r="AX193" s="100"/>
      <c r="AY193" s="100" t="s">
        <v>563</v>
      </c>
      <c r="AZ193" s="100"/>
      <c r="BA193" s="100" t="s">
        <v>563</v>
      </c>
      <c r="BB193" s="162" t="s">
        <v>563</v>
      </c>
      <c r="BC193" s="100"/>
      <c r="BD193" s="100"/>
      <c r="BE193" s="100"/>
      <c r="BF193" s="56"/>
      <c r="BG193" s="74"/>
      <c r="BH193" s="104" t="e">
        <f>AVERAGE(Table1215165[[#This Row],[Column55]],Table1215165[[#This Row],[Column56]])</f>
        <v>#DIV/0!</v>
      </c>
    </row>
    <row r="194" spans="1:60" ht="23.1" customHeight="1" x14ac:dyDescent="0.3">
      <c r="A194" s="78">
        <v>192</v>
      </c>
      <c r="B194" s="61" t="s">
        <v>419</v>
      </c>
      <c r="C194" s="62" t="s">
        <v>420</v>
      </c>
      <c r="D194" s="61" t="s">
        <v>449</v>
      </c>
      <c r="E194" s="61" t="s">
        <v>492</v>
      </c>
      <c r="F194" s="61" t="s">
        <v>640</v>
      </c>
      <c r="G194" s="52"/>
      <c r="H194" s="52"/>
      <c r="I194" s="52"/>
      <c r="J194" s="52"/>
      <c r="K194" s="63"/>
      <c r="L194" s="104">
        <v>0</v>
      </c>
      <c r="M194" s="100" t="s">
        <v>563</v>
      </c>
      <c r="N194" s="100"/>
      <c r="O194" s="100" t="s">
        <v>563</v>
      </c>
      <c r="P194" s="100" t="s">
        <v>563</v>
      </c>
      <c r="Q194" s="100"/>
      <c r="R194" s="162" t="s">
        <v>563</v>
      </c>
      <c r="S194" s="99"/>
      <c r="T194" s="99"/>
      <c r="U194" s="99"/>
      <c r="V194" s="99"/>
      <c r="W194" s="63"/>
      <c r="X194" s="104" t="e">
        <v>#DIV/0!</v>
      </c>
      <c r="Y194" s="99"/>
      <c r="Z194" s="99"/>
      <c r="AA194" s="99"/>
      <c r="AB194" s="99"/>
      <c r="AC194" s="63"/>
      <c r="AD194" s="104" t="e">
        <v>#DIV/0!</v>
      </c>
      <c r="AE194" s="99"/>
      <c r="AF194" s="99"/>
      <c r="AG194" s="99"/>
      <c r="AH194" s="99"/>
      <c r="AI194" s="63"/>
      <c r="AJ194" s="104" t="e">
        <v>#DIV/0!</v>
      </c>
      <c r="AK194" s="52"/>
      <c r="AL194" s="52"/>
      <c r="AM194" s="99"/>
      <c r="AN194" s="52"/>
      <c r="AO194" s="63"/>
      <c r="AP194" s="104">
        <v>0</v>
      </c>
      <c r="AQ194" s="99"/>
      <c r="AR194" s="99"/>
      <c r="AS194" s="99"/>
      <c r="AT194" s="99"/>
      <c r="AU194" s="63"/>
      <c r="AV194" s="104" t="e">
        <v>#DIV/0!</v>
      </c>
      <c r="AW194" s="99"/>
      <c r="AX194" s="99"/>
      <c r="AY194" s="100" t="s">
        <v>563</v>
      </c>
      <c r="AZ194" s="100"/>
      <c r="BA194" s="100" t="s">
        <v>563</v>
      </c>
      <c r="BB194" s="162" t="s">
        <v>563</v>
      </c>
      <c r="BC194" s="99"/>
      <c r="BD194" s="99"/>
      <c r="BE194" s="99"/>
      <c r="BF194" s="52"/>
      <c r="BG194" s="79"/>
      <c r="BH194" s="104" t="e">
        <f>AVERAGE(Table1215165[[#This Row],[Column55]],Table1215165[[#This Row],[Column56]])</f>
        <v>#DIV/0!</v>
      </c>
    </row>
    <row r="195" spans="1:60" ht="23.1" customHeight="1" x14ac:dyDescent="0.3">
      <c r="A195" s="77">
        <v>193</v>
      </c>
      <c r="B195" s="54" t="s">
        <v>421</v>
      </c>
      <c r="C195" s="55" t="s">
        <v>422</v>
      </c>
      <c r="D195" s="54" t="s">
        <v>449</v>
      </c>
      <c r="E195" s="54" t="s">
        <v>492</v>
      </c>
      <c r="F195" s="54" t="s">
        <v>640</v>
      </c>
      <c r="G195" s="56"/>
      <c r="H195" s="56"/>
      <c r="I195" s="56"/>
      <c r="J195" s="56"/>
      <c r="K195" s="57"/>
      <c r="L195" s="104">
        <v>0</v>
      </c>
      <c r="M195" s="100" t="s">
        <v>563</v>
      </c>
      <c r="N195" s="100"/>
      <c r="O195" s="100" t="s">
        <v>563</v>
      </c>
      <c r="P195" s="100" t="s">
        <v>563</v>
      </c>
      <c r="Q195" s="100"/>
      <c r="R195" s="162" t="s">
        <v>563</v>
      </c>
      <c r="S195" s="100"/>
      <c r="T195" s="100"/>
      <c r="U195" s="100"/>
      <c r="V195" s="100"/>
      <c r="W195" s="57"/>
      <c r="X195" s="104" t="e">
        <v>#DIV/0!</v>
      </c>
      <c r="Y195" s="100"/>
      <c r="Z195" s="100"/>
      <c r="AA195" s="100"/>
      <c r="AB195" s="100"/>
      <c r="AC195" s="57"/>
      <c r="AD195" s="104" t="e">
        <v>#DIV/0!</v>
      </c>
      <c r="AE195" s="100"/>
      <c r="AF195" s="100"/>
      <c r="AG195" s="100"/>
      <c r="AH195" s="100"/>
      <c r="AI195" s="57"/>
      <c r="AJ195" s="104" t="e">
        <v>#DIV/0!</v>
      </c>
      <c r="AK195" s="56"/>
      <c r="AL195" s="56"/>
      <c r="AM195" s="100"/>
      <c r="AN195" s="56"/>
      <c r="AO195" s="57"/>
      <c r="AP195" s="104">
        <v>0</v>
      </c>
      <c r="AQ195" s="100"/>
      <c r="AR195" s="100"/>
      <c r="AS195" s="100"/>
      <c r="AT195" s="100"/>
      <c r="AU195" s="57"/>
      <c r="AV195" s="104" t="e">
        <v>#DIV/0!</v>
      </c>
      <c r="AW195" s="100"/>
      <c r="AX195" s="100"/>
      <c r="AY195" s="100" t="s">
        <v>563</v>
      </c>
      <c r="AZ195" s="100"/>
      <c r="BA195" s="100" t="s">
        <v>563</v>
      </c>
      <c r="BB195" s="162" t="s">
        <v>563</v>
      </c>
      <c r="BC195" s="100"/>
      <c r="BD195" s="100"/>
      <c r="BE195" s="100"/>
      <c r="BF195" s="56"/>
      <c r="BG195" s="74"/>
      <c r="BH195" s="104" t="e">
        <f>AVERAGE(Table1215165[[#This Row],[Column55]],Table1215165[[#This Row],[Column56]])</f>
        <v>#DIV/0!</v>
      </c>
    </row>
    <row r="196" spans="1:60" ht="23.1" customHeight="1" x14ac:dyDescent="0.3">
      <c r="A196" s="78">
        <v>194</v>
      </c>
      <c r="B196" s="61" t="s">
        <v>423</v>
      </c>
      <c r="C196" s="62" t="s">
        <v>424</v>
      </c>
      <c r="D196" s="61" t="s">
        <v>449</v>
      </c>
      <c r="E196" s="61" t="s">
        <v>492</v>
      </c>
      <c r="F196" s="61" t="s">
        <v>640</v>
      </c>
      <c r="G196" s="52"/>
      <c r="H196" s="52"/>
      <c r="I196" s="52"/>
      <c r="J196" s="52"/>
      <c r="K196" s="63"/>
      <c r="L196" s="104">
        <v>0</v>
      </c>
      <c r="M196" s="100" t="s">
        <v>563</v>
      </c>
      <c r="N196" s="100"/>
      <c r="O196" s="100" t="s">
        <v>563</v>
      </c>
      <c r="P196" s="100" t="s">
        <v>563</v>
      </c>
      <c r="Q196" s="100"/>
      <c r="R196" s="162" t="s">
        <v>563</v>
      </c>
      <c r="S196" s="99"/>
      <c r="T196" s="99"/>
      <c r="U196" s="99"/>
      <c r="V196" s="99"/>
      <c r="W196" s="63"/>
      <c r="X196" s="104" t="e">
        <v>#DIV/0!</v>
      </c>
      <c r="Y196" s="99"/>
      <c r="Z196" s="99"/>
      <c r="AA196" s="99"/>
      <c r="AB196" s="99"/>
      <c r="AC196" s="63"/>
      <c r="AD196" s="104" t="e">
        <v>#DIV/0!</v>
      </c>
      <c r="AE196" s="99"/>
      <c r="AF196" s="99"/>
      <c r="AG196" s="99"/>
      <c r="AH196" s="99"/>
      <c r="AI196" s="63"/>
      <c r="AJ196" s="104" t="e">
        <v>#DIV/0!</v>
      </c>
      <c r="AK196" s="52"/>
      <c r="AL196" s="52"/>
      <c r="AM196" s="99"/>
      <c r="AN196" s="52"/>
      <c r="AO196" s="63"/>
      <c r="AP196" s="104">
        <v>0</v>
      </c>
      <c r="AQ196" s="99"/>
      <c r="AR196" s="99"/>
      <c r="AS196" s="99"/>
      <c r="AT196" s="99"/>
      <c r="AU196" s="63"/>
      <c r="AV196" s="104" t="e">
        <v>#DIV/0!</v>
      </c>
      <c r="AW196" s="99"/>
      <c r="AX196" s="99"/>
      <c r="AY196" s="100" t="s">
        <v>563</v>
      </c>
      <c r="AZ196" s="100"/>
      <c r="BA196" s="100" t="s">
        <v>563</v>
      </c>
      <c r="BB196" s="162" t="s">
        <v>563</v>
      </c>
      <c r="BC196" s="99"/>
      <c r="BD196" s="99"/>
      <c r="BE196" s="99"/>
      <c r="BF196" s="52"/>
      <c r="BG196" s="79"/>
      <c r="BH196" s="104" t="e">
        <f>AVERAGE(Table1215165[[#This Row],[Column55]],Table1215165[[#This Row],[Column56]])</f>
        <v>#DIV/0!</v>
      </c>
    </row>
    <row r="197" spans="1:60" ht="23.1" customHeight="1" x14ac:dyDescent="0.3">
      <c r="A197" s="77">
        <v>195</v>
      </c>
      <c r="B197" s="54" t="s">
        <v>425</v>
      </c>
      <c r="C197" s="55" t="s">
        <v>426</v>
      </c>
      <c r="D197" s="54" t="s">
        <v>449</v>
      </c>
      <c r="E197" s="54" t="s">
        <v>288</v>
      </c>
      <c r="F197" s="54" t="s">
        <v>639</v>
      </c>
      <c r="G197" s="56"/>
      <c r="H197" s="56"/>
      <c r="I197" s="56"/>
      <c r="J197" s="56"/>
      <c r="K197" s="57"/>
      <c r="L197" s="104">
        <v>0</v>
      </c>
      <c r="M197" s="100">
        <v>2</v>
      </c>
      <c r="N197" s="100"/>
      <c r="O197" s="100">
        <v>2</v>
      </c>
      <c r="P197" s="100" t="s">
        <v>563</v>
      </c>
      <c r="Q197" s="100"/>
      <c r="R197" s="162">
        <v>2</v>
      </c>
      <c r="S197" s="100"/>
      <c r="T197" s="100"/>
      <c r="U197" s="100"/>
      <c r="V197" s="100"/>
      <c r="W197" s="57"/>
      <c r="X197" s="104" t="e">
        <v>#DIV/0!</v>
      </c>
      <c r="Y197" s="100"/>
      <c r="Z197" s="100"/>
      <c r="AA197" s="100"/>
      <c r="AB197" s="100"/>
      <c r="AC197" s="57"/>
      <c r="AD197" s="104" t="e">
        <v>#DIV/0!</v>
      </c>
      <c r="AE197" s="100"/>
      <c r="AF197" s="100"/>
      <c r="AG197" s="100"/>
      <c r="AH197" s="100"/>
      <c r="AI197" s="57"/>
      <c r="AJ197" s="104" t="e">
        <v>#DIV/0!</v>
      </c>
      <c r="AK197" s="56"/>
      <c r="AL197" s="56"/>
      <c r="AM197" s="100"/>
      <c r="AN197" s="56"/>
      <c r="AO197" s="57"/>
      <c r="AP197" s="104">
        <v>0</v>
      </c>
      <c r="AQ197" s="100"/>
      <c r="AR197" s="100"/>
      <c r="AS197" s="100"/>
      <c r="AT197" s="100"/>
      <c r="AU197" s="57"/>
      <c r="AV197" s="104" t="e">
        <v>#DIV/0!</v>
      </c>
      <c r="AW197" s="100"/>
      <c r="AX197" s="100"/>
      <c r="AY197" s="100">
        <v>2</v>
      </c>
      <c r="AZ197" s="100"/>
      <c r="BA197" s="100">
        <v>2</v>
      </c>
      <c r="BB197" s="162">
        <v>2</v>
      </c>
      <c r="BC197" s="100"/>
      <c r="BD197" s="100"/>
      <c r="BE197" s="100"/>
      <c r="BF197" s="56"/>
      <c r="BG197" s="74"/>
      <c r="BH197" s="104" t="e">
        <f>AVERAGE(Table1215165[[#This Row],[Column55]],Table1215165[[#This Row],[Column56]])</f>
        <v>#DIV/0!</v>
      </c>
    </row>
    <row r="198" spans="1:60" ht="23.1" customHeight="1" x14ac:dyDescent="0.3">
      <c r="A198" s="78">
        <v>196</v>
      </c>
      <c r="B198" s="61" t="s">
        <v>427</v>
      </c>
      <c r="C198" s="62" t="s">
        <v>428</v>
      </c>
      <c r="D198" s="61" t="s">
        <v>449</v>
      </c>
      <c r="E198" s="61" t="s">
        <v>492</v>
      </c>
      <c r="F198" s="61" t="s">
        <v>640</v>
      </c>
      <c r="G198" s="52"/>
      <c r="H198" s="52"/>
      <c r="I198" s="52"/>
      <c r="J198" s="52"/>
      <c r="K198" s="63"/>
      <c r="L198" s="104">
        <v>0</v>
      </c>
      <c r="M198" s="100" t="s">
        <v>563</v>
      </c>
      <c r="N198" s="100"/>
      <c r="O198" s="100" t="s">
        <v>563</v>
      </c>
      <c r="P198" s="100" t="s">
        <v>563</v>
      </c>
      <c r="Q198" s="100"/>
      <c r="R198" s="162" t="s">
        <v>563</v>
      </c>
      <c r="S198" s="99"/>
      <c r="T198" s="99"/>
      <c r="U198" s="99"/>
      <c r="V198" s="99"/>
      <c r="W198" s="63"/>
      <c r="X198" s="104" t="e">
        <v>#DIV/0!</v>
      </c>
      <c r="Y198" s="99"/>
      <c r="Z198" s="99"/>
      <c r="AA198" s="99"/>
      <c r="AB198" s="99"/>
      <c r="AC198" s="63"/>
      <c r="AD198" s="104" t="e">
        <v>#DIV/0!</v>
      </c>
      <c r="AE198" s="99"/>
      <c r="AF198" s="99"/>
      <c r="AG198" s="99"/>
      <c r="AH198" s="99"/>
      <c r="AI198" s="63"/>
      <c r="AJ198" s="104" t="e">
        <v>#DIV/0!</v>
      </c>
      <c r="AK198" s="52"/>
      <c r="AL198" s="52"/>
      <c r="AM198" s="99"/>
      <c r="AN198" s="52"/>
      <c r="AO198" s="63"/>
      <c r="AP198" s="104">
        <v>0</v>
      </c>
      <c r="AQ198" s="99"/>
      <c r="AR198" s="99"/>
      <c r="AS198" s="99"/>
      <c r="AT198" s="99"/>
      <c r="AU198" s="63"/>
      <c r="AV198" s="104" t="e">
        <v>#DIV/0!</v>
      </c>
      <c r="AW198" s="99"/>
      <c r="AX198" s="99"/>
      <c r="AY198" s="100" t="s">
        <v>563</v>
      </c>
      <c r="AZ198" s="100"/>
      <c r="BA198" s="100" t="s">
        <v>563</v>
      </c>
      <c r="BB198" s="162" t="s">
        <v>563</v>
      </c>
      <c r="BC198" s="99"/>
      <c r="BD198" s="99"/>
      <c r="BE198" s="99"/>
      <c r="BF198" s="52"/>
      <c r="BG198" s="79"/>
      <c r="BH198" s="104" t="e">
        <f>AVERAGE(Table1215165[[#This Row],[Column55]],Table1215165[[#This Row],[Column56]])</f>
        <v>#DIV/0!</v>
      </c>
    </row>
    <row r="199" spans="1:60" ht="23.1" customHeight="1" x14ac:dyDescent="0.3">
      <c r="A199" s="77">
        <v>197</v>
      </c>
      <c r="B199" s="54" t="s">
        <v>429</v>
      </c>
      <c r="C199" s="55" t="s">
        <v>430</v>
      </c>
      <c r="D199" s="54" t="s">
        <v>541</v>
      </c>
      <c r="E199" s="54" t="s">
        <v>492</v>
      </c>
      <c r="F199" s="54" t="s">
        <v>640</v>
      </c>
      <c r="G199" s="56"/>
      <c r="H199" s="56"/>
      <c r="I199" s="56"/>
      <c r="J199" s="56"/>
      <c r="K199" s="57"/>
      <c r="L199" s="104">
        <v>0</v>
      </c>
      <c r="M199" s="100">
        <v>2</v>
      </c>
      <c r="N199" s="100"/>
      <c r="O199" s="100">
        <v>3</v>
      </c>
      <c r="P199" s="100" t="s">
        <v>563</v>
      </c>
      <c r="Q199" s="100"/>
      <c r="R199" s="162">
        <v>2.5</v>
      </c>
      <c r="S199" s="100"/>
      <c r="T199" s="100"/>
      <c r="U199" s="100"/>
      <c r="V199" s="100"/>
      <c r="W199" s="57"/>
      <c r="X199" s="104" t="e">
        <v>#DIV/0!</v>
      </c>
      <c r="Y199" s="100"/>
      <c r="Z199" s="100"/>
      <c r="AA199" s="100"/>
      <c r="AB199" s="100"/>
      <c r="AC199" s="57"/>
      <c r="AD199" s="104" t="e">
        <v>#DIV/0!</v>
      </c>
      <c r="AE199" s="100"/>
      <c r="AF199" s="100"/>
      <c r="AG199" s="100"/>
      <c r="AH199" s="100"/>
      <c r="AI199" s="57"/>
      <c r="AJ199" s="104" t="e">
        <v>#DIV/0!</v>
      </c>
      <c r="AK199" s="56"/>
      <c r="AL199" s="56"/>
      <c r="AM199" s="100"/>
      <c r="AN199" s="56"/>
      <c r="AO199" s="57"/>
      <c r="AP199" s="104">
        <v>0</v>
      </c>
      <c r="AQ199" s="100"/>
      <c r="AR199" s="100"/>
      <c r="AS199" s="100"/>
      <c r="AT199" s="100"/>
      <c r="AU199" s="57"/>
      <c r="AV199" s="104" t="e">
        <v>#DIV/0!</v>
      </c>
      <c r="AW199" s="100"/>
      <c r="AX199" s="100"/>
      <c r="AY199" s="100">
        <v>4</v>
      </c>
      <c r="AZ199" s="100"/>
      <c r="BA199" s="100">
        <v>1</v>
      </c>
      <c r="BB199" s="162">
        <v>2.5</v>
      </c>
      <c r="BC199" s="100"/>
      <c r="BD199" s="100"/>
      <c r="BE199" s="100"/>
      <c r="BF199" s="56"/>
      <c r="BG199" s="74"/>
      <c r="BH199" s="104" t="e">
        <f>AVERAGE(Table1215165[[#This Row],[Column55]],Table1215165[[#This Row],[Column56]])</f>
        <v>#DIV/0!</v>
      </c>
    </row>
    <row r="200" spans="1:60" ht="23.1" customHeight="1" x14ac:dyDescent="0.3">
      <c r="A200" s="78">
        <v>198</v>
      </c>
      <c r="B200" s="61" t="s">
        <v>175</v>
      </c>
      <c r="C200" s="62" t="s">
        <v>176</v>
      </c>
      <c r="D200" s="61" t="s">
        <v>541</v>
      </c>
      <c r="E200" s="61" t="s">
        <v>160</v>
      </c>
      <c r="F200" s="61" t="s">
        <v>641</v>
      </c>
      <c r="G200" s="52"/>
      <c r="H200" s="52"/>
      <c r="I200" s="52"/>
      <c r="J200" s="52"/>
      <c r="K200" s="63"/>
      <c r="L200" s="104">
        <v>0</v>
      </c>
      <c r="M200" s="100">
        <v>2</v>
      </c>
      <c r="N200" s="100"/>
      <c r="O200" s="100">
        <v>2</v>
      </c>
      <c r="P200" s="100" t="s">
        <v>563</v>
      </c>
      <c r="Q200" s="100"/>
      <c r="R200" s="162">
        <v>2</v>
      </c>
      <c r="S200" s="99"/>
      <c r="T200" s="99"/>
      <c r="U200" s="99"/>
      <c r="V200" s="99"/>
      <c r="W200" s="63"/>
      <c r="X200" s="104" t="e">
        <v>#DIV/0!</v>
      </c>
      <c r="Y200" s="99"/>
      <c r="Z200" s="99"/>
      <c r="AA200" s="99"/>
      <c r="AB200" s="99"/>
      <c r="AC200" s="63"/>
      <c r="AD200" s="104" t="e">
        <v>#DIV/0!</v>
      </c>
      <c r="AE200" s="99"/>
      <c r="AF200" s="99"/>
      <c r="AG200" s="99"/>
      <c r="AH200" s="99"/>
      <c r="AI200" s="63"/>
      <c r="AJ200" s="104" t="e">
        <v>#DIV/0!</v>
      </c>
      <c r="AK200" s="52"/>
      <c r="AL200" s="52"/>
      <c r="AM200" s="99"/>
      <c r="AN200" s="52"/>
      <c r="AO200" s="63"/>
      <c r="AP200" s="104">
        <v>0</v>
      </c>
      <c r="AQ200" s="99"/>
      <c r="AR200" s="99"/>
      <c r="AS200" s="99"/>
      <c r="AT200" s="99"/>
      <c r="AU200" s="63"/>
      <c r="AV200" s="104" t="e">
        <v>#DIV/0!</v>
      </c>
      <c r="AW200" s="99"/>
      <c r="AX200" s="99"/>
      <c r="AY200" s="100">
        <v>5</v>
      </c>
      <c r="AZ200" s="100"/>
      <c r="BA200" s="100">
        <v>1</v>
      </c>
      <c r="BB200" s="162">
        <v>3</v>
      </c>
      <c r="BC200" s="99"/>
      <c r="BD200" s="99"/>
      <c r="BE200" s="99"/>
      <c r="BF200" s="52"/>
      <c r="BG200" s="79"/>
      <c r="BH200" s="104" t="e">
        <f>AVERAGE(Table1215165[[#This Row],[Column55]],Table1215165[[#This Row],[Column56]])</f>
        <v>#DIV/0!</v>
      </c>
    </row>
    <row r="201" spans="1:60" ht="23.1" customHeight="1" x14ac:dyDescent="0.3">
      <c r="A201" s="77">
        <v>199</v>
      </c>
      <c r="B201" s="54" t="s">
        <v>431</v>
      </c>
      <c r="C201" s="55" t="s">
        <v>432</v>
      </c>
      <c r="D201" s="54" t="s">
        <v>541</v>
      </c>
      <c r="E201" s="54" t="s">
        <v>288</v>
      </c>
      <c r="F201" s="54" t="s">
        <v>639</v>
      </c>
      <c r="G201" s="56"/>
      <c r="H201" s="56"/>
      <c r="I201" s="56"/>
      <c r="J201" s="56"/>
      <c r="K201" s="57"/>
      <c r="L201" s="104">
        <v>0</v>
      </c>
      <c r="M201" s="100">
        <v>3</v>
      </c>
      <c r="N201" s="100"/>
      <c r="O201" s="100">
        <v>4</v>
      </c>
      <c r="P201" s="100" t="s">
        <v>563</v>
      </c>
      <c r="Q201" s="100"/>
      <c r="R201" s="162">
        <v>3.5</v>
      </c>
      <c r="S201" s="100"/>
      <c r="T201" s="100"/>
      <c r="U201" s="100"/>
      <c r="V201" s="100"/>
      <c r="W201" s="57"/>
      <c r="X201" s="104" t="e">
        <v>#DIV/0!</v>
      </c>
      <c r="Y201" s="100"/>
      <c r="Z201" s="100"/>
      <c r="AA201" s="100"/>
      <c r="AB201" s="100"/>
      <c r="AC201" s="57"/>
      <c r="AD201" s="104" t="e">
        <v>#DIV/0!</v>
      </c>
      <c r="AE201" s="100"/>
      <c r="AF201" s="100"/>
      <c r="AG201" s="100"/>
      <c r="AH201" s="100"/>
      <c r="AI201" s="57"/>
      <c r="AJ201" s="104" t="e">
        <v>#DIV/0!</v>
      </c>
      <c r="AK201" s="56"/>
      <c r="AL201" s="56"/>
      <c r="AM201" s="100"/>
      <c r="AN201" s="56"/>
      <c r="AO201" s="57"/>
      <c r="AP201" s="104">
        <v>0</v>
      </c>
      <c r="AQ201" s="100"/>
      <c r="AR201" s="100"/>
      <c r="AS201" s="100"/>
      <c r="AT201" s="100"/>
      <c r="AU201" s="57"/>
      <c r="AV201" s="104" t="e">
        <v>#DIV/0!</v>
      </c>
      <c r="AW201" s="100"/>
      <c r="AX201" s="100"/>
      <c r="AY201" s="100">
        <v>4</v>
      </c>
      <c r="AZ201" s="100"/>
      <c r="BA201" s="100">
        <v>4</v>
      </c>
      <c r="BB201" s="162">
        <v>4</v>
      </c>
      <c r="BC201" s="100"/>
      <c r="BD201" s="100"/>
      <c r="BE201" s="100"/>
      <c r="BF201" s="56"/>
      <c r="BG201" s="74"/>
      <c r="BH201" s="104" t="e">
        <f>AVERAGE(Table1215165[[#This Row],[Column55]],Table1215165[[#This Row],[Column56]])</f>
        <v>#DIV/0!</v>
      </c>
    </row>
    <row r="202" spans="1:60" ht="23.1" customHeight="1" x14ac:dyDescent="0.3">
      <c r="A202" s="78">
        <v>200</v>
      </c>
      <c r="B202" s="61" t="s">
        <v>433</v>
      </c>
      <c r="C202" s="62" t="s">
        <v>434</v>
      </c>
      <c r="D202" s="61" t="s">
        <v>449</v>
      </c>
      <c r="E202" s="61" t="s">
        <v>492</v>
      </c>
      <c r="F202" s="61" t="s">
        <v>640</v>
      </c>
      <c r="G202" s="52"/>
      <c r="H202" s="52"/>
      <c r="I202" s="52"/>
      <c r="J202" s="52"/>
      <c r="K202" s="63"/>
      <c r="L202" s="104">
        <v>0</v>
      </c>
      <c r="M202" s="100">
        <v>3</v>
      </c>
      <c r="N202" s="100"/>
      <c r="O202" s="100">
        <v>3</v>
      </c>
      <c r="P202" s="100" t="s">
        <v>563</v>
      </c>
      <c r="Q202" s="100"/>
      <c r="R202" s="162">
        <v>3</v>
      </c>
      <c r="S202" s="99"/>
      <c r="T202" s="99"/>
      <c r="U202" s="99"/>
      <c r="V202" s="99"/>
      <c r="W202" s="63"/>
      <c r="X202" s="104" t="e">
        <v>#DIV/0!</v>
      </c>
      <c r="Y202" s="99"/>
      <c r="Z202" s="99"/>
      <c r="AA202" s="99"/>
      <c r="AB202" s="99"/>
      <c r="AC202" s="63"/>
      <c r="AD202" s="104" t="e">
        <v>#DIV/0!</v>
      </c>
      <c r="AE202" s="99"/>
      <c r="AF202" s="99"/>
      <c r="AG202" s="99"/>
      <c r="AH202" s="99"/>
      <c r="AI202" s="63"/>
      <c r="AJ202" s="104" t="e">
        <v>#DIV/0!</v>
      </c>
      <c r="AK202" s="52"/>
      <c r="AL202" s="52"/>
      <c r="AM202" s="99"/>
      <c r="AN202" s="52"/>
      <c r="AO202" s="63"/>
      <c r="AP202" s="104">
        <v>0</v>
      </c>
      <c r="AQ202" s="99"/>
      <c r="AR202" s="99"/>
      <c r="AS202" s="99"/>
      <c r="AT202" s="99"/>
      <c r="AU202" s="63"/>
      <c r="AV202" s="104" t="e">
        <v>#DIV/0!</v>
      </c>
      <c r="AW202" s="99"/>
      <c r="AX202" s="99"/>
      <c r="AY202" s="100">
        <v>4</v>
      </c>
      <c r="AZ202" s="100"/>
      <c r="BA202" s="100">
        <v>3</v>
      </c>
      <c r="BB202" s="162">
        <v>3.5</v>
      </c>
      <c r="BC202" s="99"/>
      <c r="BD202" s="99"/>
      <c r="BE202" s="99"/>
      <c r="BF202" s="52"/>
      <c r="BG202" s="79"/>
      <c r="BH202" s="104" t="e">
        <f>AVERAGE(Table1215165[[#This Row],[Column55]],Table1215165[[#This Row],[Column56]])</f>
        <v>#DIV/0!</v>
      </c>
    </row>
    <row r="203" spans="1:60" ht="23.1" customHeight="1" x14ac:dyDescent="0.3">
      <c r="A203" s="77">
        <v>201</v>
      </c>
      <c r="B203" s="54" t="s">
        <v>435</v>
      </c>
      <c r="C203" s="55" t="s">
        <v>436</v>
      </c>
      <c r="D203" s="54" t="s">
        <v>449</v>
      </c>
      <c r="E203" s="54" t="s">
        <v>492</v>
      </c>
      <c r="F203" s="54" t="s">
        <v>640</v>
      </c>
      <c r="G203" s="56"/>
      <c r="H203" s="56"/>
      <c r="I203" s="56"/>
      <c r="J203" s="56"/>
      <c r="K203" s="57"/>
      <c r="L203" s="104">
        <v>0</v>
      </c>
      <c r="M203" s="100">
        <v>3</v>
      </c>
      <c r="N203" s="100"/>
      <c r="O203" s="100">
        <v>4</v>
      </c>
      <c r="P203" s="100" t="s">
        <v>563</v>
      </c>
      <c r="Q203" s="100"/>
      <c r="R203" s="162">
        <v>3.5</v>
      </c>
      <c r="S203" s="100"/>
      <c r="T203" s="100"/>
      <c r="U203" s="100"/>
      <c r="V203" s="100"/>
      <c r="W203" s="57"/>
      <c r="X203" s="104" t="e">
        <v>#DIV/0!</v>
      </c>
      <c r="Y203" s="100"/>
      <c r="Z203" s="100"/>
      <c r="AA203" s="100"/>
      <c r="AB203" s="100"/>
      <c r="AC203" s="57"/>
      <c r="AD203" s="104" t="e">
        <v>#DIV/0!</v>
      </c>
      <c r="AE203" s="100"/>
      <c r="AF203" s="100"/>
      <c r="AG203" s="100"/>
      <c r="AH203" s="100"/>
      <c r="AI203" s="57"/>
      <c r="AJ203" s="104" t="e">
        <v>#DIV/0!</v>
      </c>
      <c r="AK203" s="56"/>
      <c r="AL203" s="56"/>
      <c r="AM203" s="100"/>
      <c r="AN203" s="56"/>
      <c r="AO203" s="57"/>
      <c r="AP203" s="104">
        <v>0</v>
      </c>
      <c r="AQ203" s="100"/>
      <c r="AR203" s="100"/>
      <c r="AS203" s="100"/>
      <c r="AT203" s="100"/>
      <c r="AU203" s="57"/>
      <c r="AV203" s="104" t="e">
        <v>#DIV/0!</v>
      </c>
      <c r="AW203" s="100"/>
      <c r="AX203" s="100"/>
      <c r="AY203" s="100">
        <v>4</v>
      </c>
      <c r="AZ203" s="100"/>
      <c r="BA203" s="100">
        <v>3</v>
      </c>
      <c r="BB203" s="162">
        <v>3.5</v>
      </c>
      <c r="BC203" s="100"/>
      <c r="BD203" s="100"/>
      <c r="BE203" s="100"/>
      <c r="BF203" s="56"/>
      <c r="BG203" s="74"/>
      <c r="BH203" s="104" t="e">
        <f>AVERAGE(Table1215165[[#This Row],[Column55]],Table1215165[[#This Row],[Column56]])</f>
        <v>#DIV/0!</v>
      </c>
    </row>
    <row r="204" spans="1:60" ht="23.1" customHeight="1" x14ac:dyDescent="0.3">
      <c r="A204" s="78">
        <v>202</v>
      </c>
      <c r="B204" s="61" t="s">
        <v>437</v>
      </c>
      <c r="C204" s="62" t="s">
        <v>438</v>
      </c>
      <c r="D204" s="61" t="s">
        <v>449</v>
      </c>
      <c r="E204" s="61" t="s">
        <v>288</v>
      </c>
      <c r="F204" s="61" t="s">
        <v>639</v>
      </c>
      <c r="G204" s="52"/>
      <c r="H204" s="52"/>
      <c r="I204" s="52"/>
      <c r="J204" s="52"/>
      <c r="K204" s="63"/>
      <c r="L204" s="104">
        <v>0</v>
      </c>
      <c r="M204" s="100" t="s">
        <v>563</v>
      </c>
      <c r="N204" s="100"/>
      <c r="O204" s="100" t="s">
        <v>563</v>
      </c>
      <c r="P204" s="100" t="s">
        <v>563</v>
      </c>
      <c r="Q204" s="100"/>
      <c r="R204" s="162" t="s">
        <v>563</v>
      </c>
      <c r="S204" s="99"/>
      <c r="T204" s="99"/>
      <c r="U204" s="99"/>
      <c r="V204" s="99"/>
      <c r="W204" s="63"/>
      <c r="X204" s="104" t="e">
        <v>#DIV/0!</v>
      </c>
      <c r="Y204" s="99"/>
      <c r="Z204" s="99"/>
      <c r="AA204" s="99"/>
      <c r="AB204" s="99"/>
      <c r="AC204" s="63"/>
      <c r="AD204" s="104" t="e">
        <v>#DIV/0!</v>
      </c>
      <c r="AE204" s="99"/>
      <c r="AF204" s="99"/>
      <c r="AG204" s="99"/>
      <c r="AH204" s="99"/>
      <c r="AI204" s="63"/>
      <c r="AJ204" s="104" t="e">
        <v>#DIV/0!</v>
      </c>
      <c r="AK204" s="52"/>
      <c r="AL204" s="52"/>
      <c r="AM204" s="99"/>
      <c r="AN204" s="52"/>
      <c r="AO204" s="63"/>
      <c r="AP204" s="104">
        <v>0</v>
      </c>
      <c r="AQ204" s="99"/>
      <c r="AR204" s="99"/>
      <c r="AS204" s="99"/>
      <c r="AT204" s="99"/>
      <c r="AU204" s="63"/>
      <c r="AV204" s="104" t="e">
        <v>#DIV/0!</v>
      </c>
      <c r="AW204" s="99"/>
      <c r="AX204" s="99"/>
      <c r="AY204" s="100" t="s">
        <v>563</v>
      </c>
      <c r="AZ204" s="100"/>
      <c r="BA204" s="100" t="s">
        <v>563</v>
      </c>
      <c r="BB204" s="162" t="s">
        <v>563</v>
      </c>
      <c r="BC204" s="99"/>
      <c r="BD204" s="99"/>
      <c r="BE204" s="99"/>
      <c r="BF204" s="52"/>
      <c r="BG204" s="79"/>
      <c r="BH204" s="104" t="e">
        <f>AVERAGE(Table1215165[[#This Row],[Column55]],Table1215165[[#This Row],[Column56]])</f>
        <v>#DIV/0!</v>
      </c>
    </row>
    <row r="205" spans="1:60" ht="23.1" customHeight="1" x14ac:dyDescent="0.3">
      <c r="A205" s="77">
        <v>203</v>
      </c>
      <c r="B205" s="54" t="s">
        <v>439</v>
      </c>
      <c r="C205" s="55" t="s">
        <v>440</v>
      </c>
      <c r="D205" s="54" t="s">
        <v>449</v>
      </c>
      <c r="E205" s="54" t="s">
        <v>288</v>
      </c>
      <c r="F205" s="54" t="s">
        <v>639</v>
      </c>
      <c r="G205" s="56"/>
      <c r="H205" s="56"/>
      <c r="I205" s="56"/>
      <c r="J205" s="56"/>
      <c r="K205" s="57"/>
      <c r="L205" s="104">
        <v>0</v>
      </c>
      <c r="M205" s="100">
        <v>2</v>
      </c>
      <c r="N205" s="100"/>
      <c r="O205" s="100">
        <v>2</v>
      </c>
      <c r="P205" s="100" t="s">
        <v>563</v>
      </c>
      <c r="Q205" s="100"/>
      <c r="R205" s="162">
        <v>2</v>
      </c>
      <c r="S205" s="100"/>
      <c r="T205" s="100"/>
      <c r="U205" s="100"/>
      <c r="V205" s="100"/>
      <c r="W205" s="57"/>
      <c r="X205" s="104" t="e">
        <v>#DIV/0!</v>
      </c>
      <c r="Y205" s="100"/>
      <c r="Z205" s="100"/>
      <c r="AA205" s="100"/>
      <c r="AB205" s="100"/>
      <c r="AC205" s="57"/>
      <c r="AD205" s="104" t="e">
        <v>#DIV/0!</v>
      </c>
      <c r="AE205" s="100"/>
      <c r="AF205" s="100"/>
      <c r="AG205" s="100"/>
      <c r="AH205" s="100"/>
      <c r="AI205" s="57"/>
      <c r="AJ205" s="104" t="e">
        <v>#DIV/0!</v>
      </c>
      <c r="AK205" s="56"/>
      <c r="AL205" s="56"/>
      <c r="AM205" s="100"/>
      <c r="AN205" s="56"/>
      <c r="AO205" s="57"/>
      <c r="AP205" s="104">
        <v>0</v>
      </c>
      <c r="AQ205" s="100"/>
      <c r="AR205" s="100"/>
      <c r="AS205" s="100"/>
      <c r="AT205" s="100"/>
      <c r="AU205" s="57"/>
      <c r="AV205" s="104" t="e">
        <v>#DIV/0!</v>
      </c>
      <c r="AW205" s="100"/>
      <c r="AX205" s="100"/>
      <c r="AY205" s="100">
        <v>2</v>
      </c>
      <c r="AZ205" s="100"/>
      <c r="BA205" s="100">
        <v>2</v>
      </c>
      <c r="BB205" s="162">
        <v>2</v>
      </c>
      <c r="BC205" s="100"/>
      <c r="BD205" s="100"/>
      <c r="BE205" s="100"/>
      <c r="BF205" s="56"/>
      <c r="BG205" s="74"/>
      <c r="BH205" s="104" t="e">
        <f>AVERAGE(Table1215165[[#This Row],[Column55]],Table1215165[[#This Row],[Column56]])</f>
        <v>#DIV/0!</v>
      </c>
    </row>
    <row r="206" spans="1:60" ht="23.1" customHeight="1" x14ac:dyDescent="0.3">
      <c r="A206" s="78">
        <v>204</v>
      </c>
      <c r="B206" s="61" t="s">
        <v>441</v>
      </c>
      <c r="C206" s="62" t="s">
        <v>442</v>
      </c>
      <c r="D206" s="61" t="s">
        <v>449</v>
      </c>
      <c r="E206" s="61" t="s">
        <v>288</v>
      </c>
      <c r="F206" s="61" t="s">
        <v>639</v>
      </c>
      <c r="G206" s="52"/>
      <c r="H206" s="52"/>
      <c r="I206" s="52"/>
      <c r="J206" s="52"/>
      <c r="K206" s="63"/>
      <c r="L206" s="104">
        <v>0</v>
      </c>
      <c r="M206" s="100">
        <v>3</v>
      </c>
      <c r="N206" s="100"/>
      <c r="O206" s="100">
        <v>3</v>
      </c>
      <c r="P206" s="100" t="s">
        <v>563</v>
      </c>
      <c r="Q206" s="100"/>
      <c r="R206" s="162">
        <v>3</v>
      </c>
      <c r="S206" s="99"/>
      <c r="T206" s="99"/>
      <c r="U206" s="99"/>
      <c r="V206" s="99"/>
      <c r="W206" s="63"/>
      <c r="X206" s="104" t="e">
        <v>#DIV/0!</v>
      </c>
      <c r="Y206" s="99"/>
      <c r="Z206" s="99"/>
      <c r="AA206" s="99"/>
      <c r="AB206" s="99"/>
      <c r="AC206" s="63"/>
      <c r="AD206" s="104" t="e">
        <v>#DIV/0!</v>
      </c>
      <c r="AE206" s="99"/>
      <c r="AF206" s="99"/>
      <c r="AG206" s="99"/>
      <c r="AH206" s="99"/>
      <c r="AI206" s="63"/>
      <c r="AJ206" s="104" t="e">
        <v>#DIV/0!</v>
      </c>
      <c r="AK206" s="52"/>
      <c r="AL206" s="52"/>
      <c r="AM206" s="99"/>
      <c r="AN206" s="52"/>
      <c r="AO206" s="63"/>
      <c r="AP206" s="104">
        <v>0</v>
      </c>
      <c r="AQ206" s="99"/>
      <c r="AR206" s="99"/>
      <c r="AS206" s="99"/>
      <c r="AT206" s="99"/>
      <c r="AU206" s="63"/>
      <c r="AV206" s="104" t="e">
        <v>#DIV/0!</v>
      </c>
      <c r="AW206" s="99"/>
      <c r="AX206" s="99"/>
      <c r="AY206" s="100">
        <v>4</v>
      </c>
      <c r="AZ206" s="100"/>
      <c r="BA206" s="100">
        <v>4</v>
      </c>
      <c r="BB206" s="162">
        <v>4</v>
      </c>
      <c r="BC206" s="99"/>
      <c r="BD206" s="99"/>
      <c r="BE206" s="99"/>
      <c r="BF206" s="52"/>
      <c r="BG206" s="79"/>
      <c r="BH206" s="104" t="e">
        <f>AVERAGE(Table1215165[[#This Row],[Column55]],Table1215165[[#This Row],[Column56]])</f>
        <v>#DIV/0!</v>
      </c>
    </row>
    <row r="207" spans="1:60" ht="23.1" customHeight="1" x14ac:dyDescent="0.3">
      <c r="A207" s="77">
        <v>205</v>
      </c>
      <c r="B207" s="54" t="s">
        <v>443</v>
      </c>
      <c r="C207" s="55" t="s">
        <v>444</v>
      </c>
      <c r="D207" s="54" t="s">
        <v>449</v>
      </c>
      <c r="E207" s="54" t="s">
        <v>288</v>
      </c>
      <c r="F207" s="54" t="s">
        <v>639</v>
      </c>
      <c r="G207" s="56"/>
      <c r="H207" s="56"/>
      <c r="I207" s="56"/>
      <c r="J207" s="56"/>
      <c r="K207" s="57"/>
      <c r="L207" s="104">
        <v>0</v>
      </c>
      <c r="M207" s="100">
        <v>3</v>
      </c>
      <c r="N207" s="100"/>
      <c r="O207" s="100">
        <v>3</v>
      </c>
      <c r="P207" s="100" t="s">
        <v>563</v>
      </c>
      <c r="Q207" s="100"/>
      <c r="R207" s="162">
        <v>3</v>
      </c>
      <c r="S207" s="100"/>
      <c r="T207" s="100"/>
      <c r="U207" s="100"/>
      <c r="V207" s="100"/>
      <c r="W207" s="57"/>
      <c r="X207" s="104" t="e">
        <v>#DIV/0!</v>
      </c>
      <c r="Y207" s="100"/>
      <c r="Z207" s="100"/>
      <c r="AA207" s="100"/>
      <c r="AB207" s="100"/>
      <c r="AC207" s="57"/>
      <c r="AD207" s="104" t="e">
        <v>#DIV/0!</v>
      </c>
      <c r="AE207" s="100"/>
      <c r="AF207" s="100"/>
      <c r="AG207" s="100"/>
      <c r="AH207" s="100"/>
      <c r="AI207" s="57"/>
      <c r="AJ207" s="104" t="e">
        <v>#DIV/0!</v>
      </c>
      <c r="AK207" s="56"/>
      <c r="AL207" s="56"/>
      <c r="AM207" s="100"/>
      <c r="AN207" s="56"/>
      <c r="AO207" s="57"/>
      <c r="AP207" s="104">
        <v>0</v>
      </c>
      <c r="AQ207" s="100"/>
      <c r="AR207" s="100"/>
      <c r="AS207" s="100"/>
      <c r="AT207" s="100"/>
      <c r="AU207" s="57"/>
      <c r="AV207" s="104" t="e">
        <v>#DIV/0!</v>
      </c>
      <c r="AW207" s="100"/>
      <c r="AX207" s="100"/>
      <c r="AY207" s="100">
        <v>4</v>
      </c>
      <c r="AZ207" s="100"/>
      <c r="BA207" s="100">
        <v>2</v>
      </c>
      <c r="BB207" s="162">
        <v>3</v>
      </c>
      <c r="BC207" s="100"/>
      <c r="BD207" s="100"/>
      <c r="BE207" s="100"/>
      <c r="BF207" s="56"/>
      <c r="BG207" s="74"/>
      <c r="BH207" s="104" t="e">
        <f>AVERAGE(Table1215165[[#This Row],[Column55]],Table1215165[[#This Row],[Column56]])</f>
        <v>#DIV/0!</v>
      </c>
    </row>
    <row r="208" spans="1:60" ht="23.1" customHeight="1" x14ac:dyDescent="0.3">
      <c r="A208" s="78">
        <v>206</v>
      </c>
      <c r="B208" s="61" t="s">
        <v>445</v>
      </c>
      <c r="C208" s="62" t="s">
        <v>446</v>
      </c>
      <c r="D208" s="61" t="s">
        <v>449</v>
      </c>
      <c r="E208" s="61" t="s">
        <v>288</v>
      </c>
      <c r="F208" s="61" t="s">
        <v>639</v>
      </c>
      <c r="G208" s="52"/>
      <c r="H208" s="52"/>
      <c r="I208" s="52"/>
      <c r="J208" s="52"/>
      <c r="K208" s="63"/>
      <c r="L208" s="104">
        <v>0</v>
      </c>
      <c r="M208" s="100">
        <v>3</v>
      </c>
      <c r="N208" s="100"/>
      <c r="O208" s="100">
        <v>3</v>
      </c>
      <c r="P208" s="100" t="s">
        <v>563</v>
      </c>
      <c r="Q208" s="100"/>
      <c r="R208" s="162">
        <v>3</v>
      </c>
      <c r="S208" s="99"/>
      <c r="T208" s="99"/>
      <c r="U208" s="99"/>
      <c r="V208" s="99"/>
      <c r="W208" s="63"/>
      <c r="X208" s="104" t="e">
        <v>#DIV/0!</v>
      </c>
      <c r="Y208" s="99"/>
      <c r="Z208" s="99"/>
      <c r="AA208" s="99"/>
      <c r="AB208" s="99"/>
      <c r="AC208" s="63"/>
      <c r="AD208" s="104" t="e">
        <v>#DIV/0!</v>
      </c>
      <c r="AE208" s="99"/>
      <c r="AF208" s="99"/>
      <c r="AG208" s="99"/>
      <c r="AH208" s="99"/>
      <c r="AI208" s="63"/>
      <c r="AJ208" s="104" t="e">
        <v>#DIV/0!</v>
      </c>
      <c r="AK208" s="52"/>
      <c r="AL208" s="52"/>
      <c r="AM208" s="99"/>
      <c r="AN208" s="52"/>
      <c r="AO208" s="63"/>
      <c r="AP208" s="104">
        <v>0</v>
      </c>
      <c r="AQ208" s="99"/>
      <c r="AR208" s="99"/>
      <c r="AS208" s="99"/>
      <c r="AT208" s="99"/>
      <c r="AU208" s="63"/>
      <c r="AV208" s="104" t="e">
        <v>#DIV/0!</v>
      </c>
      <c r="AW208" s="99"/>
      <c r="AX208" s="99"/>
      <c r="AY208" s="100">
        <v>4</v>
      </c>
      <c r="AZ208" s="100"/>
      <c r="BA208" s="100">
        <v>3</v>
      </c>
      <c r="BB208" s="162">
        <v>3.5</v>
      </c>
      <c r="BC208" s="99"/>
      <c r="BD208" s="99"/>
      <c r="BE208" s="99"/>
      <c r="BF208" s="52"/>
      <c r="BG208" s="79"/>
      <c r="BH208" s="104" t="e">
        <f>AVERAGE(Table1215165[[#This Row],[Column55]],Table1215165[[#This Row],[Column56]])</f>
        <v>#DIV/0!</v>
      </c>
    </row>
    <row r="209" spans="1:60" ht="23.1" customHeight="1" x14ac:dyDescent="0.3">
      <c r="A209" s="77">
        <v>207</v>
      </c>
      <c r="B209" s="54" t="s">
        <v>447</v>
      </c>
      <c r="C209" s="55" t="s">
        <v>448</v>
      </c>
      <c r="D209" s="54" t="s">
        <v>449</v>
      </c>
      <c r="E209" s="54" t="s">
        <v>288</v>
      </c>
      <c r="F209" s="54" t="s">
        <v>639</v>
      </c>
      <c r="G209" s="56"/>
      <c r="H209" s="56"/>
      <c r="I209" s="56"/>
      <c r="J209" s="56"/>
      <c r="K209" s="57"/>
      <c r="L209" s="104">
        <v>0</v>
      </c>
      <c r="M209" s="100" t="s">
        <v>563</v>
      </c>
      <c r="N209" s="100"/>
      <c r="O209" s="100" t="s">
        <v>563</v>
      </c>
      <c r="P209" s="100" t="s">
        <v>563</v>
      </c>
      <c r="Q209" s="100"/>
      <c r="R209" s="162" t="s">
        <v>563</v>
      </c>
      <c r="S209" s="100"/>
      <c r="T209" s="100"/>
      <c r="U209" s="100"/>
      <c r="V209" s="100"/>
      <c r="W209" s="57"/>
      <c r="X209" s="104" t="e">
        <v>#DIV/0!</v>
      </c>
      <c r="Y209" s="100"/>
      <c r="Z209" s="100"/>
      <c r="AA209" s="100"/>
      <c r="AB209" s="100"/>
      <c r="AC209" s="57"/>
      <c r="AD209" s="104" t="e">
        <v>#DIV/0!</v>
      </c>
      <c r="AE209" s="100"/>
      <c r="AF209" s="100"/>
      <c r="AG209" s="100"/>
      <c r="AH209" s="100"/>
      <c r="AI209" s="57"/>
      <c r="AJ209" s="104" t="e">
        <v>#DIV/0!</v>
      </c>
      <c r="AK209" s="56"/>
      <c r="AL209" s="56"/>
      <c r="AM209" s="100"/>
      <c r="AN209" s="56"/>
      <c r="AO209" s="57"/>
      <c r="AP209" s="104">
        <v>0</v>
      </c>
      <c r="AQ209" s="100"/>
      <c r="AR209" s="100"/>
      <c r="AS209" s="100"/>
      <c r="AT209" s="100"/>
      <c r="AU209" s="57"/>
      <c r="AV209" s="104" t="e">
        <v>#DIV/0!</v>
      </c>
      <c r="AW209" s="100"/>
      <c r="AX209" s="100"/>
      <c r="AY209" s="100" t="s">
        <v>563</v>
      </c>
      <c r="AZ209" s="100"/>
      <c r="BA209" s="100" t="s">
        <v>563</v>
      </c>
      <c r="BB209" s="162" t="s">
        <v>563</v>
      </c>
      <c r="BC209" s="100"/>
      <c r="BD209" s="100"/>
      <c r="BE209" s="100"/>
      <c r="BF209" s="56"/>
      <c r="BG209" s="74"/>
      <c r="BH209" s="104" t="e">
        <f>AVERAGE(Table1215165[[#This Row],[Column55]],Table1215165[[#This Row],[Column56]])</f>
        <v>#DIV/0!</v>
      </c>
    </row>
    <row r="210" spans="1:60" ht="23.1" customHeight="1" x14ac:dyDescent="0.3">
      <c r="A210" s="78">
        <v>208</v>
      </c>
      <c r="B210" s="61" t="s">
        <v>73</v>
      </c>
      <c r="C210" s="62" t="s">
        <v>493</v>
      </c>
      <c r="D210" s="61" t="s">
        <v>449</v>
      </c>
      <c r="E210" s="61" t="s">
        <v>288</v>
      </c>
      <c r="F210" s="61" t="s">
        <v>639</v>
      </c>
      <c r="G210" s="52"/>
      <c r="H210" s="52"/>
      <c r="I210" s="52"/>
      <c r="J210" s="52"/>
      <c r="K210" s="63"/>
      <c r="L210" s="104">
        <v>0</v>
      </c>
      <c r="M210" s="100">
        <v>3</v>
      </c>
      <c r="N210" s="100"/>
      <c r="O210" s="100">
        <v>4</v>
      </c>
      <c r="P210" s="100">
        <v>4</v>
      </c>
      <c r="Q210" s="100"/>
      <c r="R210" s="162">
        <v>3.6666666666666665</v>
      </c>
      <c r="S210" s="99"/>
      <c r="T210" s="99"/>
      <c r="U210" s="99"/>
      <c r="V210" s="99"/>
      <c r="W210" s="63"/>
      <c r="X210" s="104" t="e">
        <v>#DIV/0!</v>
      </c>
      <c r="Y210" s="99"/>
      <c r="Z210" s="99"/>
      <c r="AA210" s="99"/>
      <c r="AB210" s="99"/>
      <c r="AC210" s="63"/>
      <c r="AD210" s="104" t="e">
        <v>#DIV/0!</v>
      </c>
      <c r="AE210" s="99"/>
      <c r="AF210" s="99"/>
      <c r="AG210" s="99"/>
      <c r="AH210" s="99"/>
      <c r="AI210" s="63"/>
      <c r="AJ210" s="104" t="e">
        <v>#DIV/0!</v>
      </c>
      <c r="AK210" s="52"/>
      <c r="AL210" s="52"/>
      <c r="AM210" s="99"/>
      <c r="AN210" s="52"/>
      <c r="AO210" s="63"/>
      <c r="AP210" s="104">
        <v>0</v>
      </c>
      <c r="AQ210" s="99"/>
      <c r="AR210" s="99"/>
      <c r="AS210" s="99"/>
      <c r="AT210" s="99"/>
      <c r="AU210" s="63"/>
      <c r="AV210" s="104" t="e">
        <v>#DIV/0!</v>
      </c>
      <c r="AW210" s="99"/>
      <c r="AX210" s="99"/>
      <c r="AY210" s="100">
        <v>5</v>
      </c>
      <c r="AZ210" s="100"/>
      <c r="BA210" s="100">
        <v>4</v>
      </c>
      <c r="BB210" s="162">
        <v>4.5</v>
      </c>
      <c r="BC210" s="99"/>
      <c r="BD210" s="99"/>
      <c r="BE210" s="99"/>
      <c r="BF210" s="52"/>
      <c r="BG210" s="79"/>
      <c r="BH210" s="104" t="e">
        <f>AVERAGE(Table1215165[[#This Row],[Column55]],Table1215165[[#This Row],[Column56]])</f>
        <v>#DIV/0!</v>
      </c>
    </row>
    <row r="211" spans="1:60" ht="23.1" customHeight="1" x14ac:dyDescent="0.3">
      <c r="A211" s="77">
        <v>209</v>
      </c>
      <c r="B211" s="54" t="s">
        <v>450</v>
      </c>
      <c r="C211" s="55" t="s">
        <v>451</v>
      </c>
      <c r="D211" s="54" t="s">
        <v>449</v>
      </c>
      <c r="E211" s="54" t="s">
        <v>288</v>
      </c>
      <c r="F211" s="54" t="s">
        <v>639</v>
      </c>
      <c r="G211" s="56"/>
      <c r="H211" s="56"/>
      <c r="I211" s="56"/>
      <c r="J211" s="56"/>
      <c r="K211" s="57"/>
      <c r="L211" s="104">
        <v>0</v>
      </c>
      <c r="M211" s="100" t="s">
        <v>563</v>
      </c>
      <c r="N211" s="100"/>
      <c r="O211" s="100" t="s">
        <v>563</v>
      </c>
      <c r="P211" s="100" t="s">
        <v>563</v>
      </c>
      <c r="Q211" s="100"/>
      <c r="R211" s="162" t="s">
        <v>563</v>
      </c>
      <c r="S211" s="100"/>
      <c r="T211" s="100"/>
      <c r="U211" s="100"/>
      <c r="V211" s="100"/>
      <c r="W211" s="57"/>
      <c r="X211" s="104" t="e">
        <v>#DIV/0!</v>
      </c>
      <c r="Y211" s="100"/>
      <c r="Z211" s="100"/>
      <c r="AA211" s="100"/>
      <c r="AB211" s="100"/>
      <c r="AC211" s="57"/>
      <c r="AD211" s="104" t="e">
        <v>#DIV/0!</v>
      </c>
      <c r="AE211" s="100"/>
      <c r="AF211" s="100"/>
      <c r="AG211" s="100"/>
      <c r="AH211" s="100"/>
      <c r="AI211" s="57"/>
      <c r="AJ211" s="104" t="e">
        <v>#DIV/0!</v>
      </c>
      <c r="AK211" s="56"/>
      <c r="AL211" s="56"/>
      <c r="AM211" s="100"/>
      <c r="AN211" s="56"/>
      <c r="AO211" s="57"/>
      <c r="AP211" s="104">
        <v>0</v>
      </c>
      <c r="AQ211" s="100"/>
      <c r="AR211" s="100"/>
      <c r="AS211" s="100"/>
      <c r="AT211" s="100"/>
      <c r="AU211" s="57"/>
      <c r="AV211" s="104" t="e">
        <v>#DIV/0!</v>
      </c>
      <c r="AW211" s="100"/>
      <c r="AX211" s="100"/>
      <c r="AY211" s="100" t="s">
        <v>563</v>
      </c>
      <c r="AZ211" s="100"/>
      <c r="BA211" s="100" t="s">
        <v>563</v>
      </c>
      <c r="BB211" s="162" t="s">
        <v>563</v>
      </c>
      <c r="BC211" s="100"/>
      <c r="BD211" s="100"/>
      <c r="BE211" s="100"/>
      <c r="BF211" s="56"/>
      <c r="BG211" s="74"/>
      <c r="BH211" s="104" t="e">
        <f>AVERAGE(Table1215165[[#This Row],[Column55]],Table1215165[[#This Row],[Column56]])</f>
        <v>#DIV/0!</v>
      </c>
    </row>
    <row r="212" spans="1:60" ht="23.1" customHeight="1" x14ac:dyDescent="0.3">
      <c r="A212" s="78">
        <v>210</v>
      </c>
      <c r="B212" s="61" t="s">
        <v>452</v>
      </c>
      <c r="C212" s="62" t="s">
        <v>453</v>
      </c>
      <c r="D212" s="61" t="s">
        <v>449</v>
      </c>
      <c r="E212" s="61" t="s">
        <v>288</v>
      </c>
      <c r="F212" s="61" t="s">
        <v>639</v>
      </c>
      <c r="G212" s="52"/>
      <c r="H212" s="52"/>
      <c r="I212" s="52"/>
      <c r="J212" s="52"/>
      <c r="K212" s="63"/>
      <c r="L212" s="104">
        <v>0</v>
      </c>
      <c r="M212" s="100" t="s">
        <v>563</v>
      </c>
      <c r="N212" s="100"/>
      <c r="O212" s="100" t="s">
        <v>563</v>
      </c>
      <c r="P212" s="100" t="s">
        <v>563</v>
      </c>
      <c r="Q212" s="100"/>
      <c r="R212" s="162" t="s">
        <v>563</v>
      </c>
      <c r="S212" s="99"/>
      <c r="T212" s="99"/>
      <c r="U212" s="99"/>
      <c r="V212" s="99"/>
      <c r="W212" s="63"/>
      <c r="X212" s="104" t="e">
        <v>#DIV/0!</v>
      </c>
      <c r="Y212" s="99"/>
      <c r="Z212" s="99"/>
      <c r="AA212" s="99"/>
      <c r="AB212" s="99"/>
      <c r="AC212" s="63"/>
      <c r="AD212" s="104" t="e">
        <v>#DIV/0!</v>
      </c>
      <c r="AE212" s="99"/>
      <c r="AF212" s="99"/>
      <c r="AG212" s="99"/>
      <c r="AH212" s="99"/>
      <c r="AI212" s="63"/>
      <c r="AJ212" s="104" t="e">
        <v>#DIV/0!</v>
      </c>
      <c r="AK212" s="52"/>
      <c r="AL212" s="52"/>
      <c r="AM212" s="99"/>
      <c r="AN212" s="52"/>
      <c r="AO212" s="63"/>
      <c r="AP212" s="104">
        <v>0</v>
      </c>
      <c r="AQ212" s="99"/>
      <c r="AR212" s="99"/>
      <c r="AS212" s="99"/>
      <c r="AT212" s="99"/>
      <c r="AU212" s="63"/>
      <c r="AV212" s="104" t="e">
        <v>#DIV/0!</v>
      </c>
      <c r="AW212" s="99"/>
      <c r="AX212" s="99"/>
      <c r="AY212" s="100" t="s">
        <v>563</v>
      </c>
      <c r="AZ212" s="100"/>
      <c r="BA212" s="100" t="s">
        <v>563</v>
      </c>
      <c r="BB212" s="162" t="s">
        <v>563</v>
      </c>
      <c r="BC212" s="99"/>
      <c r="BD212" s="99"/>
      <c r="BE212" s="99"/>
      <c r="BF212" s="52"/>
      <c r="BG212" s="79"/>
      <c r="BH212" s="104" t="e">
        <f>AVERAGE(Table1215165[[#This Row],[Column55]],Table1215165[[#This Row],[Column56]])</f>
        <v>#DIV/0!</v>
      </c>
    </row>
    <row r="213" spans="1:60" ht="23.1" customHeight="1" x14ac:dyDescent="0.3">
      <c r="A213" s="77">
        <v>211</v>
      </c>
      <c r="B213" s="54" t="s">
        <v>454</v>
      </c>
      <c r="C213" s="55" t="s">
        <v>455</v>
      </c>
      <c r="D213" s="54" t="s">
        <v>541</v>
      </c>
      <c r="E213" s="54" t="s">
        <v>288</v>
      </c>
      <c r="F213" s="54" t="s">
        <v>639</v>
      </c>
      <c r="G213" s="56"/>
      <c r="H213" s="56"/>
      <c r="I213" s="56"/>
      <c r="J213" s="56"/>
      <c r="K213" s="57"/>
      <c r="L213" s="104">
        <v>0</v>
      </c>
      <c r="M213" s="100" t="s">
        <v>563</v>
      </c>
      <c r="N213" s="100"/>
      <c r="O213" s="100" t="s">
        <v>563</v>
      </c>
      <c r="P213" s="100" t="s">
        <v>563</v>
      </c>
      <c r="Q213" s="100"/>
      <c r="R213" s="162" t="s">
        <v>563</v>
      </c>
      <c r="S213" s="100"/>
      <c r="T213" s="100"/>
      <c r="U213" s="100"/>
      <c r="V213" s="100"/>
      <c r="W213" s="57"/>
      <c r="X213" s="104" t="e">
        <v>#DIV/0!</v>
      </c>
      <c r="Y213" s="100"/>
      <c r="Z213" s="100"/>
      <c r="AA213" s="100"/>
      <c r="AB213" s="100"/>
      <c r="AC213" s="57"/>
      <c r="AD213" s="104" t="e">
        <v>#DIV/0!</v>
      </c>
      <c r="AE213" s="100"/>
      <c r="AF213" s="100"/>
      <c r="AG213" s="100"/>
      <c r="AH213" s="100"/>
      <c r="AI213" s="57"/>
      <c r="AJ213" s="104" t="e">
        <v>#DIV/0!</v>
      </c>
      <c r="AK213" s="56"/>
      <c r="AL213" s="56"/>
      <c r="AM213" s="100"/>
      <c r="AN213" s="56"/>
      <c r="AO213" s="57"/>
      <c r="AP213" s="104">
        <v>0</v>
      </c>
      <c r="AQ213" s="100"/>
      <c r="AR213" s="100"/>
      <c r="AS213" s="100"/>
      <c r="AT213" s="100"/>
      <c r="AU213" s="57"/>
      <c r="AV213" s="104" t="e">
        <v>#DIV/0!</v>
      </c>
      <c r="AW213" s="100"/>
      <c r="AX213" s="100"/>
      <c r="AY213" s="100" t="s">
        <v>563</v>
      </c>
      <c r="AZ213" s="100"/>
      <c r="BA213" s="100" t="s">
        <v>563</v>
      </c>
      <c r="BB213" s="162" t="s">
        <v>563</v>
      </c>
      <c r="BC213" s="100"/>
      <c r="BD213" s="100"/>
      <c r="BE213" s="100"/>
      <c r="BF213" s="56"/>
      <c r="BG213" s="74"/>
      <c r="BH213" s="104" t="e">
        <f>AVERAGE(Table1215165[[#This Row],[Column55]],Table1215165[[#This Row],[Column56]])</f>
        <v>#DIV/0!</v>
      </c>
    </row>
    <row r="214" spans="1:60" ht="23.1" customHeight="1" x14ac:dyDescent="0.3">
      <c r="A214" s="78">
        <v>212</v>
      </c>
      <c r="B214" s="61" t="s">
        <v>456</v>
      </c>
      <c r="C214" s="62" t="s">
        <v>457</v>
      </c>
      <c r="D214" s="61" t="s">
        <v>541</v>
      </c>
      <c r="E214" s="61" t="s">
        <v>288</v>
      </c>
      <c r="F214" s="61" t="s">
        <v>639</v>
      </c>
      <c r="G214" s="52"/>
      <c r="H214" s="52"/>
      <c r="I214" s="52"/>
      <c r="J214" s="52"/>
      <c r="K214" s="63"/>
      <c r="L214" s="104">
        <v>0</v>
      </c>
      <c r="M214" s="100" t="s">
        <v>563</v>
      </c>
      <c r="N214" s="100"/>
      <c r="O214" s="100" t="s">
        <v>563</v>
      </c>
      <c r="P214" s="100" t="s">
        <v>563</v>
      </c>
      <c r="Q214" s="100"/>
      <c r="R214" s="162" t="s">
        <v>563</v>
      </c>
      <c r="S214" s="99"/>
      <c r="T214" s="99"/>
      <c r="U214" s="99"/>
      <c r="V214" s="99"/>
      <c r="W214" s="63"/>
      <c r="X214" s="104" t="e">
        <v>#DIV/0!</v>
      </c>
      <c r="Y214" s="99"/>
      <c r="Z214" s="99"/>
      <c r="AA214" s="99"/>
      <c r="AB214" s="99"/>
      <c r="AC214" s="63"/>
      <c r="AD214" s="104" t="e">
        <v>#DIV/0!</v>
      </c>
      <c r="AE214" s="99"/>
      <c r="AF214" s="99"/>
      <c r="AG214" s="99"/>
      <c r="AH214" s="99"/>
      <c r="AI214" s="63"/>
      <c r="AJ214" s="104" t="e">
        <v>#DIV/0!</v>
      </c>
      <c r="AK214" s="52"/>
      <c r="AL214" s="52"/>
      <c r="AM214" s="99"/>
      <c r="AN214" s="52"/>
      <c r="AO214" s="63"/>
      <c r="AP214" s="104">
        <v>0</v>
      </c>
      <c r="AQ214" s="99"/>
      <c r="AR214" s="99"/>
      <c r="AS214" s="99"/>
      <c r="AT214" s="99"/>
      <c r="AU214" s="63"/>
      <c r="AV214" s="104" t="e">
        <v>#DIV/0!</v>
      </c>
      <c r="AW214" s="99"/>
      <c r="AX214" s="99"/>
      <c r="AY214" s="100" t="s">
        <v>563</v>
      </c>
      <c r="AZ214" s="100"/>
      <c r="BA214" s="100" t="s">
        <v>563</v>
      </c>
      <c r="BB214" s="162" t="s">
        <v>563</v>
      </c>
      <c r="BC214" s="99"/>
      <c r="BD214" s="99"/>
      <c r="BE214" s="99"/>
      <c r="BF214" s="52"/>
      <c r="BG214" s="79"/>
      <c r="BH214" s="104" t="e">
        <f>AVERAGE(Table1215165[[#This Row],[Column55]],Table1215165[[#This Row],[Column56]])</f>
        <v>#DIV/0!</v>
      </c>
    </row>
    <row r="215" spans="1:60" ht="23.1" customHeight="1" x14ac:dyDescent="0.3">
      <c r="A215" s="77">
        <v>213</v>
      </c>
      <c r="B215" s="54" t="s">
        <v>458</v>
      </c>
      <c r="C215" s="55" t="s">
        <v>459</v>
      </c>
      <c r="D215" s="54" t="s">
        <v>541</v>
      </c>
      <c r="E215" s="54" t="s">
        <v>288</v>
      </c>
      <c r="F215" s="54" t="s">
        <v>639</v>
      </c>
      <c r="G215" s="56"/>
      <c r="H215" s="56"/>
      <c r="I215" s="56"/>
      <c r="J215" s="56"/>
      <c r="K215" s="57"/>
      <c r="L215" s="104">
        <v>0</v>
      </c>
      <c r="M215" s="100" t="s">
        <v>563</v>
      </c>
      <c r="N215" s="100"/>
      <c r="O215" s="100" t="s">
        <v>563</v>
      </c>
      <c r="P215" s="100" t="s">
        <v>563</v>
      </c>
      <c r="Q215" s="100"/>
      <c r="R215" s="162" t="s">
        <v>563</v>
      </c>
      <c r="S215" s="100"/>
      <c r="T215" s="100"/>
      <c r="U215" s="100"/>
      <c r="V215" s="100"/>
      <c r="W215" s="57"/>
      <c r="X215" s="104" t="e">
        <v>#DIV/0!</v>
      </c>
      <c r="Y215" s="100"/>
      <c r="Z215" s="100"/>
      <c r="AA215" s="100"/>
      <c r="AB215" s="100"/>
      <c r="AC215" s="57"/>
      <c r="AD215" s="104" t="e">
        <v>#DIV/0!</v>
      </c>
      <c r="AE215" s="100"/>
      <c r="AF215" s="100"/>
      <c r="AG215" s="100"/>
      <c r="AH215" s="100"/>
      <c r="AI215" s="57"/>
      <c r="AJ215" s="104" t="e">
        <v>#DIV/0!</v>
      </c>
      <c r="AK215" s="56"/>
      <c r="AL215" s="56"/>
      <c r="AM215" s="100"/>
      <c r="AN215" s="56"/>
      <c r="AO215" s="57"/>
      <c r="AP215" s="104">
        <v>0</v>
      </c>
      <c r="AQ215" s="100"/>
      <c r="AR215" s="100"/>
      <c r="AS215" s="100"/>
      <c r="AT215" s="100"/>
      <c r="AU215" s="57"/>
      <c r="AV215" s="104" t="e">
        <v>#DIV/0!</v>
      </c>
      <c r="AW215" s="100"/>
      <c r="AX215" s="100"/>
      <c r="AY215" s="100" t="s">
        <v>563</v>
      </c>
      <c r="AZ215" s="100"/>
      <c r="BA215" s="100" t="s">
        <v>563</v>
      </c>
      <c r="BB215" s="162" t="s">
        <v>563</v>
      </c>
      <c r="BC215" s="100"/>
      <c r="BD215" s="100"/>
      <c r="BE215" s="100"/>
      <c r="BF215" s="56"/>
      <c r="BG215" s="74"/>
      <c r="BH215" s="104" t="e">
        <f>AVERAGE(Table1215165[[#This Row],[Column55]],Table1215165[[#This Row],[Column56]])</f>
        <v>#DIV/0!</v>
      </c>
    </row>
    <row r="216" spans="1:60" ht="23.1" customHeight="1" x14ac:dyDescent="0.3">
      <c r="A216" s="78">
        <v>214</v>
      </c>
      <c r="B216" s="61" t="s">
        <v>460</v>
      </c>
      <c r="C216" s="62" t="s">
        <v>461</v>
      </c>
      <c r="D216" s="61" t="s">
        <v>449</v>
      </c>
      <c r="E216" s="61" t="s">
        <v>288</v>
      </c>
      <c r="F216" s="61" t="s">
        <v>639</v>
      </c>
      <c r="G216" s="52"/>
      <c r="H216" s="52"/>
      <c r="I216" s="52"/>
      <c r="J216" s="52"/>
      <c r="K216" s="63"/>
      <c r="L216" s="104">
        <v>0</v>
      </c>
      <c r="M216" s="100" t="s">
        <v>563</v>
      </c>
      <c r="N216" s="100"/>
      <c r="O216" s="100" t="s">
        <v>563</v>
      </c>
      <c r="P216" s="100" t="s">
        <v>563</v>
      </c>
      <c r="Q216" s="100"/>
      <c r="R216" s="162" t="s">
        <v>563</v>
      </c>
      <c r="S216" s="99"/>
      <c r="T216" s="99"/>
      <c r="U216" s="99"/>
      <c r="V216" s="99"/>
      <c r="W216" s="63"/>
      <c r="X216" s="104" t="e">
        <v>#DIV/0!</v>
      </c>
      <c r="Y216" s="99"/>
      <c r="Z216" s="99"/>
      <c r="AA216" s="99"/>
      <c r="AB216" s="99"/>
      <c r="AC216" s="63"/>
      <c r="AD216" s="104" t="e">
        <v>#DIV/0!</v>
      </c>
      <c r="AE216" s="99"/>
      <c r="AF216" s="99"/>
      <c r="AG216" s="99"/>
      <c r="AH216" s="99"/>
      <c r="AI216" s="63"/>
      <c r="AJ216" s="104" t="e">
        <v>#DIV/0!</v>
      </c>
      <c r="AK216" s="52"/>
      <c r="AL216" s="52"/>
      <c r="AM216" s="99"/>
      <c r="AN216" s="52"/>
      <c r="AO216" s="63"/>
      <c r="AP216" s="104">
        <v>0</v>
      </c>
      <c r="AQ216" s="99"/>
      <c r="AR216" s="99"/>
      <c r="AS216" s="99"/>
      <c r="AT216" s="99"/>
      <c r="AU216" s="63"/>
      <c r="AV216" s="104" t="e">
        <v>#DIV/0!</v>
      </c>
      <c r="AW216" s="99"/>
      <c r="AX216" s="99"/>
      <c r="AY216" s="100" t="s">
        <v>563</v>
      </c>
      <c r="AZ216" s="100"/>
      <c r="BA216" s="100" t="s">
        <v>563</v>
      </c>
      <c r="BB216" s="162" t="s">
        <v>563</v>
      </c>
      <c r="BC216" s="99"/>
      <c r="BD216" s="99"/>
      <c r="BE216" s="99"/>
      <c r="BF216" s="52"/>
      <c r="BG216" s="79"/>
      <c r="BH216" s="104" t="e">
        <f>AVERAGE(Table1215165[[#This Row],[Column55]],Table1215165[[#This Row],[Column56]])</f>
        <v>#DIV/0!</v>
      </c>
    </row>
    <row r="217" spans="1:60" ht="23.1" customHeight="1" x14ac:dyDescent="0.3">
      <c r="A217" s="77">
        <v>215</v>
      </c>
      <c r="B217" s="54" t="s">
        <v>462</v>
      </c>
      <c r="C217" s="55" t="s">
        <v>463</v>
      </c>
      <c r="D217" s="54" t="s">
        <v>449</v>
      </c>
      <c r="E217" s="54" t="s">
        <v>288</v>
      </c>
      <c r="F217" s="54" t="s">
        <v>639</v>
      </c>
      <c r="G217" s="56"/>
      <c r="H217" s="56"/>
      <c r="I217" s="56"/>
      <c r="J217" s="56"/>
      <c r="K217" s="57"/>
      <c r="L217" s="104">
        <v>0</v>
      </c>
      <c r="M217" s="100" t="s">
        <v>563</v>
      </c>
      <c r="N217" s="100"/>
      <c r="O217" s="100" t="s">
        <v>563</v>
      </c>
      <c r="P217" s="100" t="s">
        <v>563</v>
      </c>
      <c r="Q217" s="100"/>
      <c r="R217" s="162" t="s">
        <v>563</v>
      </c>
      <c r="S217" s="100"/>
      <c r="T217" s="100"/>
      <c r="U217" s="100"/>
      <c r="V217" s="100"/>
      <c r="W217" s="57"/>
      <c r="X217" s="104" t="e">
        <v>#DIV/0!</v>
      </c>
      <c r="Y217" s="100"/>
      <c r="Z217" s="100"/>
      <c r="AA217" s="100"/>
      <c r="AB217" s="100"/>
      <c r="AC217" s="57"/>
      <c r="AD217" s="104" t="e">
        <v>#DIV/0!</v>
      </c>
      <c r="AE217" s="100"/>
      <c r="AF217" s="100"/>
      <c r="AG217" s="100"/>
      <c r="AH217" s="100"/>
      <c r="AI217" s="57"/>
      <c r="AJ217" s="104" t="e">
        <v>#DIV/0!</v>
      </c>
      <c r="AK217" s="56"/>
      <c r="AL217" s="56"/>
      <c r="AM217" s="100"/>
      <c r="AN217" s="56"/>
      <c r="AO217" s="57"/>
      <c r="AP217" s="104">
        <v>0</v>
      </c>
      <c r="AQ217" s="100"/>
      <c r="AR217" s="100"/>
      <c r="AS217" s="100"/>
      <c r="AT217" s="100"/>
      <c r="AU217" s="57"/>
      <c r="AV217" s="104" t="e">
        <v>#DIV/0!</v>
      </c>
      <c r="AW217" s="100"/>
      <c r="AX217" s="100"/>
      <c r="AY217" s="100" t="s">
        <v>563</v>
      </c>
      <c r="AZ217" s="100"/>
      <c r="BA217" s="100" t="s">
        <v>563</v>
      </c>
      <c r="BB217" s="162" t="s">
        <v>563</v>
      </c>
      <c r="BC217" s="100"/>
      <c r="BD217" s="100"/>
      <c r="BE217" s="100"/>
      <c r="BF217" s="56"/>
      <c r="BG217" s="74"/>
      <c r="BH217" s="104" t="e">
        <f>AVERAGE(Table1215165[[#This Row],[Column55]],Table1215165[[#This Row],[Column56]])</f>
        <v>#DIV/0!</v>
      </c>
    </row>
    <row r="218" spans="1:60" ht="23.1" customHeight="1" x14ac:dyDescent="0.3">
      <c r="A218" s="78">
        <v>216</v>
      </c>
      <c r="B218" s="61" t="s">
        <v>464</v>
      </c>
      <c r="C218" s="62" t="s">
        <v>465</v>
      </c>
      <c r="D218" s="61" t="s">
        <v>449</v>
      </c>
      <c r="E218" s="61" t="s">
        <v>288</v>
      </c>
      <c r="F218" s="61" t="s">
        <v>639</v>
      </c>
      <c r="G218" s="52"/>
      <c r="H218" s="52"/>
      <c r="I218" s="52"/>
      <c r="J218" s="52"/>
      <c r="K218" s="63"/>
      <c r="L218" s="104">
        <v>0</v>
      </c>
      <c r="M218" s="100">
        <v>3</v>
      </c>
      <c r="N218" s="100"/>
      <c r="O218" s="100">
        <v>3</v>
      </c>
      <c r="P218" s="100" t="s">
        <v>563</v>
      </c>
      <c r="Q218" s="100"/>
      <c r="R218" s="162">
        <v>3</v>
      </c>
      <c r="S218" s="99"/>
      <c r="T218" s="99"/>
      <c r="U218" s="99"/>
      <c r="V218" s="99"/>
      <c r="W218" s="63"/>
      <c r="X218" s="104" t="e">
        <v>#DIV/0!</v>
      </c>
      <c r="Y218" s="99"/>
      <c r="Z218" s="99"/>
      <c r="AA218" s="99"/>
      <c r="AB218" s="99"/>
      <c r="AC218" s="63"/>
      <c r="AD218" s="104" t="e">
        <v>#DIV/0!</v>
      </c>
      <c r="AE218" s="99"/>
      <c r="AF218" s="99"/>
      <c r="AG218" s="99"/>
      <c r="AH218" s="99"/>
      <c r="AI218" s="63"/>
      <c r="AJ218" s="104" t="e">
        <v>#DIV/0!</v>
      </c>
      <c r="AK218" s="52"/>
      <c r="AL218" s="52"/>
      <c r="AM218" s="99"/>
      <c r="AN218" s="52"/>
      <c r="AO218" s="63"/>
      <c r="AP218" s="104">
        <v>0</v>
      </c>
      <c r="AQ218" s="99"/>
      <c r="AR218" s="99"/>
      <c r="AS218" s="99"/>
      <c r="AT218" s="99"/>
      <c r="AU218" s="63"/>
      <c r="AV218" s="104" t="e">
        <v>#DIV/0!</v>
      </c>
      <c r="AW218" s="99"/>
      <c r="AX218" s="99"/>
      <c r="AY218" s="100">
        <v>4</v>
      </c>
      <c r="AZ218" s="100"/>
      <c r="BA218" s="100">
        <v>1</v>
      </c>
      <c r="BB218" s="162">
        <v>2.5</v>
      </c>
      <c r="BC218" s="99"/>
      <c r="BD218" s="99"/>
      <c r="BE218" s="99"/>
      <c r="BF218" s="52"/>
      <c r="BG218" s="79"/>
      <c r="BH218" s="104" t="e">
        <f>AVERAGE(Table1215165[[#This Row],[Column55]],Table1215165[[#This Row],[Column56]])</f>
        <v>#DIV/0!</v>
      </c>
    </row>
    <row r="219" spans="1:60" ht="23.1" customHeight="1" x14ac:dyDescent="0.3">
      <c r="A219" s="77">
        <v>217</v>
      </c>
      <c r="B219" s="54" t="s">
        <v>466</v>
      </c>
      <c r="C219" s="55" t="s">
        <v>467</v>
      </c>
      <c r="D219" s="54" t="s">
        <v>541</v>
      </c>
      <c r="E219" s="54" t="s">
        <v>288</v>
      </c>
      <c r="F219" s="54" t="s">
        <v>639</v>
      </c>
      <c r="G219" s="56"/>
      <c r="H219" s="56"/>
      <c r="I219" s="56"/>
      <c r="J219" s="56"/>
      <c r="K219" s="57"/>
      <c r="L219" s="104">
        <v>0</v>
      </c>
      <c r="M219" s="100">
        <v>2</v>
      </c>
      <c r="N219" s="100"/>
      <c r="O219" s="100">
        <v>2</v>
      </c>
      <c r="P219" s="100" t="s">
        <v>563</v>
      </c>
      <c r="Q219" s="100"/>
      <c r="R219" s="162">
        <v>2</v>
      </c>
      <c r="S219" s="100"/>
      <c r="T219" s="100"/>
      <c r="U219" s="100"/>
      <c r="V219" s="100"/>
      <c r="W219" s="57"/>
      <c r="X219" s="104" t="e">
        <v>#DIV/0!</v>
      </c>
      <c r="Y219" s="100"/>
      <c r="Z219" s="100"/>
      <c r="AA219" s="100"/>
      <c r="AB219" s="100"/>
      <c r="AC219" s="57"/>
      <c r="AD219" s="104" t="e">
        <v>#DIV/0!</v>
      </c>
      <c r="AE219" s="100"/>
      <c r="AF219" s="100"/>
      <c r="AG219" s="100"/>
      <c r="AH219" s="100"/>
      <c r="AI219" s="57"/>
      <c r="AJ219" s="104" t="e">
        <v>#DIV/0!</v>
      </c>
      <c r="AK219" s="56"/>
      <c r="AL219" s="56"/>
      <c r="AM219" s="100"/>
      <c r="AN219" s="56"/>
      <c r="AO219" s="57"/>
      <c r="AP219" s="104">
        <v>0</v>
      </c>
      <c r="AQ219" s="100"/>
      <c r="AR219" s="100"/>
      <c r="AS219" s="100"/>
      <c r="AT219" s="100"/>
      <c r="AU219" s="57"/>
      <c r="AV219" s="104" t="e">
        <v>#DIV/0!</v>
      </c>
      <c r="AW219" s="100"/>
      <c r="AX219" s="100"/>
      <c r="AY219" s="100">
        <v>2</v>
      </c>
      <c r="AZ219" s="100"/>
      <c r="BA219" s="100">
        <v>2</v>
      </c>
      <c r="BB219" s="162">
        <v>2</v>
      </c>
      <c r="BC219" s="100"/>
      <c r="BD219" s="100"/>
      <c r="BE219" s="100"/>
      <c r="BF219" s="56"/>
      <c r="BG219" s="74"/>
      <c r="BH219" s="104" t="e">
        <f>AVERAGE(Table1215165[[#This Row],[Column55]],Table1215165[[#This Row],[Column56]])</f>
        <v>#DIV/0!</v>
      </c>
    </row>
    <row r="220" spans="1:60" ht="23.1" customHeight="1" x14ac:dyDescent="0.3">
      <c r="A220" s="78">
        <v>218</v>
      </c>
      <c r="B220" s="61" t="s">
        <v>468</v>
      </c>
      <c r="C220" s="62" t="s">
        <v>469</v>
      </c>
      <c r="D220" s="61" t="s">
        <v>449</v>
      </c>
      <c r="E220" s="61" t="s">
        <v>288</v>
      </c>
      <c r="F220" s="61" t="s">
        <v>639</v>
      </c>
      <c r="G220" s="52"/>
      <c r="H220" s="52"/>
      <c r="I220" s="52"/>
      <c r="J220" s="52"/>
      <c r="K220" s="63"/>
      <c r="L220" s="104">
        <v>0</v>
      </c>
      <c r="M220" s="100">
        <v>4</v>
      </c>
      <c r="N220" s="100"/>
      <c r="O220" s="100">
        <v>4</v>
      </c>
      <c r="P220" s="100" t="s">
        <v>563</v>
      </c>
      <c r="Q220" s="100"/>
      <c r="R220" s="162">
        <v>4</v>
      </c>
      <c r="S220" s="99"/>
      <c r="T220" s="99"/>
      <c r="U220" s="99"/>
      <c r="V220" s="99"/>
      <c r="W220" s="63"/>
      <c r="X220" s="104" t="e">
        <v>#DIV/0!</v>
      </c>
      <c r="Y220" s="99"/>
      <c r="Z220" s="99"/>
      <c r="AA220" s="99"/>
      <c r="AB220" s="99"/>
      <c r="AC220" s="63"/>
      <c r="AD220" s="104" t="e">
        <v>#DIV/0!</v>
      </c>
      <c r="AE220" s="99"/>
      <c r="AF220" s="99"/>
      <c r="AG220" s="99"/>
      <c r="AH220" s="99"/>
      <c r="AI220" s="63"/>
      <c r="AJ220" s="104" t="e">
        <v>#DIV/0!</v>
      </c>
      <c r="AK220" s="52"/>
      <c r="AL220" s="52"/>
      <c r="AM220" s="99"/>
      <c r="AN220" s="52"/>
      <c r="AO220" s="63"/>
      <c r="AP220" s="104">
        <v>0</v>
      </c>
      <c r="AQ220" s="99"/>
      <c r="AR220" s="99"/>
      <c r="AS220" s="99"/>
      <c r="AT220" s="99"/>
      <c r="AU220" s="63"/>
      <c r="AV220" s="104" t="e">
        <v>#DIV/0!</v>
      </c>
      <c r="AW220" s="99"/>
      <c r="AX220" s="99"/>
      <c r="AY220" s="100">
        <v>4</v>
      </c>
      <c r="AZ220" s="100"/>
      <c r="BA220" s="100">
        <v>4</v>
      </c>
      <c r="BB220" s="162">
        <v>4</v>
      </c>
      <c r="BC220" s="99"/>
      <c r="BD220" s="99"/>
      <c r="BE220" s="99"/>
      <c r="BF220" s="52"/>
      <c r="BG220" s="79"/>
      <c r="BH220" s="104" t="e">
        <f>AVERAGE(Table1215165[[#This Row],[Column55]],Table1215165[[#This Row],[Column56]])</f>
        <v>#DIV/0!</v>
      </c>
    </row>
    <row r="221" spans="1:60" ht="23.1" customHeight="1" x14ac:dyDescent="0.3">
      <c r="A221" s="77">
        <v>219</v>
      </c>
      <c r="B221" s="54" t="s">
        <v>470</v>
      </c>
      <c r="C221" s="55" t="s">
        <v>471</v>
      </c>
      <c r="D221" s="54" t="s">
        <v>449</v>
      </c>
      <c r="E221" s="54" t="s">
        <v>288</v>
      </c>
      <c r="F221" s="54" t="s">
        <v>639</v>
      </c>
      <c r="G221" s="56"/>
      <c r="H221" s="56"/>
      <c r="I221" s="56"/>
      <c r="J221" s="56"/>
      <c r="K221" s="57"/>
      <c r="L221" s="104">
        <v>0</v>
      </c>
      <c r="M221" s="100">
        <v>3</v>
      </c>
      <c r="N221" s="100"/>
      <c r="O221" s="100">
        <v>3</v>
      </c>
      <c r="P221" s="100" t="s">
        <v>563</v>
      </c>
      <c r="Q221" s="100"/>
      <c r="R221" s="162">
        <v>3</v>
      </c>
      <c r="S221" s="100"/>
      <c r="T221" s="100"/>
      <c r="U221" s="100"/>
      <c r="V221" s="100"/>
      <c r="W221" s="57"/>
      <c r="X221" s="104" t="e">
        <v>#DIV/0!</v>
      </c>
      <c r="Y221" s="100"/>
      <c r="Z221" s="100"/>
      <c r="AA221" s="100"/>
      <c r="AB221" s="100"/>
      <c r="AC221" s="57"/>
      <c r="AD221" s="104" t="e">
        <v>#DIV/0!</v>
      </c>
      <c r="AE221" s="100"/>
      <c r="AF221" s="100"/>
      <c r="AG221" s="100"/>
      <c r="AH221" s="100"/>
      <c r="AI221" s="57"/>
      <c r="AJ221" s="104" t="e">
        <v>#DIV/0!</v>
      </c>
      <c r="AK221" s="56"/>
      <c r="AL221" s="56"/>
      <c r="AM221" s="100"/>
      <c r="AN221" s="56"/>
      <c r="AO221" s="57"/>
      <c r="AP221" s="104">
        <v>0</v>
      </c>
      <c r="AQ221" s="100"/>
      <c r="AR221" s="100"/>
      <c r="AS221" s="100"/>
      <c r="AT221" s="100"/>
      <c r="AU221" s="57"/>
      <c r="AV221" s="104" t="e">
        <v>#DIV/0!</v>
      </c>
      <c r="AW221" s="100"/>
      <c r="AX221" s="100"/>
      <c r="AY221" s="100">
        <v>4</v>
      </c>
      <c r="AZ221" s="100"/>
      <c r="BA221" s="100">
        <v>3</v>
      </c>
      <c r="BB221" s="162">
        <v>3.5</v>
      </c>
      <c r="BC221" s="100"/>
      <c r="BD221" s="100"/>
      <c r="BE221" s="100"/>
      <c r="BF221" s="56"/>
      <c r="BG221" s="74"/>
      <c r="BH221" s="104" t="e">
        <f>AVERAGE(Table1215165[[#This Row],[Column55]],Table1215165[[#This Row],[Column56]])</f>
        <v>#DIV/0!</v>
      </c>
    </row>
    <row r="222" spans="1:60" ht="23.1" customHeight="1" x14ac:dyDescent="0.3">
      <c r="A222" s="78">
        <v>220</v>
      </c>
      <c r="B222" s="61" t="s">
        <v>472</v>
      </c>
      <c r="C222" s="62" t="s">
        <v>473</v>
      </c>
      <c r="D222" s="61" t="s">
        <v>541</v>
      </c>
      <c r="E222" s="61" t="s">
        <v>288</v>
      </c>
      <c r="F222" s="61" t="s">
        <v>639</v>
      </c>
      <c r="G222" s="52"/>
      <c r="H222" s="52"/>
      <c r="I222" s="52"/>
      <c r="J222" s="52"/>
      <c r="K222" s="63"/>
      <c r="L222" s="104">
        <v>0</v>
      </c>
      <c r="M222" s="100">
        <v>1</v>
      </c>
      <c r="N222" s="100"/>
      <c r="O222" s="100">
        <v>1</v>
      </c>
      <c r="P222" s="100" t="s">
        <v>563</v>
      </c>
      <c r="Q222" s="100"/>
      <c r="R222" s="162">
        <v>1</v>
      </c>
      <c r="S222" s="99"/>
      <c r="T222" s="99"/>
      <c r="U222" s="99"/>
      <c r="V222" s="99"/>
      <c r="W222" s="63"/>
      <c r="X222" s="104" t="e">
        <v>#DIV/0!</v>
      </c>
      <c r="Y222" s="99"/>
      <c r="Z222" s="99"/>
      <c r="AA222" s="99"/>
      <c r="AB222" s="99"/>
      <c r="AC222" s="63"/>
      <c r="AD222" s="104" t="e">
        <v>#DIV/0!</v>
      </c>
      <c r="AE222" s="99"/>
      <c r="AF222" s="99"/>
      <c r="AG222" s="99"/>
      <c r="AH222" s="99"/>
      <c r="AI222" s="63"/>
      <c r="AJ222" s="104" t="e">
        <v>#DIV/0!</v>
      </c>
      <c r="AK222" s="52"/>
      <c r="AL222" s="52"/>
      <c r="AM222" s="99"/>
      <c r="AN222" s="52"/>
      <c r="AO222" s="63"/>
      <c r="AP222" s="104">
        <v>0</v>
      </c>
      <c r="AQ222" s="99"/>
      <c r="AR222" s="99"/>
      <c r="AS222" s="99"/>
      <c r="AT222" s="99"/>
      <c r="AU222" s="63"/>
      <c r="AV222" s="104" t="e">
        <v>#DIV/0!</v>
      </c>
      <c r="AW222" s="99"/>
      <c r="AX222" s="99"/>
      <c r="AY222" s="100">
        <v>4</v>
      </c>
      <c r="AZ222" s="100"/>
      <c r="BA222" s="100">
        <v>1</v>
      </c>
      <c r="BB222" s="162">
        <v>2.5</v>
      </c>
      <c r="BC222" s="99"/>
      <c r="BD222" s="99"/>
      <c r="BE222" s="99"/>
      <c r="BF222" s="52"/>
      <c r="BG222" s="79"/>
      <c r="BH222" s="104" t="e">
        <f>AVERAGE(Table1215165[[#This Row],[Column55]],Table1215165[[#This Row],[Column56]])</f>
        <v>#DIV/0!</v>
      </c>
    </row>
    <row r="223" spans="1:60" ht="23.1" customHeight="1" x14ac:dyDescent="0.3">
      <c r="A223" s="77">
        <v>221</v>
      </c>
      <c r="B223" s="54" t="s">
        <v>474</v>
      </c>
      <c r="C223" s="55" t="s">
        <v>475</v>
      </c>
      <c r="D223" s="54" t="s">
        <v>449</v>
      </c>
      <c r="E223" s="54" t="s">
        <v>288</v>
      </c>
      <c r="F223" s="54" t="s">
        <v>639</v>
      </c>
      <c r="G223" s="56"/>
      <c r="H223" s="56"/>
      <c r="I223" s="56"/>
      <c r="J223" s="56"/>
      <c r="K223" s="57"/>
      <c r="L223" s="104">
        <v>0</v>
      </c>
      <c r="M223" s="100" t="s">
        <v>563</v>
      </c>
      <c r="N223" s="100"/>
      <c r="O223" s="100" t="s">
        <v>563</v>
      </c>
      <c r="P223" s="100" t="s">
        <v>563</v>
      </c>
      <c r="Q223" s="100"/>
      <c r="R223" s="162" t="s">
        <v>563</v>
      </c>
      <c r="S223" s="100"/>
      <c r="T223" s="100"/>
      <c r="U223" s="100"/>
      <c r="V223" s="100"/>
      <c r="W223" s="57"/>
      <c r="X223" s="104" t="e">
        <v>#DIV/0!</v>
      </c>
      <c r="Y223" s="100"/>
      <c r="Z223" s="100"/>
      <c r="AA223" s="100"/>
      <c r="AB223" s="100"/>
      <c r="AC223" s="57"/>
      <c r="AD223" s="104" t="e">
        <v>#DIV/0!</v>
      </c>
      <c r="AE223" s="100"/>
      <c r="AF223" s="100"/>
      <c r="AG223" s="100"/>
      <c r="AH223" s="100"/>
      <c r="AI223" s="57"/>
      <c r="AJ223" s="104" t="e">
        <v>#DIV/0!</v>
      </c>
      <c r="AK223" s="56"/>
      <c r="AL223" s="56"/>
      <c r="AM223" s="100"/>
      <c r="AN223" s="56"/>
      <c r="AO223" s="57"/>
      <c r="AP223" s="104">
        <v>0</v>
      </c>
      <c r="AQ223" s="100"/>
      <c r="AR223" s="100"/>
      <c r="AS223" s="100"/>
      <c r="AT223" s="100"/>
      <c r="AU223" s="57"/>
      <c r="AV223" s="104" t="e">
        <v>#DIV/0!</v>
      </c>
      <c r="AW223" s="100"/>
      <c r="AX223" s="100"/>
      <c r="AY223" s="100" t="s">
        <v>563</v>
      </c>
      <c r="AZ223" s="100"/>
      <c r="BA223" s="100" t="s">
        <v>563</v>
      </c>
      <c r="BB223" s="162" t="s">
        <v>563</v>
      </c>
      <c r="BC223" s="100"/>
      <c r="BD223" s="100"/>
      <c r="BE223" s="100"/>
      <c r="BF223" s="56"/>
      <c r="BG223" s="74"/>
      <c r="BH223" s="104" t="e">
        <f>AVERAGE(Table1215165[[#This Row],[Column55]],Table1215165[[#This Row],[Column56]])</f>
        <v>#DIV/0!</v>
      </c>
    </row>
    <row r="224" spans="1:60" ht="23.1" customHeight="1" x14ac:dyDescent="0.3">
      <c r="A224" s="78">
        <v>222</v>
      </c>
      <c r="B224" s="61" t="s">
        <v>476</v>
      </c>
      <c r="C224" s="62" t="s">
        <v>477</v>
      </c>
      <c r="D224" s="61" t="s">
        <v>449</v>
      </c>
      <c r="E224" s="61" t="s">
        <v>288</v>
      </c>
      <c r="F224" s="61" t="s">
        <v>639</v>
      </c>
      <c r="G224" s="52"/>
      <c r="H224" s="52"/>
      <c r="I224" s="52"/>
      <c r="J224" s="52"/>
      <c r="K224" s="63"/>
      <c r="L224" s="104">
        <v>0</v>
      </c>
      <c r="M224" s="100">
        <v>3</v>
      </c>
      <c r="N224" s="100"/>
      <c r="O224" s="100">
        <v>4</v>
      </c>
      <c r="P224" s="100" t="s">
        <v>563</v>
      </c>
      <c r="Q224" s="100"/>
      <c r="R224" s="162">
        <v>3.5</v>
      </c>
      <c r="S224" s="99"/>
      <c r="T224" s="99"/>
      <c r="U224" s="99"/>
      <c r="V224" s="99"/>
      <c r="W224" s="63"/>
      <c r="X224" s="104" t="e">
        <v>#DIV/0!</v>
      </c>
      <c r="Y224" s="99"/>
      <c r="Z224" s="99"/>
      <c r="AA224" s="99"/>
      <c r="AB224" s="99"/>
      <c r="AC224" s="63"/>
      <c r="AD224" s="104" t="e">
        <v>#DIV/0!</v>
      </c>
      <c r="AE224" s="99"/>
      <c r="AF224" s="99"/>
      <c r="AG224" s="99"/>
      <c r="AH224" s="99"/>
      <c r="AI224" s="63"/>
      <c r="AJ224" s="104" t="e">
        <v>#DIV/0!</v>
      </c>
      <c r="AK224" s="52"/>
      <c r="AL224" s="52"/>
      <c r="AM224" s="99"/>
      <c r="AN224" s="52"/>
      <c r="AO224" s="63"/>
      <c r="AP224" s="104">
        <v>0</v>
      </c>
      <c r="AQ224" s="99"/>
      <c r="AR224" s="99"/>
      <c r="AS224" s="99"/>
      <c r="AT224" s="99"/>
      <c r="AU224" s="63"/>
      <c r="AV224" s="104" t="e">
        <v>#DIV/0!</v>
      </c>
      <c r="AW224" s="99"/>
      <c r="AX224" s="99"/>
      <c r="AY224" s="100">
        <v>4</v>
      </c>
      <c r="AZ224" s="100"/>
      <c r="BA224" s="100">
        <v>3</v>
      </c>
      <c r="BB224" s="162">
        <v>3.5</v>
      </c>
      <c r="BC224" s="99"/>
      <c r="BD224" s="99"/>
      <c r="BE224" s="99"/>
      <c r="BF224" s="52"/>
      <c r="BG224" s="79"/>
      <c r="BH224" s="104" t="e">
        <f>AVERAGE(Table1215165[[#This Row],[Column55]],Table1215165[[#This Row],[Column56]])</f>
        <v>#DIV/0!</v>
      </c>
    </row>
    <row r="225" spans="1:60" ht="23.1" customHeight="1" x14ac:dyDescent="0.3">
      <c r="A225" s="77">
        <v>223</v>
      </c>
      <c r="B225" s="54" t="s">
        <v>478</v>
      </c>
      <c r="C225" s="55" t="s">
        <v>479</v>
      </c>
      <c r="D225" s="54" t="s">
        <v>449</v>
      </c>
      <c r="E225" s="54" t="s">
        <v>288</v>
      </c>
      <c r="F225" s="54" t="s">
        <v>639</v>
      </c>
      <c r="G225" s="56"/>
      <c r="H225" s="56"/>
      <c r="I225" s="56"/>
      <c r="J225" s="56"/>
      <c r="K225" s="57"/>
      <c r="L225" s="104">
        <v>0</v>
      </c>
      <c r="M225" s="100">
        <v>4</v>
      </c>
      <c r="N225" s="100"/>
      <c r="O225" s="100">
        <v>4</v>
      </c>
      <c r="P225" s="100" t="s">
        <v>563</v>
      </c>
      <c r="Q225" s="100"/>
      <c r="R225" s="162">
        <v>4</v>
      </c>
      <c r="S225" s="100"/>
      <c r="T225" s="100"/>
      <c r="U225" s="100"/>
      <c r="V225" s="100"/>
      <c r="W225" s="57"/>
      <c r="X225" s="104" t="e">
        <v>#DIV/0!</v>
      </c>
      <c r="Y225" s="100"/>
      <c r="Z225" s="100"/>
      <c r="AA225" s="100"/>
      <c r="AB225" s="100"/>
      <c r="AC225" s="57"/>
      <c r="AD225" s="104" t="e">
        <v>#DIV/0!</v>
      </c>
      <c r="AE225" s="100"/>
      <c r="AF225" s="100"/>
      <c r="AG225" s="100"/>
      <c r="AH225" s="100"/>
      <c r="AI225" s="57"/>
      <c r="AJ225" s="104" t="e">
        <v>#DIV/0!</v>
      </c>
      <c r="AK225" s="56"/>
      <c r="AL225" s="56"/>
      <c r="AM225" s="100"/>
      <c r="AN225" s="56"/>
      <c r="AO225" s="57"/>
      <c r="AP225" s="104">
        <v>0</v>
      </c>
      <c r="AQ225" s="100"/>
      <c r="AR225" s="100"/>
      <c r="AS225" s="100"/>
      <c r="AT225" s="100"/>
      <c r="AU225" s="57"/>
      <c r="AV225" s="104" t="e">
        <v>#DIV/0!</v>
      </c>
      <c r="AW225" s="100"/>
      <c r="AX225" s="100"/>
      <c r="AY225" s="100">
        <v>4</v>
      </c>
      <c r="AZ225" s="100"/>
      <c r="BA225" s="100">
        <v>4</v>
      </c>
      <c r="BB225" s="162">
        <v>4</v>
      </c>
      <c r="BC225" s="100"/>
      <c r="BD225" s="100"/>
      <c r="BE225" s="100"/>
      <c r="BF225" s="56"/>
      <c r="BG225" s="74"/>
      <c r="BH225" s="104" t="e">
        <f>AVERAGE(Table1215165[[#This Row],[Column55]],Table1215165[[#This Row],[Column56]])</f>
        <v>#DIV/0!</v>
      </c>
    </row>
    <row r="226" spans="1:60" ht="23.1" customHeight="1" x14ac:dyDescent="0.3">
      <c r="A226" s="78">
        <v>224</v>
      </c>
      <c r="B226" s="61" t="s">
        <v>480</v>
      </c>
      <c r="C226" s="62" t="s">
        <v>481</v>
      </c>
      <c r="D226" s="61" t="s">
        <v>449</v>
      </c>
      <c r="E226" s="61" t="s">
        <v>288</v>
      </c>
      <c r="F226" s="61" t="s">
        <v>639</v>
      </c>
      <c r="G226" s="52"/>
      <c r="H226" s="52"/>
      <c r="I226" s="52"/>
      <c r="J226" s="52"/>
      <c r="K226" s="63"/>
      <c r="L226" s="104">
        <v>0</v>
      </c>
      <c r="M226" s="100">
        <v>2</v>
      </c>
      <c r="N226" s="100"/>
      <c r="O226" s="100">
        <v>3</v>
      </c>
      <c r="P226" s="100" t="s">
        <v>563</v>
      </c>
      <c r="Q226" s="100"/>
      <c r="R226" s="162">
        <v>2.5</v>
      </c>
      <c r="S226" s="99"/>
      <c r="T226" s="99"/>
      <c r="U226" s="99"/>
      <c r="V226" s="99"/>
      <c r="W226" s="63"/>
      <c r="X226" s="104" t="e">
        <v>#DIV/0!</v>
      </c>
      <c r="Y226" s="99"/>
      <c r="Z226" s="99"/>
      <c r="AA226" s="99"/>
      <c r="AB226" s="99"/>
      <c r="AC226" s="63"/>
      <c r="AD226" s="104" t="e">
        <v>#DIV/0!</v>
      </c>
      <c r="AE226" s="99"/>
      <c r="AF226" s="99"/>
      <c r="AG226" s="99"/>
      <c r="AH226" s="99"/>
      <c r="AI226" s="63"/>
      <c r="AJ226" s="104" t="e">
        <v>#DIV/0!</v>
      </c>
      <c r="AK226" s="52"/>
      <c r="AL226" s="52"/>
      <c r="AM226" s="99"/>
      <c r="AN226" s="52"/>
      <c r="AO226" s="63"/>
      <c r="AP226" s="104">
        <v>0</v>
      </c>
      <c r="AQ226" s="99"/>
      <c r="AR226" s="99"/>
      <c r="AS226" s="99"/>
      <c r="AT226" s="99"/>
      <c r="AU226" s="63"/>
      <c r="AV226" s="104" t="e">
        <v>#DIV/0!</v>
      </c>
      <c r="AW226" s="99"/>
      <c r="AX226" s="99"/>
      <c r="AY226" s="100">
        <v>4</v>
      </c>
      <c r="AZ226" s="100"/>
      <c r="BA226" s="100">
        <v>3</v>
      </c>
      <c r="BB226" s="162">
        <v>3.5</v>
      </c>
      <c r="BC226" s="99"/>
      <c r="BD226" s="99"/>
      <c r="BE226" s="99"/>
      <c r="BF226" s="52"/>
      <c r="BG226" s="79"/>
      <c r="BH226" s="104" t="e">
        <f>AVERAGE(Table1215165[[#This Row],[Column55]],Table1215165[[#This Row],[Column56]])</f>
        <v>#DIV/0!</v>
      </c>
    </row>
    <row r="227" spans="1:60" ht="23.1" customHeight="1" x14ac:dyDescent="0.3">
      <c r="A227" s="77">
        <v>225</v>
      </c>
      <c r="B227" s="54" t="s">
        <v>482</v>
      </c>
      <c r="C227" s="55" t="s">
        <v>539</v>
      </c>
      <c r="D227" s="54" t="s">
        <v>449</v>
      </c>
      <c r="E227" s="54" t="s">
        <v>288</v>
      </c>
      <c r="F227" s="54" t="s">
        <v>639</v>
      </c>
      <c r="G227" s="56"/>
      <c r="H227" s="56"/>
      <c r="I227" s="56"/>
      <c r="J227" s="56"/>
      <c r="K227" s="57"/>
      <c r="L227" s="104">
        <v>0</v>
      </c>
      <c r="M227" s="100">
        <v>3</v>
      </c>
      <c r="N227" s="100"/>
      <c r="O227" s="100">
        <v>3</v>
      </c>
      <c r="P227" s="100" t="s">
        <v>563</v>
      </c>
      <c r="Q227" s="100"/>
      <c r="R227" s="162">
        <v>3</v>
      </c>
      <c r="S227" s="100"/>
      <c r="T227" s="100"/>
      <c r="U227" s="100"/>
      <c r="V227" s="100"/>
      <c r="W227" s="57"/>
      <c r="X227" s="104" t="e">
        <v>#DIV/0!</v>
      </c>
      <c r="Y227" s="100"/>
      <c r="Z227" s="100"/>
      <c r="AA227" s="100"/>
      <c r="AB227" s="100"/>
      <c r="AC227" s="57"/>
      <c r="AD227" s="104" t="e">
        <v>#DIV/0!</v>
      </c>
      <c r="AE227" s="100"/>
      <c r="AF227" s="100"/>
      <c r="AG227" s="100"/>
      <c r="AH227" s="100"/>
      <c r="AI227" s="57"/>
      <c r="AJ227" s="104" t="e">
        <v>#DIV/0!</v>
      </c>
      <c r="AK227" s="56"/>
      <c r="AL227" s="56"/>
      <c r="AM227" s="100"/>
      <c r="AN227" s="56"/>
      <c r="AO227" s="57"/>
      <c r="AP227" s="104">
        <v>0</v>
      </c>
      <c r="AQ227" s="100"/>
      <c r="AR227" s="100"/>
      <c r="AS227" s="100"/>
      <c r="AT227" s="100"/>
      <c r="AU227" s="57"/>
      <c r="AV227" s="104" t="e">
        <v>#DIV/0!</v>
      </c>
      <c r="AW227" s="100"/>
      <c r="AX227" s="100"/>
      <c r="AY227" s="100">
        <v>4</v>
      </c>
      <c r="AZ227" s="100"/>
      <c r="BA227" s="100">
        <v>2</v>
      </c>
      <c r="BB227" s="162">
        <v>3</v>
      </c>
      <c r="BC227" s="100"/>
      <c r="BD227" s="100"/>
      <c r="BE227" s="100"/>
      <c r="BF227" s="56"/>
      <c r="BG227" s="74"/>
      <c r="BH227" s="104" t="e">
        <f>AVERAGE(Table1215165[[#This Row],[Column55]],Table1215165[[#This Row],[Column56]])</f>
        <v>#DIV/0!</v>
      </c>
    </row>
    <row r="228" spans="1:60" ht="23.1" customHeight="1" x14ac:dyDescent="0.3">
      <c r="A228" s="78">
        <v>226</v>
      </c>
      <c r="B228" s="61" t="s">
        <v>483</v>
      </c>
      <c r="C228" s="62" t="s">
        <v>484</v>
      </c>
      <c r="D228" s="61" t="s">
        <v>449</v>
      </c>
      <c r="E228" s="61" t="s">
        <v>288</v>
      </c>
      <c r="F228" s="61" t="s">
        <v>639</v>
      </c>
      <c r="G228" s="52"/>
      <c r="H228" s="52"/>
      <c r="I228" s="52"/>
      <c r="J228" s="52"/>
      <c r="K228" s="63"/>
      <c r="L228" s="104">
        <v>0</v>
      </c>
      <c r="M228" s="100">
        <v>3</v>
      </c>
      <c r="N228" s="100"/>
      <c r="O228" s="100">
        <v>3</v>
      </c>
      <c r="P228" s="100" t="s">
        <v>563</v>
      </c>
      <c r="Q228" s="100"/>
      <c r="R228" s="162">
        <v>3</v>
      </c>
      <c r="S228" s="99"/>
      <c r="T228" s="99"/>
      <c r="U228" s="99"/>
      <c r="V228" s="99"/>
      <c r="W228" s="63"/>
      <c r="X228" s="104" t="e">
        <v>#DIV/0!</v>
      </c>
      <c r="Y228" s="99"/>
      <c r="Z228" s="99"/>
      <c r="AA228" s="99"/>
      <c r="AB228" s="99"/>
      <c r="AC228" s="63"/>
      <c r="AD228" s="104" t="e">
        <v>#DIV/0!</v>
      </c>
      <c r="AE228" s="99"/>
      <c r="AF228" s="99"/>
      <c r="AG228" s="99"/>
      <c r="AH228" s="99"/>
      <c r="AI228" s="63"/>
      <c r="AJ228" s="104" t="e">
        <v>#DIV/0!</v>
      </c>
      <c r="AK228" s="52"/>
      <c r="AL228" s="52"/>
      <c r="AM228" s="99"/>
      <c r="AN228" s="52"/>
      <c r="AO228" s="63"/>
      <c r="AP228" s="104">
        <v>0</v>
      </c>
      <c r="AQ228" s="99"/>
      <c r="AR228" s="99"/>
      <c r="AS228" s="99"/>
      <c r="AT228" s="99"/>
      <c r="AU228" s="63"/>
      <c r="AV228" s="104" t="e">
        <v>#DIV/0!</v>
      </c>
      <c r="AW228" s="99"/>
      <c r="AX228" s="99"/>
      <c r="AY228" s="100">
        <v>4</v>
      </c>
      <c r="AZ228" s="100"/>
      <c r="BA228" s="100">
        <v>3</v>
      </c>
      <c r="BB228" s="162">
        <v>3.5</v>
      </c>
      <c r="BC228" s="99"/>
      <c r="BD228" s="99"/>
      <c r="BE228" s="99"/>
      <c r="BF228" s="52"/>
      <c r="BG228" s="79"/>
      <c r="BH228" s="104" t="e">
        <f>AVERAGE(Table1215165[[#This Row],[Column55]],Table1215165[[#This Row],[Column56]])</f>
        <v>#DIV/0!</v>
      </c>
    </row>
    <row r="229" spans="1:60" ht="23.1" customHeight="1" x14ac:dyDescent="0.3">
      <c r="A229" s="77">
        <v>227</v>
      </c>
      <c r="B229" s="54" t="s">
        <v>485</v>
      </c>
      <c r="C229" s="55" t="s">
        <v>486</v>
      </c>
      <c r="D229" s="54" t="s">
        <v>449</v>
      </c>
      <c r="E229" s="54" t="s">
        <v>288</v>
      </c>
      <c r="F229" s="54" t="s">
        <v>639</v>
      </c>
      <c r="G229" s="56"/>
      <c r="H229" s="56"/>
      <c r="I229" s="56"/>
      <c r="J229" s="56"/>
      <c r="K229" s="57"/>
      <c r="L229" s="104">
        <v>0</v>
      </c>
      <c r="M229" s="100">
        <v>4</v>
      </c>
      <c r="N229" s="100"/>
      <c r="O229" s="100">
        <v>4</v>
      </c>
      <c r="P229" s="100" t="s">
        <v>563</v>
      </c>
      <c r="Q229" s="100"/>
      <c r="R229" s="162">
        <v>4</v>
      </c>
      <c r="S229" s="100"/>
      <c r="T229" s="100"/>
      <c r="U229" s="100"/>
      <c r="V229" s="100"/>
      <c r="W229" s="57"/>
      <c r="X229" s="104" t="e">
        <v>#DIV/0!</v>
      </c>
      <c r="Y229" s="100"/>
      <c r="Z229" s="100"/>
      <c r="AA229" s="100"/>
      <c r="AB229" s="100"/>
      <c r="AC229" s="57"/>
      <c r="AD229" s="104" t="e">
        <v>#DIV/0!</v>
      </c>
      <c r="AE229" s="100"/>
      <c r="AF229" s="100"/>
      <c r="AG229" s="100"/>
      <c r="AH229" s="100"/>
      <c r="AI229" s="57"/>
      <c r="AJ229" s="104" t="e">
        <v>#DIV/0!</v>
      </c>
      <c r="AK229" s="56"/>
      <c r="AL229" s="56"/>
      <c r="AM229" s="100"/>
      <c r="AN229" s="56"/>
      <c r="AO229" s="57"/>
      <c r="AP229" s="104">
        <v>0</v>
      </c>
      <c r="AQ229" s="100"/>
      <c r="AR229" s="100"/>
      <c r="AS229" s="100"/>
      <c r="AT229" s="100"/>
      <c r="AU229" s="57"/>
      <c r="AV229" s="104" t="e">
        <v>#DIV/0!</v>
      </c>
      <c r="AW229" s="100"/>
      <c r="AX229" s="100"/>
      <c r="AY229" s="100">
        <v>4</v>
      </c>
      <c r="AZ229" s="100"/>
      <c r="BA229" s="100">
        <v>4</v>
      </c>
      <c r="BB229" s="162">
        <v>4</v>
      </c>
      <c r="BC229" s="100"/>
      <c r="BD229" s="100"/>
      <c r="BE229" s="100"/>
      <c r="BF229" s="56"/>
      <c r="BG229" s="74"/>
      <c r="BH229" s="104" t="e">
        <f>AVERAGE(Table1215165[[#This Row],[Column55]],Table1215165[[#This Row],[Column56]])</f>
        <v>#DIV/0!</v>
      </c>
    </row>
    <row r="230" spans="1:60" ht="23.1" customHeight="1" x14ac:dyDescent="0.3">
      <c r="A230" s="78">
        <v>228</v>
      </c>
      <c r="B230" s="61" t="s">
        <v>540</v>
      </c>
      <c r="C230" s="62" t="s">
        <v>487</v>
      </c>
      <c r="D230" s="61" t="s">
        <v>544</v>
      </c>
      <c r="E230" s="61" t="s">
        <v>288</v>
      </c>
      <c r="F230" s="61" t="s">
        <v>639</v>
      </c>
      <c r="G230" s="52"/>
      <c r="H230" s="52"/>
      <c r="I230" s="52"/>
      <c r="J230" s="52"/>
      <c r="K230" s="63"/>
      <c r="L230" s="104">
        <v>0</v>
      </c>
      <c r="M230" s="100">
        <v>3</v>
      </c>
      <c r="N230" s="100"/>
      <c r="O230" s="100">
        <v>2</v>
      </c>
      <c r="P230" s="100" t="s">
        <v>563</v>
      </c>
      <c r="Q230" s="100"/>
      <c r="R230" s="162">
        <v>2.5</v>
      </c>
      <c r="S230" s="99"/>
      <c r="T230" s="99"/>
      <c r="U230" s="99"/>
      <c r="V230" s="99"/>
      <c r="W230" s="63"/>
      <c r="X230" s="104" t="e">
        <v>#DIV/0!</v>
      </c>
      <c r="Y230" s="99"/>
      <c r="Z230" s="99"/>
      <c r="AA230" s="99"/>
      <c r="AB230" s="99"/>
      <c r="AC230" s="63"/>
      <c r="AD230" s="104" t="e">
        <v>#DIV/0!</v>
      </c>
      <c r="AE230" s="99"/>
      <c r="AF230" s="99"/>
      <c r="AG230" s="99"/>
      <c r="AH230" s="99"/>
      <c r="AI230" s="63"/>
      <c r="AJ230" s="104" t="e">
        <v>#DIV/0!</v>
      </c>
      <c r="AK230" s="52"/>
      <c r="AL230" s="52"/>
      <c r="AM230" s="99"/>
      <c r="AN230" s="52"/>
      <c r="AO230" s="63"/>
      <c r="AP230" s="104">
        <v>0</v>
      </c>
      <c r="AQ230" s="99"/>
      <c r="AR230" s="99"/>
      <c r="AS230" s="99"/>
      <c r="AT230" s="99"/>
      <c r="AU230" s="63"/>
      <c r="AV230" s="104" t="e">
        <v>#DIV/0!</v>
      </c>
      <c r="AW230" s="99"/>
      <c r="AX230" s="99"/>
      <c r="AY230" s="100">
        <v>4</v>
      </c>
      <c r="AZ230" s="100"/>
      <c r="BA230" s="100">
        <v>2</v>
      </c>
      <c r="BB230" s="162">
        <v>3</v>
      </c>
      <c r="BC230" s="99"/>
      <c r="BD230" s="99"/>
      <c r="BE230" s="99"/>
      <c r="BF230" s="52"/>
      <c r="BG230" s="79"/>
      <c r="BH230" s="104" t="e">
        <f>AVERAGE(Table1215165[[#This Row],[Column55]],Table1215165[[#This Row],[Column56]])</f>
        <v>#DIV/0!</v>
      </c>
    </row>
  </sheetData>
  <mergeCells count="24">
    <mergeCell ref="M1:Q1"/>
    <mergeCell ref="L1:L2"/>
    <mergeCell ref="A1:A2"/>
    <mergeCell ref="B1:B2"/>
    <mergeCell ref="C1:C2"/>
    <mergeCell ref="D1:D2"/>
    <mergeCell ref="E1:E2"/>
    <mergeCell ref="F1:F2"/>
    <mergeCell ref="G1:K1"/>
    <mergeCell ref="R1:R2"/>
    <mergeCell ref="S1:W1"/>
    <mergeCell ref="X1:X2"/>
    <mergeCell ref="Y1:AC1"/>
    <mergeCell ref="AD1:AD2"/>
    <mergeCell ref="AE1:AI1"/>
    <mergeCell ref="AJ1:AJ2"/>
    <mergeCell ref="AK1:AO1"/>
    <mergeCell ref="AP1:AP2"/>
    <mergeCell ref="AQ1:AU1"/>
    <mergeCell ref="BC1:BG1"/>
    <mergeCell ref="BH1:BH2"/>
    <mergeCell ref="AV1:AV2"/>
    <mergeCell ref="AW1:BA1"/>
    <mergeCell ref="BB1:BB2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C140-487D-42C8-8498-F22B1A02DB71}">
  <dimension ref="A1:BH230"/>
  <sheetViews>
    <sheetView topLeftCell="D1" workbookViewId="0">
      <selection activeCell="M3" sqref="M3:BB230"/>
    </sheetView>
  </sheetViews>
  <sheetFormatPr defaultRowHeight="15.6" x14ac:dyDescent="0.3"/>
  <cols>
    <col min="1" max="1" width="11.109375" style="8" customWidth="1"/>
    <col min="2" max="2" width="21.6640625" style="8" customWidth="1"/>
    <col min="3" max="3" width="22.77734375" style="2" customWidth="1"/>
    <col min="4" max="5" width="12.44140625" style="8" customWidth="1"/>
    <col min="6" max="6" width="12.109375" style="8" customWidth="1"/>
    <col min="7" max="9" width="11.109375" style="8" hidden="1" customWidth="1"/>
    <col min="10" max="11" width="12.21875" hidden="1" customWidth="1"/>
    <col min="12" max="12" width="12.77734375" style="103" hidden="1" customWidth="1"/>
    <col min="13" max="13" width="13" style="102" customWidth="1"/>
    <col min="14" max="18" width="12.21875" style="102" customWidth="1"/>
    <col min="19" max="48" width="12.21875" style="102" hidden="1" customWidth="1"/>
    <col min="49" max="54" width="12.21875" style="102" customWidth="1"/>
    <col min="55" max="59" width="12.21875" style="102" hidden="1" customWidth="1"/>
    <col min="60" max="60" width="12.21875" hidden="1" customWidth="1"/>
  </cols>
  <sheetData>
    <row r="1" spans="1:60" s="2" customFormat="1" ht="21.6" customHeight="1" x14ac:dyDescent="0.3">
      <c r="A1" s="127" t="s">
        <v>0</v>
      </c>
      <c r="B1" s="127" t="s">
        <v>25</v>
      </c>
      <c r="C1" s="129" t="s">
        <v>26</v>
      </c>
      <c r="D1" s="127" t="s">
        <v>488</v>
      </c>
      <c r="E1" s="127" t="s">
        <v>24</v>
      </c>
      <c r="F1" s="127" t="s">
        <v>24</v>
      </c>
      <c r="G1" s="121" t="s">
        <v>494</v>
      </c>
      <c r="H1" s="121"/>
      <c r="I1" s="121"/>
      <c r="J1" s="136"/>
      <c r="K1" s="136"/>
      <c r="L1" s="134" t="s">
        <v>27</v>
      </c>
      <c r="M1" s="136" t="s">
        <v>495</v>
      </c>
      <c r="N1" s="136"/>
      <c r="O1" s="136"/>
      <c r="P1" s="136"/>
      <c r="Q1" s="136"/>
      <c r="R1" s="135" t="s">
        <v>27</v>
      </c>
      <c r="S1" s="136" t="s">
        <v>496</v>
      </c>
      <c r="T1" s="136"/>
      <c r="U1" s="136"/>
      <c r="V1" s="136"/>
      <c r="W1" s="136"/>
      <c r="X1" s="135" t="s">
        <v>27</v>
      </c>
      <c r="Y1" s="136" t="s">
        <v>497</v>
      </c>
      <c r="Z1" s="136"/>
      <c r="AA1" s="121"/>
      <c r="AB1" s="121"/>
      <c r="AC1" s="121"/>
      <c r="AD1" s="119" t="s">
        <v>27</v>
      </c>
      <c r="AE1" s="121" t="s">
        <v>498</v>
      </c>
      <c r="AF1" s="121"/>
      <c r="AG1" s="121"/>
      <c r="AH1" s="121"/>
      <c r="AI1" s="121"/>
      <c r="AJ1" s="119" t="s">
        <v>27</v>
      </c>
      <c r="AK1" s="121" t="s">
        <v>499</v>
      </c>
      <c r="AL1" s="121"/>
      <c r="AM1" s="121"/>
      <c r="AN1" s="121"/>
      <c r="AO1" s="121"/>
      <c r="AP1" s="119" t="s">
        <v>27</v>
      </c>
      <c r="AQ1" s="121" t="s">
        <v>500</v>
      </c>
      <c r="AR1" s="121"/>
      <c r="AS1" s="121"/>
      <c r="AT1" s="121"/>
      <c r="AU1" s="121"/>
      <c r="AV1" s="119" t="s">
        <v>27</v>
      </c>
      <c r="AW1" s="121" t="s">
        <v>28</v>
      </c>
      <c r="AX1" s="121"/>
      <c r="AY1" s="121"/>
      <c r="AZ1" s="121"/>
      <c r="BA1" s="121"/>
      <c r="BB1" s="119" t="s">
        <v>27</v>
      </c>
      <c r="BC1" s="121" t="s">
        <v>630</v>
      </c>
      <c r="BD1" s="121"/>
      <c r="BE1" s="121"/>
      <c r="BF1" s="121"/>
      <c r="BG1" s="121"/>
      <c r="BH1" s="119" t="s">
        <v>27</v>
      </c>
    </row>
    <row r="2" spans="1:60" s="2" customFormat="1" ht="20.100000000000001" customHeight="1" x14ac:dyDescent="0.3">
      <c r="A2" s="128"/>
      <c r="B2" s="128"/>
      <c r="C2" s="130"/>
      <c r="D2" s="128"/>
      <c r="E2" s="128"/>
      <c r="F2" s="128"/>
      <c r="G2" s="91" t="s">
        <v>501</v>
      </c>
      <c r="H2" s="91" t="s">
        <v>502</v>
      </c>
      <c r="I2" s="91" t="s">
        <v>503</v>
      </c>
      <c r="J2" s="91" t="s">
        <v>504</v>
      </c>
      <c r="K2" s="91" t="s">
        <v>505</v>
      </c>
      <c r="L2" s="123"/>
      <c r="M2" s="91" t="s">
        <v>506</v>
      </c>
      <c r="N2" s="91" t="s">
        <v>507</v>
      </c>
      <c r="O2" s="91" t="s">
        <v>508</v>
      </c>
      <c r="P2" s="91" t="s">
        <v>509</v>
      </c>
      <c r="Q2" s="91" t="s">
        <v>510</v>
      </c>
      <c r="R2" s="120"/>
      <c r="S2" s="91" t="s">
        <v>511</v>
      </c>
      <c r="T2" s="91" t="s">
        <v>512</v>
      </c>
      <c r="U2" s="91" t="s">
        <v>513</v>
      </c>
      <c r="V2" s="91" t="s">
        <v>514</v>
      </c>
      <c r="W2" s="91" t="s">
        <v>515</v>
      </c>
      <c r="X2" s="120"/>
      <c r="Y2" s="91" t="s">
        <v>516</v>
      </c>
      <c r="Z2" s="91" t="s">
        <v>517</v>
      </c>
      <c r="AA2" s="91" t="s">
        <v>518</v>
      </c>
      <c r="AB2" s="91" t="s">
        <v>519</v>
      </c>
      <c r="AC2" s="91" t="s">
        <v>520</v>
      </c>
      <c r="AD2" s="120"/>
      <c r="AE2" s="91" t="s">
        <v>521</v>
      </c>
      <c r="AF2" s="91" t="s">
        <v>522</v>
      </c>
      <c r="AG2" s="91" t="s">
        <v>523</v>
      </c>
      <c r="AH2" s="91" t="s">
        <v>524</v>
      </c>
      <c r="AI2" s="91" t="s">
        <v>525</v>
      </c>
      <c r="AJ2" s="120"/>
      <c r="AK2" s="91" t="s">
        <v>526</v>
      </c>
      <c r="AL2" s="91" t="s">
        <v>527</v>
      </c>
      <c r="AM2" s="91" t="s">
        <v>528</v>
      </c>
      <c r="AN2" s="91" t="s">
        <v>529</v>
      </c>
      <c r="AO2" s="91" t="s">
        <v>530</v>
      </c>
      <c r="AP2" s="120"/>
      <c r="AQ2" s="91" t="s">
        <v>531</v>
      </c>
      <c r="AR2" s="91" t="s">
        <v>532</v>
      </c>
      <c r="AS2" s="91" t="s">
        <v>533</v>
      </c>
      <c r="AT2" s="91" t="s">
        <v>534</v>
      </c>
      <c r="AU2" s="91" t="s">
        <v>535</v>
      </c>
      <c r="AV2" s="120"/>
      <c r="AW2" s="91" t="s">
        <v>29</v>
      </c>
      <c r="AX2" s="91" t="s">
        <v>30</v>
      </c>
      <c r="AY2" s="91" t="s">
        <v>31</v>
      </c>
      <c r="AZ2" s="91" t="s">
        <v>32</v>
      </c>
      <c r="BA2" s="91" t="s">
        <v>33</v>
      </c>
      <c r="BB2" s="120"/>
      <c r="BC2" s="91" t="s">
        <v>623</v>
      </c>
      <c r="BD2" s="91" t="s">
        <v>631</v>
      </c>
      <c r="BE2" s="91" t="s">
        <v>632</v>
      </c>
      <c r="BF2" s="91" t="s">
        <v>633</v>
      </c>
      <c r="BG2" s="91" t="s">
        <v>634</v>
      </c>
      <c r="BH2" s="120"/>
    </row>
    <row r="3" spans="1:60" ht="23.1" customHeight="1" x14ac:dyDescent="0.3">
      <c r="A3" s="77">
        <v>1</v>
      </c>
      <c r="B3" s="54" t="s">
        <v>35</v>
      </c>
      <c r="C3" s="55" t="s">
        <v>36</v>
      </c>
      <c r="D3" s="54" t="s">
        <v>541</v>
      </c>
      <c r="E3" s="54" t="s">
        <v>34</v>
      </c>
      <c r="F3" s="54" t="s">
        <v>638</v>
      </c>
      <c r="G3" s="56"/>
      <c r="H3" s="56"/>
      <c r="I3" s="56"/>
      <c r="J3" s="56"/>
      <c r="K3" s="57"/>
      <c r="L3" s="104">
        <v>0</v>
      </c>
      <c r="M3" s="100">
        <v>0</v>
      </c>
      <c r="N3" s="100"/>
      <c r="O3" s="100">
        <v>0</v>
      </c>
      <c r="P3" s="100">
        <v>0</v>
      </c>
      <c r="Q3" s="100"/>
      <c r="R3" s="162">
        <v>0</v>
      </c>
      <c r="S3" s="57"/>
      <c r="T3" s="57"/>
      <c r="U3" s="57"/>
      <c r="V3" s="57"/>
      <c r="W3" s="57"/>
      <c r="X3" s="104" t="e">
        <v>#DIV/0!</v>
      </c>
      <c r="Y3" s="57"/>
      <c r="Z3" s="57"/>
      <c r="AA3" s="57"/>
      <c r="AB3" s="57"/>
      <c r="AC3" s="57"/>
      <c r="AD3" s="104" t="e">
        <v>#DIV/0!</v>
      </c>
      <c r="AE3" s="57"/>
      <c r="AF3" s="57"/>
      <c r="AG3" s="57"/>
      <c r="AH3" s="57"/>
      <c r="AI3" s="57"/>
      <c r="AJ3" s="104" t="e">
        <v>#DIV/0!</v>
      </c>
      <c r="AK3" s="56"/>
      <c r="AL3" s="56"/>
      <c r="AM3" s="57"/>
      <c r="AN3" s="56"/>
      <c r="AO3" s="57"/>
      <c r="AP3" s="104">
        <v>0</v>
      </c>
      <c r="AQ3" s="57"/>
      <c r="AR3" s="57"/>
      <c r="AS3" s="57"/>
      <c r="AT3" s="57"/>
      <c r="AU3" s="57"/>
      <c r="AV3" s="104" t="e">
        <v>#DIV/0!</v>
      </c>
      <c r="AW3" s="57"/>
      <c r="AX3" s="57"/>
      <c r="AY3" s="100">
        <v>0</v>
      </c>
      <c r="AZ3" s="100"/>
      <c r="BA3" s="100" t="s">
        <v>563</v>
      </c>
      <c r="BB3" s="162">
        <v>0</v>
      </c>
      <c r="BC3" s="57"/>
      <c r="BD3" s="57"/>
      <c r="BE3" s="57"/>
      <c r="BF3" s="56"/>
      <c r="BG3" s="74"/>
      <c r="BH3" s="104" t="e">
        <f>AVERAGE(Table12151653[[#This Row],[Column55]],Table12151653[[#This Row],[Column56]])</f>
        <v>#DIV/0!</v>
      </c>
    </row>
    <row r="4" spans="1:60" ht="23.1" customHeight="1" x14ac:dyDescent="0.3">
      <c r="A4" s="78">
        <v>2</v>
      </c>
      <c r="B4" s="61" t="s">
        <v>74</v>
      </c>
      <c r="C4" s="62" t="s">
        <v>75</v>
      </c>
      <c r="D4" s="61" t="s">
        <v>449</v>
      </c>
      <c r="E4" s="61" t="s">
        <v>34</v>
      </c>
      <c r="F4" s="61" t="s">
        <v>638</v>
      </c>
      <c r="G4" s="52"/>
      <c r="H4" s="52"/>
      <c r="I4" s="52"/>
      <c r="J4" s="52"/>
      <c r="K4" s="63"/>
      <c r="L4" s="104">
        <v>0</v>
      </c>
      <c r="M4" s="100">
        <v>4</v>
      </c>
      <c r="N4" s="100"/>
      <c r="O4" s="100">
        <v>3</v>
      </c>
      <c r="P4" s="100">
        <v>3</v>
      </c>
      <c r="Q4" s="100"/>
      <c r="R4" s="162">
        <v>3.3333333333333335</v>
      </c>
      <c r="S4" s="99"/>
      <c r="T4" s="99"/>
      <c r="U4" s="99"/>
      <c r="V4" s="99"/>
      <c r="W4" s="63"/>
      <c r="X4" s="104" t="e">
        <v>#DIV/0!</v>
      </c>
      <c r="Y4" s="99"/>
      <c r="Z4" s="99"/>
      <c r="AA4" s="99"/>
      <c r="AB4" s="99"/>
      <c r="AC4" s="63"/>
      <c r="AD4" s="104" t="e">
        <v>#DIV/0!</v>
      </c>
      <c r="AE4" s="99"/>
      <c r="AF4" s="99"/>
      <c r="AG4" s="99"/>
      <c r="AH4" s="99"/>
      <c r="AI4" s="63"/>
      <c r="AJ4" s="104" t="e">
        <v>#DIV/0!</v>
      </c>
      <c r="AK4" s="52"/>
      <c r="AL4" s="52"/>
      <c r="AM4" s="99"/>
      <c r="AN4" s="52"/>
      <c r="AO4" s="63"/>
      <c r="AP4" s="104">
        <v>0</v>
      </c>
      <c r="AQ4" s="99"/>
      <c r="AR4" s="99"/>
      <c r="AS4" s="99"/>
      <c r="AT4" s="99"/>
      <c r="AU4" s="63"/>
      <c r="AV4" s="104" t="e">
        <v>#DIV/0!</v>
      </c>
      <c r="AW4" s="99"/>
      <c r="AX4" s="99"/>
      <c r="AY4" s="100">
        <v>5</v>
      </c>
      <c r="AZ4" s="100"/>
      <c r="BA4" s="100" t="s">
        <v>563</v>
      </c>
      <c r="BB4" s="162">
        <v>5</v>
      </c>
      <c r="BC4" s="99"/>
      <c r="BD4" s="99"/>
      <c r="BE4" s="99"/>
      <c r="BF4" s="52"/>
      <c r="BG4" s="79"/>
      <c r="BH4" s="104" t="e">
        <f>AVERAGE(Table12151653[[#This Row],[Column55]],Table12151653[[#This Row],[Column56]])</f>
        <v>#DIV/0!</v>
      </c>
    </row>
    <row r="5" spans="1:60" ht="23.1" customHeight="1" x14ac:dyDescent="0.3">
      <c r="A5" s="77">
        <v>3</v>
      </c>
      <c r="B5" s="54" t="s">
        <v>63</v>
      </c>
      <c r="C5" s="55" t="s">
        <v>64</v>
      </c>
      <c r="D5" s="54" t="s">
        <v>541</v>
      </c>
      <c r="E5" s="54" t="s">
        <v>34</v>
      </c>
      <c r="F5" s="54" t="s">
        <v>638</v>
      </c>
      <c r="G5" s="56"/>
      <c r="H5" s="56"/>
      <c r="I5" s="56"/>
      <c r="J5" s="56"/>
      <c r="K5" s="57"/>
      <c r="L5" s="104">
        <v>0</v>
      </c>
      <c r="M5" s="100">
        <v>3</v>
      </c>
      <c r="N5" s="100"/>
      <c r="O5" s="100">
        <v>3</v>
      </c>
      <c r="P5" s="100">
        <v>1</v>
      </c>
      <c r="Q5" s="100"/>
      <c r="R5" s="162">
        <v>2.3333333333333335</v>
      </c>
      <c r="S5" s="100"/>
      <c r="T5" s="100"/>
      <c r="U5" s="100"/>
      <c r="V5" s="100"/>
      <c r="W5" s="57"/>
      <c r="X5" s="104" t="e">
        <v>#DIV/0!</v>
      </c>
      <c r="Y5" s="100"/>
      <c r="Z5" s="100"/>
      <c r="AA5" s="100"/>
      <c r="AB5" s="100"/>
      <c r="AC5" s="57"/>
      <c r="AD5" s="104" t="e">
        <v>#DIV/0!</v>
      </c>
      <c r="AE5" s="100"/>
      <c r="AF5" s="100"/>
      <c r="AG5" s="100"/>
      <c r="AH5" s="100"/>
      <c r="AI5" s="57"/>
      <c r="AJ5" s="104" t="e">
        <v>#DIV/0!</v>
      </c>
      <c r="AK5" s="56"/>
      <c r="AL5" s="56"/>
      <c r="AM5" s="100"/>
      <c r="AN5" s="56"/>
      <c r="AO5" s="57"/>
      <c r="AP5" s="104">
        <v>0</v>
      </c>
      <c r="AQ5" s="100"/>
      <c r="AR5" s="100"/>
      <c r="AS5" s="100"/>
      <c r="AT5" s="100"/>
      <c r="AU5" s="57"/>
      <c r="AV5" s="104" t="e">
        <v>#DIV/0!</v>
      </c>
      <c r="AW5" s="100"/>
      <c r="AX5" s="100"/>
      <c r="AY5" s="100">
        <v>5</v>
      </c>
      <c r="AZ5" s="100"/>
      <c r="BA5" s="100" t="s">
        <v>563</v>
      </c>
      <c r="BB5" s="162">
        <v>5</v>
      </c>
      <c r="BC5" s="100"/>
      <c r="BD5" s="100"/>
      <c r="BE5" s="100"/>
      <c r="BF5" s="56"/>
      <c r="BG5" s="74"/>
      <c r="BH5" s="104" t="e">
        <f>AVERAGE(Table12151653[[#This Row],[Column55]],Table12151653[[#This Row],[Column56]])</f>
        <v>#DIV/0!</v>
      </c>
    </row>
    <row r="6" spans="1:60" ht="23.1" customHeight="1" x14ac:dyDescent="0.3">
      <c r="A6" s="78">
        <v>4</v>
      </c>
      <c r="B6" s="61" t="s">
        <v>98</v>
      </c>
      <c r="C6" s="62" t="s">
        <v>99</v>
      </c>
      <c r="D6" s="61" t="s">
        <v>449</v>
      </c>
      <c r="E6" s="61" t="s">
        <v>34</v>
      </c>
      <c r="F6" s="61" t="s">
        <v>638</v>
      </c>
      <c r="G6" s="52"/>
      <c r="H6" s="52"/>
      <c r="I6" s="52"/>
      <c r="J6" s="52"/>
      <c r="K6" s="63"/>
      <c r="L6" s="104">
        <v>0</v>
      </c>
      <c r="M6" s="100">
        <v>3</v>
      </c>
      <c r="N6" s="100"/>
      <c r="O6" s="100">
        <v>3</v>
      </c>
      <c r="P6" s="100">
        <v>3</v>
      </c>
      <c r="Q6" s="100"/>
      <c r="R6" s="162">
        <v>3</v>
      </c>
      <c r="S6" s="99"/>
      <c r="T6" s="99"/>
      <c r="U6" s="99"/>
      <c r="V6" s="99"/>
      <c r="W6" s="63"/>
      <c r="X6" s="104" t="e">
        <v>#DIV/0!</v>
      </c>
      <c r="Y6" s="99"/>
      <c r="Z6" s="99"/>
      <c r="AA6" s="99"/>
      <c r="AB6" s="99"/>
      <c r="AC6" s="63"/>
      <c r="AD6" s="104" t="e">
        <v>#DIV/0!</v>
      </c>
      <c r="AE6" s="99"/>
      <c r="AF6" s="99"/>
      <c r="AG6" s="99"/>
      <c r="AH6" s="99"/>
      <c r="AI6" s="63"/>
      <c r="AJ6" s="104" t="e">
        <v>#DIV/0!</v>
      </c>
      <c r="AK6" s="52"/>
      <c r="AL6" s="52"/>
      <c r="AM6" s="99"/>
      <c r="AN6" s="52"/>
      <c r="AO6" s="63"/>
      <c r="AP6" s="104">
        <v>0</v>
      </c>
      <c r="AQ6" s="99"/>
      <c r="AR6" s="99"/>
      <c r="AS6" s="99"/>
      <c r="AT6" s="99"/>
      <c r="AU6" s="63"/>
      <c r="AV6" s="104" t="e">
        <v>#DIV/0!</v>
      </c>
      <c r="AW6" s="99"/>
      <c r="AX6" s="99"/>
      <c r="AY6" s="100">
        <v>5</v>
      </c>
      <c r="AZ6" s="100"/>
      <c r="BA6" s="100" t="s">
        <v>563</v>
      </c>
      <c r="BB6" s="162">
        <v>5</v>
      </c>
      <c r="BC6" s="99"/>
      <c r="BD6" s="99"/>
      <c r="BE6" s="99"/>
      <c r="BF6" s="52"/>
      <c r="BG6" s="79"/>
      <c r="BH6" s="104" t="e">
        <f>AVERAGE(Table12151653[[#This Row],[Column55]],Table12151653[[#This Row],[Column56]])</f>
        <v>#DIV/0!</v>
      </c>
    </row>
    <row r="7" spans="1:60" ht="23.1" customHeight="1" x14ac:dyDescent="0.3">
      <c r="A7" s="77">
        <v>5</v>
      </c>
      <c r="B7" s="54" t="s">
        <v>289</v>
      </c>
      <c r="C7" s="55" t="s">
        <v>537</v>
      </c>
      <c r="D7" s="54" t="s">
        <v>449</v>
      </c>
      <c r="E7" s="54" t="s">
        <v>288</v>
      </c>
      <c r="F7" s="54" t="s">
        <v>639</v>
      </c>
      <c r="G7" s="56"/>
      <c r="H7" s="56"/>
      <c r="I7" s="56"/>
      <c r="J7" s="56"/>
      <c r="K7" s="57"/>
      <c r="L7" s="104">
        <v>0</v>
      </c>
      <c r="M7" s="100" t="s">
        <v>563</v>
      </c>
      <c r="N7" s="100"/>
      <c r="O7" s="100" t="s">
        <v>563</v>
      </c>
      <c r="P7" s="100" t="s">
        <v>563</v>
      </c>
      <c r="Q7" s="100"/>
      <c r="R7" s="162" t="s">
        <v>563</v>
      </c>
      <c r="S7" s="100"/>
      <c r="T7" s="100"/>
      <c r="U7" s="100"/>
      <c r="V7" s="100"/>
      <c r="W7" s="57"/>
      <c r="X7" s="104" t="e">
        <v>#DIV/0!</v>
      </c>
      <c r="Y7" s="100"/>
      <c r="Z7" s="100"/>
      <c r="AA7" s="100"/>
      <c r="AB7" s="100"/>
      <c r="AC7" s="57"/>
      <c r="AD7" s="104" t="e">
        <v>#DIV/0!</v>
      </c>
      <c r="AE7" s="100"/>
      <c r="AF7" s="100"/>
      <c r="AG7" s="100"/>
      <c r="AH7" s="100"/>
      <c r="AI7" s="57"/>
      <c r="AJ7" s="104" t="e">
        <v>#DIV/0!</v>
      </c>
      <c r="AK7" s="56"/>
      <c r="AL7" s="56"/>
      <c r="AM7" s="100"/>
      <c r="AN7" s="56"/>
      <c r="AO7" s="57"/>
      <c r="AP7" s="104">
        <v>0</v>
      </c>
      <c r="AQ7" s="100"/>
      <c r="AR7" s="100"/>
      <c r="AS7" s="100"/>
      <c r="AT7" s="100"/>
      <c r="AU7" s="57"/>
      <c r="AV7" s="104" t="e">
        <v>#DIV/0!</v>
      </c>
      <c r="AW7" s="100"/>
      <c r="AX7" s="100"/>
      <c r="AY7" s="100" t="s">
        <v>563</v>
      </c>
      <c r="AZ7" s="100"/>
      <c r="BA7" s="100" t="s">
        <v>563</v>
      </c>
      <c r="BB7" s="162" t="s">
        <v>563</v>
      </c>
      <c r="BC7" s="100"/>
      <c r="BD7" s="100"/>
      <c r="BE7" s="100"/>
      <c r="BF7" s="56"/>
      <c r="BG7" s="74"/>
      <c r="BH7" s="104" t="e">
        <f>AVERAGE(Table12151653[[#This Row],[Column55]],Table12151653[[#This Row],[Column56]])</f>
        <v>#DIV/0!</v>
      </c>
    </row>
    <row r="8" spans="1:60" ht="23.1" customHeight="1" x14ac:dyDescent="0.3">
      <c r="A8" s="78">
        <v>6</v>
      </c>
      <c r="B8" s="61" t="s">
        <v>100</v>
      </c>
      <c r="C8" s="62" t="s">
        <v>101</v>
      </c>
      <c r="D8" s="61" t="s">
        <v>449</v>
      </c>
      <c r="E8" s="61" t="s">
        <v>34</v>
      </c>
      <c r="F8" s="61" t="s">
        <v>638</v>
      </c>
      <c r="G8" s="52"/>
      <c r="H8" s="52"/>
      <c r="I8" s="52"/>
      <c r="J8" s="52"/>
      <c r="K8" s="63"/>
      <c r="L8" s="104">
        <v>0</v>
      </c>
      <c r="M8" s="100">
        <v>2</v>
      </c>
      <c r="N8" s="100"/>
      <c r="O8" s="100">
        <v>2</v>
      </c>
      <c r="P8" s="100">
        <v>2</v>
      </c>
      <c r="Q8" s="100"/>
      <c r="R8" s="162">
        <v>2</v>
      </c>
      <c r="S8" s="99"/>
      <c r="T8" s="99"/>
      <c r="U8" s="99"/>
      <c r="V8" s="99"/>
      <c r="W8" s="63"/>
      <c r="X8" s="104" t="e">
        <v>#DIV/0!</v>
      </c>
      <c r="Y8" s="99"/>
      <c r="Z8" s="99"/>
      <c r="AA8" s="99"/>
      <c r="AB8" s="99"/>
      <c r="AC8" s="63"/>
      <c r="AD8" s="104" t="e">
        <v>#DIV/0!</v>
      </c>
      <c r="AE8" s="99"/>
      <c r="AF8" s="99"/>
      <c r="AG8" s="99"/>
      <c r="AH8" s="99"/>
      <c r="AI8" s="63"/>
      <c r="AJ8" s="104" t="e">
        <v>#DIV/0!</v>
      </c>
      <c r="AK8" s="52"/>
      <c r="AL8" s="52"/>
      <c r="AM8" s="99"/>
      <c r="AN8" s="52"/>
      <c r="AO8" s="63"/>
      <c r="AP8" s="104">
        <v>0</v>
      </c>
      <c r="AQ8" s="99"/>
      <c r="AR8" s="99"/>
      <c r="AS8" s="99"/>
      <c r="AT8" s="99"/>
      <c r="AU8" s="63"/>
      <c r="AV8" s="104" t="e">
        <v>#DIV/0!</v>
      </c>
      <c r="AW8" s="99"/>
      <c r="AX8" s="99"/>
      <c r="AY8" s="100">
        <v>5</v>
      </c>
      <c r="AZ8" s="100"/>
      <c r="BA8" s="100" t="s">
        <v>563</v>
      </c>
      <c r="BB8" s="162">
        <v>5</v>
      </c>
      <c r="BC8" s="99"/>
      <c r="BD8" s="99"/>
      <c r="BE8" s="99"/>
      <c r="BF8" s="52"/>
      <c r="BG8" s="79"/>
      <c r="BH8" s="104" t="e">
        <f>AVERAGE(Table12151653[[#This Row],[Column55]],Table12151653[[#This Row],[Column56]])</f>
        <v>#DIV/0!</v>
      </c>
    </row>
    <row r="9" spans="1:60" ht="23.1" customHeight="1" x14ac:dyDescent="0.3">
      <c r="A9" s="77">
        <v>7</v>
      </c>
      <c r="B9" s="54" t="s">
        <v>71</v>
      </c>
      <c r="C9" s="55" t="s">
        <v>72</v>
      </c>
      <c r="D9" s="54" t="s">
        <v>449</v>
      </c>
      <c r="E9" s="54" t="s">
        <v>34</v>
      </c>
      <c r="F9" s="54" t="s">
        <v>638</v>
      </c>
      <c r="G9" s="56"/>
      <c r="H9" s="56"/>
      <c r="I9" s="56"/>
      <c r="J9" s="56"/>
      <c r="K9" s="57"/>
      <c r="L9" s="104">
        <v>0</v>
      </c>
      <c r="M9" s="100">
        <v>0</v>
      </c>
      <c r="N9" s="100"/>
      <c r="O9" s="100">
        <v>0</v>
      </c>
      <c r="P9" s="100">
        <v>0</v>
      </c>
      <c r="Q9" s="100"/>
      <c r="R9" s="162">
        <v>0</v>
      </c>
      <c r="S9" s="100"/>
      <c r="T9" s="100"/>
      <c r="U9" s="100"/>
      <c r="V9" s="100"/>
      <c r="W9" s="57"/>
      <c r="X9" s="104" t="e">
        <v>#DIV/0!</v>
      </c>
      <c r="Y9" s="100"/>
      <c r="Z9" s="100"/>
      <c r="AA9" s="100"/>
      <c r="AB9" s="100"/>
      <c r="AC9" s="57"/>
      <c r="AD9" s="104" t="e">
        <v>#DIV/0!</v>
      </c>
      <c r="AE9" s="100"/>
      <c r="AF9" s="100"/>
      <c r="AG9" s="100"/>
      <c r="AH9" s="100"/>
      <c r="AI9" s="57"/>
      <c r="AJ9" s="104" t="e">
        <v>#DIV/0!</v>
      </c>
      <c r="AK9" s="56"/>
      <c r="AL9" s="56"/>
      <c r="AM9" s="100"/>
      <c r="AN9" s="56"/>
      <c r="AO9" s="57"/>
      <c r="AP9" s="104">
        <v>0</v>
      </c>
      <c r="AQ9" s="100"/>
      <c r="AR9" s="100"/>
      <c r="AS9" s="100"/>
      <c r="AT9" s="100"/>
      <c r="AU9" s="57"/>
      <c r="AV9" s="104" t="e">
        <v>#DIV/0!</v>
      </c>
      <c r="AW9" s="100"/>
      <c r="AX9" s="100"/>
      <c r="AY9" s="100">
        <v>0</v>
      </c>
      <c r="AZ9" s="100"/>
      <c r="BA9" s="100" t="s">
        <v>563</v>
      </c>
      <c r="BB9" s="162">
        <v>0</v>
      </c>
      <c r="BC9" s="100"/>
      <c r="BD9" s="100"/>
      <c r="BE9" s="100"/>
      <c r="BF9" s="56"/>
      <c r="BG9" s="74"/>
      <c r="BH9" s="104" t="e">
        <f>AVERAGE(Table12151653[[#This Row],[Column55]],Table12151653[[#This Row],[Column56]])</f>
        <v>#DIV/0!</v>
      </c>
    </row>
    <row r="10" spans="1:60" ht="23.1" customHeight="1" x14ac:dyDescent="0.3">
      <c r="A10" s="78">
        <v>8</v>
      </c>
      <c r="B10" s="61" t="s">
        <v>290</v>
      </c>
      <c r="C10" s="62" t="s">
        <v>291</v>
      </c>
      <c r="D10" s="61" t="s">
        <v>449</v>
      </c>
      <c r="E10" s="61" t="s">
        <v>492</v>
      </c>
      <c r="F10" s="61" t="s">
        <v>640</v>
      </c>
      <c r="G10" s="52"/>
      <c r="H10" s="52"/>
      <c r="I10" s="52"/>
      <c r="J10" s="52"/>
      <c r="K10" s="63"/>
      <c r="L10" s="104">
        <v>0</v>
      </c>
      <c r="M10" s="100" t="s">
        <v>563</v>
      </c>
      <c r="N10" s="100"/>
      <c r="O10" s="100" t="s">
        <v>563</v>
      </c>
      <c r="P10" s="100" t="s">
        <v>563</v>
      </c>
      <c r="Q10" s="100"/>
      <c r="R10" s="162" t="s">
        <v>563</v>
      </c>
      <c r="S10" s="99"/>
      <c r="T10" s="99"/>
      <c r="U10" s="99"/>
      <c r="V10" s="99"/>
      <c r="W10" s="63"/>
      <c r="X10" s="104" t="e">
        <v>#DIV/0!</v>
      </c>
      <c r="Y10" s="99"/>
      <c r="Z10" s="99"/>
      <c r="AA10" s="99"/>
      <c r="AB10" s="99"/>
      <c r="AC10" s="63"/>
      <c r="AD10" s="104" t="e">
        <v>#DIV/0!</v>
      </c>
      <c r="AE10" s="99"/>
      <c r="AF10" s="99"/>
      <c r="AG10" s="99"/>
      <c r="AH10" s="99"/>
      <c r="AI10" s="63"/>
      <c r="AJ10" s="104" t="e">
        <v>#DIV/0!</v>
      </c>
      <c r="AK10" s="52"/>
      <c r="AL10" s="52"/>
      <c r="AM10" s="99"/>
      <c r="AN10" s="52"/>
      <c r="AO10" s="63"/>
      <c r="AP10" s="104">
        <v>0</v>
      </c>
      <c r="AQ10" s="99"/>
      <c r="AR10" s="99"/>
      <c r="AS10" s="99"/>
      <c r="AT10" s="99"/>
      <c r="AU10" s="63"/>
      <c r="AV10" s="104" t="e">
        <v>#DIV/0!</v>
      </c>
      <c r="AW10" s="99"/>
      <c r="AX10" s="99"/>
      <c r="AY10" s="100" t="s">
        <v>563</v>
      </c>
      <c r="AZ10" s="100"/>
      <c r="BA10" s="100" t="s">
        <v>563</v>
      </c>
      <c r="BB10" s="162" t="s">
        <v>563</v>
      </c>
      <c r="BC10" s="99"/>
      <c r="BD10" s="99"/>
      <c r="BE10" s="99"/>
      <c r="BF10" s="52"/>
      <c r="BG10" s="79"/>
      <c r="BH10" s="104" t="e">
        <f>AVERAGE(Table12151653[[#This Row],[Column55]],Table12151653[[#This Row],[Column56]])</f>
        <v>#DIV/0!</v>
      </c>
    </row>
    <row r="11" spans="1:60" ht="23.1" customHeight="1" x14ac:dyDescent="0.3">
      <c r="A11" s="77">
        <v>9</v>
      </c>
      <c r="B11" s="54" t="s">
        <v>102</v>
      </c>
      <c r="C11" s="55" t="s">
        <v>103</v>
      </c>
      <c r="D11" s="54" t="s">
        <v>541</v>
      </c>
      <c r="E11" s="54" t="s">
        <v>34</v>
      </c>
      <c r="F11" s="54" t="s">
        <v>638</v>
      </c>
      <c r="G11" s="56"/>
      <c r="H11" s="56"/>
      <c r="I11" s="56"/>
      <c r="J11" s="56"/>
      <c r="K11" s="57"/>
      <c r="L11" s="104">
        <v>0</v>
      </c>
      <c r="M11" s="100">
        <v>3</v>
      </c>
      <c r="N11" s="100"/>
      <c r="O11" s="100">
        <v>2</v>
      </c>
      <c r="P11" s="100">
        <v>3</v>
      </c>
      <c r="Q11" s="100"/>
      <c r="R11" s="162">
        <v>2.6666666666666665</v>
      </c>
      <c r="S11" s="100"/>
      <c r="T11" s="100"/>
      <c r="U11" s="100"/>
      <c r="V11" s="100"/>
      <c r="W11" s="57"/>
      <c r="X11" s="104" t="e">
        <v>#DIV/0!</v>
      </c>
      <c r="Y11" s="100"/>
      <c r="Z11" s="100"/>
      <c r="AA11" s="100"/>
      <c r="AB11" s="100"/>
      <c r="AC11" s="57"/>
      <c r="AD11" s="104" t="e">
        <v>#DIV/0!</v>
      </c>
      <c r="AE11" s="100"/>
      <c r="AF11" s="100"/>
      <c r="AG11" s="100"/>
      <c r="AH11" s="100"/>
      <c r="AI11" s="57"/>
      <c r="AJ11" s="104" t="e">
        <v>#DIV/0!</v>
      </c>
      <c r="AK11" s="56"/>
      <c r="AL11" s="56"/>
      <c r="AM11" s="100"/>
      <c r="AN11" s="56"/>
      <c r="AO11" s="57"/>
      <c r="AP11" s="104">
        <v>0</v>
      </c>
      <c r="AQ11" s="100"/>
      <c r="AR11" s="100"/>
      <c r="AS11" s="100"/>
      <c r="AT11" s="100"/>
      <c r="AU11" s="57"/>
      <c r="AV11" s="104" t="e">
        <v>#DIV/0!</v>
      </c>
      <c r="AW11" s="100"/>
      <c r="AX11" s="100"/>
      <c r="AY11" s="100">
        <v>5</v>
      </c>
      <c r="AZ11" s="100"/>
      <c r="BA11" s="100" t="s">
        <v>563</v>
      </c>
      <c r="BB11" s="162">
        <v>5</v>
      </c>
      <c r="BC11" s="100"/>
      <c r="BD11" s="100"/>
      <c r="BE11" s="100"/>
      <c r="BF11" s="56"/>
      <c r="BG11" s="74"/>
      <c r="BH11" s="104" t="e">
        <f>AVERAGE(Table12151653[[#This Row],[Column55]],Table12151653[[#This Row],[Column56]])</f>
        <v>#DIV/0!</v>
      </c>
    </row>
    <row r="12" spans="1:60" ht="23.1" customHeight="1" x14ac:dyDescent="0.3">
      <c r="A12" s="78">
        <v>10</v>
      </c>
      <c r="B12" s="61" t="s">
        <v>67</v>
      </c>
      <c r="C12" s="62" t="s">
        <v>68</v>
      </c>
      <c r="D12" s="61" t="s">
        <v>449</v>
      </c>
      <c r="E12" s="61" t="s">
        <v>34</v>
      </c>
      <c r="F12" s="61" t="s">
        <v>638</v>
      </c>
      <c r="G12" s="52"/>
      <c r="H12" s="52"/>
      <c r="I12" s="52"/>
      <c r="J12" s="52"/>
      <c r="K12" s="63"/>
      <c r="L12" s="104">
        <v>0</v>
      </c>
      <c r="M12" s="100">
        <v>0</v>
      </c>
      <c r="N12" s="100"/>
      <c r="O12" s="100">
        <v>0</v>
      </c>
      <c r="P12" s="100">
        <v>0</v>
      </c>
      <c r="Q12" s="100"/>
      <c r="R12" s="162">
        <v>0</v>
      </c>
      <c r="S12" s="99"/>
      <c r="T12" s="99"/>
      <c r="U12" s="99"/>
      <c r="V12" s="99"/>
      <c r="W12" s="63"/>
      <c r="X12" s="104" t="e">
        <v>#DIV/0!</v>
      </c>
      <c r="Y12" s="99"/>
      <c r="Z12" s="99"/>
      <c r="AA12" s="99"/>
      <c r="AB12" s="99"/>
      <c r="AC12" s="63"/>
      <c r="AD12" s="104" t="e">
        <v>#DIV/0!</v>
      </c>
      <c r="AE12" s="99"/>
      <c r="AF12" s="99"/>
      <c r="AG12" s="99"/>
      <c r="AH12" s="99"/>
      <c r="AI12" s="63"/>
      <c r="AJ12" s="104" t="e">
        <v>#DIV/0!</v>
      </c>
      <c r="AK12" s="52"/>
      <c r="AL12" s="52"/>
      <c r="AM12" s="99"/>
      <c r="AN12" s="52"/>
      <c r="AO12" s="63"/>
      <c r="AP12" s="104">
        <v>0</v>
      </c>
      <c r="AQ12" s="99"/>
      <c r="AR12" s="99"/>
      <c r="AS12" s="99"/>
      <c r="AT12" s="99"/>
      <c r="AU12" s="63"/>
      <c r="AV12" s="104" t="e">
        <v>#DIV/0!</v>
      </c>
      <c r="AW12" s="99"/>
      <c r="AX12" s="99"/>
      <c r="AY12" s="100">
        <v>0</v>
      </c>
      <c r="AZ12" s="100"/>
      <c r="BA12" s="100" t="s">
        <v>563</v>
      </c>
      <c r="BB12" s="162">
        <v>0</v>
      </c>
      <c r="BC12" s="99"/>
      <c r="BD12" s="99"/>
      <c r="BE12" s="99"/>
      <c r="BF12" s="52"/>
      <c r="BG12" s="79"/>
      <c r="BH12" s="104" t="e">
        <f>AVERAGE(Table12151653[[#This Row],[Column55]],Table12151653[[#This Row],[Column56]])</f>
        <v>#DIV/0!</v>
      </c>
    </row>
    <row r="13" spans="1:60" ht="23.1" customHeight="1" x14ac:dyDescent="0.3">
      <c r="A13" s="77">
        <v>11</v>
      </c>
      <c r="B13" s="54" t="s">
        <v>161</v>
      </c>
      <c r="C13" s="55" t="s">
        <v>162</v>
      </c>
      <c r="D13" s="54" t="s">
        <v>449</v>
      </c>
      <c r="E13" s="54" t="s">
        <v>160</v>
      </c>
      <c r="F13" s="54" t="s">
        <v>641</v>
      </c>
      <c r="G13" s="56"/>
      <c r="H13" s="56"/>
      <c r="I13" s="56"/>
      <c r="J13" s="56"/>
      <c r="K13" s="57"/>
      <c r="L13" s="104">
        <v>0</v>
      </c>
      <c r="M13" s="100">
        <v>0</v>
      </c>
      <c r="N13" s="100"/>
      <c r="O13" s="100">
        <v>0</v>
      </c>
      <c r="P13" s="100" t="s">
        <v>563</v>
      </c>
      <c r="Q13" s="100"/>
      <c r="R13" s="162">
        <v>0</v>
      </c>
      <c r="S13" s="100"/>
      <c r="T13" s="100"/>
      <c r="U13" s="100"/>
      <c r="V13" s="100"/>
      <c r="W13" s="57"/>
      <c r="X13" s="104" t="e">
        <v>#DIV/0!</v>
      </c>
      <c r="Y13" s="100"/>
      <c r="Z13" s="100"/>
      <c r="AA13" s="100"/>
      <c r="AB13" s="100"/>
      <c r="AC13" s="57"/>
      <c r="AD13" s="104" t="e">
        <v>#DIV/0!</v>
      </c>
      <c r="AE13" s="100"/>
      <c r="AF13" s="100"/>
      <c r="AG13" s="100"/>
      <c r="AH13" s="100"/>
      <c r="AI13" s="57"/>
      <c r="AJ13" s="104" t="e">
        <v>#DIV/0!</v>
      </c>
      <c r="AK13" s="56"/>
      <c r="AL13" s="56"/>
      <c r="AM13" s="100"/>
      <c r="AN13" s="56"/>
      <c r="AO13" s="57"/>
      <c r="AP13" s="104">
        <v>0</v>
      </c>
      <c r="AQ13" s="100"/>
      <c r="AR13" s="100"/>
      <c r="AS13" s="100"/>
      <c r="AT13" s="100"/>
      <c r="AU13" s="57"/>
      <c r="AV13" s="104" t="e">
        <v>#DIV/0!</v>
      </c>
      <c r="AW13" s="100"/>
      <c r="AX13" s="100"/>
      <c r="AY13" s="100">
        <v>0</v>
      </c>
      <c r="AZ13" s="100"/>
      <c r="BA13" s="100" t="s">
        <v>563</v>
      </c>
      <c r="BB13" s="162">
        <v>0</v>
      </c>
      <c r="BC13" s="100"/>
      <c r="BD13" s="100"/>
      <c r="BE13" s="100"/>
      <c r="BF13" s="56"/>
      <c r="BG13" s="74"/>
      <c r="BH13" s="104" t="e">
        <f>AVERAGE(Table12151653[[#This Row],[Column55]],Table12151653[[#This Row],[Column56]])</f>
        <v>#DIV/0!</v>
      </c>
    </row>
    <row r="14" spans="1:60" ht="23.1" customHeight="1" x14ac:dyDescent="0.3">
      <c r="A14" s="78">
        <v>12</v>
      </c>
      <c r="B14" s="61" t="s">
        <v>177</v>
      </c>
      <c r="C14" s="62" t="s">
        <v>178</v>
      </c>
      <c r="D14" s="61" t="s">
        <v>449</v>
      </c>
      <c r="E14" s="61" t="s">
        <v>160</v>
      </c>
      <c r="F14" s="61" t="s">
        <v>641</v>
      </c>
      <c r="G14" s="52"/>
      <c r="H14" s="52"/>
      <c r="I14" s="52"/>
      <c r="J14" s="52"/>
      <c r="K14" s="63"/>
      <c r="L14" s="104">
        <v>0</v>
      </c>
      <c r="M14" s="100">
        <v>4</v>
      </c>
      <c r="N14" s="100"/>
      <c r="O14" s="100">
        <v>3</v>
      </c>
      <c r="P14" s="100" t="s">
        <v>563</v>
      </c>
      <c r="Q14" s="100"/>
      <c r="R14" s="162">
        <v>3.5</v>
      </c>
      <c r="S14" s="99"/>
      <c r="T14" s="99"/>
      <c r="U14" s="99"/>
      <c r="V14" s="99"/>
      <c r="W14" s="63"/>
      <c r="X14" s="104" t="e">
        <v>#DIV/0!</v>
      </c>
      <c r="Y14" s="99"/>
      <c r="Z14" s="99"/>
      <c r="AA14" s="99"/>
      <c r="AB14" s="99"/>
      <c r="AC14" s="63"/>
      <c r="AD14" s="104" t="e">
        <v>#DIV/0!</v>
      </c>
      <c r="AE14" s="99"/>
      <c r="AF14" s="99"/>
      <c r="AG14" s="99"/>
      <c r="AH14" s="99"/>
      <c r="AI14" s="63"/>
      <c r="AJ14" s="104" t="e">
        <v>#DIV/0!</v>
      </c>
      <c r="AK14" s="52"/>
      <c r="AL14" s="52"/>
      <c r="AM14" s="99"/>
      <c r="AN14" s="52"/>
      <c r="AO14" s="63"/>
      <c r="AP14" s="104">
        <v>0</v>
      </c>
      <c r="AQ14" s="99"/>
      <c r="AR14" s="99"/>
      <c r="AS14" s="99"/>
      <c r="AT14" s="99"/>
      <c r="AU14" s="63"/>
      <c r="AV14" s="104" t="e">
        <v>#DIV/0!</v>
      </c>
      <c r="AW14" s="99"/>
      <c r="AX14" s="99"/>
      <c r="AY14" s="100">
        <v>5</v>
      </c>
      <c r="AZ14" s="100"/>
      <c r="BA14" s="100" t="s">
        <v>563</v>
      </c>
      <c r="BB14" s="162">
        <v>5</v>
      </c>
      <c r="BC14" s="99"/>
      <c r="BD14" s="99"/>
      <c r="BE14" s="99"/>
      <c r="BF14" s="52"/>
      <c r="BG14" s="79"/>
      <c r="BH14" s="104" t="e">
        <f>AVERAGE(Table12151653[[#This Row],[Column55]],Table12151653[[#This Row],[Column56]])</f>
        <v>#DIV/0!</v>
      </c>
    </row>
    <row r="15" spans="1:60" ht="23.1" customHeight="1" x14ac:dyDescent="0.3">
      <c r="A15" s="77">
        <v>13</v>
      </c>
      <c r="B15" s="54" t="s">
        <v>86</v>
      </c>
      <c r="C15" s="55" t="s">
        <v>87</v>
      </c>
      <c r="D15" s="54" t="s">
        <v>449</v>
      </c>
      <c r="E15" s="54" t="s">
        <v>34</v>
      </c>
      <c r="F15" s="54" t="s">
        <v>638</v>
      </c>
      <c r="G15" s="56"/>
      <c r="H15" s="56"/>
      <c r="I15" s="56"/>
      <c r="J15" s="56"/>
      <c r="K15" s="57"/>
      <c r="L15" s="104">
        <v>0</v>
      </c>
      <c r="M15" s="100">
        <v>3</v>
      </c>
      <c r="N15" s="100"/>
      <c r="O15" s="100">
        <v>3</v>
      </c>
      <c r="P15" s="100">
        <v>3</v>
      </c>
      <c r="Q15" s="100"/>
      <c r="R15" s="162">
        <v>3</v>
      </c>
      <c r="S15" s="100"/>
      <c r="T15" s="100"/>
      <c r="U15" s="100"/>
      <c r="V15" s="100"/>
      <c r="W15" s="57"/>
      <c r="X15" s="104" t="e">
        <v>#DIV/0!</v>
      </c>
      <c r="Y15" s="100"/>
      <c r="Z15" s="100"/>
      <c r="AA15" s="100"/>
      <c r="AB15" s="100"/>
      <c r="AC15" s="57"/>
      <c r="AD15" s="104" t="e">
        <v>#DIV/0!</v>
      </c>
      <c r="AE15" s="100"/>
      <c r="AF15" s="100"/>
      <c r="AG15" s="100"/>
      <c r="AH15" s="100"/>
      <c r="AI15" s="57"/>
      <c r="AJ15" s="104" t="e">
        <v>#DIV/0!</v>
      </c>
      <c r="AK15" s="56"/>
      <c r="AL15" s="56"/>
      <c r="AM15" s="100"/>
      <c r="AN15" s="56"/>
      <c r="AO15" s="57"/>
      <c r="AP15" s="104">
        <v>0</v>
      </c>
      <c r="AQ15" s="100"/>
      <c r="AR15" s="100"/>
      <c r="AS15" s="100"/>
      <c r="AT15" s="100"/>
      <c r="AU15" s="57"/>
      <c r="AV15" s="104" t="e">
        <v>#DIV/0!</v>
      </c>
      <c r="AW15" s="100"/>
      <c r="AX15" s="100"/>
      <c r="AY15" s="100">
        <v>5</v>
      </c>
      <c r="AZ15" s="100"/>
      <c r="BA15" s="100" t="s">
        <v>563</v>
      </c>
      <c r="BB15" s="162">
        <v>5</v>
      </c>
      <c r="BC15" s="100"/>
      <c r="BD15" s="100"/>
      <c r="BE15" s="100"/>
      <c r="BF15" s="56"/>
      <c r="BG15" s="74"/>
      <c r="BH15" s="104" t="e">
        <f>AVERAGE(Table12151653[[#This Row],[Column55]],Table12151653[[#This Row],[Column56]])</f>
        <v>#DIV/0!</v>
      </c>
    </row>
    <row r="16" spans="1:60" ht="23.1" customHeight="1" x14ac:dyDescent="0.3">
      <c r="A16" s="78">
        <v>14</v>
      </c>
      <c r="B16" s="61" t="s">
        <v>193</v>
      </c>
      <c r="C16" s="62" t="s">
        <v>194</v>
      </c>
      <c r="D16" s="61" t="s">
        <v>541</v>
      </c>
      <c r="E16" s="61" t="s">
        <v>160</v>
      </c>
      <c r="F16" s="61" t="s">
        <v>641</v>
      </c>
      <c r="G16" s="52"/>
      <c r="H16" s="52"/>
      <c r="I16" s="52"/>
      <c r="J16" s="52"/>
      <c r="K16" s="63"/>
      <c r="L16" s="104">
        <v>0</v>
      </c>
      <c r="M16" s="100">
        <v>3</v>
      </c>
      <c r="N16" s="100"/>
      <c r="O16" s="100">
        <v>3</v>
      </c>
      <c r="P16" s="100" t="s">
        <v>563</v>
      </c>
      <c r="Q16" s="100"/>
      <c r="R16" s="162">
        <v>3</v>
      </c>
      <c r="S16" s="99"/>
      <c r="T16" s="99"/>
      <c r="U16" s="99"/>
      <c r="V16" s="99"/>
      <c r="W16" s="63"/>
      <c r="X16" s="104" t="e">
        <v>#DIV/0!</v>
      </c>
      <c r="Y16" s="99"/>
      <c r="Z16" s="99"/>
      <c r="AA16" s="99"/>
      <c r="AB16" s="99"/>
      <c r="AC16" s="63"/>
      <c r="AD16" s="104" t="e">
        <v>#DIV/0!</v>
      </c>
      <c r="AE16" s="99"/>
      <c r="AF16" s="99"/>
      <c r="AG16" s="99"/>
      <c r="AH16" s="99"/>
      <c r="AI16" s="63"/>
      <c r="AJ16" s="104" t="e">
        <v>#DIV/0!</v>
      </c>
      <c r="AK16" s="52"/>
      <c r="AL16" s="52"/>
      <c r="AM16" s="99"/>
      <c r="AN16" s="52"/>
      <c r="AO16" s="63"/>
      <c r="AP16" s="104">
        <v>0</v>
      </c>
      <c r="AQ16" s="99"/>
      <c r="AR16" s="99"/>
      <c r="AS16" s="99"/>
      <c r="AT16" s="99"/>
      <c r="AU16" s="63"/>
      <c r="AV16" s="104" t="e">
        <v>#DIV/0!</v>
      </c>
      <c r="AW16" s="99"/>
      <c r="AX16" s="99"/>
      <c r="AY16" s="100">
        <v>5</v>
      </c>
      <c r="AZ16" s="100"/>
      <c r="BA16" s="100" t="s">
        <v>563</v>
      </c>
      <c r="BB16" s="162">
        <v>5</v>
      </c>
      <c r="BC16" s="99"/>
      <c r="BD16" s="99"/>
      <c r="BE16" s="99"/>
      <c r="BF16" s="52"/>
      <c r="BG16" s="79"/>
      <c r="BH16" s="104" t="e">
        <f>AVERAGE(Table12151653[[#This Row],[Column55]],Table12151653[[#This Row],[Column56]])</f>
        <v>#DIV/0!</v>
      </c>
    </row>
    <row r="17" spans="1:60" ht="23.1" customHeight="1" x14ac:dyDescent="0.3">
      <c r="A17" s="77">
        <v>15</v>
      </c>
      <c r="B17" s="54" t="s">
        <v>292</v>
      </c>
      <c r="C17" s="55" t="s">
        <v>293</v>
      </c>
      <c r="D17" s="54" t="s">
        <v>541</v>
      </c>
      <c r="E17" s="54" t="s">
        <v>492</v>
      </c>
      <c r="F17" s="54" t="s">
        <v>640</v>
      </c>
      <c r="G17" s="56"/>
      <c r="H17" s="56"/>
      <c r="I17" s="56"/>
      <c r="J17" s="56"/>
      <c r="K17" s="57"/>
      <c r="L17" s="104">
        <v>0</v>
      </c>
      <c r="M17" s="100" t="s">
        <v>563</v>
      </c>
      <c r="N17" s="100"/>
      <c r="O17" s="100" t="s">
        <v>563</v>
      </c>
      <c r="P17" s="100" t="s">
        <v>563</v>
      </c>
      <c r="Q17" s="100"/>
      <c r="R17" s="162" t="s">
        <v>563</v>
      </c>
      <c r="S17" s="100"/>
      <c r="T17" s="100"/>
      <c r="U17" s="100"/>
      <c r="V17" s="100"/>
      <c r="W17" s="57"/>
      <c r="X17" s="104" t="e">
        <v>#DIV/0!</v>
      </c>
      <c r="Y17" s="100"/>
      <c r="Z17" s="100"/>
      <c r="AA17" s="100"/>
      <c r="AB17" s="100"/>
      <c r="AC17" s="57"/>
      <c r="AD17" s="104" t="e">
        <v>#DIV/0!</v>
      </c>
      <c r="AE17" s="100"/>
      <c r="AF17" s="100"/>
      <c r="AG17" s="100"/>
      <c r="AH17" s="100"/>
      <c r="AI17" s="57"/>
      <c r="AJ17" s="104" t="e">
        <v>#DIV/0!</v>
      </c>
      <c r="AK17" s="56"/>
      <c r="AL17" s="56"/>
      <c r="AM17" s="100"/>
      <c r="AN17" s="56"/>
      <c r="AO17" s="57"/>
      <c r="AP17" s="104">
        <v>0</v>
      </c>
      <c r="AQ17" s="100"/>
      <c r="AR17" s="100"/>
      <c r="AS17" s="100"/>
      <c r="AT17" s="100"/>
      <c r="AU17" s="57"/>
      <c r="AV17" s="104" t="e">
        <v>#DIV/0!</v>
      </c>
      <c r="AW17" s="100"/>
      <c r="AX17" s="100"/>
      <c r="AY17" s="100" t="s">
        <v>563</v>
      </c>
      <c r="AZ17" s="100"/>
      <c r="BA17" s="100" t="s">
        <v>563</v>
      </c>
      <c r="BB17" s="162" t="s">
        <v>563</v>
      </c>
      <c r="BC17" s="100"/>
      <c r="BD17" s="100"/>
      <c r="BE17" s="100"/>
      <c r="BF17" s="56"/>
      <c r="BG17" s="74"/>
      <c r="BH17" s="104" t="e">
        <f>AVERAGE(Table12151653[[#This Row],[Column55]],Table12151653[[#This Row],[Column56]])</f>
        <v>#DIV/0!</v>
      </c>
    </row>
    <row r="18" spans="1:60" ht="23.1" customHeight="1" x14ac:dyDescent="0.3">
      <c r="A18" s="78">
        <v>16</v>
      </c>
      <c r="B18" s="61" t="s">
        <v>104</v>
      </c>
      <c r="C18" s="62" t="s">
        <v>105</v>
      </c>
      <c r="D18" s="61" t="s">
        <v>449</v>
      </c>
      <c r="E18" s="61" t="s">
        <v>34</v>
      </c>
      <c r="F18" s="61" t="s">
        <v>638</v>
      </c>
      <c r="G18" s="52"/>
      <c r="H18" s="52"/>
      <c r="I18" s="52"/>
      <c r="J18" s="52"/>
      <c r="K18" s="63"/>
      <c r="L18" s="104">
        <v>0</v>
      </c>
      <c r="M18" s="100">
        <v>3</v>
      </c>
      <c r="N18" s="100"/>
      <c r="O18" s="100">
        <v>4</v>
      </c>
      <c r="P18" s="100">
        <v>3</v>
      </c>
      <c r="Q18" s="100"/>
      <c r="R18" s="162">
        <v>3.3333333333333335</v>
      </c>
      <c r="S18" s="99"/>
      <c r="T18" s="99"/>
      <c r="U18" s="99"/>
      <c r="V18" s="99"/>
      <c r="W18" s="63"/>
      <c r="X18" s="104" t="e">
        <v>#DIV/0!</v>
      </c>
      <c r="Y18" s="99"/>
      <c r="Z18" s="99"/>
      <c r="AA18" s="99"/>
      <c r="AB18" s="99"/>
      <c r="AC18" s="63"/>
      <c r="AD18" s="104" t="e">
        <v>#DIV/0!</v>
      </c>
      <c r="AE18" s="99"/>
      <c r="AF18" s="99"/>
      <c r="AG18" s="99"/>
      <c r="AH18" s="99"/>
      <c r="AI18" s="63"/>
      <c r="AJ18" s="104" t="e">
        <v>#DIV/0!</v>
      </c>
      <c r="AK18" s="52"/>
      <c r="AL18" s="52"/>
      <c r="AM18" s="99"/>
      <c r="AN18" s="52"/>
      <c r="AO18" s="63"/>
      <c r="AP18" s="104">
        <v>0</v>
      </c>
      <c r="AQ18" s="99"/>
      <c r="AR18" s="99"/>
      <c r="AS18" s="99"/>
      <c r="AT18" s="99"/>
      <c r="AU18" s="63"/>
      <c r="AV18" s="104" t="e">
        <v>#DIV/0!</v>
      </c>
      <c r="AW18" s="99"/>
      <c r="AX18" s="99"/>
      <c r="AY18" s="100">
        <v>5</v>
      </c>
      <c r="AZ18" s="100"/>
      <c r="BA18" s="100" t="s">
        <v>563</v>
      </c>
      <c r="BB18" s="162">
        <v>5</v>
      </c>
      <c r="BC18" s="99"/>
      <c r="BD18" s="99"/>
      <c r="BE18" s="99"/>
      <c r="BF18" s="52"/>
      <c r="BG18" s="79"/>
      <c r="BH18" s="104" t="e">
        <f>AVERAGE(Table12151653[[#This Row],[Column55]],Table12151653[[#This Row],[Column56]])</f>
        <v>#DIV/0!</v>
      </c>
    </row>
    <row r="19" spans="1:60" ht="23.1" customHeight="1" x14ac:dyDescent="0.3">
      <c r="A19" s="77">
        <v>17</v>
      </c>
      <c r="B19" s="54" t="s">
        <v>294</v>
      </c>
      <c r="C19" s="55" t="s">
        <v>295</v>
      </c>
      <c r="D19" s="54" t="s">
        <v>541</v>
      </c>
      <c r="E19" s="54" t="s">
        <v>492</v>
      </c>
      <c r="F19" s="54" t="s">
        <v>640</v>
      </c>
      <c r="G19" s="56"/>
      <c r="H19" s="56"/>
      <c r="I19" s="56"/>
      <c r="J19" s="56"/>
      <c r="K19" s="57"/>
      <c r="L19" s="104">
        <v>0</v>
      </c>
      <c r="M19" s="100" t="s">
        <v>563</v>
      </c>
      <c r="N19" s="100"/>
      <c r="O19" s="100" t="s">
        <v>563</v>
      </c>
      <c r="P19" s="100" t="s">
        <v>563</v>
      </c>
      <c r="Q19" s="100"/>
      <c r="R19" s="162" t="s">
        <v>563</v>
      </c>
      <c r="S19" s="100"/>
      <c r="T19" s="100"/>
      <c r="U19" s="100"/>
      <c r="V19" s="100"/>
      <c r="W19" s="57"/>
      <c r="X19" s="104" t="e">
        <v>#DIV/0!</v>
      </c>
      <c r="Y19" s="100"/>
      <c r="Z19" s="100"/>
      <c r="AA19" s="100"/>
      <c r="AB19" s="100"/>
      <c r="AC19" s="57"/>
      <c r="AD19" s="104" t="e">
        <v>#DIV/0!</v>
      </c>
      <c r="AE19" s="100"/>
      <c r="AF19" s="100"/>
      <c r="AG19" s="100"/>
      <c r="AH19" s="100"/>
      <c r="AI19" s="57"/>
      <c r="AJ19" s="104" t="e">
        <v>#DIV/0!</v>
      </c>
      <c r="AK19" s="56"/>
      <c r="AL19" s="56"/>
      <c r="AM19" s="100"/>
      <c r="AN19" s="56"/>
      <c r="AO19" s="57"/>
      <c r="AP19" s="104">
        <v>0</v>
      </c>
      <c r="AQ19" s="100"/>
      <c r="AR19" s="100"/>
      <c r="AS19" s="100"/>
      <c r="AT19" s="100"/>
      <c r="AU19" s="57"/>
      <c r="AV19" s="104" t="e">
        <v>#DIV/0!</v>
      </c>
      <c r="AW19" s="100"/>
      <c r="AX19" s="100"/>
      <c r="AY19" s="100" t="s">
        <v>563</v>
      </c>
      <c r="AZ19" s="100"/>
      <c r="BA19" s="100" t="s">
        <v>563</v>
      </c>
      <c r="BB19" s="162" t="s">
        <v>563</v>
      </c>
      <c r="BC19" s="100"/>
      <c r="BD19" s="100"/>
      <c r="BE19" s="100"/>
      <c r="BF19" s="56"/>
      <c r="BG19" s="74"/>
      <c r="BH19" s="104" t="e">
        <f>AVERAGE(Table12151653[[#This Row],[Column55]],Table12151653[[#This Row],[Column56]])</f>
        <v>#DIV/0!</v>
      </c>
    </row>
    <row r="20" spans="1:60" ht="23.1" customHeight="1" x14ac:dyDescent="0.3">
      <c r="A20" s="78">
        <v>18</v>
      </c>
      <c r="B20" s="61" t="s">
        <v>106</v>
      </c>
      <c r="C20" s="62" t="s">
        <v>107</v>
      </c>
      <c r="D20" s="61" t="s">
        <v>542</v>
      </c>
      <c r="E20" s="61" t="s">
        <v>34</v>
      </c>
      <c r="F20" s="61" t="s">
        <v>638</v>
      </c>
      <c r="G20" s="52"/>
      <c r="H20" s="52"/>
      <c r="I20" s="52"/>
      <c r="J20" s="52"/>
      <c r="K20" s="63"/>
      <c r="L20" s="104">
        <v>0</v>
      </c>
      <c r="M20" s="100">
        <v>3</v>
      </c>
      <c r="N20" s="100"/>
      <c r="O20" s="100">
        <v>4</v>
      </c>
      <c r="P20" s="100">
        <v>4</v>
      </c>
      <c r="Q20" s="100"/>
      <c r="R20" s="162">
        <v>3.6666666666666665</v>
      </c>
      <c r="S20" s="99"/>
      <c r="T20" s="99"/>
      <c r="U20" s="99"/>
      <c r="V20" s="99"/>
      <c r="W20" s="63"/>
      <c r="X20" s="104" t="e">
        <v>#DIV/0!</v>
      </c>
      <c r="Y20" s="99"/>
      <c r="Z20" s="99"/>
      <c r="AA20" s="99"/>
      <c r="AB20" s="99"/>
      <c r="AC20" s="63"/>
      <c r="AD20" s="104" t="e">
        <v>#DIV/0!</v>
      </c>
      <c r="AE20" s="99"/>
      <c r="AF20" s="99"/>
      <c r="AG20" s="99"/>
      <c r="AH20" s="99"/>
      <c r="AI20" s="63"/>
      <c r="AJ20" s="104" t="e">
        <v>#DIV/0!</v>
      </c>
      <c r="AK20" s="52"/>
      <c r="AL20" s="52"/>
      <c r="AM20" s="99"/>
      <c r="AN20" s="52"/>
      <c r="AO20" s="63"/>
      <c r="AP20" s="104">
        <v>0</v>
      </c>
      <c r="AQ20" s="99"/>
      <c r="AR20" s="99"/>
      <c r="AS20" s="99"/>
      <c r="AT20" s="99"/>
      <c r="AU20" s="63"/>
      <c r="AV20" s="104" t="e">
        <v>#DIV/0!</v>
      </c>
      <c r="AW20" s="99"/>
      <c r="AX20" s="99"/>
      <c r="AY20" s="100">
        <v>5</v>
      </c>
      <c r="AZ20" s="100"/>
      <c r="BA20" s="100" t="s">
        <v>563</v>
      </c>
      <c r="BB20" s="162">
        <v>5</v>
      </c>
      <c r="BC20" s="99"/>
      <c r="BD20" s="99"/>
      <c r="BE20" s="99"/>
      <c r="BF20" s="52"/>
      <c r="BG20" s="79"/>
      <c r="BH20" s="104" t="e">
        <f>AVERAGE(Table12151653[[#This Row],[Column55]],Table12151653[[#This Row],[Column56]])</f>
        <v>#DIV/0!</v>
      </c>
    </row>
    <row r="21" spans="1:60" ht="23.1" customHeight="1" x14ac:dyDescent="0.3">
      <c r="A21" s="77">
        <v>19</v>
      </c>
      <c r="B21" s="54" t="s">
        <v>49</v>
      </c>
      <c r="C21" s="55" t="s">
        <v>50</v>
      </c>
      <c r="D21" s="54" t="s">
        <v>541</v>
      </c>
      <c r="E21" s="54" t="s">
        <v>34</v>
      </c>
      <c r="F21" s="54" t="s">
        <v>638</v>
      </c>
      <c r="G21" s="56"/>
      <c r="H21" s="56"/>
      <c r="I21" s="56"/>
      <c r="J21" s="56"/>
      <c r="K21" s="57"/>
      <c r="L21" s="104">
        <v>0</v>
      </c>
      <c r="M21" s="100">
        <v>0</v>
      </c>
      <c r="N21" s="100"/>
      <c r="O21" s="100">
        <v>0</v>
      </c>
      <c r="P21" s="100">
        <v>0</v>
      </c>
      <c r="Q21" s="100"/>
      <c r="R21" s="162">
        <v>0</v>
      </c>
      <c r="S21" s="100"/>
      <c r="T21" s="100"/>
      <c r="U21" s="100"/>
      <c r="V21" s="100"/>
      <c r="W21" s="57"/>
      <c r="X21" s="104" t="e">
        <v>#DIV/0!</v>
      </c>
      <c r="Y21" s="100"/>
      <c r="Z21" s="100"/>
      <c r="AA21" s="100"/>
      <c r="AB21" s="100"/>
      <c r="AC21" s="57"/>
      <c r="AD21" s="104" t="e">
        <v>#DIV/0!</v>
      </c>
      <c r="AE21" s="100"/>
      <c r="AF21" s="100"/>
      <c r="AG21" s="100"/>
      <c r="AH21" s="100"/>
      <c r="AI21" s="57"/>
      <c r="AJ21" s="104" t="e">
        <v>#DIV/0!</v>
      </c>
      <c r="AK21" s="56"/>
      <c r="AL21" s="56"/>
      <c r="AM21" s="100"/>
      <c r="AN21" s="56"/>
      <c r="AO21" s="57"/>
      <c r="AP21" s="104">
        <v>0</v>
      </c>
      <c r="AQ21" s="100"/>
      <c r="AR21" s="100"/>
      <c r="AS21" s="100"/>
      <c r="AT21" s="100"/>
      <c r="AU21" s="57"/>
      <c r="AV21" s="104" t="e">
        <v>#DIV/0!</v>
      </c>
      <c r="AW21" s="100"/>
      <c r="AX21" s="100"/>
      <c r="AY21" s="100">
        <v>0</v>
      </c>
      <c r="AZ21" s="100"/>
      <c r="BA21" s="100" t="s">
        <v>563</v>
      </c>
      <c r="BB21" s="162">
        <v>0</v>
      </c>
      <c r="BC21" s="100"/>
      <c r="BD21" s="100"/>
      <c r="BE21" s="100"/>
      <c r="BF21" s="56"/>
      <c r="BG21" s="74"/>
      <c r="BH21" s="104" t="e">
        <f>AVERAGE(Table12151653[[#This Row],[Column55]],Table12151653[[#This Row],[Column56]])</f>
        <v>#DIV/0!</v>
      </c>
    </row>
    <row r="22" spans="1:60" ht="23.1" customHeight="1" x14ac:dyDescent="0.3">
      <c r="A22" s="78">
        <v>20</v>
      </c>
      <c r="B22" s="61" t="s">
        <v>195</v>
      </c>
      <c r="C22" s="62" t="s">
        <v>536</v>
      </c>
      <c r="D22" s="61" t="s">
        <v>449</v>
      </c>
      <c r="E22" s="61" t="s">
        <v>160</v>
      </c>
      <c r="F22" s="61" t="s">
        <v>641</v>
      </c>
      <c r="G22" s="52"/>
      <c r="H22" s="52"/>
      <c r="I22" s="52"/>
      <c r="J22" s="52"/>
      <c r="K22" s="63"/>
      <c r="L22" s="104">
        <v>0</v>
      </c>
      <c r="M22" s="100">
        <v>3</v>
      </c>
      <c r="N22" s="100"/>
      <c r="O22" s="100">
        <v>3</v>
      </c>
      <c r="P22" s="100" t="s">
        <v>563</v>
      </c>
      <c r="Q22" s="100"/>
      <c r="R22" s="162">
        <v>3</v>
      </c>
      <c r="S22" s="99"/>
      <c r="T22" s="99"/>
      <c r="U22" s="99"/>
      <c r="V22" s="99"/>
      <c r="W22" s="63"/>
      <c r="X22" s="104" t="e">
        <v>#DIV/0!</v>
      </c>
      <c r="Y22" s="99"/>
      <c r="Z22" s="99"/>
      <c r="AA22" s="99"/>
      <c r="AB22" s="99"/>
      <c r="AC22" s="63"/>
      <c r="AD22" s="104" t="e">
        <v>#DIV/0!</v>
      </c>
      <c r="AE22" s="99"/>
      <c r="AF22" s="99"/>
      <c r="AG22" s="99"/>
      <c r="AH22" s="99"/>
      <c r="AI22" s="63"/>
      <c r="AJ22" s="104" t="e">
        <v>#DIV/0!</v>
      </c>
      <c r="AK22" s="52"/>
      <c r="AL22" s="52"/>
      <c r="AM22" s="99"/>
      <c r="AN22" s="52"/>
      <c r="AO22" s="63"/>
      <c r="AP22" s="104">
        <v>0</v>
      </c>
      <c r="AQ22" s="99"/>
      <c r="AR22" s="99"/>
      <c r="AS22" s="99"/>
      <c r="AT22" s="99"/>
      <c r="AU22" s="63"/>
      <c r="AV22" s="104" t="e">
        <v>#DIV/0!</v>
      </c>
      <c r="AW22" s="99"/>
      <c r="AX22" s="99"/>
      <c r="AY22" s="100">
        <v>5</v>
      </c>
      <c r="AZ22" s="100"/>
      <c r="BA22" s="100" t="s">
        <v>563</v>
      </c>
      <c r="BB22" s="162">
        <v>5</v>
      </c>
      <c r="BC22" s="99"/>
      <c r="BD22" s="99"/>
      <c r="BE22" s="99"/>
      <c r="BF22" s="52"/>
      <c r="BG22" s="79"/>
      <c r="BH22" s="104" t="e">
        <f>AVERAGE(Table12151653[[#This Row],[Column55]],Table12151653[[#This Row],[Column56]])</f>
        <v>#DIV/0!</v>
      </c>
    </row>
    <row r="23" spans="1:60" ht="23.1" customHeight="1" x14ac:dyDescent="0.3">
      <c r="A23" s="77">
        <v>21</v>
      </c>
      <c r="B23" s="54" t="s">
        <v>208</v>
      </c>
      <c r="C23" s="55" t="s">
        <v>209</v>
      </c>
      <c r="D23" s="54" t="s">
        <v>449</v>
      </c>
      <c r="E23" s="54" t="s">
        <v>160</v>
      </c>
      <c r="F23" s="54" t="s">
        <v>641</v>
      </c>
      <c r="G23" s="56"/>
      <c r="H23" s="56"/>
      <c r="I23" s="56"/>
      <c r="J23" s="56"/>
      <c r="K23" s="57"/>
      <c r="L23" s="104">
        <v>0</v>
      </c>
      <c r="M23" s="100">
        <v>2</v>
      </c>
      <c r="N23" s="100"/>
      <c r="O23" s="100">
        <v>2</v>
      </c>
      <c r="P23" s="100" t="s">
        <v>563</v>
      </c>
      <c r="Q23" s="100"/>
      <c r="R23" s="162">
        <v>2</v>
      </c>
      <c r="S23" s="100"/>
      <c r="T23" s="100"/>
      <c r="U23" s="100"/>
      <c r="V23" s="100"/>
      <c r="W23" s="57"/>
      <c r="X23" s="104" t="e">
        <v>#DIV/0!</v>
      </c>
      <c r="Y23" s="100"/>
      <c r="Z23" s="100"/>
      <c r="AA23" s="100"/>
      <c r="AB23" s="100"/>
      <c r="AC23" s="57"/>
      <c r="AD23" s="104" t="e">
        <v>#DIV/0!</v>
      </c>
      <c r="AE23" s="100"/>
      <c r="AF23" s="100"/>
      <c r="AG23" s="100"/>
      <c r="AH23" s="100"/>
      <c r="AI23" s="57"/>
      <c r="AJ23" s="104" t="e">
        <v>#DIV/0!</v>
      </c>
      <c r="AK23" s="56"/>
      <c r="AL23" s="56"/>
      <c r="AM23" s="100"/>
      <c r="AN23" s="56"/>
      <c r="AO23" s="57"/>
      <c r="AP23" s="104">
        <v>0</v>
      </c>
      <c r="AQ23" s="100"/>
      <c r="AR23" s="100"/>
      <c r="AS23" s="100"/>
      <c r="AT23" s="100"/>
      <c r="AU23" s="57"/>
      <c r="AV23" s="104" t="e">
        <v>#DIV/0!</v>
      </c>
      <c r="AW23" s="100"/>
      <c r="AX23" s="100"/>
      <c r="AY23" s="100">
        <v>5</v>
      </c>
      <c r="AZ23" s="100"/>
      <c r="BA23" s="100" t="s">
        <v>563</v>
      </c>
      <c r="BB23" s="162">
        <v>5</v>
      </c>
      <c r="BC23" s="100"/>
      <c r="BD23" s="100"/>
      <c r="BE23" s="100"/>
      <c r="BF23" s="56"/>
      <c r="BG23" s="74"/>
      <c r="BH23" s="104" t="e">
        <f>AVERAGE(Table12151653[[#This Row],[Column55]],Table12151653[[#This Row],[Column56]])</f>
        <v>#DIV/0!</v>
      </c>
    </row>
    <row r="24" spans="1:60" ht="23.1" customHeight="1" x14ac:dyDescent="0.3">
      <c r="A24" s="78">
        <v>22</v>
      </c>
      <c r="B24" s="61" t="s">
        <v>57</v>
      </c>
      <c r="C24" s="62" t="s">
        <v>58</v>
      </c>
      <c r="D24" s="61" t="s">
        <v>449</v>
      </c>
      <c r="E24" s="61" t="s">
        <v>34</v>
      </c>
      <c r="F24" s="61" t="s">
        <v>638</v>
      </c>
      <c r="G24" s="52"/>
      <c r="H24" s="52"/>
      <c r="I24" s="52"/>
      <c r="J24" s="52"/>
      <c r="K24" s="63"/>
      <c r="L24" s="104">
        <v>0</v>
      </c>
      <c r="M24" s="100">
        <v>2</v>
      </c>
      <c r="N24" s="100"/>
      <c r="O24" s="100">
        <v>2</v>
      </c>
      <c r="P24" s="100">
        <v>1</v>
      </c>
      <c r="Q24" s="100"/>
      <c r="R24" s="162">
        <v>1.6666666666666667</v>
      </c>
      <c r="S24" s="99"/>
      <c r="T24" s="99"/>
      <c r="U24" s="99"/>
      <c r="V24" s="99"/>
      <c r="W24" s="63"/>
      <c r="X24" s="104" t="e">
        <v>#DIV/0!</v>
      </c>
      <c r="Y24" s="99"/>
      <c r="Z24" s="99"/>
      <c r="AA24" s="99"/>
      <c r="AB24" s="99"/>
      <c r="AC24" s="63"/>
      <c r="AD24" s="104" t="e">
        <v>#DIV/0!</v>
      </c>
      <c r="AE24" s="99"/>
      <c r="AF24" s="99"/>
      <c r="AG24" s="99"/>
      <c r="AH24" s="99"/>
      <c r="AI24" s="63"/>
      <c r="AJ24" s="104" t="e">
        <v>#DIV/0!</v>
      </c>
      <c r="AK24" s="52"/>
      <c r="AL24" s="52"/>
      <c r="AM24" s="99"/>
      <c r="AN24" s="52"/>
      <c r="AO24" s="63"/>
      <c r="AP24" s="104">
        <v>0</v>
      </c>
      <c r="AQ24" s="99"/>
      <c r="AR24" s="99"/>
      <c r="AS24" s="99"/>
      <c r="AT24" s="99"/>
      <c r="AU24" s="63"/>
      <c r="AV24" s="104" t="e">
        <v>#DIV/0!</v>
      </c>
      <c r="AW24" s="99"/>
      <c r="AX24" s="99"/>
      <c r="AY24" s="100">
        <v>5</v>
      </c>
      <c r="AZ24" s="100"/>
      <c r="BA24" s="100" t="s">
        <v>563</v>
      </c>
      <c r="BB24" s="162">
        <v>5</v>
      </c>
      <c r="BC24" s="99"/>
      <c r="BD24" s="99"/>
      <c r="BE24" s="99"/>
      <c r="BF24" s="52"/>
      <c r="BG24" s="79"/>
      <c r="BH24" s="104" t="e">
        <f>AVERAGE(Table12151653[[#This Row],[Column55]],Table12151653[[#This Row],[Column56]])</f>
        <v>#DIV/0!</v>
      </c>
    </row>
    <row r="25" spans="1:60" ht="23.1" customHeight="1" x14ac:dyDescent="0.3">
      <c r="A25" s="77">
        <v>23</v>
      </c>
      <c r="B25" s="54" t="s">
        <v>224</v>
      </c>
      <c r="C25" s="55" t="s">
        <v>225</v>
      </c>
      <c r="D25" s="54" t="s">
        <v>449</v>
      </c>
      <c r="E25" s="54" t="s">
        <v>160</v>
      </c>
      <c r="F25" s="54" t="s">
        <v>641</v>
      </c>
      <c r="G25" s="56"/>
      <c r="H25" s="56"/>
      <c r="I25" s="56"/>
      <c r="J25" s="56"/>
      <c r="K25" s="57"/>
      <c r="L25" s="104">
        <v>0</v>
      </c>
      <c r="M25" s="100">
        <v>0</v>
      </c>
      <c r="N25" s="100"/>
      <c r="O25" s="100">
        <v>0</v>
      </c>
      <c r="P25" s="100" t="s">
        <v>563</v>
      </c>
      <c r="Q25" s="100"/>
      <c r="R25" s="162">
        <v>0</v>
      </c>
      <c r="S25" s="100"/>
      <c r="T25" s="100"/>
      <c r="U25" s="100"/>
      <c r="V25" s="100"/>
      <c r="W25" s="57"/>
      <c r="X25" s="104" t="e">
        <v>#DIV/0!</v>
      </c>
      <c r="Y25" s="100"/>
      <c r="Z25" s="100"/>
      <c r="AA25" s="100"/>
      <c r="AB25" s="100"/>
      <c r="AC25" s="57"/>
      <c r="AD25" s="104" t="e">
        <v>#DIV/0!</v>
      </c>
      <c r="AE25" s="100"/>
      <c r="AF25" s="100"/>
      <c r="AG25" s="100"/>
      <c r="AH25" s="100"/>
      <c r="AI25" s="57"/>
      <c r="AJ25" s="104" t="e">
        <v>#DIV/0!</v>
      </c>
      <c r="AK25" s="56"/>
      <c r="AL25" s="56"/>
      <c r="AM25" s="100"/>
      <c r="AN25" s="56"/>
      <c r="AO25" s="57"/>
      <c r="AP25" s="104">
        <v>0</v>
      </c>
      <c r="AQ25" s="100"/>
      <c r="AR25" s="100"/>
      <c r="AS25" s="100"/>
      <c r="AT25" s="100"/>
      <c r="AU25" s="57"/>
      <c r="AV25" s="104" t="e">
        <v>#DIV/0!</v>
      </c>
      <c r="AW25" s="100"/>
      <c r="AX25" s="100"/>
      <c r="AY25" s="100">
        <v>0</v>
      </c>
      <c r="AZ25" s="100"/>
      <c r="BA25" s="100" t="s">
        <v>563</v>
      </c>
      <c r="BB25" s="162">
        <v>0</v>
      </c>
      <c r="BC25" s="100"/>
      <c r="BD25" s="100"/>
      <c r="BE25" s="100"/>
      <c r="BF25" s="56"/>
      <c r="BG25" s="74"/>
      <c r="BH25" s="104" t="e">
        <f>AVERAGE(Table12151653[[#This Row],[Column55]],Table12151653[[#This Row],[Column56]])</f>
        <v>#DIV/0!</v>
      </c>
    </row>
    <row r="26" spans="1:60" ht="23.1" customHeight="1" x14ac:dyDescent="0.3">
      <c r="A26" s="78">
        <v>24</v>
      </c>
      <c r="B26" s="61" t="s">
        <v>296</v>
      </c>
      <c r="C26" s="62" t="s">
        <v>108</v>
      </c>
      <c r="D26" s="61" t="s">
        <v>449</v>
      </c>
      <c r="E26" s="61" t="s">
        <v>34</v>
      </c>
      <c r="F26" s="61" t="s">
        <v>638</v>
      </c>
      <c r="G26" s="52"/>
      <c r="H26" s="52"/>
      <c r="I26" s="52"/>
      <c r="J26" s="52"/>
      <c r="K26" s="63"/>
      <c r="L26" s="104">
        <v>0</v>
      </c>
      <c r="M26" s="100">
        <v>0</v>
      </c>
      <c r="N26" s="100"/>
      <c r="O26" s="100">
        <v>0</v>
      </c>
      <c r="P26" s="100">
        <v>0</v>
      </c>
      <c r="Q26" s="100"/>
      <c r="R26" s="162">
        <v>0</v>
      </c>
      <c r="S26" s="99"/>
      <c r="T26" s="99"/>
      <c r="U26" s="99"/>
      <c r="V26" s="99"/>
      <c r="W26" s="63"/>
      <c r="X26" s="104" t="e">
        <v>#DIV/0!</v>
      </c>
      <c r="Y26" s="99"/>
      <c r="Z26" s="99"/>
      <c r="AA26" s="99"/>
      <c r="AB26" s="99"/>
      <c r="AC26" s="63"/>
      <c r="AD26" s="104" t="e">
        <v>#DIV/0!</v>
      </c>
      <c r="AE26" s="99"/>
      <c r="AF26" s="99"/>
      <c r="AG26" s="99"/>
      <c r="AH26" s="99"/>
      <c r="AI26" s="63"/>
      <c r="AJ26" s="104" t="e">
        <v>#DIV/0!</v>
      </c>
      <c r="AK26" s="52"/>
      <c r="AL26" s="52"/>
      <c r="AM26" s="99"/>
      <c r="AN26" s="52"/>
      <c r="AO26" s="63"/>
      <c r="AP26" s="104">
        <v>0</v>
      </c>
      <c r="AQ26" s="99"/>
      <c r="AR26" s="99"/>
      <c r="AS26" s="99"/>
      <c r="AT26" s="99"/>
      <c r="AU26" s="63"/>
      <c r="AV26" s="104" t="e">
        <v>#DIV/0!</v>
      </c>
      <c r="AW26" s="99"/>
      <c r="AX26" s="99"/>
      <c r="AY26" s="100">
        <v>0</v>
      </c>
      <c r="AZ26" s="100"/>
      <c r="BA26" s="100" t="s">
        <v>563</v>
      </c>
      <c r="BB26" s="162">
        <v>0</v>
      </c>
      <c r="BC26" s="99"/>
      <c r="BD26" s="99"/>
      <c r="BE26" s="99"/>
      <c r="BF26" s="52"/>
      <c r="BG26" s="79"/>
      <c r="BH26" s="104" t="e">
        <f>AVERAGE(Table12151653[[#This Row],[Column55]],Table12151653[[#This Row],[Column56]])</f>
        <v>#DIV/0!</v>
      </c>
    </row>
    <row r="27" spans="1:60" ht="23.1" customHeight="1" x14ac:dyDescent="0.3">
      <c r="A27" s="77">
        <v>25</v>
      </c>
      <c r="B27" s="54" t="s">
        <v>240</v>
      </c>
      <c r="C27" s="55" t="s">
        <v>241</v>
      </c>
      <c r="D27" s="54" t="s">
        <v>449</v>
      </c>
      <c r="E27" s="54" t="s">
        <v>160</v>
      </c>
      <c r="F27" s="54" t="s">
        <v>641</v>
      </c>
      <c r="G27" s="56"/>
      <c r="H27" s="56"/>
      <c r="I27" s="56"/>
      <c r="J27" s="56"/>
      <c r="K27" s="57"/>
      <c r="L27" s="104">
        <v>0</v>
      </c>
      <c r="M27" s="100">
        <v>3</v>
      </c>
      <c r="N27" s="100"/>
      <c r="O27" s="100">
        <v>2</v>
      </c>
      <c r="P27" s="100" t="s">
        <v>563</v>
      </c>
      <c r="Q27" s="100"/>
      <c r="R27" s="162">
        <v>2.5</v>
      </c>
      <c r="S27" s="100"/>
      <c r="T27" s="100"/>
      <c r="U27" s="100"/>
      <c r="V27" s="100"/>
      <c r="W27" s="57"/>
      <c r="X27" s="104" t="e">
        <v>#DIV/0!</v>
      </c>
      <c r="Y27" s="100"/>
      <c r="Z27" s="100"/>
      <c r="AA27" s="100"/>
      <c r="AB27" s="100"/>
      <c r="AC27" s="57"/>
      <c r="AD27" s="104" t="e">
        <v>#DIV/0!</v>
      </c>
      <c r="AE27" s="100"/>
      <c r="AF27" s="100"/>
      <c r="AG27" s="100"/>
      <c r="AH27" s="100"/>
      <c r="AI27" s="57"/>
      <c r="AJ27" s="104" t="e">
        <v>#DIV/0!</v>
      </c>
      <c r="AK27" s="56"/>
      <c r="AL27" s="56"/>
      <c r="AM27" s="100"/>
      <c r="AN27" s="56"/>
      <c r="AO27" s="57"/>
      <c r="AP27" s="104">
        <v>0</v>
      </c>
      <c r="AQ27" s="100"/>
      <c r="AR27" s="100"/>
      <c r="AS27" s="100"/>
      <c r="AT27" s="100"/>
      <c r="AU27" s="57"/>
      <c r="AV27" s="104" t="e">
        <v>#DIV/0!</v>
      </c>
      <c r="AW27" s="100"/>
      <c r="AX27" s="100"/>
      <c r="AY27" s="100">
        <v>5</v>
      </c>
      <c r="AZ27" s="100"/>
      <c r="BA27" s="100" t="s">
        <v>563</v>
      </c>
      <c r="BB27" s="162">
        <v>5</v>
      </c>
      <c r="BC27" s="100"/>
      <c r="BD27" s="100"/>
      <c r="BE27" s="100"/>
      <c r="BF27" s="56"/>
      <c r="BG27" s="74"/>
      <c r="BH27" s="104" t="e">
        <f>AVERAGE(Table12151653[[#This Row],[Column55]],Table12151653[[#This Row],[Column56]])</f>
        <v>#DIV/0!</v>
      </c>
    </row>
    <row r="28" spans="1:60" ht="23.1" customHeight="1" x14ac:dyDescent="0.3">
      <c r="A28" s="78">
        <v>26</v>
      </c>
      <c r="B28" s="61" t="s">
        <v>297</v>
      </c>
      <c r="C28" s="62" t="s">
        <v>298</v>
      </c>
      <c r="D28" s="61" t="s">
        <v>541</v>
      </c>
      <c r="E28" s="61" t="s">
        <v>492</v>
      </c>
      <c r="F28" s="61" t="s">
        <v>640</v>
      </c>
      <c r="G28" s="52"/>
      <c r="H28" s="52"/>
      <c r="I28" s="52"/>
      <c r="J28" s="52"/>
      <c r="K28" s="63"/>
      <c r="L28" s="104">
        <v>0</v>
      </c>
      <c r="M28" s="100" t="s">
        <v>563</v>
      </c>
      <c r="N28" s="100"/>
      <c r="O28" s="100" t="s">
        <v>563</v>
      </c>
      <c r="P28" s="100" t="s">
        <v>563</v>
      </c>
      <c r="Q28" s="100"/>
      <c r="R28" s="162" t="s">
        <v>563</v>
      </c>
      <c r="S28" s="99"/>
      <c r="T28" s="99"/>
      <c r="U28" s="99"/>
      <c r="V28" s="99"/>
      <c r="W28" s="63"/>
      <c r="X28" s="104" t="e">
        <v>#DIV/0!</v>
      </c>
      <c r="Y28" s="99"/>
      <c r="Z28" s="99"/>
      <c r="AA28" s="99"/>
      <c r="AB28" s="99"/>
      <c r="AC28" s="63"/>
      <c r="AD28" s="104" t="e">
        <v>#DIV/0!</v>
      </c>
      <c r="AE28" s="99"/>
      <c r="AF28" s="99"/>
      <c r="AG28" s="99"/>
      <c r="AH28" s="99"/>
      <c r="AI28" s="63"/>
      <c r="AJ28" s="104" t="e">
        <v>#DIV/0!</v>
      </c>
      <c r="AK28" s="52"/>
      <c r="AL28" s="52"/>
      <c r="AM28" s="99"/>
      <c r="AN28" s="52"/>
      <c r="AO28" s="63"/>
      <c r="AP28" s="104">
        <v>0</v>
      </c>
      <c r="AQ28" s="99"/>
      <c r="AR28" s="99"/>
      <c r="AS28" s="99"/>
      <c r="AT28" s="99"/>
      <c r="AU28" s="63"/>
      <c r="AV28" s="104" t="e">
        <v>#DIV/0!</v>
      </c>
      <c r="AW28" s="99"/>
      <c r="AX28" s="99"/>
      <c r="AY28" s="100" t="s">
        <v>563</v>
      </c>
      <c r="AZ28" s="100"/>
      <c r="BA28" s="100" t="s">
        <v>563</v>
      </c>
      <c r="BB28" s="162" t="s">
        <v>563</v>
      </c>
      <c r="BC28" s="99"/>
      <c r="BD28" s="99"/>
      <c r="BE28" s="99"/>
      <c r="BF28" s="52"/>
      <c r="BG28" s="79"/>
      <c r="BH28" s="104" t="e">
        <f>AVERAGE(Table12151653[[#This Row],[Column55]],Table12151653[[#This Row],[Column56]])</f>
        <v>#DIV/0!</v>
      </c>
    </row>
    <row r="29" spans="1:60" ht="23.1" customHeight="1" x14ac:dyDescent="0.3">
      <c r="A29" s="77">
        <v>27</v>
      </c>
      <c r="B29" s="54" t="s">
        <v>256</v>
      </c>
      <c r="C29" s="55" t="s">
        <v>257</v>
      </c>
      <c r="D29" s="54" t="s">
        <v>449</v>
      </c>
      <c r="E29" s="54" t="s">
        <v>160</v>
      </c>
      <c r="F29" s="54" t="s">
        <v>641</v>
      </c>
      <c r="G29" s="56"/>
      <c r="H29" s="56"/>
      <c r="I29" s="56"/>
      <c r="J29" s="56"/>
      <c r="K29" s="57"/>
      <c r="L29" s="104">
        <v>0</v>
      </c>
      <c r="M29" s="100">
        <v>0</v>
      </c>
      <c r="N29" s="100"/>
      <c r="O29" s="100">
        <v>0</v>
      </c>
      <c r="P29" s="100" t="s">
        <v>563</v>
      </c>
      <c r="Q29" s="100"/>
      <c r="R29" s="162">
        <v>0</v>
      </c>
      <c r="S29" s="100"/>
      <c r="T29" s="100"/>
      <c r="U29" s="100"/>
      <c r="V29" s="100"/>
      <c r="W29" s="57"/>
      <c r="X29" s="104" t="e">
        <v>#DIV/0!</v>
      </c>
      <c r="Y29" s="100"/>
      <c r="Z29" s="100"/>
      <c r="AA29" s="100"/>
      <c r="AB29" s="100"/>
      <c r="AC29" s="57"/>
      <c r="AD29" s="104" t="e">
        <v>#DIV/0!</v>
      </c>
      <c r="AE29" s="100"/>
      <c r="AF29" s="100"/>
      <c r="AG29" s="100"/>
      <c r="AH29" s="100"/>
      <c r="AI29" s="57"/>
      <c r="AJ29" s="104" t="e">
        <v>#DIV/0!</v>
      </c>
      <c r="AK29" s="56"/>
      <c r="AL29" s="56"/>
      <c r="AM29" s="100"/>
      <c r="AN29" s="56"/>
      <c r="AO29" s="57"/>
      <c r="AP29" s="104">
        <v>0</v>
      </c>
      <c r="AQ29" s="100"/>
      <c r="AR29" s="100"/>
      <c r="AS29" s="100"/>
      <c r="AT29" s="100"/>
      <c r="AU29" s="57"/>
      <c r="AV29" s="104" t="e">
        <v>#DIV/0!</v>
      </c>
      <c r="AW29" s="100"/>
      <c r="AX29" s="100"/>
      <c r="AY29" s="100">
        <v>0</v>
      </c>
      <c r="AZ29" s="100"/>
      <c r="BA29" s="100" t="s">
        <v>563</v>
      </c>
      <c r="BB29" s="162">
        <v>0</v>
      </c>
      <c r="BC29" s="100"/>
      <c r="BD29" s="100"/>
      <c r="BE29" s="100"/>
      <c r="BF29" s="56"/>
      <c r="BG29" s="74"/>
      <c r="BH29" s="104" t="e">
        <f>AVERAGE(Table12151653[[#This Row],[Column55]],Table12151653[[#This Row],[Column56]])</f>
        <v>#DIV/0!</v>
      </c>
    </row>
    <row r="30" spans="1:60" ht="23.1" customHeight="1" x14ac:dyDescent="0.3">
      <c r="A30" s="78">
        <v>28</v>
      </c>
      <c r="B30" s="61" t="s">
        <v>65</v>
      </c>
      <c r="C30" s="62" t="s">
        <v>66</v>
      </c>
      <c r="D30" s="61" t="s">
        <v>449</v>
      </c>
      <c r="E30" s="61" t="s">
        <v>34</v>
      </c>
      <c r="F30" s="61" t="s">
        <v>638</v>
      </c>
      <c r="G30" s="52"/>
      <c r="H30" s="52"/>
      <c r="I30" s="52"/>
      <c r="J30" s="52"/>
      <c r="K30" s="63"/>
      <c r="L30" s="104">
        <v>0</v>
      </c>
      <c r="M30" s="100">
        <v>1</v>
      </c>
      <c r="N30" s="100"/>
      <c r="O30" s="100">
        <v>1</v>
      </c>
      <c r="P30" s="100">
        <v>1</v>
      </c>
      <c r="Q30" s="100"/>
      <c r="R30" s="162">
        <v>1</v>
      </c>
      <c r="S30" s="99"/>
      <c r="T30" s="99"/>
      <c r="U30" s="99"/>
      <c r="V30" s="99"/>
      <c r="W30" s="63"/>
      <c r="X30" s="104" t="e">
        <v>#DIV/0!</v>
      </c>
      <c r="Y30" s="99"/>
      <c r="Z30" s="99"/>
      <c r="AA30" s="99"/>
      <c r="AB30" s="99"/>
      <c r="AC30" s="63"/>
      <c r="AD30" s="104" t="e">
        <v>#DIV/0!</v>
      </c>
      <c r="AE30" s="99"/>
      <c r="AF30" s="99"/>
      <c r="AG30" s="99"/>
      <c r="AH30" s="99"/>
      <c r="AI30" s="63"/>
      <c r="AJ30" s="104" t="e">
        <v>#DIV/0!</v>
      </c>
      <c r="AK30" s="52"/>
      <c r="AL30" s="52"/>
      <c r="AM30" s="99"/>
      <c r="AN30" s="52"/>
      <c r="AO30" s="63"/>
      <c r="AP30" s="104">
        <v>0</v>
      </c>
      <c r="AQ30" s="99"/>
      <c r="AR30" s="99"/>
      <c r="AS30" s="99"/>
      <c r="AT30" s="99"/>
      <c r="AU30" s="63"/>
      <c r="AV30" s="104" t="e">
        <v>#DIV/0!</v>
      </c>
      <c r="AW30" s="99"/>
      <c r="AX30" s="99"/>
      <c r="AY30" s="100">
        <v>5</v>
      </c>
      <c r="AZ30" s="100"/>
      <c r="BA30" s="100" t="s">
        <v>563</v>
      </c>
      <c r="BB30" s="162">
        <v>5</v>
      </c>
      <c r="BC30" s="99"/>
      <c r="BD30" s="99"/>
      <c r="BE30" s="99"/>
      <c r="BF30" s="52"/>
      <c r="BG30" s="79"/>
      <c r="BH30" s="104" t="e">
        <f>AVERAGE(Table12151653[[#This Row],[Column55]],Table12151653[[#This Row],[Column56]])</f>
        <v>#DIV/0!</v>
      </c>
    </row>
    <row r="31" spans="1:60" ht="23.1" customHeight="1" x14ac:dyDescent="0.3">
      <c r="A31" s="77">
        <v>29</v>
      </c>
      <c r="B31" s="54" t="s">
        <v>299</v>
      </c>
      <c r="C31" s="55" t="s">
        <v>300</v>
      </c>
      <c r="D31" s="54" t="s">
        <v>449</v>
      </c>
      <c r="E31" s="54" t="s">
        <v>492</v>
      </c>
      <c r="F31" s="54" t="s">
        <v>640</v>
      </c>
      <c r="G31" s="56"/>
      <c r="H31" s="56"/>
      <c r="I31" s="56"/>
      <c r="J31" s="56"/>
      <c r="K31" s="57"/>
      <c r="L31" s="104">
        <v>0</v>
      </c>
      <c r="M31" s="100" t="s">
        <v>563</v>
      </c>
      <c r="N31" s="100"/>
      <c r="O31" s="100" t="s">
        <v>563</v>
      </c>
      <c r="P31" s="100" t="s">
        <v>563</v>
      </c>
      <c r="Q31" s="100"/>
      <c r="R31" s="162" t="s">
        <v>563</v>
      </c>
      <c r="S31" s="100"/>
      <c r="T31" s="100"/>
      <c r="U31" s="100"/>
      <c r="V31" s="100"/>
      <c r="W31" s="57"/>
      <c r="X31" s="104" t="e">
        <v>#DIV/0!</v>
      </c>
      <c r="Y31" s="100"/>
      <c r="Z31" s="100"/>
      <c r="AA31" s="100"/>
      <c r="AB31" s="100"/>
      <c r="AC31" s="57"/>
      <c r="AD31" s="104" t="e">
        <v>#DIV/0!</v>
      </c>
      <c r="AE31" s="100"/>
      <c r="AF31" s="100"/>
      <c r="AG31" s="100"/>
      <c r="AH31" s="100"/>
      <c r="AI31" s="57"/>
      <c r="AJ31" s="104" t="e">
        <v>#DIV/0!</v>
      </c>
      <c r="AK31" s="56"/>
      <c r="AL31" s="56"/>
      <c r="AM31" s="100"/>
      <c r="AN31" s="56"/>
      <c r="AO31" s="57"/>
      <c r="AP31" s="104">
        <v>0</v>
      </c>
      <c r="AQ31" s="100"/>
      <c r="AR31" s="100"/>
      <c r="AS31" s="100"/>
      <c r="AT31" s="100"/>
      <c r="AU31" s="57"/>
      <c r="AV31" s="104" t="e">
        <v>#DIV/0!</v>
      </c>
      <c r="AW31" s="100"/>
      <c r="AX31" s="100"/>
      <c r="AY31" s="100" t="s">
        <v>563</v>
      </c>
      <c r="AZ31" s="100"/>
      <c r="BA31" s="100" t="s">
        <v>563</v>
      </c>
      <c r="BB31" s="162" t="s">
        <v>563</v>
      </c>
      <c r="BC31" s="100"/>
      <c r="BD31" s="100"/>
      <c r="BE31" s="100"/>
      <c r="BF31" s="56"/>
      <c r="BG31" s="74"/>
      <c r="BH31" s="104" t="e">
        <f>AVERAGE(Table12151653[[#This Row],[Column55]],Table12151653[[#This Row],[Column56]])</f>
        <v>#DIV/0!</v>
      </c>
    </row>
    <row r="32" spans="1:60" ht="23.1" customHeight="1" x14ac:dyDescent="0.3">
      <c r="A32" s="78">
        <v>30</v>
      </c>
      <c r="B32" s="61" t="s">
        <v>39</v>
      </c>
      <c r="C32" s="62" t="s">
        <v>40</v>
      </c>
      <c r="D32" s="61" t="s">
        <v>449</v>
      </c>
      <c r="E32" s="61" t="s">
        <v>34</v>
      </c>
      <c r="F32" s="61" t="s">
        <v>638</v>
      </c>
      <c r="G32" s="52"/>
      <c r="H32" s="52"/>
      <c r="I32" s="52"/>
      <c r="J32" s="52"/>
      <c r="K32" s="63"/>
      <c r="L32" s="104">
        <v>0</v>
      </c>
      <c r="M32" s="100">
        <v>0</v>
      </c>
      <c r="N32" s="100"/>
      <c r="O32" s="100">
        <v>0</v>
      </c>
      <c r="P32" s="100">
        <v>0</v>
      </c>
      <c r="Q32" s="100"/>
      <c r="R32" s="162">
        <v>0</v>
      </c>
      <c r="S32" s="99"/>
      <c r="T32" s="99"/>
      <c r="U32" s="99"/>
      <c r="V32" s="99"/>
      <c r="W32" s="63"/>
      <c r="X32" s="104" t="e">
        <v>#DIV/0!</v>
      </c>
      <c r="Y32" s="99"/>
      <c r="Z32" s="99"/>
      <c r="AA32" s="99"/>
      <c r="AB32" s="99"/>
      <c r="AC32" s="63"/>
      <c r="AD32" s="104" t="e">
        <v>#DIV/0!</v>
      </c>
      <c r="AE32" s="99"/>
      <c r="AF32" s="99"/>
      <c r="AG32" s="99"/>
      <c r="AH32" s="99"/>
      <c r="AI32" s="63"/>
      <c r="AJ32" s="104" t="e">
        <v>#DIV/0!</v>
      </c>
      <c r="AK32" s="52"/>
      <c r="AL32" s="52"/>
      <c r="AM32" s="99"/>
      <c r="AN32" s="52"/>
      <c r="AO32" s="63"/>
      <c r="AP32" s="104">
        <v>0</v>
      </c>
      <c r="AQ32" s="99"/>
      <c r="AR32" s="99"/>
      <c r="AS32" s="99"/>
      <c r="AT32" s="99"/>
      <c r="AU32" s="63"/>
      <c r="AV32" s="104" t="e">
        <v>#DIV/0!</v>
      </c>
      <c r="AW32" s="99"/>
      <c r="AX32" s="99"/>
      <c r="AY32" s="100">
        <v>0</v>
      </c>
      <c r="AZ32" s="100"/>
      <c r="BA32" s="100" t="s">
        <v>563</v>
      </c>
      <c r="BB32" s="162">
        <v>0</v>
      </c>
      <c r="BC32" s="99"/>
      <c r="BD32" s="99"/>
      <c r="BE32" s="99"/>
      <c r="BF32" s="52"/>
      <c r="BG32" s="79"/>
      <c r="BH32" s="104" t="e">
        <f>AVERAGE(Table12151653[[#This Row],[Column55]],Table12151653[[#This Row],[Column56]])</f>
        <v>#DIV/0!</v>
      </c>
    </row>
    <row r="33" spans="1:60" ht="23.1" customHeight="1" x14ac:dyDescent="0.3">
      <c r="A33" s="77">
        <v>31</v>
      </c>
      <c r="B33" s="54" t="s">
        <v>109</v>
      </c>
      <c r="C33" s="55" t="s">
        <v>110</v>
      </c>
      <c r="D33" s="54" t="s">
        <v>449</v>
      </c>
      <c r="E33" s="54" t="s">
        <v>34</v>
      </c>
      <c r="F33" s="54" t="s">
        <v>638</v>
      </c>
      <c r="G33" s="56"/>
      <c r="H33" s="56"/>
      <c r="I33" s="56"/>
      <c r="J33" s="56"/>
      <c r="K33" s="57"/>
      <c r="L33" s="104">
        <v>0</v>
      </c>
      <c r="M33" s="100">
        <v>3</v>
      </c>
      <c r="N33" s="100"/>
      <c r="O33" s="100">
        <v>3</v>
      </c>
      <c r="P33" s="100">
        <v>2</v>
      </c>
      <c r="Q33" s="100"/>
      <c r="R33" s="162">
        <v>2.6666666666666665</v>
      </c>
      <c r="S33" s="100"/>
      <c r="T33" s="100"/>
      <c r="U33" s="100"/>
      <c r="V33" s="100"/>
      <c r="W33" s="57"/>
      <c r="X33" s="104" t="e">
        <v>#DIV/0!</v>
      </c>
      <c r="Y33" s="100"/>
      <c r="Z33" s="100"/>
      <c r="AA33" s="100"/>
      <c r="AB33" s="100"/>
      <c r="AC33" s="57"/>
      <c r="AD33" s="104" t="e">
        <v>#DIV/0!</v>
      </c>
      <c r="AE33" s="100"/>
      <c r="AF33" s="100"/>
      <c r="AG33" s="100"/>
      <c r="AH33" s="100"/>
      <c r="AI33" s="57"/>
      <c r="AJ33" s="104" t="e">
        <v>#DIV/0!</v>
      </c>
      <c r="AK33" s="56"/>
      <c r="AL33" s="56"/>
      <c r="AM33" s="100"/>
      <c r="AN33" s="56"/>
      <c r="AO33" s="57"/>
      <c r="AP33" s="104">
        <v>0</v>
      </c>
      <c r="AQ33" s="100"/>
      <c r="AR33" s="100"/>
      <c r="AS33" s="100"/>
      <c r="AT33" s="100"/>
      <c r="AU33" s="57"/>
      <c r="AV33" s="104" t="e">
        <v>#DIV/0!</v>
      </c>
      <c r="AW33" s="100"/>
      <c r="AX33" s="100"/>
      <c r="AY33" s="100">
        <v>5</v>
      </c>
      <c r="AZ33" s="100"/>
      <c r="BA33" s="100" t="s">
        <v>563</v>
      </c>
      <c r="BB33" s="162">
        <v>5</v>
      </c>
      <c r="BC33" s="100"/>
      <c r="BD33" s="100"/>
      <c r="BE33" s="100"/>
      <c r="BF33" s="56"/>
      <c r="BG33" s="74"/>
      <c r="BH33" s="104" t="e">
        <f>AVERAGE(Table12151653[[#This Row],[Column55]],Table12151653[[#This Row],[Column56]])</f>
        <v>#DIV/0!</v>
      </c>
    </row>
    <row r="34" spans="1:60" ht="23.1" customHeight="1" x14ac:dyDescent="0.3">
      <c r="A34" s="78">
        <v>32</v>
      </c>
      <c r="B34" s="61" t="s">
        <v>242</v>
      </c>
      <c r="C34" s="62" t="s">
        <v>243</v>
      </c>
      <c r="D34" s="61" t="s">
        <v>541</v>
      </c>
      <c r="E34" s="61" t="s">
        <v>160</v>
      </c>
      <c r="F34" s="61" t="s">
        <v>641</v>
      </c>
      <c r="G34" s="52"/>
      <c r="H34" s="52"/>
      <c r="I34" s="52"/>
      <c r="J34" s="52"/>
      <c r="K34" s="63"/>
      <c r="L34" s="104">
        <v>0</v>
      </c>
      <c r="M34" s="100">
        <v>3</v>
      </c>
      <c r="N34" s="100"/>
      <c r="O34" s="100">
        <v>3</v>
      </c>
      <c r="P34" s="100" t="s">
        <v>563</v>
      </c>
      <c r="Q34" s="100"/>
      <c r="R34" s="162">
        <v>3</v>
      </c>
      <c r="S34" s="99"/>
      <c r="T34" s="99"/>
      <c r="U34" s="99"/>
      <c r="V34" s="99"/>
      <c r="W34" s="63"/>
      <c r="X34" s="104" t="e">
        <v>#DIV/0!</v>
      </c>
      <c r="Y34" s="99"/>
      <c r="Z34" s="99"/>
      <c r="AA34" s="99"/>
      <c r="AB34" s="99"/>
      <c r="AC34" s="63"/>
      <c r="AD34" s="104" t="e">
        <v>#DIV/0!</v>
      </c>
      <c r="AE34" s="99"/>
      <c r="AF34" s="99"/>
      <c r="AG34" s="99"/>
      <c r="AH34" s="99"/>
      <c r="AI34" s="63"/>
      <c r="AJ34" s="104" t="e">
        <v>#DIV/0!</v>
      </c>
      <c r="AK34" s="52"/>
      <c r="AL34" s="52"/>
      <c r="AM34" s="99"/>
      <c r="AN34" s="52"/>
      <c r="AO34" s="63"/>
      <c r="AP34" s="104">
        <v>0</v>
      </c>
      <c r="AQ34" s="99"/>
      <c r="AR34" s="99"/>
      <c r="AS34" s="99"/>
      <c r="AT34" s="99"/>
      <c r="AU34" s="63"/>
      <c r="AV34" s="104" t="e">
        <v>#DIV/0!</v>
      </c>
      <c r="AW34" s="99"/>
      <c r="AX34" s="99"/>
      <c r="AY34" s="100">
        <v>5</v>
      </c>
      <c r="AZ34" s="100"/>
      <c r="BA34" s="100" t="s">
        <v>563</v>
      </c>
      <c r="BB34" s="162">
        <v>5</v>
      </c>
      <c r="BC34" s="99"/>
      <c r="BD34" s="99"/>
      <c r="BE34" s="99"/>
      <c r="BF34" s="52"/>
      <c r="BG34" s="79"/>
      <c r="BH34" s="104" t="e">
        <f>AVERAGE(Table12151653[[#This Row],[Column55]],Table12151653[[#This Row],[Column56]])</f>
        <v>#DIV/0!</v>
      </c>
    </row>
    <row r="35" spans="1:60" ht="23.1" customHeight="1" x14ac:dyDescent="0.3">
      <c r="A35" s="77">
        <v>33</v>
      </c>
      <c r="B35" s="54" t="s">
        <v>210</v>
      </c>
      <c r="C35" s="55" t="s">
        <v>211</v>
      </c>
      <c r="D35" s="54" t="s">
        <v>541</v>
      </c>
      <c r="E35" s="54" t="s">
        <v>160</v>
      </c>
      <c r="F35" s="54" t="s">
        <v>641</v>
      </c>
      <c r="G35" s="56"/>
      <c r="H35" s="56"/>
      <c r="I35" s="56"/>
      <c r="J35" s="56"/>
      <c r="K35" s="57"/>
      <c r="L35" s="104">
        <v>0</v>
      </c>
      <c r="M35" s="100">
        <v>3</v>
      </c>
      <c r="N35" s="100"/>
      <c r="O35" s="100">
        <v>4</v>
      </c>
      <c r="P35" s="100" t="s">
        <v>563</v>
      </c>
      <c r="Q35" s="100"/>
      <c r="R35" s="162">
        <v>3.5</v>
      </c>
      <c r="S35" s="100"/>
      <c r="T35" s="100"/>
      <c r="U35" s="100"/>
      <c r="V35" s="100"/>
      <c r="W35" s="57"/>
      <c r="X35" s="104" t="e">
        <v>#DIV/0!</v>
      </c>
      <c r="Y35" s="100"/>
      <c r="Z35" s="100"/>
      <c r="AA35" s="100"/>
      <c r="AB35" s="100"/>
      <c r="AC35" s="57"/>
      <c r="AD35" s="104" t="e">
        <v>#DIV/0!</v>
      </c>
      <c r="AE35" s="100"/>
      <c r="AF35" s="100"/>
      <c r="AG35" s="100"/>
      <c r="AH35" s="100"/>
      <c r="AI35" s="57"/>
      <c r="AJ35" s="104" t="e">
        <v>#DIV/0!</v>
      </c>
      <c r="AK35" s="56"/>
      <c r="AL35" s="56"/>
      <c r="AM35" s="100"/>
      <c r="AN35" s="56"/>
      <c r="AO35" s="57"/>
      <c r="AP35" s="104">
        <v>0</v>
      </c>
      <c r="AQ35" s="100"/>
      <c r="AR35" s="100"/>
      <c r="AS35" s="100"/>
      <c r="AT35" s="100"/>
      <c r="AU35" s="57"/>
      <c r="AV35" s="104" t="e">
        <v>#DIV/0!</v>
      </c>
      <c r="AW35" s="100"/>
      <c r="AX35" s="100"/>
      <c r="AY35" s="100">
        <v>5</v>
      </c>
      <c r="AZ35" s="100"/>
      <c r="BA35" s="100" t="s">
        <v>563</v>
      </c>
      <c r="BB35" s="162">
        <v>5</v>
      </c>
      <c r="BC35" s="100"/>
      <c r="BD35" s="100"/>
      <c r="BE35" s="100"/>
      <c r="BF35" s="56"/>
      <c r="BG35" s="74"/>
      <c r="BH35" s="104" t="e">
        <f>AVERAGE(Table12151653[[#This Row],[Column55]],Table12151653[[#This Row],[Column56]])</f>
        <v>#DIV/0!</v>
      </c>
    </row>
    <row r="36" spans="1:60" ht="23.1" customHeight="1" x14ac:dyDescent="0.3">
      <c r="A36" s="78">
        <v>34</v>
      </c>
      <c r="B36" s="61" t="s">
        <v>94</v>
      </c>
      <c r="C36" s="62" t="s">
        <v>95</v>
      </c>
      <c r="D36" s="61" t="s">
        <v>541</v>
      </c>
      <c r="E36" s="61" t="s">
        <v>34</v>
      </c>
      <c r="F36" s="61" t="s">
        <v>638</v>
      </c>
      <c r="G36" s="52"/>
      <c r="H36" s="52"/>
      <c r="I36" s="52"/>
      <c r="J36" s="52"/>
      <c r="K36" s="63"/>
      <c r="L36" s="104">
        <v>0</v>
      </c>
      <c r="M36" s="100">
        <v>4</v>
      </c>
      <c r="N36" s="100"/>
      <c r="O36" s="100">
        <v>4</v>
      </c>
      <c r="P36" s="100">
        <v>4</v>
      </c>
      <c r="Q36" s="100"/>
      <c r="R36" s="162">
        <v>4</v>
      </c>
      <c r="S36" s="99"/>
      <c r="T36" s="99"/>
      <c r="U36" s="99"/>
      <c r="V36" s="99"/>
      <c r="W36" s="63"/>
      <c r="X36" s="104" t="e">
        <v>#DIV/0!</v>
      </c>
      <c r="Y36" s="99"/>
      <c r="Z36" s="99"/>
      <c r="AA36" s="99"/>
      <c r="AB36" s="99"/>
      <c r="AC36" s="63"/>
      <c r="AD36" s="104" t="e">
        <v>#DIV/0!</v>
      </c>
      <c r="AE36" s="99"/>
      <c r="AF36" s="99"/>
      <c r="AG36" s="99"/>
      <c r="AH36" s="99"/>
      <c r="AI36" s="63"/>
      <c r="AJ36" s="104" t="e">
        <v>#DIV/0!</v>
      </c>
      <c r="AK36" s="52"/>
      <c r="AL36" s="52"/>
      <c r="AM36" s="99"/>
      <c r="AN36" s="52"/>
      <c r="AO36" s="63"/>
      <c r="AP36" s="104">
        <v>0</v>
      </c>
      <c r="AQ36" s="99"/>
      <c r="AR36" s="99"/>
      <c r="AS36" s="99"/>
      <c r="AT36" s="99"/>
      <c r="AU36" s="63"/>
      <c r="AV36" s="104" t="e">
        <v>#DIV/0!</v>
      </c>
      <c r="AW36" s="99"/>
      <c r="AX36" s="99"/>
      <c r="AY36" s="100">
        <v>5</v>
      </c>
      <c r="AZ36" s="100"/>
      <c r="BA36" s="100" t="s">
        <v>563</v>
      </c>
      <c r="BB36" s="162">
        <v>5</v>
      </c>
      <c r="BC36" s="99"/>
      <c r="BD36" s="99"/>
      <c r="BE36" s="99"/>
      <c r="BF36" s="52"/>
      <c r="BG36" s="79"/>
      <c r="BH36" s="104" t="e">
        <f>AVERAGE(Table12151653[[#This Row],[Column55]],Table12151653[[#This Row],[Column56]])</f>
        <v>#DIV/0!</v>
      </c>
    </row>
    <row r="37" spans="1:60" ht="23.1" customHeight="1" x14ac:dyDescent="0.3">
      <c r="A37" s="77">
        <v>35</v>
      </c>
      <c r="B37" s="54" t="s">
        <v>272</v>
      </c>
      <c r="C37" s="55" t="s">
        <v>273</v>
      </c>
      <c r="D37" s="54" t="s">
        <v>449</v>
      </c>
      <c r="E37" s="54" t="s">
        <v>160</v>
      </c>
      <c r="F37" s="54" t="s">
        <v>641</v>
      </c>
      <c r="G37" s="56"/>
      <c r="H37" s="56"/>
      <c r="I37" s="56"/>
      <c r="J37" s="56"/>
      <c r="K37" s="57"/>
      <c r="L37" s="104">
        <v>0</v>
      </c>
      <c r="M37" s="100">
        <v>3</v>
      </c>
      <c r="N37" s="100"/>
      <c r="O37" s="100">
        <v>4</v>
      </c>
      <c r="P37" s="100" t="s">
        <v>563</v>
      </c>
      <c r="Q37" s="100"/>
      <c r="R37" s="162">
        <v>3.5</v>
      </c>
      <c r="S37" s="100"/>
      <c r="T37" s="100"/>
      <c r="U37" s="100"/>
      <c r="V37" s="100"/>
      <c r="W37" s="57"/>
      <c r="X37" s="104" t="e">
        <v>#DIV/0!</v>
      </c>
      <c r="Y37" s="100"/>
      <c r="Z37" s="100"/>
      <c r="AA37" s="100"/>
      <c r="AB37" s="100"/>
      <c r="AC37" s="57"/>
      <c r="AD37" s="104" t="e">
        <v>#DIV/0!</v>
      </c>
      <c r="AE37" s="100"/>
      <c r="AF37" s="100"/>
      <c r="AG37" s="100"/>
      <c r="AH37" s="100"/>
      <c r="AI37" s="57"/>
      <c r="AJ37" s="104" t="e">
        <v>#DIV/0!</v>
      </c>
      <c r="AK37" s="56"/>
      <c r="AL37" s="56"/>
      <c r="AM37" s="100"/>
      <c r="AN37" s="56"/>
      <c r="AO37" s="57"/>
      <c r="AP37" s="104">
        <v>0</v>
      </c>
      <c r="AQ37" s="100"/>
      <c r="AR37" s="100"/>
      <c r="AS37" s="100"/>
      <c r="AT37" s="100"/>
      <c r="AU37" s="57"/>
      <c r="AV37" s="104" t="e">
        <v>#DIV/0!</v>
      </c>
      <c r="AW37" s="100"/>
      <c r="AX37" s="100"/>
      <c r="AY37" s="100">
        <v>5</v>
      </c>
      <c r="AZ37" s="100"/>
      <c r="BA37" s="100" t="s">
        <v>563</v>
      </c>
      <c r="BB37" s="162">
        <v>5</v>
      </c>
      <c r="BC37" s="100"/>
      <c r="BD37" s="100"/>
      <c r="BE37" s="100"/>
      <c r="BF37" s="56"/>
      <c r="BG37" s="74"/>
      <c r="BH37" s="104" t="e">
        <f>AVERAGE(Table12151653[[#This Row],[Column55]],Table12151653[[#This Row],[Column56]])</f>
        <v>#DIV/0!</v>
      </c>
    </row>
    <row r="38" spans="1:60" ht="23.1" customHeight="1" x14ac:dyDescent="0.3">
      <c r="A38" s="78">
        <v>36</v>
      </c>
      <c r="B38" s="61" t="s">
        <v>111</v>
      </c>
      <c r="C38" s="62" t="s">
        <v>112</v>
      </c>
      <c r="D38" s="61" t="s">
        <v>449</v>
      </c>
      <c r="E38" s="61" t="s">
        <v>34</v>
      </c>
      <c r="F38" s="61" t="s">
        <v>638</v>
      </c>
      <c r="G38" s="52"/>
      <c r="H38" s="52"/>
      <c r="I38" s="52"/>
      <c r="J38" s="52"/>
      <c r="K38" s="63"/>
      <c r="L38" s="104">
        <v>0</v>
      </c>
      <c r="M38" s="100">
        <v>2</v>
      </c>
      <c r="N38" s="100"/>
      <c r="O38" s="100">
        <v>2</v>
      </c>
      <c r="P38" s="100">
        <v>1</v>
      </c>
      <c r="Q38" s="100"/>
      <c r="R38" s="162">
        <v>1.6666666666666667</v>
      </c>
      <c r="S38" s="99"/>
      <c r="T38" s="99"/>
      <c r="U38" s="99"/>
      <c r="V38" s="99"/>
      <c r="W38" s="63"/>
      <c r="X38" s="104" t="e">
        <v>#DIV/0!</v>
      </c>
      <c r="Y38" s="99"/>
      <c r="Z38" s="99"/>
      <c r="AA38" s="99"/>
      <c r="AB38" s="99"/>
      <c r="AC38" s="63"/>
      <c r="AD38" s="104" t="e">
        <v>#DIV/0!</v>
      </c>
      <c r="AE38" s="99"/>
      <c r="AF38" s="99"/>
      <c r="AG38" s="99"/>
      <c r="AH38" s="99"/>
      <c r="AI38" s="63"/>
      <c r="AJ38" s="104" t="e">
        <v>#DIV/0!</v>
      </c>
      <c r="AK38" s="52"/>
      <c r="AL38" s="52"/>
      <c r="AM38" s="99"/>
      <c r="AN38" s="52"/>
      <c r="AO38" s="63"/>
      <c r="AP38" s="104">
        <v>0</v>
      </c>
      <c r="AQ38" s="99"/>
      <c r="AR38" s="99"/>
      <c r="AS38" s="99"/>
      <c r="AT38" s="99"/>
      <c r="AU38" s="63"/>
      <c r="AV38" s="104" t="e">
        <v>#DIV/0!</v>
      </c>
      <c r="AW38" s="99"/>
      <c r="AX38" s="99"/>
      <c r="AY38" s="100">
        <v>5</v>
      </c>
      <c r="AZ38" s="100"/>
      <c r="BA38" s="100" t="s">
        <v>563</v>
      </c>
      <c r="BB38" s="162">
        <v>5</v>
      </c>
      <c r="BC38" s="99"/>
      <c r="BD38" s="99"/>
      <c r="BE38" s="99"/>
      <c r="BF38" s="52"/>
      <c r="BG38" s="79"/>
      <c r="BH38" s="104" t="e">
        <f>AVERAGE(Table12151653[[#This Row],[Column55]],Table12151653[[#This Row],[Column56]])</f>
        <v>#DIV/0!</v>
      </c>
    </row>
    <row r="39" spans="1:60" ht="23.1" customHeight="1" x14ac:dyDescent="0.3">
      <c r="A39" s="77">
        <v>37</v>
      </c>
      <c r="B39" s="54" t="s">
        <v>301</v>
      </c>
      <c r="C39" s="55" t="s">
        <v>302</v>
      </c>
      <c r="D39" s="54" t="s">
        <v>449</v>
      </c>
      <c r="E39" s="54" t="s">
        <v>492</v>
      </c>
      <c r="F39" s="54" t="s">
        <v>640</v>
      </c>
      <c r="G39" s="56"/>
      <c r="H39" s="56"/>
      <c r="I39" s="56"/>
      <c r="J39" s="56"/>
      <c r="K39" s="57"/>
      <c r="L39" s="104">
        <v>0</v>
      </c>
      <c r="M39" s="100" t="s">
        <v>563</v>
      </c>
      <c r="N39" s="100"/>
      <c r="O39" s="100" t="s">
        <v>563</v>
      </c>
      <c r="P39" s="100" t="s">
        <v>563</v>
      </c>
      <c r="Q39" s="100"/>
      <c r="R39" s="162" t="s">
        <v>563</v>
      </c>
      <c r="S39" s="100"/>
      <c r="T39" s="100"/>
      <c r="U39" s="100"/>
      <c r="V39" s="100"/>
      <c r="W39" s="57"/>
      <c r="X39" s="104" t="e">
        <v>#DIV/0!</v>
      </c>
      <c r="Y39" s="100"/>
      <c r="Z39" s="100"/>
      <c r="AA39" s="100"/>
      <c r="AB39" s="100"/>
      <c r="AC39" s="57"/>
      <c r="AD39" s="104" t="e">
        <v>#DIV/0!</v>
      </c>
      <c r="AE39" s="100"/>
      <c r="AF39" s="100"/>
      <c r="AG39" s="100"/>
      <c r="AH39" s="100"/>
      <c r="AI39" s="57"/>
      <c r="AJ39" s="104" t="e">
        <v>#DIV/0!</v>
      </c>
      <c r="AK39" s="56"/>
      <c r="AL39" s="56"/>
      <c r="AM39" s="100"/>
      <c r="AN39" s="56"/>
      <c r="AO39" s="57"/>
      <c r="AP39" s="104">
        <v>0</v>
      </c>
      <c r="AQ39" s="100"/>
      <c r="AR39" s="100"/>
      <c r="AS39" s="100"/>
      <c r="AT39" s="100"/>
      <c r="AU39" s="57"/>
      <c r="AV39" s="104" t="e">
        <v>#DIV/0!</v>
      </c>
      <c r="AW39" s="100"/>
      <c r="AX39" s="100"/>
      <c r="AY39" s="100" t="s">
        <v>563</v>
      </c>
      <c r="AZ39" s="100"/>
      <c r="BA39" s="100" t="s">
        <v>563</v>
      </c>
      <c r="BB39" s="162" t="s">
        <v>563</v>
      </c>
      <c r="BC39" s="100"/>
      <c r="BD39" s="100"/>
      <c r="BE39" s="100"/>
      <c r="BF39" s="56"/>
      <c r="BG39" s="74"/>
      <c r="BH39" s="104" t="e">
        <f>AVERAGE(Table12151653[[#This Row],[Column55]],Table12151653[[#This Row],[Column56]])</f>
        <v>#DIV/0!</v>
      </c>
    </row>
    <row r="40" spans="1:60" ht="23.1" customHeight="1" x14ac:dyDescent="0.3">
      <c r="A40" s="78">
        <v>38</v>
      </c>
      <c r="B40" s="61" t="s">
        <v>226</v>
      </c>
      <c r="C40" s="62" t="s">
        <v>227</v>
      </c>
      <c r="D40" s="61" t="s">
        <v>541</v>
      </c>
      <c r="E40" s="61" t="s">
        <v>160</v>
      </c>
      <c r="F40" s="61" t="s">
        <v>641</v>
      </c>
      <c r="G40" s="52"/>
      <c r="H40" s="52"/>
      <c r="I40" s="52"/>
      <c r="J40" s="52"/>
      <c r="K40" s="63"/>
      <c r="L40" s="104">
        <v>0</v>
      </c>
      <c r="M40" s="100">
        <v>0</v>
      </c>
      <c r="N40" s="100"/>
      <c r="O40" s="100">
        <v>0</v>
      </c>
      <c r="P40" s="100" t="s">
        <v>563</v>
      </c>
      <c r="Q40" s="100"/>
      <c r="R40" s="162">
        <v>0</v>
      </c>
      <c r="S40" s="99"/>
      <c r="T40" s="99"/>
      <c r="U40" s="99"/>
      <c r="V40" s="99"/>
      <c r="W40" s="63"/>
      <c r="X40" s="104" t="e">
        <v>#DIV/0!</v>
      </c>
      <c r="Y40" s="99"/>
      <c r="Z40" s="99"/>
      <c r="AA40" s="99"/>
      <c r="AB40" s="99"/>
      <c r="AC40" s="63"/>
      <c r="AD40" s="104" t="e">
        <v>#DIV/0!</v>
      </c>
      <c r="AE40" s="99"/>
      <c r="AF40" s="99"/>
      <c r="AG40" s="99"/>
      <c r="AH40" s="99"/>
      <c r="AI40" s="63"/>
      <c r="AJ40" s="104" t="e">
        <v>#DIV/0!</v>
      </c>
      <c r="AK40" s="52"/>
      <c r="AL40" s="52"/>
      <c r="AM40" s="99"/>
      <c r="AN40" s="52"/>
      <c r="AO40" s="63"/>
      <c r="AP40" s="104">
        <v>0</v>
      </c>
      <c r="AQ40" s="99"/>
      <c r="AR40" s="99"/>
      <c r="AS40" s="99"/>
      <c r="AT40" s="99"/>
      <c r="AU40" s="63"/>
      <c r="AV40" s="104" t="e">
        <v>#DIV/0!</v>
      </c>
      <c r="AW40" s="99"/>
      <c r="AX40" s="99"/>
      <c r="AY40" s="100">
        <v>0</v>
      </c>
      <c r="AZ40" s="100"/>
      <c r="BA40" s="100" t="s">
        <v>563</v>
      </c>
      <c r="BB40" s="162">
        <v>0</v>
      </c>
      <c r="BC40" s="99"/>
      <c r="BD40" s="99"/>
      <c r="BE40" s="99"/>
      <c r="BF40" s="52"/>
      <c r="BG40" s="79"/>
      <c r="BH40" s="104" t="e">
        <f>AVERAGE(Table12151653[[#This Row],[Column55]],Table12151653[[#This Row],[Column56]])</f>
        <v>#DIV/0!</v>
      </c>
    </row>
    <row r="41" spans="1:60" ht="23.1" customHeight="1" x14ac:dyDescent="0.3">
      <c r="A41" s="77">
        <v>39</v>
      </c>
      <c r="B41" s="54" t="s">
        <v>303</v>
      </c>
      <c r="C41" s="55" t="s">
        <v>304</v>
      </c>
      <c r="D41" s="54" t="s">
        <v>541</v>
      </c>
      <c r="E41" s="54" t="s">
        <v>492</v>
      </c>
      <c r="F41" s="54" t="s">
        <v>640</v>
      </c>
      <c r="G41" s="56"/>
      <c r="H41" s="56"/>
      <c r="I41" s="56"/>
      <c r="J41" s="56"/>
      <c r="K41" s="57"/>
      <c r="L41" s="104">
        <v>0</v>
      </c>
      <c r="M41" s="100" t="s">
        <v>563</v>
      </c>
      <c r="N41" s="100"/>
      <c r="O41" s="100" t="s">
        <v>563</v>
      </c>
      <c r="P41" s="100" t="s">
        <v>563</v>
      </c>
      <c r="Q41" s="100"/>
      <c r="R41" s="162" t="s">
        <v>563</v>
      </c>
      <c r="S41" s="100"/>
      <c r="T41" s="100"/>
      <c r="U41" s="100"/>
      <c r="V41" s="100"/>
      <c r="W41" s="57"/>
      <c r="X41" s="104" t="e">
        <v>#DIV/0!</v>
      </c>
      <c r="Y41" s="100"/>
      <c r="Z41" s="100"/>
      <c r="AA41" s="100"/>
      <c r="AB41" s="100"/>
      <c r="AC41" s="57"/>
      <c r="AD41" s="104" t="e">
        <v>#DIV/0!</v>
      </c>
      <c r="AE41" s="100"/>
      <c r="AF41" s="100"/>
      <c r="AG41" s="100"/>
      <c r="AH41" s="100"/>
      <c r="AI41" s="57"/>
      <c r="AJ41" s="104" t="e">
        <v>#DIV/0!</v>
      </c>
      <c r="AK41" s="56"/>
      <c r="AL41" s="56"/>
      <c r="AM41" s="100"/>
      <c r="AN41" s="56"/>
      <c r="AO41" s="57"/>
      <c r="AP41" s="104">
        <v>0</v>
      </c>
      <c r="AQ41" s="100"/>
      <c r="AR41" s="100"/>
      <c r="AS41" s="100"/>
      <c r="AT41" s="100"/>
      <c r="AU41" s="57"/>
      <c r="AV41" s="104" t="e">
        <v>#DIV/0!</v>
      </c>
      <c r="AW41" s="100"/>
      <c r="AX41" s="100"/>
      <c r="AY41" s="100" t="s">
        <v>563</v>
      </c>
      <c r="AZ41" s="100"/>
      <c r="BA41" s="100" t="s">
        <v>563</v>
      </c>
      <c r="BB41" s="162" t="s">
        <v>563</v>
      </c>
      <c r="BC41" s="100"/>
      <c r="BD41" s="100"/>
      <c r="BE41" s="100"/>
      <c r="BF41" s="56"/>
      <c r="BG41" s="74"/>
      <c r="BH41" s="104" t="e">
        <f>AVERAGE(Table12151653[[#This Row],[Column55]],Table12151653[[#This Row],[Column56]])</f>
        <v>#DIV/0!</v>
      </c>
    </row>
    <row r="42" spans="1:60" ht="23.1" customHeight="1" x14ac:dyDescent="0.3">
      <c r="A42" s="78">
        <v>40</v>
      </c>
      <c r="B42" s="61" t="s">
        <v>88</v>
      </c>
      <c r="C42" s="62" t="s">
        <v>89</v>
      </c>
      <c r="D42" s="61" t="s">
        <v>449</v>
      </c>
      <c r="E42" s="61" t="s">
        <v>34</v>
      </c>
      <c r="F42" s="61" t="s">
        <v>638</v>
      </c>
      <c r="G42" s="52"/>
      <c r="H42" s="52"/>
      <c r="I42" s="52"/>
      <c r="J42" s="52"/>
      <c r="K42" s="63"/>
      <c r="L42" s="104">
        <v>0</v>
      </c>
      <c r="M42" s="100">
        <v>4</v>
      </c>
      <c r="N42" s="100"/>
      <c r="O42" s="100">
        <v>4</v>
      </c>
      <c r="P42" s="100">
        <v>4</v>
      </c>
      <c r="Q42" s="100"/>
      <c r="R42" s="162">
        <v>4</v>
      </c>
      <c r="S42" s="99"/>
      <c r="T42" s="99"/>
      <c r="U42" s="99"/>
      <c r="V42" s="99"/>
      <c r="W42" s="63"/>
      <c r="X42" s="104" t="e">
        <v>#DIV/0!</v>
      </c>
      <c r="Y42" s="99"/>
      <c r="Z42" s="99"/>
      <c r="AA42" s="99"/>
      <c r="AB42" s="99"/>
      <c r="AC42" s="63"/>
      <c r="AD42" s="104" t="e">
        <v>#DIV/0!</v>
      </c>
      <c r="AE42" s="99"/>
      <c r="AF42" s="99"/>
      <c r="AG42" s="99"/>
      <c r="AH42" s="99"/>
      <c r="AI42" s="63"/>
      <c r="AJ42" s="104" t="e">
        <v>#DIV/0!</v>
      </c>
      <c r="AK42" s="52"/>
      <c r="AL42" s="52"/>
      <c r="AM42" s="99"/>
      <c r="AN42" s="52"/>
      <c r="AO42" s="63"/>
      <c r="AP42" s="104">
        <v>0</v>
      </c>
      <c r="AQ42" s="99"/>
      <c r="AR42" s="99"/>
      <c r="AS42" s="99"/>
      <c r="AT42" s="99"/>
      <c r="AU42" s="63"/>
      <c r="AV42" s="104" t="e">
        <v>#DIV/0!</v>
      </c>
      <c r="AW42" s="99"/>
      <c r="AX42" s="99"/>
      <c r="AY42" s="100">
        <v>5</v>
      </c>
      <c r="AZ42" s="100"/>
      <c r="BA42" s="100" t="s">
        <v>563</v>
      </c>
      <c r="BB42" s="162">
        <v>5</v>
      </c>
      <c r="BC42" s="99"/>
      <c r="BD42" s="99"/>
      <c r="BE42" s="99"/>
      <c r="BF42" s="52"/>
      <c r="BG42" s="79"/>
      <c r="BH42" s="104" t="e">
        <f>AVERAGE(Table12151653[[#This Row],[Column55]],Table12151653[[#This Row],[Column56]])</f>
        <v>#DIV/0!</v>
      </c>
    </row>
    <row r="43" spans="1:60" ht="23.1" customHeight="1" x14ac:dyDescent="0.3">
      <c r="A43" s="77">
        <v>41</v>
      </c>
      <c r="B43" s="54" t="s">
        <v>305</v>
      </c>
      <c r="C43" s="55" t="s">
        <v>306</v>
      </c>
      <c r="D43" s="54" t="s">
        <v>541</v>
      </c>
      <c r="E43" s="54" t="s">
        <v>492</v>
      </c>
      <c r="F43" s="54" t="s">
        <v>640</v>
      </c>
      <c r="G43" s="56"/>
      <c r="H43" s="56"/>
      <c r="I43" s="56"/>
      <c r="J43" s="56"/>
      <c r="K43" s="57"/>
      <c r="L43" s="104">
        <v>0</v>
      </c>
      <c r="M43" s="100" t="s">
        <v>563</v>
      </c>
      <c r="N43" s="100"/>
      <c r="O43" s="100" t="s">
        <v>563</v>
      </c>
      <c r="P43" s="100" t="s">
        <v>563</v>
      </c>
      <c r="Q43" s="100"/>
      <c r="R43" s="162" t="s">
        <v>563</v>
      </c>
      <c r="S43" s="100"/>
      <c r="T43" s="100"/>
      <c r="U43" s="100"/>
      <c r="V43" s="100"/>
      <c r="W43" s="57"/>
      <c r="X43" s="104" t="e">
        <v>#DIV/0!</v>
      </c>
      <c r="Y43" s="100"/>
      <c r="Z43" s="100"/>
      <c r="AA43" s="100"/>
      <c r="AB43" s="100"/>
      <c r="AC43" s="57"/>
      <c r="AD43" s="104" t="e">
        <v>#DIV/0!</v>
      </c>
      <c r="AE43" s="100"/>
      <c r="AF43" s="100"/>
      <c r="AG43" s="100"/>
      <c r="AH43" s="100"/>
      <c r="AI43" s="57"/>
      <c r="AJ43" s="104" t="e">
        <v>#DIV/0!</v>
      </c>
      <c r="AK43" s="56"/>
      <c r="AL43" s="56"/>
      <c r="AM43" s="100"/>
      <c r="AN43" s="56"/>
      <c r="AO43" s="57"/>
      <c r="AP43" s="104">
        <v>0</v>
      </c>
      <c r="AQ43" s="100"/>
      <c r="AR43" s="100"/>
      <c r="AS43" s="100"/>
      <c r="AT43" s="100"/>
      <c r="AU43" s="57"/>
      <c r="AV43" s="104" t="e">
        <v>#DIV/0!</v>
      </c>
      <c r="AW43" s="100"/>
      <c r="AX43" s="100"/>
      <c r="AY43" s="100" t="s">
        <v>563</v>
      </c>
      <c r="AZ43" s="100"/>
      <c r="BA43" s="100" t="s">
        <v>563</v>
      </c>
      <c r="BB43" s="162" t="s">
        <v>563</v>
      </c>
      <c r="BC43" s="100"/>
      <c r="BD43" s="100"/>
      <c r="BE43" s="100"/>
      <c r="BF43" s="56"/>
      <c r="BG43" s="74"/>
      <c r="BH43" s="104" t="e">
        <f>AVERAGE(Table12151653[[#This Row],[Column55]],Table12151653[[#This Row],[Column56]])</f>
        <v>#DIV/0!</v>
      </c>
    </row>
    <row r="44" spans="1:60" ht="23.1" customHeight="1" x14ac:dyDescent="0.3">
      <c r="A44" s="78">
        <v>42</v>
      </c>
      <c r="B44" s="61" t="s">
        <v>244</v>
      </c>
      <c r="C44" s="62" t="s">
        <v>245</v>
      </c>
      <c r="D44" s="61" t="s">
        <v>541</v>
      </c>
      <c r="E44" s="61" t="s">
        <v>160</v>
      </c>
      <c r="F44" s="61" t="s">
        <v>641</v>
      </c>
      <c r="G44" s="52"/>
      <c r="H44" s="52"/>
      <c r="I44" s="52"/>
      <c r="J44" s="52"/>
      <c r="K44" s="63"/>
      <c r="L44" s="104">
        <v>0</v>
      </c>
      <c r="M44" s="100">
        <v>2</v>
      </c>
      <c r="N44" s="100"/>
      <c r="O44" s="100">
        <v>2</v>
      </c>
      <c r="P44" s="100" t="s">
        <v>563</v>
      </c>
      <c r="Q44" s="100"/>
      <c r="R44" s="162">
        <v>2</v>
      </c>
      <c r="S44" s="99"/>
      <c r="T44" s="99"/>
      <c r="U44" s="99"/>
      <c r="V44" s="99"/>
      <c r="W44" s="63"/>
      <c r="X44" s="104" t="e">
        <v>#DIV/0!</v>
      </c>
      <c r="Y44" s="99"/>
      <c r="Z44" s="99"/>
      <c r="AA44" s="99"/>
      <c r="AB44" s="99"/>
      <c r="AC44" s="63"/>
      <c r="AD44" s="104" t="e">
        <v>#DIV/0!</v>
      </c>
      <c r="AE44" s="99"/>
      <c r="AF44" s="99"/>
      <c r="AG44" s="99"/>
      <c r="AH44" s="99"/>
      <c r="AI44" s="63"/>
      <c r="AJ44" s="104" t="e">
        <v>#DIV/0!</v>
      </c>
      <c r="AK44" s="52"/>
      <c r="AL44" s="52"/>
      <c r="AM44" s="99"/>
      <c r="AN44" s="52"/>
      <c r="AO44" s="63"/>
      <c r="AP44" s="104">
        <v>0</v>
      </c>
      <c r="AQ44" s="99"/>
      <c r="AR44" s="99"/>
      <c r="AS44" s="99"/>
      <c r="AT44" s="99"/>
      <c r="AU44" s="63"/>
      <c r="AV44" s="104" t="e">
        <v>#DIV/0!</v>
      </c>
      <c r="AW44" s="99"/>
      <c r="AX44" s="99"/>
      <c r="AY44" s="100">
        <v>5</v>
      </c>
      <c r="AZ44" s="100"/>
      <c r="BA44" s="100" t="s">
        <v>563</v>
      </c>
      <c r="BB44" s="162">
        <v>5</v>
      </c>
      <c r="BC44" s="99"/>
      <c r="BD44" s="99"/>
      <c r="BE44" s="99"/>
      <c r="BF44" s="52"/>
      <c r="BG44" s="79"/>
      <c r="BH44" s="104" t="e">
        <f>AVERAGE(Table12151653[[#This Row],[Column55]],Table12151653[[#This Row],[Column56]])</f>
        <v>#DIV/0!</v>
      </c>
    </row>
    <row r="45" spans="1:60" ht="23.1" customHeight="1" x14ac:dyDescent="0.3">
      <c r="A45" s="77">
        <v>43</v>
      </c>
      <c r="B45" s="54" t="s">
        <v>113</v>
      </c>
      <c r="C45" s="55" t="s">
        <v>114</v>
      </c>
      <c r="D45" s="54" t="s">
        <v>449</v>
      </c>
      <c r="E45" s="54" t="s">
        <v>34</v>
      </c>
      <c r="F45" s="54" t="s">
        <v>638</v>
      </c>
      <c r="G45" s="56"/>
      <c r="H45" s="56"/>
      <c r="I45" s="56"/>
      <c r="J45" s="56"/>
      <c r="K45" s="57"/>
      <c r="L45" s="104">
        <v>0</v>
      </c>
      <c r="M45" s="100">
        <v>4</v>
      </c>
      <c r="N45" s="100"/>
      <c r="O45" s="100">
        <v>3</v>
      </c>
      <c r="P45" s="100">
        <v>3</v>
      </c>
      <c r="Q45" s="100"/>
      <c r="R45" s="162">
        <v>3.3333333333333335</v>
      </c>
      <c r="S45" s="100"/>
      <c r="T45" s="100"/>
      <c r="U45" s="100"/>
      <c r="V45" s="100"/>
      <c r="W45" s="57"/>
      <c r="X45" s="104" t="e">
        <v>#DIV/0!</v>
      </c>
      <c r="Y45" s="100"/>
      <c r="Z45" s="100"/>
      <c r="AA45" s="100"/>
      <c r="AB45" s="100"/>
      <c r="AC45" s="57"/>
      <c r="AD45" s="104" t="e">
        <v>#DIV/0!</v>
      </c>
      <c r="AE45" s="100"/>
      <c r="AF45" s="100"/>
      <c r="AG45" s="100"/>
      <c r="AH45" s="100"/>
      <c r="AI45" s="57"/>
      <c r="AJ45" s="104" t="e">
        <v>#DIV/0!</v>
      </c>
      <c r="AK45" s="56"/>
      <c r="AL45" s="56"/>
      <c r="AM45" s="100"/>
      <c r="AN45" s="56"/>
      <c r="AO45" s="57"/>
      <c r="AP45" s="104">
        <v>0</v>
      </c>
      <c r="AQ45" s="100"/>
      <c r="AR45" s="100"/>
      <c r="AS45" s="100"/>
      <c r="AT45" s="100"/>
      <c r="AU45" s="57"/>
      <c r="AV45" s="104" t="e">
        <v>#DIV/0!</v>
      </c>
      <c r="AW45" s="100"/>
      <c r="AX45" s="100"/>
      <c r="AY45" s="100">
        <v>5</v>
      </c>
      <c r="AZ45" s="100"/>
      <c r="BA45" s="100" t="s">
        <v>563</v>
      </c>
      <c r="BB45" s="162">
        <v>5</v>
      </c>
      <c r="BC45" s="100"/>
      <c r="BD45" s="100"/>
      <c r="BE45" s="100"/>
      <c r="BF45" s="56"/>
      <c r="BG45" s="74"/>
      <c r="BH45" s="104" t="e">
        <f>AVERAGE(Table12151653[[#This Row],[Column55]],Table12151653[[#This Row],[Column56]])</f>
        <v>#DIV/0!</v>
      </c>
    </row>
    <row r="46" spans="1:60" ht="23.1" customHeight="1" x14ac:dyDescent="0.3">
      <c r="A46" s="78">
        <v>44</v>
      </c>
      <c r="B46" s="61" t="s">
        <v>115</v>
      </c>
      <c r="C46" s="62" t="s">
        <v>116</v>
      </c>
      <c r="D46" s="61" t="s">
        <v>541</v>
      </c>
      <c r="E46" s="61" t="s">
        <v>34</v>
      </c>
      <c r="F46" s="61" t="s">
        <v>638</v>
      </c>
      <c r="G46" s="52"/>
      <c r="H46" s="52"/>
      <c r="I46" s="52"/>
      <c r="J46" s="52"/>
      <c r="K46" s="63"/>
      <c r="L46" s="104">
        <v>0</v>
      </c>
      <c r="M46" s="100">
        <v>0</v>
      </c>
      <c r="N46" s="100"/>
      <c r="O46" s="100">
        <v>0</v>
      </c>
      <c r="P46" s="100">
        <v>0</v>
      </c>
      <c r="Q46" s="100"/>
      <c r="R46" s="162">
        <v>0</v>
      </c>
      <c r="S46" s="99"/>
      <c r="T46" s="99"/>
      <c r="U46" s="99"/>
      <c r="V46" s="99"/>
      <c r="W46" s="63"/>
      <c r="X46" s="104" t="e">
        <v>#DIV/0!</v>
      </c>
      <c r="Y46" s="99"/>
      <c r="Z46" s="99"/>
      <c r="AA46" s="99"/>
      <c r="AB46" s="99"/>
      <c r="AC46" s="63"/>
      <c r="AD46" s="104" t="e">
        <v>#DIV/0!</v>
      </c>
      <c r="AE46" s="99"/>
      <c r="AF46" s="99"/>
      <c r="AG46" s="99"/>
      <c r="AH46" s="99"/>
      <c r="AI46" s="63"/>
      <c r="AJ46" s="104" t="e">
        <v>#DIV/0!</v>
      </c>
      <c r="AK46" s="52"/>
      <c r="AL46" s="52"/>
      <c r="AM46" s="99"/>
      <c r="AN46" s="52"/>
      <c r="AO46" s="63"/>
      <c r="AP46" s="104">
        <v>0</v>
      </c>
      <c r="AQ46" s="99"/>
      <c r="AR46" s="99"/>
      <c r="AS46" s="99"/>
      <c r="AT46" s="99"/>
      <c r="AU46" s="63"/>
      <c r="AV46" s="104" t="e">
        <v>#DIV/0!</v>
      </c>
      <c r="AW46" s="99"/>
      <c r="AX46" s="99"/>
      <c r="AY46" s="100">
        <v>0</v>
      </c>
      <c r="AZ46" s="100"/>
      <c r="BA46" s="100" t="s">
        <v>563</v>
      </c>
      <c r="BB46" s="162">
        <v>0</v>
      </c>
      <c r="BC46" s="99"/>
      <c r="BD46" s="99"/>
      <c r="BE46" s="99"/>
      <c r="BF46" s="52"/>
      <c r="BG46" s="79"/>
      <c r="BH46" s="104" t="e">
        <f>AVERAGE(Table12151653[[#This Row],[Column55]],Table12151653[[#This Row],[Column56]])</f>
        <v>#DIV/0!</v>
      </c>
    </row>
    <row r="47" spans="1:60" ht="23.1" customHeight="1" x14ac:dyDescent="0.3">
      <c r="A47" s="77">
        <v>45</v>
      </c>
      <c r="B47" s="54" t="s">
        <v>179</v>
      </c>
      <c r="C47" s="55" t="s">
        <v>180</v>
      </c>
      <c r="D47" s="54" t="s">
        <v>449</v>
      </c>
      <c r="E47" s="54" t="s">
        <v>160</v>
      </c>
      <c r="F47" s="54" t="s">
        <v>641</v>
      </c>
      <c r="G47" s="56"/>
      <c r="H47" s="56"/>
      <c r="I47" s="56"/>
      <c r="J47" s="56"/>
      <c r="K47" s="57"/>
      <c r="L47" s="104">
        <v>0</v>
      </c>
      <c r="M47" s="100">
        <v>2</v>
      </c>
      <c r="N47" s="100"/>
      <c r="O47" s="100">
        <v>2</v>
      </c>
      <c r="P47" s="100" t="s">
        <v>563</v>
      </c>
      <c r="Q47" s="100"/>
      <c r="R47" s="162">
        <v>2</v>
      </c>
      <c r="S47" s="100"/>
      <c r="T47" s="100"/>
      <c r="U47" s="100"/>
      <c r="V47" s="100"/>
      <c r="W47" s="57"/>
      <c r="X47" s="104" t="e">
        <v>#DIV/0!</v>
      </c>
      <c r="Y47" s="100"/>
      <c r="Z47" s="100"/>
      <c r="AA47" s="100"/>
      <c r="AB47" s="100"/>
      <c r="AC47" s="57"/>
      <c r="AD47" s="104" t="e">
        <v>#DIV/0!</v>
      </c>
      <c r="AE47" s="100"/>
      <c r="AF47" s="100"/>
      <c r="AG47" s="100"/>
      <c r="AH47" s="100"/>
      <c r="AI47" s="57"/>
      <c r="AJ47" s="104" t="e">
        <v>#DIV/0!</v>
      </c>
      <c r="AK47" s="56"/>
      <c r="AL47" s="56"/>
      <c r="AM47" s="100"/>
      <c r="AN47" s="56"/>
      <c r="AO47" s="57"/>
      <c r="AP47" s="104">
        <v>0</v>
      </c>
      <c r="AQ47" s="100"/>
      <c r="AR47" s="100"/>
      <c r="AS47" s="100"/>
      <c r="AT47" s="100"/>
      <c r="AU47" s="57"/>
      <c r="AV47" s="104" t="e">
        <v>#DIV/0!</v>
      </c>
      <c r="AW47" s="100"/>
      <c r="AX47" s="100"/>
      <c r="AY47" s="100">
        <v>5</v>
      </c>
      <c r="AZ47" s="100"/>
      <c r="BA47" s="100" t="s">
        <v>563</v>
      </c>
      <c r="BB47" s="162">
        <v>5</v>
      </c>
      <c r="BC47" s="100"/>
      <c r="BD47" s="100"/>
      <c r="BE47" s="100"/>
      <c r="BF47" s="56"/>
      <c r="BG47" s="74"/>
      <c r="BH47" s="104" t="e">
        <f>AVERAGE(Table12151653[[#This Row],[Column55]],Table12151653[[#This Row],[Column56]])</f>
        <v>#DIV/0!</v>
      </c>
    </row>
    <row r="48" spans="1:60" ht="23.1" customHeight="1" x14ac:dyDescent="0.3">
      <c r="A48" s="78">
        <v>46</v>
      </c>
      <c r="B48" s="61" t="s">
        <v>307</v>
      </c>
      <c r="C48" s="62" t="s">
        <v>308</v>
      </c>
      <c r="D48" s="61" t="s">
        <v>541</v>
      </c>
      <c r="E48" s="61" t="s">
        <v>492</v>
      </c>
      <c r="F48" s="61" t="s">
        <v>640</v>
      </c>
      <c r="G48" s="52"/>
      <c r="H48" s="52"/>
      <c r="I48" s="52"/>
      <c r="J48" s="52"/>
      <c r="K48" s="63"/>
      <c r="L48" s="104">
        <v>0</v>
      </c>
      <c r="M48" s="100" t="s">
        <v>563</v>
      </c>
      <c r="N48" s="100"/>
      <c r="O48" s="100" t="s">
        <v>563</v>
      </c>
      <c r="P48" s="100" t="s">
        <v>563</v>
      </c>
      <c r="Q48" s="100"/>
      <c r="R48" s="162" t="s">
        <v>563</v>
      </c>
      <c r="S48" s="99"/>
      <c r="T48" s="99"/>
      <c r="U48" s="99"/>
      <c r="V48" s="99"/>
      <c r="W48" s="63"/>
      <c r="X48" s="104" t="e">
        <v>#DIV/0!</v>
      </c>
      <c r="Y48" s="99"/>
      <c r="Z48" s="99"/>
      <c r="AA48" s="99"/>
      <c r="AB48" s="99"/>
      <c r="AC48" s="63"/>
      <c r="AD48" s="104" t="e">
        <v>#DIV/0!</v>
      </c>
      <c r="AE48" s="99"/>
      <c r="AF48" s="99"/>
      <c r="AG48" s="99"/>
      <c r="AH48" s="99"/>
      <c r="AI48" s="63"/>
      <c r="AJ48" s="104" t="e">
        <v>#DIV/0!</v>
      </c>
      <c r="AK48" s="52"/>
      <c r="AL48" s="52"/>
      <c r="AM48" s="99"/>
      <c r="AN48" s="52"/>
      <c r="AO48" s="63"/>
      <c r="AP48" s="104">
        <v>0</v>
      </c>
      <c r="AQ48" s="99"/>
      <c r="AR48" s="99"/>
      <c r="AS48" s="99"/>
      <c r="AT48" s="99"/>
      <c r="AU48" s="63"/>
      <c r="AV48" s="104" t="e">
        <v>#DIV/0!</v>
      </c>
      <c r="AW48" s="99"/>
      <c r="AX48" s="99"/>
      <c r="AY48" s="100" t="s">
        <v>563</v>
      </c>
      <c r="AZ48" s="100"/>
      <c r="BA48" s="100" t="s">
        <v>563</v>
      </c>
      <c r="BB48" s="162" t="s">
        <v>563</v>
      </c>
      <c r="BC48" s="99"/>
      <c r="BD48" s="99"/>
      <c r="BE48" s="99"/>
      <c r="BF48" s="52"/>
      <c r="BG48" s="79"/>
      <c r="BH48" s="104" t="e">
        <f>AVERAGE(Table12151653[[#This Row],[Column55]],Table12151653[[#This Row],[Column56]])</f>
        <v>#DIV/0!</v>
      </c>
    </row>
    <row r="49" spans="1:60" ht="23.1" customHeight="1" x14ac:dyDescent="0.3">
      <c r="A49" s="77">
        <v>47</v>
      </c>
      <c r="B49" s="54" t="s">
        <v>117</v>
      </c>
      <c r="C49" s="55" t="s">
        <v>118</v>
      </c>
      <c r="D49" s="54" t="s">
        <v>449</v>
      </c>
      <c r="E49" s="54" t="s">
        <v>34</v>
      </c>
      <c r="F49" s="54" t="s">
        <v>638</v>
      </c>
      <c r="G49" s="56"/>
      <c r="H49" s="56"/>
      <c r="I49" s="56"/>
      <c r="J49" s="56"/>
      <c r="K49" s="57"/>
      <c r="L49" s="104">
        <v>0</v>
      </c>
      <c r="M49" s="100">
        <v>3</v>
      </c>
      <c r="N49" s="100"/>
      <c r="O49" s="100">
        <v>3</v>
      </c>
      <c r="P49" s="100">
        <v>2</v>
      </c>
      <c r="Q49" s="100"/>
      <c r="R49" s="162">
        <v>2.6666666666666665</v>
      </c>
      <c r="S49" s="100"/>
      <c r="T49" s="100"/>
      <c r="U49" s="100"/>
      <c r="V49" s="100"/>
      <c r="W49" s="57"/>
      <c r="X49" s="104" t="e">
        <v>#DIV/0!</v>
      </c>
      <c r="Y49" s="100"/>
      <c r="Z49" s="100"/>
      <c r="AA49" s="100"/>
      <c r="AB49" s="100"/>
      <c r="AC49" s="57"/>
      <c r="AD49" s="104" t="e">
        <v>#DIV/0!</v>
      </c>
      <c r="AE49" s="100"/>
      <c r="AF49" s="100"/>
      <c r="AG49" s="100"/>
      <c r="AH49" s="100"/>
      <c r="AI49" s="57"/>
      <c r="AJ49" s="104" t="e">
        <v>#DIV/0!</v>
      </c>
      <c r="AK49" s="56"/>
      <c r="AL49" s="56"/>
      <c r="AM49" s="100"/>
      <c r="AN49" s="56"/>
      <c r="AO49" s="57"/>
      <c r="AP49" s="104">
        <v>0</v>
      </c>
      <c r="AQ49" s="100"/>
      <c r="AR49" s="100"/>
      <c r="AS49" s="100"/>
      <c r="AT49" s="100"/>
      <c r="AU49" s="57"/>
      <c r="AV49" s="104" t="e">
        <v>#DIV/0!</v>
      </c>
      <c r="AW49" s="100"/>
      <c r="AX49" s="100"/>
      <c r="AY49" s="100">
        <v>5</v>
      </c>
      <c r="AZ49" s="100"/>
      <c r="BA49" s="100" t="s">
        <v>563</v>
      </c>
      <c r="BB49" s="162">
        <v>5</v>
      </c>
      <c r="BC49" s="100"/>
      <c r="BD49" s="100"/>
      <c r="BE49" s="100"/>
      <c r="BF49" s="56"/>
      <c r="BG49" s="74"/>
      <c r="BH49" s="104" t="e">
        <f>AVERAGE(Table12151653[[#This Row],[Column55]],Table12151653[[#This Row],[Column56]])</f>
        <v>#DIV/0!</v>
      </c>
    </row>
    <row r="50" spans="1:60" ht="23.1" customHeight="1" x14ac:dyDescent="0.3">
      <c r="A50" s="78">
        <v>48</v>
      </c>
      <c r="B50" s="61" t="s">
        <v>196</v>
      </c>
      <c r="C50" s="62" t="s">
        <v>197</v>
      </c>
      <c r="D50" s="61" t="s">
        <v>449</v>
      </c>
      <c r="E50" s="61" t="s">
        <v>160</v>
      </c>
      <c r="F50" s="61" t="s">
        <v>641</v>
      </c>
      <c r="G50" s="52"/>
      <c r="H50" s="52"/>
      <c r="I50" s="52"/>
      <c r="J50" s="52"/>
      <c r="K50" s="63"/>
      <c r="L50" s="104">
        <v>0</v>
      </c>
      <c r="M50" s="100">
        <v>0</v>
      </c>
      <c r="N50" s="100"/>
      <c r="O50" s="100">
        <v>0</v>
      </c>
      <c r="P50" s="100" t="s">
        <v>563</v>
      </c>
      <c r="Q50" s="100"/>
      <c r="R50" s="162">
        <v>0</v>
      </c>
      <c r="S50" s="99"/>
      <c r="T50" s="99"/>
      <c r="U50" s="99"/>
      <c r="V50" s="99"/>
      <c r="W50" s="63"/>
      <c r="X50" s="104" t="e">
        <v>#DIV/0!</v>
      </c>
      <c r="Y50" s="99"/>
      <c r="Z50" s="99"/>
      <c r="AA50" s="99"/>
      <c r="AB50" s="99"/>
      <c r="AC50" s="63"/>
      <c r="AD50" s="104" t="e">
        <v>#DIV/0!</v>
      </c>
      <c r="AE50" s="99"/>
      <c r="AF50" s="99"/>
      <c r="AG50" s="99"/>
      <c r="AH50" s="99"/>
      <c r="AI50" s="63"/>
      <c r="AJ50" s="104" t="e">
        <v>#DIV/0!</v>
      </c>
      <c r="AK50" s="52"/>
      <c r="AL50" s="52"/>
      <c r="AM50" s="99"/>
      <c r="AN50" s="52"/>
      <c r="AO50" s="63"/>
      <c r="AP50" s="104">
        <v>0</v>
      </c>
      <c r="AQ50" s="99"/>
      <c r="AR50" s="99"/>
      <c r="AS50" s="99"/>
      <c r="AT50" s="99"/>
      <c r="AU50" s="63"/>
      <c r="AV50" s="104" t="e">
        <v>#DIV/0!</v>
      </c>
      <c r="AW50" s="99"/>
      <c r="AX50" s="99"/>
      <c r="AY50" s="100">
        <v>0</v>
      </c>
      <c r="AZ50" s="100"/>
      <c r="BA50" s="100" t="s">
        <v>563</v>
      </c>
      <c r="BB50" s="162">
        <v>0</v>
      </c>
      <c r="BC50" s="99"/>
      <c r="BD50" s="99"/>
      <c r="BE50" s="99"/>
      <c r="BF50" s="52"/>
      <c r="BG50" s="79"/>
      <c r="BH50" s="104" t="e">
        <f>AVERAGE(Table12151653[[#This Row],[Column55]],Table12151653[[#This Row],[Column56]])</f>
        <v>#DIV/0!</v>
      </c>
    </row>
    <row r="51" spans="1:60" ht="23.1" customHeight="1" x14ac:dyDescent="0.3">
      <c r="A51" s="77">
        <v>49</v>
      </c>
      <c r="B51" s="54" t="s">
        <v>309</v>
      </c>
      <c r="C51" s="55" t="s">
        <v>310</v>
      </c>
      <c r="D51" s="54" t="s">
        <v>449</v>
      </c>
      <c r="E51" s="54" t="s">
        <v>492</v>
      </c>
      <c r="F51" s="54" t="s">
        <v>640</v>
      </c>
      <c r="G51" s="56"/>
      <c r="H51" s="56"/>
      <c r="I51" s="56"/>
      <c r="J51" s="56"/>
      <c r="K51" s="57"/>
      <c r="L51" s="104">
        <v>0</v>
      </c>
      <c r="M51" s="100" t="s">
        <v>563</v>
      </c>
      <c r="N51" s="100"/>
      <c r="O51" s="100" t="s">
        <v>563</v>
      </c>
      <c r="P51" s="100" t="s">
        <v>563</v>
      </c>
      <c r="Q51" s="100"/>
      <c r="R51" s="162" t="s">
        <v>563</v>
      </c>
      <c r="S51" s="100"/>
      <c r="T51" s="100"/>
      <c r="U51" s="100"/>
      <c r="V51" s="100"/>
      <c r="W51" s="57"/>
      <c r="X51" s="104" t="e">
        <v>#DIV/0!</v>
      </c>
      <c r="Y51" s="100"/>
      <c r="Z51" s="100"/>
      <c r="AA51" s="100"/>
      <c r="AB51" s="100"/>
      <c r="AC51" s="57"/>
      <c r="AD51" s="104" t="e">
        <v>#DIV/0!</v>
      </c>
      <c r="AE51" s="100"/>
      <c r="AF51" s="100"/>
      <c r="AG51" s="100"/>
      <c r="AH51" s="100"/>
      <c r="AI51" s="57"/>
      <c r="AJ51" s="104" t="e">
        <v>#DIV/0!</v>
      </c>
      <c r="AK51" s="56"/>
      <c r="AL51" s="56"/>
      <c r="AM51" s="100"/>
      <c r="AN51" s="56"/>
      <c r="AO51" s="57"/>
      <c r="AP51" s="104">
        <v>0</v>
      </c>
      <c r="AQ51" s="100"/>
      <c r="AR51" s="100"/>
      <c r="AS51" s="100"/>
      <c r="AT51" s="100"/>
      <c r="AU51" s="57"/>
      <c r="AV51" s="104" t="e">
        <v>#DIV/0!</v>
      </c>
      <c r="AW51" s="100"/>
      <c r="AX51" s="100"/>
      <c r="AY51" s="100" t="s">
        <v>563</v>
      </c>
      <c r="AZ51" s="100"/>
      <c r="BA51" s="100" t="s">
        <v>563</v>
      </c>
      <c r="BB51" s="162" t="s">
        <v>563</v>
      </c>
      <c r="BC51" s="100"/>
      <c r="BD51" s="100"/>
      <c r="BE51" s="100"/>
      <c r="BF51" s="56"/>
      <c r="BG51" s="74"/>
      <c r="BH51" s="104" t="e">
        <f>AVERAGE(Table12151653[[#This Row],[Column55]],Table12151653[[#This Row],[Column56]])</f>
        <v>#DIV/0!</v>
      </c>
    </row>
    <row r="52" spans="1:60" ht="23.1" customHeight="1" x14ac:dyDescent="0.3">
      <c r="A52" s="78">
        <v>50</v>
      </c>
      <c r="B52" s="61" t="s">
        <v>121</v>
      </c>
      <c r="C52" s="62" t="s">
        <v>122</v>
      </c>
      <c r="D52" s="61" t="s">
        <v>449</v>
      </c>
      <c r="E52" s="61" t="s">
        <v>34</v>
      </c>
      <c r="F52" s="61" t="s">
        <v>638</v>
      </c>
      <c r="G52" s="52"/>
      <c r="H52" s="52"/>
      <c r="I52" s="52"/>
      <c r="J52" s="52"/>
      <c r="K52" s="63"/>
      <c r="L52" s="104">
        <v>0</v>
      </c>
      <c r="M52" s="100">
        <v>0</v>
      </c>
      <c r="N52" s="100"/>
      <c r="O52" s="100">
        <v>0</v>
      </c>
      <c r="P52" s="100">
        <v>0</v>
      </c>
      <c r="Q52" s="100"/>
      <c r="R52" s="162">
        <v>0</v>
      </c>
      <c r="S52" s="99"/>
      <c r="T52" s="99"/>
      <c r="U52" s="99"/>
      <c r="V52" s="99"/>
      <c r="W52" s="63"/>
      <c r="X52" s="104" t="e">
        <v>#DIV/0!</v>
      </c>
      <c r="Y52" s="99"/>
      <c r="Z52" s="99"/>
      <c r="AA52" s="99"/>
      <c r="AB52" s="99"/>
      <c r="AC52" s="63"/>
      <c r="AD52" s="104" t="e">
        <v>#DIV/0!</v>
      </c>
      <c r="AE52" s="99"/>
      <c r="AF52" s="99"/>
      <c r="AG52" s="99"/>
      <c r="AH52" s="99"/>
      <c r="AI52" s="63"/>
      <c r="AJ52" s="104" t="e">
        <v>#DIV/0!</v>
      </c>
      <c r="AK52" s="52"/>
      <c r="AL52" s="52"/>
      <c r="AM52" s="99"/>
      <c r="AN52" s="52"/>
      <c r="AO52" s="63"/>
      <c r="AP52" s="104">
        <v>0</v>
      </c>
      <c r="AQ52" s="99"/>
      <c r="AR52" s="99"/>
      <c r="AS52" s="99"/>
      <c r="AT52" s="99"/>
      <c r="AU52" s="63"/>
      <c r="AV52" s="104" t="e">
        <v>#DIV/0!</v>
      </c>
      <c r="AW52" s="99"/>
      <c r="AX52" s="99"/>
      <c r="AY52" s="100">
        <v>0</v>
      </c>
      <c r="AZ52" s="100"/>
      <c r="BA52" s="100" t="s">
        <v>563</v>
      </c>
      <c r="BB52" s="162">
        <v>0</v>
      </c>
      <c r="BC52" s="99"/>
      <c r="BD52" s="99"/>
      <c r="BE52" s="99"/>
      <c r="BF52" s="52"/>
      <c r="BG52" s="79"/>
      <c r="BH52" s="104" t="e">
        <f>AVERAGE(Table12151653[[#This Row],[Column55]],Table12151653[[#This Row],[Column56]])</f>
        <v>#DIV/0!</v>
      </c>
    </row>
    <row r="53" spans="1:60" ht="23.1" customHeight="1" x14ac:dyDescent="0.3">
      <c r="A53" s="77">
        <v>51</v>
      </c>
      <c r="B53" s="54" t="s">
        <v>258</v>
      </c>
      <c r="C53" s="55" t="s">
        <v>259</v>
      </c>
      <c r="D53" s="54" t="s">
        <v>541</v>
      </c>
      <c r="E53" s="54" t="s">
        <v>160</v>
      </c>
      <c r="F53" s="54" t="s">
        <v>641</v>
      </c>
      <c r="G53" s="56"/>
      <c r="H53" s="56"/>
      <c r="I53" s="56"/>
      <c r="J53" s="56"/>
      <c r="K53" s="57"/>
      <c r="L53" s="104">
        <v>0</v>
      </c>
      <c r="M53" s="100">
        <v>1</v>
      </c>
      <c r="N53" s="100"/>
      <c r="O53" s="100">
        <v>1</v>
      </c>
      <c r="P53" s="100" t="s">
        <v>563</v>
      </c>
      <c r="Q53" s="100"/>
      <c r="R53" s="162">
        <v>1</v>
      </c>
      <c r="S53" s="100"/>
      <c r="T53" s="100"/>
      <c r="U53" s="100"/>
      <c r="V53" s="100"/>
      <c r="W53" s="57"/>
      <c r="X53" s="104" t="e">
        <v>#DIV/0!</v>
      </c>
      <c r="Y53" s="100"/>
      <c r="Z53" s="100"/>
      <c r="AA53" s="100"/>
      <c r="AB53" s="100"/>
      <c r="AC53" s="57"/>
      <c r="AD53" s="104" t="e">
        <v>#DIV/0!</v>
      </c>
      <c r="AE53" s="100"/>
      <c r="AF53" s="100"/>
      <c r="AG53" s="100"/>
      <c r="AH53" s="100"/>
      <c r="AI53" s="57"/>
      <c r="AJ53" s="104" t="e">
        <v>#DIV/0!</v>
      </c>
      <c r="AK53" s="56"/>
      <c r="AL53" s="56"/>
      <c r="AM53" s="100"/>
      <c r="AN53" s="56"/>
      <c r="AO53" s="57"/>
      <c r="AP53" s="104">
        <v>0</v>
      </c>
      <c r="AQ53" s="100"/>
      <c r="AR53" s="100"/>
      <c r="AS53" s="100"/>
      <c r="AT53" s="100"/>
      <c r="AU53" s="57"/>
      <c r="AV53" s="104" t="e">
        <v>#DIV/0!</v>
      </c>
      <c r="AW53" s="100"/>
      <c r="AX53" s="100"/>
      <c r="AY53" s="100">
        <v>5</v>
      </c>
      <c r="AZ53" s="100"/>
      <c r="BA53" s="100" t="s">
        <v>563</v>
      </c>
      <c r="BB53" s="162">
        <v>5</v>
      </c>
      <c r="BC53" s="100"/>
      <c r="BD53" s="100"/>
      <c r="BE53" s="100"/>
      <c r="BF53" s="56"/>
      <c r="BG53" s="74"/>
      <c r="BH53" s="104" t="e">
        <f>AVERAGE(Table12151653[[#This Row],[Column55]],Table12151653[[#This Row],[Column56]])</f>
        <v>#DIV/0!</v>
      </c>
    </row>
    <row r="54" spans="1:60" ht="23.1" customHeight="1" x14ac:dyDescent="0.3">
      <c r="A54" s="78">
        <v>52</v>
      </c>
      <c r="B54" s="61" t="s">
        <v>212</v>
      </c>
      <c r="C54" s="62" t="s">
        <v>213</v>
      </c>
      <c r="D54" s="61" t="s">
        <v>449</v>
      </c>
      <c r="E54" s="61" t="s">
        <v>160</v>
      </c>
      <c r="F54" s="61" t="s">
        <v>641</v>
      </c>
      <c r="G54" s="52"/>
      <c r="H54" s="52"/>
      <c r="I54" s="52"/>
      <c r="J54" s="52"/>
      <c r="K54" s="63"/>
      <c r="L54" s="104">
        <v>0</v>
      </c>
      <c r="M54" s="100">
        <v>0</v>
      </c>
      <c r="N54" s="100"/>
      <c r="O54" s="100">
        <v>0</v>
      </c>
      <c r="P54" s="100" t="s">
        <v>563</v>
      </c>
      <c r="Q54" s="100"/>
      <c r="R54" s="162">
        <v>0</v>
      </c>
      <c r="S54" s="99"/>
      <c r="T54" s="99"/>
      <c r="U54" s="99"/>
      <c r="V54" s="99"/>
      <c r="W54" s="63"/>
      <c r="X54" s="104" t="e">
        <v>#DIV/0!</v>
      </c>
      <c r="Y54" s="99"/>
      <c r="Z54" s="99"/>
      <c r="AA54" s="99"/>
      <c r="AB54" s="99"/>
      <c r="AC54" s="63"/>
      <c r="AD54" s="104" t="e">
        <v>#DIV/0!</v>
      </c>
      <c r="AE54" s="99"/>
      <c r="AF54" s="99"/>
      <c r="AG54" s="99"/>
      <c r="AH54" s="99"/>
      <c r="AI54" s="63"/>
      <c r="AJ54" s="104" t="e">
        <v>#DIV/0!</v>
      </c>
      <c r="AK54" s="52"/>
      <c r="AL54" s="52"/>
      <c r="AM54" s="99"/>
      <c r="AN54" s="52"/>
      <c r="AO54" s="63"/>
      <c r="AP54" s="104">
        <v>0</v>
      </c>
      <c r="AQ54" s="99"/>
      <c r="AR54" s="99"/>
      <c r="AS54" s="99"/>
      <c r="AT54" s="99"/>
      <c r="AU54" s="63"/>
      <c r="AV54" s="104" t="e">
        <v>#DIV/0!</v>
      </c>
      <c r="AW54" s="99"/>
      <c r="AX54" s="99"/>
      <c r="AY54" s="100">
        <v>0</v>
      </c>
      <c r="AZ54" s="100"/>
      <c r="BA54" s="100" t="s">
        <v>563</v>
      </c>
      <c r="BB54" s="162">
        <v>0</v>
      </c>
      <c r="BC54" s="99"/>
      <c r="BD54" s="99"/>
      <c r="BE54" s="99"/>
      <c r="BF54" s="52"/>
      <c r="BG54" s="79"/>
      <c r="BH54" s="104" t="e">
        <f>AVERAGE(Table12151653[[#This Row],[Column55]],Table12151653[[#This Row],[Column56]])</f>
        <v>#DIV/0!</v>
      </c>
    </row>
    <row r="55" spans="1:60" ht="23.1" customHeight="1" x14ac:dyDescent="0.3">
      <c r="A55" s="77">
        <v>53</v>
      </c>
      <c r="B55" s="54" t="s">
        <v>228</v>
      </c>
      <c r="C55" s="55" t="s">
        <v>229</v>
      </c>
      <c r="D55" s="54" t="s">
        <v>449</v>
      </c>
      <c r="E55" s="54" t="s">
        <v>160</v>
      </c>
      <c r="F55" s="54" t="s">
        <v>641</v>
      </c>
      <c r="G55" s="56"/>
      <c r="H55" s="56"/>
      <c r="I55" s="56"/>
      <c r="J55" s="56"/>
      <c r="K55" s="57"/>
      <c r="L55" s="104">
        <v>0</v>
      </c>
      <c r="M55" s="100">
        <v>3</v>
      </c>
      <c r="N55" s="100"/>
      <c r="O55" s="100">
        <v>3</v>
      </c>
      <c r="P55" s="100" t="s">
        <v>563</v>
      </c>
      <c r="Q55" s="100"/>
      <c r="R55" s="162">
        <v>3</v>
      </c>
      <c r="S55" s="100"/>
      <c r="T55" s="100"/>
      <c r="U55" s="100"/>
      <c r="V55" s="100"/>
      <c r="W55" s="57"/>
      <c r="X55" s="104" t="e">
        <v>#DIV/0!</v>
      </c>
      <c r="Y55" s="100"/>
      <c r="Z55" s="100"/>
      <c r="AA55" s="100"/>
      <c r="AB55" s="100"/>
      <c r="AC55" s="57"/>
      <c r="AD55" s="104" t="e">
        <v>#DIV/0!</v>
      </c>
      <c r="AE55" s="100"/>
      <c r="AF55" s="100"/>
      <c r="AG55" s="100"/>
      <c r="AH55" s="100"/>
      <c r="AI55" s="57"/>
      <c r="AJ55" s="104" t="e">
        <v>#DIV/0!</v>
      </c>
      <c r="AK55" s="56"/>
      <c r="AL55" s="56"/>
      <c r="AM55" s="100"/>
      <c r="AN55" s="56"/>
      <c r="AO55" s="57"/>
      <c r="AP55" s="104">
        <v>0</v>
      </c>
      <c r="AQ55" s="100"/>
      <c r="AR55" s="100"/>
      <c r="AS55" s="100"/>
      <c r="AT55" s="100"/>
      <c r="AU55" s="57"/>
      <c r="AV55" s="104" t="e">
        <v>#DIV/0!</v>
      </c>
      <c r="AW55" s="100"/>
      <c r="AX55" s="100"/>
      <c r="AY55" s="100">
        <v>5</v>
      </c>
      <c r="AZ55" s="100"/>
      <c r="BA55" s="100" t="s">
        <v>563</v>
      </c>
      <c r="BB55" s="162">
        <v>5</v>
      </c>
      <c r="BC55" s="100"/>
      <c r="BD55" s="100"/>
      <c r="BE55" s="100"/>
      <c r="BF55" s="56"/>
      <c r="BG55" s="74"/>
      <c r="BH55" s="104" t="e">
        <f>AVERAGE(Table12151653[[#This Row],[Column55]],Table12151653[[#This Row],[Column56]])</f>
        <v>#DIV/0!</v>
      </c>
    </row>
    <row r="56" spans="1:60" ht="23.1" customHeight="1" x14ac:dyDescent="0.3">
      <c r="A56" s="78">
        <v>54</v>
      </c>
      <c r="B56" s="61" t="s">
        <v>311</v>
      </c>
      <c r="C56" s="62" t="s">
        <v>312</v>
      </c>
      <c r="D56" s="61" t="s">
        <v>449</v>
      </c>
      <c r="E56" s="61" t="s">
        <v>492</v>
      </c>
      <c r="F56" s="61" t="s">
        <v>640</v>
      </c>
      <c r="G56" s="52"/>
      <c r="H56" s="52"/>
      <c r="I56" s="52"/>
      <c r="J56" s="52"/>
      <c r="K56" s="63"/>
      <c r="L56" s="104">
        <v>0</v>
      </c>
      <c r="M56" s="100" t="s">
        <v>563</v>
      </c>
      <c r="N56" s="100"/>
      <c r="O56" s="100" t="s">
        <v>563</v>
      </c>
      <c r="P56" s="100" t="s">
        <v>563</v>
      </c>
      <c r="Q56" s="100"/>
      <c r="R56" s="162" t="s">
        <v>563</v>
      </c>
      <c r="S56" s="99"/>
      <c r="T56" s="99"/>
      <c r="U56" s="99"/>
      <c r="V56" s="99"/>
      <c r="W56" s="63"/>
      <c r="X56" s="104" t="e">
        <v>#DIV/0!</v>
      </c>
      <c r="Y56" s="99"/>
      <c r="Z56" s="99"/>
      <c r="AA56" s="99"/>
      <c r="AB56" s="99"/>
      <c r="AC56" s="63"/>
      <c r="AD56" s="104" t="e">
        <v>#DIV/0!</v>
      </c>
      <c r="AE56" s="99"/>
      <c r="AF56" s="99"/>
      <c r="AG56" s="99"/>
      <c r="AH56" s="99"/>
      <c r="AI56" s="63"/>
      <c r="AJ56" s="104" t="e">
        <v>#DIV/0!</v>
      </c>
      <c r="AK56" s="52"/>
      <c r="AL56" s="52"/>
      <c r="AM56" s="99"/>
      <c r="AN56" s="52"/>
      <c r="AO56" s="63"/>
      <c r="AP56" s="104">
        <v>0</v>
      </c>
      <c r="AQ56" s="99"/>
      <c r="AR56" s="99"/>
      <c r="AS56" s="99"/>
      <c r="AT56" s="99"/>
      <c r="AU56" s="63"/>
      <c r="AV56" s="104" t="e">
        <v>#DIV/0!</v>
      </c>
      <c r="AW56" s="99"/>
      <c r="AX56" s="99"/>
      <c r="AY56" s="100" t="s">
        <v>563</v>
      </c>
      <c r="AZ56" s="100"/>
      <c r="BA56" s="100" t="s">
        <v>563</v>
      </c>
      <c r="BB56" s="162" t="s">
        <v>563</v>
      </c>
      <c r="BC56" s="99"/>
      <c r="BD56" s="99"/>
      <c r="BE56" s="99"/>
      <c r="BF56" s="52"/>
      <c r="BG56" s="79"/>
      <c r="BH56" s="104" t="e">
        <f>AVERAGE(Table12151653[[#This Row],[Column55]],Table12151653[[#This Row],[Column56]])</f>
        <v>#DIV/0!</v>
      </c>
    </row>
    <row r="57" spans="1:60" ht="23.1" customHeight="1" x14ac:dyDescent="0.3">
      <c r="A57" s="77">
        <v>55</v>
      </c>
      <c r="B57" s="54" t="s">
        <v>246</v>
      </c>
      <c r="C57" s="55" t="s">
        <v>247</v>
      </c>
      <c r="D57" s="54" t="s">
        <v>449</v>
      </c>
      <c r="E57" s="54" t="s">
        <v>160</v>
      </c>
      <c r="F57" s="54" t="s">
        <v>641</v>
      </c>
      <c r="G57" s="56"/>
      <c r="H57" s="56"/>
      <c r="I57" s="56"/>
      <c r="J57" s="56"/>
      <c r="K57" s="57"/>
      <c r="L57" s="104">
        <v>0</v>
      </c>
      <c r="M57" s="100">
        <v>4</v>
      </c>
      <c r="N57" s="100"/>
      <c r="O57" s="100">
        <v>4</v>
      </c>
      <c r="P57" s="100" t="s">
        <v>563</v>
      </c>
      <c r="Q57" s="100"/>
      <c r="R57" s="162">
        <v>4</v>
      </c>
      <c r="S57" s="100"/>
      <c r="T57" s="100"/>
      <c r="U57" s="100"/>
      <c r="V57" s="100"/>
      <c r="W57" s="57"/>
      <c r="X57" s="104" t="e">
        <v>#DIV/0!</v>
      </c>
      <c r="Y57" s="100"/>
      <c r="Z57" s="100"/>
      <c r="AA57" s="100"/>
      <c r="AB57" s="100"/>
      <c r="AC57" s="57"/>
      <c r="AD57" s="104" t="e">
        <v>#DIV/0!</v>
      </c>
      <c r="AE57" s="100"/>
      <c r="AF57" s="100"/>
      <c r="AG57" s="100"/>
      <c r="AH57" s="100"/>
      <c r="AI57" s="57"/>
      <c r="AJ57" s="104" t="e">
        <v>#DIV/0!</v>
      </c>
      <c r="AK57" s="56"/>
      <c r="AL57" s="56"/>
      <c r="AM57" s="100"/>
      <c r="AN57" s="56"/>
      <c r="AO57" s="57"/>
      <c r="AP57" s="104">
        <v>0</v>
      </c>
      <c r="AQ57" s="100"/>
      <c r="AR57" s="100"/>
      <c r="AS57" s="100"/>
      <c r="AT57" s="100"/>
      <c r="AU57" s="57"/>
      <c r="AV57" s="104" t="e">
        <v>#DIV/0!</v>
      </c>
      <c r="AW57" s="100"/>
      <c r="AX57" s="100"/>
      <c r="AY57" s="100">
        <v>5</v>
      </c>
      <c r="AZ57" s="100"/>
      <c r="BA57" s="100" t="s">
        <v>563</v>
      </c>
      <c r="BB57" s="162">
        <v>5</v>
      </c>
      <c r="BC57" s="100"/>
      <c r="BD57" s="100"/>
      <c r="BE57" s="100"/>
      <c r="BF57" s="56"/>
      <c r="BG57" s="74"/>
      <c r="BH57" s="104" t="e">
        <f>AVERAGE(Table12151653[[#This Row],[Column55]],Table12151653[[#This Row],[Column56]])</f>
        <v>#DIV/0!</v>
      </c>
    </row>
    <row r="58" spans="1:60" ht="23.1" customHeight="1" x14ac:dyDescent="0.3">
      <c r="A58" s="78">
        <v>56</v>
      </c>
      <c r="B58" s="61" t="s">
        <v>123</v>
      </c>
      <c r="C58" s="62" t="s">
        <v>124</v>
      </c>
      <c r="D58" s="61" t="s">
        <v>541</v>
      </c>
      <c r="E58" s="61" t="s">
        <v>34</v>
      </c>
      <c r="F58" s="61" t="s">
        <v>638</v>
      </c>
      <c r="G58" s="52"/>
      <c r="H58" s="52"/>
      <c r="I58" s="52"/>
      <c r="J58" s="52"/>
      <c r="K58" s="63"/>
      <c r="L58" s="104">
        <v>0</v>
      </c>
      <c r="M58" s="100">
        <v>5</v>
      </c>
      <c r="N58" s="100"/>
      <c r="O58" s="100">
        <v>5</v>
      </c>
      <c r="P58" s="100">
        <v>4</v>
      </c>
      <c r="Q58" s="100"/>
      <c r="R58" s="162">
        <v>4.666666666666667</v>
      </c>
      <c r="S58" s="99"/>
      <c r="T58" s="99"/>
      <c r="U58" s="99"/>
      <c r="V58" s="99"/>
      <c r="W58" s="63"/>
      <c r="X58" s="104" t="e">
        <v>#DIV/0!</v>
      </c>
      <c r="Y58" s="99"/>
      <c r="Z58" s="99"/>
      <c r="AA58" s="99"/>
      <c r="AB58" s="99"/>
      <c r="AC58" s="63"/>
      <c r="AD58" s="104" t="e">
        <v>#DIV/0!</v>
      </c>
      <c r="AE58" s="99"/>
      <c r="AF58" s="99"/>
      <c r="AG58" s="99"/>
      <c r="AH58" s="99"/>
      <c r="AI58" s="63"/>
      <c r="AJ58" s="104" t="e">
        <v>#DIV/0!</v>
      </c>
      <c r="AK58" s="52"/>
      <c r="AL58" s="52"/>
      <c r="AM58" s="99"/>
      <c r="AN58" s="52"/>
      <c r="AO58" s="63"/>
      <c r="AP58" s="104">
        <v>0</v>
      </c>
      <c r="AQ58" s="99"/>
      <c r="AR58" s="99"/>
      <c r="AS58" s="99"/>
      <c r="AT58" s="99"/>
      <c r="AU58" s="63"/>
      <c r="AV58" s="104" t="e">
        <v>#DIV/0!</v>
      </c>
      <c r="AW58" s="99"/>
      <c r="AX58" s="99"/>
      <c r="AY58" s="100">
        <v>5</v>
      </c>
      <c r="AZ58" s="100"/>
      <c r="BA58" s="100" t="s">
        <v>563</v>
      </c>
      <c r="BB58" s="162">
        <v>5</v>
      </c>
      <c r="BC58" s="99"/>
      <c r="BD58" s="99"/>
      <c r="BE58" s="99"/>
      <c r="BF58" s="52"/>
      <c r="BG58" s="79"/>
      <c r="BH58" s="104" t="e">
        <f>AVERAGE(Table12151653[[#This Row],[Column55]],Table12151653[[#This Row],[Column56]])</f>
        <v>#DIV/0!</v>
      </c>
    </row>
    <row r="59" spans="1:60" ht="23.1" customHeight="1" x14ac:dyDescent="0.3">
      <c r="A59" s="77">
        <v>57</v>
      </c>
      <c r="B59" s="54" t="s">
        <v>313</v>
      </c>
      <c r="C59" s="55" t="s">
        <v>314</v>
      </c>
      <c r="D59" s="54" t="s">
        <v>541</v>
      </c>
      <c r="E59" s="54" t="s">
        <v>492</v>
      </c>
      <c r="F59" s="54" t="s">
        <v>640</v>
      </c>
      <c r="G59" s="56"/>
      <c r="H59" s="56"/>
      <c r="I59" s="56"/>
      <c r="J59" s="56"/>
      <c r="K59" s="57"/>
      <c r="L59" s="104">
        <v>0</v>
      </c>
      <c r="M59" s="100" t="s">
        <v>563</v>
      </c>
      <c r="N59" s="100"/>
      <c r="O59" s="100" t="s">
        <v>563</v>
      </c>
      <c r="P59" s="100" t="s">
        <v>563</v>
      </c>
      <c r="Q59" s="100"/>
      <c r="R59" s="162" t="s">
        <v>563</v>
      </c>
      <c r="S59" s="100"/>
      <c r="T59" s="100"/>
      <c r="U59" s="100"/>
      <c r="V59" s="100"/>
      <c r="W59" s="57"/>
      <c r="X59" s="104" t="e">
        <v>#DIV/0!</v>
      </c>
      <c r="Y59" s="100"/>
      <c r="Z59" s="100"/>
      <c r="AA59" s="100"/>
      <c r="AB59" s="100"/>
      <c r="AC59" s="57"/>
      <c r="AD59" s="104" t="e">
        <v>#DIV/0!</v>
      </c>
      <c r="AE59" s="100"/>
      <c r="AF59" s="100"/>
      <c r="AG59" s="100"/>
      <c r="AH59" s="100"/>
      <c r="AI59" s="57"/>
      <c r="AJ59" s="104" t="e">
        <v>#DIV/0!</v>
      </c>
      <c r="AK59" s="56"/>
      <c r="AL59" s="56"/>
      <c r="AM59" s="100"/>
      <c r="AN59" s="56"/>
      <c r="AO59" s="57"/>
      <c r="AP59" s="104">
        <v>0</v>
      </c>
      <c r="AQ59" s="100"/>
      <c r="AR59" s="100"/>
      <c r="AS59" s="100"/>
      <c r="AT59" s="100"/>
      <c r="AU59" s="57"/>
      <c r="AV59" s="104" t="e">
        <v>#DIV/0!</v>
      </c>
      <c r="AW59" s="100"/>
      <c r="AX59" s="100"/>
      <c r="AY59" s="100" t="s">
        <v>563</v>
      </c>
      <c r="AZ59" s="100"/>
      <c r="BA59" s="100" t="s">
        <v>563</v>
      </c>
      <c r="BB59" s="162" t="s">
        <v>563</v>
      </c>
      <c r="BC59" s="100"/>
      <c r="BD59" s="100"/>
      <c r="BE59" s="100"/>
      <c r="BF59" s="56"/>
      <c r="BG59" s="74"/>
      <c r="BH59" s="104" t="e">
        <f>AVERAGE(Table12151653[[#This Row],[Column55]],Table12151653[[#This Row],[Column56]])</f>
        <v>#DIV/0!</v>
      </c>
    </row>
    <row r="60" spans="1:60" ht="23.1" customHeight="1" x14ac:dyDescent="0.3">
      <c r="A60" s="78">
        <v>58</v>
      </c>
      <c r="B60" s="61" t="s">
        <v>315</v>
      </c>
      <c r="C60" s="62" t="s">
        <v>316</v>
      </c>
      <c r="D60" s="61" t="s">
        <v>449</v>
      </c>
      <c r="E60" s="61" t="s">
        <v>492</v>
      </c>
      <c r="F60" s="61" t="s">
        <v>640</v>
      </c>
      <c r="G60" s="52"/>
      <c r="H60" s="52"/>
      <c r="I60" s="52"/>
      <c r="J60" s="52"/>
      <c r="K60" s="63"/>
      <c r="L60" s="104">
        <v>0</v>
      </c>
      <c r="M60" s="100" t="s">
        <v>563</v>
      </c>
      <c r="N60" s="100"/>
      <c r="O60" s="100" t="s">
        <v>563</v>
      </c>
      <c r="P60" s="100" t="s">
        <v>563</v>
      </c>
      <c r="Q60" s="100"/>
      <c r="R60" s="162" t="s">
        <v>563</v>
      </c>
      <c r="S60" s="99"/>
      <c r="T60" s="99"/>
      <c r="U60" s="99"/>
      <c r="V60" s="99"/>
      <c r="W60" s="63"/>
      <c r="X60" s="104" t="e">
        <v>#DIV/0!</v>
      </c>
      <c r="Y60" s="99"/>
      <c r="Z60" s="99"/>
      <c r="AA60" s="99"/>
      <c r="AB60" s="99"/>
      <c r="AC60" s="63"/>
      <c r="AD60" s="104" t="e">
        <v>#DIV/0!</v>
      </c>
      <c r="AE60" s="99"/>
      <c r="AF60" s="99"/>
      <c r="AG60" s="99"/>
      <c r="AH60" s="99"/>
      <c r="AI60" s="63"/>
      <c r="AJ60" s="104" t="e">
        <v>#DIV/0!</v>
      </c>
      <c r="AK60" s="52"/>
      <c r="AL60" s="52"/>
      <c r="AM60" s="99"/>
      <c r="AN60" s="52"/>
      <c r="AO60" s="63"/>
      <c r="AP60" s="104">
        <v>0</v>
      </c>
      <c r="AQ60" s="99"/>
      <c r="AR60" s="99"/>
      <c r="AS60" s="99"/>
      <c r="AT60" s="99"/>
      <c r="AU60" s="63"/>
      <c r="AV60" s="104" t="e">
        <v>#DIV/0!</v>
      </c>
      <c r="AW60" s="99"/>
      <c r="AX60" s="99"/>
      <c r="AY60" s="100" t="s">
        <v>563</v>
      </c>
      <c r="AZ60" s="100"/>
      <c r="BA60" s="100" t="s">
        <v>563</v>
      </c>
      <c r="BB60" s="162" t="s">
        <v>563</v>
      </c>
      <c r="BC60" s="99"/>
      <c r="BD60" s="99"/>
      <c r="BE60" s="99"/>
      <c r="BF60" s="52"/>
      <c r="BG60" s="79"/>
      <c r="BH60" s="104" t="e">
        <f>AVERAGE(Table12151653[[#This Row],[Column55]],Table12151653[[#This Row],[Column56]])</f>
        <v>#DIV/0!</v>
      </c>
    </row>
    <row r="61" spans="1:60" ht="23.1" customHeight="1" x14ac:dyDescent="0.3">
      <c r="A61" s="77">
        <v>59</v>
      </c>
      <c r="B61" s="54" t="s">
        <v>125</v>
      </c>
      <c r="C61" s="55" t="s">
        <v>126</v>
      </c>
      <c r="D61" s="54" t="s">
        <v>449</v>
      </c>
      <c r="E61" s="54" t="s">
        <v>34</v>
      </c>
      <c r="F61" s="54" t="s">
        <v>638</v>
      </c>
      <c r="G61" s="56"/>
      <c r="H61" s="56"/>
      <c r="I61" s="56"/>
      <c r="J61" s="56"/>
      <c r="K61" s="57"/>
      <c r="L61" s="104">
        <v>0</v>
      </c>
      <c r="M61" s="100">
        <v>3</v>
      </c>
      <c r="N61" s="100"/>
      <c r="O61" s="100">
        <v>3</v>
      </c>
      <c r="P61" s="100">
        <v>3</v>
      </c>
      <c r="Q61" s="100"/>
      <c r="R61" s="162">
        <v>3</v>
      </c>
      <c r="S61" s="100"/>
      <c r="T61" s="100"/>
      <c r="U61" s="100"/>
      <c r="V61" s="100"/>
      <c r="W61" s="57"/>
      <c r="X61" s="104" t="e">
        <v>#DIV/0!</v>
      </c>
      <c r="Y61" s="100"/>
      <c r="Z61" s="100"/>
      <c r="AA61" s="100"/>
      <c r="AB61" s="100"/>
      <c r="AC61" s="57"/>
      <c r="AD61" s="104" t="e">
        <v>#DIV/0!</v>
      </c>
      <c r="AE61" s="100"/>
      <c r="AF61" s="100"/>
      <c r="AG61" s="100"/>
      <c r="AH61" s="100"/>
      <c r="AI61" s="57"/>
      <c r="AJ61" s="104" t="e">
        <v>#DIV/0!</v>
      </c>
      <c r="AK61" s="56"/>
      <c r="AL61" s="56"/>
      <c r="AM61" s="100"/>
      <c r="AN61" s="56"/>
      <c r="AO61" s="57"/>
      <c r="AP61" s="104">
        <v>0</v>
      </c>
      <c r="AQ61" s="100"/>
      <c r="AR61" s="100"/>
      <c r="AS61" s="100"/>
      <c r="AT61" s="100"/>
      <c r="AU61" s="57"/>
      <c r="AV61" s="104" t="e">
        <v>#DIV/0!</v>
      </c>
      <c r="AW61" s="100"/>
      <c r="AX61" s="100"/>
      <c r="AY61" s="100">
        <v>5</v>
      </c>
      <c r="AZ61" s="100"/>
      <c r="BA61" s="100" t="s">
        <v>563</v>
      </c>
      <c r="BB61" s="162">
        <v>5</v>
      </c>
      <c r="BC61" s="100"/>
      <c r="BD61" s="100"/>
      <c r="BE61" s="100"/>
      <c r="BF61" s="56"/>
      <c r="BG61" s="74"/>
      <c r="BH61" s="104" t="e">
        <f>AVERAGE(Table12151653[[#This Row],[Column55]],Table12151653[[#This Row],[Column56]])</f>
        <v>#DIV/0!</v>
      </c>
    </row>
    <row r="62" spans="1:60" ht="23.1" customHeight="1" x14ac:dyDescent="0.3">
      <c r="A62" s="78">
        <v>60</v>
      </c>
      <c r="B62" s="61" t="s">
        <v>41</v>
      </c>
      <c r="C62" s="62" t="s">
        <v>42</v>
      </c>
      <c r="D62" s="61" t="s">
        <v>449</v>
      </c>
      <c r="E62" s="61" t="s">
        <v>34</v>
      </c>
      <c r="F62" s="61" t="s">
        <v>638</v>
      </c>
      <c r="G62" s="52"/>
      <c r="H62" s="52"/>
      <c r="I62" s="52"/>
      <c r="J62" s="52"/>
      <c r="K62" s="63"/>
      <c r="L62" s="104">
        <v>0</v>
      </c>
      <c r="M62" s="100">
        <v>0</v>
      </c>
      <c r="N62" s="100"/>
      <c r="O62" s="100">
        <v>0</v>
      </c>
      <c r="P62" s="100">
        <v>0</v>
      </c>
      <c r="Q62" s="100"/>
      <c r="R62" s="162">
        <v>0</v>
      </c>
      <c r="S62" s="99"/>
      <c r="T62" s="99"/>
      <c r="U62" s="99"/>
      <c r="V62" s="99"/>
      <c r="W62" s="63"/>
      <c r="X62" s="104" t="e">
        <v>#DIV/0!</v>
      </c>
      <c r="Y62" s="99"/>
      <c r="Z62" s="99"/>
      <c r="AA62" s="99"/>
      <c r="AB62" s="99"/>
      <c r="AC62" s="63"/>
      <c r="AD62" s="104" t="e">
        <v>#DIV/0!</v>
      </c>
      <c r="AE62" s="99"/>
      <c r="AF62" s="99"/>
      <c r="AG62" s="99"/>
      <c r="AH62" s="99"/>
      <c r="AI62" s="63"/>
      <c r="AJ62" s="104" t="e">
        <v>#DIV/0!</v>
      </c>
      <c r="AK62" s="52"/>
      <c r="AL62" s="52"/>
      <c r="AM62" s="99"/>
      <c r="AN62" s="52"/>
      <c r="AO62" s="63"/>
      <c r="AP62" s="104">
        <v>0</v>
      </c>
      <c r="AQ62" s="99"/>
      <c r="AR62" s="99"/>
      <c r="AS62" s="99"/>
      <c r="AT62" s="99"/>
      <c r="AU62" s="63"/>
      <c r="AV62" s="104" t="e">
        <v>#DIV/0!</v>
      </c>
      <c r="AW62" s="99"/>
      <c r="AX62" s="99"/>
      <c r="AY62" s="100">
        <v>0</v>
      </c>
      <c r="AZ62" s="100"/>
      <c r="BA62" s="100" t="s">
        <v>563</v>
      </c>
      <c r="BB62" s="162">
        <v>0</v>
      </c>
      <c r="BC62" s="99"/>
      <c r="BD62" s="99"/>
      <c r="BE62" s="99"/>
      <c r="BF62" s="52"/>
      <c r="BG62" s="79"/>
      <c r="BH62" s="104" t="e">
        <f>AVERAGE(Table12151653[[#This Row],[Column55]],Table12151653[[#This Row],[Column56]])</f>
        <v>#DIV/0!</v>
      </c>
    </row>
    <row r="63" spans="1:60" ht="23.1" customHeight="1" x14ac:dyDescent="0.3">
      <c r="A63" s="77">
        <v>61</v>
      </c>
      <c r="B63" s="54" t="s">
        <v>127</v>
      </c>
      <c r="C63" s="55" t="s">
        <v>128</v>
      </c>
      <c r="D63" s="54" t="s">
        <v>449</v>
      </c>
      <c r="E63" s="54" t="s">
        <v>34</v>
      </c>
      <c r="F63" s="54" t="s">
        <v>638</v>
      </c>
      <c r="G63" s="56"/>
      <c r="H63" s="56"/>
      <c r="I63" s="56"/>
      <c r="J63" s="56"/>
      <c r="K63" s="57"/>
      <c r="L63" s="104">
        <v>0</v>
      </c>
      <c r="M63" s="100">
        <v>3</v>
      </c>
      <c r="N63" s="100"/>
      <c r="O63" s="100">
        <v>3</v>
      </c>
      <c r="P63" s="100">
        <v>2</v>
      </c>
      <c r="Q63" s="100"/>
      <c r="R63" s="162">
        <v>2.6666666666666665</v>
      </c>
      <c r="S63" s="100"/>
      <c r="T63" s="100"/>
      <c r="U63" s="100"/>
      <c r="V63" s="100"/>
      <c r="W63" s="57"/>
      <c r="X63" s="104" t="e">
        <v>#DIV/0!</v>
      </c>
      <c r="Y63" s="100"/>
      <c r="Z63" s="100"/>
      <c r="AA63" s="100"/>
      <c r="AB63" s="100"/>
      <c r="AC63" s="57"/>
      <c r="AD63" s="104" t="e">
        <v>#DIV/0!</v>
      </c>
      <c r="AE63" s="100"/>
      <c r="AF63" s="100"/>
      <c r="AG63" s="100"/>
      <c r="AH63" s="100"/>
      <c r="AI63" s="57"/>
      <c r="AJ63" s="104" t="e">
        <v>#DIV/0!</v>
      </c>
      <c r="AK63" s="56"/>
      <c r="AL63" s="56"/>
      <c r="AM63" s="100"/>
      <c r="AN63" s="56"/>
      <c r="AO63" s="57"/>
      <c r="AP63" s="104">
        <v>0</v>
      </c>
      <c r="AQ63" s="100"/>
      <c r="AR63" s="100"/>
      <c r="AS63" s="100"/>
      <c r="AT63" s="100"/>
      <c r="AU63" s="57"/>
      <c r="AV63" s="104" t="e">
        <v>#DIV/0!</v>
      </c>
      <c r="AW63" s="100"/>
      <c r="AX63" s="100"/>
      <c r="AY63" s="100">
        <v>5</v>
      </c>
      <c r="AZ63" s="100"/>
      <c r="BA63" s="100" t="s">
        <v>563</v>
      </c>
      <c r="BB63" s="162">
        <v>5</v>
      </c>
      <c r="BC63" s="100"/>
      <c r="BD63" s="100"/>
      <c r="BE63" s="100"/>
      <c r="BF63" s="56"/>
      <c r="BG63" s="74"/>
      <c r="BH63" s="104" t="e">
        <f>AVERAGE(Table12151653[[#This Row],[Column55]],Table12151653[[#This Row],[Column56]])</f>
        <v>#DIV/0!</v>
      </c>
    </row>
    <row r="64" spans="1:60" ht="23.1" customHeight="1" x14ac:dyDescent="0.3">
      <c r="A64" s="78">
        <v>62</v>
      </c>
      <c r="B64" s="61" t="s">
        <v>274</v>
      </c>
      <c r="C64" s="62" t="s">
        <v>275</v>
      </c>
      <c r="D64" s="61" t="s">
        <v>541</v>
      </c>
      <c r="E64" s="61" t="s">
        <v>160</v>
      </c>
      <c r="F64" s="61" t="s">
        <v>641</v>
      </c>
      <c r="G64" s="52"/>
      <c r="H64" s="52"/>
      <c r="I64" s="52"/>
      <c r="J64" s="52"/>
      <c r="K64" s="63"/>
      <c r="L64" s="104">
        <v>0</v>
      </c>
      <c r="M64" s="100">
        <v>2</v>
      </c>
      <c r="N64" s="100"/>
      <c r="O64" s="100">
        <v>2</v>
      </c>
      <c r="P64" s="100" t="s">
        <v>563</v>
      </c>
      <c r="Q64" s="100"/>
      <c r="R64" s="162">
        <v>2</v>
      </c>
      <c r="S64" s="99"/>
      <c r="T64" s="99"/>
      <c r="U64" s="99"/>
      <c r="V64" s="99"/>
      <c r="W64" s="63"/>
      <c r="X64" s="104" t="e">
        <v>#DIV/0!</v>
      </c>
      <c r="Y64" s="99"/>
      <c r="Z64" s="99"/>
      <c r="AA64" s="99"/>
      <c r="AB64" s="99"/>
      <c r="AC64" s="63"/>
      <c r="AD64" s="104" t="e">
        <v>#DIV/0!</v>
      </c>
      <c r="AE64" s="99"/>
      <c r="AF64" s="99"/>
      <c r="AG64" s="99"/>
      <c r="AH64" s="99"/>
      <c r="AI64" s="63"/>
      <c r="AJ64" s="104" t="e">
        <v>#DIV/0!</v>
      </c>
      <c r="AK64" s="52"/>
      <c r="AL64" s="52"/>
      <c r="AM64" s="99"/>
      <c r="AN64" s="52"/>
      <c r="AO64" s="63"/>
      <c r="AP64" s="104">
        <v>0</v>
      </c>
      <c r="AQ64" s="99"/>
      <c r="AR64" s="99"/>
      <c r="AS64" s="99"/>
      <c r="AT64" s="99"/>
      <c r="AU64" s="63"/>
      <c r="AV64" s="104" t="e">
        <v>#DIV/0!</v>
      </c>
      <c r="AW64" s="99"/>
      <c r="AX64" s="99"/>
      <c r="AY64" s="100">
        <v>5</v>
      </c>
      <c r="AZ64" s="100"/>
      <c r="BA64" s="100" t="s">
        <v>563</v>
      </c>
      <c r="BB64" s="162">
        <v>5</v>
      </c>
      <c r="BC64" s="99"/>
      <c r="BD64" s="99"/>
      <c r="BE64" s="99"/>
      <c r="BF64" s="52"/>
      <c r="BG64" s="79"/>
      <c r="BH64" s="104" t="e">
        <f>AVERAGE(Table12151653[[#This Row],[Column55]],Table12151653[[#This Row],[Column56]])</f>
        <v>#DIV/0!</v>
      </c>
    </row>
    <row r="65" spans="1:60" ht="23.1" customHeight="1" x14ac:dyDescent="0.3">
      <c r="A65" s="77">
        <v>63</v>
      </c>
      <c r="B65" s="54" t="s">
        <v>59</v>
      </c>
      <c r="C65" s="55" t="s">
        <v>60</v>
      </c>
      <c r="D65" s="54" t="s">
        <v>449</v>
      </c>
      <c r="E65" s="54" t="s">
        <v>34</v>
      </c>
      <c r="F65" s="54" t="s">
        <v>638</v>
      </c>
      <c r="G65" s="56"/>
      <c r="H65" s="56"/>
      <c r="I65" s="56"/>
      <c r="J65" s="56"/>
      <c r="K65" s="57"/>
      <c r="L65" s="104">
        <v>0</v>
      </c>
      <c r="M65" s="100">
        <v>0</v>
      </c>
      <c r="N65" s="100"/>
      <c r="O65" s="100">
        <v>0</v>
      </c>
      <c r="P65" s="100">
        <v>0</v>
      </c>
      <c r="Q65" s="100"/>
      <c r="R65" s="162">
        <v>0</v>
      </c>
      <c r="S65" s="100"/>
      <c r="T65" s="100"/>
      <c r="U65" s="100"/>
      <c r="V65" s="100"/>
      <c r="W65" s="57"/>
      <c r="X65" s="104" t="e">
        <v>#DIV/0!</v>
      </c>
      <c r="Y65" s="100"/>
      <c r="Z65" s="100"/>
      <c r="AA65" s="100"/>
      <c r="AB65" s="100"/>
      <c r="AC65" s="57"/>
      <c r="AD65" s="104" t="e">
        <v>#DIV/0!</v>
      </c>
      <c r="AE65" s="100"/>
      <c r="AF65" s="100"/>
      <c r="AG65" s="100"/>
      <c r="AH65" s="100"/>
      <c r="AI65" s="57"/>
      <c r="AJ65" s="104" t="e">
        <v>#DIV/0!</v>
      </c>
      <c r="AK65" s="56"/>
      <c r="AL65" s="56"/>
      <c r="AM65" s="100"/>
      <c r="AN65" s="56"/>
      <c r="AO65" s="57"/>
      <c r="AP65" s="104">
        <v>0</v>
      </c>
      <c r="AQ65" s="100"/>
      <c r="AR65" s="100"/>
      <c r="AS65" s="100"/>
      <c r="AT65" s="100"/>
      <c r="AU65" s="57"/>
      <c r="AV65" s="104" t="e">
        <v>#DIV/0!</v>
      </c>
      <c r="AW65" s="100"/>
      <c r="AX65" s="100"/>
      <c r="AY65" s="100">
        <v>0</v>
      </c>
      <c r="AZ65" s="100"/>
      <c r="BA65" s="100" t="s">
        <v>563</v>
      </c>
      <c r="BB65" s="162">
        <v>0</v>
      </c>
      <c r="BC65" s="100"/>
      <c r="BD65" s="100"/>
      <c r="BE65" s="100"/>
      <c r="BF65" s="56"/>
      <c r="BG65" s="74"/>
      <c r="BH65" s="104" t="e">
        <f>AVERAGE(Table12151653[[#This Row],[Column55]],Table12151653[[#This Row],[Column56]])</f>
        <v>#DIV/0!</v>
      </c>
    </row>
    <row r="66" spans="1:60" ht="23.1" customHeight="1" x14ac:dyDescent="0.3">
      <c r="A66" s="78">
        <v>64</v>
      </c>
      <c r="B66" s="61" t="s">
        <v>317</v>
      </c>
      <c r="C66" s="62" t="s">
        <v>318</v>
      </c>
      <c r="D66" s="61" t="s">
        <v>449</v>
      </c>
      <c r="E66" s="61" t="s">
        <v>492</v>
      </c>
      <c r="F66" s="61" t="s">
        <v>640</v>
      </c>
      <c r="G66" s="52"/>
      <c r="H66" s="52"/>
      <c r="I66" s="52"/>
      <c r="J66" s="52"/>
      <c r="K66" s="63"/>
      <c r="L66" s="104">
        <v>0</v>
      </c>
      <c r="M66" s="100" t="s">
        <v>563</v>
      </c>
      <c r="N66" s="100"/>
      <c r="O66" s="100" t="s">
        <v>563</v>
      </c>
      <c r="P66" s="100" t="s">
        <v>563</v>
      </c>
      <c r="Q66" s="100"/>
      <c r="R66" s="162" t="s">
        <v>563</v>
      </c>
      <c r="S66" s="99"/>
      <c r="T66" s="99"/>
      <c r="U66" s="99"/>
      <c r="V66" s="99"/>
      <c r="W66" s="63"/>
      <c r="X66" s="104" t="e">
        <v>#DIV/0!</v>
      </c>
      <c r="Y66" s="99"/>
      <c r="Z66" s="99"/>
      <c r="AA66" s="99"/>
      <c r="AB66" s="99"/>
      <c r="AC66" s="63"/>
      <c r="AD66" s="104" t="e">
        <v>#DIV/0!</v>
      </c>
      <c r="AE66" s="99"/>
      <c r="AF66" s="99"/>
      <c r="AG66" s="99"/>
      <c r="AH66" s="99"/>
      <c r="AI66" s="63"/>
      <c r="AJ66" s="104" t="e">
        <v>#DIV/0!</v>
      </c>
      <c r="AK66" s="52"/>
      <c r="AL66" s="52"/>
      <c r="AM66" s="99"/>
      <c r="AN66" s="52"/>
      <c r="AO66" s="63"/>
      <c r="AP66" s="104">
        <v>0</v>
      </c>
      <c r="AQ66" s="99"/>
      <c r="AR66" s="99"/>
      <c r="AS66" s="99"/>
      <c r="AT66" s="99"/>
      <c r="AU66" s="63"/>
      <c r="AV66" s="104" t="e">
        <v>#DIV/0!</v>
      </c>
      <c r="AW66" s="99"/>
      <c r="AX66" s="99"/>
      <c r="AY66" s="100" t="s">
        <v>563</v>
      </c>
      <c r="AZ66" s="100"/>
      <c r="BA66" s="100" t="s">
        <v>563</v>
      </c>
      <c r="BB66" s="162" t="s">
        <v>563</v>
      </c>
      <c r="BC66" s="99"/>
      <c r="BD66" s="99"/>
      <c r="BE66" s="99"/>
      <c r="BF66" s="52"/>
      <c r="BG66" s="79"/>
      <c r="BH66" s="104" t="e">
        <f>AVERAGE(Table12151653[[#This Row],[Column55]],Table12151653[[#This Row],[Column56]])</f>
        <v>#DIV/0!</v>
      </c>
    </row>
    <row r="67" spans="1:60" ht="23.1" customHeight="1" x14ac:dyDescent="0.3">
      <c r="A67" s="77">
        <v>65</v>
      </c>
      <c r="B67" s="54" t="s">
        <v>90</v>
      </c>
      <c r="C67" s="55" t="s">
        <v>91</v>
      </c>
      <c r="D67" s="54" t="s">
        <v>449</v>
      </c>
      <c r="E67" s="54" t="s">
        <v>34</v>
      </c>
      <c r="F67" s="54" t="s">
        <v>638</v>
      </c>
      <c r="G67" s="56"/>
      <c r="H67" s="56"/>
      <c r="I67" s="56"/>
      <c r="J67" s="56"/>
      <c r="K67" s="57"/>
      <c r="L67" s="104">
        <v>0</v>
      </c>
      <c r="M67" s="100">
        <v>3</v>
      </c>
      <c r="N67" s="100"/>
      <c r="O67" s="100">
        <v>3</v>
      </c>
      <c r="P67" s="100">
        <v>3</v>
      </c>
      <c r="Q67" s="100"/>
      <c r="R67" s="162">
        <v>3</v>
      </c>
      <c r="S67" s="100"/>
      <c r="T67" s="100"/>
      <c r="U67" s="100"/>
      <c r="V67" s="100"/>
      <c r="W67" s="57"/>
      <c r="X67" s="104" t="e">
        <v>#DIV/0!</v>
      </c>
      <c r="Y67" s="100"/>
      <c r="Z67" s="100"/>
      <c r="AA67" s="100"/>
      <c r="AB67" s="100"/>
      <c r="AC67" s="57"/>
      <c r="AD67" s="104" t="e">
        <v>#DIV/0!</v>
      </c>
      <c r="AE67" s="100"/>
      <c r="AF67" s="100"/>
      <c r="AG67" s="100"/>
      <c r="AH67" s="100"/>
      <c r="AI67" s="57"/>
      <c r="AJ67" s="104" t="e">
        <v>#DIV/0!</v>
      </c>
      <c r="AK67" s="56"/>
      <c r="AL67" s="56"/>
      <c r="AM67" s="100"/>
      <c r="AN67" s="56"/>
      <c r="AO67" s="57"/>
      <c r="AP67" s="104">
        <v>0</v>
      </c>
      <c r="AQ67" s="100"/>
      <c r="AR67" s="100"/>
      <c r="AS67" s="100"/>
      <c r="AT67" s="100"/>
      <c r="AU67" s="57"/>
      <c r="AV67" s="104" t="e">
        <v>#DIV/0!</v>
      </c>
      <c r="AW67" s="100"/>
      <c r="AX67" s="100"/>
      <c r="AY67" s="100">
        <v>5</v>
      </c>
      <c r="AZ67" s="100"/>
      <c r="BA67" s="100" t="s">
        <v>563</v>
      </c>
      <c r="BB67" s="162">
        <v>5</v>
      </c>
      <c r="BC67" s="100"/>
      <c r="BD67" s="100"/>
      <c r="BE67" s="100"/>
      <c r="BF67" s="56"/>
      <c r="BG67" s="74"/>
      <c r="BH67" s="104" t="e">
        <f>AVERAGE(Table12151653[[#This Row],[Column55]],Table12151653[[#This Row],[Column56]])</f>
        <v>#DIV/0!</v>
      </c>
    </row>
    <row r="68" spans="1:60" ht="23.1" customHeight="1" x14ac:dyDescent="0.3">
      <c r="A68" s="78">
        <v>66</v>
      </c>
      <c r="B68" s="61" t="s">
        <v>260</v>
      </c>
      <c r="C68" s="62" t="s">
        <v>261</v>
      </c>
      <c r="D68" s="61" t="s">
        <v>449</v>
      </c>
      <c r="E68" s="61" t="s">
        <v>160</v>
      </c>
      <c r="F68" s="61" t="s">
        <v>641</v>
      </c>
      <c r="G68" s="52"/>
      <c r="H68" s="52"/>
      <c r="I68" s="52"/>
      <c r="J68" s="52"/>
      <c r="K68" s="63"/>
      <c r="L68" s="104">
        <v>0</v>
      </c>
      <c r="M68" s="100">
        <v>4</v>
      </c>
      <c r="N68" s="100"/>
      <c r="O68" s="100">
        <v>4</v>
      </c>
      <c r="P68" s="100" t="s">
        <v>563</v>
      </c>
      <c r="Q68" s="100"/>
      <c r="R68" s="162">
        <v>4</v>
      </c>
      <c r="S68" s="99"/>
      <c r="T68" s="99"/>
      <c r="U68" s="99"/>
      <c r="V68" s="99"/>
      <c r="W68" s="63"/>
      <c r="X68" s="104" t="e">
        <v>#DIV/0!</v>
      </c>
      <c r="Y68" s="99"/>
      <c r="Z68" s="99"/>
      <c r="AA68" s="99"/>
      <c r="AB68" s="99"/>
      <c r="AC68" s="63"/>
      <c r="AD68" s="104" t="e">
        <v>#DIV/0!</v>
      </c>
      <c r="AE68" s="99"/>
      <c r="AF68" s="99"/>
      <c r="AG68" s="99"/>
      <c r="AH68" s="99"/>
      <c r="AI68" s="63"/>
      <c r="AJ68" s="104" t="e">
        <v>#DIV/0!</v>
      </c>
      <c r="AK68" s="52"/>
      <c r="AL68" s="52"/>
      <c r="AM68" s="99"/>
      <c r="AN68" s="52"/>
      <c r="AO68" s="63"/>
      <c r="AP68" s="104">
        <v>0</v>
      </c>
      <c r="AQ68" s="99"/>
      <c r="AR68" s="99"/>
      <c r="AS68" s="99"/>
      <c r="AT68" s="99"/>
      <c r="AU68" s="63"/>
      <c r="AV68" s="104" t="e">
        <v>#DIV/0!</v>
      </c>
      <c r="AW68" s="99"/>
      <c r="AX68" s="99"/>
      <c r="AY68" s="100">
        <v>5</v>
      </c>
      <c r="AZ68" s="100"/>
      <c r="BA68" s="100" t="s">
        <v>563</v>
      </c>
      <c r="BB68" s="162">
        <v>5</v>
      </c>
      <c r="BC68" s="99"/>
      <c r="BD68" s="99"/>
      <c r="BE68" s="99"/>
      <c r="BF68" s="52"/>
      <c r="BG68" s="79"/>
      <c r="BH68" s="104" t="e">
        <f>AVERAGE(Table12151653[[#This Row],[Column55]],Table12151653[[#This Row],[Column56]])</f>
        <v>#DIV/0!</v>
      </c>
    </row>
    <row r="69" spans="1:60" ht="23.1" customHeight="1" x14ac:dyDescent="0.3">
      <c r="A69" s="77">
        <v>67</v>
      </c>
      <c r="B69" s="54" t="s">
        <v>276</v>
      </c>
      <c r="C69" s="55" t="s">
        <v>277</v>
      </c>
      <c r="D69" s="54" t="s">
        <v>449</v>
      </c>
      <c r="E69" s="54" t="s">
        <v>160</v>
      </c>
      <c r="F69" s="54" t="s">
        <v>641</v>
      </c>
      <c r="G69" s="56"/>
      <c r="H69" s="56"/>
      <c r="I69" s="56"/>
      <c r="J69" s="56"/>
      <c r="K69" s="57"/>
      <c r="L69" s="104">
        <v>0</v>
      </c>
      <c r="M69" s="100">
        <v>4</v>
      </c>
      <c r="N69" s="100"/>
      <c r="O69" s="100">
        <v>4</v>
      </c>
      <c r="P69" s="100" t="s">
        <v>563</v>
      </c>
      <c r="Q69" s="100"/>
      <c r="R69" s="162">
        <v>4</v>
      </c>
      <c r="S69" s="100"/>
      <c r="T69" s="100"/>
      <c r="U69" s="100"/>
      <c r="V69" s="100"/>
      <c r="W69" s="57"/>
      <c r="X69" s="104" t="e">
        <v>#DIV/0!</v>
      </c>
      <c r="Y69" s="100"/>
      <c r="Z69" s="100"/>
      <c r="AA69" s="100"/>
      <c r="AB69" s="100"/>
      <c r="AC69" s="57"/>
      <c r="AD69" s="104" t="e">
        <v>#DIV/0!</v>
      </c>
      <c r="AE69" s="100"/>
      <c r="AF69" s="100"/>
      <c r="AG69" s="100"/>
      <c r="AH69" s="100"/>
      <c r="AI69" s="57"/>
      <c r="AJ69" s="104" t="e">
        <v>#DIV/0!</v>
      </c>
      <c r="AK69" s="56"/>
      <c r="AL69" s="56"/>
      <c r="AM69" s="100"/>
      <c r="AN69" s="56"/>
      <c r="AO69" s="57"/>
      <c r="AP69" s="104">
        <v>0</v>
      </c>
      <c r="AQ69" s="100"/>
      <c r="AR69" s="100"/>
      <c r="AS69" s="100"/>
      <c r="AT69" s="100"/>
      <c r="AU69" s="57"/>
      <c r="AV69" s="104" t="e">
        <v>#DIV/0!</v>
      </c>
      <c r="AW69" s="100"/>
      <c r="AX69" s="100"/>
      <c r="AY69" s="100">
        <v>5</v>
      </c>
      <c r="AZ69" s="100"/>
      <c r="BA69" s="100" t="s">
        <v>563</v>
      </c>
      <c r="BB69" s="162">
        <v>5</v>
      </c>
      <c r="BC69" s="100"/>
      <c r="BD69" s="100"/>
      <c r="BE69" s="100"/>
      <c r="BF69" s="56"/>
      <c r="BG69" s="74"/>
      <c r="BH69" s="104" t="e">
        <f>AVERAGE(Table12151653[[#This Row],[Column55]],Table12151653[[#This Row],[Column56]])</f>
        <v>#DIV/0!</v>
      </c>
    </row>
    <row r="70" spans="1:60" ht="23.1" customHeight="1" x14ac:dyDescent="0.3">
      <c r="A70" s="78">
        <v>68</v>
      </c>
      <c r="B70" s="61" t="s">
        <v>163</v>
      </c>
      <c r="C70" s="62" t="s">
        <v>164</v>
      </c>
      <c r="D70" s="61" t="s">
        <v>449</v>
      </c>
      <c r="E70" s="61" t="s">
        <v>160</v>
      </c>
      <c r="F70" s="61" t="s">
        <v>641</v>
      </c>
      <c r="G70" s="52"/>
      <c r="H70" s="52"/>
      <c r="I70" s="52"/>
      <c r="J70" s="52"/>
      <c r="K70" s="63"/>
      <c r="L70" s="104">
        <v>0</v>
      </c>
      <c r="M70" s="100">
        <v>4</v>
      </c>
      <c r="N70" s="100"/>
      <c r="O70" s="100">
        <v>3</v>
      </c>
      <c r="P70" s="100" t="s">
        <v>563</v>
      </c>
      <c r="Q70" s="100"/>
      <c r="R70" s="162">
        <v>3.5</v>
      </c>
      <c r="S70" s="99"/>
      <c r="T70" s="99"/>
      <c r="U70" s="99"/>
      <c r="V70" s="99"/>
      <c r="W70" s="63"/>
      <c r="X70" s="104" t="e">
        <v>#DIV/0!</v>
      </c>
      <c r="Y70" s="99"/>
      <c r="Z70" s="99"/>
      <c r="AA70" s="99"/>
      <c r="AB70" s="99"/>
      <c r="AC70" s="63"/>
      <c r="AD70" s="104" t="e">
        <v>#DIV/0!</v>
      </c>
      <c r="AE70" s="99"/>
      <c r="AF70" s="99"/>
      <c r="AG70" s="99"/>
      <c r="AH70" s="99"/>
      <c r="AI70" s="63"/>
      <c r="AJ70" s="104" t="e">
        <v>#DIV/0!</v>
      </c>
      <c r="AK70" s="52"/>
      <c r="AL70" s="52"/>
      <c r="AM70" s="99"/>
      <c r="AN70" s="52"/>
      <c r="AO70" s="63"/>
      <c r="AP70" s="104">
        <v>0</v>
      </c>
      <c r="AQ70" s="99"/>
      <c r="AR70" s="99"/>
      <c r="AS70" s="99"/>
      <c r="AT70" s="99"/>
      <c r="AU70" s="63"/>
      <c r="AV70" s="104" t="e">
        <v>#DIV/0!</v>
      </c>
      <c r="AW70" s="99"/>
      <c r="AX70" s="99"/>
      <c r="AY70" s="100">
        <v>5</v>
      </c>
      <c r="AZ70" s="100"/>
      <c r="BA70" s="100" t="s">
        <v>563</v>
      </c>
      <c r="BB70" s="162">
        <v>5</v>
      </c>
      <c r="BC70" s="99"/>
      <c r="BD70" s="99"/>
      <c r="BE70" s="99"/>
      <c r="BF70" s="52"/>
      <c r="BG70" s="79"/>
      <c r="BH70" s="104" t="e">
        <f>AVERAGE(Table12151653[[#This Row],[Column55]],Table12151653[[#This Row],[Column56]])</f>
        <v>#DIV/0!</v>
      </c>
    </row>
    <row r="71" spans="1:60" ht="23.1" customHeight="1" x14ac:dyDescent="0.3">
      <c r="A71" s="77">
        <v>69</v>
      </c>
      <c r="B71" s="54" t="s">
        <v>129</v>
      </c>
      <c r="C71" s="55" t="s">
        <v>130</v>
      </c>
      <c r="D71" s="54" t="s">
        <v>541</v>
      </c>
      <c r="E71" s="54" t="s">
        <v>34</v>
      </c>
      <c r="F71" s="54" t="s">
        <v>638</v>
      </c>
      <c r="G71" s="56"/>
      <c r="H71" s="56"/>
      <c r="I71" s="56"/>
      <c r="J71" s="56"/>
      <c r="K71" s="57"/>
      <c r="L71" s="104">
        <v>0</v>
      </c>
      <c r="M71" s="100">
        <v>2</v>
      </c>
      <c r="N71" s="100"/>
      <c r="O71" s="100">
        <v>2</v>
      </c>
      <c r="P71" s="100">
        <v>2</v>
      </c>
      <c r="Q71" s="100"/>
      <c r="R71" s="162">
        <v>2</v>
      </c>
      <c r="S71" s="100"/>
      <c r="T71" s="100"/>
      <c r="U71" s="100"/>
      <c r="V71" s="100"/>
      <c r="W71" s="57"/>
      <c r="X71" s="104" t="e">
        <v>#DIV/0!</v>
      </c>
      <c r="Y71" s="100"/>
      <c r="Z71" s="100"/>
      <c r="AA71" s="100"/>
      <c r="AB71" s="100"/>
      <c r="AC71" s="57"/>
      <c r="AD71" s="104" t="e">
        <v>#DIV/0!</v>
      </c>
      <c r="AE71" s="100"/>
      <c r="AF71" s="100"/>
      <c r="AG71" s="100"/>
      <c r="AH71" s="100"/>
      <c r="AI71" s="57"/>
      <c r="AJ71" s="104" t="e">
        <v>#DIV/0!</v>
      </c>
      <c r="AK71" s="56"/>
      <c r="AL71" s="56"/>
      <c r="AM71" s="100"/>
      <c r="AN71" s="56"/>
      <c r="AO71" s="57"/>
      <c r="AP71" s="104">
        <v>0</v>
      </c>
      <c r="AQ71" s="100"/>
      <c r="AR71" s="100"/>
      <c r="AS71" s="100"/>
      <c r="AT71" s="100"/>
      <c r="AU71" s="57"/>
      <c r="AV71" s="104" t="e">
        <v>#DIV/0!</v>
      </c>
      <c r="AW71" s="100"/>
      <c r="AX71" s="100"/>
      <c r="AY71" s="100">
        <v>5</v>
      </c>
      <c r="AZ71" s="100"/>
      <c r="BA71" s="100" t="s">
        <v>563</v>
      </c>
      <c r="BB71" s="162">
        <v>5</v>
      </c>
      <c r="BC71" s="100"/>
      <c r="BD71" s="100"/>
      <c r="BE71" s="100"/>
      <c r="BF71" s="56"/>
      <c r="BG71" s="74"/>
      <c r="BH71" s="104" t="e">
        <f>AVERAGE(Table12151653[[#This Row],[Column55]],Table12151653[[#This Row],[Column56]])</f>
        <v>#DIV/0!</v>
      </c>
    </row>
    <row r="72" spans="1:60" ht="23.1" customHeight="1" x14ac:dyDescent="0.3">
      <c r="A72" s="78">
        <v>70</v>
      </c>
      <c r="B72" s="61" t="s">
        <v>319</v>
      </c>
      <c r="C72" s="62" t="s">
        <v>320</v>
      </c>
      <c r="D72" s="61" t="s">
        <v>541</v>
      </c>
      <c r="E72" s="61" t="s">
        <v>492</v>
      </c>
      <c r="F72" s="61" t="s">
        <v>640</v>
      </c>
      <c r="G72" s="52"/>
      <c r="H72" s="52"/>
      <c r="I72" s="52"/>
      <c r="J72" s="52"/>
      <c r="K72" s="63"/>
      <c r="L72" s="104">
        <v>0</v>
      </c>
      <c r="M72" s="100" t="s">
        <v>563</v>
      </c>
      <c r="N72" s="100"/>
      <c r="O72" s="100" t="s">
        <v>563</v>
      </c>
      <c r="P72" s="100" t="s">
        <v>563</v>
      </c>
      <c r="Q72" s="100"/>
      <c r="R72" s="162" t="s">
        <v>563</v>
      </c>
      <c r="S72" s="99"/>
      <c r="T72" s="99"/>
      <c r="U72" s="99"/>
      <c r="V72" s="99"/>
      <c r="W72" s="63"/>
      <c r="X72" s="104" t="e">
        <v>#DIV/0!</v>
      </c>
      <c r="Y72" s="99"/>
      <c r="Z72" s="99"/>
      <c r="AA72" s="99"/>
      <c r="AB72" s="99"/>
      <c r="AC72" s="63"/>
      <c r="AD72" s="104" t="e">
        <v>#DIV/0!</v>
      </c>
      <c r="AE72" s="99"/>
      <c r="AF72" s="99"/>
      <c r="AG72" s="99"/>
      <c r="AH72" s="99"/>
      <c r="AI72" s="63"/>
      <c r="AJ72" s="104" t="e">
        <v>#DIV/0!</v>
      </c>
      <c r="AK72" s="52"/>
      <c r="AL72" s="52"/>
      <c r="AM72" s="99"/>
      <c r="AN72" s="52"/>
      <c r="AO72" s="63"/>
      <c r="AP72" s="104">
        <v>0</v>
      </c>
      <c r="AQ72" s="99"/>
      <c r="AR72" s="99"/>
      <c r="AS72" s="99"/>
      <c r="AT72" s="99"/>
      <c r="AU72" s="63"/>
      <c r="AV72" s="104" t="e">
        <v>#DIV/0!</v>
      </c>
      <c r="AW72" s="99"/>
      <c r="AX72" s="99"/>
      <c r="AY72" s="100" t="s">
        <v>563</v>
      </c>
      <c r="AZ72" s="100"/>
      <c r="BA72" s="100" t="s">
        <v>563</v>
      </c>
      <c r="BB72" s="162" t="s">
        <v>563</v>
      </c>
      <c r="BC72" s="99"/>
      <c r="BD72" s="99"/>
      <c r="BE72" s="99"/>
      <c r="BF72" s="52"/>
      <c r="BG72" s="79"/>
      <c r="BH72" s="104" t="e">
        <f>AVERAGE(Table12151653[[#This Row],[Column55]],Table12151653[[#This Row],[Column56]])</f>
        <v>#DIV/0!</v>
      </c>
    </row>
    <row r="73" spans="1:60" ht="23.1" customHeight="1" x14ac:dyDescent="0.3">
      <c r="A73" s="77">
        <v>71</v>
      </c>
      <c r="B73" s="54" t="s">
        <v>131</v>
      </c>
      <c r="C73" s="55" t="s">
        <v>132</v>
      </c>
      <c r="D73" s="54" t="s">
        <v>541</v>
      </c>
      <c r="E73" s="54" t="s">
        <v>34</v>
      </c>
      <c r="F73" s="54" t="s">
        <v>638</v>
      </c>
      <c r="G73" s="56"/>
      <c r="H73" s="56"/>
      <c r="I73" s="56"/>
      <c r="J73" s="56"/>
      <c r="K73" s="57"/>
      <c r="L73" s="104">
        <v>0</v>
      </c>
      <c r="M73" s="100">
        <v>1</v>
      </c>
      <c r="N73" s="100"/>
      <c r="O73" s="100">
        <v>1</v>
      </c>
      <c r="P73" s="100">
        <v>1</v>
      </c>
      <c r="Q73" s="100"/>
      <c r="R73" s="162">
        <v>1</v>
      </c>
      <c r="S73" s="100"/>
      <c r="T73" s="100"/>
      <c r="U73" s="100"/>
      <c r="V73" s="100"/>
      <c r="W73" s="57"/>
      <c r="X73" s="104" t="e">
        <v>#DIV/0!</v>
      </c>
      <c r="Y73" s="100"/>
      <c r="Z73" s="100"/>
      <c r="AA73" s="100"/>
      <c r="AB73" s="100"/>
      <c r="AC73" s="57"/>
      <c r="AD73" s="104" t="e">
        <v>#DIV/0!</v>
      </c>
      <c r="AE73" s="100"/>
      <c r="AF73" s="100"/>
      <c r="AG73" s="100"/>
      <c r="AH73" s="100"/>
      <c r="AI73" s="57"/>
      <c r="AJ73" s="104" t="e">
        <v>#DIV/0!</v>
      </c>
      <c r="AK73" s="56"/>
      <c r="AL73" s="56"/>
      <c r="AM73" s="100"/>
      <c r="AN73" s="56"/>
      <c r="AO73" s="57"/>
      <c r="AP73" s="104">
        <v>0</v>
      </c>
      <c r="AQ73" s="100"/>
      <c r="AR73" s="100"/>
      <c r="AS73" s="100"/>
      <c r="AT73" s="100"/>
      <c r="AU73" s="57"/>
      <c r="AV73" s="104" t="e">
        <v>#DIV/0!</v>
      </c>
      <c r="AW73" s="100"/>
      <c r="AX73" s="100"/>
      <c r="AY73" s="100">
        <v>5</v>
      </c>
      <c r="AZ73" s="100"/>
      <c r="BA73" s="100" t="s">
        <v>563</v>
      </c>
      <c r="BB73" s="162">
        <v>5</v>
      </c>
      <c r="BC73" s="100"/>
      <c r="BD73" s="100"/>
      <c r="BE73" s="100"/>
      <c r="BF73" s="56"/>
      <c r="BG73" s="74"/>
      <c r="BH73" s="104" t="e">
        <f>AVERAGE(Table12151653[[#This Row],[Column55]],Table12151653[[#This Row],[Column56]])</f>
        <v>#DIV/0!</v>
      </c>
    </row>
    <row r="74" spans="1:60" ht="23.1" customHeight="1" x14ac:dyDescent="0.3">
      <c r="A74" s="78">
        <v>72</v>
      </c>
      <c r="B74" s="61" t="s">
        <v>165</v>
      </c>
      <c r="C74" s="62" t="s">
        <v>166</v>
      </c>
      <c r="D74" s="61" t="s">
        <v>541</v>
      </c>
      <c r="E74" s="61" t="s">
        <v>160</v>
      </c>
      <c r="F74" s="61" t="s">
        <v>641</v>
      </c>
      <c r="G74" s="52"/>
      <c r="H74" s="52"/>
      <c r="I74" s="52"/>
      <c r="J74" s="52"/>
      <c r="K74" s="63"/>
      <c r="L74" s="104">
        <v>0</v>
      </c>
      <c r="M74" s="100">
        <v>0</v>
      </c>
      <c r="N74" s="100"/>
      <c r="O74" s="100">
        <v>0</v>
      </c>
      <c r="P74" s="100" t="s">
        <v>563</v>
      </c>
      <c r="Q74" s="100"/>
      <c r="R74" s="162">
        <v>0</v>
      </c>
      <c r="S74" s="99"/>
      <c r="T74" s="99"/>
      <c r="U74" s="99"/>
      <c r="V74" s="99"/>
      <c r="W74" s="63"/>
      <c r="X74" s="104" t="e">
        <v>#DIV/0!</v>
      </c>
      <c r="Y74" s="99"/>
      <c r="Z74" s="99"/>
      <c r="AA74" s="99"/>
      <c r="AB74" s="99"/>
      <c r="AC74" s="63"/>
      <c r="AD74" s="104" t="e">
        <v>#DIV/0!</v>
      </c>
      <c r="AE74" s="99"/>
      <c r="AF74" s="99"/>
      <c r="AG74" s="99"/>
      <c r="AH74" s="99"/>
      <c r="AI74" s="63"/>
      <c r="AJ74" s="104" t="e">
        <v>#DIV/0!</v>
      </c>
      <c r="AK74" s="52"/>
      <c r="AL74" s="52"/>
      <c r="AM74" s="99"/>
      <c r="AN74" s="52"/>
      <c r="AO74" s="63"/>
      <c r="AP74" s="104">
        <v>0</v>
      </c>
      <c r="AQ74" s="99"/>
      <c r="AR74" s="99"/>
      <c r="AS74" s="99"/>
      <c r="AT74" s="99"/>
      <c r="AU74" s="63"/>
      <c r="AV74" s="104" t="e">
        <v>#DIV/0!</v>
      </c>
      <c r="AW74" s="99"/>
      <c r="AX74" s="99"/>
      <c r="AY74" s="100">
        <v>0</v>
      </c>
      <c r="AZ74" s="100"/>
      <c r="BA74" s="100" t="s">
        <v>563</v>
      </c>
      <c r="BB74" s="162">
        <v>0</v>
      </c>
      <c r="BC74" s="99"/>
      <c r="BD74" s="99"/>
      <c r="BE74" s="99"/>
      <c r="BF74" s="52"/>
      <c r="BG74" s="79"/>
      <c r="BH74" s="104" t="e">
        <f>AVERAGE(Table12151653[[#This Row],[Column55]],Table12151653[[#This Row],[Column56]])</f>
        <v>#DIV/0!</v>
      </c>
    </row>
    <row r="75" spans="1:60" ht="23.1" customHeight="1" x14ac:dyDescent="0.3">
      <c r="A75" s="77">
        <v>73</v>
      </c>
      <c r="B75" s="54" t="s">
        <v>181</v>
      </c>
      <c r="C75" s="55" t="s">
        <v>182</v>
      </c>
      <c r="D75" s="54" t="s">
        <v>449</v>
      </c>
      <c r="E75" s="54" t="s">
        <v>160</v>
      </c>
      <c r="F75" s="54" t="s">
        <v>641</v>
      </c>
      <c r="G75" s="56"/>
      <c r="H75" s="56"/>
      <c r="I75" s="56"/>
      <c r="J75" s="56"/>
      <c r="K75" s="57"/>
      <c r="L75" s="104">
        <v>0</v>
      </c>
      <c r="M75" s="100">
        <v>3</v>
      </c>
      <c r="N75" s="100"/>
      <c r="O75" s="100">
        <v>3</v>
      </c>
      <c r="P75" s="100" t="s">
        <v>563</v>
      </c>
      <c r="Q75" s="100"/>
      <c r="R75" s="162">
        <v>3</v>
      </c>
      <c r="S75" s="100"/>
      <c r="T75" s="100"/>
      <c r="U75" s="100"/>
      <c r="V75" s="100"/>
      <c r="W75" s="57"/>
      <c r="X75" s="104" t="e">
        <v>#DIV/0!</v>
      </c>
      <c r="Y75" s="100"/>
      <c r="Z75" s="100"/>
      <c r="AA75" s="100"/>
      <c r="AB75" s="100"/>
      <c r="AC75" s="57"/>
      <c r="AD75" s="104" t="e">
        <v>#DIV/0!</v>
      </c>
      <c r="AE75" s="100"/>
      <c r="AF75" s="100"/>
      <c r="AG75" s="100"/>
      <c r="AH75" s="100"/>
      <c r="AI75" s="57"/>
      <c r="AJ75" s="104" t="e">
        <v>#DIV/0!</v>
      </c>
      <c r="AK75" s="56"/>
      <c r="AL75" s="56"/>
      <c r="AM75" s="100"/>
      <c r="AN75" s="56"/>
      <c r="AO75" s="57"/>
      <c r="AP75" s="104">
        <v>0</v>
      </c>
      <c r="AQ75" s="100"/>
      <c r="AR75" s="100"/>
      <c r="AS75" s="100"/>
      <c r="AT75" s="100"/>
      <c r="AU75" s="57"/>
      <c r="AV75" s="104" t="e">
        <v>#DIV/0!</v>
      </c>
      <c r="AW75" s="100"/>
      <c r="AX75" s="100"/>
      <c r="AY75" s="100">
        <v>5</v>
      </c>
      <c r="AZ75" s="100"/>
      <c r="BA75" s="100" t="s">
        <v>563</v>
      </c>
      <c r="BB75" s="162">
        <v>5</v>
      </c>
      <c r="BC75" s="100"/>
      <c r="BD75" s="100"/>
      <c r="BE75" s="100"/>
      <c r="BF75" s="56"/>
      <c r="BG75" s="74"/>
      <c r="BH75" s="104" t="e">
        <f>AVERAGE(Table12151653[[#This Row],[Column55]],Table12151653[[#This Row],[Column56]])</f>
        <v>#DIV/0!</v>
      </c>
    </row>
    <row r="76" spans="1:60" ht="23.1" customHeight="1" x14ac:dyDescent="0.3">
      <c r="A76" s="78">
        <v>74</v>
      </c>
      <c r="B76" s="61" t="s">
        <v>321</v>
      </c>
      <c r="C76" s="62" t="s">
        <v>322</v>
      </c>
      <c r="D76" s="61" t="s">
        <v>449</v>
      </c>
      <c r="E76" s="61" t="s">
        <v>492</v>
      </c>
      <c r="F76" s="61" t="s">
        <v>640</v>
      </c>
      <c r="G76" s="52"/>
      <c r="H76" s="52"/>
      <c r="I76" s="52"/>
      <c r="J76" s="52"/>
      <c r="K76" s="63"/>
      <c r="L76" s="104">
        <v>0</v>
      </c>
      <c r="M76" s="100" t="s">
        <v>563</v>
      </c>
      <c r="N76" s="100"/>
      <c r="O76" s="100" t="s">
        <v>563</v>
      </c>
      <c r="P76" s="100" t="s">
        <v>563</v>
      </c>
      <c r="Q76" s="100"/>
      <c r="R76" s="162" t="s">
        <v>563</v>
      </c>
      <c r="S76" s="99"/>
      <c r="T76" s="99"/>
      <c r="U76" s="99"/>
      <c r="V76" s="99"/>
      <c r="W76" s="63"/>
      <c r="X76" s="104" t="e">
        <v>#DIV/0!</v>
      </c>
      <c r="Y76" s="99"/>
      <c r="Z76" s="99"/>
      <c r="AA76" s="99"/>
      <c r="AB76" s="99"/>
      <c r="AC76" s="63"/>
      <c r="AD76" s="104" t="e">
        <v>#DIV/0!</v>
      </c>
      <c r="AE76" s="99"/>
      <c r="AF76" s="99"/>
      <c r="AG76" s="99"/>
      <c r="AH76" s="99"/>
      <c r="AI76" s="63"/>
      <c r="AJ76" s="104" t="e">
        <v>#DIV/0!</v>
      </c>
      <c r="AK76" s="52"/>
      <c r="AL76" s="52"/>
      <c r="AM76" s="99"/>
      <c r="AN76" s="52"/>
      <c r="AO76" s="63"/>
      <c r="AP76" s="104">
        <v>0</v>
      </c>
      <c r="AQ76" s="99"/>
      <c r="AR76" s="99"/>
      <c r="AS76" s="99"/>
      <c r="AT76" s="99"/>
      <c r="AU76" s="63"/>
      <c r="AV76" s="104" t="e">
        <v>#DIV/0!</v>
      </c>
      <c r="AW76" s="99"/>
      <c r="AX76" s="99"/>
      <c r="AY76" s="100" t="s">
        <v>563</v>
      </c>
      <c r="AZ76" s="100"/>
      <c r="BA76" s="100" t="s">
        <v>563</v>
      </c>
      <c r="BB76" s="162" t="s">
        <v>563</v>
      </c>
      <c r="BC76" s="99"/>
      <c r="BD76" s="99"/>
      <c r="BE76" s="99"/>
      <c r="BF76" s="52"/>
      <c r="BG76" s="79"/>
      <c r="BH76" s="104" t="e">
        <f>AVERAGE(Table12151653[[#This Row],[Column55]],Table12151653[[#This Row],[Column56]])</f>
        <v>#DIV/0!</v>
      </c>
    </row>
    <row r="77" spans="1:60" ht="23.1" customHeight="1" x14ac:dyDescent="0.3">
      <c r="A77" s="77">
        <v>75</v>
      </c>
      <c r="B77" s="54" t="s">
        <v>323</v>
      </c>
      <c r="C77" s="55" t="s">
        <v>324</v>
      </c>
      <c r="D77" s="54" t="s">
        <v>449</v>
      </c>
      <c r="E77" s="54" t="s">
        <v>492</v>
      </c>
      <c r="F77" s="54" t="s">
        <v>640</v>
      </c>
      <c r="G77" s="56"/>
      <c r="H77" s="56"/>
      <c r="I77" s="56"/>
      <c r="J77" s="56"/>
      <c r="K77" s="57"/>
      <c r="L77" s="104">
        <v>0</v>
      </c>
      <c r="M77" s="100" t="s">
        <v>563</v>
      </c>
      <c r="N77" s="100"/>
      <c r="O77" s="100" t="s">
        <v>563</v>
      </c>
      <c r="P77" s="100" t="s">
        <v>563</v>
      </c>
      <c r="Q77" s="100"/>
      <c r="R77" s="162" t="s">
        <v>563</v>
      </c>
      <c r="S77" s="100"/>
      <c r="T77" s="100"/>
      <c r="U77" s="100"/>
      <c r="V77" s="100"/>
      <c r="W77" s="57"/>
      <c r="X77" s="104" t="e">
        <v>#DIV/0!</v>
      </c>
      <c r="Y77" s="100"/>
      <c r="Z77" s="100"/>
      <c r="AA77" s="100"/>
      <c r="AB77" s="100"/>
      <c r="AC77" s="57"/>
      <c r="AD77" s="104" t="e">
        <v>#DIV/0!</v>
      </c>
      <c r="AE77" s="100"/>
      <c r="AF77" s="100"/>
      <c r="AG77" s="100"/>
      <c r="AH77" s="100"/>
      <c r="AI77" s="57"/>
      <c r="AJ77" s="104" t="e">
        <v>#DIV/0!</v>
      </c>
      <c r="AK77" s="56"/>
      <c r="AL77" s="56"/>
      <c r="AM77" s="100"/>
      <c r="AN77" s="56"/>
      <c r="AO77" s="57"/>
      <c r="AP77" s="104">
        <v>0</v>
      </c>
      <c r="AQ77" s="100"/>
      <c r="AR77" s="100"/>
      <c r="AS77" s="100"/>
      <c r="AT77" s="100"/>
      <c r="AU77" s="57"/>
      <c r="AV77" s="104" t="e">
        <v>#DIV/0!</v>
      </c>
      <c r="AW77" s="100"/>
      <c r="AX77" s="100"/>
      <c r="AY77" s="100" t="s">
        <v>563</v>
      </c>
      <c r="AZ77" s="100"/>
      <c r="BA77" s="100" t="s">
        <v>563</v>
      </c>
      <c r="BB77" s="162" t="s">
        <v>563</v>
      </c>
      <c r="BC77" s="100"/>
      <c r="BD77" s="100"/>
      <c r="BE77" s="100"/>
      <c r="BF77" s="56"/>
      <c r="BG77" s="74"/>
      <c r="BH77" s="104" t="e">
        <f>AVERAGE(Table12151653[[#This Row],[Column55]],Table12151653[[#This Row],[Column56]])</f>
        <v>#DIV/0!</v>
      </c>
    </row>
    <row r="78" spans="1:60" ht="23.1" customHeight="1" x14ac:dyDescent="0.3">
      <c r="A78" s="78">
        <v>76</v>
      </c>
      <c r="B78" s="61" t="s">
        <v>325</v>
      </c>
      <c r="C78" s="62" t="s">
        <v>326</v>
      </c>
      <c r="D78" s="61" t="s">
        <v>449</v>
      </c>
      <c r="E78" s="61" t="s">
        <v>492</v>
      </c>
      <c r="F78" s="61" t="s">
        <v>640</v>
      </c>
      <c r="G78" s="52"/>
      <c r="H78" s="52"/>
      <c r="I78" s="52"/>
      <c r="J78" s="52"/>
      <c r="K78" s="63"/>
      <c r="L78" s="104">
        <v>0</v>
      </c>
      <c r="M78" s="100" t="s">
        <v>563</v>
      </c>
      <c r="N78" s="100"/>
      <c r="O78" s="100" t="s">
        <v>563</v>
      </c>
      <c r="P78" s="100" t="s">
        <v>563</v>
      </c>
      <c r="Q78" s="100"/>
      <c r="R78" s="162" t="s">
        <v>563</v>
      </c>
      <c r="S78" s="99"/>
      <c r="T78" s="99"/>
      <c r="U78" s="99"/>
      <c r="V78" s="99"/>
      <c r="W78" s="63"/>
      <c r="X78" s="104" t="e">
        <v>#DIV/0!</v>
      </c>
      <c r="Y78" s="99"/>
      <c r="Z78" s="99"/>
      <c r="AA78" s="99"/>
      <c r="AB78" s="99"/>
      <c r="AC78" s="63"/>
      <c r="AD78" s="104" t="e">
        <v>#DIV/0!</v>
      </c>
      <c r="AE78" s="99"/>
      <c r="AF78" s="99"/>
      <c r="AG78" s="99"/>
      <c r="AH78" s="99"/>
      <c r="AI78" s="63"/>
      <c r="AJ78" s="104" t="e">
        <v>#DIV/0!</v>
      </c>
      <c r="AK78" s="52"/>
      <c r="AL78" s="52"/>
      <c r="AM78" s="99"/>
      <c r="AN78" s="52"/>
      <c r="AO78" s="63"/>
      <c r="AP78" s="104">
        <v>0</v>
      </c>
      <c r="AQ78" s="99"/>
      <c r="AR78" s="99"/>
      <c r="AS78" s="99"/>
      <c r="AT78" s="99"/>
      <c r="AU78" s="63"/>
      <c r="AV78" s="104" t="e">
        <v>#DIV/0!</v>
      </c>
      <c r="AW78" s="99"/>
      <c r="AX78" s="99"/>
      <c r="AY78" s="100" t="s">
        <v>563</v>
      </c>
      <c r="AZ78" s="100"/>
      <c r="BA78" s="100" t="s">
        <v>563</v>
      </c>
      <c r="BB78" s="162" t="s">
        <v>563</v>
      </c>
      <c r="BC78" s="99"/>
      <c r="BD78" s="99"/>
      <c r="BE78" s="99"/>
      <c r="BF78" s="52"/>
      <c r="BG78" s="79"/>
      <c r="BH78" s="104" t="e">
        <f>AVERAGE(Table12151653[[#This Row],[Column55]],Table12151653[[#This Row],[Column56]])</f>
        <v>#DIV/0!</v>
      </c>
    </row>
    <row r="79" spans="1:60" ht="23.1" customHeight="1" x14ac:dyDescent="0.3">
      <c r="A79" s="77">
        <v>77</v>
      </c>
      <c r="B79" s="54" t="s">
        <v>327</v>
      </c>
      <c r="C79" s="55" t="s">
        <v>328</v>
      </c>
      <c r="D79" s="54" t="s">
        <v>449</v>
      </c>
      <c r="E79" s="54" t="s">
        <v>492</v>
      </c>
      <c r="F79" s="54" t="s">
        <v>640</v>
      </c>
      <c r="G79" s="56"/>
      <c r="H79" s="56"/>
      <c r="I79" s="56"/>
      <c r="J79" s="56"/>
      <c r="K79" s="57"/>
      <c r="L79" s="104">
        <v>0</v>
      </c>
      <c r="M79" s="100" t="s">
        <v>563</v>
      </c>
      <c r="N79" s="100"/>
      <c r="O79" s="100" t="s">
        <v>563</v>
      </c>
      <c r="P79" s="100" t="s">
        <v>563</v>
      </c>
      <c r="Q79" s="100"/>
      <c r="R79" s="162" t="s">
        <v>563</v>
      </c>
      <c r="S79" s="100"/>
      <c r="T79" s="100"/>
      <c r="U79" s="100"/>
      <c r="V79" s="100"/>
      <c r="W79" s="57"/>
      <c r="X79" s="104" t="e">
        <v>#DIV/0!</v>
      </c>
      <c r="Y79" s="100"/>
      <c r="Z79" s="100"/>
      <c r="AA79" s="100"/>
      <c r="AB79" s="100"/>
      <c r="AC79" s="57"/>
      <c r="AD79" s="104" t="e">
        <v>#DIV/0!</v>
      </c>
      <c r="AE79" s="100"/>
      <c r="AF79" s="100"/>
      <c r="AG79" s="100"/>
      <c r="AH79" s="100"/>
      <c r="AI79" s="57"/>
      <c r="AJ79" s="104" t="e">
        <v>#DIV/0!</v>
      </c>
      <c r="AK79" s="56"/>
      <c r="AL79" s="56"/>
      <c r="AM79" s="100"/>
      <c r="AN79" s="56"/>
      <c r="AO79" s="57"/>
      <c r="AP79" s="104">
        <v>0</v>
      </c>
      <c r="AQ79" s="100"/>
      <c r="AR79" s="100"/>
      <c r="AS79" s="100"/>
      <c r="AT79" s="100"/>
      <c r="AU79" s="57"/>
      <c r="AV79" s="104" t="e">
        <v>#DIV/0!</v>
      </c>
      <c r="AW79" s="100"/>
      <c r="AX79" s="100"/>
      <c r="AY79" s="100" t="s">
        <v>563</v>
      </c>
      <c r="AZ79" s="100"/>
      <c r="BA79" s="100" t="s">
        <v>563</v>
      </c>
      <c r="BB79" s="162" t="s">
        <v>563</v>
      </c>
      <c r="BC79" s="100"/>
      <c r="BD79" s="100"/>
      <c r="BE79" s="100"/>
      <c r="BF79" s="56"/>
      <c r="BG79" s="74"/>
      <c r="BH79" s="104" t="e">
        <f>AVERAGE(Table12151653[[#This Row],[Column55]],Table12151653[[#This Row],[Column56]])</f>
        <v>#DIV/0!</v>
      </c>
    </row>
    <row r="80" spans="1:60" ht="23.1" customHeight="1" x14ac:dyDescent="0.3">
      <c r="A80" s="78">
        <v>78</v>
      </c>
      <c r="B80" s="61" t="s">
        <v>329</v>
      </c>
      <c r="C80" s="62" t="s">
        <v>330</v>
      </c>
      <c r="D80" s="61" t="s">
        <v>449</v>
      </c>
      <c r="E80" s="61" t="s">
        <v>492</v>
      </c>
      <c r="F80" s="61" t="s">
        <v>640</v>
      </c>
      <c r="G80" s="52"/>
      <c r="H80" s="52"/>
      <c r="I80" s="52"/>
      <c r="J80" s="52"/>
      <c r="K80" s="63"/>
      <c r="L80" s="104">
        <v>0</v>
      </c>
      <c r="M80" s="100" t="s">
        <v>563</v>
      </c>
      <c r="N80" s="100"/>
      <c r="O80" s="100" t="s">
        <v>563</v>
      </c>
      <c r="P80" s="100" t="s">
        <v>563</v>
      </c>
      <c r="Q80" s="100"/>
      <c r="R80" s="162" t="s">
        <v>563</v>
      </c>
      <c r="S80" s="99"/>
      <c r="T80" s="99"/>
      <c r="U80" s="99"/>
      <c r="V80" s="99"/>
      <c r="W80" s="63"/>
      <c r="X80" s="104" t="e">
        <v>#DIV/0!</v>
      </c>
      <c r="Y80" s="99"/>
      <c r="Z80" s="99"/>
      <c r="AA80" s="99"/>
      <c r="AB80" s="99"/>
      <c r="AC80" s="63"/>
      <c r="AD80" s="104" t="e">
        <v>#DIV/0!</v>
      </c>
      <c r="AE80" s="99"/>
      <c r="AF80" s="99"/>
      <c r="AG80" s="99"/>
      <c r="AH80" s="99"/>
      <c r="AI80" s="63"/>
      <c r="AJ80" s="104" t="e">
        <v>#DIV/0!</v>
      </c>
      <c r="AK80" s="52"/>
      <c r="AL80" s="52"/>
      <c r="AM80" s="99"/>
      <c r="AN80" s="52"/>
      <c r="AO80" s="63"/>
      <c r="AP80" s="104">
        <v>0</v>
      </c>
      <c r="AQ80" s="99"/>
      <c r="AR80" s="99"/>
      <c r="AS80" s="99"/>
      <c r="AT80" s="99"/>
      <c r="AU80" s="63"/>
      <c r="AV80" s="104" t="e">
        <v>#DIV/0!</v>
      </c>
      <c r="AW80" s="99"/>
      <c r="AX80" s="99"/>
      <c r="AY80" s="100" t="s">
        <v>563</v>
      </c>
      <c r="AZ80" s="100"/>
      <c r="BA80" s="100" t="s">
        <v>563</v>
      </c>
      <c r="BB80" s="162" t="s">
        <v>563</v>
      </c>
      <c r="BC80" s="99"/>
      <c r="BD80" s="99"/>
      <c r="BE80" s="99"/>
      <c r="BF80" s="52"/>
      <c r="BG80" s="79"/>
      <c r="BH80" s="104" t="e">
        <f>AVERAGE(Table12151653[[#This Row],[Column55]],Table12151653[[#This Row],[Column56]])</f>
        <v>#DIV/0!</v>
      </c>
    </row>
    <row r="81" spans="1:60" ht="23.1" customHeight="1" x14ac:dyDescent="0.3">
      <c r="A81" s="77">
        <v>79</v>
      </c>
      <c r="B81" s="54" t="s">
        <v>198</v>
      </c>
      <c r="C81" s="55" t="s">
        <v>199</v>
      </c>
      <c r="D81" s="54" t="s">
        <v>449</v>
      </c>
      <c r="E81" s="54" t="s">
        <v>160</v>
      </c>
      <c r="F81" s="54" t="s">
        <v>641</v>
      </c>
      <c r="G81" s="56"/>
      <c r="H81" s="56"/>
      <c r="I81" s="56"/>
      <c r="J81" s="56"/>
      <c r="K81" s="57"/>
      <c r="L81" s="104">
        <v>0</v>
      </c>
      <c r="M81" s="100">
        <v>0</v>
      </c>
      <c r="N81" s="100"/>
      <c r="O81" s="100">
        <v>0</v>
      </c>
      <c r="P81" s="100" t="s">
        <v>563</v>
      </c>
      <c r="Q81" s="100"/>
      <c r="R81" s="162">
        <v>0</v>
      </c>
      <c r="S81" s="100"/>
      <c r="T81" s="100"/>
      <c r="U81" s="100"/>
      <c r="V81" s="100"/>
      <c r="W81" s="57"/>
      <c r="X81" s="104" t="e">
        <v>#DIV/0!</v>
      </c>
      <c r="Y81" s="100"/>
      <c r="Z81" s="100"/>
      <c r="AA81" s="100"/>
      <c r="AB81" s="100"/>
      <c r="AC81" s="57"/>
      <c r="AD81" s="104" t="e">
        <v>#DIV/0!</v>
      </c>
      <c r="AE81" s="100"/>
      <c r="AF81" s="100"/>
      <c r="AG81" s="100"/>
      <c r="AH81" s="100"/>
      <c r="AI81" s="57"/>
      <c r="AJ81" s="104" t="e">
        <v>#DIV/0!</v>
      </c>
      <c r="AK81" s="56"/>
      <c r="AL81" s="56"/>
      <c r="AM81" s="100"/>
      <c r="AN81" s="56"/>
      <c r="AO81" s="57"/>
      <c r="AP81" s="104">
        <v>0</v>
      </c>
      <c r="AQ81" s="100"/>
      <c r="AR81" s="100"/>
      <c r="AS81" s="100"/>
      <c r="AT81" s="100"/>
      <c r="AU81" s="57"/>
      <c r="AV81" s="104" t="e">
        <v>#DIV/0!</v>
      </c>
      <c r="AW81" s="100"/>
      <c r="AX81" s="100"/>
      <c r="AY81" s="100">
        <v>0</v>
      </c>
      <c r="AZ81" s="100"/>
      <c r="BA81" s="100" t="s">
        <v>563</v>
      </c>
      <c r="BB81" s="162">
        <v>0</v>
      </c>
      <c r="BC81" s="100"/>
      <c r="BD81" s="100"/>
      <c r="BE81" s="100"/>
      <c r="BF81" s="56"/>
      <c r="BG81" s="74"/>
      <c r="BH81" s="104" t="e">
        <f>AVERAGE(Table12151653[[#This Row],[Column55]],Table12151653[[#This Row],[Column56]])</f>
        <v>#DIV/0!</v>
      </c>
    </row>
    <row r="82" spans="1:60" ht="23.1" customHeight="1" x14ac:dyDescent="0.3">
      <c r="A82" s="78">
        <v>80</v>
      </c>
      <c r="B82" s="61" t="s">
        <v>331</v>
      </c>
      <c r="C82" s="62" t="s">
        <v>332</v>
      </c>
      <c r="D82" s="61" t="s">
        <v>449</v>
      </c>
      <c r="E82" s="61" t="s">
        <v>492</v>
      </c>
      <c r="F82" s="61" t="s">
        <v>640</v>
      </c>
      <c r="G82" s="52"/>
      <c r="H82" s="52"/>
      <c r="I82" s="52"/>
      <c r="J82" s="52"/>
      <c r="K82" s="63"/>
      <c r="L82" s="104">
        <v>0</v>
      </c>
      <c r="M82" s="100" t="s">
        <v>563</v>
      </c>
      <c r="N82" s="100"/>
      <c r="O82" s="100" t="s">
        <v>563</v>
      </c>
      <c r="P82" s="100" t="s">
        <v>563</v>
      </c>
      <c r="Q82" s="100"/>
      <c r="R82" s="162" t="s">
        <v>563</v>
      </c>
      <c r="S82" s="99"/>
      <c r="T82" s="99"/>
      <c r="U82" s="99"/>
      <c r="V82" s="99"/>
      <c r="W82" s="63"/>
      <c r="X82" s="104" t="e">
        <v>#DIV/0!</v>
      </c>
      <c r="Y82" s="99"/>
      <c r="Z82" s="99"/>
      <c r="AA82" s="99"/>
      <c r="AB82" s="99"/>
      <c r="AC82" s="63"/>
      <c r="AD82" s="104" t="e">
        <v>#DIV/0!</v>
      </c>
      <c r="AE82" s="99"/>
      <c r="AF82" s="99"/>
      <c r="AG82" s="99"/>
      <c r="AH82" s="99"/>
      <c r="AI82" s="63"/>
      <c r="AJ82" s="104" t="e">
        <v>#DIV/0!</v>
      </c>
      <c r="AK82" s="52"/>
      <c r="AL82" s="52"/>
      <c r="AM82" s="99"/>
      <c r="AN82" s="52"/>
      <c r="AO82" s="63"/>
      <c r="AP82" s="104">
        <v>0</v>
      </c>
      <c r="AQ82" s="99"/>
      <c r="AR82" s="99"/>
      <c r="AS82" s="99"/>
      <c r="AT82" s="99"/>
      <c r="AU82" s="63"/>
      <c r="AV82" s="104" t="e">
        <v>#DIV/0!</v>
      </c>
      <c r="AW82" s="99"/>
      <c r="AX82" s="99"/>
      <c r="AY82" s="100" t="s">
        <v>563</v>
      </c>
      <c r="AZ82" s="100"/>
      <c r="BA82" s="100" t="s">
        <v>563</v>
      </c>
      <c r="BB82" s="162" t="s">
        <v>563</v>
      </c>
      <c r="BC82" s="99"/>
      <c r="BD82" s="99"/>
      <c r="BE82" s="99"/>
      <c r="BF82" s="52"/>
      <c r="BG82" s="79"/>
      <c r="BH82" s="104" t="e">
        <f>AVERAGE(Table12151653[[#This Row],[Column55]],Table12151653[[#This Row],[Column56]])</f>
        <v>#DIV/0!</v>
      </c>
    </row>
    <row r="83" spans="1:60" ht="23.1" customHeight="1" x14ac:dyDescent="0.3">
      <c r="A83" s="77">
        <v>81</v>
      </c>
      <c r="B83" s="54" t="s">
        <v>333</v>
      </c>
      <c r="C83" s="55" t="s">
        <v>334</v>
      </c>
      <c r="D83" s="54" t="s">
        <v>541</v>
      </c>
      <c r="E83" s="54" t="s">
        <v>492</v>
      </c>
      <c r="F83" s="54" t="s">
        <v>640</v>
      </c>
      <c r="G83" s="56"/>
      <c r="H83" s="56"/>
      <c r="I83" s="56"/>
      <c r="J83" s="56"/>
      <c r="K83" s="57"/>
      <c r="L83" s="104">
        <v>0</v>
      </c>
      <c r="M83" s="100" t="s">
        <v>563</v>
      </c>
      <c r="N83" s="100"/>
      <c r="O83" s="100" t="s">
        <v>563</v>
      </c>
      <c r="P83" s="100" t="s">
        <v>563</v>
      </c>
      <c r="Q83" s="100"/>
      <c r="R83" s="162" t="s">
        <v>563</v>
      </c>
      <c r="S83" s="100"/>
      <c r="T83" s="100"/>
      <c r="U83" s="100"/>
      <c r="V83" s="100"/>
      <c r="W83" s="57"/>
      <c r="X83" s="104" t="e">
        <v>#DIV/0!</v>
      </c>
      <c r="Y83" s="100"/>
      <c r="Z83" s="100"/>
      <c r="AA83" s="100"/>
      <c r="AB83" s="100"/>
      <c r="AC83" s="57"/>
      <c r="AD83" s="104" t="e">
        <v>#DIV/0!</v>
      </c>
      <c r="AE83" s="100"/>
      <c r="AF83" s="100"/>
      <c r="AG83" s="100"/>
      <c r="AH83" s="100"/>
      <c r="AI83" s="57"/>
      <c r="AJ83" s="104" t="e">
        <v>#DIV/0!</v>
      </c>
      <c r="AK83" s="56"/>
      <c r="AL83" s="56"/>
      <c r="AM83" s="100"/>
      <c r="AN83" s="56"/>
      <c r="AO83" s="57"/>
      <c r="AP83" s="104">
        <v>0</v>
      </c>
      <c r="AQ83" s="100"/>
      <c r="AR83" s="100"/>
      <c r="AS83" s="100"/>
      <c r="AT83" s="100"/>
      <c r="AU83" s="57"/>
      <c r="AV83" s="104" t="e">
        <v>#DIV/0!</v>
      </c>
      <c r="AW83" s="100"/>
      <c r="AX83" s="100"/>
      <c r="AY83" s="100" t="s">
        <v>563</v>
      </c>
      <c r="AZ83" s="100"/>
      <c r="BA83" s="100" t="s">
        <v>563</v>
      </c>
      <c r="BB83" s="162" t="s">
        <v>563</v>
      </c>
      <c r="BC83" s="100"/>
      <c r="BD83" s="100"/>
      <c r="BE83" s="100"/>
      <c r="BF83" s="56"/>
      <c r="BG83" s="74"/>
      <c r="BH83" s="104" t="e">
        <f>AVERAGE(Table12151653[[#This Row],[Column55]],Table12151653[[#This Row],[Column56]])</f>
        <v>#DIV/0!</v>
      </c>
    </row>
    <row r="84" spans="1:60" ht="23.1" customHeight="1" x14ac:dyDescent="0.3">
      <c r="A84" s="78">
        <v>82</v>
      </c>
      <c r="B84" s="61" t="s">
        <v>80</v>
      </c>
      <c r="C84" s="62" t="s">
        <v>81</v>
      </c>
      <c r="D84" s="61" t="s">
        <v>541</v>
      </c>
      <c r="E84" s="61" t="s">
        <v>34</v>
      </c>
      <c r="F84" s="61" t="s">
        <v>638</v>
      </c>
      <c r="G84" s="52"/>
      <c r="H84" s="52"/>
      <c r="I84" s="52"/>
      <c r="J84" s="52"/>
      <c r="K84" s="63"/>
      <c r="L84" s="104">
        <v>0</v>
      </c>
      <c r="M84" s="100">
        <v>0</v>
      </c>
      <c r="N84" s="100"/>
      <c r="O84" s="100">
        <v>0</v>
      </c>
      <c r="P84" s="100">
        <v>0</v>
      </c>
      <c r="Q84" s="100"/>
      <c r="R84" s="162">
        <v>0</v>
      </c>
      <c r="S84" s="99"/>
      <c r="T84" s="99"/>
      <c r="U84" s="99"/>
      <c r="V84" s="99"/>
      <c r="W84" s="63"/>
      <c r="X84" s="104" t="e">
        <v>#DIV/0!</v>
      </c>
      <c r="Y84" s="99"/>
      <c r="Z84" s="99"/>
      <c r="AA84" s="99"/>
      <c r="AB84" s="99"/>
      <c r="AC84" s="63"/>
      <c r="AD84" s="104" t="e">
        <v>#DIV/0!</v>
      </c>
      <c r="AE84" s="99"/>
      <c r="AF84" s="99"/>
      <c r="AG84" s="99"/>
      <c r="AH84" s="99"/>
      <c r="AI84" s="63"/>
      <c r="AJ84" s="104" t="e">
        <v>#DIV/0!</v>
      </c>
      <c r="AK84" s="52"/>
      <c r="AL84" s="52"/>
      <c r="AM84" s="99"/>
      <c r="AN84" s="52"/>
      <c r="AO84" s="63"/>
      <c r="AP84" s="104">
        <v>0</v>
      </c>
      <c r="AQ84" s="99"/>
      <c r="AR84" s="99"/>
      <c r="AS84" s="99"/>
      <c r="AT84" s="99"/>
      <c r="AU84" s="63"/>
      <c r="AV84" s="104" t="e">
        <v>#DIV/0!</v>
      </c>
      <c r="AW84" s="99"/>
      <c r="AX84" s="99"/>
      <c r="AY84" s="100">
        <v>5</v>
      </c>
      <c r="AZ84" s="100"/>
      <c r="BA84" s="100" t="s">
        <v>563</v>
      </c>
      <c r="BB84" s="162">
        <v>5</v>
      </c>
      <c r="BC84" s="99"/>
      <c r="BD84" s="99"/>
      <c r="BE84" s="99"/>
      <c r="BF84" s="52"/>
      <c r="BG84" s="79"/>
      <c r="BH84" s="104" t="e">
        <f>AVERAGE(Table12151653[[#This Row],[Column55]],Table12151653[[#This Row],[Column56]])</f>
        <v>#DIV/0!</v>
      </c>
    </row>
    <row r="85" spans="1:60" ht="23.1" customHeight="1" x14ac:dyDescent="0.3">
      <c r="A85" s="77">
        <v>83</v>
      </c>
      <c r="B85" s="54" t="s">
        <v>69</v>
      </c>
      <c r="C85" s="55" t="s">
        <v>70</v>
      </c>
      <c r="D85" s="54" t="s">
        <v>449</v>
      </c>
      <c r="E85" s="54" t="s">
        <v>34</v>
      </c>
      <c r="F85" s="54" t="s">
        <v>638</v>
      </c>
      <c r="G85" s="56"/>
      <c r="H85" s="56"/>
      <c r="I85" s="56"/>
      <c r="J85" s="56"/>
      <c r="K85" s="57"/>
      <c r="L85" s="104">
        <v>0</v>
      </c>
      <c r="M85" s="100">
        <v>2</v>
      </c>
      <c r="N85" s="100"/>
      <c r="O85" s="100">
        <v>2</v>
      </c>
      <c r="P85" s="100">
        <v>2</v>
      </c>
      <c r="Q85" s="100"/>
      <c r="R85" s="162">
        <v>2</v>
      </c>
      <c r="S85" s="100"/>
      <c r="T85" s="100"/>
      <c r="U85" s="100"/>
      <c r="V85" s="100"/>
      <c r="W85" s="57"/>
      <c r="X85" s="104" t="e">
        <v>#DIV/0!</v>
      </c>
      <c r="Y85" s="100"/>
      <c r="Z85" s="100"/>
      <c r="AA85" s="100"/>
      <c r="AB85" s="100"/>
      <c r="AC85" s="57"/>
      <c r="AD85" s="104" t="e">
        <v>#DIV/0!</v>
      </c>
      <c r="AE85" s="100"/>
      <c r="AF85" s="100"/>
      <c r="AG85" s="100"/>
      <c r="AH85" s="100"/>
      <c r="AI85" s="57"/>
      <c r="AJ85" s="104" t="e">
        <v>#DIV/0!</v>
      </c>
      <c r="AK85" s="56"/>
      <c r="AL85" s="56"/>
      <c r="AM85" s="100"/>
      <c r="AN85" s="56"/>
      <c r="AO85" s="57"/>
      <c r="AP85" s="104">
        <v>0</v>
      </c>
      <c r="AQ85" s="100"/>
      <c r="AR85" s="100"/>
      <c r="AS85" s="100"/>
      <c r="AT85" s="100"/>
      <c r="AU85" s="57"/>
      <c r="AV85" s="104" t="e">
        <v>#DIV/0!</v>
      </c>
      <c r="AW85" s="100"/>
      <c r="AX85" s="100"/>
      <c r="AY85" s="100">
        <v>5</v>
      </c>
      <c r="AZ85" s="100"/>
      <c r="BA85" s="100" t="s">
        <v>563</v>
      </c>
      <c r="BB85" s="162">
        <v>5</v>
      </c>
      <c r="BC85" s="100"/>
      <c r="BD85" s="100"/>
      <c r="BE85" s="100"/>
      <c r="BF85" s="56"/>
      <c r="BG85" s="74"/>
      <c r="BH85" s="104" t="e">
        <f>AVERAGE(Table12151653[[#This Row],[Column55]],Table12151653[[#This Row],[Column56]])</f>
        <v>#DIV/0!</v>
      </c>
    </row>
    <row r="86" spans="1:60" ht="23.1" customHeight="1" x14ac:dyDescent="0.3">
      <c r="A86" s="78">
        <v>84</v>
      </c>
      <c r="B86" s="61" t="s">
        <v>335</v>
      </c>
      <c r="C86" s="62" t="s">
        <v>336</v>
      </c>
      <c r="D86" s="61" t="s">
        <v>449</v>
      </c>
      <c r="E86" s="61" t="s">
        <v>492</v>
      </c>
      <c r="F86" s="61" t="s">
        <v>640</v>
      </c>
      <c r="G86" s="52"/>
      <c r="H86" s="52"/>
      <c r="I86" s="52"/>
      <c r="J86" s="52"/>
      <c r="K86" s="63"/>
      <c r="L86" s="104">
        <v>0</v>
      </c>
      <c r="M86" s="100" t="s">
        <v>563</v>
      </c>
      <c r="N86" s="100"/>
      <c r="O86" s="100" t="s">
        <v>563</v>
      </c>
      <c r="P86" s="100" t="s">
        <v>563</v>
      </c>
      <c r="Q86" s="100"/>
      <c r="R86" s="162" t="s">
        <v>563</v>
      </c>
      <c r="S86" s="99"/>
      <c r="T86" s="99"/>
      <c r="U86" s="99"/>
      <c r="V86" s="99"/>
      <c r="W86" s="63"/>
      <c r="X86" s="104" t="e">
        <v>#DIV/0!</v>
      </c>
      <c r="Y86" s="99"/>
      <c r="Z86" s="99"/>
      <c r="AA86" s="99"/>
      <c r="AB86" s="99"/>
      <c r="AC86" s="63"/>
      <c r="AD86" s="104" t="e">
        <v>#DIV/0!</v>
      </c>
      <c r="AE86" s="99"/>
      <c r="AF86" s="99"/>
      <c r="AG86" s="99"/>
      <c r="AH86" s="99"/>
      <c r="AI86" s="63"/>
      <c r="AJ86" s="104" t="e">
        <v>#DIV/0!</v>
      </c>
      <c r="AK86" s="52"/>
      <c r="AL86" s="52"/>
      <c r="AM86" s="99"/>
      <c r="AN86" s="52"/>
      <c r="AO86" s="63"/>
      <c r="AP86" s="104">
        <v>0</v>
      </c>
      <c r="AQ86" s="99"/>
      <c r="AR86" s="99"/>
      <c r="AS86" s="99"/>
      <c r="AT86" s="99"/>
      <c r="AU86" s="63"/>
      <c r="AV86" s="104" t="e">
        <v>#DIV/0!</v>
      </c>
      <c r="AW86" s="99"/>
      <c r="AX86" s="99"/>
      <c r="AY86" s="100" t="s">
        <v>563</v>
      </c>
      <c r="AZ86" s="100"/>
      <c r="BA86" s="100" t="s">
        <v>563</v>
      </c>
      <c r="BB86" s="162" t="s">
        <v>563</v>
      </c>
      <c r="BC86" s="99"/>
      <c r="BD86" s="99"/>
      <c r="BE86" s="99"/>
      <c r="BF86" s="52"/>
      <c r="BG86" s="79"/>
      <c r="BH86" s="104" t="e">
        <f>AVERAGE(Table12151653[[#This Row],[Column55]],Table12151653[[#This Row],[Column56]])</f>
        <v>#DIV/0!</v>
      </c>
    </row>
    <row r="87" spans="1:60" ht="23.1" customHeight="1" x14ac:dyDescent="0.3">
      <c r="A87" s="77">
        <v>85</v>
      </c>
      <c r="B87" s="54" t="s">
        <v>133</v>
      </c>
      <c r="C87" s="55" t="s">
        <v>134</v>
      </c>
      <c r="D87" s="54" t="s">
        <v>449</v>
      </c>
      <c r="E87" s="54" t="s">
        <v>34</v>
      </c>
      <c r="F87" s="54" t="s">
        <v>638</v>
      </c>
      <c r="G87" s="56"/>
      <c r="H87" s="56"/>
      <c r="I87" s="56"/>
      <c r="J87" s="56"/>
      <c r="K87" s="57"/>
      <c r="L87" s="104">
        <v>0</v>
      </c>
      <c r="M87" s="100">
        <v>0</v>
      </c>
      <c r="N87" s="100"/>
      <c r="O87" s="100">
        <v>0</v>
      </c>
      <c r="P87" s="100">
        <v>0</v>
      </c>
      <c r="Q87" s="100"/>
      <c r="R87" s="162">
        <v>0</v>
      </c>
      <c r="S87" s="100"/>
      <c r="T87" s="100"/>
      <c r="U87" s="100"/>
      <c r="V87" s="100"/>
      <c r="W87" s="57"/>
      <c r="X87" s="104" t="e">
        <v>#DIV/0!</v>
      </c>
      <c r="Y87" s="100"/>
      <c r="Z87" s="100"/>
      <c r="AA87" s="100"/>
      <c r="AB87" s="100"/>
      <c r="AC87" s="57"/>
      <c r="AD87" s="104" t="e">
        <v>#DIV/0!</v>
      </c>
      <c r="AE87" s="100"/>
      <c r="AF87" s="100"/>
      <c r="AG87" s="100"/>
      <c r="AH87" s="100"/>
      <c r="AI87" s="57"/>
      <c r="AJ87" s="104" t="e">
        <v>#DIV/0!</v>
      </c>
      <c r="AK87" s="56"/>
      <c r="AL87" s="56"/>
      <c r="AM87" s="100"/>
      <c r="AN87" s="56"/>
      <c r="AO87" s="57"/>
      <c r="AP87" s="104">
        <v>0</v>
      </c>
      <c r="AQ87" s="100"/>
      <c r="AR87" s="100"/>
      <c r="AS87" s="100"/>
      <c r="AT87" s="100"/>
      <c r="AU87" s="57"/>
      <c r="AV87" s="104" t="e">
        <v>#DIV/0!</v>
      </c>
      <c r="AW87" s="100"/>
      <c r="AX87" s="100"/>
      <c r="AY87" s="100">
        <v>0</v>
      </c>
      <c r="AZ87" s="100"/>
      <c r="BA87" s="100" t="s">
        <v>563</v>
      </c>
      <c r="BB87" s="162">
        <v>0</v>
      </c>
      <c r="BC87" s="100"/>
      <c r="BD87" s="100"/>
      <c r="BE87" s="100"/>
      <c r="BF87" s="56"/>
      <c r="BG87" s="74"/>
      <c r="BH87" s="104" t="e">
        <f>AVERAGE(Table12151653[[#This Row],[Column55]],Table12151653[[#This Row],[Column56]])</f>
        <v>#DIV/0!</v>
      </c>
    </row>
    <row r="88" spans="1:60" ht="23.1" customHeight="1" x14ac:dyDescent="0.3">
      <c r="A88" s="78">
        <v>86</v>
      </c>
      <c r="B88" s="61" t="s">
        <v>214</v>
      </c>
      <c r="C88" s="62" t="s">
        <v>215</v>
      </c>
      <c r="D88" s="61" t="s">
        <v>449</v>
      </c>
      <c r="E88" s="61" t="s">
        <v>160</v>
      </c>
      <c r="F88" s="61" t="s">
        <v>641</v>
      </c>
      <c r="G88" s="52"/>
      <c r="H88" s="52"/>
      <c r="I88" s="52"/>
      <c r="J88" s="52"/>
      <c r="K88" s="63"/>
      <c r="L88" s="104">
        <v>0</v>
      </c>
      <c r="M88" s="100">
        <v>3</v>
      </c>
      <c r="N88" s="100"/>
      <c r="O88" s="100">
        <v>3</v>
      </c>
      <c r="P88" s="100" t="s">
        <v>563</v>
      </c>
      <c r="Q88" s="100"/>
      <c r="R88" s="162">
        <v>3</v>
      </c>
      <c r="S88" s="99"/>
      <c r="T88" s="99"/>
      <c r="U88" s="99"/>
      <c r="V88" s="99"/>
      <c r="W88" s="63"/>
      <c r="X88" s="104" t="e">
        <v>#DIV/0!</v>
      </c>
      <c r="Y88" s="99"/>
      <c r="Z88" s="99"/>
      <c r="AA88" s="99"/>
      <c r="AB88" s="99"/>
      <c r="AC88" s="63"/>
      <c r="AD88" s="104" t="e">
        <v>#DIV/0!</v>
      </c>
      <c r="AE88" s="99"/>
      <c r="AF88" s="99"/>
      <c r="AG88" s="99"/>
      <c r="AH88" s="99"/>
      <c r="AI88" s="63"/>
      <c r="AJ88" s="104" t="e">
        <v>#DIV/0!</v>
      </c>
      <c r="AK88" s="52"/>
      <c r="AL88" s="52"/>
      <c r="AM88" s="99"/>
      <c r="AN88" s="52"/>
      <c r="AO88" s="63"/>
      <c r="AP88" s="104">
        <v>0</v>
      </c>
      <c r="AQ88" s="99"/>
      <c r="AR88" s="99"/>
      <c r="AS88" s="99"/>
      <c r="AT88" s="99"/>
      <c r="AU88" s="63"/>
      <c r="AV88" s="104" t="e">
        <v>#DIV/0!</v>
      </c>
      <c r="AW88" s="99"/>
      <c r="AX88" s="99"/>
      <c r="AY88" s="100">
        <v>5</v>
      </c>
      <c r="AZ88" s="100"/>
      <c r="BA88" s="100" t="s">
        <v>563</v>
      </c>
      <c r="BB88" s="162">
        <v>5</v>
      </c>
      <c r="BC88" s="99"/>
      <c r="BD88" s="99"/>
      <c r="BE88" s="99"/>
      <c r="BF88" s="52"/>
      <c r="BG88" s="79"/>
      <c r="BH88" s="104" t="e">
        <f>AVERAGE(Table12151653[[#This Row],[Column55]],Table12151653[[#This Row],[Column56]])</f>
        <v>#DIV/0!</v>
      </c>
    </row>
    <row r="89" spans="1:60" ht="23.1" customHeight="1" x14ac:dyDescent="0.3">
      <c r="A89" s="77">
        <v>87</v>
      </c>
      <c r="B89" s="54" t="s">
        <v>337</v>
      </c>
      <c r="C89" s="55" t="s">
        <v>338</v>
      </c>
      <c r="D89" s="54" t="s">
        <v>541</v>
      </c>
      <c r="E89" s="54" t="s">
        <v>492</v>
      </c>
      <c r="F89" s="54" t="s">
        <v>640</v>
      </c>
      <c r="G89" s="56"/>
      <c r="H89" s="56"/>
      <c r="I89" s="56"/>
      <c r="J89" s="56"/>
      <c r="K89" s="57"/>
      <c r="L89" s="104">
        <v>0</v>
      </c>
      <c r="M89" s="100" t="s">
        <v>563</v>
      </c>
      <c r="N89" s="100"/>
      <c r="O89" s="100" t="s">
        <v>563</v>
      </c>
      <c r="P89" s="100" t="s">
        <v>563</v>
      </c>
      <c r="Q89" s="100"/>
      <c r="R89" s="162" t="s">
        <v>563</v>
      </c>
      <c r="S89" s="100"/>
      <c r="T89" s="100"/>
      <c r="U89" s="100"/>
      <c r="V89" s="100"/>
      <c r="W89" s="57"/>
      <c r="X89" s="104" t="e">
        <v>#DIV/0!</v>
      </c>
      <c r="Y89" s="100"/>
      <c r="Z89" s="100"/>
      <c r="AA89" s="100"/>
      <c r="AB89" s="100"/>
      <c r="AC89" s="57"/>
      <c r="AD89" s="104" t="e">
        <v>#DIV/0!</v>
      </c>
      <c r="AE89" s="100"/>
      <c r="AF89" s="100"/>
      <c r="AG89" s="100"/>
      <c r="AH89" s="100"/>
      <c r="AI89" s="57"/>
      <c r="AJ89" s="104" t="e">
        <v>#DIV/0!</v>
      </c>
      <c r="AK89" s="56"/>
      <c r="AL89" s="56"/>
      <c r="AM89" s="100"/>
      <c r="AN89" s="56"/>
      <c r="AO89" s="57"/>
      <c r="AP89" s="104">
        <v>0</v>
      </c>
      <c r="AQ89" s="100"/>
      <c r="AR89" s="100"/>
      <c r="AS89" s="100"/>
      <c r="AT89" s="100"/>
      <c r="AU89" s="57"/>
      <c r="AV89" s="104" t="e">
        <v>#DIV/0!</v>
      </c>
      <c r="AW89" s="100"/>
      <c r="AX89" s="100"/>
      <c r="AY89" s="100" t="s">
        <v>563</v>
      </c>
      <c r="AZ89" s="100"/>
      <c r="BA89" s="100" t="s">
        <v>563</v>
      </c>
      <c r="BB89" s="162" t="s">
        <v>563</v>
      </c>
      <c r="BC89" s="100"/>
      <c r="BD89" s="100"/>
      <c r="BE89" s="100"/>
      <c r="BF89" s="56"/>
      <c r="BG89" s="74"/>
      <c r="BH89" s="104" t="e">
        <f>AVERAGE(Table12151653[[#This Row],[Column55]],Table12151653[[#This Row],[Column56]])</f>
        <v>#DIV/0!</v>
      </c>
    </row>
    <row r="90" spans="1:60" ht="23.1" customHeight="1" x14ac:dyDescent="0.3">
      <c r="A90" s="78">
        <v>88</v>
      </c>
      <c r="B90" s="61" t="s">
        <v>135</v>
      </c>
      <c r="C90" s="62" t="s">
        <v>136</v>
      </c>
      <c r="D90" s="61" t="s">
        <v>541</v>
      </c>
      <c r="E90" s="61" t="s">
        <v>34</v>
      </c>
      <c r="F90" s="61" t="s">
        <v>638</v>
      </c>
      <c r="G90" s="52"/>
      <c r="H90" s="52"/>
      <c r="I90" s="52"/>
      <c r="J90" s="52"/>
      <c r="K90" s="63"/>
      <c r="L90" s="104">
        <v>0</v>
      </c>
      <c r="M90" s="100">
        <v>0</v>
      </c>
      <c r="N90" s="100"/>
      <c r="O90" s="100">
        <v>0</v>
      </c>
      <c r="P90" s="100">
        <v>0</v>
      </c>
      <c r="Q90" s="100"/>
      <c r="R90" s="162">
        <v>0</v>
      </c>
      <c r="S90" s="99"/>
      <c r="T90" s="99"/>
      <c r="U90" s="99"/>
      <c r="V90" s="99"/>
      <c r="W90" s="63"/>
      <c r="X90" s="104" t="e">
        <v>#DIV/0!</v>
      </c>
      <c r="Y90" s="99"/>
      <c r="Z90" s="99"/>
      <c r="AA90" s="99"/>
      <c r="AB90" s="99"/>
      <c r="AC90" s="63"/>
      <c r="AD90" s="104" t="e">
        <v>#DIV/0!</v>
      </c>
      <c r="AE90" s="99"/>
      <c r="AF90" s="99"/>
      <c r="AG90" s="99"/>
      <c r="AH90" s="99"/>
      <c r="AI90" s="63"/>
      <c r="AJ90" s="104" t="e">
        <v>#DIV/0!</v>
      </c>
      <c r="AK90" s="52"/>
      <c r="AL90" s="52"/>
      <c r="AM90" s="99"/>
      <c r="AN90" s="52"/>
      <c r="AO90" s="63"/>
      <c r="AP90" s="104">
        <v>0</v>
      </c>
      <c r="AQ90" s="99"/>
      <c r="AR90" s="99"/>
      <c r="AS90" s="99"/>
      <c r="AT90" s="99"/>
      <c r="AU90" s="63"/>
      <c r="AV90" s="104" t="e">
        <v>#DIV/0!</v>
      </c>
      <c r="AW90" s="99"/>
      <c r="AX90" s="99"/>
      <c r="AY90" s="100">
        <v>5</v>
      </c>
      <c r="AZ90" s="100"/>
      <c r="BA90" s="100" t="s">
        <v>563</v>
      </c>
      <c r="BB90" s="162">
        <v>5</v>
      </c>
      <c r="BC90" s="99"/>
      <c r="BD90" s="99"/>
      <c r="BE90" s="99"/>
      <c r="BF90" s="52"/>
      <c r="BG90" s="79"/>
      <c r="BH90" s="104" t="e">
        <f>AVERAGE(Table12151653[[#This Row],[Column55]],Table12151653[[#This Row],[Column56]])</f>
        <v>#DIV/0!</v>
      </c>
    </row>
    <row r="91" spans="1:60" ht="23.1" customHeight="1" x14ac:dyDescent="0.3">
      <c r="A91" s="77">
        <v>89</v>
      </c>
      <c r="B91" s="54" t="s">
        <v>61</v>
      </c>
      <c r="C91" s="55" t="s">
        <v>62</v>
      </c>
      <c r="D91" s="54" t="s">
        <v>541</v>
      </c>
      <c r="E91" s="54" t="s">
        <v>34</v>
      </c>
      <c r="F91" s="54" t="s">
        <v>638</v>
      </c>
      <c r="G91" s="56"/>
      <c r="H91" s="56"/>
      <c r="I91" s="56"/>
      <c r="J91" s="56"/>
      <c r="K91" s="57"/>
      <c r="L91" s="104">
        <v>0</v>
      </c>
      <c r="M91" s="100">
        <v>3</v>
      </c>
      <c r="N91" s="100"/>
      <c r="O91" s="100">
        <v>3</v>
      </c>
      <c r="P91" s="100">
        <v>3</v>
      </c>
      <c r="Q91" s="100"/>
      <c r="R91" s="162">
        <v>3</v>
      </c>
      <c r="S91" s="100"/>
      <c r="T91" s="100"/>
      <c r="U91" s="100"/>
      <c r="V91" s="100"/>
      <c r="W91" s="57"/>
      <c r="X91" s="104" t="e">
        <v>#DIV/0!</v>
      </c>
      <c r="Y91" s="100"/>
      <c r="Z91" s="100"/>
      <c r="AA91" s="100"/>
      <c r="AB91" s="100"/>
      <c r="AC91" s="57"/>
      <c r="AD91" s="104" t="e">
        <v>#DIV/0!</v>
      </c>
      <c r="AE91" s="100"/>
      <c r="AF91" s="100"/>
      <c r="AG91" s="100"/>
      <c r="AH91" s="100"/>
      <c r="AI91" s="57"/>
      <c r="AJ91" s="104" t="e">
        <v>#DIV/0!</v>
      </c>
      <c r="AK91" s="56"/>
      <c r="AL91" s="56"/>
      <c r="AM91" s="100"/>
      <c r="AN91" s="56"/>
      <c r="AO91" s="57"/>
      <c r="AP91" s="104">
        <v>0</v>
      </c>
      <c r="AQ91" s="100"/>
      <c r="AR91" s="100"/>
      <c r="AS91" s="100"/>
      <c r="AT91" s="100"/>
      <c r="AU91" s="57"/>
      <c r="AV91" s="104" t="e">
        <v>#DIV/0!</v>
      </c>
      <c r="AW91" s="100"/>
      <c r="AX91" s="100"/>
      <c r="AY91" s="100">
        <v>5</v>
      </c>
      <c r="AZ91" s="100"/>
      <c r="BA91" s="100" t="s">
        <v>563</v>
      </c>
      <c r="BB91" s="162">
        <v>5</v>
      </c>
      <c r="BC91" s="100"/>
      <c r="BD91" s="100"/>
      <c r="BE91" s="100"/>
      <c r="BF91" s="56"/>
      <c r="BG91" s="74"/>
      <c r="BH91" s="104" t="e">
        <f>AVERAGE(Table12151653[[#This Row],[Column55]],Table12151653[[#This Row],[Column56]])</f>
        <v>#DIV/0!</v>
      </c>
    </row>
    <row r="92" spans="1:60" ht="23.1" customHeight="1" x14ac:dyDescent="0.3">
      <c r="A92" s="78">
        <v>90</v>
      </c>
      <c r="B92" s="61" t="s">
        <v>37</v>
      </c>
      <c r="C92" s="62" t="s">
        <v>38</v>
      </c>
      <c r="D92" s="61" t="s">
        <v>543</v>
      </c>
      <c r="E92" s="61" t="s">
        <v>34</v>
      </c>
      <c r="F92" s="61" t="s">
        <v>638</v>
      </c>
      <c r="G92" s="52"/>
      <c r="H92" s="52"/>
      <c r="I92" s="52"/>
      <c r="J92" s="52"/>
      <c r="K92" s="63"/>
      <c r="L92" s="104">
        <v>0</v>
      </c>
      <c r="M92" s="100">
        <v>0</v>
      </c>
      <c r="N92" s="100"/>
      <c r="O92" s="100">
        <v>0</v>
      </c>
      <c r="P92" s="100">
        <v>0</v>
      </c>
      <c r="Q92" s="100"/>
      <c r="R92" s="162">
        <v>0</v>
      </c>
      <c r="S92" s="99"/>
      <c r="T92" s="99"/>
      <c r="U92" s="99"/>
      <c r="V92" s="99"/>
      <c r="W92" s="63"/>
      <c r="X92" s="104" t="e">
        <v>#DIV/0!</v>
      </c>
      <c r="Y92" s="99"/>
      <c r="Z92" s="99"/>
      <c r="AA92" s="99"/>
      <c r="AB92" s="99"/>
      <c r="AC92" s="63"/>
      <c r="AD92" s="104" t="e">
        <v>#DIV/0!</v>
      </c>
      <c r="AE92" s="99"/>
      <c r="AF92" s="99"/>
      <c r="AG92" s="99"/>
      <c r="AH92" s="99"/>
      <c r="AI92" s="63"/>
      <c r="AJ92" s="104" t="e">
        <v>#DIV/0!</v>
      </c>
      <c r="AK92" s="52"/>
      <c r="AL92" s="52"/>
      <c r="AM92" s="99"/>
      <c r="AN92" s="52"/>
      <c r="AO92" s="63"/>
      <c r="AP92" s="104">
        <v>0</v>
      </c>
      <c r="AQ92" s="99"/>
      <c r="AR92" s="99"/>
      <c r="AS92" s="99"/>
      <c r="AT92" s="99"/>
      <c r="AU92" s="63"/>
      <c r="AV92" s="104" t="e">
        <v>#DIV/0!</v>
      </c>
      <c r="AW92" s="99"/>
      <c r="AX92" s="99"/>
      <c r="AY92" s="100">
        <v>0</v>
      </c>
      <c r="AZ92" s="100"/>
      <c r="BA92" s="100" t="s">
        <v>563</v>
      </c>
      <c r="BB92" s="162">
        <v>0</v>
      </c>
      <c r="BC92" s="99"/>
      <c r="BD92" s="99"/>
      <c r="BE92" s="99"/>
      <c r="BF92" s="52"/>
      <c r="BG92" s="79"/>
      <c r="BH92" s="104" t="e">
        <f>AVERAGE(Table12151653[[#This Row],[Column55]],Table12151653[[#This Row],[Column56]])</f>
        <v>#DIV/0!</v>
      </c>
    </row>
    <row r="93" spans="1:60" ht="23.1" customHeight="1" x14ac:dyDescent="0.3">
      <c r="A93" s="77">
        <v>91</v>
      </c>
      <c r="B93" s="54" t="s">
        <v>137</v>
      </c>
      <c r="C93" s="55" t="s">
        <v>138</v>
      </c>
      <c r="D93" s="54" t="s">
        <v>449</v>
      </c>
      <c r="E93" s="54" t="s">
        <v>34</v>
      </c>
      <c r="F93" s="54" t="s">
        <v>638</v>
      </c>
      <c r="G93" s="56"/>
      <c r="H93" s="56"/>
      <c r="I93" s="56"/>
      <c r="J93" s="56"/>
      <c r="K93" s="57"/>
      <c r="L93" s="104">
        <v>0</v>
      </c>
      <c r="M93" s="100">
        <v>0</v>
      </c>
      <c r="N93" s="100"/>
      <c r="O93" s="100">
        <v>0</v>
      </c>
      <c r="P93" s="100">
        <v>0</v>
      </c>
      <c r="Q93" s="100"/>
      <c r="R93" s="162">
        <v>0</v>
      </c>
      <c r="S93" s="100"/>
      <c r="T93" s="100"/>
      <c r="U93" s="100"/>
      <c r="V93" s="100"/>
      <c r="W93" s="57"/>
      <c r="X93" s="104" t="e">
        <v>#DIV/0!</v>
      </c>
      <c r="Y93" s="100"/>
      <c r="Z93" s="100"/>
      <c r="AA93" s="100"/>
      <c r="AB93" s="100"/>
      <c r="AC93" s="57"/>
      <c r="AD93" s="104" t="e">
        <v>#DIV/0!</v>
      </c>
      <c r="AE93" s="100"/>
      <c r="AF93" s="100"/>
      <c r="AG93" s="100"/>
      <c r="AH93" s="100"/>
      <c r="AI93" s="57"/>
      <c r="AJ93" s="104" t="e">
        <v>#DIV/0!</v>
      </c>
      <c r="AK93" s="56"/>
      <c r="AL93" s="56"/>
      <c r="AM93" s="100"/>
      <c r="AN93" s="56"/>
      <c r="AO93" s="57"/>
      <c r="AP93" s="104">
        <v>0</v>
      </c>
      <c r="AQ93" s="100"/>
      <c r="AR93" s="100"/>
      <c r="AS93" s="100"/>
      <c r="AT93" s="100"/>
      <c r="AU93" s="57"/>
      <c r="AV93" s="104" t="e">
        <v>#DIV/0!</v>
      </c>
      <c r="AW93" s="100"/>
      <c r="AX93" s="100"/>
      <c r="AY93" s="100">
        <v>0</v>
      </c>
      <c r="AZ93" s="100"/>
      <c r="BA93" s="100" t="s">
        <v>563</v>
      </c>
      <c r="BB93" s="162">
        <v>0</v>
      </c>
      <c r="BC93" s="100"/>
      <c r="BD93" s="100"/>
      <c r="BE93" s="100"/>
      <c r="BF93" s="56"/>
      <c r="BG93" s="74"/>
      <c r="BH93" s="104" t="e">
        <f>AVERAGE(Table12151653[[#This Row],[Column55]],Table12151653[[#This Row],[Column56]])</f>
        <v>#DIV/0!</v>
      </c>
    </row>
    <row r="94" spans="1:60" ht="23.1" customHeight="1" x14ac:dyDescent="0.3">
      <c r="A94" s="78">
        <v>92</v>
      </c>
      <c r="B94" s="61" t="s">
        <v>230</v>
      </c>
      <c r="C94" s="62" t="s">
        <v>231</v>
      </c>
      <c r="D94" s="61" t="s">
        <v>449</v>
      </c>
      <c r="E94" s="61" t="s">
        <v>160</v>
      </c>
      <c r="F94" s="61" t="s">
        <v>641</v>
      </c>
      <c r="G94" s="52"/>
      <c r="H94" s="52"/>
      <c r="I94" s="52"/>
      <c r="J94" s="52"/>
      <c r="K94" s="63"/>
      <c r="L94" s="104">
        <v>0</v>
      </c>
      <c r="M94" s="100">
        <v>5</v>
      </c>
      <c r="N94" s="100"/>
      <c r="O94" s="100">
        <v>5</v>
      </c>
      <c r="P94" s="100" t="s">
        <v>563</v>
      </c>
      <c r="Q94" s="100"/>
      <c r="R94" s="162">
        <v>5</v>
      </c>
      <c r="S94" s="99"/>
      <c r="T94" s="99"/>
      <c r="U94" s="99"/>
      <c r="V94" s="99"/>
      <c r="W94" s="63"/>
      <c r="X94" s="104" t="e">
        <v>#DIV/0!</v>
      </c>
      <c r="Y94" s="99"/>
      <c r="Z94" s="99"/>
      <c r="AA94" s="99"/>
      <c r="AB94" s="99"/>
      <c r="AC94" s="63"/>
      <c r="AD94" s="104" t="e">
        <v>#DIV/0!</v>
      </c>
      <c r="AE94" s="99"/>
      <c r="AF94" s="99"/>
      <c r="AG94" s="99"/>
      <c r="AH94" s="99"/>
      <c r="AI94" s="63"/>
      <c r="AJ94" s="104" t="e">
        <v>#DIV/0!</v>
      </c>
      <c r="AK94" s="52"/>
      <c r="AL94" s="52"/>
      <c r="AM94" s="99"/>
      <c r="AN94" s="52"/>
      <c r="AO94" s="63"/>
      <c r="AP94" s="104">
        <v>0</v>
      </c>
      <c r="AQ94" s="99"/>
      <c r="AR94" s="99"/>
      <c r="AS94" s="99"/>
      <c r="AT94" s="99"/>
      <c r="AU94" s="63"/>
      <c r="AV94" s="104" t="e">
        <v>#DIV/0!</v>
      </c>
      <c r="AW94" s="99"/>
      <c r="AX94" s="99"/>
      <c r="AY94" s="100">
        <v>5</v>
      </c>
      <c r="AZ94" s="100"/>
      <c r="BA94" s="100" t="s">
        <v>563</v>
      </c>
      <c r="BB94" s="162">
        <v>5</v>
      </c>
      <c r="BC94" s="99"/>
      <c r="BD94" s="99"/>
      <c r="BE94" s="99"/>
      <c r="BF94" s="52"/>
      <c r="BG94" s="79"/>
      <c r="BH94" s="104" t="e">
        <f>AVERAGE(Table12151653[[#This Row],[Column55]],Table12151653[[#This Row],[Column56]])</f>
        <v>#DIV/0!</v>
      </c>
    </row>
    <row r="95" spans="1:60" ht="23.1" customHeight="1" x14ac:dyDescent="0.3">
      <c r="A95" s="77">
        <v>93</v>
      </c>
      <c r="B95" s="54" t="s">
        <v>339</v>
      </c>
      <c r="C95" s="55" t="s">
        <v>340</v>
      </c>
      <c r="D95" s="54" t="s">
        <v>541</v>
      </c>
      <c r="E95" s="54" t="s">
        <v>492</v>
      </c>
      <c r="F95" s="54" t="s">
        <v>640</v>
      </c>
      <c r="G95" s="56"/>
      <c r="H95" s="56"/>
      <c r="I95" s="56"/>
      <c r="J95" s="56"/>
      <c r="K95" s="57"/>
      <c r="L95" s="104">
        <v>0</v>
      </c>
      <c r="M95" s="100" t="s">
        <v>563</v>
      </c>
      <c r="N95" s="100"/>
      <c r="O95" s="100" t="s">
        <v>563</v>
      </c>
      <c r="P95" s="100" t="s">
        <v>563</v>
      </c>
      <c r="Q95" s="100"/>
      <c r="R95" s="162" t="s">
        <v>563</v>
      </c>
      <c r="S95" s="100"/>
      <c r="T95" s="100"/>
      <c r="U95" s="100"/>
      <c r="V95" s="100"/>
      <c r="W95" s="57"/>
      <c r="X95" s="104" t="e">
        <v>#DIV/0!</v>
      </c>
      <c r="Y95" s="100"/>
      <c r="Z95" s="100"/>
      <c r="AA95" s="100"/>
      <c r="AB95" s="100"/>
      <c r="AC95" s="57"/>
      <c r="AD95" s="104" t="e">
        <v>#DIV/0!</v>
      </c>
      <c r="AE95" s="100"/>
      <c r="AF95" s="100"/>
      <c r="AG95" s="100"/>
      <c r="AH95" s="100"/>
      <c r="AI95" s="57"/>
      <c r="AJ95" s="104" t="e">
        <v>#DIV/0!</v>
      </c>
      <c r="AK95" s="56"/>
      <c r="AL95" s="56"/>
      <c r="AM95" s="100"/>
      <c r="AN95" s="56"/>
      <c r="AO95" s="57"/>
      <c r="AP95" s="104">
        <v>0</v>
      </c>
      <c r="AQ95" s="100"/>
      <c r="AR95" s="100"/>
      <c r="AS95" s="100"/>
      <c r="AT95" s="100"/>
      <c r="AU95" s="57"/>
      <c r="AV95" s="104" t="e">
        <v>#DIV/0!</v>
      </c>
      <c r="AW95" s="100"/>
      <c r="AX95" s="100"/>
      <c r="AY95" s="100" t="s">
        <v>563</v>
      </c>
      <c r="AZ95" s="100"/>
      <c r="BA95" s="100" t="s">
        <v>563</v>
      </c>
      <c r="BB95" s="162" t="s">
        <v>563</v>
      </c>
      <c r="BC95" s="100"/>
      <c r="BD95" s="100"/>
      <c r="BE95" s="100"/>
      <c r="BF95" s="56"/>
      <c r="BG95" s="74"/>
      <c r="BH95" s="104" t="e">
        <f>AVERAGE(Table12151653[[#This Row],[Column55]],Table12151653[[#This Row],[Column56]])</f>
        <v>#DIV/0!</v>
      </c>
    </row>
    <row r="96" spans="1:60" ht="23.1" customHeight="1" x14ac:dyDescent="0.3">
      <c r="A96" s="78">
        <v>94</v>
      </c>
      <c r="B96" s="61" t="s">
        <v>96</v>
      </c>
      <c r="C96" s="62" t="s">
        <v>97</v>
      </c>
      <c r="D96" s="61" t="s">
        <v>449</v>
      </c>
      <c r="E96" s="61" t="s">
        <v>34</v>
      </c>
      <c r="F96" s="61" t="s">
        <v>638</v>
      </c>
      <c r="G96" s="52"/>
      <c r="H96" s="52"/>
      <c r="I96" s="52"/>
      <c r="J96" s="52"/>
      <c r="K96" s="63"/>
      <c r="L96" s="104">
        <v>0</v>
      </c>
      <c r="M96" s="100">
        <v>2</v>
      </c>
      <c r="N96" s="100"/>
      <c r="O96" s="100">
        <v>3</v>
      </c>
      <c r="P96" s="100">
        <v>3</v>
      </c>
      <c r="Q96" s="100"/>
      <c r="R96" s="162">
        <v>2.6666666666666665</v>
      </c>
      <c r="S96" s="99"/>
      <c r="T96" s="99"/>
      <c r="U96" s="99"/>
      <c r="V96" s="99"/>
      <c r="W96" s="63"/>
      <c r="X96" s="104" t="e">
        <v>#DIV/0!</v>
      </c>
      <c r="Y96" s="99"/>
      <c r="Z96" s="99"/>
      <c r="AA96" s="99"/>
      <c r="AB96" s="99"/>
      <c r="AC96" s="63"/>
      <c r="AD96" s="104" t="e">
        <v>#DIV/0!</v>
      </c>
      <c r="AE96" s="99"/>
      <c r="AF96" s="99"/>
      <c r="AG96" s="99"/>
      <c r="AH96" s="99"/>
      <c r="AI96" s="63"/>
      <c r="AJ96" s="104" t="e">
        <v>#DIV/0!</v>
      </c>
      <c r="AK96" s="52"/>
      <c r="AL96" s="52"/>
      <c r="AM96" s="99"/>
      <c r="AN96" s="52"/>
      <c r="AO96" s="63"/>
      <c r="AP96" s="104">
        <v>0</v>
      </c>
      <c r="AQ96" s="99"/>
      <c r="AR96" s="99"/>
      <c r="AS96" s="99"/>
      <c r="AT96" s="99"/>
      <c r="AU96" s="63"/>
      <c r="AV96" s="104" t="e">
        <v>#DIV/0!</v>
      </c>
      <c r="AW96" s="99"/>
      <c r="AX96" s="99"/>
      <c r="AY96" s="100">
        <v>5</v>
      </c>
      <c r="AZ96" s="100"/>
      <c r="BA96" s="100" t="s">
        <v>563</v>
      </c>
      <c r="BB96" s="162">
        <v>5</v>
      </c>
      <c r="BC96" s="99"/>
      <c r="BD96" s="99"/>
      <c r="BE96" s="99"/>
      <c r="BF96" s="52"/>
      <c r="BG96" s="79"/>
      <c r="BH96" s="104" t="e">
        <f>AVERAGE(Table12151653[[#This Row],[Column55]],Table12151653[[#This Row],[Column56]])</f>
        <v>#DIV/0!</v>
      </c>
    </row>
    <row r="97" spans="1:60" ht="23.1" customHeight="1" x14ac:dyDescent="0.3">
      <c r="A97" s="77">
        <v>95</v>
      </c>
      <c r="B97" s="54" t="s">
        <v>248</v>
      </c>
      <c r="C97" s="55" t="s">
        <v>249</v>
      </c>
      <c r="D97" s="54" t="s">
        <v>449</v>
      </c>
      <c r="E97" s="54" t="s">
        <v>160</v>
      </c>
      <c r="F97" s="54" t="s">
        <v>641</v>
      </c>
      <c r="G97" s="56"/>
      <c r="H97" s="56"/>
      <c r="I97" s="56"/>
      <c r="J97" s="56"/>
      <c r="K97" s="57"/>
      <c r="L97" s="104">
        <v>0</v>
      </c>
      <c r="M97" s="100">
        <v>3</v>
      </c>
      <c r="N97" s="100"/>
      <c r="O97" s="100">
        <v>3</v>
      </c>
      <c r="P97" s="100" t="s">
        <v>563</v>
      </c>
      <c r="Q97" s="100"/>
      <c r="R97" s="162">
        <v>3</v>
      </c>
      <c r="S97" s="100"/>
      <c r="T97" s="100"/>
      <c r="U97" s="100"/>
      <c r="V97" s="100"/>
      <c r="W97" s="57"/>
      <c r="X97" s="104" t="e">
        <v>#DIV/0!</v>
      </c>
      <c r="Y97" s="100"/>
      <c r="Z97" s="100"/>
      <c r="AA97" s="100"/>
      <c r="AB97" s="100"/>
      <c r="AC97" s="57"/>
      <c r="AD97" s="104" t="e">
        <v>#DIV/0!</v>
      </c>
      <c r="AE97" s="100"/>
      <c r="AF97" s="100"/>
      <c r="AG97" s="100"/>
      <c r="AH97" s="100"/>
      <c r="AI97" s="57"/>
      <c r="AJ97" s="104" t="e">
        <v>#DIV/0!</v>
      </c>
      <c r="AK97" s="56"/>
      <c r="AL97" s="56"/>
      <c r="AM97" s="100"/>
      <c r="AN97" s="56"/>
      <c r="AO97" s="57"/>
      <c r="AP97" s="104">
        <v>0</v>
      </c>
      <c r="AQ97" s="100"/>
      <c r="AR97" s="100"/>
      <c r="AS97" s="100"/>
      <c r="AT97" s="100"/>
      <c r="AU97" s="57"/>
      <c r="AV97" s="104" t="e">
        <v>#DIV/0!</v>
      </c>
      <c r="AW97" s="100"/>
      <c r="AX97" s="100"/>
      <c r="AY97" s="100">
        <v>5</v>
      </c>
      <c r="AZ97" s="100"/>
      <c r="BA97" s="100" t="s">
        <v>563</v>
      </c>
      <c r="BB97" s="162">
        <v>5</v>
      </c>
      <c r="BC97" s="100"/>
      <c r="BD97" s="100"/>
      <c r="BE97" s="100"/>
      <c r="BF97" s="56"/>
      <c r="BG97" s="74"/>
      <c r="BH97" s="104" t="e">
        <f>AVERAGE(Table12151653[[#This Row],[Column55]],Table12151653[[#This Row],[Column56]])</f>
        <v>#DIV/0!</v>
      </c>
    </row>
    <row r="98" spans="1:60" ht="23.1" customHeight="1" x14ac:dyDescent="0.3">
      <c r="A98" s="78">
        <v>96</v>
      </c>
      <c r="B98" s="61" t="s">
        <v>341</v>
      </c>
      <c r="C98" s="62" t="s">
        <v>342</v>
      </c>
      <c r="D98" s="61" t="s">
        <v>449</v>
      </c>
      <c r="E98" s="61" t="s">
        <v>492</v>
      </c>
      <c r="F98" s="61" t="s">
        <v>640</v>
      </c>
      <c r="G98" s="52"/>
      <c r="H98" s="52"/>
      <c r="I98" s="52"/>
      <c r="J98" s="52"/>
      <c r="K98" s="63"/>
      <c r="L98" s="104">
        <v>0</v>
      </c>
      <c r="M98" s="100" t="s">
        <v>563</v>
      </c>
      <c r="N98" s="100"/>
      <c r="O98" s="100" t="s">
        <v>563</v>
      </c>
      <c r="P98" s="100" t="s">
        <v>563</v>
      </c>
      <c r="Q98" s="100"/>
      <c r="R98" s="162" t="s">
        <v>563</v>
      </c>
      <c r="S98" s="99"/>
      <c r="T98" s="99"/>
      <c r="U98" s="99"/>
      <c r="V98" s="99"/>
      <c r="W98" s="63"/>
      <c r="X98" s="104" t="e">
        <v>#DIV/0!</v>
      </c>
      <c r="Y98" s="99"/>
      <c r="Z98" s="99"/>
      <c r="AA98" s="99"/>
      <c r="AB98" s="99"/>
      <c r="AC98" s="63"/>
      <c r="AD98" s="104" t="e">
        <v>#DIV/0!</v>
      </c>
      <c r="AE98" s="99"/>
      <c r="AF98" s="99"/>
      <c r="AG98" s="99"/>
      <c r="AH98" s="99"/>
      <c r="AI98" s="63"/>
      <c r="AJ98" s="104" t="e">
        <v>#DIV/0!</v>
      </c>
      <c r="AK98" s="52"/>
      <c r="AL98" s="52"/>
      <c r="AM98" s="99"/>
      <c r="AN98" s="52"/>
      <c r="AO98" s="63"/>
      <c r="AP98" s="104">
        <v>0</v>
      </c>
      <c r="AQ98" s="99"/>
      <c r="AR98" s="99"/>
      <c r="AS98" s="99"/>
      <c r="AT98" s="99"/>
      <c r="AU98" s="63"/>
      <c r="AV98" s="104" t="e">
        <v>#DIV/0!</v>
      </c>
      <c r="AW98" s="99"/>
      <c r="AX98" s="99"/>
      <c r="AY98" s="100" t="s">
        <v>563</v>
      </c>
      <c r="AZ98" s="100"/>
      <c r="BA98" s="100" t="s">
        <v>563</v>
      </c>
      <c r="BB98" s="162" t="s">
        <v>563</v>
      </c>
      <c r="BC98" s="99"/>
      <c r="BD98" s="99"/>
      <c r="BE98" s="99"/>
      <c r="BF98" s="52"/>
      <c r="BG98" s="79"/>
      <c r="BH98" s="104" t="e">
        <f>AVERAGE(Table12151653[[#This Row],[Column55]],Table12151653[[#This Row],[Column56]])</f>
        <v>#DIV/0!</v>
      </c>
    </row>
    <row r="99" spans="1:60" ht="23.1" customHeight="1" x14ac:dyDescent="0.3">
      <c r="A99" s="77">
        <v>97</v>
      </c>
      <c r="B99" s="54" t="s">
        <v>183</v>
      </c>
      <c r="C99" s="55" t="s">
        <v>184</v>
      </c>
      <c r="D99" s="54" t="s">
        <v>541</v>
      </c>
      <c r="E99" s="54" t="s">
        <v>160</v>
      </c>
      <c r="F99" s="54" t="s">
        <v>641</v>
      </c>
      <c r="G99" s="56"/>
      <c r="H99" s="56"/>
      <c r="I99" s="56"/>
      <c r="J99" s="56"/>
      <c r="K99" s="57"/>
      <c r="L99" s="104">
        <v>0</v>
      </c>
      <c r="M99" s="100">
        <v>0</v>
      </c>
      <c r="N99" s="100"/>
      <c r="O99" s="100">
        <v>0</v>
      </c>
      <c r="P99" s="100" t="s">
        <v>563</v>
      </c>
      <c r="Q99" s="100"/>
      <c r="R99" s="162">
        <v>0</v>
      </c>
      <c r="S99" s="100"/>
      <c r="T99" s="100"/>
      <c r="U99" s="100"/>
      <c r="V99" s="100"/>
      <c r="W99" s="57"/>
      <c r="X99" s="104" t="e">
        <v>#DIV/0!</v>
      </c>
      <c r="Y99" s="100"/>
      <c r="Z99" s="100"/>
      <c r="AA99" s="100"/>
      <c r="AB99" s="100"/>
      <c r="AC99" s="57"/>
      <c r="AD99" s="104" t="e">
        <v>#DIV/0!</v>
      </c>
      <c r="AE99" s="100"/>
      <c r="AF99" s="100"/>
      <c r="AG99" s="100"/>
      <c r="AH99" s="100"/>
      <c r="AI99" s="57"/>
      <c r="AJ99" s="104" t="e">
        <v>#DIV/0!</v>
      </c>
      <c r="AK99" s="56"/>
      <c r="AL99" s="56"/>
      <c r="AM99" s="100"/>
      <c r="AN99" s="56"/>
      <c r="AO99" s="57"/>
      <c r="AP99" s="104">
        <v>0</v>
      </c>
      <c r="AQ99" s="100"/>
      <c r="AR99" s="100"/>
      <c r="AS99" s="100"/>
      <c r="AT99" s="100"/>
      <c r="AU99" s="57"/>
      <c r="AV99" s="104" t="e">
        <v>#DIV/0!</v>
      </c>
      <c r="AW99" s="100"/>
      <c r="AX99" s="100"/>
      <c r="AY99" s="100">
        <v>0</v>
      </c>
      <c r="AZ99" s="100"/>
      <c r="BA99" s="100" t="s">
        <v>563</v>
      </c>
      <c r="BB99" s="162">
        <v>0</v>
      </c>
      <c r="BC99" s="100"/>
      <c r="BD99" s="100"/>
      <c r="BE99" s="100"/>
      <c r="BF99" s="56"/>
      <c r="BG99" s="74"/>
      <c r="BH99" s="104" t="e">
        <f>AVERAGE(Table12151653[[#This Row],[Column55]],Table12151653[[#This Row],[Column56]])</f>
        <v>#DIV/0!</v>
      </c>
    </row>
    <row r="100" spans="1:60" ht="23.1" customHeight="1" x14ac:dyDescent="0.3">
      <c r="A100" s="78">
        <v>98</v>
      </c>
      <c r="B100" s="61" t="s">
        <v>343</v>
      </c>
      <c r="C100" s="62" t="s">
        <v>344</v>
      </c>
      <c r="D100" s="61" t="s">
        <v>541</v>
      </c>
      <c r="E100" s="61" t="s">
        <v>492</v>
      </c>
      <c r="F100" s="61" t="s">
        <v>640</v>
      </c>
      <c r="G100" s="52"/>
      <c r="H100" s="52"/>
      <c r="I100" s="52"/>
      <c r="J100" s="52"/>
      <c r="K100" s="63"/>
      <c r="L100" s="104">
        <v>0</v>
      </c>
      <c r="M100" s="100" t="s">
        <v>563</v>
      </c>
      <c r="N100" s="100"/>
      <c r="O100" s="100" t="s">
        <v>563</v>
      </c>
      <c r="P100" s="100" t="s">
        <v>563</v>
      </c>
      <c r="Q100" s="100"/>
      <c r="R100" s="162" t="s">
        <v>563</v>
      </c>
      <c r="S100" s="99"/>
      <c r="T100" s="99"/>
      <c r="U100" s="99"/>
      <c r="V100" s="99"/>
      <c r="W100" s="63"/>
      <c r="X100" s="104" t="e">
        <v>#DIV/0!</v>
      </c>
      <c r="Y100" s="99"/>
      <c r="Z100" s="99"/>
      <c r="AA100" s="99"/>
      <c r="AB100" s="99"/>
      <c r="AC100" s="63"/>
      <c r="AD100" s="104" t="e">
        <v>#DIV/0!</v>
      </c>
      <c r="AE100" s="99"/>
      <c r="AF100" s="99"/>
      <c r="AG100" s="99"/>
      <c r="AH100" s="99"/>
      <c r="AI100" s="63"/>
      <c r="AJ100" s="104" t="e">
        <v>#DIV/0!</v>
      </c>
      <c r="AK100" s="52"/>
      <c r="AL100" s="52"/>
      <c r="AM100" s="99"/>
      <c r="AN100" s="52"/>
      <c r="AO100" s="63"/>
      <c r="AP100" s="104">
        <v>0</v>
      </c>
      <c r="AQ100" s="99"/>
      <c r="AR100" s="99"/>
      <c r="AS100" s="99"/>
      <c r="AT100" s="99"/>
      <c r="AU100" s="63"/>
      <c r="AV100" s="104" t="e">
        <v>#DIV/0!</v>
      </c>
      <c r="AW100" s="99"/>
      <c r="AX100" s="99"/>
      <c r="AY100" s="100" t="s">
        <v>563</v>
      </c>
      <c r="AZ100" s="100"/>
      <c r="BA100" s="100" t="s">
        <v>563</v>
      </c>
      <c r="BB100" s="162" t="s">
        <v>563</v>
      </c>
      <c r="BC100" s="99"/>
      <c r="BD100" s="99"/>
      <c r="BE100" s="99"/>
      <c r="BF100" s="52"/>
      <c r="BG100" s="79"/>
      <c r="BH100" s="104" t="e">
        <f>AVERAGE(Table12151653[[#This Row],[Column55]],Table12151653[[#This Row],[Column56]])</f>
        <v>#DIV/0!</v>
      </c>
    </row>
    <row r="101" spans="1:60" ht="23.1" customHeight="1" x14ac:dyDescent="0.3">
      <c r="A101" s="77">
        <v>99</v>
      </c>
      <c r="B101" s="54" t="s">
        <v>262</v>
      </c>
      <c r="C101" s="55" t="s">
        <v>263</v>
      </c>
      <c r="D101" s="54" t="s">
        <v>449</v>
      </c>
      <c r="E101" s="54" t="s">
        <v>160</v>
      </c>
      <c r="F101" s="54" t="s">
        <v>641</v>
      </c>
      <c r="G101" s="56"/>
      <c r="H101" s="56"/>
      <c r="I101" s="56"/>
      <c r="J101" s="56"/>
      <c r="K101" s="57"/>
      <c r="L101" s="104">
        <v>0</v>
      </c>
      <c r="M101" s="100">
        <v>3</v>
      </c>
      <c r="N101" s="100"/>
      <c r="O101" s="100">
        <v>3</v>
      </c>
      <c r="P101" s="100" t="s">
        <v>563</v>
      </c>
      <c r="Q101" s="100"/>
      <c r="R101" s="162">
        <v>3</v>
      </c>
      <c r="S101" s="100"/>
      <c r="T101" s="100"/>
      <c r="U101" s="100"/>
      <c r="V101" s="100"/>
      <c r="W101" s="57"/>
      <c r="X101" s="104" t="e">
        <v>#DIV/0!</v>
      </c>
      <c r="Y101" s="100"/>
      <c r="Z101" s="100"/>
      <c r="AA101" s="100"/>
      <c r="AB101" s="100"/>
      <c r="AC101" s="57"/>
      <c r="AD101" s="104" t="e">
        <v>#DIV/0!</v>
      </c>
      <c r="AE101" s="100"/>
      <c r="AF101" s="100"/>
      <c r="AG101" s="100"/>
      <c r="AH101" s="100"/>
      <c r="AI101" s="57"/>
      <c r="AJ101" s="104" t="e">
        <v>#DIV/0!</v>
      </c>
      <c r="AK101" s="56"/>
      <c r="AL101" s="56"/>
      <c r="AM101" s="100"/>
      <c r="AN101" s="56"/>
      <c r="AO101" s="57"/>
      <c r="AP101" s="104">
        <v>0</v>
      </c>
      <c r="AQ101" s="100"/>
      <c r="AR101" s="100"/>
      <c r="AS101" s="100"/>
      <c r="AT101" s="100"/>
      <c r="AU101" s="57"/>
      <c r="AV101" s="104" t="e">
        <v>#DIV/0!</v>
      </c>
      <c r="AW101" s="100"/>
      <c r="AX101" s="100"/>
      <c r="AY101" s="100">
        <v>5</v>
      </c>
      <c r="AZ101" s="100"/>
      <c r="BA101" s="100" t="s">
        <v>563</v>
      </c>
      <c r="BB101" s="162">
        <v>5</v>
      </c>
      <c r="BC101" s="100"/>
      <c r="BD101" s="100"/>
      <c r="BE101" s="100"/>
      <c r="BF101" s="56"/>
      <c r="BG101" s="74"/>
      <c r="BH101" s="104" t="e">
        <f>AVERAGE(Table12151653[[#This Row],[Column55]],Table12151653[[#This Row],[Column56]])</f>
        <v>#DIV/0!</v>
      </c>
    </row>
    <row r="102" spans="1:60" ht="23.1" customHeight="1" x14ac:dyDescent="0.3">
      <c r="A102" s="78">
        <v>100</v>
      </c>
      <c r="B102" s="61" t="s">
        <v>139</v>
      </c>
      <c r="C102" s="62" t="s">
        <v>140</v>
      </c>
      <c r="D102" s="61" t="s">
        <v>449</v>
      </c>
      <c r="E102" s="61" t="s">
        <v>34</v>
      </c>
      <c r="F102" s="61" t="s">
        <v>638</v>
      </c>
      <c r="G102" s="52"/>
      <c r="H102" s="52"/>
      <c r="I102" s="52"/>
      <c r="J102" s="52"/>
      <c r="K102" s="63"/>
      <c r="L102" s="104">
        <v>0</v>
      </c>
      <c r="M102" s="100">
        <v>0</v>
      </c>
      <c r="N102" s="100"/>
      <c r="O102" s="100">
        <v>0</v>
      </c>
      <c r="P102" s="100">
        <v>0</v>
      </c>
      <c r="Q102" s="100"/>
      <c r="R102" s="162">
        <v>0</v>
      </c>
      <c r="S102" s="99"/>
      <c r="T102" s="99"/>
      <c r="U102" s="99"/>
      <c r="V102" s="99"/>
      <c r="W102" s="63"/>
      <c r="X102" s="104" t="e">
        <v>#DIV/0!</v>
      </c>
      <c r="Y102" s="99"/>
      <c r="Z102" s="99"/>
      <c r="AA102" s="99"/>
      <c r="AB102" s="99"/>
      <c r="AC102" s="63"/>
      <c r="AD102" s="104" t="e">
        <v>#DIV/0!</v>
      </c>
      <c r="AE102" s="99"/>
      <c r="AF102" s="99"/>
      <c r="AG102" s="99"/>
      <c r="AH102" s="99"/>
      <c r="AI102" s="63"/>
      <c r="AJ102" s="104" t="e">
        <v>#DIV/0!</v>
      </c>
      <c r="AK102" s="52"/>
      <c r="AL102" s="52"/>
      <c r="AM102" s="99"/>
      <c r="AN102" s="52"/>
      <c r="AO102" s="63"/>
      <c r="AP102" s="104">
        <v>0</v>
      </c>
      <c r="AQ102" s="99"/>
      <c r="AR102" s="99"/>
      <c r="AS102" s="99"/>
      <c r="AT102" s="99"/>
      <c r="AU102" s="63"/>
      <c r="AV102" s="104" t="e">
        <v>#DIV/0!</v>
      </c>
      <c r="AW102" s="99"/>
      <c r="AX102" s="99"/>
      <c r="AY102" s="100">
        <v>0</v>
      </c>
      <c r="AZ102" s="100"/>
      <c r="BA102" s="100" t="s">
        <v>563</v>
      </c>
      <c r="BB102" s="162">
        <v>0</v>
      </c>
      <c r="BC102" s="99"/>
      <c r="BD102" s="99"/>
      <c r="BE102" s="99"/>
      <c r="BF102" s="52"/>
      <c r="BG102" s="79"/>
      <c r="BH102" s="104" t="e">
        <f>AVERAGE(Table12151653[[#This Row],[Column55]],Table12151653[[#This Row],[Column56]])</f>
        <v>#DIV/0!</v>
      </c>
    </row>
    <row r="103" spans="1:60" ht="23.1" customHeight="1" x14ac:dyDescent="0.3">
      <c r="A103" s="77">
        <v>101</v>
      </c>
      <c r="B103" s="54" t="s">
        <v>345</v>
      </c>
      <c r="C103" s="55" t="s">
        <v>346</v>
      </c>
      <c r="D103" s="54" t="s">
        <v>449</v>
      </c>
      <c r="E103" s="54" t="s">
        <v>492</v>
      </c>
      <c r="F103" s="54" t="s">
        <v>640</v>
      </c>
      <c r="G103" s="56"/>
      <c r="H103" s="56"/>
      <c r="I103" s="56"/>
      <c r="J103" s="56"/>
      <c r="K103" s="57"/>
      <c r="L103" s="104">
        <v>0</v>
      </c>
      <c r="M103" s="100" t="s">
        <v>563</v>
      </c>
      <c r="N103" s="100"/>
      <c r="O103" s="100" t="s">
        <v>563</v>
      </c>
      <c r="P103" s="100" t="s">
        <v>563</v>
      </c>
      <c r="Q103" s="100"/>
      <c r="R103" s="162" t="s">
        <v>563</v>
      </c>
      <c r="S103" s="100"/>
      <c r="T103" s="100"/>
      <c r="U103" s="100"/>
      <c r="V103" s="100"/>
      <c r="W103" s="57"/>
      <c r="X103" s="104" t="e">
        <v>#DIV/0!</v>
      </c>
      <c r="Y103" s="100"/>
      <c r="Z103" s="100"/>
      <c r="AA103" s="100"/>
      <c r="AB103" s="100"/>
      <c r="AC103" s="57"/>
      <c r="AD103" s="104" t="e">
        <v>#DIV/0!</v>
      </c>
      <c r="AE103" s="100"/>
      <c r="AF103" s="100"/>
      <c r="AG103" s="100"/>
      <c r="AH103" s="100"/>
      <c r="AI103" s="57"/>
      <c r="AJ103" s="104" t="e">
        <v>#DIV/0!</v>
      </c>
      <c r="AK103" s="56"/>
      <c r="AL103" s="56"/>
      <c r="AM103" s="100"/>
      <c r="AN103" s="56"/>
      <c r="AO103" s="57"/>
      <c r="AP103" s="104">
        <v>0</v>
      </c>
      <c r="AQ103" s="100"/>
      <c r="AR103" s="100"/>
      <c r="AS103" s="100"/>
      <c r="AT103" s="100"/>
      <c r="AU103" s="57"/>
      <c r="AV103" s="104" t="e">
        <v>#DIV/0!</v>
      </c>
      <c r="AW103" s="100"/>
      <c r="AX103" s="100"/>
      <c r="AY103" s="100" t="s">
        <v>563</v>
      </c>
      <c r="AZ103" s="100"/>
      <c r="BA103" s="100" t="s">
        <v>563</v>
      </c>
      <c r="BB103" s="162" t="s">
        <v>563</v>
      </c>
      <c r="BC103" s="100"/>
      <c r="BD103" s="100"/>
      <c r="BE103" s="100"/>
      <c r="BF103" s="56"/>
      <c r="BG103" s="74"/>
      <c r="BH103" s="104" t="e">
        <f>AVERAGE(Table12151653[[#This Row],[Column55]],Table12151653[[#This Row],[Column56]])</f>
        <v>#DIV/0!</v>
      </c>
    </row>
    <row r="104" spans="1:60" ht="23.1" customHeight="1" x14ac:dyDescent="0.3">
      <c r="A104" s="78">
        <v>102</v>
      </c>
      <c r="B104" s="61" t="s">
        <v>347</v>
      </c>
      <c r="C104" s="62" t="s">
        <v>348</v>
      </c>
      <c r="D104" s="61" t="s">
        <v>541</v>
      </c>
      <c r="E104" s="61" t="s">
        <v>492</v>
      </c>
      <c r="F104" s="61" t="s">
        <v>640</v>
      </c>
      <c r="G104" s="52"/>
      <c r="H104" s="52"/>
      <c r="I104" s="52"/>
      <c r="J104" s="52"/>
      <c r="K104" s="63"/>
      <c r="L104" s="104">
        <v>0</v>
      </c>
      <c r="M104" s="100" t="s">
        <v>563</v>
      </c>
      <c r="N104" s="100"/>
      <c r="O104" s="100" t="s">
        <v>563</v>
      </c>
      <c r="P104" s="100" t="s">
        <v>563</v>
      </c>
      <c r="Q104" s="100"/>
      <c r="R104" s="162" t="s">
        <v>563</v>
      </c>
      <c r="S104" s="99"/>
      <c r="T104" s="99"/>
      <c r="U104" s="99"/>
      <c r="V104" s="99"/>
      <c r="W104" s="63"/>
      <c r="X104" s="104" t="e">
        <v>#DIV/0!</v>
      </c>
      <c r="Y104" s="99"/>
      <c r="Z104" s="99"/>
      <c r="AA104" s="99"/>
      <c r="AB104" s="99"/>
      <c r="AC104" s="63"/>
      <c r="AD104" s="104" t="e">
        <v>#DIV/0!</v>
      </c>
      <c r="AE104" s="99"/>
      <c r="AF104" s="99"/>
      <c r="AG104" s="99"/>
      <c r="AH104" s="99"/>
      <c r="AI104" s="63"/>
      <c r="AJ104" s="104" t="e">
        <v>#DIV/0!</v>
      </c>
      <c r="AK104" s="52"/>
      <c r="AL104" s="52"/>
      <c r="AM104" s="99"/>
      <c r="AN104" s="52"/>
      <c r="AO104" s="63"/>
      <c r="AP104" s="104">
        <v>0</v>
      </c>
      <c r="AQ104" s="99"/>
      <c r="AR104" s="99"/>
      <c r="AS104" s="99"/>
      <c r="AT104" s="99"/>
      <c r="AU104" s="63"/>
      <c r="AV104" s="104" t="e">
        <v>#DIV/0!</v>
      </c>
      <c r="AW104" s="99"/>
      <c r="AX104" s="99"/>
      <c r="AY104" s="100" t="s">
        <v>563</v>
      </c>
      <c r="AZ104" s="100"/>
      <c r="BA104" s="100" t="s">
        <v>563</v>
      </c>
      <c r="BB104" s="162" t="s">
        <v>563</v>
      </c>
      <c r="BC104" s="99"/>
      <c r="BD104" s="99"/>
      <c r="BE104" s="99"/>
      <c r="BF104" s="52"/>
      <c r="BG104" s="79"/>
      <c r="BH104" s="104" t="e">
        <f>AVERAGE(Table12151653[[#This Row],[Column55]],Table12151653[[#This Row],[Column56]])</f>
        <v>#DIV/0!</v>
      </c>
    </row>
    <row r="105" spans="1:60" ht="23.1" customHeight="1" x14ac:dyDescent="0.3">
      <c r="A105" s="77">
        <v>103</v>
      </c>
      <c r="B105" s="54" t="s">
        <v>141</v>
      </c>
      <c r="C105" s="55" t="s">
        <v>142</v>
      </c>
      <c r="D105" s="54" t="s">
        <v>541</v>
      </c>
      <c r="E105" s="54" t="s">
        <v>34</v>
      </c>
      <c r="F105" s="54" t="s">
        <v>638</v>
      </c>
      <c r="G105" s="56"/>
      <c r="H105" s="56"/>
      <c r="I105" s="56"/>
      <c r="J105" s="56"/>
      <c r="K105" s="57"/>
      <c r="L105" s="104">
        <v>0</v>
      </c>
      <c r="M105" s="100">
        <v>3</v>
      </c>
      <c r="N105" s="100"/>
      <c r="O105" s="100">
        <v>3</v>
      </c>
      <c r="P105" s="100">
        <v>2</v>
      </c>
      <c r="Q105" s="100"/>
      <c r="R105" s="162">
        <v>2.6666666666666665</v>
      </c>
      <c r="S105" s="100"/>
      <c r="T105" s="100"/>
      <c r="U105" s="100"/>
      <c r="V105" s="100"/>
      <c r="W105" s="57"/>
      <c r="X105" s="104" t="e">
        <v>#DIV/0!</v>
      </c>
      <c r="Y105" s="100"/>
      <c r="Z105" s="100"/>
      <c r="AA105" s="100"/>
      <c r="AB105" s="100"/>
      <c r="AC105" s="57"/>
      <c r="AD105" s="104" t="e">
        <v>#DIV/0!</v>
      </c>
      <c r="AE105" s="100"/>
      <c r="AF105" s="100"/>
      <c r="AG105" s="100"/>
      <c r="AH105" s="100"/>
      <c r="AI105" s="57"/>
      <c r="AJ105" s="104" t="e">
        <v>#DIV/0!</v>
      </c>
      <c r="AK105" s="56"/>
      <c r="AL105" s="56"/>
      <c r="AM105" s="100"/>
      <c r="AN105" s="56"/>
      <c r="AO105" s="57"/>
      <c r="AP105" s="104">
        <v>0</v>
      </c>
      <c r="AQ105" s="100"/>
      <c r="AR105" s="100"/>
      <c r="AS105" s="100"/>
      <c r="AT105" s="100"/>
      <c r="AU105" s="57"/>
      <c r="AV105" s="104" t="e">
        <v>#DIV/0!</v>
      </c>
      <c r="AW105" s="100"/>
      <c r="AX105" s="100"/>
      <c r="AY105" s="100">
        <v>5</v>
      </c>
      <c r="AZ105" s="100"/>
      <c r="BA105" s="100" t="s">
        <v>563</v>
      </c>
      <c r="BB105" s="162">
        <v>5</v>
      </c>
      <c r="BC105" s="100"/>
      <c r="BD105" s="100"/>
      <c r="BE105" s="100"/>
      <c r="BF105" s="56"/>
      <c r="BG105" s="74"/>
      <c r="BH105" s="104" t="e">
        <f>AVERAGE(Table12151653[[#This Row],[Column55]],Table12151653[[#This Row],[Column56]])</f>
        <v>#DIV/0!</v>
      </c>
    </row>
    <row r="106" spans="1:60" ht="23.1" customHeight="1" x14ac:dyDescent="0.3">
      <c r="A106" s="78">
        <v>104</v>
      </c>
      <c r="B106" s="61" t="s">
        <v>76</v>
      </c>
      <c r="C106" s="62" t="s">
        <v>77</v>
      </c>
      <c r="D106" s="61" t="s">
        <v>449</v>
      </c>
      <c r="E106" s="61" t="s">
        <v>34</v>
      </c>
      <c r="F106" s="61" t="s">
        <v>638</v>
      </c>
      <c r="G106" s="52"/>
      <c r="H106" s="52"/>
      <c r="I106" s="52"/>
      <c r="J106" s="52"/>
      <c r="K106" s="63"/>
      <c r="L106" s="104">
        <v>0</v>
      </c>
      <c r="M106" s="100">
        <v>0</v>
      </c>
      <c r="N106" s="100"/>
      <c r="O106" s="100">
        <v>0</v>
      </c>
      <c r="P106" s="100">
        <v>0</v>
      </c>
      <c r="Q106" s="100"/>
      <c r="R106" s="162">
        <v>0</v>
      </c>
      <c r="S106" s="99"/>
      <c r="T106" s="99"/>
      <c r="U106" s="99"/>
      <c r="V106" s="99"/>
      <c r="W106" s="63"/>
      <c r="X106" s="104" t="e">
        <v>#DIV/0!</v>
      </c>
      <c r="Y106" s="99"/>
      <c r="Z106" s="99"/>
      <c r="AA106" s="99"/>
      <c r="AB106" s="99"/>
      <c r="AC106" s="63"/>
      <c r="AD106" s="104" t="e">
        <v>#DIV/0!</v>
      </c>
      <c r="AE106" s="99"/>
      <c r="AF106" s="99"/>
      <c r="AG106" s="99"/>
      <c r="AH106" s="99"/>
      <c r="AI106" s="63"/>
      <c r="AJ106" s="104" t="e">
        <v>#DIV/0!</v>
      </c>
      <c r="AK106" s="52"/>
      <c r="AL106" s="52"/>
      <c r="AM106" s="99"/>
      <c r="AN106" s="52"/>
      <c r="AO106" s="63"/>
      <c r="AP106" s="104">
        <v>0</v>
      </c>
      <c r="AQ106" s="99"/>
      <c r="AR106" s="99"/>
      <c r="AS106" s="99"/>
      <c r="AT106" s="99"/>
      <c r="AU106" s="63"/>
      <c r="AV106" s="104" t="e">
        <v>#DIV/0!</v>
      </c>
      <c r="AW106" s="99"/>
      <c r="AX106" s="99"/>
      <c r="AY106" s="100">
        <v>0</v>
      </c>
      <c r="AZ106" s="100"/>
      <c r="BA106" s="100" t="s">
        <v>563</v>
      </c>
      <c r="BB106" s="162">
        <v>0</v>
      </c>
      <c r="BC106" s="99"/>
      <c r="BD106" s="99"/>
      <c r="BE106" s="99"/>
      <c r="BF106" s="52"/>
      <c r="BG106" s="79"/>
      <c r="BH106" s="104" t="e">
        <f>AVERAGE(Table12151653[[#This Row],[Column55]],Table12151653[[#This Row],[Column56]])</f>
        <v>#DIV/0!</v>
      </c>
    </row>
    <row r="107" spans="1:60" ht="23.1" customHeight="1" x14ac:dyDescent="0.3">
      <c r="A107" s="77">
        <v>105</v>
      </c>
      <c r="B107" s="54" t="s">
        <v>143</v>
      </c>
      <c r="C107" s="55" t="s">
        <v>144</v>
      </c>
      <c r="D107" s="54" t="s">
        <v>541</v>
      </c>
      <c r="E107" s="54" t="s">
        <v>34</v>
      </c>
      <c r="F107" s="54" t="s">
        <v>638</v>
      </c>
      <c r="G107" s="56"/>
      <c r="H107" s="56"/>
      <c r="I107" s="56"/>
      <c r="J107" s="56"/>
      <c r="K107" s="57"/>
      <c r="L107" s="104">
        <v>0</v>
      </c>
      <c r="M107" s="100">
        <v>4</v>
      </c>
      <c r="N107" s="100"/>
      <c r="O107" s="100">
        <v>4</v>
      </c>
      <c r="P107" s="100">
        <v>4</v>
      </c>
      <c r="Q107" s="100"/>
      <c r="R107" s="162">
        <v>4</v>
      </c>
      <c r="S107" s="100"/>
      <c r="T107" s="100"/>
      <c r="U107" s="100"/>
      <c r="V107" s="100"/>
      <c r="W107" s="57"/>
      <c r="X107" s="104" t="e">
        <v>#DIV/0!</v>
      </c>
      <c r="Y107" s="100"/>
      <c r="Z107" s="100"/>
      <c r="AA107" s="100"/>
      <c r="AB107" s="100"/>
      <c r="AC107" s="57"/>
      <c r="AD107" s="104" t="e">
        <v>#DIV/0!</v>
      </c>
      <c r="AE107" s="100"/>
      <c r="AF107" s="100"/>
      <c r="AG107" s="100"/>
      <c r="AH107" s="100"/>
      <c r="AI107" s="57"/>
      <c r="AJ107" s="104" t="e">
        <v>#DIV/0!</v>
      </c>
      <c r="AK107" s="56"/>
      <c r="AL107" s="56"/>
      <c r="AM107" s="100"/>
      <c r="AN107" s="56"/>
      <c r="AO107" s="57"/>
      <c r="AP107" s="104">
        <v>0</v>
      </c>
      <c r="AQ107" s="100"/>
      <c r="AR107" s="100"/>
      <c r="AS107" s="100"/>
      <c r="AT107" s="100"/>
      <c r="AU107" s="57"/>
      <c r="AV107" s="104" t="e">
        <v>#DIV/0!</v>
      </c>
      <c r="AW107" s="100"/>
      <c r="AX107" s="100"/>
      <c r="AY107" s="100">
        <v>5</v>
      </c>
      <c r="AZ107" s="100"/>
      <c r="BA107" s="100" t="s">
        <v>563</v>
      </c>
      <c r="BB107" s="162">
        <v>5</v>
      </c>
      <c r="BC107" s="100"/>
      <c r="BD107" s="100"/>
      <c r="BE107" s="100"/>
      <c r="BF107" s="56"/>
      <c r="BG107" s="74"/>
      <c r="BH107" s="104" t="e">
        <f>AVERAGE(Table12151653[[#This Row],[Column55]],Table12151653[[#This Row],[Column56]])</f>
        <v>#DIV/0!</v>
      </c>
    </row>
    <row r="108" spans="1:60" ht="23.1" customHeight="1" x14ac:dyDescent="0.3">
      <c r="A108" s="78">
        <v>106</v>
      </c>
      <c r="B108" s="61" t="s">
        <v>349</v>
      </c>
      <c r="C108" s="62" t="s">
        <v>350</v>
      </c>
      <c r="D108" s="61" t="s">
        <v>449</v>
      </c>
      <c r="E108" s="61" t="s">
        <v>492</v>
      </c>
      <c r="F108" s="61" t="s">
        <v>640</v>
      </c>
      <c r="G108" s="52"/>
      <c r="H108" s="52"/>
      <c r="I108" s="52"/>
      <c r="J108" s="52"/>
      <c r="K108" s="63"/>
      <c r="L108" s="104">
        <v>0</v>
      </c>
      <c r="M108" s="100" t="s">
        <v>563</v>
      </c>
      <c r="N108" s="100"/>
      <c r="O108" s="100" t="s">
        <v>563</v>
      </c>
      <c r="P108" s="100" t="s">
        <v>563</v>
      </c>
      <c r="Q108" s="100"/>
      <c r="R108" s="162" t="s">
        <v>563</v>
      </c>
      <c r="S108" s="99"/>
      <c r="T108" s="99"/>
      <c r="U108" s="99"/>
      <c r="V108" s="99"/>
      <c r="W108" s="63"/>
      <c r="X108" s="104" t="e">
        <v>#DIV/0!</v>
      </c>
      <c r="Y108" s="99"/>
      <c r="Z108" s="99"/>
      <c r="AA108" s="99"/>
      <c r="AB108" s="99"/>
      <c r="AC108" s="63"/>
      <c r="AD108" s="104" t="e">
        <v>#DIV/0!</v>
      </c>
      <c r="AE108" s="99"/>
      <c r="AF108" s="99"/>
      <c r="AG108" s="99"/>
      <c r="AH108" s="99"/>
      <c r="AI108" s="63"/>
      <c r="AJ108" s="104" t="e">
        <v>#DIV/0!</v>
      </c>
      <c r="AK108" s="52"/>
      <c r="AL108" s="52"/>
      <c r="AM108" s="99"/>
      <c r="AN108" s="52"/>
      <c r="AO108" s="63"/>
      <c r="AP108" s="104">
        <v>0</v>
      </c>
      <c r="AQ108" s="99"/>
      <c r="AR108" s="99"/>
      <c r="AS108" s="99"/>
      <c r="AT108" s="99"/>
      <c r="AU108" s="63"/>
      <c r="AV108" s="104" t="e">
        <v>#DIV/0!</v>
      </c>
      <c r="AW108" s="99"/>
      <c r="AX108" s="99"/>
      <c r="AY108" s="100" t="s">
        <v>563</v>
      </c>
      <c r="AZ108" s="100"/>
      <c r="BA108" s="100" t="s">
        <v>563</v>
      </c>
      <c r="BB108" s="162" t="s">
        <v>563</v>
      </c>
      <c r="BC108" s="99"/>
      <c r="BD108" s="99"/>
      <c r="BE108" s="99"/>
      <c r="BF108" s="52"/>
      <c r="BG108" s="79"/>
      <c r="BH108" s="104" t="e">
        <f>AVERAGE(Table12151653[[#This Row],[Column55]],Table12151653[[#This Row],[Column56]])</f>
        <v>#DIV/0!</v>
      </c>
    </row>
    <row r="109" spans="1:60" ht="23.1" customHeight="1" x14ac:dyDescent="0.3">
      <c r="A109" s="77">
        <v>107</v>
      </c>
      <c r="B109" s="54" t="s">
        <v>351</v>
      </c>
      <c r="C109" s="55" t="s">
        <v>352</v>
      </c>
      <c r="D109" s="54" t="s">
        <v>541</v>
      </c>
      <c r="E109" s="54" t="s">
        <v>492</v>
      </c>
      <c r="F109" s="54" t="s">
        <v>640</v>
      </c>
      <c r="G109" s="56"/>
      <c r="H109" s="56"/>
      <c r="I109" s="56"/>
      <c r="J109" s="56"/>
      <c r="K109" s="57"/>
      <c r="L109" s="104">
        <v>0</v>
      </c>
      <c r="M109" s="100" t="s">
        <v>563</v>
      </c>
      <c r="N109" s="100"/>
      <c r="O109" s="100" t="s">
        <v>563</v>
      </c>
      <c r="P109" s="100" t="s">
        <v>563</v>
      </c>
      <c r="Q109" s="100"/>
      <c r="R109" s="162" t="s">
        <v>563</v>
      </c>
      <c r="S109" s="100"/>
      <c r="T109" s="100"/>
      <c r="U109" s="100"/>
      <c r="V109" s="100"/>
      <c r="W109" s="57"/>
      <c r="X109" s="104" t="e">
        <v>#DIV/0!</v>
      </c>
      <c r="Y109" s="100"/>
      <c r="Z109" s="100"/>
      <c r="AA109" s="100"/>
      <c r="AB109" s="100"/>
      <c r="AC109" s="57"/>
      <c r="AD109" s="104" t="e">
        <v>#DIV/0!</v>
      </c>
      <c r="AE109" s="100"/>
      <c r="AF109" s="100"/>
      <c r="AG109" s="100"/>
      <c r="AH109" s="100"/>
      <c r="AI109" s="57"/>
      <c r="AJ109" s="104" t="e">
        <v>#DIV/0!</v>
      </c>
      <c r="AK109" s="56"/>
      <c r="AL109" s="56"/>
      <c r="AM109" s="100"/>
      <c r="AN109" s="56"/>
      <c r="AO109" s="57"/>
      <c r="AP109" s="104">
        <v>0</v>
      </c>
      <c r="AQ109" s="100"/>
      <c r="AR109" s="100"/>
      <c r="AS109" s="100"/>
      <c r="AT109" s="100"/>
      <c r="AU109" s="57"/>
      <c r="AV109" s="104" t="e">
        <v>#DIV/0!</v>
      </c>
      <c r="AW109" s="100"/>
      <c r="AX109" s="100"/>
      <c r="AY109" s="100" t="s">
        <v>563</v>
      </c>
      <c r="AZ109" s="100"/>
      <c r="BA109" s="100" t="s">
        <v>563</v>
      </c>
      <c r="BB109" s="162" t="s">
        <v>563</v>
      </c>
      <c r="BC109" s="100"/>
      <c r="BD109" s="100"/>
      <c r="BE109" s="100"/>
      <c r="BF109" s="56"/>
      <c r="BG109" s="74"/>
      <c r="BH109" s="104" t="e">
        <f>AVERAGE(Table12151653[[#This Row],[Column55]],Table12151653[[#This Row],[Column56]])</f>
        <v>#DIV/0!</v>
      </c>
    </row>
    <row r="110" spans="1:60" ht="23.1" customHeight="1" x14ac:dyDescent="0.3">
      <c r="A110" s="78">
        <v>108</v>
      </c>
      <c r="B110" s="61" t="s">
        <v>278</v>
      </c>
      <c r="C110" s="62" t="s">
        <v>279</v>
      </c>
      <c r="D110" s="61" t="s">
        <v>449</v>
      </c>
      <c r="E110" s="61" t="s">
        <v>160</v>
      </c>
      <c r="F110" s="61" t="s">
        <v>641</v>
      </c>
      <c r="G110" s="52"/>
      <c r="H110" s="52"/>
      <c r="I110" s="52"/>
      <c r="J110" s="52"/>
      <c r="K110" s="63"/>
      <c r="L110" s="104">
        <v>0</v>
      </c>
      <c r="M110" s="100">
        <v>0</v>
      </c>
      <c r="N110" s="100"/>
      <c r="O110" s="100">
        <v>0</v>
      </c>
      <c r="P110" s="100" t="s">
        <v>563</v>
      </c>
      <c r="Q110" s="100"/>
      <c r="R110" s="162">
        <v>0</v>
      </c>
      <c r="S110" s="99"/>
      <c r="T110" s="99"/>
      <c r="U110" s="99"/>
      <c r="V110" s="99"/>
      <c r="W110" s="63"/>
      <c r="X110" s="104" t="e">
        <v>#DIV/0!</v>
      </c>
      <c r="Y110" s="99"/>
      <c r="Z110" s="99"/>
      <c r="AA110" s="99"/>
      <c r="AB110" s="99"/>
      <c r="AC110" s="63"/>
      <c r="AD110" s="104" t="e">
        <v>#DIV/0!</v>
      </c>
      <c r="AE110" s="99"/>
      <c r="AF110" s="99"/>
      <c r="AG110" s="99"/>
      <c r="AH110" s="99"/>
      <c r="AI110" s="63"/>
      <c r="AJ110" s="104" t="e">
        <v>#DIV/0!</v>
      </c>
      <c r="AK110" s="52"/>
      <c r="AL110" s="52"/>
      <c r="AM110" s="99"/>
      <c r="AN110" s="52"/>
      <c r="AO110" s="63"/>
      <c r="AP110" s="104">
        <v>0</v>
      </c>
      <c r="AQ110" s="99"/>
      <c r="AR110" s="99"/>
      <c r="AS110" s="99"/>
      <c r="AT110" s="99"/>
      <c r="AU110" s="63"/>
      <c r="AV110" s="104" t="e">
        <v>#DIV/0!</v>
      </c>
      <c r="AW110" s="99"/>
      <c r="AX110" s="99"/>
      <c r="AY110" s="100">
        <v>0</v>
      </c>
      <c r="AZ110" s="100"/>
      <c r="BA110" s="100" t="s">
        <v>563</v>
      </c>
      <c r="BB110" s="162">
        <v>0</v>
      </c>
      <c r="BC110" s="99"/>
      <c r="BD110" s="99"/>
      <c r="BE110" s="99"/>
      <c r="BF110" s="52"/>
      <c r="BG110" s="79"/>
      <c r="BH110" s="104" t="e">
        <f>AVERAGE(Table12151653[[#This Row],[Column55]],Table12151653[[#This Row],[Column56]])</f>
        <v>#DIV/0!</v>
      </c>
    </row>
    <row r="111" spans="1:60" ht="23.1" customHeight="1" x14ac:dyDescent="0.3">
      <c r="A111" s="77">
        <v>109</v>
      </c>
      <c r="B111" s="54" t="s">
        <v>167</v>
      </c>
      <c r="C111" s="55" t="s">
        <v>168</v>
      </c>
      <c r="D111" s="54" t="s">
        <v>449</v>
      </c>
      <c r="E111" s="54" t="s">
        <v>160</v>
      </c>
      <c r="F111" s="54" t="s">
        <v>641</v>
      </c>
      <c r="G111" s="56"/>
      <c r="H111" s="56"/>
      <c r="I111" s="56"/>
      <c r="J111" s="56"/>
      <c r="K111" s="57"/>
      <c r="L111" s="104">
        <v>0</v>
      </c>
      <c r="M111" s="100">
        <v>3</v>
      </c>
      <c r="N111" s="100"/>
      <c r="O111" s="100">
        <v>3</v>
      </c>
      <c r="P111" s="100" t="s">
        <v>563</v>
      </c>
      <c r="Q111" s="100"/>
      <c r="R111" s="162">
        <v>3</v>
      </c>
      <c r="S111" s="100"/>
      <c r="T111" s="100"/>
      <c r="U111" s="100"/>
      <c r="V111" s="100"/>
      <c r="W111" s="57"/>
      <c r="X111" s="104" t="e">
        <v>#DIV/0!</v>
      </c>
      <c r="Y111" s="100"/>
      <c r="Z111" s="100"/>
      <c r="AA111" s="100"/>
      <c r="AB111" s="100"/>
      <c r="AC111" s="57"/>
      <c r="AD111" s="104" t="e">
        <v>#DIV/0!</v>
      </c>
      <c r="AE111" s="100"/>
      <c r="AF111" s="100"/>
      <c r="AG111" s="100"/>
      <c r="AH111" s="100"/>
      <c r="AI111" s="57"/>
      <c r="AJ111" s="104" t="e">
        <v>#DIV/0!</v>
      </c>
      <c r="AK111" s="56"/>
      <c r="AL111" s="56"/>
      <c r="AM111" s="100"/>
      <c r="AN111" s="56"/>
      <c r="AO111" s="57"/>
      <c r="AP111" s="104">
        <v>0</v>
      </c>
      <c r="AQ111" s="100"/>
      <c r="AR111" s="100"/>
      <c r="AS111" s="100"/>
      <c r="AT111" s="100"/>
      <c r="AU111" s="57"/>
      <c r="AV111" s="104" t="e">
        <v>#DIV/0!</v>
      </c>
      <c r="AW111" s="100"/>
      <c r="AX111" s="100"/>
      <c r="AY111" s="100">
        <v>5</v>
      </c>
      <c r="AZ111" s="100"/>
      <c r="BA111" s="100" t="s">
        <v>563</v>
      </c>
      <c r="BB111" s="162">
        <v>5</v>
      </c>
      <c r="BC111" s="100"/>
      <c r="BD111" s="100"/>
      <c r="BE111" s="100"/>
      <c r="BF111" s="56"/>
      <c r="BG111" s="74"/>
      <c r="BH111" s="104" t="e">
        <f>AVERAGE(Table12151653[[#This Row],[Column55]],Table12151653[[#This Row],[Column56]])</f>
        <v>#DIV/0!</v>
      </c>
    </row>
    <row r="112" spans="1:60" ht="23.1" customHeight="1" x14ac:dyDescent="0.3">
      <c r="A112" s="78">
        <v>110</v>
      </c>
      <c r="B112" s="61" t="s">
        <v>185</v>
      </c>
      <c r="C112" s="62" t="s">
        <v>186</v>
      </c>
      <c r="D112" s="61" t="s">
        <v>449</v>
      </c>
      <c r="E112" s="61" t="s">
        <v>160</v>
      </c>
      <c r="F112" s="61" t="s">
        <v>641</v>
      </c>
      <c r="G112" s="52"/>
      <c r="H112" s="52"/>
      <c r="I112" s="52"/>
      <c r="J112" s="52"/>
      <c r="K112" s="63"/>
      <c r="L112" s="104">
        <v>0</v>
      </c>
      <c r="M112" s="100">
        <v>2</v>
      </c>
      <c r="N112" s="100"/>
      <c r="O112" s="100">
        <v>2</v>
      </c>
      <c r="P112" s="100" t="s">
        <v>563</v>
      </c>
      <c r="Q112" s="100"/>
      <c r="R112" s="162">
        <v>2</v>
      </c>
      <c r="S112" s="99"/>
      <c r="T112" s="99"/>
      <c r="U112" s="99"/>
      <c r="V112" s="99"/>
      <c r="W112" s="63"/>
      <c r="X112" s="104" t="e">
        <v>#DIV/0!</v>
      </c>
      <c r="Y112" s="99"/>
      <c r="Z112" s="99"/>
      <c r="AA112" s="99"/>
      <c r="AB112" s="99"/>
      <c r="AC112" s="63"/>
      <c r="AD112" s="104" t="e">
        <v>#DIV/0!</v>
      </c>
      <c r="AE112" s="99"/>
      <c r="AF112" s="99"/>
      <c r="AG112" s="99"/>
      <c r="AH112" s="99"/>
      <c r="AI112" s="63"/>
      <c r="AJ112" s="104" t="e">
        <v>#DIV/0!</v>
      </c>
      <c r="AK112" s="52"/>
      <c r="AL112" s="52"/>
      <c r="AM112" s="99"/>
      <c r="AN112" s="52"/>
      <c r="AO112" s="63"/>
      <c r="AP112" s="104">
        <v>0</v>
      </c>
      <c r="AQ112" s="99"/>
      <c r="AR112" s="99"/>
      <c r="AS112" s="99"/>
      <c r="AT112" s="99"/>
      <c r="AU112" s="63"/>
      <c r="AV112" s="104" t="e">
        <v>#DIV/0!</v>
      </c>
      <c r="AW112" s="99"/>
      <c r="AX112" s="99"/>
      <c r="AY112" s="100">
        <v>5</v>
      </c>
      <c r="AZ112" s="100"/>
      <c r="BA112" s="100" t="s">
        <v>563</v>
      </c>
      <c r="BB112" s="162">
        <v>5</v>
      </c>
      <c r="BC112" s="99"/>
      <c r="BD112" s="99"/>
      <c r="BE112" s="99"/>
      <c r="BF112" s="52"/>
      <c r="BG112" s="79"/>
      <c r="BH112" s="104" t="e">
        <f>AVERAGE(Table12151653[[#This Row],[Column55]],Table12151653[[#This Row],[Column56]])</f>
        <v>#DIV/0!</v>
      </c>
    </row>
    <row r="113" spans="1:60" ht="23.1" customHeight="1" x14ac:dyDescent="0.3">
      <c r="A113" s="77">
        <v>111</v>
      </c>
      <c r="B113" s="54" t="s">
        <v>232</v>
      </c>
      <c r="C113" s="55" t="s">
        <v>233</v>
      </c>
      <c r="D113" s="54" t="s">
        <v>449</v>
      </c>
      <c r="E113" s="54" t="s">
        <v>160</v>
      </c>
      <c r="F113" s="54" t="s">
        <v>641</v>
      </c>
      <c r="G113" s="56"/>
      <c r="H113" s="56"/>
      <c r="I113" s="56"/>
      <c r="J113" s="56"/>
      <c r="K113" s="57"/>
      <c r="L113" s="104">
        <v>0</v>
      </c>
      <c r="M113" s="100">
        <v>1</v>
      </c>
      <c r="N113" s="100"/>
      <c r="O113" s="100">
        <v>1</v>
      </c>
      <c r="P113" s="100" t="s">
        <v>563</v>
      </c>
      <c r="Q113" s="100"/>
      <c r="R113" s="162">
        <v>1</v>
      </c>
      <c r="S113" s="100"/>
      <c r="T113" s="100"/>
      <c r="U113" s="100"/>
      <c r="V113" s="100"/>
      <c r="W113" s="57"/>
      <c r="X113" s="104" t="e">
        <v>#DIV/0!</v>
      </c>
      <c r="Y113" s="100"/>
      <c r="Z113" s="100"/>
      <c r="AA113" s="100"/>
      <c r="AB113" s="100"/>
      <c r="AC113" s="57"/>
      <c r="AD113" s="104" t="e">
        <v>#DIV/0!</v>
      </c>
      <c r="AE113" s="100"/>
      <c r="AF113" s="100"/>
      <c r="AG113" s="100"/>
      <c r="AH113" s="100"/>
      <c r="AI113" s="57"/>
      <c r="AJ113" s="104" t="e">
        <v>#DIV/0!</v>
      </c>
      <c r="AK113" s="56"/>
      <c r="AL113" s="56"/>
      <c r="AM113" s="100"/>
      <c r="AN113" s="56"/>
      <c r="AO113" s="57"/>
      <c r="AP113" s="104">
        <v>0</v>
      </c>
      <c r="AQ113" s="100"/>
      <c r="AR113" s="100"/>
      <c r="AS113" s="100"/>
      <c r="AT113" s="100"/>
      <c r="AU113" s="57"/>
      <c r="AV113" s="104" t="e">
        <v>#DIV/0!</v>
      </c>
      <c r="AW113" s="100"/>
      <c r="AX113" s="100"/>
      <c r="AY113" s="100">
        <v>5</v>
      </c>
      <c r="AZ113" s="100"/>
      <c r="BA113" s="100" t="s">
        <v>563</v>
      </c>
      <c r="BB113" s="162">
        <v>5</v>
      </c>
      <c r="BC113" s="100"/>
      <c r="BD113" s="100"/>
      <c r="BE113" s="100"/>
      <c r="BF113" s="56"/>
      <c r="BG113" s="74"/>
      <c r="BH113" s="104" t="e">
        <f>AVERAGE(Table12151653[[#This Row],[Column55]],Table12151653[[#This Row],[Column56]])</f>
        <v>#DIV/0!</v>
      </c>
    </row>
    <row r="114" spans="1:60" ht="23.1" customHeight="1" x14ac:dyDescent="0.3">
      <c r="A114" s="78">
        <v>112</v>
      </c>
      <c r="B114" s="61" t="s">
        <v>145</v>
      </c>
      <c r="C114" s="62" t="s">
        <v>146</v>
      </c>
      <c r="D114" s="61" t="s">
        <v>449</v>
      </c>
      <c r="E114" s="61" t="s">
        <v>34</v>
      </c>
      <c r="F114" s="61" t="s">
        <v>638</v>
      </c>
      <c r="G114" s="52"/>
      <c r="H114" s="52"/>
      <c r="I114" s="52"/>
      <c r="J114" s="52"/>
      <c r="K114" s="63"/>
      <c r="L114" s="104">
        <v>0</v>
      </c>
      <c r="M114" s="100">
        <v>4</v>
      </c>
      <c r="N114" s="100"/>
      <c r="O114" s="100">
        <v>4</v>
      </c>
      <c r="P114" s="100">
        <v>3</v>
      </c>
      <c r="Q114" s="100"/>
      <c r="R114" s="162">
        <v>3.6666666666666665</v>
      </c>
      <c r="S114" s="99"/>
      <c r="T114" s="99"/>
      <c r="U114" s="99"/>
      <c r="V114" s="99"/>
      <c r="W114" s="63"/>
      <c r="X114" s="104" t="e">
        <v>#DIV/0!</v>
      </c>
      <c r="Y114" s="99"/>
      <c r="Z114" s="99"/>
      <c r="AA114" s="99"/>
      <c r="AB114" s="99"/>
      <c r="AC114" s="63"/>
      <c r="AD114" s="104" t="e">
        <v>#DIV/0!</v>
      </c>
      <c r="AE114" s="99"/>
      <c r="AF114" s="99"/>
      <c r="AG114" s="99"/>
      <c r="AH114" s="99"/>
      <c r="AI114" s="63"/>
      <c r="AJ114" s="104" t="e">
        <v>#DIV/0!</v>
      </c>
      <c r="AK114" s="52"/>
      <c r="AL114" s="52"/>
      <c r="AM114" s="99"/>
      <c r="AN114" s="52"/>
      <c r="AO114" s="63"/>
      <c r="AP114" s="104">
        <v>0</v>
      </c>
      <c r="AQ114" s="99"/>
      <c r="AR114" s="99"/>
      <c r="AS114" s="99"/>
      <c r="AT114" s="99"/>
      <c r="AU114" s="63"/>
      <c r="AV114" s="104" t="e">
        <v>#DIV/0!</v>
      </c>
      <c r="AW114" s="99"/>
      <c r="AX114" s="99"/>
      <c r="AY114" s="100">
        <v>5</v>
      </c>
      <c r="AZ114" s="100"/>
      <c r="BA114" s="100" t="s">
        <v>563</v>
      </c>
      <c r="BB114" s="162">
        <v>5</v>
      </c>
      <c r="BC114" s="99"/>
      <c r="BD114" s="99"/>
      <c r="BE114" s="99"/>
      <c r="BF114" s="52"/>
      <c r="BG114" s="79"/>
      <c r="BH114" s="104" t="e">
        <f>AVERAGE(Table12151653[[#This Row],[Column55]],Table12151653[[#This Row],[Column56]])</f>
        <v>#DIV/0!</v>
      </c>
    </row>
    <row r="115" spans="1:60" ht="23.1" customHeight="1" x14ac:dyDescent="0.3">
      <c r="A115" s="77">
        <v>113</v>
      </c>
      <c r="B115" s="54" t="s">
        <v>200</v>
      </c>
      <c r="C115" s="55" t="s">
        <v>201</v>
      </c>
      <c r="D115" s="54" t="s">
        <v>449</v>
      </c>
      <c r="E115" s="54" t="s">
        <v>160</v>
      </c>
      <c r="F115" s="54" t="s">
        <v>641</v>
      </c>
      <c r="G115" s="56"/>
      <c r="H115" s="56"/>
      <c r="I115" s="56"/>
      <c r="J115" s="56"/>
      <c r="K115" s="57"/>
      <c r="L115" s="104">
        <v>0</v>
      </c>
      <c r="M115" s="100">
        <v>0</v>
      </c>
      <c r="N115" s="100"/>
      <c r="O115" s="100">
        <v>0</v>
      </c>
      <c r="P115" s="100" t="s">
        <v>563</v>
      </c>
      <c r="Q115" s="100"/>
      <c r="R115" s="162">
        <v>0</v>
      </c>
      <c r="S115" s="100"/>
      <c r="T115" s="100"/>
      <c r="U115" s="100"/>
      <c r="V115" s="100"/>
      <c r="W115" s="57"/>
      <c r="X115" s="104" t="e">
        <v>#DIV/0!</v>
      </c>
      <c r="Y115" s="100"/>
      <c r="Z115" s="100"/>
      <c r="AA115" s="100"/>
      <c r="AB115" s="100"/>
      <c r="AC115" s="57"/>
      <c r="AD115" s="104" t="e">
        <v>#DIV/0!</v>
      </c>
      <c r="AE115" s="100"/>
      <c r="AF115" s="100"/>
      <c r="AG115" s="100"/>
      <c r="AH115" s="100"/>
      <c r="AI115" s="57"/>
      <c r="AJ115" s="104" t="e">
        <v>#DIV/0!</v>
      </c>
      <c r="AK115" s="56"/>
      <c r="AL115" s="56"/>
      <c r="AM115" s="100"/>
      <c r="AN115" s="56"/>
      <c r="AO115" s="57"/>
      <c r="AP115" s="104">
        <v>0</v>
      </c>
      <c r="AQ115" s="100"/>
      <c r="AR115" s="100"/>
      <c r="AS115" s="100"/>
      <c r="AT115" s="100"/>
      <c r="AU115" s="57"/>
      <c r="AV115" s="104" t="e">
        <v>#DIV/0!</v>
      </c>
      <c r="AW115" s="100"/>
      <c r="AX115" s="100"/>
      <c r="AY115" s="100">
        <v>0</v>
      </c>
      <c r="AZ115" s="100"/>
      <c r="BA115" s="100" t="s">
        <v>563</v>
      </c>
      <c r="BB115" s="162">
        <v>0</v>
      </c>
      <c r="BC115" s="100"/>
      <c r="BD115" s="100"/>
      <c r="BE115" s="100"/>
      <c r="BF115" s="56"/>
      <c r="BG115" s="74"/>
      <c r="BH115" s="104" t="e">
        <f>AVERAGE(Table12151653[[#This Row],[Column55]],Table12151653[[#This Row],[Column56]])</f>
        <v>#DIV/0!</v>
      </c>
    </row>
    <row r="116" spans="1:60" ht="23.1" customHeight="1" x14ac:dyDescent="0.3">
      <c r="A116" s="78">
        <v>114</v>
      </c>
      <c r="B116" s="61" t="s">
        <v>216</v>
      </c>
      <c r="C116" s="62" t="s">
        <v>217</v>
      </c>
      <c r="D116" s="61" t="s">
        <v>449</v>
      </c>
      <c r="E116" s="61" t="s">
        <v>160</v>
      </c>
      <c r="F116" s="61" t="s">
        <v>641</v>
      </c>
      <c r="G116" s="52"/>
      <c r="H116" s="52"/>
      <c r="I116" s="52"/>
      <c r="J116" s="52"/>
      <c r="K116" s="63"/>
      <c r="L116" s="104">
        <v>0</v>
      </c>
      <c r="M116" s="100">
        <v>0</v>
      </c>
      <c r="N116" s="100"/>
      <c r="O116" s="100">
        <v>0</v>
      </c>
      <c r="P116" s="100" t="s">
        <v>563</v>
      </c>
      <c r="Q116" s="100"/>
      <c r="R116" s="162">
        <v>0</v>
      </c>
      <c r="S116" s="99"/>
      <c r="T116" s="99"/>
      <c r="U116" s="99"/>
      <c r="V116" s="99"/>
      <c r="W116" s="63"/>
      <c r="X116" s="104" t="e">
        <v>#DIV/0!</v>
      </c>
      <c r="Y116" s="99"/>
      <c r="Z116" s="99"/>
      <c r="AA116" s="99"/>
      <c r="AB116" s="99"/>
      <c r="AC116" s="63"/>
      <c r="AD116" s="104" t="e">
        <v>#DIV/0!</v>
      </c>
      <c r="AE116" s="99"/>
      <c r="AF116" s="99"/>
      <c r="AG116" s="99"/>
      <c r="AH116" s="99"/>
      <c r="AI116" s="63"/>
      <c r="AJ116" s="104" t="e">
        <v>#DIV/0!</v>
      </c>
      <c r="AK116" s="52"/>
      <c r="AL116" s="52"/>
      <c r="AM116" s="99"/>
      <c r="AN116" s="52"/>
      <c r="AO116" s="63"/>
      <c r="AP116" s="104">
        <v>0</v>
      </c>
      <c r="AQ116" s="99"/>
      <c r="AR116" s="99"/>
      <c r="AS116" s="99"/>
      <c r="AT116" s="99"/>
      <c r="AU116" s="63"/>
      <c r="AV116" s="104" t="e">
        <v>#DIV/0!</v>
      </c>
      <c r="AW116" s="99"/>
      <c r="AX116" s="99"/>
      <c r="AY116" s="100">
        <v>5</v>
      </c>
      <c r="AZ116" s="100"/>
      <c r="BA116" s="100" t="s">
        <v>563</v>
      </c>
      <c r="BB116" s="162">
        <v>5</v>
      </c>
      <c r="BC116" s="99"/>
      <c r="BD116" s="99"/>
      <c r="BE116" s="99"/>
      <c r="BF116" s="52"/>
      <c r="BG116" s="79"/>
      <c r="BH116" s="104" t="e">
        <f>AVERAGE(Table12151653[[#This Row],[Column55]],Table12151653[[#This Row],[Column56]])</f>
        <v>#DIV/0!</v>
      </c>
    </row>
    <row r="117" spans="1:60" ht="23.1" customHeight="1" x14ac:dyDescent="0.3">
      <c r="A117" s="77">
        <v>115</v>
      </c>
      <c r="B117" s="54" t="s">
        <v>234</v>
      </c>
      <c r="C117" s="55" t="s">
        <v>235</v>
      </c>
      <c r="D117" s="54" t="s">
        <v>449</v>
      </c>
      <c r="E117" s="54" t="s">
        <v>160</v>
      </c>
      <c r="F117" s="54" t="s">
        <v>641</v>
      </c>
      <c r="G117" s="56"/>
      <c r="H117" s="56"/>
      <c r="I117" s="56"/>
      <c r="J117" s="56"/>
      <c r="K117" s="57"/>
      <c r="L117" s="104">
        <v>0</v>
      </c>
      <c r="M117" s="100">
        <v>2</v>
      </c>
      <c r="N117" s="100"/>
      <c r="O117" s="100">
        <v>2</v>
      </c>
      <c r="P117" s="100" t="s">
        <v>563</v>
      </c>
      <c r="Q117" s="100"/>
      <c r="R117" s="162">
        <v>2</v>
      </c>
      <c r="S117" s="100"/>
      <c r="T117" s="100"/>
      <c r="U117" s="100"/>
      <c r="V117" s="100"/>
      <c r="W117" s="57"/>
      <c r="X117" s="104" t="e">
        <v>#DIV/0!</v>
      </c>
      <c r="Y117" s="100"/>
      <c r="Z117" s="100"/>
      <c r="AA117" s="100"/>
      <c r="AB117" s="100"/>
      <c r="AC117" s="57"/>
      <c r="AD117" s="104" t="e">
        <v>#DIV/0!</v>
      </c>
      <c r="AE117" s="100"/>
      <c r="AF117" s="100"/>
      <c r="AG117" s="100"/>
      <c r="AH117" s="100"/>
      <c r="AI117" s="57"/>
      <c r="AJ117" s="104" t="e">
        <v>#DIV/0!</v>
      </c>
      <c r="AK117" s="56"/>
      <c r="AL117" s="56"/>
      <c r="AM117" s="100"/>
      <c r="AN117" s="56"/>
      <c r="AO117" s="57"/>
      <c r="AP117" s="104">
        <v>0</v>
      </c>
      <c r="AQ117" s="100"/>
      <c r="AR117" s="100"/>
      <c r="AS117" s="100"/>
      <c r="AT117" s="100"/>
      <c r="AU117" s="57"/>
      <c r="AV117" s="104" t="e">
        <v>#DIV/0!</v>
      </c>
      <c r="AW117" s="100"/>
      <c r="AX117" s="100"/>
      <c r="AY117" s="100">
        <v>5</v>
      </c>
      <c r="AZ117" s="100"/>
      <c r="BA117" s="100" t="s">
        <v>563</v>
      </c>
      <c r="BB117" s="162">
        <v>5</v>
      </c>
      <c r="BC117" s="100"/>
      <c r="BD117" s="100"/>
      <c r="BE117" s="100"/>
      <c r="BF117" s="56"/>
      <c r="BG117" s="74"/>
      <c r="BH117" s="104" t="e">
        <f>AVERAGE(Table12151653[[#This Row],[Column55]],Table12151653[[#This Row],[Column56]])</f>
        <v>#DIV/0!</v>
      </c>
    </row>
    <row r="118" spans="1:60" ht="23.1" customHeight="1" x14ac:dyDescent="0.3">
      <c r="A118" s="78">
        <v>116</v>
      </c>
      <c r="B118" s="61" t="s">
        <v>353</v>
      </c>
      <c r="C118" s="62" t="s">
        <v>354</v>
      </c>
      <c r="D118" s="61" t="s">
        <v>543</v>
      </c>
      <c r="E118" s="61" t="s">
        <v>492</v>
      </c>
      <c r="F118" s="61" t="s">
        <v>640</v>
      </c>
      <c r="G118" s="52"/>
      <c r="H118" s="52"/>
      <c r="I118" s="52"/>
      <c r="J118" s="52"/>
      <c r="K118" s="63"/>
      <c r="L118" s="104">
        <v>0</v>
      </c>
      <c r="M118" s="100" t="s">
        <v>563</v>
      </c>
      <c r="N118" s="100"/>
      <c r="O118" s="100" t="s">
        <v>563</v>
      </c>
      <c r="P118" s="100" t="s">
        <v>563</v>
      </c>
      <c r="Q118" s="100"/>
      <c r="R118" s="162" t="s">
        <v>563</v>
      </c>
      <c r="S118" s="99"/>
      <c r="T118" s="99"/>
      <c r="U118" s="99"/>
      <c r="V118" s="99"/>
      <c r="W118" s="63"/>
      <c r="X118" s="104" t="e">
        <v>#DIV/0!</v>
      </c>
      <c r="Y118" s="99"/>
      <c r="Z118" s="99"/>
      <c r="AA118" s="99"/>
      <c r="AB118" s="99"/>
      <c r="AC118" s="63"/>
      <c r="AD118" s="104" t="e">
        <v>#DIV/0!</v>
      </c>
      <c r="AE118" s="99"/>
      <c r="AF118" s="99"/>
      <c r="AG118" s="99"/>
      <c r="AH118" s="99"/>
      <c r="AI118" s="63"/>
      <c r="AJ118" s="104" t="e">
        <v>#DIV/0!</v>
      </c>
      <c r="AK118" s="52"/>
      <c r="AL118" s="52"/>
      <c r="AM118" s="99"/>
      <c r="AN118" s="52"/>
      <c r="AO118" s="63"/>
      <c r="AP118" s="104">
        <v>0</v>
      </c>
      <c r="AQ118" s="99"/>
      <c r="AR118" s="99"/>
      <c r="AS118" s="99"/>
      <c r="AT118" s="99"/>
      <c r="AU118" s="63"/>
      <c r="AV118" s="104" t="e">
        <v>#DIV/0!</v>
      </c>
      <c r="AW118" s="99"/>
      <c r="AX118" s="99"/>
      <c r="AY118" s="100" t="s">
        <v>563</v>
      </c>
      <c r="AZ118" s="100"/>
      <c r="BA118" s="100" t="s">
        <v>563</v>
      </c>
      <c r="BB118" s="162" t="s">
        <v>563</v>
      </c>
      <c r="BC118" s="99"/>
      <c r="BD118" s="99"/>
      <c r="BE118" s="99"/>
      <c r="BF118" s="52"/>
      <c r="BG118" s="79"/>
      <c r="BH118" s="104" t="e">
        <f>AVERAGE(Table12151653[[#This Row],[Column55]],Table12151653[[#This Row],[Column56]])</f>
        <v>#DIV/0!</v>
      </c>
    </row>
    <row r="119" spans="1:60" ht="23.1" customHeight="1" x14ac:dyDescent="0.3">
      <c r="A119" s="77">
        <v>117</v>
      </c>
      <c r="B119" s="54" t="s">
        <v>202</v>
      </c>
      <c r="C119" s="55" t="s">
        <v>203</v>
      </c>
      <c r="D119" s="54" t="s">
        <v>541</v>
      </c>
      <c r="E119" s="54" t="s">
        <v>160</v>
      </c>
      <c r="F119" s="54" t="s">
        <v>641</v>
      </c>
      <c r="G119" s="56"/>
      <c r="H119" s="56"/>
      <c r="I119" s="56"/>
      <c r="J119" s="56"/>
      <c r="K119" s="57"/>
      <c r="L119" s="104">
        <v>0</v>
      </c>
      <c r="M119" s="100">
        <v>0</v>
      </c>
      <c r="N119" s="100"/>
      <c r="O119" s="100">
        <v>0</v>
      </c>
      <c r="P119" s="100" t="s">
        <v>563</v>
      </c>
      <c r="Q119" s="100"/>
      <c r="R119" s="162">
        <v>0</v>
      </c>
      <c r="S119" s="100"/>
      <c r="T119" s="100"/>
      <c r="U119" s="100"/>
      <c r="V119" s="100"/>
      <c r="W119" s="57"/>
      <c r="X119" s="104" t="e">
        <v>#DIV/0!</v>
      </c>
      <c r="Y119" s="100"/>
      <c r="Z119" s="100"/>
      <c r="AA119" s="100"/>
      <c r="AB119" s="100"/>
      <c r="AC119" s="57"/>
      <c r="AD119" s="104" t="e">
        <v>#DIV/0!</v>
      </c>
      <c r="AE119" s="100"/>
      <c r="AF119" s="100"/>
      <c r="AG119" s="100"/>
      <c r="AH119" s="100"/>
      <c r="AI119" s="57"/>
      <c r="AJ119" s="104" t="e">
        <v>#DIV/0!</v>
      </c>
      <c r="AK119" s="56"/>
      <c r="AL119" s="56"/>
      <c r="AM119" s="100"/>
      <c r="AN119" s="56"/>
      <c r="AO119" s="57"/>
      <c r="AP119" s="104">
        <v>0</v>
      </c>
      <c r="AQ119" s="100"/>
      <c r="AR119" s="100"/>
      <c r="AS119" s="100"/>
      <c r="AT119" s="100"/>
      <c r="AU119" s="57"/>
      <c r="AV119" s="104" t="e">
        <v>#DIV/0!</v>
      </c>
      <c r="AW119" s="100"/>
      <c r="AX119" s="100"/>
      <c r="AY119" s="100">
        <v>0</v>
      </c>
      <c r="AZ119" s="100"/>
      <c r="BA119" s="100" t="s">
        <v>563</v>
      </c>
      <c r="BB119" s="162">
        <v>0</v>
      </c>
      <c r="BC119" s="100"/>
      <c r="BD119" s="100"/>
      <c r="BE119" s="100"/>
      <c r="BF119" s="56"/>
      <c r="BG119" s="74"/>
      <c r="BH119" s="104" t="e">
        <f>AVERAGE(Table12151653[[#This Row],[Column55]],Table12151653[[#This Row],[Column56]])</f>
        <v>#DIV/0!</v>
      </c>
    </row>
    <row r="120" spans="1:60" ht="23.1" customHeight="1" x14ac:dyDescent="0.3">
      <c r="A120" s="78">
        <v>118</v>
      </c>
      <c r="B120" s="61" t="s">
        <v>355</v>
      </c>
      <c r="C120" s="62" t="s">
        <v>356</v>
      </c>
      <c r="D120" s="61" t="s">
        <v>541</v>
      </c>
      <c r="E120" s="61" t="s">
        <v>492</v>
      </c>
      <c r="F120" s="61" t="s">
        <v>640</v>
      </c>
      <c r="G120" s="52"/>
      <c r="H120" s="52"/>
      <c r="I120" s="52"/>
      <c r="J120" s="52"/>
      <c r="K120" s="63"/>
      <c r="L120" s="104">
        <v>0</v>
      </c>
      <c r="M120" s="100" t="s">
        <v>563</v>
      </c>
      <c r="N120" s="100"/>
      <c r="O120" s="100" t="s">
        <v>563</v>
      </c>
      <c r="P120" s="100" t="s">
        <v>563</v>
      </c>
      <c r="Q120" s="100"/>
      <c r="R120" s="162" t="s">
        <v>563</v>
      </c>
      <c r="S120" s="99"/>
      <c r="T120" s="99"/>
      <c r="U120" s="99"/>
      <c r="V120" s="99"/>
      <c r="W120" s="63"/>
      <c r="X120" s="104" t="e">
        <v>#DIV/0!</v>
      </c>
      <c r="Y120" s="99"/>
      <c r="Z120" s="99"/>
      <c r="AA120" s="99"/>
      <c r="AB120" s="99"/>
      <c r="AC120" s="63"/>
      <c r="AD120" s="104" t="e">
        <v>#DIV/0!</v>
      </c>
      <c r="AE120" s="99"/>
      <c r="AF120" s="99"/>
      <c r="AG120" s="99"/>
      <c r="AH120" s="99"/>
      <c r="AI120" s="63"/>
      <c r="AJ120" s="104" t="e">
        <v>#DIV/0!</v>
      </c>
      <c r="AK120" s="52"/>
      <c r="AL120" s="52"/>
      <c r="AM120" s="99"/>
      <c r="AN120" s="52"/>
      <c r="AO120" s="63"/>
      <c r="AP120" s="104">
        <v>0</v>
      </c>
      <c r="AQ120" s="99"/>
      <c r="AR120" s="99"/>
      <c r="AS120" s="99"/>
      <c r="AT120" s="99"/>
      <c r="AU120" s="63"/>
      <c r="AV120" s="104" t="e">
        <v>#DIV/0!</v>
      </c>
      <c r="AW120" s="99"/>
      <c r="AX120" s="99"/>
      <c r="AY120" s="100" t="s">
        <v>563</v>
      </c>
      <c r="AZ120" s="100"/>
      <c r="BA120" s="100" t="s">
        <v>563</v>
      </c>
      <c r="BB120" s="162" t="s">
        <v>563</v>
      </c>
      <c r="BC120" s="99"/>
      <c r="BD120" s="99"/>
      <c r="BE120" s="99"/>
      <c r="BF120" s="52"/>
      <c r="BG120" s="79"/>
      <c r="BH120" s="104" t="e">
        <f>AVERAGE(Table12151653[[#This Row],[Column55]],Table12151653[[#This Row],[Column56]])</f>
        <v>#DIV/0!</v>
      </c>
    </row>
    <row r="121" spans="1:60" ht="23.1" customHeight="1" x14ac:dyDescent="0.3">
      <c r="A121" s="77">
        <v>119</v>
      </c>
      <c r="B121" s="54" t="s">
        <v>357</v>
      </c>
      <c r="C121" s="55" t="s">
        <v>358</v>
      </c>
      <c r="D121" s="54" t="s">
        <v>541</v>
      </c>
      <c r="E121" s="54" t="s">
        <v>492</v>
      </c>
      <c r="F121" s="54" t="s">
        <v>640</v>
      </c>
      <c r="G121" s="56"/>
      <c r="H121" s="56"/>
      <c r="I121" s="56"/>
      <c r="J121" s="56"/>
      <c r="K121" s="57"/>
      <c r="L121" s="104">
        <v>0</v>
      </c>
      <c r="M121" s="100" t="s">
        <v>563</v>
      </c>
      <c r="N121" s="100"/>
      <c r="O121" s="100" t="s">
        <v>563</v>
      </c>
      <c r="P121" s="100" t="s">
        <v>563</v>
      </c>
      <c r="Q121" s="100"/>
      <c r="R121" s="162" t="s">
        <v>563</v>
      </c>
      <c r="S121" s="100"/>
      <c r="T121" s="100"/>
      <c r="U121" s="100"/>
      <c r="V121" s="100"/>
      <c r="W121" s="57"/>
      <c r="X121" s="104" t="e">
        <v>#DIV/0!</v>
      </c>
      <c r="Y121" s="100"/>
      <c r="Z121" s="100"/>
      <c r="AA121" s="100"/>
      <c r="AB121" s="100"/>
      <c r="AC121" s="57"/>
      <c r="AD121" s="104" t="e">
        <v>#DIV/0!</v>
      </c>
      <c r="AE121" s="100"/>
      <c r="AF121" s="100"/>
      <c r="AG121" s="100"/>
      <c r="AH121" s="100"/>
      <c r="AI121" s="57"/>
      <c r="AJ121" s="104" t="e">
        <v>#DIV/0!</v>
      </c>
      <c r="AK121" s="56"/>
      <c r="AL121" s="56"/>
      <c r="AM121" s="100"/>
      <c r="AN121" s="56"/>
      <c r="AO121" s="57"/>
      <c r="AP121" s="104">
        <v>0</v>
      </c>
      <c r="AQ121" s="100"/>
      <c r="AR121" s="100"/>
      <c r="AS121" s="100"/>
      <c r="AT121" s="100"/>
      <c r="AU121" s="57"/>
      <c r="AV121" s="104" t="e">
        <v>#DIV/0!</v>
      </c>
      <c r="AW121" s="100"/>
      <c r="AX121" s="100"/>
      <c r="AY121" s="100" t="s">
        <v>563</v>
      </c>
      <c r="AZ121" s="100"/>
      <c r="BA121" s="100" t="s">
        <v>563</v>
      </c>
      <c r="BB121" s="162" t="s">
        <v>563</v>
      </c>
      <c r="BC121" s="100"/>
      <c r="BD121" s="100"/>
      <c r="BE121" s="100"/>
      <c r="BF121" s="56"/>
      <c r="BG121" s="74"/>
      <c r="BH121" s="104" t="e">
        <f>AVERAGE(Table12151653[[#This Row],[Column55]],Table12151653[[#This Row],[Column56]])</f>
        <v>#DIV/0!</v>
      </c>
    </row>
    <row r="122" spans="1:60" ht="23.1" customHeight="1" x14ac:dyDescent="0.3">
      <c r="A122" s="78">
        <v>120</v>
      </c>
      <c r="B122" s="61" t="s">
        <v>149</v>
      </c>
      <c r="C122" s="62" t="s">
        <v>150</v>
      </c>
      <c r="D122" s="61" t="s">
        <v>449</v>
      </c>
      <c r="E122" s="61" t="s">
        <v>34</v>
      </c>
      <c r="F122" s="61" t="s">
        <v>638</v>
      </c>
      <c r="G122" s="52"/>
      <c r="H122" s="52"/>
      <c r="I122" s="52"/>
      <c r="J122" s="52"/>
      <c r="K122" s="63"/>
      <c r="L122" s="104">
        <v>0</v>
      </c>
      <c r="M122" s="100">
        <v>0</v>
      </c>
      <c r="N122" s="100"/>
      <c r="O122" s="100">
        <v>0</v>
      </c>
      <c r="P122" s="100">
        <v>0</v>
      </c>
      <c r="Q122" s="100"/>
      <c r="R122" s="162">
        <v>0</v>
      </c>
      <c r="S122" s="99"/>
      <c r="T122" s="99"/>
      <c r="U122" s="99"/>
      <c r="V122" s="99"/>
      <c r="W122" s="63"/>
      <c r="X122" s="104" t="e">
        <v>#DIV/0!</v>
      </c>
      <c r="Y122" s="99"/>
      <c r="Z122" s="99"/>
      <c r="AA122" s="99"/>
      <c r="AB122" s="99"/>
      <c r="AC122" s="63"/>
      <c r="AD122" s="104" t="e">
        <v>#DIV/0!</v>
      </c>
      <c r="AE122" s="99"/>
      <c r="AF122" s="99"/>
      <c r="AG122" s="99"/>
      <c r="AH122" s="99"/>
      <c r="AI122" s="63"/>
      <c r="AJ122" s="104" t="e">
        <v>#DIV/0!</v>
      </c>
      <c r="AK122" s="52"/>
      <c r="AL122" s="52"/>
      <c r="AM122" s="99"/>
      <c r="AN122" s="52"/>
      <c r="AO122" s="63"/>
      <c r="AP122" s="104">
        <v>0</v>
      </c>
      <c r="AQ122" s="99"/>
      <c r="AR122" s="99"/>
      <c r="AS122" s="99"/>
      <c r="AT122" s="99"/>
      <c r="AU122" s="63"/>
      <c r="AV122" s="104" t="e">
        <v>#DIV/0!</v>
      </c>
      <c r="AW122" s="99"/>
      <c r="AX122" s="99"/>
      <c r="AY122" s="100">
        <v>0</v>
      </c>
      <c r="AZ122" s="100"/>
      <c r="BA122" s="100" t="s">
        <v>563</v>
      </c>
      <c r="BB122" s="162">
        <v>0</v>
      </c>
      <c r="BC122" s="99"/>
      <c r="BD122" s="99"/>
      <c r="BE122" s="99"/>
      <c r="BF122" s="52"/>
      <c r="BG122" s="79"/>
      <c r="BH122" s="104" t="e">
        <f>AVERAGE(Table12151653[[#This Row],[Column55]],Table12151653[[#This Row],[Column56]])</f>
        <v>#DIV/0!</v>
      </c>
    </row>
    <row r="123" spans="1:60" ht="23.1" customHeight="1" x14ac:dyDescent="0.3">
      <c r="A123" s="77">
        <v>121</v>
      </c>
      <c r="B123" s="54" t="s">
        <v>359</v>
      </c>
      <c r="C123" s="55" t="s">
        <v>360</v>
      </c>
      <c r="D123" s="54" t="s">
        <v>449</v>
      </c>
      <c r="E123" s="54" t="s">
        <v>492</v>
      </c>
      <c r="F123" s="54" t="s">
        <v>640</v>
      </c>
      <c r="G123" s="56"/>
      <c r="H123" s="56"/>
      <c r="I123" s="56"/>
      <c r="J123" s="56"/>
      <c r="K123" s="57"/>
      <c r="L123" s="104">
        <v>0</v>
      </c>
      <c r="M123" s="100" t="s">
        <v>563</v>
      </c>
      <c r="N123" s="100"/>
      <c r="O123" s="100" t="s">
        <v>563</v>
      </c>
      <c r="P123" s="100" t="s">
        <v>563</v>
      </c>
      <c r="Q123" s="100"/>
      <c r="R123" s="162" t="s">
        <v>563</v>
      </c>
      <c r="S123" s="100"/>
      <c r="T123" s="100"/>
      <c r="U123" s="100"/>
      <c r="V123" s="100"/>
      <c r="W123" s="57"/>
      <c r="X123" s="104" t="e">
        <v>#DIV/0!</v>
      </c>
      <c r="Y123" s="100"/>
      <c r="Z123" s="100"/>
      <c r="AA123" s="100"/>
      <c r="AB123" s="100"/>
      <c r="AC123" s="57"/>
      <c r="AD123" s="104" t="e">
        <v>#DIV/0!</v>
      </c>
      <c r="AE123" s="100"/>
      <c r="AF123" s="100"/>
      <c r="AG123" s="100"/>
      <c r="AH123" s="100"/>
      <c r="AI123" s="57"/>
      <c r="AJ123" s="104" t="e">
        <v>#DIV/0!</v>
      </c>
      <c r="AK123" s="56"/>
      <c r="AL123" s="56"/>
      <c r="AM123" s="100"/>
      <c r="AN123" s="56"/>
      <c r="AO123" s="57"/>
      <c r="AP123" s="104">
        <v>0</v>
      </c>
      <c r="AQ123" s="100"/>
      <c r="AR123" s="100"/>
      <c r="AS123" s="100"/>
      <c r="AT123" s="100"/>
      <c r="AU123" s="57"/>
      <c r="AV123" s="104" t="e">
        <v>#DIV/0!</v>
      </c>
      <c r="AW123" s="100"/>
      <c r="AX123" s="100"/>
      <c r="AY123" s="100" t="s">
        <v>563</v>
      </c>
      <c r="AZ123" s="100"/>
      <c r="BA123" s="100" t="s">
        <v>563</v>
      </c>
      <c r="BB123" s="162" t="s">
        <v>563</v>
      </c>
      <c r="BC123" s="100"/>
      <c r="BD123" s="100"/>
      <c r="BE123" s="100"/>
      <c r="BF123" s="56"/>
      <c r="BG123" s="74"/>
      <c r="BH123" s="104" t="e">
        <f>AVERAGE(Table12151653[[#This Row],[Column55]],Table12151653[[#This Row],[Column56]])</f>
        <v>#DIV/0!</v>
      </c>
    </row>
    <row r="124" spans="1:60" ht="23.1" customHeight="1" x14ac:dyDescent="0.3">
      <c r="A124" s="78">
        <v>122</v>
      </c>
      <c r="B124" s="61" t="s">
        <v>361</v>
      </c>
      <c r="C124" s="62" t="s">
        <v>362</v>
      </c>
      <c r="D124" s="61" t="s">
        <v>449</v>
      </c>
      <c r="E124" s="61" t="s">
        <v>492</v>
      </c>
      <c r="F124" s="61" t="s">
        <v>640</v>
      </c>
      <c r="G124" s="52"/>
      <c r="H124" s="52"/>
      <c r="I124" s="52"/>
      <c r="J124" s="52"/>
      <c r="K124" s="63"/>
      <c r="L124" s="104">
        <v>0</v>
      </c>
      <c r="M124" s="100" t="s">
        <v>563</v>
      </c>
      <c r="N124" s="100"/>
      <c r="O124" s="100" t="s">
        <v>563</v>
      </c>
      <c r="P124" s="100" t="s">
        <v>563</v>
      </c>
      <c r="Q124" s="100"/>
      <c r="R124" s="162" t="s">
        <v>563</v>
      </c>
      <c r="S124" s="99"/>
      <c r="T124" s="99"/>
      <c r="U124" s="99"/>
      <c r="V124" s="99"/>
      <c r="W124" s="63"/>
      <c r="X124" s="104" t="e">
        <v>#DIV/0!</v>
      </c>
      <c r="Y124" s="99"/>
      <c r="Z124" s="99"/>
      <c r="AA124" s="99"/>
      <c r="AB124" s="99"/>
      <c r="AC124" s="63"/>
      <c r="AD124" s="104" t="e">
        <v>#DIV/0!</v>
      </c>
      <c r="AE124" s="99"/>
      <c r="AF124" s="99"/>
      <c r="AG124" s="99"/>
      <c r="AH124" s="99"/>
      <c r="AI124" s="63"/>
      <c r="AJ124" s="104" t="e">
        <v>#DIV/0!</v>
      </c>
      <c r="AK124" s="52"/>
      <c r="AL124" s="52"/>
      <c r="AM124" s="99"/>
      <c r="AN124" s="52"/>
      <c r="AO124" s="63"/>
      <c r="AP124" s="104">
        <v>0</v>
      </c>
      <c r="AQ124" s="99"/>
      <c r="AR124" s="99"/>
      <c r="AS124" s="99"/>
      <c r="AT124" s="99"/>
      <c r="AU124" s="63"/>
      <c r="AV124" s="104" t="e">
        <v>#DIV/0!</v>
      </c>
      <c r="AW124" s="99"/>
      <c r="AX124" s="99"/>
      <c r="AY124" s="100" t="s">
        <v>563</v>
      </c>
      <c r="AZ124" s="100"/>
      <c r="BA124" s="100" t="s">
        <v>563</v>
      </c>
      <c r="BB124" s="162" t="s">
        <v>563</v>
      </c>
      <c r="BC124" s="99"/>
      <c r="BD124" s="99"/>
      <c r="BE124" s="99"/>
      <c r="BF124" s="52"/>
      <c r="BG124" s="79"/>
      <c r="BH124" s="104" t="e">
        <f>AVERAGE(Table12151653[[#This Row],[Column55]],Table12151653[[#This Row],[Column56]])</f>
        <v>#DIV/0!</v>
      </c>
    </row>
    <row r="125" spans="1:60" ht="23.1" customHeight="1" x14ac:dyDescent="0.3">
      <c r="A125" s="77">
        <v>123</v>
      </c>
      <c r="B125" s="54" t="s">
        <v>363</v>
      </c>
      <c r="C125" s="55" t="s">
        <v>364</v>
      </c>
      <c r="D125" s="54" t="s">
        <v>449</v>
      </c>
      <c r="E125" s="54" t="s">
        <v>492</v>
      </c>
      <c r="F125" s="54" t="s">
        <v>640</v>
      </c>
      <c r="G125" s="56"/>
      <c r="H125" s="56"/>
      <c r="I125" s="56"/>
      <c r="J125" s="56"/>
      <c r="K125" s="57"/>
      <c r="L125" s="104">
        <v>0</v>
      </c>
      <c r="M125" s="100" t="s">
        <v>563</v>
      </c>
      <c r="N125" s="100"/>
      <c r="O125" s="100" t="s">
        <v>563</v>
      </c>
      <c r="P125" s="100" t="s">
        <v>563</v>
      </c>
      <c r="Q125" s="100"/>
      <c r="R125" s="162" t="s">
        <v>563</v>
      </c>
      <c r="S125" s="100"/>
      <c r="T125" s="100"/>
      <c r="U125" s="100"/>
      <c r="V125" s="100"/>
      <c r="W125" s="57"/>
      <c r="X125" s="104" t="e">
        <v>#DIV/0!</v>
      </c>
      <c r="Y125" s="100"/>
      <c r="Z125" s="100"/>
      <c r="AA125" s="100"/>
      <c r="AB125" s="100"/>
      <c r="AC125" s="57"/>
      <c r="AD125" s="104" t="e">
        <v>#DIV/0!</v>
      </c>
      <c r="AE125" s="100"/>
      <c r="AF125" s="100"/>
      <c r="AG125" s="100"/>
      <c r="AH125" s="100"/>
      <c r="AI125" s="57"/>
      <c r="AJ125" s="104" t="e">
        <v>#DIV/0!</v>
      </c>
      <c r="AK125" s="56"/>
      <c r="AL125" s="56"/>
      <c r="AM125" s="100"/>
      <c r="AN125" s="56"/>
      <c r="AO125" s="57"/>
      <c r="AP125" s="104">
        <v>0</v>
      </c>
      <c r="AQ125" s="100"/>
      <c r="AR125" s="100"/>
      <c r="AS125" s="100"/>
      <c r="AT125" s="100"/>
      <c r="AU125" s="57"/>
      <c r="AV125" s="104" t="e">
        <v>#DIV/0!</v>
      </c>
      <c r="AW125" s="100"/>
      <c r="AX125" s="100"/>
      <c r="AY125" s="100" t="s">
        <v>563</v>
      </c>
      <c r="AZ125" s="100"/>
      <c r="BA125" s="100" t="s">
        <v>563</v>
      </c>
      <c r="BB125" s="162" t="s">
        <v>563</v>
      </c>
      <c r="BC125" s="100"/>
      <c r="BD125" s="100"/>
      <c r="BE125" s="100"/>
      <c r="BF125" s="56"/>
      <c r="BG125" s="74"/>
      <c r="BH125" s="104" t="e">
        <f>AVERAGE(Table12151653[[#This Row],[Column55]],Table12151653[[#This Row],[Column56]])</f>
        <v>#DIV/0!</v>
      </c>
    </row>
    <row r="126" spans="1:60" ht="23.1" customHeight="1" x14ac:dyDescent="0.3">
      <c r="A126" s="78">
        <v>124</v>
      </c>
      <c r="B126" s="61" t="s">
        <v>53</v>
      </c>
      <c r="C126" s="62" t="s">
        <v>54</v>
      </c>
      <c r="D126" s="61" t="s">
        <v>449</v>
      </c>
      <c r="E126" s="61" t="s">
        <v>34</v>
      </c>
      <c r="F126" s="61" t="s">
        <v>638</v>
      </c>
      <c r="G126" s="52"/>
      <c r="H126" s="52"/>
      <c r="I126" s="52"/>
      <c r="J126" s="52"/>
      <c r="K126" s="63"/>
      <c r="L126" s="104">
        <v>0</v>
      </c>
      <c r="M126" s="100">
        <v>2</v>
      </c>
      <c r="N126" s="100"/>
      <c r="O126" s="100">
        <v>2</v>
      </c>
      <c r="P126" s="100">
        <v>1</v>
      </c>
      <c r="Q126" s="100"/>
      <c r="R126" s="162">
        <v>1.6666666666666667</v>
      </c>
      <c r="S126" s="99"/>
      <c r="T126" s="99"/>
      <c r="U126" s="99"/>
      <c r="V126" s="99"/>
      <c r="W126" s="63"/>
      <c r="X126" s="104" t="e">
        <v>#DIV/0!</v>
      </c>
      <c r="Y126" s="99"/>
      <c r="Z126" s="99"/>
      <c r="AA126" s="99"/>
      <c r="AB126" s="99"/>
      <c r="AC126" s="63"/>
      <c r="AD126" s="104" t="e">
        <v>#DIV/0!</v>
      </c>
      <c r="AE126" s="99"/>
      <c r="AF126" s="99"/>
      <c r="AG126" s="99"/>
      <c r="AH126" s="99"/>
      <c r="AI126" s="63"/>
      <c r="AJ126" s="104" t="e">
        <v>#DIV/0!</v>
      </c>
      <c r="AK126" s="52"/>
      <c r="AL126" s="52"/>
      <c r="AM126" s="99"/>
      <c r="AN126" s="52"/>
      <c r="AO126" s="63"/>
      <c r="AP126" s="104">
        <v>0</v>
      </c>
      <c r="AQ126" s="99"/>
      <c r="AR126" s="99"/>
      <c r="AS126" s="99"/>
      <c r="AT126" s="99"/>
      <c r="AU126" s="63"/>
      <c r="AV126" s="104" t="e">
        <v>#DIV/0!</v>
      </c>
      <c r="AW126" s="99"/>
      <c r="AX126" s="99"/>
      <c r="AY126" s="100">
        <v>5</v>
      </c>
      <c r="AZ126" s="100"/>
      <c r="BA126" s="100" t="s">
        <v>563</v>
      </c>
      <c r="BB126" s="162">
        <v>5</v>
      </c>
      <c r="BC126" s="99"/>
      <c r="BD126" s="99"/>
      <c r="BE126" s="99"/>
      <c r="BF126" s="52"/>
      <c r="BG126" s="79"/>
      <c r="BH126" s="104" t="e">
        <f>AVERAGE(Table12151653[[#This Row],[Column55]],Table12151653[[#This Row],[Column56]])</f>
        <v>#DIV/0!</v>
      </c>
    </row>
    <row r="127" spans="1:60" ht="23.1" customHeight="1" x14ac:dyDescent="0.3">
      <c r="A127" s="77">
        <v>125</v>
      </c>
      <c r="B127" s="54" t="s">
        <v>218</v>
      </c>
      <c r="C127" s="55" t="s">
        <v>219</v>
      </c>
      <c r="D127" s="54" t="s">
        <v>541</v>
      </c>
      <c r="E127" s="54" t="s">
        <v>160</v>
      </c>
      <c r="F127" s="54" t="s">
        <v>641</v>
      </c>
      <c r="G127" s="56"/>
      <c r="H127" s="56"/>
      <c r="I127" s="56"/>
      <c r="J127" s="56"/>
      <c r="K127" s="57"/>
      <c r="L127" s="104">
        <v>0</v>
      </c>
      <c r="M127" s="100">
        <v>0</v>
      </c>
      <c r="N127" s="100"/>
      <c r="O127" s="100">
        <v>0</v>
      </c>
      <c r="P127" s="100" t="s">
        <v>563</v>
      </c>
      <c r="Q127" s="100"/>
      <c r="R127" s="162">
        <v>0</v>
      </c>
      <c r="S127" s="100"/>
      <c r="T127" s="100"/>
      <c r="U127" s="100"/>
      <c r="V127" s="100"/>
      <c r="W127" s="57"/>
      <c r="X127" s="104" t="e">
        <v>#DIV/0!</v>
      </c>
      <c r="Y127" s="100"/>
      <c r="Z127" s="100"/>
      <c r="AA127" s="100"/>
      <c r="AB127" s="100"/>
      <c r="AC127" s="57"/>
      <c r="AD127" s="104" t="e">
        <v>#DIV/0!</v>
      </c>
      <c r="AE127" s="100"/>
      <c r="AF127" s="100"/>
      <c r="AG127" s="100"/>
      <c r="AH127" s="100"/>
      <c r="AI127" s="57"/>
      <c r="AJ127" s="104" t="e">
        <v>#DIV/0!</v>
      </c>
      <c r="AK127" s="56"/>
      <c r="AL127" s="56"/>
      <c r="AM127" s="100"/>
      <c r="AN127" s="56"/>
      <c r="AO127" s="57"/>
      <c r="AP127" s="104">
        <v>0</v>
      </c>
      <c r="AQ127" s="100"/>
      <c r="AR127" s="100"/>
      <c r="AS127" s="100"/>
      <c r="AT127" s="100"/>
      <c r="AU127" s="57"/>
      <c r="AV127" s="104" t="e">
        <v>#DIV/0!</v>
      </c>
      <c r="AW127" s="100"/>
      <c r="AX127" s="100"/>
      <c r="AY127" s="100">
        <v>5</v>
      </c>
      <c r="AZ127" s="100"/>
      <c r="BA127" s="100" t="s">
        <v>563</v>
      </c>
      <c r="BB127" s="162">
        <v>5</v>
      </c>
      <c r="BC127" s="100"/>
      <c r="BD127" s="100"/>
      <c r="BE127" s="100"/>
      <c r="BF127" s="56"/>
      <c r="BG127" s="74"/>
      <c r="BH127" s="104" t="e">
        <f>AVERAGE(Table12151653[[#This Row],[Column55]],Table12151653[[#This Row],[Column56]])</f>
        <v>#DIV/0!</v>
      </c>
    </row>
    <row r="128" spans="1:60" ht="23.1" customHeight="1" x14ac:dyDescent="0.3">
      <c r="A128" s="78">
        <v>126</v>
      </c>
      <c r="B128" s="61" t="s">
        <v>236</v>
      </c>
      <c r="C128" s="62" t="s">
        <v>237</v>
      </c>
      <c r="D128" s="61" t="s">
        <v>541</v>
      </c>
      <c r="E128" s="61" t="s">
        <v>160</v>
      </c>
      <c r="F128" s="61" t="s">
        <v>641</v>
      </c>
      <c r="G128" s="52"/>
      <c r="H128" s="52"/>
      <c r="I128" s="52"/>
      <c r="J128" s="52"/>
      <c r="K128" s="63"/>
      <c r="L128" s="104">
        <v>0</v>
      </c>
      <c r="M128" s="100">
        <v>3</v>
      </c>
      <c r="N128" s="100"/>
      <c r="O128" s="100">
        <v>3</v>
      </c>
      <c r="P128" s="100" t="s">
        <v>563</v>
      </c>
      <c r="Q128" s="100"/>
      <c r="R128" s="162">
        <v>3</v>
      </c>
      <c r="S128" s="99"/>
      <c r="T128" s="99"/>
      <c r="U128" s="99"/>
      <c r="V128" s="99"/>
      <c r="W128" s="63"/>
      <c r="X128" s="104" t="e">
        <v>#DIV/0!</v>
      </c>
      <c r="Y128" s="99"/>
      <c r="Z128" s="99"/>
      <c r="AA128" s="99"/>
      <c r="AB128" s="99"/>
      <c r="AC128" s="63"/>
      <c r="AD128" s="104" t="e">
        <v>#DIV/0!</v>
      </c>
      <c r="AE128" s="99"/>
      <c r="AF128" s="99"/>
      <c r="AG128" s="99"/>
      <c r="AH128" s="99"/>
      <c r="AI128" s="63"/>
      <c r="AJ128" s="104" t="e">
        <v>#DIV/0!</v>
      </c>
      <c r="AK128" s="52"/>
      <c r="AL128" s="52"/>
      <c r="AM128" s="99"/>
      <c r="AN128" s="52"/>
      <c r="AO128" s="63"/>
      <c r="AP128" s="104">
        <v>0</v>
      </c>
      <c r="AQ128" s="99"/>
      <c r="AR128" s="99"/>
      <c r="AS128" s="99"/>
      <c r="AT128" s="99"/>
      <c r="AU128" s="63"/>
      <c r="AV128" s="104" t="e">
        <v>#DIV/0!</v>
      </c>
      <c r="AW128" s="99"/>
      <c r="AX128" s="99"/>
      <c r="AY128" s="100">
        <v>5</v>
      </c>
      <c r="AZ128" s="100"/>
      <c r="BA128" s="100" t="s">
        <v>563</v>
      </c>
      <c r="BB128" s="162">
        <v>5</v>
      </c>
      <c r="BC128" s="99"/>
      <c r="BD128" s="99"/>
      <c r="BE128" s="99"/>
      <c r="BF128" s="52"/>
      <c r="BG128" s="79"/>
      <c r="BH128" s="104" t="e">
        <f>AVERAGE(Table12151653[[#This Row],[Column55]],Table12151653[[#This Row],[Column56]])</f>
        <v>#DIV/0!</v>
      </c>
    </row>
    <row r="129" spans="1:60" ht="23.1" customHeight="1" x14ac:dyDescent="0.3">
      <c r="A129" s="77">
        <v>127</v>
      </c>
      <c r="B129" s="54" t="s">
        <v>365</v>
      </c>
      <c r="C129" s="55" t="s">
        <v>366</v>
      </c>
      <c r="D129" s="54" t="s">
        <v>541</v>
      </c>
      <c r="E129" s="54" t="s">
        <v>492</v>
      </c>
      <c r="F129" s="54" t="s">
        <v>640</v>
      </c>
      <c r="G129" s="56"/>
      <c r="H129" s="56"/>
      <c r="I129" s="56"/>
      <c r="J129" s="56"/>
      <c r="K129" s="57"/>
      <c r="L129" s="104">
        <v>0</v>
      </c>
      <c r="M129" s="100" t="s">
        <v>563</v>
      </c>
      <c r="N129" s="100"/>
      <c r="O129" s="100" t="s">
        <v>563</v>
      </c>
      <c r="P129" s="100" t="s">
        <v>563</v>
      </c>
      <c r="Q129" s="100"/>
      <c r="R129" s="162" t="s">
        <v>563</v>
      </c>
      <c r="S129" s="100"/>
      <c r="T129" s="100"/>
      <c r="U129" s="100"/>
      <c r="V129" s="100"/>
      <c r="W129" s="57"/>
      <c r="X129" s="104" t="e">
        <v>#DIV/0!</v>
      </c>
      <c r="Y129" s="100"/>
      <c r="Z129" s="100"/>
      <c r="AA129" s="100"/>
      <c r="AB129" s="100"/>
      <c r="AC129" s="57"/>
      <c r="AD129" s="104" t="e">
        <v>#DIV/0!</v>
      </c>
      <c r="AE129" s="100"/>
      <c r="AF129" s="100"/>
      <c r="AG129" s="100"/>
      <c r="AH129" s="100"/>
      <c r="AI129" s="57"/>
      <c r="AJ129" s="104" t="e">
        <v>#DIV/0!</v>
      </c>
      <c r="AK129" s="56"/>
      <c r="AL129" s="56"/>
      <c r="AM129" s="100"/>
      <c r="AN129" s="56"/>
      <c r="AO129" s="57"/>
      <c r="AP129" s="104">
        <v>0</v>
      </c>
      <c r="AQ129" s="100"/>
      <c r="AR129" s="100"/>
      <c r="AS129" s="100"/>
      <c r="AT129" s="100"/>
      <c r="AU129" s="57"/>
      <c r="AV129" s="104" t="e">
        <v>#DIV/0!</v>
      </c>
      <c r="AW129" s="100"/>
      <c r="AX129" s="100"/>
      <c r="AY129" s="100" t="s">
        <v>563</v>
      </c>
      <c r="AZ129" s="100"/>
      <c r="BA129" s="100" t="s">
        <v>563</v>
      </c>
      <c r="BB129" s="162" t="s">
        <v>563</v>
      </c>
      <c r="BC129" s="100"/>
      <c r="BD129" s="100"/>
      <c r="BE129" s="100"/>
      <c r="BF129" s="56"/>
      <c r="BG129" s="74"/>
      <c r="BH129" s="104" t="e">
        <f>AVERAGE(Table12151653[[#This Row],[Column55]],Table12151653[[#This Row],[Column56]])</f>
        <v>#DIV/0!</v>
      </c>
    </row>
    <row r="130" spans="1:60" ht="23.1" customHeight="1" x14ac:dyDescent="0.3">
      <c r="A130" s="78">
        <v>128</v>
      </c>
      <c r="B130" s="61" t="s">
        <v>367</v>
      </c>
      <c r="C130" s="62" t="s">
        <v>368</v>
      </c>
      <c r="D130" s="61" t="s">
        <v>449</v>
      </c>
      <c r="E130" s="61" t="s">
        <v>492</v>
      </c>
      <c r="F130" s="61" t="s">
        <v>640</v>
      </c>
      <c r="G130" s="52"/>
      <c r="H130" s="52"/>
      <c r="I130" s="52"/>
      <c r="J130" s="52"/>
      <c r="K130" s="63"/>
      <c r="L130" s="104">
        <v>0</v>
      </c>
      <c r="M130" s="100" t="s">
        <v>563</v>
      </c>
      <c r="N130" s="100"/>
      <c r="O130" s="100" t="s">
        <v>563</v>
      </c>
      <c r="P130" s="100" t="s">
        <v>563</v>
      </c>
      <c r="Q130" s="100"/>
      <c r="R130" s="162" t="s">
        <v>563</v>
      </c>
      <c r="S130" s="99"/>
      <c r="T130" s="99"/>
      <c r="U130" s="99"/>
      <c r="V130" s="99"/>
      <c r="W130" s="63"/>
      <c r="X130" s="104" t="e">
        <v>#DIV/0!</v>
      </c>
      <c r="Y130" s="99"/>
      <c r="Z130" s="99"/>
      <c r="AA130" s="99"/>
      <c r="AB130" s="99"/>
      <c r="AC130" s="63"/>
      <c r="AD130" s="104" t="e">
        <v>#DIV/0!</v>
      </c>
      <c r="AE130" s="99"/>
      <c r="AF130" s="99"/>
      <c r="AG130" s="99"/>
      <c r="AH130" s="99"/>
      <c r="AI130" s="63"/>
      <c r="AJ130" s="104" t="e">
        <v>#DIV/0!</v>
      </c>
      <c r="AK130" s="52"/>
      <c r="AL130" s="52"/>
      <c r="AM130" s="99"/>
      <c r="AN130" s="52"/>
      <c r="AO130" s="63"/>
      <c r="AP130" s="104">
        <v>0</v>
      </c>
      <c r="AQ130" s="99"/>
      <c r="AR130" s="99"/>
      <c r="AS130" s="99"/>
      <c r="AT130" s="99"/>
      <c r="AU130" s="63"/>
      <c r="AV130" s="104" t="e">
        <v>#DIV/0!</v>
      </c>
      <c r="AW130" s="99"/>
      <c r="AX130" s="99"/>
      <c r="AY130" s="100" t="s">
        <v>563</v>
      </c>
      <c r="AZ130" s="100"/>
      <c r="BA130" s="100" t="s">
        <v>563</v>
      </c>
      <c r="BB130" s="162" t="s">
        <v>563</v>
      </c>
      <c r="BC130" s="99"/>
      <c r="BD130" s="99"/>
      <c r="BE130" s="99"/>
      <c r="BF130" s="52"/>
      <c r="BG130" s="79"/>
      <c r="BH130" s="104" t="e">
        <f>AVERAGE(Table12151653[[#This Row],[Column55]],Table12151653[[#This Row],[Column56]])</f>
        <v>#DIV/0!</v>
      </c>
    </row>
    <row r="131" spans="1:60" ht="23.1" customHeight="1" x14ac:dyDescent="0.3">
      <c r="A131" s="77">
        <v>129</v>
      </c>
      <c r="B131" s="54" t="s">
        <v>250</v>
      </c>
      <c r="C131" s="55" t="s">
        <v>251</v>
      </c>
      <c r="D131" s="54" t="s">
        <v>541</v>
      </c>
      <c r="E131" s="54" t="s">
        <v>160</v>
      </c>
      <c r="F131" s="54" t="s">
        <v>641</v>
      </c>
      <c r="G131" s="56"/>
      <c r="H131" s="56"/>
      <c r="I131" s="56"/>
      <c r="J131" s="56"/>
      <c r="K131" s="57"/>
      <c r="L131" s="104">
        <v>0</v>
      </c>
      <c r="M131" s="100">
        <v>0</v>
      </c>
      <c r="N131" s="100"/>
      <c r="O131" s="100">
        <v>0</v>
      </c>
      <c r="P131" s="100" t="s">
        <v>563</v>
      </c>
      <c r="Q131" s="100"/>
      <c r="R131" s="162">
        <v>0</v>
      </c>
      <c r="S131" s="100"/>
      <c r="T131" s="100"/>
      <c r="U131" s="100"/>
      <c r="V131" s="100"/>
      <c r="W131" s="57"/>
      <c r="X131" s="104" t="e">
        <v>#DIV/0!</v>
      </c>
      <c r="Y131" s="100"/>
      <c r="Z131" s="100"/>
      <c r="AA131" s="100"/>
      <c r="AB131" s="100"/>
      <c r="AC131" s="57"/>
      <c r="AD131" s="104" t="e">
        <v>#DIV/0!</v>
      </c>
      <c r="AE131" s="100"/>
      <c r="AF131" s="100"/>
      <c r="AG131" s="100"/>
      <c r="AH131" s="100"/>
      <c r="AI131" s="57"/>
      <c r="AJ131" s="104" t="e">
        <v>#DIV/0!</v>
      </c>
      <c r="AK131" s="56"/>
      <c r="AL131" s="56"/>
      <c r="AM131" s="100"/>
      <c r="AN131" s="56"/>
      <c r="AO131" s="57"/>
      <c r="AP131" s="104">
        <v>0</v>
      </c>
      <c r="AQ131" s="100"/>
      <c r="AR131" s="100"/>
      <c r="AS131" s="100"/>
      <c r="AT131" s="100"/>
      <c r="AU131" s="57"/>
      <c r="AV131" s="104" t="e">
        <v>#DIV/0!</v>
      </c>
      <c r="AW131" s="100"/>
      <c r="AX131" s="100"/>
      <c r="AY131" s="100">
        <v>0</v>
      </c>
      <c r="AZ131" s="100"/>
      <c r="BA131" s="100" t="s">
        <v>563</v>
      </c>
      <c r="BB131" s="162">
        <v>0</v>
      </c>
      <c r="BC131" s="100"/>
      <c r="BD131" s="100"/>
      <c r="BE131" s="100"/>
      <c r="BF131" s="56"/>
      <c r="BG131" s="74"/>
      <c r="BH131" s="104" t="e">
        <f>AVERAGE(Table12151653[[#This Row],[Column55]],Table12151653[[#This Row],[Column56]])</f>
        <v>#DIV/0!</v>
      </c>
    </row>
    <row r="132" spans="1:60" ht="23.1" customHeight="1" x14ac:dyDescent="0.3">
      <c r="A132" s="78">
        <v>130</v>
      </c>
      <c r="B132" s="61" t="s">
        <v>55</v>
      </c>
      <c r="C132" s="62" t="s">
        <v>56</v>
      </c>
      <c r="D132" s="61" t="s">
        <v>449</v>
      </c>
      <c r="E132" s="61" t="s">
        <v>34</v>
      </c>
      <c r="F132" s="61" t="s">
        <v>638</v>
      </c>
      <c r="G132" s="52"/>
      <c r="H132" s="52"/>
      <c r="I132" s="52"/>
      <c r="J132" s="52"/>
      <c r="K132" s="63"/>
      <c r="L132" s="104">
        <v>0</v>
      </c>
      <c r="M132" s="100">
        <v>0</v>
      </c>
      <c r="N132" s="100"/>
      <c r="O132" s="100">
        <v>0</v>
      </c>
      <c r="P132" s="100">
        <v>0</v>
      </c>
      <c r="Q132" s="100"/>
      <c r="R132" s="162">
        <v>0</v>
      </c>
      <c r="S132" s="99"/>
      <c r="T132" s="99"/>
      <c r="U132" s="99"/>
      <c r="V132" s="99"/>
      <c r="W132" s="63"/>
      <c r="X132" s="104" t="e">
        <v>#DIV/0!</v>
      </c>
      <c r="Y132" s="99"/>
      <c r="Z132" s="99"/>
      <c r="AA132" s="99"/>
      <c r="AB132" s="99"/>
      <c r="AC132" s="63"/>
      <c r="AD132" s="104" t="e">
        <v>#DIV/0!</v>
      </c>
      <c r="AE132" s="99"/>
      <c r="AF132" s="99"/>
      <c r="AG132" s="99"/>
      <c r="AH132" s="99"/>
      <c r="AI132" s="63"/>
      <c r="AJ132" s="104" t="e">
        <v>#DIV/0!</v>
      </c>
      <c r="AK132" s="52"/>
      <c r="AL132" s="52"/>
      <c r="AM132" s="99"/>
      <c r="AN132" s="52"/>
      <c r="AO132" s="63"/>
      <c r="AP132" s="104">
        <v>0</v>
      </c>
      <c r="AQ132" s="99"/>
      <c r="AR132" s="99"/>
      <c r="AS132" s="99"/>
      <c r="AT132" s="99"/>
      <c r="AU132" s="63"/>
      <c r="AV132" s="104" t="e">
        <v>#DIV/0!</v>
      </c>
      <c r="AW132" s="99"/>
      <c r="AX132" s="99"/>
      <c r="AY132" s="100">
        <v>0</v>
      </c>
      <c r="AZ132" s="100"/>
      <c r="BA132" s="100" t="s">
        <v>563</v>
      </c>
      <c r="BB132" s="162">
        <v>0</v>
      </c>
      <c r="BC132" s="99"/>
      <c r="BD132" s="99"/>
      <c r="BE132" s="99"/>
      <c r="BF132" s="52"/>
      <c r="BG132" s="79"/>
      <c r="BH132" s="104" t="e">
        <f>AVERAGE(Table12151653[[#This Row],[Column55]],Table12151653[[#This Row],[Column56]])</f>
        <v>#DIV/0!</v>
      </c>
    </row>
    <row r="133" spans="1:60" ht="23.1" customHeight="1" x14ac:dyDescent="0.3">
      <c r="A133" s="77">
        <v>131</v>
      </c>
      <c r="B133" s="54" t="s">
        <v>264</v>
      </c>
      <c r="C133" s="55" t="s">
        <v>265</v>
      </c>
      <c r="D133" s="54" t="s">
        <v>541</v>
      </c>
      <c r="E133" s="54" t="s">
        <v>160</v>
      </c>
      <c r="F133" s="54" t="s">
        <v>641</v>
      </c>
      <c r="G133" s="56"/>
      <c r="H133" s="56"/>
      <c r="I133" s="56"/>
      <c r="J133" s="56"/>
      <c r="K133" s="57"/>
      <c r="L133" s="104">
        <v>0</v>
      </c>
      <c r="M133" s="100">
        <v>0</v>
      </c>
      <c r="N133" s="100"/>
      <c r="O133" s="100">
        <v>0</v>
      </c>
      <c r="P133" s="100" t="s">
        <v>563</v>
      </c>
      <c r="Q133" s="100"/>
      <c r="R133" s="162">
        <v>0</v>
      </c>
      <c r="S133" s="100"/>
      <c r="T133" s="100"/>
      <c r="U133" s="100"/>
      <c r="V133" s="100"/>
      <c r="W133" s="57"/>
      <c r="X133" s="104" t="e">
        <v>#DIV/0!</v>
      </c>
      <c r="Y133" s="100"/>
      <c r="Z133" s="100"/>
      <c r="AA133" s="100"/>
      <c r="AB133" s="100"/>
      <c r="AC133" s="57"/>
      <c r="AD133" s="104" t="e">
        <v>#DIV/0!</v>
      </c>
      <c r="AE133" s="100"/>
      <c r="AF133" s="100"/>
      <c r="AG133" s="100"/>
      <c r="AH133" s="100"/>
      <c r="AI133" s="57"/>
      <c r="AJ133" s="104" t="e">
        <v>#DIV/0!</v>
      </c>
      <c r="AK133" s="56"/>
      <c r="AL133" s="56"/>
      <c r="AM133" s="100"/>
      <c r="AN133" s="56"/>
      <c r="AO133" s="57"/>
      <c r="AP133" s="104">
        <v>0</v>
      </c>
      <c r="AQ133" s="100"/>
      <c r="AR133" s="100"/>
      <c r="AS133" s="100"/>
      <c r="AT133" s="100"/>
      <c r="AU133" s="57"/>
      <c r="AV133" s="104" t="e">
        <v>#DIV/0!</v>
      </c>
      <c r="AW133" s="100"/>
      <c r="AX133" s="100"/>
      <c r="AY133" s="100">
        <v>0</v>
      </c>
      <c r="AZ133" s="100"/>
      <c r="BA133" s="100" t="s">
        <v>563</v>
      </c>
      <c r="BB133" s="162">
        <v>0</v>
      </c>
      <c r="BC133" s="100"/>
      <c r="BD133" s="100"/>
      <c r="BE133" s="100"/>
      <c r="BF133" s="56"/>
      <c r="BG133" s="74"/>
      <c r="BH133" s="104" t="e">
        <f>AVERAGE(Table12151653[[#This Row],[Column55]],Table12151653[[#This Row],[Column56]])</f>
        <v>#DIV/0!</v>
      </c>
    </row>
    <row r="134" spans="1:60" ht="23.1" customHeight="1" x14ac:dyDescent="0.3">
      <c r="A134" s="78">
        <v>132</v>
      </c>
      <c r="B134" s="61" t="s">
        <v>78</v>
      </c>
      <c r="C134" s="62" t="s">
        <v>79</v>
      </c>
      <c r="D134" s="61" t="s">
        <v>541</v>
      </c>
      <c r="E134" s="61" t="s">
        <v>34</v>
      </c>
      <c r="F134" s="61" t="s">
        <v>638</v>
      </c>
      <c r="G134" s="52"/>
      <c r="H134" s="52"/>
      <c r="I134" s="52"/>
      <c r="J134" s="52"/>
      <c r="K134" s="63"/>
      <c r="L134" s="104">
        <v>0</v>
      </c>
      <c r="M134" s="100">
        <v>4</v>
      </c>
      <c r="N134" s="100"/>
      <c r="O134" s="100">
        <v>4</v>
      </c>
      <c r="P134" s="100">
        <v>3</v>
      </c>
      <c r="Q134" s="100"/>
      <c r="R134" s="162">
        <v>3.6666666666666665</v>
      </c>
      <c r="S134" s="99"/>
      <c r="T134" s="99"/>
      <c r="U134" s="99"/>
      <c r="V134" s="99"/>
      <c r="W134" s="63"/>
      <c r="X134" s="104" t="e">
        <v>#DIV/0!</v>
      </c>
      <c r="Y134" s="99"/>
      <c r="Z134" s="99"/>
      <c r="AA134" s="99"/>
      <c r="AB134" s="99"/>
      <c r="AC134" s="63"/>
      <c r="AD134" s="104" t="e">
        <v>#DIV/0!</v>
      </c>
      <c r="AE134" s="99"/>
      <c r="AF134" s="99"/>
      <c r="AG134" s="99"/>
      <c r="AH134" s="99"/>
      <c r="AI134" s="63"/>
      <c r="AJ134" s="104" t="e">
        <v>#DIV/0!</v>
      </c>
      <c r="AK134" s="52"/>
      <c r="AL134" s="52"/>
      <c r="AM134" s="99"/>
      <c r="AN134" s="52"/>
      <c r="AO134" s="63"/>
      <c r="AP134" s="104">
        <v>0</v>
      </c>
      <c r="AQ134" s="99"/>
      <c r="AR134" s="99"/>
      <c r="AS134" s="99"/>
      <c r="AT134" s="99"/>
      <c r="AU134" s="63"/>
      <c r="AV134" s="104" t="e">
        <v>#DIV/0!</v>
      </c>
      <c r="AW134" s="99"/>
      <c r="AX134" s="99"/>
      <c r="AY134" s="100">
        <v>5</v>
      </c>
      <c r="AZ134" s="100"/>
      <c r="BA134" s="100" t="s">
        <v>563</v>
      </c>
      <c r="BB134" s="162">
        <v>5</v>
      </c>
      <c r="BC134" s="99"/>
      <c r="BD134" s="99"/>
      <c r="BE134" s="99"/>
      <c r="BF134" s="52"/>
      <c r="BG134" s="79"/>
      <c r="BH134" s="104" t="e">
        <f>AVERAGE(Table12151653[[#This Row],[Column55]],Table12151653[[#This Row],[Column56]])</f>
        <v>#DIV/0!</v>
      </c>
    </row>
    <row r="135" spans="1:60" ht="23.1" customHeight="1" x14ac:dyDescent="0.3">
      <c r="A135" s="77">
        <v>133</v>
      </c>
      <c r="B135" s="54" t="s">
        <v>84</v>
      </c>
      <c r="C135" s="55" t="s">
        <v>85</v>
      </c>
      <c r="D135" s="54" t="s">
        <v>449</v>
      </c>
      <c r="E135" s="54" t="s">
        <v>34</v>
      </c>
      <c r="F135" s="54" t="s">
        <v>638</v>
      </c>
      <c r="G135" s="56"/>
      <c r="H135" s="56"/>
      <c r="I135" s="56"/>
      <c r="J135" s="56"/>
      <c r="K135" s="57"/>
      <c r="L135" s="104">
        <v>0</v>
      </c>
      <c r="M135" s="100">
        <v>4</v>
      </c>
      <c r="N135" s="100"/>
      <c r="O135" s="100">
        <v>4</v>
      </c>
      <c r="P135" s="100">
        <v>4</v>
      </c>
      <c r="Q135" s="100"/>
      <c r="R135" s="162">
        <v>4</v>
      </c>
      <c r="S135" s="100"/>
      <c r="T135" s="100"/>
      <c r="U135" s="100"/>
      <c r="V135" s="100"/>
      <c r="W135" s="57"/>
      <c r="X135" s="104" t="e">
        <v>#DIV/0!</v>
      </c>
      <c r="Y135" s="100"/>
      <c r="Z135" s="100"/>
      <c r="AA135" s="100"/>
      <c r="AB135" s="100"/>
      <c r="AC135" s="57"/>
      <c r="AD135" s="104" t="e">
        <v>#DIV/0!</v>
      </c>
      <c r="AE135" s="100"/>
      <c r="AF135" s="100"/>
      <c r="AG135" s="100"/>
      <c r="AH135" s="100"/>
      <c r="AI135" s="57"/>
      <c r="AJ135" s="104" t="e">
        <v>#DIV/0!</v>
      </c>
      <c r="AK135" s="56"/>
      <c r="AL135" s="56"/>
      <c r="AM135" s="100"/>
      <c r="AN135" s="56"/>
      <c r="AO135" s="57"/>
      <c r="AP135" s="104">
        <v>0</v>
      </c>
      <c r="AQ135" s="100"/>
      <c r="AR135" s="100"/>
      <c r="AS135" s="100"/>
      <c r="AT135" s="100"/>
      <c r="AU135" s="57"/>
      <c r="AV135" s="104" t="e">
        <v>#DIV/0!</v>
      </c>
      <c r="AW135" s="100"/>
      <c r="AX135" s="100"/>
      <c r="AY135" s="100">
        <v>5</v>
      </c>
      <c r="AZ135" s="100"/>
      <c r="BA135" s="100" t="s">
        <v>563</v>
      </c>
      <c r="BB135" s="162">
        <v>5</v>
      </c>
      <c r="BC135" s="100"/>
      <c r="BD135" s="100"/>
      <c r="BE135" s="100"/>
      <c r="BF135" s="56"/>
      <c r="BG135" s="74"/>
      <c r="BH135" s="104" t="e">
        <f>AVERAGE(Table12151653[[#This Row],[Column55]],Table12151653[[#This Row],[Column56]])</f>
        <v>#DIV/0!</v>
      </c>
    </row>
    <row r="136" spans="1:60" ht="23.1" customHeight="1" x14ac:dyDescent="0.3">
      <c r="A136" s="78">
        <v>134</v>
      </c>
      <c r="B136" s="61" t="s">
        <v>252</v>
      </c>
      <c r="C136" s="62" t="s">
        <v>253</v>
      </c>
      <c r="D136" s="61" t="s">
        <v>449</v>
      </c>
      <c r="E136" s="61" t="s">
        <v>160</v>
      </c>
      <c r="F136" s="61" t="s">
        <v>641</v>
      </c>
      <c r="G136" s="52"/>
      <c r="H136" s="52"/>
      <c r="I136" s="52"/>
      <c r="J136" s="52"/>
      <c r="K136" s="63"/>
      <c r="L136" s="104">
        <v>0</v>
      </c>
      <c r="M136" s="100">
        <v>0</v>
      </c>
      <c r="N136" s="100"/>
      <c r="O136" s="100">
        <v>0</v>
      </c>
      <c r="P136" s="100" t="s">
        <v>563</v>
      </c>
      <c r="Q136" s="100"/>
      <c r="R136" s="162">
        <v>0</v>
      </c>
      <c r="S136" s="99"/>
      <c r="T136" s="99"/>
      <c r="U136" s="99"/>
      <c r="V136" s="99"/>
      <c r="W136" s="63"/>
      <c r="X136" s="104" t="e">
        <v>#DIV/0!</v>
      </c>
      <c r="Y136" s="99"/>
      <c r="Z136" s="99"/>
      <c r="AA136" s="99"/>
      <c r="AB136" s="99"/>
      <c r="AC136" s="63"/>
      <c r="AD136" s="104" t="e">
        <v>#DIV/0!</v>
      </c>
      <c r="AE136" s="99"/>
      <c r="AF136" s="99"/>
      <c r="AG136" s="99"/>
      <c r="AH136" s="99"/>
      <c r="AI136" s="63"/>
      <c r="AJ136" s="104" t="e">
        <v>#DIV/0!</v>
      </c>
      <c r="AK136" s="52"/>
      <c r="AL136" s="52"/>
      <c r="AM136" s="99"/>
      <c r="AN136" s="52"/>
      <c r="AO136" s="63"/>
      <c r="AP136" s="104">
        <v>0</v>
      </c>
      <c r="AQ136" s="99"/>
      <c r="AR136" s="99"/>
      <c r="AS136" s="99"/>
      <c r="AT136" s="99"/>
      <c r="AU136" s="63"/>
      <c r="AV136" s="104" t="e">
        <v>#DIV/0!</v>
      </c>
      <c r="AW136" s="99"/>
      <c r="AX136" s="99"/>
      <c r="AY136" s="100">
        <v>0</v>
      </c>
      <c r="AZ136" s="100"/>
      <c r="BA136" s="100" t="s">
        <v>563</v>
      </c>
      <c r="BB136" s="162">
        <v>0</v>
      </c>
      <c r="BC136" s="99"/>
      <c r="BD136" s="99"/>
      <c r="BE136" s="99"/>
      <c r="BF136" s="52"/>
      <c r="BG136" s="79"/>
      <c r="BH136" s="104" t="e">
        <f>AVERAGE(Table12151653[[#This Row],[Column55]],Table12151653[[#This Row],[Column56]])</f>
        <v>#DIV/0!</v>
      </c>
    </row>
    <row r="137" spans="1:60" ht="23.1" customHeight="1" x14ac:dyDescent="0.3">
      <c r="A137" s="77">
        <v>135</v>
      </c>
      <c r="B137" s="54" t="s">
        <v>369</v>
      </c>
      <c r="C137" s="55" t="s">
        <v>370</v>
      </c>
      <c r="D137" s="54" t="s">
        <v>449</v>
      </c>
      <c r="E137" s="54" t="s">
        <v>492</v>
      </c>
      <c r="F137" s="54" t="s">
        <v>640</v>
      </c>
      <c r="G137" s="56"/>
      <c r="H137" s="56"/>
      <c r="I137" s="56"/>
      <c r="J137" s="56"/>
      <c r="K137" s="57"/>
      <c r="L137" s="104">
        <v>0</v>
      </c>
      <c r="M137" s="100" t="s">
        <v>563</v>
      </c>
      <c r="N137" s="100"/>
      <c r="O137" s="100" t="s">
        <v>563</v>
      </c>
      <c r="P137" s="100" t="s">
        <v>563</v>
      </c>
      <c r="Q137" s="100"/>
      <c r="R137" s="162" t="s">
        <v>563</v>
      </c>
      <c r="S137" s="100"/>
      <c r="T137" s="100"/>
      <c r="U137" s="100"/>
      <c r="V137" s="100"/>
      <c r="W137" s="57"/>
      <c r="X137" s="104" t="e">
        <v>#DIV/0!</v>
      </c>
      <c r="Y137" s="100"/>
      <c r="Z137" s="100"/>
      <c r="AA137" s="100"/>
      <c r="AB137" s="100"/>
      <c r="AC137" s="57"/>
      <c r="AD137" s="104" t="e">
        <v>#DIV/0!</v>
      </c>
      <c r="AE137" s="100"/>
      <c r="AF137" s="100"/>
      <c r="AG137" s="100"/>
      <c r="AH137" s="100"/>
      <c r="AI137" s="57"/>
      <c r="AJ137" s="104" t="e">
        <v>#DIV/0!</v>
      </c>
      <c r="AK137" s="56"/>
      <c r="AL137" s="56"/>
      <c r="AM137" s="100"/>
      <c r="AN137" s="56"/>
      <c r="AO137" s="57"/>
      <c r="AP137" s="104">
        <v>0</v>
      </c>
      <c r="AQ137" s="100"/>
      <c r="AR137" s="100"/>
      <c r="AS137" s="100"/>
      <c r="AT137" s="100"/>
      <c r="AU137" s="57"/>
      <c r="AV137" s="104" t="e">
        <v>#DIV/0!</v>
      </c>
      <c r="AW137" s="100"/>
      <c r="AX137" s="100"/>
      <c r="AY137" s="100" t="s">
        <v>563</v>
      </c>
      <c r="AZ137" s="100"/>
      <c r="BA137" s="100" t="s">
        <v>563</v>
      </c>
      <c r="BB137" s="162" t="s">
        <v>563</v>
      </c>
      <c r="BC137" s="100"/>
      <c r="BD137" s="100"/>
      <c r="BE137" s="100"/>
      <c r="BF137" s="56"/>
      <c r="BG137" s="74"/>
      <c r="BH137" s="104" t="e">
        <f>AVERAGE(Table12151653[[#This Row],[Column55]],Table12151653[[#This Row],[Column56]])</f>
        <v>#DIV/0!</v>
      </c>
    </row>
    <row r="138" spans="1:60" ht="23.1" customHeight="1" x14ac:dyDescent="0.3">
      <c r="A138" s="78">
        <v>136</v>
      </c>
      <c r="B138" s="61" t="s">
        <v>371</v>
      </c>
      <c r="C138" s="62" t="s">
        <v>372</v>
      </c>
      <c r="D138" s="61" t="s">
        <v>541</v>
      </c>
      <c r="E138" s="61" t="s">
        <v>492</v>
      </c>
      <c r="F138" s="61" t="s">
        <v>640</v>
      </c>
      <c r="G138" s="52"/>
      <c r="H138" s="52"/>
      <c r="I138" s="52"/>
      <c r="J138" s="52"/>
      <c r="K138" s="63"/>
      <c r="L138" s="104">
        <v>0</v>
      </c>
      <c r="M138" s="100" t="s">
        <v>563</v>
      </c>
      <c r="N138" s="100"/>
      <c r="O138" s="100" t="s">
        <v>563</v>
      </c>
      <c r="P138" s="100" t="s">
        <v>563</v>
      </c>
      <c r="Q138" s="100"/>
      <c r="R138" s="162" t="s">
        <v>563</v>
      </c>
      <c r="S138" s="99"/>
      <c r="T138" s="99"/>
      <c r="U138" s="99"/>
      <c r="V138" s="99"/>
      <c r="W138" s="63"/>
      <c r="X138" s="104" t="e">
        <v>#DIV/0!</v>
      </c>
      <c r="Y138" s="99"/>
      <c r="Z138" s="99"/>
      <c r="AA138" s="99"/>
      <c r="AB138" s="99"/>
      <c r="AC138" s="63"/>
      <c r="AD138" s="104" t="e">
        <v>#DIV/0!</v>
      </c>
      <c r="AE138" s="99"/>
      <c r="AF138" s="99"/>
      <c r="AG138" s="99"/>
      <c r="AH138" s="99"/>
      <c r="AI138" s="63"/>
      <c r="AJ138" s="104" t="e">
        <v>#DIV/0!</v>
      </c>
      <c r="AK138" s="52"/>
      <c r="AL138" s="52"/>
      <c r="AM138" s="99"/>
      <c r="AN138" s="52"/>
      <c r="AO138" s="63"/>
      <c r="AP138" s="104">
        <v>0</v>
      </c>
      <c r="AQ138" s="99"/>
      <c r="AR138" s="99"/>
      <c r="AS138" s="99"/>
      <c r="AT138" s="99"/>
      <c r="AU138" s="63"/>
      <c r="AV138" s="104" t="e">
        <v>#DIV/0!</v>
      </c>
      <c r="AW138" s="99"/>
      <c r="AX138" s="99"/>
      <c r="AY138" s="100" t="s">
        <v>563</v>
      </c>
      <c r="AZ138" s="100"/>
      <c r="BA138" s="100" t="s">
        <v>563</v>
      </c>
      <c r="BB138" s="162" t="s">
        <v>563</v>
      </c>
      <c r="BC138" s="99"/>
      <c r="BD138" s="99"/>
      <c r="BE138" s="99"/>
      <c r="BF138" s="52"/>
      <c r="BG138" s="79"/>
      <c r="BH138" s="104" t="e">
        <f>AVERAGE(Table12151653[[#This Row],[Column55]],Table12151653[[#This Row],[Column56]])</f>
        <v>#DIV/0!</v>
      </c>
    </row>
    <row r="139" spans="1:60" ht="23.1" customHeight="1" x14ac:dyDescent="0.3">
      <c r="A139" s="77">
        <v>137</v>
      </c>
      <c r="B139" s="54" t="s">
        <v>266</v>
      </c>
      <c r="C139" s="55" t="s">
        <v>267</v>
      </c>
      <c r="D139" s="54" t="s">
        <v>541</v>
      </c>
      <c r="E139" s="54" t="s">
        <v>160</v>
      </c>
      <c r="F139" s="54" t="s">
        <v>641</v>
      </c>
      <c r="G139" s="56"/>
      <c r="H139" s="56"/>
      <c r="I139" s="56"/>
      <c r="J139" s="56"/>
      <c r="K139" s="57"/>
      <c r="L139" s="104">
        <v>0</v>
      </c>
      <c r="M139" s="100">
        <v>2</v>
      </c>
      <c r="N139" s="100"/>
      <c r="O139" s="100">
        <v>3</v>
      </c>
      <c r="P139" s="100" t="s">
        <v>563</v>
      </c>
      <c r="Q139" s="100"/>
      <c r="R139" s="162">
        <v>2.5</v>
      </c>
      <c r="S139" s="100"/>
      <c r="T139" s="100"/>
      <c r="U139" s="100"/>
      <c r="V139" s="100"/>
      <c r="W139" s="57"/>
      <c r="X139" s="104" t="e">
        <v>#DIV/0!</v>
      </c>
      <c r="Y139" s="100"/>
      <c r="Z139" s="100"/>
      <c r="AA139" s="100"/>
      <c r="AB139" s="100"/>
      <c r="AC139" s="57"/>
      <c r="AD139" s="104" t="e">
        <v>#DIV/0!</v>
      </c>
      <c r="AE139" s="100"/>
      <c r="AF139" s="100"/>
      <c r="AG139" s="100"/>
      <c r="AH139" s="100"/>
      <c r="AI139" s="57"/>
      <c r="AJ139" s="104" t="e">
        <v>#DIV/0!</v>
      </c>
      <c r="AK139" s="56"/>
      <c r="AL139" s="56"/>
      <c r="AM139" s="100"/>
      <c r="AN139" s="56"/>
      <c r="AO139" s="57"/>
      <c r="AP139" s="104">
        <v>0</v>
      </c>
      <c r="AQ139" s="100"/>
      <c r="AR139" s="100"/>
      <c r="AS139" s="100"/>
      <c r="AT139" s="100"/>
      <c r="AU139" s="57"/>
      <c r="AV139" s="104" t="e">
        <v>#DIV/0!</v>
      </c>
      <c r="AW139" s="100"/>
      <c r="AX139" s="100"/>
      <c r="AY139" s="100">
        <v>5</v>
      </c>
      <c r="AZ139" s="100"/>
      <c r="BA139" s="100" t="s">
        <v>563</v>
      </c>
      <c r="BB139" s="162">
        <v>5</v>
      </c>
      <c r="BC139" s="100"/>
      <c r="BD139" s="100"/>
      <c r="BE139" s="100"/>
      <c r="BF139" s="56"/>
      <c r="BG139" s="74"/>
      <c r="BH139" s="104" t="e">
        <f>AVERAGE(Table12151653[[#This Row],[Column55]],Table12151653[[#This Row],[Column56]])</f>
        <v>#DIV/0!</v>
      </c>
    </row>
    <row r="140" spans="1:60" ht="23.1" customHeight="1" x14ac:dyDescent="0.3">
      <c r="A140" s="78">
        <v>138</v>
      </c>
      <c r="B140" s="61" t="s">
        <v>280</v>
      </c>
      <c r="C140" s="62" t="s">
        <v>281</v>
      </c>
      <c r="D140" s="61" t="s">
        <v>541</v>
      </c>
      <c r="E140" s="61" t="s">
        <v>160</v>
      </c>
      <c r="F140" s="61" t="s">
        <v>641</v>
      </c>
      <c r="G140" s="52"/>
      <c r="H140" s="52"/>
      <c r="I140" s="52"/>
      <c r="J140" s="52"/>
      <c r="K140" s="63"/>
      <c r="L140" s="104">
        <v>0</v>
      </c>
      <c r="M140" s="100">
        <v>2</v>
      </c>
      <c r="N140" s="100"/>
      <c r="O140" s="100">
        <v>2</v>
      </c>
      <c r="P140" s="100" t="s">
        <v>563</v>
      </c>
      <c r="Q140" s="100"/>
      <c r="R140" s="162">
        <v>2</v>
      </c>
      <c r="S140" s="99"/>
      <c r="T140" s="99"/>
      <c r="U140" s="99"/>
      <c r="V140" s="99"/>
      <c r="W140" s="63"/>
      <c r="X140" s="104" t="e">
        <v>#DIV/0!</v>
      </c>
      <c r="Y140" s="99"/>
      <c r="Z140" s="99"/>
      <c r="AA140" s="99"/>
      <c r="AB140" s="99"/>
      <c r="AC140" s="63"/>
      <c r="AD140" s="104" t="e">
        <v>#DIV/0!</v>
      </c>
      <c r="AE140" s="99"/>
      <c r="AF140" s="99"/>
      <c r="AG140" s="99"/>
      <c r="AH140" s="99"/>
      <c r="AI140" s="63"/>
      <c r="AJ140" s="104" t="e">
        <v>#DIV/0!</v>
      </c>
      <c r="AK140" s="52"/>
      <c r="AL140" s="52"/>
      <c r="AM140" s="99"/>
      <c r="AN140" s="52"/>
      <c r="AO140" s="63"/>
      <c r="AP140" s="104">
        <v>0</v>
      </c>
      <c r="AQ140" s="99"/>
      <c r="AR140" s="99"/>
      <c r="AS140" s="99"/>
      <c r="AT140" s="99"/>
      <c r="AU140" s="63"/>
      <c r="AV140" s="104" t="e">
        <v>#DIV/0!</v>
      </c>
      <c r="AW140" s="99"/>
      <c r="AX140" s="99"/>
      <c r="AY140" s="100">
        <v>5</v>
      </c>
      <c r="AZ140" s="100"/>
      <c r="BA140" s="100" t="s">
        <v>563</v>
      </c>
      <c r="BB140" s="162">
        <v>5</v>
      </c>
      <c r="BC140" s="99"/>
      <c r="BD140" s="99"/>
      <c r="BE140" s="99"/>
      <c r="BF140" s="52"/>
      <c r="BG140" s="79"/>
      <c r="BH140" s="104" t="e">
        <f>AVERAGE(Table12151653[[#This Row],[Column55]],Table12151653[[#This Row],[Column56]])</f>
        <v>#DIV/0!</v>
      </c>
    </row>
    <row r="141" spans="1:60" ht="23.1" customHeight="1" x14ac:dyDescent="0.3">
      <c r="A141" s="77">
        <v>139</v>
      </c>
      <c r="B141" s="54" t="s">
        <v>151</v>
      </c>
      <c r="C141" s="55" t="s">
        <v>152</v>
      </c>
      <c r="D141" s="54" t="s">
        <v>449</v>
      </c>
      <c r="E141" s="54" t="s">
        <v>34</v>
      </c>
      <c r="F141" s="54" t="s">
        <v>638</v>
      </c>
      <c r="G141" s="56"/>
      <c r="H141" s="56"/>
      <c r="I141" s="56"/>
      <c r="J141" s="56"/>
      <c r="K141" s="57"/>
      <c r="L141" s="104">
        <v>0</v>
      </c>
      <c r="M141" s="100">
        <v>0</v>
      </c>
      <c r="N141" s="100"/>
      <c r="O141" s="100">
        <v>0</v>
      </c>
      <c r="P141" s="100">
        <v>0</v>
      </c>
      <c r="Q141" s="100"/>
      <c r="R141" s="162">
        <v>0</v>
      </c>
      <c r="S141" s="100"/>
      <c r="T141" s="100"/>
      <c r="U141" s="100"/>
      <c r="V141" s="100"/>
      <c r="W141" s="57"/>
      <c r="X141" s="104" t="e">
        <v>#DIV/0!</v>
      </c>
      <c r="Y141" s="100"/>
      <c r="Z141" s="100"/>
      <c r="AA141" s="100"/>
      <c r="AB141" s="100"/>
      <c r="AC141" s="57"/>
      <c r="AD141" s="104" t="e">
        <v>#DIV/0!</v>
      </c>
      <c r="AE141" s="100"/>
      <c r="AF141" s="100"/>
      <c r="AG141" s="100"/>
      <c r="AH141" s="100"/>
      <c r="AI141" s="57"/>
      <c r="AJ141" s="104" t="e">
        <v>#DIV/0!</v>
      </c>
      <c r="AK141" s="56"/>
      <c r="AL141" s="56"/>
      <c r="AM141" s="100"/>
      <c r="AN141" s="56"/>
      <c r="AO141" s="57"/>
      <c r="AP141" s="104">
        <v>0</v>
      </c>
      <c r="AQ141" s="100"/>
      <c r="AR141" s="100"/>
      <c r="AS141" s="100"/>
      <c r="AT141" s="100"/>
      <c r="AU141" s="57"/>
      <c r="AV141" s="104" t="e">
        <v>#DIV/0!</v>
      </c>
      <c r="AW141" s="100"/>
      <c r="AX141" s="100"/>
      <c r="AY141" s="100">
        <v>0</v>
      </c>
      <c r="AZ141" s="100"/>
      <c r="BA141" s="100" t="s">
        <v>563</v>
      </c>
      <c r="BB141" s="162">
        <v>0</v>
      </c>
      <c r="BC141" s="100"/>
      <c r="BD141" s="100"/>
      <c r="BE141" s="100"/>
      <c r="BF141" s="56"/>
      <c r="BG141" s="74"/>
      <c r="BH141" s="104" t="e">
        <f>AVERAGE(Table12151653[[#This Row],[Column55]],Table12151653[[#This Row],[Column56]])</f>
        <v>#DIV/0!</v>
      </c>
    </row>
    <row r="142" spans="1:60" ht="23.1" customHeight="1" x14ac:dyDescent="0.3">
      <c r="A142" s="78">
        <v>140</v>
      </c>
      <c r="B142" s="61" t="s">
        <v>373</v>
      </c>
      <c r="C142" s="62" t="s">
        <v>374</v>
      </c>
      <c r="D142" s="61" t="s">
        <v>449</v>
      </c>
      <c r="E142" s="61" t="s">
        <v>492</v>
      </c>
      <c r="F142" s="61" t="s">
        <v>640</v>
      </c>
      <c r="G142" s="52"/>
      <c r="H142" s="52"/>
      <c r="I142" s="52"/>
      <c r="J142" s="52"/>
      <c r="K142" s="63"/>
      <c r="L142" s="104">
        <v>0</v>
      </c>
      <c r="M142" s="100" t="s">
        <v>563</v>
      </c>
      <c r="N142" s="100"/>
      <c r="O142" s="100" t="s">
        <v>563</v>
      </c>
      <c r="P142" s="100" t="s">
        <v>563</v>
      </c>
      <c r="Q142" s="100"/>
      <c r="R142" s="162" t="s">
        <v>563</v>
      </c>
      <c r="S142" s="99"/>
      <c r="T142" s="99"/>
      <c r="U142" s="99"/>
      <c r="V142" s="99"/>
      <c r="W142" s="63"/>
      <c r="X142" s="104" t="e">
        <v>#DIV/0!</v>
      </c>
      <c r="Y142" s="99"/>
      <c r="Z142" s="99"/>
      <c r="AA142" s="99"/>
      <c r="AB142" s="99"/>
      <c r="AC142" s="63"/>
      <c r="AD142" s="104" t="e">
        <v>#DIV/0!</v>
      </c>
      <c r="AE142" s="99"/>
      <c r="AF142" s="99"/>
      <c r="AG142" s="99"/>
      <c r="AH142" s="99"/>
      <c r="AI142" s="63"/>
      <c r="AJ142" s="104" t="e">
        <v>#DIV/0!</v>
      </c>
      <c r="AK142" s="52"/>
      <c r="AL142" s="52"/>
      <c r="AM142" s="99"/>
      <c r="AN142" s="52"/>
      <c r="AO142" s="63"/>
      <c r="AP142" s="104">
        <v>0</v>
      </c>
      <c r="AQ142" s="99"/>
      <c r="AR142" s="99"/>
      <c r="AS142" s="99"/>
      <c r="AT142" s="99"/>
      <c r="AU142" s="63"/>
      <c r="AV142" s="104" t="e">
        <v>#DIV/0!</v>
      </c>
      <c r="AW142" s="99"/>
      <c r="AX142" s="99"/>
      <c r="AY142" s="100" t="s">
        <v>563</v>
      </c>
      <c r="AZ142" s="100"/>
      <c r="BA142" s="100" t="s">
        <v>563</v>
      </c>
      <c r="BB142" s="162" t="s">
        <v>563</v>
      </c>
      <c r="BC142" s="99"/>
      <c r="BD142" s="99"/>
      <c r="BE142" s="99"/>
      <c r="BF142" s="52"/>
      <c r="BG142" s="79"/>
      <c r="BH142" s="104" t="e">
        <f>AVERAGE(Table12151653[[#This Row],[Column55]],Table12151653[[#This Row],[Column56]])</f>
        <v>#DIV/0!</v>
      </c>
    </row>
    <row r="143" spans="1:60" ht="23.1" customHeight="1" x14ac:dyDescent="0.3">
      <c r="A143" s="77">
        <v>141</v>
      </c>
      <c r="B143" s="54" t="s">
        <v>268</v>
      </c>
      <c r="C143" s="55" t="s">
        <v>269</v>
      </c>
      <c r="D143" s="54" t="s">
        <v>449</v>
      </c>
      <c r="E143" s="54" t="s">
        <v>160</v>
      </c>
      <c r="F143" s="54" t="s">
        <v>641</v>
      </c>
      <c r="G143" s="56"/>
      <c r="H143" s="56"/>
      <c r="I143" s="56"/>
      <c r="J143" s="56"/>
      <c r="K143" s="57"/>
      <c r="L143" s="104">
        <v>0</v>
      </c>
      <c r="M143" s="100">
        <v>4</v>
      </c>
      <c r="N143" s="100"/>
      <c r="O143" s="100">
        <v>4</v>
      </c>
      <c r="P143" s="100" t="s">
        <v>563</v>
      </c>
      <c r="Q143" s="100"/>
      <c r="R143" s="162">
        <v>4</v>
      </c>
      <c r="S143" s="100"/>
      <c r="T143" s="100"/>
      <c r="U143" s="100"/>
      <c r="V143" s="100"/>
      <c r="W143" s="57"/>
      <c r="X143" s="104" t="e">
        <v>#DIV/0!</v>
      </c>
      <c r="Y143" s="100"/>
      <c r="Z143" s="100"/>
      <c r="AA143" s="100"/>
      <c r="AB143" s="100"/>
      <c r="AC143" s="57"/>
      <c r="AD143" s="104" t="e">
        <v>#DIV/0!</v>
      </c>
      <c r="AE143" s="100"/>
      <c r="AF143" s="100"/>
      <c r="AG143" s="100"/>
      <c r="AH143" s="100"/>
      <c r="AI143" s="57"/>
      <c r="AJ143" s="104" t="e">
        <v>#DIV/0!</v>
      </c>
      <c r="AK143" s="56"/>
      <c r="AL143" s="56"/>
      <c r="AM143" s="100"/>
      <c r="AN143" s="56"/>
      <c r="AO143" s="57"/>
      <c r="AP143" s="104">
        <v>0</v>
      </c>
      <c r="AQ143" s="100"/>
      <c r="AR143" s="100"/>
      <c r="AS143" s="100"/>
      <c r="AT143" s="100"/>
      <c r="AU143" s="57"/>
      <c r="AV143" s="104" t="e">
        <v>#DIV/0!</v>
      </c>
      <c r="AW143" s="100"/>
      <c r="AX143" s="100"/>
      <c r="AY143" s="100">
        <v>5</v>
      </c>
      <c r="AZ143" s="100"/>
      <c r="BA143" s="100" t="s">
        <v>563</v>
      </c>
      <c r="BB143" s="162">
        <v>5</v>
      </c>
      <c r="BC143" s="100"/>
      <c r="BD143" s="100"/>
      <c r="BE143" s="100"/>
      <c r="BF143" s="56"/>
      <c r="BG143" s="74"/>
      <c r="BH143" s="104" t="e">
        <f>AVERAGE(Table12151653[[#This Row],[Column55]],Table12151653[[#This Row],[Column56]])</f>
        <v>#DIV/0!</v>
      </c>
    </row>
    <row r="144" spans="1:60" ht="23.1" customHeight="1" x14ac:dyDescent="0.3">
      <c r="A144" s="78">
        <v>142</v>
      </c>
      <c r="B144" s="61" t="s">
        <v>169</v>
      </c>
      <c r="C144" s="62" t="s">
        <v>170</v>
      </c>
      <c r="D144" s="61" t="s">
        <v>541</v>
      </c>
      <c r="E144" s="61" t="s">
        <v>160</v>
      </c>
      <c r="F144" s="61" t="s">
        <v>641</v>
      </c>
      <c r="G144" s="52"/>
      <c r="H144" s="52"/>
      <c r="I144" s="52"/>
      <c r="J144" s="52"/>
      <c r="K144" s="63"/>
      <c r="L144" s="104">
        <v>0</v>
      </c>
      <c r="M144" s="100">
        <v>0</v>
      </c>
      <c r="N144" s="100"/>
      <c r="O144" s="100">
        <v>0</v>
      </c>
      <c r="P144" s="100" t="s">
        <v>563</v>
      </c>
      <c r="Q144" s="100"/>
      <c r="R144" s="162">
        <v>0</v>
      </c>
      <c r="S144" s="99"/>
      <c r="T144" s="99"/>
      <c r="U144" s="99"/>
      <c r="V144" s="99"/>
      <c r="W144" s="63"/>
      <c r="X144" s="104" t="e">
        <v>#DIV/0!</v>
      </c>
      <c r="Y144" s="99"/>
      <c r="Z144" s="99"/>
      <c r="AA144" s="99"/>
      <c r="AB144" s="99"/>
      <c r="AC144" s="63"/>
      <c r="AD144" s="104" t="e">
        <v>#DIV/0!</v>
      </c>
      <c r="AE144" s="99"/>
      <c r="AF144" s="99"/>
      <c r="AG144" s="99"/>
      <c r="AH144" s="99"/>
      <c r="AI144" s="63"/>
      <c r="AJ144" s="104" t="e">
        <v>#DIV/0!</v>
      </c>
      <c r="AK144" s="52"/>
      <c r="AL144" s="52"/>
      <c r="AM144" s="99"/>
      <c r="AN144" s="52"/>
      <c r="AO144" s="63"/>
      <c r="AP144" s="104">
        <v>0</v>
      </c>
      <c r="AQ144" s="99"/>
      <c r="AR144" s="99"/>
      <c r="AS144" s="99"/>
      <c r="AT144" s="99"/>
      <c r="AU144" s="63"/>
      <c r="AV144" s="104" t="e">
        <v>#DIV/0!</v>
      </c>
      <c r="AW144" s="99"/>
      <c r="AX144" s="99"/>
      <c r="AY144" s="100">
        <v>0</v>
      </c>
      <c r="AZ144" s="100"/>
      <c r="BA144" s="100" t="s">
        <v>563</v>
      </c>
      <c r="BB144" s="162">
        <v>0</v>
      </c>
      <c r="BC144" s="99"/>
      <c r="BD144" s="99"/>
      <c r="BE144" s="99"/>
      <c r="BF144" s="52"/>
      <c r="BG144" s="79"/>
      <c r="BH144" s="104" t="e">
        <f>AVERAGE(Table12151653[[#This Row],[Column55]],Table12151653[[#This Row],[Column56]])</f>
        <v>#DIV/0!</v>
      </c>
    </row>
    <row r="145" spans="1:60" ht="23.1" customHeight="1" x14ac:dyDescent="0.3">
      <c r="A145" s="77">
        <v>143</v>
      </c>
      <c r="B145" s="54" t="s">
        <v>282</v>
      </c>
      <c r="C145" s="55" t="s">
        <v>283</v>
      </c>
      <c r="D145" s="54" t="s">
        <v>449</v>
      </c>
      <c r="E145" s="54" t="s">
        <v>160</v>
      </c>
      <c r="F145" s="54" t="s">
        <v>641</v>
      </c>
      <c r="G145" s="56"/>
      <c r="H145" s="56"/>
      <c r="I145" s="56"/>
      <c r="J145" s="56"/>
      <c r="K145" s="57"/>
      <c r="L145" s="104">
        <v>0</v>
      </c>
      <c r="M145" s="100">
        <v>3</v>
      </c>
      <c r="N145" s="100"/>
      <c r="O145" s="100">
        <v>3</v>
      </c>
      <c r="P145" s="100" t="s">
        <v>563</v>
      </c>
      <c r="Q145" s="100"/>
      <c r="R145" s="162">
        <v>3</v>
      </c>
      <c r="S145" s="100"/>
      <c r="T145" s="100"/>
      <c r="U145" s="100"/>
      <c r="V145" s="100"/>
      <c r="W145" s="57"/>
      <c r="X145" s="104" t="e">
        <v>#DIV/0!</v>
      </c>
      <c r="Y145" s="100"/>
      <c r="Z145" s="100"/>
      <c r="AA145" s="100"/>
      <c r="AB145" s="100"/>
      <c r="AC145" s="57"/>
      <c r="AD145" s="104" t="e">
        <v>#DIV/0!</v>
      </c>
      <c r="AE145" s="100"/>
      <c r="AF145" s="100"/>
      <c r="AG145" s="100"/>
      <c r="AH145" s="100"/>
      <c r="AI145" s="57"/>
      <c r="AJ145" s="104" t="e">
        <v>#DIV/0!</v>
      </c>
      <c r="AK145" s="56"/>
      <c r="AL145" s="56"/>
      <c r="AM145" s="100"/>
      <c r="AN145" s="56"/>
      <c r="AO145" s="57"/>
      <c r="AP145" s="104">
        <v>0</v>
      </c>
      <c r="AQ145" s="100"/>
      <c r="AR145" s="100"/>
      <c r="AS145" s="100"/>
      <c r="AT145" s="100"/>
      <c r="AU145" s="57"/>
      <c r="AV145" s="104" t="e">
        <v>#DIV/0!</v>
      </c>
      <c r="AW145" s="100"/>
      <c r="AX145" s="100"/>
      <c r="AY145" s="100">
        <v>5</v>
      </c>
      <c r="AZ145" s="100"/>
      <c r="BA145" s="100" t="s">
        <v>563</v>
      </c>
      <c r="BB145" s="162">
        <v>5</v>
      </c>
      <c r="BC145" s="100"/>
      <c r="BD145" s="100"/>
      <c r="BE145" s="100"/>
      <c r="BF145" s="56"/>
      <c r="BG145" s="74"/>
      <c r="BH145" s="104" t="e">
        <f>AVERAGE(Table12151653[[#This Row],[Column55]],Table12151653[[#This Row],[Column56]])</f>
        <v>#DIV/0!</v>
      </c>
    </row>
    <row r="146" spans="1:60" ht="23.1" customHeight="1" x14ac:dyDescent="0.3">
      <c r="A146" s="78">
        <v>144</v>
      </c>
      <c r="B146" s="61" t="s">
        <v>171</v>
      </c>
      <c r="C146" s="62" t="s">
        <v>172</v>
      </c>
      <c r="D146" s="61" t="s">
        <v>449</v>
      </c>
      <c r="E146" s="61" t="s">
        <v>160</v>
      </c>
      <c r="F146" s="61" t="s">
        <v>641</v>
      </c>
      <c r="G146" s="52"/>
      <c r="H146" s="52"/>
      <c r="I146" s="52"/>
      <c r="J146" s="52"/>
      <c r="K146" s="63"/>
      <c r="L146" s="104">
        <v>0</v>
      </c>
      <c r="M146" s="100">
        <v>4</v>
      </c>
      <c r="N146" s="100"/>
      <c r="O146" s="100">
        <v>4</v>
      </c>
      <c r="P146" s="100" t="s">
        <v>563</v>
      </c>
      <c r="Q146" s="100"/>
      <c r="R146" s="162">
        <v>4</v>
      </c>
      <c r="S146" s="99"/>
      <c r="T146" s="99"/>
      <c r="U146" s="99"/>
      <c r="V146" s="99"/>
      <c r="W146" s="63"/>
      <c r="X146" s="104" t="e">
        <v>#DIV/0!</v>
      </c>
      <c r="Y146" s="99"/>
      <c r="Z146" s="99"/>
      <c r="AA146" s="99"/>
      <c r="AB146" s="99"/>
      <c r="AC146" s="63"/>
      <c r="AD146" s="104" t="e">
        <v>#DIV/0!</v>
      </c>
      <c r="AE146" s="99"/>
      <c r="AF146" s="99"/>
      <c r="AG146" s="99"/>
      <c r="AH146" s="99"/>
      <c r="AI146" s="63"/>
      <c r="AJ146" s="104" t="e">
        <v>#DIV/0!</v>
      </c>
      <c r="AK146" s="52"/>
      <c r="AL146" s="52"/>
      <c r="AM146" s="99"/>
      <c r="AN146" s="52"/>
      <c r="AO146" s="63"/>
      <c r="AP146" s="104">
        <v>0</v>
      </c>
      <c r="AQ146" s="99"/>
      <c r="AR146" s="99"/>
      <c r="AS146" s="99"/>
      <c r="AT146" s="99"/>
      <c r="AU146" s="63"/>
      <c r="AV146" s="104" t="e">
        <v>#DIV/0!</v>
      </c>
      <c r="AW146" s="99"/>
      <c r="AX146" s="99"/>
      <c r="AY146" s="100">
        <v>5</v>
      </c>
      <c r="AZ146" s="100"/>
      <c r="BA146" s="100" t="s">
        <v>563</v>
      </c>
      <c r="BB146" s="162">
        <v>5</v>
      </c>
      <c r="BC146" s="99"/>
      <c r="BD146" s="99"/>
      <c r="BE146" s="99"/>
      <c r="BF146" s="52"/>
      <c r="BG146" s="79"/>
      <c r="BH146" s="104" t="e">
        <f>AVERAGE(Table12151653[[#This Row],[Column55]],Table12151653[[#This Row],[Column56]])</f>
        <v>#DIV/0!</v>
      </c>
    </row>
    <row r="147" spans="1:60" ht="23.1" customHeight="1" x14ac:dyDescent="0.3">
      <c r="A147" s="77">
        <v>145</v>
      </c>
      <c r="B147" s="54" t="s">
        <v>375</v>
      </c>
      <c r="C147" s="55" t="s">
        <v>376</v>
      </c>
      <c r="D147" s="54" t="s">
        <v>541</v>
      </c>
      <c r="E147" s="54" t="s">
        <v>492</v>
      </c>
      <c r="F147" s="54" t="s">
        <v>640</v>
      </c>
      <c r="G147" s="56"/>
      <c r="H147" s="56"/>
      <c r="I147" s="56"/>
      <c r="J147" s="56"/>
      <c r="K147" s="57"/>
      <c r="L147" s="104">
        <v>0</v>
      </c>
      <c r="M147" s="100" t="s">
        <v>563</v>
      </c>
      <c r="N147" s="100"/>
      <c r="O147" s="100" t="s">
        <v>563</v>
      </c>
      <c r="P147" s="100" t="s">
        <v>563</v>
      </c>
      <c r="Q147" s="100"/>
      <c r="R147" s="162" t="s">
        <v>563</v>
      </c>
      <c r="S147" s="100"/>
      <c r="T147" s="100"/>
      <c r="U147" s="100"/>
      <c r="V147" s="100"/>
      <c r="W147" s="57"/>
      <c r="X147" s="104" t="e">
        <v>#DIV/0!</v>
      </c>
      <c r="Y147" s="100"/>
      <c r="Z147" s="100"/>
      <c r="AA147" s="100"/>
      <c r="AB147" s="100"/>
      <c r="AC147" s="57"/>
      <c r="AD147" s="104" t="e">
        <v>#DIV/0!</v>
      </c>
      <c r="AE147" s="100"/>
      <c r="AF147" s="100"/>
      <c r="AG147" s="100"/>
      <c r="AH147" s="100"/>
      <c r="AI147" s="57"/>
      <c r="AJ147" s="104" t="e">
        <v>#DIV/0!</v>
      </c>
      <c r="AK147" s="56"/>
      <c r="AL147" s="56"/>
      <c r="AM147" s="100"/>
      <c r="AN147" s="56"/>
      <c r="AO147" s="57"/>
      <c r="AP147" s="104">
        <v>0</v>
      </c>
      <c r="AQ147" s="100"/>
      <c r="AR147" s="100"/>
      <c r="AS147" s="100"/>
      <c r="AT147" s="100"/>
      <c r="AU147" s="57"/>
      <c r="AV147" s="104" t="e">
        <v>#DIV/0!</v>
      </c>
      <c r="AW147" s="100"/>
      <c r="AX147" s="100"/>
      <c r="AY147" s="100" t="s">
        <v>563</v>
      </c>
      <c r="AZ147" s="100"/>
      <c r="BA147" s="100" t="s">
        <v>563</v>
      </c>
      <c r="BB147" s="162" t="s">
        <v>563</v>
      </c>
      <c r="BC147" s="100"/>
      <c r="BD147" s="100"/>
      <c r="BE147" s="100"/>
      <c r="BF147" s="56"/>
      <c r="BG147" s="74"/>
      <c r="BH147" s="104" t="e">
        <f>AVERAGE(Table12151653[[#This Row],[Column55]],Table12151653[[#This Row],[Column56]])</f>
        <v>#DIV/0!</v>
      </c>
    </row>
    <row r="148" spans="1:60" ht="23.1" customHeight="1" x14ac:dyDescent="0.3">
      <c r="A148" s="78">
        <v>146</v>
      </c>
      <c r="B148" s="61" t="s">
        <v>377</v>
      </c>
      <c r="C148" s="62" t="s">
        <v>378</v>
      </c>
      <c r="D148" s="61" t="s">
        <v>541</v>
      </c>
      <c r="E148" s="61" t="s">
        <v>492</v>
      </c>
      <c r="F148" s="61" t="s">
        <v>640</v>
      </c>
      <c r="G148" s="52"/>
      <c r="H148" s="52"/>
      <c r="I148" s="52"/>
      <c r="J148" s="52"/>
      <c r="K148" s="63"/>
      <c r="L148" s="104">
        <v>0</v>
      </c>
      <c r="M148" s="100" t="s">
        <v>563</v>
      </c>
      <c r="N148" s="100"/>
      <c r="O148" s="100" t="s">
        <v>563</v>
      </c>
      <c r="P148" s="100" t="s">
        <v>563</v>
      </c>
      <c r="Q148" s="100"/>
      <c r="R148" s="162" t="s">
        <v>563</v>
      </c>
      <c r="S148" s="99"/>
      <c r="T148" s="99"/>
      <c r="U148" s="99"/>
      <c r="V148" s="99"/>
      <c r="W148" s="63"/>
      <c r="X148" s="104" t="e">
        <v>#DIV/0!</v>
      </c>
      <c r="Y148" s="99"/>
      <c r="Z148" s="99"/>
      <c r="AA148" s="99"/>
      <c r="AB148" s="99"/>
      <c r="AC148" s="63"/>
      <c r="AD148" s="104" t="e">
        <v>#DIV/0!</v>
      </c>
      <c r="AE148" s="99"/>
      <c r="AF148" s="99"/>
      <c r="AG148" s="99"/>
      <c r="AH148" s="99"/>
      <c r="AI148" s="63"/>
      <c r="AJ148" s="104" t="e">
        <v>#DIV/0!</v>
      </c>
      <c r="AK148" s="52"/>
      <c r="AL148" s="52"/>
      <c r="AM148" s="99"/>
      <c r="AN148" s="52"/>
      <c r="AO148" s="63"/>
      <c r="AP148" s="104">
        <v>0</v>
      </c>
      <c r="AQ148" s="99"/>
      <c r="AR148" s="99"/>
      <c r="AS148" s="99"/>
      <c r="AT148" s="99"/>
      <c r="AU148" s="63"/>
      <c r="AV148" s="104" t="e">
        <v>#DIV/0!</v>
      </c>
      <c r="AW148" s="99"/>
      <c r="AX148" s="99"/>
      <c r="AY148" s="100" t="s">
        <v>563</v>
      </c>
      <c r="AZ148" s="100"/>
      <c r="BA148" s="100" t="s">
        <v>563</v>
      </c>
      <c r="BB148" s="162" t="s">
        <v>563</v>
      </c>
      <c r="BC148" s="99"/>
      <c r="BD148" s="99"/>
      <c r="BE148" s="99"/>
      <c r="BF148" s="52"/>
      <c r="BG148" s="79"/>
      <c r="BH148" s="104" t="e">
        <f>AVERAGE(Table12151653[[#This Row],[Column55]],Table12151653[[#This Row],[Column56]])</f>
        <v>#DIV/0!</v>
      </c>
    </row>
    <row r="149" spans="1:60" ht="23.1" customHeight="1" x14ac:dyDescent="0.3">
      <c r="A149" s="77">
        <v>147</v>
      </c>
      <c r="B149" s="54" t="s">
        <v>153</v>
      </c>
      <c r="C149" s="55" t="s">
        <v>154</v>
      </c>
      <c r="D149" s="54" t="s">
        <v>449</v>
      </c>
      <c r="E149" s="54" t="s">
        <v>34</v>
      </c>
      <c r="F149" s="54" t="s">
        <v>638</v>
      </c>
      <c r="G149" s="56"/>
      <c r="H149" s="56"/>
      <c r="I149" s="56"/>
      <c r="J149" s="56"/>
      <c r="K149" s="57"/>
      <c r="L149" s="104">
        <v>0</v>
      </c>
      <c r="M149" s="100">
        <v>3</v>
      </c>
      <c r="N149" s="100"/>
      <c r="O149" s="100">
        <v>4</v>
      </c>
      <c r="P149" s="100">
        <v>3</v>
      </c>
      <c r="Q149" s="100"/>
      <c r="R149" s="162">
        <v>3.3333333333333335</v>
      </c>
      <c r="S149" s="100"/>
      <c r="T149" s="100"/>
      <c r="U149" s="100"/>
      <c r="V149" s="100"/>
      <c r="W149" s="57"/>
      <c r="X149" s="104" t="e">
        <v>#DIV/0!</v>
      </c>
      <c r="Y149" s="100"/>
      <c r="Z149" s="100"/>
      <c r="AA149" s="100"/>
      <c r="AB149" s="100"/>
      <c r="AC149" s="57"/>
      <c r="AD149" s="104" t="e">
        <v>#DIV/0!</v>
      </c>
      <c r="AE149" s="100"/>
      <c r="AF149" s="100"/>
      <c r="AG149" s="100"/>
      <c r="AH149" s="100"/>
      <c r="AI149" s="57"/>
      <c r="AJ149" s="104" t="e">
        <v>#DIV/0!</v>
      </c>
      <c r="AK149" s="56"/>
      <c r="AL149" s="56"/>
      <c r="AM149" s="100"/>
      <c r="AN149" s="56"/>
      <c r="AO149" s="57"/>
      <c r="AP149" s="104">
        <v>0</v>
      </c>
      <c r="AQ149" s="100"/>
      <c r="AR149" s="100"/>
      <c r="AS149" s="100"/>
      <c r="AT149" s="100"/>
      <c r="AU149" s="57"/>
      <c r="AV149" s="104" t="e">
        <v>#DIV/0!</v>
      </c>
      <c r="AW149" s="100"/>
      <c r="AX149" s="100"/>
      <c r="AY149" s="100">
        <v>5</v>
      </c>
      <c r="AZ149" s="100"/>
      <c r="BA149" s="100" t="s">
        <v>563</v>
      </c>
      <c r="BB149" s="162">
        <v>5</v>
      </c>
      <c r="BC149" s="100"/>
      <c r="BD149" s="100"/>
      <c r="BE149" s="100"/>
      <c r="BF149" s="56"/>
      <c r="BG149" s="74"/>
      <c r="BH149" s="104" t="e">
        <f>AVERAGE(Table12151653[[#This Row],[Column55]],Table12151653[[#This Row],[Column56]])</f>
        <v>#DIV/0!</v>
      </c>
    </row>
    <row r="150" spans="1:60" ht="23.1" customHeight="1" x14ac:dyDescent="0.3">
      <c r="A150" s="78">
        <v>148</v>
      </c>
      <c r="B150" s="61" t="s">
        <v>379</v>
      </c>
      <c r="C150" s="62" t="s">
        <v>380</v>
      </c>
      <c r="D150" s="61" t="s">
        <v>449</v>
      </c>
      <c r="E150" s="61" t="s">
        <v>492</v>
      </c>
      <c r="F150" s="61" t="s">
        <v>640</v>
      </c>
      <c r="G150" s="52"/>
      <c r="H150" s="52"/>
      <c r="I150" s="52"/>
      <c r="J150" s="52"/>
      <c r="K150" s="63"/>
      <c r="L150" s="104">
        <v>0</v>
      </c>
      <c r="M150" s="100" t="s">
        <v>563</v>
      </c>
      <c r="N150" s="100"/>
      <c r="O150" s="100" t="s">
        <v>563</v>
      </c>
      <c r="P150" s="100" t="s">
        <v>563</v>
      </c>
      <c r="Q150" s="100"/>
      <c r="R150" s="162" t="s">
        <v>563</v>
      </c>
      <c r="S150" s="99"/>
      <c r="T150" s="99"/>
      <c r="U150" s="99"/>
      <c r="V150" s="99"/>
      <c r="W150" s="63"/>
      <c r="X150" s="104" t="e">
        <v>#DIV/0!</v>
      </c>
      <c r="Y150" s="99"/>
      <c r="Z150" s="99"/>
      <c r="AA150" s="99"/>
      <c r="AB150" s="99"/>
      <c r="AC150" s="63"/>
      <c r="AD150" s="104" t="e">
        <v>#DIV/0!</v>
      </c>
      <c r="AE150" s="99"/>
      <c r="AF150" s="99"/>
      <c r="AG150" s="99"/>
      <c r="AH150" s="99"/>
      <c r="AI150" s="63"/>
      <c r="AJ150" s="104" t="e">
        <v>#DIV/0!</v>
      </c>
      <c r="AK150" s="52"/>
      <c r="AL150" s="52"/>
      <c r="AM150" s="99"/>
      <c r="AN150" s="52"/>
      <c r="AO150" s="63"/>
      <c r="AP150" s="104">
        <v>0</v>
      </c>
      <c r="AQ150" s="99"/>
      <c r="AR150" s="99"/>
      <c r="AS150" s="99"/>
      <c r="AT150" s="99"/>
      <c r="AU150" s="63"/>
      <c r="AV150" s="104" t="e">
        <v>#DIV/0!</v>
      </c>
      <c r="AW150" s="99"/>
      <c r="AX150" s="99"/>
      <c r="AY150" s="100" t="s">
        <v>563</v>
      </c>
      <c r="AZ150" s="100"/>
      <c r="BA150" s="100" t="s">
        <v>563</v>
      </c>
      <c r="BB150" s="162" t="s">
        <v>563</v>
      </c>
      <c r="BC150" s="99"/>
      <c r="BD150" s="99"/>
      <c r="BE150" s="99"/>
      <c r="BF150" s="52"/>
      <c r="BG150" s="79"/>
      <c r="BH150" s="104" t="e">
        <f>AVERAGE(Table12151653[[#This Row],[Column55]],Table12151653[[#This Row],[Column56]])</f>
        <v>#DIV/0!</v>
      </c>
    </row>
    <row r="151" spans="1:60" ht="23.1" customHeight="1" x14ac:dyDescent="0.3">
      <c r="A151" s="77">
        <v>149</v>
      </c>
      <c r="B151" s="54" t="s">
        <v>155</v>
      </c>
      <c r="C151" s="55" t="s">
        <v>381</v>
      </c>
      <c r="D151" s="54" t="s">
        <v>449</v>
      </c>
      <c r="E151" s="54" t="s">
        <v>34</v>
      </c>
      <c r="F151" s="54" t="s">
        <v>638</v>
      </c>
      <c r="G151" s="56"/>
      <c r="H151" s="56"/>
      <c r="I151" s="56"/>
      <c r="J151" s="56"/>
      <c r="K151" s="57"/>
      <c r="L151" s="104">
        <v>0</v>
      </c>
      <c r="M151" s="100">
        <v>0</v>
      </c>
      <c r="N151" s="100"/>
      <c r="O151" s="100">
        <v>0</v>
      </c>
      <c r="P151" s="100">
        <v>0</v>
      </c>
      <c r="Q151" s="100"/>
      <c r="R151" s="162">
        <v>0</v>
      </c>
      <c r="S151" s="100"/>
      <c r="T151" s="100"/>
      <c r="U151" s="100"/>
      <c r="V151" s="100"/>
      <c r="W151" s="57"/>
      <c r="X151" s="104" t="e">
        <v>#DIV/0!</v>
      </c>
      <c r="Y151" s="100"/>
      <c r="Z151" s="100"/>
      <c r="AA151" s="100"/>
      <c r="AB151" s="100"/>
      <c r="AC151" s="57"/>
      <c r="AD151" s="104" t="e">
        <v>#DIV/0!</v>
      </c>
      <c r="AE151" s="100"/>
      <c r="AF151" s="100"/>
      <c r="AG151" s="100"/>
      <c r="AH151" s="100"/>
      <c r="AI151" s="57"/>
      <c r="AJ151" s="104" t="e">
        <v>#DIV/0!</v>
      </c>
      <c r="AK151" s="56"/>
      <c r="AL151" s="56"/>
      <c r="AM151" s="100"/>
      <c r="AN151" s="56"/>
      <c r="AO151" s="57"/>
      <c r="AP151" s="104">
        <v>0</v>
      </c>
      <c r="AQ151" s="100"/>
      <c r="AR151" s="100"/>
      <c r="AS151" s="100"/>
      <c r="AT151" s="100"/>
      <c r="AU151" s="57"/>
      <c r="AV151" s="104" t="e">
        <v>#DIV/0!</v>
      </c>
      <c r="AW151" s="100"/>
      <c r="AX151" s="100"/>
      <c r="AY151" s="100">
        <v>0</v>
      </c>
      <c r="AZ151" s="100"/>
      <c r="BA151" s="100" t="s">
        <v>563</v>
      </c>
      <c r="BB151" s="162">
        <v>0</v>
      </c>
      <c r="BC151" s="100"/>
      <c r="BD151" s="100"/>
      <c r="BE151" s="100"/>
      <c r="BF151" s="56"/>
      <c r="BG151" s="74"/>
      <c r="BH151" s="104" t="e">
        <f>AVERAGE(Table12151653[[#This Row],[Column55]],Table12151653[[#This Row],[Column56]])</f>
        <v>#DIV/0!</v>
      </c>
    </row>
    <row r="152" spans="1:60" ht="23.1" customHeight="1" x14ac:dyDescent="0.3">
      <c r="A152" s="78">
        <v>150</v>
      </c>
      <c r="B152" s="61" t="s">
        <v>382</v>
      </c>
      <c r="C152" s="62" t="s">
        <v>383</v>
      </c>
      <c r="D152" s="61" t="s">
        <v>541</v>
      </c>
      <c r="E152" s="61" t="s">
        <v>492</v>
      </c>
      <c r="F152" s="61" t="s">
        <v>640</v>
      </c>
      <c r="G152" s="52"/>
      <c r="H152" s="52"/>
      <c r="I152" s="52"/>
      <c r="J152" s="52"/>
      <c r="K152" s="63"/>
      <c r="L152" s="104">
        <v>0</v>
      </c>
      <c r="M152" s="100" t="s">
        <v>563</v>
      </c>
      <c r="N152" s="100"/>
      <c r="O152" s="100" t="s">
        <v>563</v>
      </c>
      <c r="P152" s="100" t="s">
        <v>563</v>
      </c>
      <c r="Q152" s="100"/>
      <c r="R152" s="162" t="s">
        <v>563</v>
      </c>
      <c r="S152" s="99"/>
      <c r="T152" s="99"/>
      <c r="U152" s="99"/>
      <c r="V152" s="99"/>
      <c r="W152" s="63"/>
      <c r="X152" s="104" t="e">
        <v>#DIV/0!</v>
      </c>
      <c r="Y152" s="99"/>
      <c r="Z152" s="99"/>
      <c r="AA152" s="99"/>
      <c r="AB152" s="99"/>
      <c r="AC152" s="63"/>
      <c r="AD152" s="104" t="e">
        <v>#DIV/0!</v>
      </c>
      <c r="AE152" s="99"/>
      <c r="AF152" s="99"/>
      <c r="AG152" s="99"/>
      <c r="AH152" s="99"/>
      <c r="AI152" s="63"/>
      <c r="AJ152" s="104" t="e">
        <v>#DIV/0!</v>
      </c>
      <c r="AK152" s="52"/>
      <c r="AL152" s="52"/>
      <c r="AM152" s="99"/>
      <c r="AN152" s="52"/>
      <c r="AO152" s="63"/>
      <c r="AP152" s="104">
        <v>0</v>
      </c>
      <c r="AQ152" s="99"/>
      <c r="AR152" s="99"/>
      <c r="AS152" s="99"/>
      <c r="AT152" s="99"/>
      <c r="AU152" s="63"/>
      <c r="AV152" s="104" t="e">
        <v>#DIV/0!</v>
      </c>
      <c r="AW152" s="99"/>
      <c r="AX152" s="99"/>
      <c r="AY152" s="100" t="s">
        <v>563</v>
      </c>
      <c r="AZ152" s="100"/>
      <c r="BA152" s="100" t="s">
        <v>563</v>
      </c>
      <c r="BB152" s="162" t="s">
        <v>563</v>
      </c>
      <c r="BC152" s="99"/>
      <c r="BD152" s="99"/>
      <c r="BE152" s="99"/>
      <c r="BF152" s="52"/>
      <c r="BG152" s="79"/>
      <c r="BH152" s="104" t="e">
        <f>AVERAGE(Table12151653[[#This Row],[Column55]],Table12151653[[#This Row],[Column56]])</f>
        <v>#DIV/0!</v>
      </c>
    </row>
    <row r="153" spans="1:60" ht="23.1" customHeight="1" x14ac:dyDescent="0.3">
      <c r="A153" s="77">
        <v>151</v>
      </c>
      <c r="B153" s="54" t="s">
        <v>45</v>
      </c>
      <c r="C153" s="55" t="s">
        <v>46</v>
      </c>
      <c r="D153" s="54" t="s">
        <v>449</v>
      </c>
      <c r="E153" s="54" t="s">
        <v>34</v>
      </c>
      <c r="F153" s="54" t="s">
        <v>638</v>
      </c>
      <c r="G153" s="56"/>
      <c r="H153" s="56"/>
      <c r="I153" s="56"/>
      <c r="J153" s="56"/>
      <c r="K153" s="57"/>
      <c r="L153" s="104">
        <v>0</v>
      </c>
      <c r="M153" s="100">
        <v>0</v>
      </c>
      <c r="N153" s="100"/>
      <c r="O153" s="100">
        <v>0</v>
      </c>
      <c r="P153" s="100">
        <v>0</v>
      </c>
      <c r="Q153" s="100"/>
      <c r="R153" s="162">
        <v>0</v>
      </c>
      <c r="S153" s="100"/>
      <c r="T153" s="100"/>
      <c r="U153" s="100"/>
      <c r="V153" s="100"/>
      <c r="W153" s="57"/>
      <c r="X153" s="104" t="e">
        <v>#DIV/0!</v>
      </c>
      <c r="Y153" s="100"/>
      <c r="Z153" s="100"/>
      <c r="AA153" s="100"/>
      <c r="AB153" s="100"/>
      <c r="AC153" s="57"/>
      <c r="AD153" s="104" t="e">
        <v>#DIV/0!</v>
      </c>
      <c r="AE153" s="100"/>
      <c r="AF153" s="100"/>
      <c r="AG153" s="100"/>
      <c r="AH153" s="100"/>
      <c r="AI153" s="57"/>
      <c r="AJ153" s="104" t="e">
        <v>#DIV/0!</v>
      </c>
      <c r="AK153" s="56"/>
      <c r="AL153" s="56"/>
      <c r="AM153" s="100"/>
      <c r="AN153" s="56"/>
      <c r="AO153" s="57"/>
      <c r="AP153" s="104">
        <v>0</v>
      </c>
      <c r="AQ153" s="100"/>
      <c r="AR153" s="100"/>
      <c r="AS153" s="100"/>
      <c r="AT153" s="100"/>
      <c r="AU153" s="57"/>
      <c r="AV153" s="104" t="e">
        <v>#DIV/0!</v>
      </c>
      <c r="AW153" s="100"/>
      <c r="AX153" s="100"/>
      <c r="AY153" s="100">
        <v>0</v>
      </c>
      <c r="AZ153" s="100"/>
      <c r="BA153" s="100" t="s">
        <v>563</v>
      </c>
      <c r="BB153" s="162">
        <v>0</v>
      </c>
      <c r="BC153" s="100"/>
      <c r="BD153" s="100"/>
      <c r="BE153" s="100"/>
      <c r="BF153" s="56"/>
      <c r="BG153" s="74"/>
      <c r="BH153" s="104" t="e">
        <f>AVERAGE(Table12151653[[#This Row],[Column55]],Table12151653[[#This Row],[Column56]])</f>
        <v>#DIV/0!</v>
      </c>
    </row>
    <row r="154" spans="1:60" ht="23.1" customHeight="1" x14ac:dyDescent="0.3">
      <c r="A154" s="78">
        <v>152</v>
      </c>
      <c r="B154" s="61" t="s">
        <v>82</v>
      </c>
      <c r="C154" s="62" t="s">
        <v>83</v>
      </c>
      <c r="D154" s="61" t="s">
        <v>449</v>
      </c>
      <c r="E154" s="61" t="s">
        <v>34</v>
      </c>
      <c r="F154" s="61" t="s">
        <v>638</v>
      </c>
      <c r="G154" s="52"/>
      <c r="H154" s="52"/>
      <c r="I154" s="52"/>
      <c r="J154" s="52"/>
      <c r="K154" s="63"/>
      <c r="L154" s="104">
        <v>0</v>
      </c>
      <c r="M154" s="100">
        <v>3</v>
      </c>
      <c r="N154" s="100"/>
      <c r="O154" s="100">
        <v>3</v>
      </c>
      <c r="P154" s="100">
        <v>3</v>
      </c>
      <c r="Q154" s="100"/>
      <c r="R154" s="162">
        <v>3</v>
      </c>
      <c r="S154" s="99"/>
      <c r="T154" s="99"/>
      <c r="U154" s="99"/>
      <c r="V154" s="99"/>
      <c r="W154" s="63"/>
      <c r="X154" s="104" t="e">
        <v>#DIV/0!</v>
      </c>
      <c r="Y154" s="99"/>
      <c r="Z154" s="99"/>
      <c r="AA154" s="99"/>
      <c r="AB154" s="99"/>
      <c r="AC154" s="63"/>
      <c r="AD154" s="104" t="e">
        <v>#DIV/0!</v>
      </c>
      <c r="AE154" s="99"/>
      <c r="AF154" s="99"/>
      <c r="AG154" s="99"/>
      <c r="AH154" s="99"/>
      <c r="AI154" s="63"/>
      <c r="AJ154" s="104" t="e">
        <v>#DIV/0!</v>
      </c>
      <c r="AK154" s="52"/>
      <c r="AL154" s="52"/>
      <c r="AM154" s="99"/>
      <c r="AN154" s="52"/>
      <c r="AO154" s="63"/>
      <c r="AP154" s="104">
        <v>0</v>
      </c>
      <c r="AQ154" s="99"/>
      <c r="AR154" s="99"/>
      <c r="AS154" s="99"/>
      <c r="AT154" s="99"/>
      <c r="AU154" s="63"/>
      <c r="AV154" s="104" t="e">
        <v>#DIV/0!</v>
      </c>
      <c r="AW154" s="99"/>
      <c r="AX154" s="99"/>
      <c r="AY154" s="100">
        <v>5</v>
      </c>
      <c r="AZ154" s="100"/>
      <c r="BA154" s="100" t="s">
        <v>563</v>
      </c>
      <c r="BB154" s="162">
        <v>5</v>
      </c>
      <c r="BC154" s="99"/>
      <c r="BD154" s="99"/>
      <c r="BE154" s="99"/>
      <c r="BF154" s="52"/>
      <c r="BG154" s="79"/>
      <c r="BH154" s="104" t="e">
        <f>AVERAGE(Table12151653[[#This Row],[Column55]],Table12151653[[#This Row],[Column56]])</f>
        <v>#DIV/0!</v>
      </c>
    </row>
    <row r="155" spans="1:60" ht="23.1" customHeight="1" x14ac:dyDescent="0.3">
      <c r="A155" s="77">
        <v>153</v>
      </c>
      <c r="B155" s="54" t="s">
        <v>384</v>
      </c>
      <c r="C155" s="55" t="s">
        <v>385</v>
      </c>
      <c r="D155" s="54" t="s">
        <v>449</v>
      </c>
      <c r="E155" s="54" t="s">
        <v>492</v>
      </c>
      <c r="F155" s="54" t="s">
        <v>640</v>
      </c>
      <c r="G155" s="56"/>
      <c r="H155" s="56"/>
      <c r="I155" s="56"/>
      <c r="J155" s="56"/>
      <c r="K155" s="57"/>
      <c r="L155" s="104">
        <v>0</v>
      </c>
      <c r="M155" s="100" t="s">
        <v>563</v>
      </c>
      <c r="N155" s="100"/>
      <c r="O155" s="100" t="s">
        <v>563</v>
      </c>
      <c r="P155" s="100" t="s">
        <v>563</v>
      </c>
      <c r="Q155" s="100"/>
      <c r="R155" s="162" t="s">
        <v>563</v>
      </c>
      <c r="S155" s="100"/>
      <c r="T155" s="100"/>
      <c r="U155" s="100"/>
      <c r="V155" s="100"/>
      <c r="W155" s="57"/>
      <c r="X155" s="104" t="e">
        <v>#DIV/0!</v>
      </c>
      <c r="Y155" s="100"/>
      <c r="Z155" s="100"/>
      <c r="AA155" s="100"/>
      <c r="AB155" s="100"/>
      <c r="AC155" s="57"/>
      <c r="AD155" s="104" t="e">
        <v>#DIV/0!</v>
      </c>
      <c r="AE155" s="100"/>
      <c r="AF155" s="100"/>
      <c r="AG155" s="100"/>
      <c r="AH155" s="100"/>
      <c r="AI155" s="57"/>
      <c r="AJ155" s="104" t="e">
        <v>#DIV/0!</v>
      </c>
      <c r="AK155" s="56"/>
      <c r="AL155" s="56"/>
      <c r="AM155" s="100"/>
      <c r="AN155" s="56"/>
      <c r="AO155" s="57"/>
      <c r="AP155" s="104">
        <v>0</v>
      </c>
      <c r="AQ155" s="100"/>
      <c r="AR155" s="100"/>
      <c r="AS155" s="100"/>
      <c r="AT155" s="100"/>
      <c r="AU155" s="57"/>
      <c r="AV155" s="104" t="e">
        <v>#DIV/0!</v>
      </c>
      <c r="AW155" s="100"/>
      <c r="AX155" s="100"/>
      <c r="AY155" s="100" t="s">
        <v>563</v>
      </c>
      <c r="AZ155" s="100"/>
      <c r="BA155" s="100" t="s">
        <v>563</v>
      </c>
      <c r="BB155" s="162" t="s">
        <v>563</v>
      </c>
      <c r="BC155" s="100"/>
      <c r="BD155" s="100"/>
      <c r="BE155" s="100"/>
      <c r="BF155" s="56"/>
      <c r="BG155" s="74"/>
      <c r="BH155" s="104" t="e">
        <f>AVERAGE(Table12151653[[#This Row],[Column55]],Table12151653[[#This Row],[Column56]])</f>
        <v>#DIV/0!</v>
      </c>
    </row>
    <row r="156" spans="1:60" ht="23.1" customHeight="1" x14ac:dyDescent="0.3">
      <c r="A156" s="78">
        <v>154</v>
      </c>
      <c r="B156" s="61" t="s">
        <v>92</v>
      </c>
      <c r="C156" s="62" t="s">
        <v>93</v>
      </c>
      <c r="D156" s="61" t="s">
        <v>541</v>
      </c>
      <c r="E156" s="61" t="s">
        <v>34</v>
      </c>
      <c r="F156" s="61" t="s">
        <v>638</v>
      </c>
      <c r="G156" s="52"/>
      <c r="H156" s="52"/>
      <c r="I156" s="52"/>
      <c r="J156" s="52"/>
      <c r="K156" s="63"/>
      <c r="L156" s="104">
        <v>0</v>
      </c>
      <c r="M156" s="100">
        <v>2</v>
      </c>
      <c r="N156" s="100"/>
      <c r="O156" s="100">
        <v>2</v>
      </c>
      <c r="P156" s="100">
        <v>1</v>
      </c>
      <c r="Q156" s="100"/>
      <c r="R156" s="162">
        <v>1.6666666666666667</v>
      </c>
      <c r="S156" s="99"/>
      <c r="T156" s="99"/>
      <c r="U156" s="99"/>
      <c r="V156" s="99"/>
      <c r="W156" s="63"/>
      <c r="X156" s="104" t="e">
        <v>#DIV/0!</v>
      </c>
      <c r="Y156" s="99"/>
      <c r="Z156" s="99"/>
      <c r="AA156" s="99"/>
      <c r="AB156" s="99"/>
      <c r="AC156" s="63"/>
      <c r="AD156" s="104" t="e">
        <v>#DIV/0!</v>
      </c>
      <c r="AE156" s="99"/>
      <c r="AF156" s="99"/>
      <c r="AG156" s="99"/>
      <c r="AH156" s="99"/>
      <c r="AI156" s="63"/>
      <c r="AJ156" s="104" t="e">
        <v>#DIV/0!</v>
      </c>
      <c r="AK156" s="52"/>
      <c r="AL156" s="52"/>
      <c r="AM156" s="99"/>
      <c r="AN156" s="52"/>
      <c r="AO156" s="63"/>
      <c r="AP156" s="104">
        <v>0</v>
      </c>
      <c r="AQ156" s="99"/>
      <c r="AR156" s="99"/>
      <c r="AS156" s="99"/>
      <c r="AT156" s="99"/>
      <c r="AU156" s="63"/>
      <c r="AV156" s="104" t="e">
        <v>#DIV/0!</v>
      </c>
      <c r="AW156" s="99"/>
      <c r="AX156" s="99"/>
      <c r="AY156" s="100">
        <v>5</v>
      </c>
      <c r="AZ156" s="100"/>
      <c r="BA156" s="100" t="s">
        <v>563</v>
      </c>
      <c r="BB156" s="162">
        <v>5</v>
      </c>
      <c r="BC156" s="99"/>
      <c r="BD156" s="99"/>
      <c r="BE156" s="99"/>
      <c r="BF156" s="52"/>
      <c r="BG156" s="79"/>
      <c r="BH156" s="104" t="e">
        <f>AVERAGE(Table12151653[[#This Row],[Column55]],Table12151653[[#This Row],[Column56]])</f>
        <v>#DIV/0!</v>
      </c>
    </row>
    <row r="157" spans="1:60" ht="23.1" customHeight="1" x14ac:dyDescent="0.3">
      <c r="A157" s="77">
        <v>155</v>
      </c>
      <c r="B157" s="54" t="s">
        <v>187</v>
      </c>
      <c r="C157" s="55" t="s">
        <v>188</v>
      </c>
      <c r="D157" s="54" t="s">
        <v>541</v>
      </c>
      <c r="E157" s="54" t="s">
        <v>160</v>
      </c>
      <c r="F157" s="54" t="s">
        <v>641</v>
      </c>
      <c r="G157" s="56"/>
      <c r="H157" s="56"/>
      <c r="I157" s="56"/>
      <c r="J157" s="56"/>
      <c r="K157" s="57"/>
      <c r="L157" s="104">
        <v>0</v>
      </c>
      <c r="M157" s="100">
        <v>2</v>
      </c>
      <c r="N157" s="100"/>
      <c r="O157" s="100">
        <v>2</v>
      </c>
      <c r="P157" s="100" t="s">
        <v>563</v>
      </c>
      <c r="Q157" s="100"/>
      <c r="R157" s="162">
        <v>2</v>
      </c>
      <c r="S157" s="100"/>
      <c r="T157" s="100"/>
      <c r="U157" s="100"/>
      <c r="V157" s="100"/>
      <c r="W157" s="57"/>
      <c r="X157" s="104" t="e">
        <v>#DIV/0!</v>
      </c>
      <c r="Y157" s="100"/>
      <c r="Z157" s="100"/>
      <c r="AA157" s="100"/>
      <c r="AB157" s="100"/>
      <c r="AC157" s="57"/>
      <c r="AD157" s="104" t="e">
        <v>#DIV/0!</v>
      </c>
      <c r="AE157" s="100"/>
      <c r="AF157" s="100"/>
      <c r="AG157" s="100"/>
      <c r="AH157" s="100"/>
      <c r="AI157" s="57"/>
      <c r="AJ157" s="104" t="e">
        <v>#DIV/0!</v>
      </c>
      <c r="AK157" s="56"/>
      <c r="AL157" s="56"/>
      <c r="AM157" s="100"/>
      <c r="AN157" s="56"/>
      <c r="AO157" s="57"/>
      <c r="AP157" s="104">
        <v>0</v>
      </c>
      <c r="AQ157" s="100"/>
      <c r="AR157" s="100"/>
      <c r="AS157" s="100"/>
      <c r="AT157" s="100"/>
      <c r="AU157" s="57"/>
      <c r="AV157" s="104" t="e">
        <v>#DIV/0!</v>
      </c>
      <c r="AW157" s="100"/>
      <c r="AX157" s="100"/>
      <c r="AY157" s="100">
        <v>5</v>
      </c>
      <c r="AZ157" s="100"/>
      <c r="BA157" s="100" t="s">
        <v>563</v>
      </c>
      <c r="BB157" s="162">
        <v>5</v>
      </c>
      <c r="BC157" s="100"/>
      <c r="BD157" s="100"/>
      <c r="BE157" s="100"/>
      <c r="BF157" s="56"/>
      <c r="BG157" s="74"/>
      <c r="BH157" s="104" t="e">
        <f>AVERAGE(Table12151653[[#This Row],[Column55]],Table12151653[[#This Row],[Column56]])</f>
        <v>#DIV/0!</v>
      </c>
    </row>
    <row r="158" spans="1:60" ht="23.1" customHeight="1" x14ac:dyDescent="0.3">
      <c r="A158" s="78">
        <v>156</v>
      </c>
      <c r="B158" s="61" t="s">
        <v>173</v>
      </c>
      <c r="C158" s="62" t="s">
        <v>174</v>
      </c>
      <c r="D158" s="61" t="s">
        <v>449</v>
      </c>
      <c r="E158" s="61" t="s">
        <v>160</v>
      </c>
      <c r="F158" s="61" t="s">
        <v>641</v>
      </c>
      <c r="G158" s="52"/>
      <c r="H158" s="52"/>
      <c r="I158" s="52"/>
      <c r="J158" s="52"/>
      <c r="K158" s="63"/>
      <c r="L158" s="104">
        <v>0</v>
      </c>
      <c r="M158" s="100">
        <v>4</v>
      </c>
      <c r="N158" s="100"/>
      <c r="O158" s="100">
        <v>4</v>
      </c>
      <c r="P158" s="100" t="s">
        <v>563</v>
      </c>
      <c r="Q158" s="100"/>
      <c r="R158" s="162">
        <v>4</v>
      </c>
      <c r="S158" s="99"/>
      <c r="T158" s="99"/>
      <c r="U158" s="99"/>
      <c r="V158" s="99"/>
      <c r="W158" s="63"/>
      <c r="X158" s="104" t="e">
        <v>#DIV/0!</v>
      </c>
      <c r="Y158" s="99"/>
      <c r="Z158" s="99"/>
      <c r="AA158" s="99"/>
      <c r="AB158" s="99"/>
      <c r="AC158" s="63"/>
      <c r="AD158" s="104" t="e">
        <v>#DIV/0!</v>
      </c>
      <c r="AE158" s="99"/>
      <c r="AF158" s="99"/>
      <c r="AG158" s="99"/>
      <c r="AH158" s="99"/>
      <c r="AI158" s="63"/>
      <c r="AJ158" s="104" t="e">
        <v>#DIV/0!</v>
      </c>
      <c r="AK158" s="52"/>
      <c r="AL158" s="52"/>
      <c r="AM158" s="99"/>
      <c r="AN158" s="52"/>
      <c r="AO158" s="63"/>
      <c r="AP158" s="104">
        <v>0</v>
      </c>
      <c r="AQ158" s="99"/>
      <c r="AR158" s="99"/>
      <c r="AS158" s="99"/>
      <c r="AT158" s="99"/>
      <c r="AU158" s="63"/>
      <c r="AV158" s="104" t="e">
        <v>#DIV/0!</v>
      </c>
      <c r="AW158" s="99"/>
      <c r="AX158" s="99"/>
      <c r="AY158" s="100">
        <v>5</v>
      </c>
      <c r="AZ158" s="100"/>
      <c r="BA158" s="100" t="s">
        <v>563</v>
      </c>
      <c r="BB158" s="162">
        <v>5</v>
      </c>
      <c r="BC158" s="99"/>
      <c r="BD158" s="99"/>
      <c r="BE158" s="99"/>
      <c r="BF158" s="52"/>
      <c r="BG158" s="79"/>
      <c r="BH158" s="104" t="e">
        <f>AVERAGE(Table12151653[[#This Row],[Column55]],Table12151653[[#This Row],[Column56]])</f>
        <v>#DIV/0!</v>
      </c>
    </row>
    <row r="159" spans="1:60" ht="23.1" customHeight="1" x14ac:dyDescent="0.3">
      <c r="A159" s="77">
        <v>157</v>
      </c>
      <c r="B159" s="54" t="s">
        <v>204</v>
      </c>
      <c r="C159" s="55" t="s">
        <v>205</v>
      </c>
      <c r="D159" s="54" t="s">
        <v>449</v>
      </c>
      <c r="E159" s="54" t="s">
        <v>160</v>
      </c>
      <c r="F159" s="54" t="s">
        <v>641</v>
      </c>
      <c r="G159" s="56"/>
      <c r="H159" s="56"/>
      <c r="I159" s="56"/>
      <c r="J159" s="56"/>
      <c r="K159" s="57"/>
      <c r="L159" s="104">
        <v>0</v>
      </c>
      <c r="M159" s="100">
        <v>0</v>
      </c>
      <c r="N159" s="100"/>
      <c r="O159" s="100">
        <v>0</v>
      </c>
      <c r="P159" s="100" t="s">
        <v>563</v>
      </c>
      <c r="Q159" s="100"/>
      <c r="R159" s="162">
        <v>0</v>
      </c>
      <c r="S159" s="100"/>
      <c r="T159" s="100"/>
      <c r="U159" s="100"/>
      <c r="V159" s="100"/>
      <c r="W159" s="57"/>
      <c r="X159" s="104" t="e">
        <v>#DIV/0!</v>
      </c>
      <c r="Y159" s="100"/>
      <c r="Z159" s="100"/>
      <c r="AA159" s="100"/>
      <c r="AB159" s="100"/>
      <c r="AC159" s="57"/>
      <c r="AD159" s="104" t="e">
        <v>#DIV/0!</v>
      </c>
      <c r="AE159" s="100"/>
      <c r="AF159" s="100"/>
      <c r="AG159" s="100"/>
      <c r="AH159" s="100"/>
      <c r="AI159" s="57"/>
      <c r="AJ159" s="104" t="e">
        <v>#DIV/0!</v>
      </c>
      <c r="AK159" s="56"/>
      <c r="AL159" s="56"/>
      <c r="AM159" s="100"/>
      <c r="AN159" s="56"/>
      <c r="AO159" s="57"/>
      <c r="AP159" s="104">
        <v>0</v>
      </c>
      <c r="AQ159" s="100"/>
      <c r="AR159" s="100"/>
      <c r="AS159" s="100"/>
      <c r="AT159" s="100"/>
      <c r="AU159" s="57"/>
      <c r="AV159" s="104" t="e">
        <v>#DIV/0!</v>
      </c>
      <c r="AW159" s="100"/>
      <c r="AX159" s="100"/>
      <c r="AY159" s="100">
        <v>0</v>
      </c>
      <c r="AZ159" s="100"/>
      <c r="BA159" s="100" t="s">
        <v>563</v>
      </c>
      <c r="BB159" s="162">
        <v>0</v>
      </c>
      <c r="BC159" s="100"/>
      <c r="BD159" s="100"/>
      <c r="BE159" s="100"/>
      <c r="BF159" s="56"/>
      <c r="BG159" s="74"/>
      <c r="BH159" s="104" t="e">
        <f>AVERAGE(Table12151653[[#This Row],[Column55]],Table12151653[[#This Row],[Column56]])</f>
        <v>#DIV/0!</v>
      </c>
    </row>
    <row r="160" spans="1:60" ht="23.1" customHeight="1" x14ac:dyDescent="0.3">
      <c r="A160" s="78">
        <v>158</v>
      </c>
      <c r="B160" s="61" t="s">
        <v>386</v>
      </c>
      <c r="C160" s="62" t="s">
        <v>387</v>
      </c>
      <c r="D160" s="61" t="s">
        <v>449</v>
      </c>
      <c r="E160" s="61" t="s">
        <v>492</v>
      </c>
      <c r="F160" s="61" t="s">
        <v>640</v>
      </c>
      <c r="G160" s="52"/>
      <c r="H160" s="52"/>
      <c r="I160" s="52"/>
      <c r="J160" s="52"/>
      <c r="K160" s="63"/>
      <c r="L160" s="104">
        <v>0</v>
      </c>
      <c r="M160" s="100" t="s">
        <v>563</v>
      </c>
      <c r="N160" s="100"/>
      <c r="O160" s="100" t="s">
        <v>563</v>
      </c>
      <c r="P160" s="100" t="s">
        <v>563</v>
      </c>
      <c r="Q160" s="100"/>
      <c r="R160" s="162" t="s">
        <v>563</v>
      </c>
      <c r="S160" s="99"/>
      <c r="T160" s="99"/>
      <c r="U160" s="99"/>
      <c r="V160" s="99"/>
      <c r="W160" s="63"/>
      <c r="X160" s="104" t="e">
        <v>#DIV/0!</v>
      </c>
      <c r="Y160" s="99"/>
      <c r="Z160" s="99"/>
      <c r="AA160" s="99"/>
      <c r="AB160" s="99"/>
      <c r="AC160" s="63"/>
      <c r="AD160" s="104" t="e">
        <v>#DIV/0!</v>
      </c>
      <c r="AE160" s="99"/>
      <c r="AF160" s="99"/>
      <c r="AG160" s="99"/>
      <c r="AH160" s="99"/>
      <c r="AI160" s="63"/>
      <c r="AJ160" s="104" t="e">
        <v>#DIV/0!</v>
      </c>
      <c r="AK160" s="52"/>
      <c r="AL160" s="52"/>
      <c r="AM160" s="99"/>
      <c r="AN160" s="52"/>
      <c r="AO160" s="63"/>
      <c r="AP160" s="104">
        <v>0</v>
      </c>
      <c r="AQ160" s="99"/>
      <c r="AR160" s="99"/>
      <c r="AS160" s="99"/>
      <c r="AT160" s="99"/>
      <c r="AU160" s="63"/>
      <c r="AV160" s="104" t="e">
        <v>#DIV/0!</v>
      </c>
      <c r="AW160" s="99"/>
      <c r="AX160" s="99"/>
      <c r="AY160" s="100" t="s">
        <v>563</v>
      </c>
      <c r="AZ160" s="100"/>
      <c r="BA160" s="100" t="s">
        <v>563</v>
      </c>
      <c r="BB160" s="162" t="s">
        <v>563</v>
      </c>
      <c r="BC160" s="99"/>
      <c r="BD160" s="99"/>
      <c r="BE160" s="99"/>
      <c r="BF160" s="52"/>
      <c r="BG160" s="79"/>
      <c r="BH160" s="104" t="e">
        <f>AVERAGE(Table12151653[[#This Row],[Column55]],Table12151653[[#This Row],[Column56]])</f>
        <v>#DIV/0!</v>
      </c>
    </row>
    <row r="161" spans="1:60" ht="23.1" customHeight="1" x14ac:dyDescent="0.3">
      <c r="A161" s="77">
        <v>159</v>
      </c>
      <c r="B161" s="54" t="s">
        <v>189</v>
      </c>
      <c r="C161" s="55" t="s">
        <v>190</v>
      </c>
      <c r="D161" s="54" t="s">
        <v>449</v>
      </c>
      <c r="E161" s="54" t="s">
        <v>160</v>
      </c>
      <c r="F161" s="54" t="s">
        <v>641</v>
      </c>
      <c r="G161" s="56"/>
      <c r="H161" s="56"/>
      <c r="I161" s="56"/>
      <c r="J161" s="56"/>
      <c r="K161" s="57"/>
      <c r="L161" s="104">
        <v>0</v>
      </c>
      <c r="M161" s="100">
        <v>2</v>
      </c>
      <c r="N161" s="100"/>
      <c r="O161" s="100">
        <v>2</v>
      </c>
      <c r="P161" s="100" t="s">
        <v>563</v>
      </c>
      <c r="Q161" s="100"/>
      <c r="R161" s="162">
        <v>2</v>
      </c>
      <c r="S161" s="100"/>
      <c r="T161" s="100"/>
      <c r="U161" s="100"/>
      <c r="V161" s="100"/>
      <c r="W161" s="57"/>
      <c r="X161" s="104" t="e">
        <v>#DIV/0!</v>
      </c>
      <c r="Y161" s="100"/>
      <c r="Z161" s="100"/>
      <c r="AA161" s="100"/>
      <c r="AB161" s="100"/>
      <c r="AC161" s="57"/>
      <c r="AD161" s="104" t="e">
        <v>#DIV/0!</v>
      </c>
      <c r="AE161" s="100"/>
      <c r="AF161" s="100"/>
      <c r="AG161" s="100"/>
      <c r="AH161" s="100"/>
      <c r="AI161" s="57"/>
      <c r="AJ161" s="104" t="e">
        <v>#DIV/0!</v>
      </c>
      <c r="AK161" s="56"/>
      <c r="AL161" s="56"/>
      <c r="AM161" s="100"/>
      <c r="AN161" s="56"/>
      <c r="AO161" s="57"/>
      <c r="AP161" s="104">
        <v>0</v>
      </c>
      <c r="AQ161" s="100"/>
      <c r="AR161" s="100"/>
      <c r="AS161" s="100"/>
      <c r="AT161" s="100"/>
      <c r="AU161" s="57"/>
      <c r="AV161" s="104" t="e">
        <v>#DIV/0!</v>
      </c>
      <c r="AW161" s="100"/>
      <c r="AX161" s="100"/>
      <c r="AY161" s="100">
        <v>5</v>
      </c>
      <c r="AZ161" s="100"/>
      <c r="BA161" s="100" t="s">
        <v>563</v>
      </c>
      <c r="BB161" s="162">
        <v>5</v>
      </c>
      <c r="BC161" s="100"/>
      <c r="BD161" s="100"/>
      <c r="BE161" s="100"/>
      <c r="BF161" s="56"/>
      <c r="BG161" s="74"/>
      <c r="BH161" s="104" t="e">
        <f>AVERAGE(Table12151653[[#This Row],[Column55]],Table12151653[[#This Row],[Column56]])</f>
        <v>#DIV/0!</v>
      </c>
    </row>
    <row r="162" spans="1:60" ht="23.1" customHeight="1" x14ac:dyDescent="0.3">
      <c r="A162" s="78">
        <v>160</v>
      </c>
      <c r="B162" s="61" t="s">
        <v>156</v>
      </c>
      <c r="C162" s="62" t="s">
        <v>157</v>
      </c>
      <c r="D162" s="61" t="s">
        <v>541</v>
      </c>
      <c r="E162" s="61" t="s">
        <v>34</v>
      </c>
      <c r="F162" s="61" t="s">
        <v>638</v>
      </c>
      <c r="G162" s="52"/>
      <c r="H162" s="52"/>
      <c r="I162" s="52"/>
      <c r="J162" s="52"/>
      <c r="K162" s="63"/>
      <c r="L162" s="104">
        <v>0</v>
      </c>
      <c r="M162" s="100">
        <v>0</v>
      </c>
      <c r="N162" s="100"/>
      <c r="O162" s="100">
        <v>0</v>
      </c>
      <c r="P162" s="100">
        <v>0</v>
      </c>
      <c r="Q162" s="100"/>
      <c r="R162" s="162">
        <v>0</v>
      </c>
      <c r="S162" s="99"/>
      <c r="T162" s="99"/>
      <c r="U162" s="99"/>
      <c r="V162" s="99"/>
      <c r="W162" s="63"/>
      <c r="X162" s="104" t="e">
        <v>#DIV/0!</v>
      </c>
      <c r="Y162" s="99"/>
      <c r="Z162" s="99"/>
      <c r="AA162" s="99"/>
      <c r="AB162" s="99"/>
      <c r="AC162" s="63"/>
      <c r="AD162" s="104" t="e">
        <v>#DIV/0!</v>
      </c>
      <c r="AE162" s="99"/>
      <c r="AF162" s="99"/>
      <c r="AG162" s="99"/>
      <c r="AH162" s="99"/>
      <c r="AI162" s="63"/>
      <c r="AJ162" s="104" t="e">
        <v>#DIV/0!</v>
      </c>
      <c r="AK162" s="52"/>
      <c r="AL162" s="52"/>
      <c r="AM162" s="99"/>
      <c r="AN162" s="52"/>
      <c r="AO162" s="63"/>
      <c r="AP162" s="104">
        <v>0</v>
      </c>
      <c r="AQ162" s="99"/>
      <c r="AR162" s="99"/>
      <c r="AS162" s="99"/>
      <c r="AT162" s="99"/>
      <c r="AU162" s="63"/>
      <c r="AV162" s="104" t="e">
        <v>#DIV/0!</v>
      </c>
      <c r="AW162" s="99"/>
      <c r="AX162" s="99"/>
      <c r="AY162" s="100">
        <v>0</v>
      </c>
      <c r="AZ162" s="100"/>
      <c r="BA162" s="100" t="s">
        <v>563</v>
      </c>
      <c r="BB162" s="162">
        <v>0</v>
      </c>
      <c r="BC162" s="99"/>
      <c r="BD162" s="99"/>
      <c r="BE162" s="99"/>
      <c r="BF162" s="52"/>
      <c r="BG162" s="79"/>
      <c r="BH162" s="104" t="e">
        <f>AVERAGE(Table12151653[[#This Row],[Column55]],Table12151653[[#This Row],[Column56]])</f>
        <v>#DIV/0!</v>
      </c>
    </row>
    <row r="163" spans="1:60" ht="23.1" customHeight="1" x14ac:dyDescent="0.3">
      <c r="A163" s="77">
        <v>161</v>
      </c>
      <c r="B163" s="54" t="s">
        <v>388</v>
      </c>
      <c r="C163" s="55" t="s">
        <v>389</v>
      </c>
      <c r="D163" s="54" t="s">
        <v>449</v>
      </c>
      <c r="E163" s="54" t="s">
        <v>492</v>
      </c>
      <c r="F163" s="54" t="s">
        <v>640</v>
      </c>
      <c r="G163" s="56"/>
      <c r="H163" s="56"/>
      <c r="I163" s="56"/>
      <c r="J163" s="56"/>
      <c r="K163" s="57"/>
      <c r="L163" s="104">
        <v>0</v>
      </c>
      <c r="M163" s="100" t="s">
        <v>563</v>
      </c>
      <c r="N163" s="100"/>
      <c r="O163" s="100" t="s">
        <v>563</v>
      </c>
      <c r="P163" s="100" t="s">
        <v>563</v>
      </c>
      <c r="Q163" s="100"/>
      <c r="R163" s="162" t="s">
        <v>563</v>
      </c>
      <c r="S163" s="100"/>
      <c r="T163" s="100"/>
      <c r="U163" s="100"/>
      <c r="V163" s="100"/>
      <c r="W163" s="57"/>
      <c r="X163" s="104" t="e">
        <v>#DIV/0!</v>
      </c>
      <c r="Y163" s="100"/>
      <c r="Z163" s="100"/>
      <c r="AA163" s="100"/>
      <c r="AB163" s="100"/>
      <c r="AC163" s="57"/>
      <c r="AD163" s="104" t="e">
        <v>#DIV/0!</v>
      </c>
      <c r="AE163" s="100"/>
      <c r="AF163" s="100"/>
      <c r="AG163" s="100"/>
      <c r="AH163" s="100"/>
      <c r="AI163" s="57"/>
      <c r="AJ163" s="104" t="e">
        <v>#DIV/0!</v>
      </c>
      <c r="AK163" s="56"/>
      <c r="AL163" s="56"/>
      <c r="AM163" s="100"/>
      <c r="AN163" s="56"/>
      <c r="AO163" s="57"/>
      <c r="AP163" s="104">
        <v>0</v>
      </c>
      <c r="AQ163" s="100"/>
      <c r="AR163" s="100"/>
      <c r="AS163" s="100"/>
      <c r="AT163" s="100"/>
      <c r="AU163" s="57"/>
      <c r="AV163" s="104" t="e">
        <v>#DIV/0!</v>
      </c>
      <c r="AW163" s="100"/>
      <c r="AX163" s="100"/>
      <c r="AY163" s="100" t="s">
        <v>563</v>
      </c>
      <c r="AZ163" s="100"/>
      <c r="BA163" s="100" t="s">
        <v>563</v>
      </c>
      <c r="BB163" s="162" t="s">
        <v>563</v>
      </c>
      <c r="BC163" s="100"/>
      <c r="BD163" s="100"/>
      <c r="BE163" s="100"/>
      <c r="BF163" s="56"/>
      <c r="BG163" s="74"/>
      <c r="BH163" s="104" t="e">
        <f>AVERAGE(Table12151653[[#This Row],[Column55]],Table12151653[[#This Row],[Column56]])</f>
        <v>#DIV/0!</v>
      </c>
    </row>
    <row r="164" spans="1:60" ht="23.1" customHeight="1" x14ac:dyDescent="0.3">
      <c r="A164" s="78">
        <v>162</v>
      </c>
      <c r="B164" s="61" t="s">
        <v>390</v>
      </c>
      <c r="C164" s="62" t="s">
        <v>391</v>
      </c>
      <c r="D164" s="61" t="s">
        <v>449</v>
      </c>
      <c r="E164" s="61" t="s">
        <v>492</v>
      </c>
      <c r="F164" s="61" t="s">
        <v>640</v>
      </c>
      <c r="G164" s="52"/>
      <c r="H164" s="52"/>
      <c r="I164" s="52"/>
      <c r="J164" s="52"/>
      <c r="K164" s="63"/>
      <c r="L164" s="104">
        <v>0</v>
      </c>
      <c r="M164" s="100" t="s">
        <v>563</v>
      </c>
      <c r="N164" s="100"/>
      <c r="O164" s="100" t="s">
        <v>563</v>
      </c>
      <c r="P164" s="100" t="s">
        <v>563</v>
      </c>
      <c r="Q164" s="100"/>
      <c r="R164" s="162" t="s">
        <v>563</v>
      </c>
      <c r="S164" s="99"/>
      <c r="T164" s="99"/>
      <c r="U164" s="99"/>
      <c r="V164" s="99"/>
      <c r="W164" s="63"/>
      <c r="X164" s="104" t="e">
        <v>#DIV/0!</v>
      </c>
      <c r="Y164" s="99"/>
      <c r="Z164" s="99"/>
      <c r="AA164" s="99"/>
      <c r="AB164" s="99"/>
      <c r="AC164" s="63"/>
      <c r="AD164" s="104" t="e">
        <v>#DIV/0!</v>
      </c>
      <c r="AE164" s="99"/>
      <c r="AF164" s="99"/>
      <c r="AG164" s="99"/>
      <c r="AH164" s="99"/>
      <c r="AI164" s="63"/>
      <c r="AJ164" s="104" t="e">
        <v>#DIV/0!</v>
      </c>
      <c r="AK164" s="52"/>
      <c r="AL164" s="52"/>
      <c r="AM164" s="99"/>
      <c r="AN164" s="52"/>
      <c r="AO164" s="63"/>
      <c r="AP164" s="104">
        <v>0</v>
      </c>
      <c r="AQ164" s="99"/>
      <c r="AR164" s="99"/>
      <c r="AS164" s="99"/>
      <c r="AT164" s="99"/>
      <c r="AU164" s="63"/>
      <c r="AV164" s="104" t="e">
        <v>#DIV/0!</v>
      </c>
      <c r="AW164" s="99"/>
      <c r="AX164" s="99"/>
      <c r="AY164" s="100" t="s">
        <v>563</v>
      </c>
      <c r="AZ164" s="100"/>
      <c r="BA164" s="100" t="s">
        <v>563</v>
      </c>
      <c r="BB164" s="162" t="s">
        <v>563</v>
      </c>
      <c r="BC164" s="99"/>
      <c r="BD164" s="99"/>
      <c r="BE164" s="99"/>
      <c r="BF164" s="52"/>
      <c r="BG164" s="79"/>
      <c r="BH164" s="104" t="e">
        <f>AVERAGE(Table12151653[[#This Row],[Column55]],Table12151653[[#This Row],[Column56]])</f>
        <v>#DIV/0!</v>
      </c>
    </row>
    <row r="165" spans="1:60" ht="23.1" customHeight="1" x14ac:dyDescent="0.3">
      <c r="A165" s="77">
        <v>163</v>
      </c>
      <c r="B165" s="54" t="s">
        <v>220</v>
      </c>
      <c r="C165" s="55" t="s">
        <v>221</v>
      </c>
      <c r="D165" s="54" t="s">
        <v>449</v>
      </c>
      <c r="E165" s="54" t="s">
        <v>160</v>
      </c>
      <c r="F165" s="54" t="s">
        <v>641</v>
      </c>
      <c r="G165" s="56"/>
      <c r="H165" s="56"/>
      <c r="I165" s="56"/>
      <c r="J165" s="56"/>
      <c r="K165" s="57"/>
      <c r="L165" s="104">
        <v>0</v>
      </c>
      <c r="M165" s="100">
        <v>3</v>
      </c>
      <c r="N165" s="100"/>
      <c r="O165" s="100">
        <v>3</v>
      </c>
      <c r="P165" s="100" t="s">
        <v>563</v>
      </c>
      <c r="Q165" s="100"/>
      <c r="R165" s="162">
        <v>3</v>
      </c>
      <c r="S165" s="100"/>
      <c r="T165" s="100"/>
      <c r="U165" s="100"/>
      <c r="V165" s="100"/>
      <c r="W165" s="57"/>
      <c r="X165" s="104" t="e">
        <v>#DIV/0!</v>
      </c>
      <c r="Y165" s="100"/>
      <c r="Z165" s="100"/>
      <c r="AA165" s="100"/>
      <c r="AB165" s="100"/>
      <c r="AC165" s="57"/>
      <c r="AD165" s="104" t="e">
        <v>#DIV/0!</v>
      </c>
      <c r="AE165" s="100"/>
      <c r="AF165" s="100"/>
      <c r="AG165" s="100"/>
      <c r="AH165" s="100"/>
      <c r="AI165" s="57"/>
      <c r="AJ165" s="104" t="e">
        <v>#DIV/0!</v>
      </c>
      <c r="AK165" s="56"/>
      <c r="AL165" s="56"/>
      <c r="AM165" s="100"/>
      <c r="AN165" s="56"/>
      <c r="AO165" s="57"/>
      <c r="AP165" s="104">
        <v>0</v>
      </c>
      <c r="AQ165" s="100"/>
      <c r="AR165" s="100"/>
      <c r="AS165" s="100"/>
      <c r="AT165" s="100"/>
      <c r="AU165" s="57"/>
      <c r="AV165" s="104" t="e">
        <v>#DIV/0!</v>
      </c>
      <c r="AW165" s="100"/>
      <c r="AX165" s="100"/>
      <c r="AY165" s="100">
        <v>5</v>
      </c>
      <c r="AZ165" s="100"/>
      <c r="BA165" s="100" t="s">
        <v>563</v>
      </c>
      <c r="BB165" s="162">
        <v>5</v>
      </c>
      <c r="BC165" s="100"/>
      <c r="BD165" s="100"/>
      <c r="BE165" s="100"/>
      <c r="BF165" s="56"/>
      <c r="BG165" s="74"/>
      <c r="BH165" s="104" t="e">
        <f>AVERAGE(Table12151653[[#This Row],[Column55]],Table12151653[[#This Row],[Column56]])</f>
        <v>#DIV/0!</v>
      </c>
    </row>
    <row r="166" spans="1:60" ht="23.1" customHeight="1" x14ac:dyDescent="0.3">
      <c r="A166" s="78">
        <v>164</v>
      </c>
      <c r="B166" s="61" t="s">
        <v>206</v>
      </c>
      <c r="C166" s="62" t="s">
        <v>207</v>
      </c>
      <c r="D166" s="61" t="s">
        <v>541</v>
      </c>
      <c r="E166" s="61" t="s">
        <v>160</v>
      </c>
      <c r="F166" s="61" t="s">
        <v>641</v>
      </c>
      <c r="G166" s="52"/>
      <c r="H166" s="52"/>
      <c r="I166" s="52"/>
      <c r="J166" s="52"/>
      <c r="K166" s="63"/>
      <c r="L166" s="104">
        <v>0</v>
      </c>
      <c r="M166" s="100">
        <v>0</v>
      </c>
      <c r="N166" s="100"/>
      <c r="O166" s="100">
        <v>0</v>
      </c>
      <c r="P166" s="100" t="s">
        <v>563</v>
      </c>
      <c r="Q166" s="100"/>
      <c r="R166" s="162">
        <v>0</v>
      </c>
      <c r="S166" s="99"/>
      <c r="T166" s="99"/>
      <c r="U166" s="99"/>
      <c r="V166" s="99"/>
      <c r="W166" s="63"/>
      <c r="X166" s="104" t="e">
        <v>#DIV/0!</v>
      </c>
      <c r="Y166" s="99"/>
      <c r="Z166" s="99"/>
      <c r="AA166" s="99"/>
      <c r="AB166" s="99"/>
      <c r="AC166" s="63"/>
      <c r="AD166" s="104" t="e">
        <v>#DIV/0!</v>
      </c>
      <c r="AE166" s="99"/>
      <c r="AF166" s="99"/>
      <c r="AG166" s="99"/>
      <c r="AH166" s="99"/>
      <c r="AI166" s="63"/>
      <c r="AJ166" s="104" t="e">
        <v>#DIV/0!</v>
      </c>
      <c r="AK166" s="52"/>
      <c r="AL166" s="52"/>
      <c r="AM166" s="99"/>
      <c r="AN166" s="52"/>
      <c r="AO166" s="63"/>
      <c r="AP166" s="104">
        <v>0</v>
      </c>
      <c r="AQ166" s="99"/>
      <c r="AR166" s="99"/>
      <c r="AS166" s="99"/>
      <c r="AT166" s="99"/>
      <c r="AU166" s="63"/>
      <c r="AV166" s="104" t="e">
        <v>#DIV/0!</v>
      </c>
      <c r="AW166" s="99"/>
      <c r="AX166" s="99"/>
      <c r="AY166" s="100">
        <v>0</v>
      </c>
      <c r="AZ166" s="100"/>
      <c r="BA166" s="100" t="s">
        <v>563</v>
      </c>
      <c r="BB166" s="162">
        <v>0</v>
      </c>
      <c r="BC166" s="99"/>
      <c r="BD166" s="99"/>
      <c r="BE166" s="99"/>
      <c r="BF166" s="52"/>
      <c r="BG166" s="79"/>
      <c r="BH166" s="104" t="e">
        <f>AVERAGE(Table12151653[[#This Row],[Column55]],Table12151653[[#This Row],[Column56]])</f>
        <v>#DIV/0!</v>
      </c>
    </row>
    <row r="167" spans="1:60" ht="23.1" customHeight="1" x14ac:dyDescent="0.3">
      <c r="A167" s="77">
        <v>165</v>
      </c>
      <c r="B167" s="54" t="s">
        <v>47</v>
      </c>
      <c r="C167" s="55" t="s">
        <v>48</v>
      </c>
      <c r="D167" s="54" t="s">
        <v>449</v>
      </c>
      <c r="E167" s="54" t="s">
        <v>34</v>
      </c>
      <c r="F167" s="54" t="s">
        <v>638</v>
      </c>
      <c r="G167" s="56"/>
      <c r="H167" s="56"/>
      <c r="I167" s="56"/>
      <c r="J167" s="56"/>
      <c r="K167" s="57"/>
      <c r="L167" s="104">
        <v>0</v>
      </c>
      <c r="M167" s="100">
        <v>2</v>
      </c>
      <c r="N167" s="100"/>
      <c r="O167" s="100">
        <v>2</v>
      </c>
      <c r="P167" s="100">
        <v>2</v>
      </c>
      <c r="Q167" s="100"/>
      <c r="R167" s="162">
        <v>2</v>
      </c>
      <c r="S167" s="100"/>
      <c r="T167" s="100"/>
      <c r="U167" s="100"/>
      <c r="V167" s="100"/>
      <c r="W167" s="57"/>
      <c r="X167" s="104" t="e">
        <v>#DIV/0!</v>
      </c>
      <c r="Y167" s="100"/>
      <c r="Z167" s="100"/>
      <c r="AA167" s="100"/>
      <c r="AB167" s="100"/>
      <c r="AC167" s="57"/>
      <c r="AD167" s="104" t="e">
        <v>#DIV/0!</v>
      </c>
      <c r="AE167" s="100"/>
      <c r="AF167" s="100"/>
      <c r="AG167" s="100"/>
      <c r="AH167" s="100"/>
      <c r="AI167" s="57"/>
      <c r="AJ167" s="104" t="e">
        <v>#DIV/0!</v>
      </c>
      <c r="AK167" s="56"/>
      <c r="AL167" s="56"/>
      <c r="AM167" s="100"/>
      <c r="AN167" s="56"/>
      <c r="AO167" s="57"/>
      <c r="AP167" s="104">
        <v>0</v>
      </c>
      <c r="AQ167" s="100"/>
      <c r="AR167" s="100"/>
      <c r="AS167" s="100"/>
      <c r="AT167" s="100"/>
      <c r="AU167" s="57"/>
      <c r="AV167" s="104" t="e">
        <v>#DIV/0!</v>
      </c>
      <c r="AW167" s="100"/>
      <c r="AX167" s="100"/>
      <c r="AY167" s="100">
        <v>5</v>
      </c>
      <c r="AZ167" s="100"/>
      <c r="BA167" s="100" t="s">
        <v>563</v>
      </c>
      <c r="BB167" s="162">
        <v>5</v>
      </c>
      <c r="BC167" s="100"/>
      <c r="BD167" s="100"/>
      <c r="BE167" s="100"/>
      <c r="BF167" s="56"/>
      <c r="BG167" s="74"/>
      <c r="BH167" s="104" t="e">
        <f>AVERAGE(Table12151653[[#This Row],[Column55]],Table12151653[[#This Row],[Column56]])</f>
        <v>#DIV/0!</v>
      </c>
    </row>
    <row r="168" spans="1:60" ht="23.1" customHeight="1" x14ac:dyDescent="0.3">
      <c r="A168" s="78">
        <v>166</v>
      </c>
      <c r="B168" s="61" t="s">
        <v>158</v>
      </c>
      <c r="C168" s="62" t="s">
        <v>159</v>
      </c>
      <c r="D168" s="61" t="s">
        <v>449</v>
      </c>
      <c r="E168" s="61" t="s">
        <v>34</v>
      </c>
      <c r="F168" s="61" t="s">
        <v>638</v>
      </c>
      <c r="G168" s="52"/>
      <c r="H168" s="52"/>
      <c r="I168" s="52"/>
      <c r="J168" s="52"/>
      <c r="K168" s="63"/>
      <c r="L168" s="104">
        <v>0</v>
      </c>
      <c r="M168" s="100">
        <v>2</v>
      </c>
      <c r="N168" s="100"/>
      <c r="O168" s="100">
        <v>2</v>
      </c>
      <c r="P168" s="100">
        <v>1</v>
      </c>
      <c r="Q168" s="100"/>
      <c r="R168" s="162">
        <v>1.6666666666666667</v>
      </c>
      <c r="S168" s="99"/>
      <c r="T168" s="99"/>
      <c r="U168" s="99"/>
      <c r="V168" s="99"/>
      <c r="W168" s="63"/>
      <c r="X168" s="104" t="e">
        <v>#DIV/0!</v>
      </c>
      <c r="Y168" s="99"/>
      <c r="Z168" s="99"/>
      <c r="AA168" s="99"/>
      <c r="AB168" s="99"/>
      <c r="AC168" s="63"/>
      <c r="AD168" s="104" t="e">
        <v>#DIV/0!</v>
      </c>
      <c r="AE168" s="99"/>
      <c r="AF168" s="99"/>
      <c r="AG168" s="99"/>
      <c r="AH168" s="99"/>
      <c r="AI168" s="63"/>
      <c r="AJ168" s="104" t="e">
        <v>#DIV/0!</v>
      </c>
      <c r="AK168" s="52"/>
      <c r="AL168" s="52"/>
      <c r="AM168" s="99"/>
      <c r="AN168" s="52"/>
      <c r="AO168" s="63"/>
      <c r="AP168" s="104">
        <v>0</v>
      </c>
      <c r="AQ168" s="99"/>
      <c r="AR168" s="99"/>
      <c r="AS168" s="99"/>
      <c r="AT168" s="99"/>
      <c r="AU168" s="63"/>
      <c r="AV168" s="104" t="e">
        <v>#DIV/0!</v>
      </c>
      <c r="AW168" s="99"/>
      <c r="AX168" s="99"/>
      <c r="AY168" s="100">
        <v>5</v>
      </c>
      <c r="AZ168" s="100"/>
      <c r="BA168" s="100" t="s">
        <v>563</v>
      </c>
      <c r="BB168" s="162">
        <v>5</v>
      </c>
      <c r="BC168" s="99"/>
      <c r="BD168" s="99"/>
      <c r="BE168" s="99"/>
      <c r="BF168" s="52"/>
      <c r="BG168" s="79"/>
      <c r="BH168" s="104" t="e">
        <f>AVERAGE(Table12151653[[#This Row],[Column55]],Table12151653[[#This Row],[Column56]])</f>
        <v>#DIV/0!</v>
      </c>
    </row>
    <row r="169" spans="1:60" ht="23.1" customHeight="1" x14ac:dyDescent="0.3">
      <c r="A169" s="77">
        <v>167</v>
      </c>
      <c r="B169" s="54" t="s">
        <v>191</v>
      </c>
      <c r="C169" s="55" t="s">
        <v>192</v>
      </c>
      <c r="D169" s="54" t="s">
        <v>449</v>
      </c>
      <c r="E169" s="54" t="s">
        <v>160</v>
      </c>
      <c r="F169" s="54" t="s">
        <v>641</v>
      </c>
      <c r="G169" s="56"/>
      <c r="H169" s="56"/>
      <c r="I169" s="56"/>
      <c r="J169" s="56"/>
      <c r="K169" s="57"/>
      <c r="L169" s="104">
        <v>0</v>
      </c>
      <c r="M169" s="100">
        <v>4</v>
      </c>
      <c r="N169" s="100"/>
      <c r="O169" s="100">
        <v>4</v>
      </c>
      <c r="P169" s="100" t="s">
        <v>563</v>
      </c>
      <c r="Q169" s="100"/>
      <c r="R169" s="162">
        <v>4</v>
      </c>
      <c r="S169" s="100"/>
      <c r="T169" s="100"/>
      <c r="U169" s="100"/>
      <c r="V169" s="100"/>
      <c r="W169" s="57"/>
      <c r="X169" s="104" t="e">
        <v>#DIV/0!</v>
      </c>
      <c r="Y169" s="100"/>
      <c r="Z169" s="100"/>
      <c r="AA169" s="100"/>
      <c r="AB169" s="100"/>
      <c r="AC169" s="57"/>
      <c r="AD169" s="104" t="e">
        <v>#DIV/0!</v>
      </c>
      <c r="AE169" s="100"/>
      <c r="AF169" s="100"/>
      <c r="AG169" s="100"/>
      <c r="AH169" s="100"/>
      <c r="AI169" s="57"/>
      <c r="AJ169" s="104" t="e">
        <v>#DIV/0!</v>
      </c>
      <c r="AK169" s="56"/>
      <c r="AL169" s="56"/>
      <c r="AM169" s="100"/>
      <c r="AN169" s="56"/>
      <c r="AO169" s="57"/>
      <c r="AP169" s="104">
        <v>0</v>
      </c>
      <c r="AQ169" s="100"/>
      <c r="AR169" s="100"/>
      <c r="AS169" s="100"/>
      <c r="AT169" s="100"/>
      <c r="AU169" s="57"/>
      <c r="AV169" s="104" t="e">
        <v>#DIV/0!</v>
      </c>
      <c r="AW169" s="100"/>
      <c r="AX169" s="100"/>
      <c r="AY169" s="100">
        <v>5</v>
      </c>
      <c r="AZ169" s="100"/>
      <c r="BA169" s="100" t="s">
        <v>563</v>
      </c>
      <c r="BB169" s="162">
        <v>5</v>
      </c>
      <c r="BC169" s="100"/>
      <c r="BD169" s="100"/>
      <c r="BE169" s="100"/>
      <c r="BF169" s="56"/>
      <c r="BG169" s="74"/>
      <c r="BH169" s="104" t="e">
        <f>AVERAGE(Table12151653[[#This Row],[Column55]],Table12151653[[#This Row],[Column56]])</f>
        <v>#DIV/0!</v>
      </c>
    </row>
    <row r="170" spans="1:60" ht="23.1" customHeight="1" x14ac:dyDescent="0.3">
      <c r="A170" s="78">
        <v>168</v>
      </c>
      <c r="B170" s="61" t="s">
        <v>222</v>
      </c>
      <c r="C170" s="62" t="s">
        <v>223</v>
      </c>
      <c r="D170" s="61" t="s">
        <v>541</v>
      </c>
      <c r="E170" s="61" t="s">
        <v>160</v>
      </c>
      <c r="F170" s="61" t="s">
        <v>641</v>
      </c>
      <c r="G170" s="52"/>
      <c r="H170" s="52"/>
      <c r="I170" s="52"/>
      <c r="J170" s="52"/>
      <c r="K170" s="63"/>
      <c r="L170" s="104">
        <v>0</v>
      </c>
      <c r="M170" s="100">
        <v>4</v>
      </c>
      <c r="N170" s="100"/>
      <c r="O170" s="100">
        <v>4</v>
      </c>
      <c r="P170" s="100" t="s">
        <v>563</v>
      </c>
      <c r="Q170" s="100"/>
      <c r="R170" s="162">
        <v>4</v>
      </c>
      <c r="S170" s="99"/>
      <c r="T170" s="99"/>
      <c r="U170" s="99"/>
      <c r="V170" s="99"/>
      <c r="W170" s="63"/>
      <c r="X170" s="104" t="e">
        <v>#DIV/0!</v>
      </c>
      <c r="Y170" s="99"/>
      <c r="Z170" s="99"/>
      <c r="AA170" s="99"/>
      <c r="AB170" s="99"/>
      <c r="AC170" s="63"/>
      <c r="AD170" s="104" t="e">
        <v>#DIV/0!</v>
      </c>
      <c r="AE170" s="99"/>
      <c r="AF170" s="99"/>
      <c r="AG170" s="99"/>
      <c r="AH170" s="99"/>
      <c r="AI170" s="63"/>
      <c r="AJ170" s="104" t="e">
        <v>#DIV/0!</v>
      </c>
      <c r="AK170" s="52"/>
      <c r="AL170" s="52"/>
      <c r="AM170" s="99"/>
      <c r="AN170" s="52"/>
      <c r="AO170" s="63"/>
      <c r="AP170" s="104">
        <v>0</v>
      </c>
      <c r="AQ170" s="99"/>
      <c r="AR170" s="99"/>
      <c r="AS170" s="99"/>
      <c r="AT170" s="99"/>
      <c r="AU170" s="63"/>
      <c r="AV170" s="104" t="e">
        <v>#DIV/0!</v>
      </c>
      <c r="AW170" s="99"/>
      <c r="AX170" s="99"/>
      <c r="AY170" s="100">
        <v>5</v>
      </c>
      <c r="AZ170" s="100"/>
      <c r="BA170" s="100" t="s">
        <v>563</v>
      </c>
      <c r="BB170" s="162">
        <v>5</v>
      </c>
      <c r="BC170" s="99"/>
      <c r="BD170" s="99"/>
      <c r="BE170" s="99"/>
      <c r="BF170" s="52"/>
      <c r="BG170" s="79"/>
      <c r="BH170" s="104" t="e">
        <f>AVERAGE(Table12151653[[#This Row],[Column55]],Table12151653[[#This Row],[Column56]])</f>
        <v>#DIV/0!</v>
      </c>
    </row>
    <row r="171" spans="1:60" ht="23.1" customHeight="1" x14ac:dyDescent="0.3">
      <c r="A171" s="77">
        <v>169</v>
      </c>
      <c r="B171" s="54" t="s">
        <v>392</v>
      </c>
      <c r="C171" s="55" t="s">
        <v>393</v>
      </c>
      <c r="D171" s="54" t="s">
        <v>449</v>
      </c>
      <c r="E171" s="54" t="s">
        <v>492</v>
      </c>
      <c r="F171" s="54" t="s">
        <v>640</v>
      </c>
      <c r="G171" s="56"/>
      <c r="H171" s="56"/>
      <c r="I171" s="56"/>
      <c r="J171" s="56"/>
      <c r="K171" s="57"/>
      <c r="L171" s="104">
        <v>0</v>
      </c>
      <c r="M171" s="100" t="s">
        <v>563</v>
      </c>
      <c r="N171" s="100"/>
      <c r="O171" s="100" t="s">
        <v>563</v>
      </c>
      <c r="P171" s="100" t="s">
        <v>563</v>
      </c>
      <c r="Q171" s="100"/>
      <c r="R171" s="162" t="s">
        <v>563</v>
      </c>
      <c r="S171" s="100"/>
      <c r="T171" s="100"/>
      <c r="U171" s="100"/>
      <c r="V171" s="100"/>
      <c r="W171" s="57"/>
      <c r="X171" s="104" t="e">
        <v>#DIV/0!</v>
      </c>
      <c r="Y171" s="100"/>
      <c r="Z171" s="100"/>
      <c r="AA171" s="100"/>
      <c r="AB171" s="100"/>
      <c r="AC171" s="57"/>
      <c r="AD171" s="104" t="e">
        <v>#DIV/0!</v>
      </c>
      <c r="AE171" s="100"/>
      <c r="AF171" s="100"/>
      <c r="AG171" s="100"/>
      <c r="AH171" s="100"/>
      <c r="AI171" s="57"/>
      <c r="AJ171" s="104" t="e">
        <v>#DIV/0!</v>
      </c>
      <c r="AK171" s="56"/>
      <c r="AL171" s="56"/>
      <c r="AM171" s="100"/>
      <c r="AN171" s="56"/>
      <c r="AO171" s="57"/>
      <c r="AP171" s="104">
        <v>0</v>
      </c>
      <c r="AQ171" s="100"/>
      <c r="AR171" s="100"/>
      <c r="AS171" s="100"/>
      <c r="AT171" s="100"/>
      <c r="AU171" s="57"/>
      <c r="AV171" s="104" t="e">
        <v>#DIV/0!</v>
      </c>
      <c r="AW171" s="100"/>
      <c r="AX171" s="100"/>
      <c r="AY171" s="100" t="s">
        <v>563</v>
      </c>
      <c r="AZ171" s="100"/>
      <c r="BA171" s="100" t="s">
        <v>563</v>
      </c>
      <c r="BB171" s="162" t="s">
        <v>563</v>
      </c>
      <c r="BC171" s="100"/>
      <c r="BD171" s="100"/>
      <c r="BE171" s="100"/>
      <c r="BF171" s="56"/>
      <c r="BG171" s="74"/>
      <c r="BH171" s="104" t="e">
        <f>AVERAGE(Table12151653[[#This Row],[Column55]],Table12151653[[#This Row],[Column56]])</f>
        <v>#DIV/0!</v>
      </c>
    </row>
    <row r="172" spans="1:60" ht="23.1" customHeight="1" x14ac:dyDescent="0.3">
      <c r="A172" s="78">
        <v>170</v>
      </c>
      <c r="B172" s="61" t="s">
        <v>394</v>
      </c>
      <c r="C172" s="62" t="s">
        <v>395</v>
      </c>
      <c r="D172" s="61" t="s">
        <v>541</v>
      </c>
      <c r="E172" s="61" t="s">
        <v>492</v>
      </c>
      <c r="F172" s="61" t="s">
        <v>640</v>
      </c>
      <c r="G172" s="52"/>
      <c r="H172" s="52"/>
      <c r="I172" s="52"/>
      <c r="J172" s="52"/>
      <c r="K172" s="63"/>
      <c r="L172" s="104">
        <v>0</v>
      </c>
      <c r="M172" s="100" t="s">
        <v>563</v>
      </c>
      <c r="N172" s="100"/>
      <c r="O172" s="100" t="s">
        <v>563</v>
      </c>
      <c r="P172" s="100" t="s">
        <v>563</v>
      </c>
      <c r="Q172" s="100"/>
      <c r="R172" s="162" t="s">
        <v>563</v>
      </c>
      <c r="S172" s="99"/>
      <c r="T172" s="99"/>
      <c r="U172" s="99"/>
      <c r="V172" s="99"/>
      <c r="W172" s="63"/>
      <c r="X172" s="104" t="e">
        <v>#DIV/0!</v>
      </c>
      <c r="Y172" s="99"/>
      <c r="Z172" s="99"/>
      <c r="AA172" s="99"/>
      <c r="AB172" s="99"/>
      <c r="AC172" s="63"/>
      <c r="AD172" s="104" t="e">
        <v>#DIV/0!</v>
      </c>
      <c r="AE172" s="99"/>
      <c r="AF172" s="99"/>
      <c r="AG172" s="99"/>
      <c r="AH172" s="99"/>
      <c r="AI172" s="63"/>
      <c r="AJ172" s="104" t="e">
        <v>#DIV/0!</v>
      </c>
      <c r="AK172" s="52"/>
      <c r="AL172" s="52"/>
      <c r="AM172" s="99"/>
      <c r="AN172" s="52"/>
      <c r="AO172" s="63"/>
      <c r="AP172" s="104">
        <v>0</v>
      </c>
      <c r="AQ172" s="99"/>
      <c r="AR172" s="99"/>
      <c r="AS172" s="99"/>
      <c r="AT172" s="99"/>
      <c r="AU172" s="63"/>
      <c r="AV172" s="104" t="e">
        <v>#DIV/0!</v>
      </c>
      <c r="AW172" s="99"/>
      <c r="AX172" s="99"/>
      <c r="AY172" s="100" t="s">
        <v>563</v>
      </c>
      <c r="AZ172" s="100"/>
      <c r="BA172" s="100" t="s">
        <v>563</v>
      </c>
      <c r="BB172" s="162" t="s">
        <v>563</v>
      </c>
      <c r="BC172" s="99"/>
      <c r="BD172" s="99"/>
      <c r="BE172" s="99"/>
      <c r="BF172" s="52"/>
      <c r="BG172" s="79"/>
      <c r="BH172" s="104" t="e">
        <f>AVERAGE(Table12151653[[#This Row],[Column55]],Table12151653[[#This Row],[Column56]])</f>
        <v>#DIV/0!</v>
      </c>
    </row>
    <row r="173" spans="1:60" ht="23.1" customHeight="1" x14ac:dyDescent="0.3">
      <c r="A173" s="77">
        <v>171</v>
      </c>
      <c r="B173" s="54" t="s">
        <v>284</v>
      </c>
      <c r="C173" s="55" t="s">
        <v>285</v>
      </c>
      <c r="D173" s="54" t="s">
        <v>541</v>
      </c>
      <c r="E173" s="54" t="s">
        <v>160</v>
      </c>
      <c r="F173" s="54" t="s">
        <v>641</v>
      </c>
      <c r="G173" s="56"/>
      <c r="H173" s="56"/>
      <c r="I173" s="56"/>
      <c r="J173" s="56"/>
      <c r="K173" s="57"/>
      <c r="L173" s="104">
        <v>0</v>
      </c>
      <c r="M173" s="100">
        <v>0</v>
      </c>
      <c r="N173" s="100"/>
      <c r="O173" s="100">
        <v>0</v>
      </c>
      <c r="P173" s="100" t="s">
        <v>563</v>
      </c>
      <c r="Q173" s="100"/>
      <c r="R173" s="162">
        <v>0</v>
      </c>
      <c r="S173" s="100"/>
      <c r="T173" s="100"/>
      <c r="U173" s="100"/>
      <c r="V173" s="100"/>
      <c r="W173" s="57"/>
      <c r="X173" s="104" t="e">
        <v>#DIV/0!</v>
      </c>
      <c r="Y173" s="100"/>
      <c r="Z173" s="100"/>
      <c r="AA173" s="100"/>
      <c r="AB173" s="100"/>
      <c r="AC173" s="57"/>
      <c r="AD173" s="104" t="e">
        <v>#DIV/0!</v>
      </c>
      <c r="AE173" s="100"/>
      <c r="AF173" s="100"/>
      <c r="AG173" s="100"/>
      <c r="AH173" s="100"/>
      <c r="AI173" s="57"/>
      <c r="AJ173" s="104" t="e">
        <v>#DIV/0!</v>
      </c>
      <c r="AK173" s="56"/>
      <c r="AL173" s="56"/>
      <c r="AM173" s="100"/>
      <c r="AN173" s="56"/>
      <c r="AO173" s="57"/>
      <c r="AP173" s="104">
        <v>0</v>
      </c>
      <c r="AQ173" s="100"/>
      <c r="AR173" s="100"/>
      <c r="AS173" s="100"/>
      <c r="AT173" s="100"/>
      <c r="AU173" s="57"/>
      <c r="AV173" s="104" t="e">
        <v>#DIV/0!</v>
      </c>
      <c r="AW173" s="100"/>
      <c r="AX173" s="100"/>
      <c r="AY173" s="100">
        <v>0</v>
      </c>
      <c r="AZ173" s="100"/>
      <c r="BA173" s="100" t="s">
        <v>563</v>
      </c>
      <c r="BB173" s="162">
        <v>0</v>
      </c>
      <c r="BC173" s="100"/>
      <c r="BD173" s="100"/>
      <c r="BE173" s="100"/>
      <c r="BF173" s="56"/>
      <c r="BG173" s="74"/>
      <c r="BH173" s="104" t="e">
        <f>AVERAGE(Table12151653[[#This Row],[Column55]],Table12151653[[#This Row],[Column56]])</f>
        <v>#DIV/0!</v>
      </c>
    </row>
    <row r="174" spans="1:60" ht="23.1" customHeight="1" x14ac:dyDescent="0.3">
      <c r="A174" s="78">
        <v>172</v>
      </c>
      <c r="B174" s="61" t="s">
        <v>396</v>
      </c>
      <c r="C174" s="62" t="s">
        <v>538</v>
      </c>
      <c r="D174" s="61" t="s">
        <v>541</v>
      </c>
      <c r="E174" s="61" t="s">
        <v>288</v>
      </c>
      <c r="F174" s="61" t="s">
        <v>639</v>
      </c>
      <c r="G174" s="52"/>
      <c r="H174" s="52"/>
      <c r="I174" s="52"/>
      <c r="J174" s="52"/>
      <c r="K174" s="63"/>
      <c r="L174" s="104">
        <v>0</v>
      </c>
      <c r="M174" s="100" t="s">
        <v>563</v>
      </c>
      <c r="N174" s="100"/>
      <c r="O174" s="100" t="s">
        <v>563</v>
      </c>
      <c r="P174" s="100" t="s">
        <v>563</v>
      </c>
      <c r="Q174" s="100"/>
      <c r="R174" s="162" t="s">
        <v>563</v>
      </c>
      <c r="S174" s="99"/>
      <c r="T174" s="99"/>
      <c r="U174" s="99"/>
      <c r="V174" s="99"/>
      <c r="W174" s="63"/>
      <c r="X174" s="104" t="e">
        <v>#DIV/0!</v>
      </c>
      <c r="Y174" s="99"/>
      <c r="Z174" s="99"/>
      <c r="AA174" s="99"/>
      <c r="AB174" s="99"/>
      <c r="AC174" s="63"/>
      <c r="AD174" s="104" t="e">
        <v>#DIV/0!</v>
      </c>
      <c r="AE174" s="99"/>
      <c r="AF174" s="99"/>
      <c r="AG174" s="99"/>
      <c r="AH174" s="99"/>
      <c r="AI174" s="63"/>
      <c r="AJ174" s="104" t="e">
        <v>#DIV/0!</v>
      </c>
      <c r="AK174" s="52"/>
      <c r="AL174" s="52"/>
      <c r="AM174" s="99"/>
      <c r="AN174" s="52"/>
      <c r="AO174" s="63"/>
      <c r="AP174" s="104">
        <v>0</v>
      </c>
      <c r="AQ174" s="99"/>
      <c r="AR174" s="99"/>
      <c r="AS174" s="99"/>
      <c r="AT174" s="99"/>
      <c r="AU174" s="63"/>
      <c r="AV174" s="104" t="e">
        <v>#DIV/0!</v>
      </c>
      <c r="AW174" s="99"/>
      <c r="AX174" s="99"/>
      <c r="AY174" s="100" t="s">
        <v>563</v>
      </c>
      <c r="AZ174" s="100"/>
      <c r="BA174" s="100" t="s">
        <v>563</v>
      </c>
      <c r="BB174" s="162" t="s">
        <v>563</v>
      </c>
      <c r="BC174" s="99"/>
      <c r="BD174" s="99"/>
      <c r="BE174" s="99"/>
      <c r="BF174" s="52"/>
      <c r="BG174" s="79"/>
      <c r="BH174" s="104" t="e">
        <f>AVERAGE(Table12151653[[#This Row],[Column55]],Table12151653[[#This Row],[Column56]])</f>
        <v>#DIV/0!</v>
      </c>
    </row>
    <row r="175" spans="1:60" ht="23.1" customHeight="1" x14ac:dyDescent="0.3">
      <c r="A175" s="77">
        <v>173</v>
      </c>
      <c r="B175" s="54" t="s">
        <v>397</v>
      </c>
      <c r="C175" s="55" t="s">
        <v>398</v>
      </c>
      <c r="D175" s="54" t="s">
        <v>541</v>
      </c>
      <c r="E175" s="54" t="s">
        <v>492</v>
      </c>
      <c r="F175" s="54" t="s">
        <v>640</v>
      </c>
      <c r="G175" s="56"/>
      <c r="H175" s="56"/>
      <c r="I175" s="56"/>
      <c r="J175" s="56"/>
      <c r="K175" s="57"/>
      <c r="L175" s="104">
        <v>0</v>
      </c>
      <c r="M175" s="100" t="s">
        <v>563</v>
      </c>
      <c r="N175" s="100"/>
      <c r="O175" s="100" t="s">
        <v>563</v>
      </c>
      <c r="P175" s="100" t="s">
        <v>563</v>
      </c>
      <c r="Q175" s="100"/>
      <c r="R175" s="162" t="s">
        <v>563</v>
      </c>
      <c r="S175" s="100"/>
      <c r="T175" s="100"/>
      <c r="U175" s="100"/>
      <c r="V175" s="100"/>
      <c r="W175" s="57"/>
      <c r="X175" s="104" t="e">
        <v>#DIV/0!</v>
      </c>
      <c r="Y175" s="100"/>
      <c r="Z175" s="100"/>
      <c r="AA175" s="100"/>
      <c r="AB175" s="100"/>
      <c r="AC175" s="57"/>
      <c r="AD175" s="104" t="e">
        <v>#DIV/0!</v>
      </c>
      <c r="AE175" s="100"/>
      <c r="AF175" s="100"/>
      <c r="AG175" s="100"/>
      <c r="AH175" s="100"/>
      <c r="AI175" s="57"/>
      <c r="AJ175" s="104" t="e">
        <v>#DIV/0!</v>
      </c>
      <c r="AK175" s="56"/>
      <c r="AL175" s="56"/>
      <c r="AM175" s="100"/>
      <c r="AN175" s="56"/>
      <c r="AO175" s="57"/>
      <c r="AP175" s="104">
        <v>0</v>
      </c>
      <c r="AQ175" s="100"/>
      <c r="AR175" s="100"/>
      <c r="AS175" s="100"/>
      <c r="AT175" s="100"/>
      <c r="AU175" s="57"/>
      <c r="AV175" s="104" t="e">
        <v>#DIV/0!</v>
      </c>
      <c r="AW175" s="100"/>
      <c r="AX175" s="100"/>
      <c r="AY175" s="100" t="s">
        <v>563</v>
      </c>
      <c r="AZ175" s="100"/>
      <c r="BA175" s="100" t="s">
        <v>563</v>
      </c>
      <c r="BB175" s="162" t="s">
        <v>563</v>
      </c>
      <c r="BC175" s="100"/>
      <c r="BD175" s="100"/>
      <c r="BE175" s="100"/>
      <c r="BF175" s="56"/>
      <c r="BG175" s="74"/>
      <c r="BH175" s="104" t="e">
        <f>AVERAGE(Table12151653[[#This Row],[Column55]],Table12151653[[#This Row],[Column56]])</f>
        <v>#DIV/0!</v>
      </c>
    </row>
    <row r="176" spans="1:60" ht="23.1" customHeight="1" x14ac:dyDescent="0.3">
      <c r="A176" s="78">
        <v>174</v>
      </c>
      <c r="B176" s="61" t="s">
        <v>399</v>
      </c>
      <c r="C176" s="62" t="s">
        <v>400</v>
      </c>
      <c r="D176" s="61" t="s">
        <v>541</v>
      </c>
      <c r="E176" s="61" t="s">
        <v>492</v>
      </c>
      <c r="F176" s="61" t="s">
        <v>640</v>
      </c>
      <c r="G176" s="52"/>
      <c r="H176" s="52"/>
      <c r="I176" s="52"/>
      <c r="J176" s="52"/>
      <c r="K176" s="63"/>
      <c r="L176" s="104">
        <v>0</v>
      </c>
      <c r="M176" s="100" t="s">
        <v>563</v>
      </c>
      <c r="N176" s="100"/>
      <c r="O176" s="100" t="s">
        <v>563</v>
      </c>
      <c r="P176" s="100" t="s">
        <v>563</v>
      </c>
      <c r="Q176" s="100"/>
      <c r="R176" s="162" t="s">
        <v>563</v>
      </c>
      <c r="S176" s="99"/>
      <c r="T176" s="99"/>
      <c r="U176" s="99"/>
      <c r="V176" s="99"/>
      <c r="W176" s="63"/>
      <c r="X176" s="104" t="e">
        <v>#DIV/0!</v>
      </c>
      <c r="Y176" s="99"/>
      <c r="Z176" s="99"/>
      <c r="AA176" s="99"/>
      <c r="AB176" s="99"/>
      <c r="AC176" s="63"/>
      <c r="AD176" s="104" t="e">
        <v>#DIV/0!</v>
      </c>
      <c r="AE176" s="99"/>
      <c r="AF176" s="99"/>
      <c r="AG176" s="99"/>
      <c r="AH176" s="99"/>
      <c r="AI176" s="63"/>
      <c r="AJ176" s="104" t="e">
        <v>#DIV/0!</v>
      </c>
      <c r="AK176" s="52"/>
      <c r="AL176" s="52"/>
      <c r="AM176" s="99"/>
      <c r="AN176" s="52"/>
      <c r="AO176" s="63"/>
      <c r="AP176" s="104">
        <v>0</v>
      </c>
      <c r="AQ176" s="99"/>
      <c r="AR176" s="99"/>
      <c r="AS176" s="99"/>
      <c r="AT176" s="99"/>
      <c r="AU176" s="63"/>
      <c r="AV176" s="104" t="e">
        <v>#DIV/0!</v>
      </c>
      <c r="AW176" s="99"/>
      <c r="AX176" s="99"/>
      <c r="AY176" s="100" t="s">
        <v>563</v>
      </c>
      <c r="AZ176" s="100"/>
      <c r="BA176" s="100" t="s">
        <v>563</v>
      </c>
      <c r="BB176" s="162" t="s">
        <v>563</v>
      </c>
      <c r="BC176" s="99"/>
      <c r="BD176" s="99"/>
      <c r="BE176" s="99"/>
      <c r="BF176" s="52"/>
      <c r="BG176" s="79"/>
      <c r="BH176" s="104" t="e">
        <f>AVERAGE(Table12151653[[#This Row],[Column55]],Table12151653[[#This Row],[Column56]])</f>
        <v>#DIV/0!</v>
      </c>
    </row>
    <row r="177" spans="1:60" ht="23.1" customHeight="1" x14ac:dyDescent="0.3">
      <c r="A177" s="77">
        <v>175</v>
      </c>
      <c r="B177" s="54" t="s">
        <v>119</v>
      </c>
      <c r="C177" s="55" t="s">
        <v>120</v>
      </c>
      <c r="D177" s="54" t="s">
        <v>449</v>
      </c>
      <c r="E177" s="54" t="s">
        <v>34</v>
      </c>
      <c r="F177" s="54" t="s">
        <v>638</v>
      </c>
      <c r="G177" s="56"/>
      <c r="H177" s="56"/>
      <c r="I177" s="56"/>
      <c r="J177" s="56"/>
      <c r="K177" s="57"/>
      <c r="L177" s="104">
        <v>0</v>
      </c>
      <c r="M177" s="100">
        <v>2</v>
      </c>
      <c r="N177" s="100"/>
      <c r="O177" s="100">
        <v>2</v>
      </c>
      <c r="P177" s="100">
        <v>1</v>
      </c>
      <c r="Q177" s="100"/>
      <c r="R177" s="162">
        <v>1.6666666666666667</v>
      </c>
      <c r="S177" s="100"/>
      <c r="T177" s="100"/>
      <c r="U177" s="100"/>
      <c r="V177" s="100"/>
      <c r="W177" s="57"/>
      <c r="X177" s="104" t="e">
        <v>#DIV/0!</v>
      </c>
      <c r="Y177" s="100"/>
      <c r="Z177" s="100"/>
      <c r="AA177" s="100"/>
      <c r="AB177" s="100"/>
      <c r="AC177" s="57"/>
      <c r="AD177" s="104" t="e">
        <v>#DIV/0!</v>
      </c>
      <c r="AE177" s="100"/>
      <c r="AF177" s="100"/>
      <c r="AG177" s="100"/>
      <c r="AH177" s="100"/>
      <c r="AI177" s="57"/>
      <c r="AJ177" s="104" t="e">
        <v>#DIV/0!</v>
      </c>
      <c r="AK177" s="56"/>
      <c r="AL177" s="56"/>
      <c r="AM177" s="100"/>
      <c r="AN177" s="56"/>
      <c r="AO177" s="57"/>
      <c r="AP177" s="104">
        <v>0</v>
      </c>
      <c r="AQ177" s="100"/>
      <c r="AR177" s="100"/>
      <c r="AS177" s="100"/>
      <c r="AT177" s="100"/>
      <c r="AU177" s="57"/>
      <c r="AV177" s="104" t="e">
        <v>#DIV/0!</v>
      </c>
      <c r="AW177" s="100"/>
      <c r="AX177" s="100"/>
      <c r="AY177" s="100">
        <v>5</v>
      </c>
      <c r="AZ177" s="100"/>
      <c r="BA177" s="100" t="s">
        <v>563</v>
      </c>
      <c r="BB177" s="162">
        <v>5</v>
      </c>
      <c r="BC177" s="100"/>
      <c r="BD177" s="100"/>
      <c r="BE177" s="100"/>
      <c r="BF177" s="56"/>
      <c r="BG177" s="74"/>
      <c r="BH177" s="104" t="e">
        <f>AVERAGE(Table12151653[[#This Row],[Column55]],Table12151653[[#This Row],[Column56]])</f>
        <v>#DIV/0!</v>
      </c>
    </row>
    <row r="178" spans="1:60" ht="23.1" customHeight="1" x14ac:dyDescent="0.3">
      <c r="A178" s="78">
        <v>176</v>
      </c>
      <c r="B178" s="61" t="s">
        <v>401</v>
      </c>
      <c r="C178" s="62" t="s">
        <v>402</v>
      </c>
      <c r="D178" s="61" t="s">
        <v>449</v>
      </c>
      <c r="E178" s="61" t="s">
        <v>492</v>
      </c>
      <c r="F178" s="61" t="s">
        <v>640</v>
      </c>
      <c r="G178" s="52"/>
      <c r="H178" s="52"/>
      <c r="I178" s="52"/>
      <c r="J178" s="52"/>
      <c r="K178" s="63"/>
      <c r="L178" s="104">
        <v>0</v>
      </c>
      <c r="M178" s="100" t="s">
        <v>563</v>
      </c>
      <c r="N178" s="100"/>
      <c r="O178" s="100" t="s">
        <v>563</v>
      </c>
      <c r="P178" s="100" t="s">
        <v>563</v>
      </c>
      <c r="Q178" s="100"/>
      <c r="R178" s="162" t="s">
        <v>563</v>
      </c>
      <c r="S178" s="99"/>
      <c r="T178" s="99"/>
      <c r="U178" s="99"/>
      <c r="V178" s="99"/>
      <c r="W178" s="63"/>
      <c r="X178" s="104" t="e">
        <v>#DIV/0!</v>
      </c>
      <c r="Y178" s="99"/>
      <c r="Z178" s="99"/>
      <c r="AA178" s="99"/>
      <c r="AB178" s="99"/>
      <c r="AC178" s="63"/>
      <c r="AD178" s="104" t="e">
        <v>#DIV/0!</v>
      </c>
      <c r="AE178" s="99"/>
      <c r="AF178" s="99"/>
      <c r="AG178" s="99"/>
      <c r="AH178" s="99"/>
      <c r="AI178" s="63"/>
      <c r="AJ178" s="104" t="e">
        <v>#DIV/0!</v>
      </c>
      <c r="AK178" s="52"/>
      <c r="AL178" s="52"/>
      <c r="AM178" s="99"/>
      <c r="AN178" s="52"/>
      <c r="AO178" s="63"/>
      <c r="AP178" s="104">
        <v>0</v>
      </c>
      <c r="AQ178" s="99"/>
      <c r="AR178" s="99"/>
      <c r="AS178" s="99"/>
      <c r="AT178" s="99"/>
      <c r="AU178" s="63"/>
      <c r="AV178" s="104" t="e">
        <v>#DIV/0!</v>
      </c>
      <c r="AW178" s="99"/>
      <c r="AX178" s="99"/>
      <c r="AY178" s="100" t="s">
        <v>563</v>
      </c>
      <c r="AZ178" s="100"/>
      <c r="BA178" s="100" t="s">
        <v>563</v>
      </c>
      <c r="BB178" s="162" t="s">
        <v>563</v>
      </c>
      <c r="BC178" s="99"/>
      <c r="BD178" s="99"/>
      <c r="BE178" s="99"/>
      <c r="BF178" s="52"/>
      <c r="BG178" s="79"/>
      <c r="BH178" s="104" t="e">
        <f>AVERAGE(Table12151653[[#This Row],[Column55]],Table12151653[[#This Row],[Column56]])</f>
        <v>#DIV/0!</v>
      </c>
    </row>
    <row r="179" spans="1:60" ht="23.1" customHeight="1" x14ac:dyDescent="0.3">
      <c r="A179" s="77">
        <v>177</v>
      </c>
      <c r="B179" s="54" t="s">
        <v>270</v>
      </c>
      <c r="C179" s="55" t="s">
        <v>271</v>
      </c>
      <c r="D179" s="54" t="s">
        <v>449</v>
      </c>
      <c r="E179" s="54" t="s">
        <v>160</v>
      </c>
      <c r="F179" s="54" t="s">
        <v>641</v>
      </c>
      <c r="G179" s="56"/>
      <c r="H179" s="56"/>
      <c r="I179" s="56"/>
      <c r="J179" s="56"/>
      <c r="K179" s="57"/>
      <c r="L179" s="104">
        <v>0</v>
      </c>
      <c r="M179" s="100">
        <v>4</v>
      </c>
      <c r="N179" s="100"/>
      <c r="O179" s="100">
        <v>4</v>
      </c>
      <c r="P179" s="100" t="s">
        <v>563</v>
      </c>
      <c r="Q179" s="100"/>
      <c r="R179" s="162">
        <v>4</v>
      </c>
      <c r="S179" s="100"/>
      <c r="T179" s="100"/>
      <c r="U179" s="100"/>
      <c r="V179" s="100"/>
      <c r="W179" s="57"/>
      <c r="X179" s="104" t="e">
        <v>#DIV/0!</v>
      </c>
      <c r="Y179" s="100"/>
      <c r="Z179" s="100"/>
      <c r="AA179" s="100"/>
      <c r="AB179" s="100"/>
      <c r="AC179" s="57"/>
      <c r="AD179" s="104" t="e">
        <v>#DIV/0!</v>
      </c>
      <c r="AE179" s="100"/>
      <c r="AF179" s="100"/>
      <c r="AG179" s="100"/>
      <c r="AH179" s="100"/>
      <c r="AI179" s="57"/>
      <c r="AJ179" s="104" t="e">
        <v>#DIV/0!</v>
      </c>
      <c r="AK179" s="56"/>
      <c r="AL179" s="56"/>
      <c r="AM179" s="100"/>
      <c r="AN179" s="56"/>
      <c r="AO179" s="57"/>
      <c r="AP179" s="104">
        <v>0</v>
      </c>
      <c r="AQ179" s="100"/>
      <c r="AR179" s="100"/>
      <c r="AS179" s="100"/>
      <c r="AT179" s="100"/>
      <c r="AU179" s="57"/>
      <c r="AV179" s="104" t="e">
        <v>#DIV/0!</v>
      </c>
      <c r="AW179" s="100"/>
      <c r="AX179" s="100"/>
      <c r="AY179" s="100">
        <v>5</v>
      </c>
      <c r="AZ179" s="100"/>
      <c r="BA179" s="100" t="s">
        <v>563</v>
      </c>
      <c r="BB179" s="162">
        <v>5</v>
      </c>
      <c r="BC179" s="100"/>
      <c r="BD179" s="100"/>
      <c r="BE179" s="100"/>
      <c r="BF179" s="56"/>
      <c r="BG179" s="74"/>
      <c r="BH179" s="104" t="e">
        <f>AVERAGE(Table12151653[[#This Row],[Column55]],Table12151653[[#This Row],[Column56]])</f>
        <v>#DIV/0!</v>
      </c>
    </row>
    <row r="180" spans="1:60" ht="23.1" customHeight="1" x14ac:dyDescent="0.3">
      <c r="A180" s="78">
        <v>178</v>
      </c>
      <c r="B180" s="61" t="s">
        <v>51</v>
      </c>
      <c r="C180" s="62" t="s">
        <v>52</v>
      </c>
      <c r="D180" s="61" t="s">
        <v>541</v>
      </c>
      <c r="E180" s="61" t="s">
        <v>34</v>
      </c>
      <c r="F180" s="61" t="s">
        <v>638</v>
      </c>
      <c r="G180" s="52"/>
      <c r="H180" s="52"/>
      <c r="I180" s="52"/>
      <c r="J180" s="52"/>
      <c r="K180" s="63"/>
      <c r="L180" s="104">
        <v>0</v>
      </c>
      <c r="M180" s="100">
        <v>4</v>
      </c>
      <c r="N180" s="100"/>
      <c r="O180" s="100">
        <v>4</v>
      </c>
      <c r="P180" s="100">
        <v>3</v>
      </c>
      <c r="Q180" s="100"/>
      <c r="R180" s="162">
        <v>3.6666666666666665</v>
      </c>
      <c r="S180" s="99"/>
      <c r="T180" s="99"/>
      <c r="U180" s="99"/>
      <c r="V180" s="99"/>
      <c r="W180" s="63"/>
      <c r="X180" s="104" t="e">
        <v>#DIV/0!</v>
      </c>
      <c r="Y180" s="99"/>
      <c r="Z180" s="99"/>
      <c r="AA180" s="99"/>
      <c r="AB180" s="99"/>
      <c r="AC180" s="63"/>
      <c r="AD180" s="104" t="e">
        <v>#DIV/0!</v>
      </c>
      <c r="AE180" s="99"/>
      <c r="AF180" s="99"/>
      <c r="AG180" s="99"/>
      <c r="AH180" s="99"/>
      <c r="AI180" s="63"/>
      <c r="AJ180" s="104" t="e">
        <v>#DIV/0!</v>
      </c>
      <c r="AK180" s="52"/>
      <c r="AL180" s="52"/>
      <c r="AM180" s="99"/>
      <c r="AN180" s="52"/>
      <c r="AO180" s="63"/>
      <c r="AP180" s="104">
        <v>0</v>
      </c>
      <c r="AQ180" s="99"/>
      <c r="AR180" s="99"/>
      <c r="AS180" s="99"/>
      <c r="AT180" s="99"/>
      <c r="AU180" s="63"/>
      <c r="AV180" s="104" t="e">
        <v>#DIV/0!</v>
      </c>
      <c r="AW180" s="99"/>
      <c r="AX180" s="99"/>
      <c r="AY180" s="100">
        <v>5</v>
      </c>
      <c r="AZ180" s="100"/>
      <c r="BA180" s="100" t="s">
        <v>563</v>
      </c>
      <c r="BB180" s="162">
        <v>5</v>
      </c>
      <c r="BC180" s="99"/>
      <c r="BD180" s="99"/>
      <c r="BE180" s="99"/>
      <c r="BF180" s="52"/>
      <c r="BG180" s="79"/>
      <c r="BH180" s="104" t="e">
        <f>AVERAGE(Table12151653[[#This Row],[Column55]],Table12151653[[#This Row],[Column56]])</f>
        <v>#DIV/0!</v>
      </c>
    </row>
    <row r="181" spans="1:60" ht="23.1" customHeight="1" x14ac:dyDescent="0.3">
      <c r="A181" s="77">
        <v>179</v>
      </c>
      <c r="B181" s="54" t="s">
        <v>238</v>
      </c>
      <c r="C181" s="55" t="s">
        <v>239</v>
      </c>
      <c r="D181" s="54" t="s">
        <v>541</v>
      </c>
      <c r="E181" s="54" t="s">
        <v>160</v>
      </c>
      <c r="F181" s="54" t="s">
        <v>641</v>
      </c>
      <c r="G181" s="56"/>
      <c r="H181" s="56"/>
      <c r="I181" s="56"/>
      <c r="J181" s="56"/>
      <c r="K181" s="57"/>
      <c r="L181" s="104">
        <v>0</v>
      </c>
      <c r="M181" s="100">
        <v>2</v>
      </c>
      <c r="N181" s="100"/>
      <c r="O181" s="100">
        <v>2</v>
      </c>
      <c r="P181" s="100" t="s">
        <v>563</v>
      </c>
      <c r="Q181" s="100"/>
      <c r="R181" s="162">
        <v>2</v>
      </c>
      <c r="S181" s="100"/>
      <c r="T181" s="100"/>
      <c r="U181" s="100"/>
      <c r="V181" s="100"/>
      <c r="W181" s="57"/>
      <c r="X181" s="104" t="e">
        <v>#DIV/0!</v>
      </c>
      <c r="Y181" s="100"/>
      <c r="Z181" s="100"/>
      <c r="AA181" s="100"/>
      <c r="AB181" s="100"/>
      <c r="AC181" s="57"/>
      <c r="AD181" s="104" t="e">
        <v>#DIV/0!</v>
      </c>
      <c r="AE181" s="100"/>
      <c r="AF181" s="100"/>
      <c r="AG181" s="100"/>
      <c r="AH181" s="100"/>
      <c r="AI181" s="57"/>
      <c r="AJ181" s="104" t="e">
        <v>#DIV/0!</v>
      </c>
      <c r="AK181" s="56"/>
      <c r="AL181" s="56"/>
      <c r="AM181" s="100"/>
      <c r="AN181" s="56"/>
      <c r="AO181" s="57"/>
      <c r="AP181" s="104">
        <v>0</v>
      </c>
      <c r="AQ181" s="100"/>
      <c r="AR181" s="100"/>
      <c r="AS181" s="100"/>
      <c r="AT181" s="100"/>
      <c r="AU181" s="57"/>
      <c r="AV181" s="104" t="e">
        <v>#DIV/0!</v>
      </c>
      <c r="AW181" s="100"/>
      <c r="AX181" s="100"/>
      <c r="AY181" s="100">
        <v>5</v>
      </c>
      <c r="AZ181" s="100"/>
      <c r="BA181" s="100" t="s">
        <v>563</v>
      </c>
      <c r="BB181" s="162">
        <v>5</v>
      </c>
      <c r="BC181" s="100"/>
      <c r="BD181" s="100"/>
      <c r="BE181" s="100"/>
      <c r="BF181" s="56"/>
      <c r="BG181" s="74"/>
      <c r="BH181" s="104" t="e">
        <f>AVERAGE(Table12151653[[#This Row],[Column55]],Table12151653[[#This Row],[Column56]])</f>
        <v>#DIV/0!</v>
      </c>
    </row>
    <row r="182" spans="1:60" ht="23.1" customHeight="1" x14ac:dyDescent="0.3">
      <c r="A182" s="78">
        <v>180</v>
      </c>
      <c r="B182" s="61" t="s">
        <v>254</v>
      </c>
      <c r="C182" s="62" t="s">
        <v>255</v>
      </c>
      <c r="D182" s="61" t="s">
        <v>449</v>
      </c>
      <c r="E182" s="61" t="s">
        <v>160</v>
      </c>
      <c r="F182" s="61" t="s">
        <v>641</v>
      </c>
      <c r="G182" s="52"/>
      <c r="H182" s="52"/>
      <c r="I182" s="52"/>
      <c r="J182" s="52"/>
      <c r="K182" s="63"/>
      <c r="L182" s="104">
        <v>0</v>
      </c>
      <c r="M182" s="100">
        <v>3</v>
      </c>
      <c r="N182" s="100"/>
      <c r="O182" s="100">
        <v>4</v>
      </c>
      <c r="P182" s="100" t="s">
        <v>563</v>
      </c>
      <c r="Q182" s="100"/>
      <c r="R182" s="162">
        <v>3.5</v>
      </c>
      <c r="S182" s="99"/>
      <c r="T182" s="99"/>
      <c r="U182" s="99"/>
      <c r="V182" s="99"/>
      <c r="W182" s="63"/>
      <c r="X182" s="104" t="e">
        <v>#DIV/0!</v>
      </c>
      <c r="Y182" s="99"/>
      <c r="Z182" s="99"/>
      <c r="AA182" s="99"/>
      <c r="AB182" s="99"/>
      <c r="AC182" s="63"/>
      <c r="AD182" s="104" t="e">
        <v>#DIV/0!</v>
      </c>
      <c r="AE182" s="99"/>
      <c r="AF182" s="99"/>
      <c r="AG182" s="99"/>
      <c r="AH182" s="99"/>
      <c r="AI182" s="63"/>
      <c r="AJ182" s="104" t="e">
        <v>#DIV/0!</v>
      </c>
      <c r="AK182" s="52"/>
      <c r="AL182" s="52"/>
      <c r="AM182" s="99"/>
      <c r="AN182" s="52"/>
      <c r="AO182" s="63"/>
      <c r="AP182" s="104">
        <v>0</v>
      </c>
      <c r="AQ182" s="99"/>
      <c r="AR182" s="99"/>
      <c r="AS182" s="99"/>
      <c r="AT182" s="99"/>
      <c r="AU182" s="63"/>
      <c r="AV182" s="104" t="e">
        <v>#DIV/0!</v>
      </c>
      <c r="AW182" s="99"/>
      <c r="AX182" s="99"/>
      <c r="AY182" s="100">
        <v>5</v>
      </c>
      <c r="AZ182" s="100"/>
      <c r="BA182" s="100" t="s">
        <v>563</v>
      </c>
      <c r="BB182" s="162">
        <v>5</v>
      </c>
      <c r="BC182" s="99"/>
      <c r="BD182" s="99"/>
      <c r="BE182" s="99"/>
      <c r="BF182" s="52"/>
      <c r="BG182" s="79"/>
      <c r="BH182" s="104" t="e">
        <f>AVERAGE(Table12151653[[#This Row],[Column55]],Table12151653[[#This Row],[Column56]])</f>
        <v>#DIV/0!</v>
      </c>
    </row>
    <row r="183" spans="1:60" ht="23.1" customHeight="1" x14ac:dyDescent="0.3">
      <c r="A183" s="77">
        <v>181</v>
      </c>
      <c r="B183" s="54" t="s">
        <v>403</v>
      </c>
      <c r="C183" s="55" t="s">
        <v>404</v>
      </c>
      <c r="D183" s="54" t="s">
        <v>449</v>
      </c>
      <c r="E183" s="54" t="s">
        <v>492</v>
      </c>
      <c r="F183" s="54" t="s">
        <v>640</v>
      </c>
      <c r="G183" s="56"/>
      <c r="H183" s="56"/>
      <c r="I183" s="56"/>
      <c r="J183" s="56"/>
      <c r="K183" s="57"/>
      <c r="L183" s="104">
        <v>0</v>
      </c>
      <c r="M183" s="100" t="s">
        <v>563</v>
      </c>
      <c r="N183" s="100"/>
      <c r="O183" s="100" t="s">
        <v>563</v>
      </c>
      <c r="P183" s="100" t="s">
        <v>563</v>
      </c>
      <c r="Q183" s="100"/>
      <c r="R183" s="162" t="s">
        <v>563</v>
      </c>
      <c r="S183" s="100"/>
      <c r="T183" s="100"/>
      <c r="U183" s="100"/>
      <c r="V183" s="100"/>
      <c r="W183" s="57"/>
      <c r="X183" s="104" t="e">
        <v>#DIV/0!</v>
      </c>
      <c r="Y183" s="100"/>
      <c r="Z183" s="100"/>
      <c r="AA183" s="100"/>
      <c r="AB183" s="100"/>
      <c r="AC183" s="57"/>
      <c r="AD183" s="104" t="e">
        <v>#DIV/0!</v>
      </c>
      <c r="AE183" s="100"/>
      <c r="AF183" s="100"/>
      <c r="AG183" s="100"/>
      <c r="AH183" s="100"/>
      <c r="AI183" s="57"/>
      <c r="AJ183" s="104" t="e">
        <v>#DIV/0!</v>
      </c>
      <c r="AK183" s="56"/>
      <c r="AL183" s="56"/>
      <c r="AM183" s="100"/>
      <c r="AN183" s="56"/>
      <c r="AO183" s="57"/>
      <c r="AP183" s="104">
        <v>0</v>
      </c>
      <c r="AQ183" s="100"/>
      <c r="AR183" s="100"/>
      <c r="AS183" s="100"/>
      <c r="AT183" s="100"/>
      <c r="AU183" s="57"/>
      <c r="AV183" s="104" t="e">
        <v>#DIV/0!</v>
      </c>
      <c r="AW183" s="100"/>
      <c r="AX183" s="100"/>
      <c r="AY183" s="100" t="s">
        <v>563</v>
      </c>
      <c r="AZ183" s="100"/>
      <c r="BA183" s="100" t="s">
        <v>563</v>
      </c>
      <c r="BB183" s="162" t="s">
        <v>563</v>
      </c>
      <c r="BC183" s="100"/>
      <c r="BD183" s="100"/>
      <c r="BE183" s="100"/>
      <c r="BF183" s="56"/>
      <c r="BG183" s="74"/>
      <c r="BH183" s="104" t="e">
        <f>AVERAGE(Table12151653[[#This Row],[Column55]],Table12151653[[#This Row],[Column56]])</f>
        <v>#DIV/0!</v>
      </c>
    </row>
    <row r="184" spans="1:60" ht="23.1" customHeight="1" x14ac:dyDescent="0.3">
      <c r="A184" s="78">
        <v>182</v>
      </c>
      <c r="B184" s="61" t="s">
        <v>43</v>
      </c>
      <c r="C184" s="62" t="s">
        <v>44</v>
      </c>
      <c r="D184" s="61" t="s">
        <v>449</v>
      </c>
      <c r="E184" s="61" t="s">
        <v>34</v>
      </c>
      <c r="F184" s="61" t="s">
        <v>638</v>
      </c>
      <c r="G184" s="52"/>
      <c r="H184" s="52"/>
      <c r="I184" s="52"/>
      <c r="J184" s="52"/>
      <c r="K184" s="63"/>
      <c r="L184" s="104">
        <v>0</v>
      </c>
      <c r="M184" s="100">
        <v>4</v>
      </c>
      <c r="N184" s="100"/>
      <c r="O184" s="100">
        <v>4</v>
      </c>
      <c r="P184" s="100">
        <v>4</v>
      </c>
      <c r="Q184" s="100"/>
      <c r="R184" s="162">
        <v>4</v>
      </c>
      <c r="S184" s="99"/>
      <c r="T184" s="99"/>
      <c r="U184" s="99"/>
      <c r="V184" s="99"/>
      <c r="W184" s="63"/>
      <c r="X184" s="104" t="e">
        <v>#DIV/0!</v>
      </c>
      <c r="Y184" s="99"/>
      <c r="Z184" s="99"/>
      <c r="AA184" s="99"/>
      <c r="AB184" s="99"/>
      <c r="AC184" s="63"/>
      <c r="AD184" s="104" t="e">
        <v>#DIV/0!</v>
      </c>
      <c r="AE184" s="99"/>
      <c r="AF184" s="99"/>
      <c r="AG184" s="99"/>
      <c r="AH184" s="99"/>
      <c r="AI184" s="63"/>
      <c r="AJ184" s="104" t="e">
        <v>#DIV/0!</v>
      </c>
      <c r="AK184" s="52"/>
      <c r="AL184" s="52"/>
      <c r="AM184" s="99"/>
      <c r="AN184" s="52"/>
      <c r="AO184" s="63"/>
      <c r="AP184" s="104">
        <v>0</v>
      </c>
      <c r="AQ184" s="99"/>
      <c r="AR184" s="99"/>
      <c r="AS184" s="99"/>
      <c r="AT184" s="99"/>
      <c r="AU184" s="63"/>
      <c r="AV184" s="104" t="e">
        <v>#DIV/0!</v>
      </c>
      <c r="AW184" s="99"/>
      <c r="AX184" s="99"/>
      <c r="AY184" s="100">
        <v>5</v>
      </c>
      <c r="AZ184" s="100"/>
      <c r="BA184" s="100" t="s">
        <v>563</v>
      </c>
      <c r="BB184" s="162">
        <v>5</v>
      </c>
      <c r="BC184" s="99"/>
      <c r="BD184" s="99"/>
      <c r="BE184" s="99"/>
      <c r="BF184" s="52"/>
      <c r="BG184" s="79"/>
      <c r="BH184" s="104" t="e">
        <f>AVERAGE(Table12151653[[#This Row],[Column55]],Table12151653[[#This Row],[Column56]])</f>
        <v>#DIV/0!</v>
      </c>
    </row>
    <row r="185" spans="1:60" ht="23.1" customHeight="1" x14ac:dyDescent="0.3">
      <c r="A185" s="77">
        <v>183</v>
      </c>
      <c r="B185" s="54" t="s">
        <v>405</v>
      </c>
      <c r="C185" s="55" t="s">
        <v>406</v>
      </c>
      <c r="D185" s="54" t="s">
        <v>449</v>
      </c>
      <c r="E185" s="54" t="s">
        <v>492</v>
      </c>
      <c r="F185" s="54" t="s">
        <v>640</v>
      </c>
      <c r="G185" s="56"/>
      <c r="H185" s="56"/>
      <c r="I185" s="56"/>
      <c r="J185" s="56"/>
      <c r="K185" s="57"/>
      <c r="L185" s="104">
        <v>0</v>
      </c>
      <c r="M185" s="100" t="s">
        <v>563</v>
      </c>
      <c r="N185" s="100"/>
      <c r="O185" s="100" t="s">
        <v>563</v>
      </c>
      <c r="P185" s="100" t="s">
        <v>563</v>
      </c>
      <c r="Q185" s="100"/>
      <c r="R185" s="162" t="s">
        <v>563</v>
      </c>
      <c r="S185" s="100"/>
      <c r="T185" s="100"/>
      <c r="U185" s="100"/>
      <c r="V185" s="100"/>
      <c r="W185" s="57"/>
      <c r="X185" s="104" t="e">
        <v>#DIV/0!</v>
      </c>
      <c r="Y185" s="100"/>
      <c r="Z185" s="100"/>
      <c r="AA185" s="100"/>
      <c r="AB185" s="100"/>
      <c r="AC185" s="57"/>
      <c r="AD185" s="104" t="e">
        <v>#DIV/0!</v>
      </c>
      <c r="AE185" s="100"/>
      <c r="AF185" s="100"/>
      <c r="AG185" s="100"/>
      <c r="AH185" s="100"/>
      <c r="AI185" s="57"/>
      <c r="AJ185" s="104" t="e">
        <v>#DIV/0!</v>
      </c>
      <c r="AK185" s="56"/>
      <c r="AL185" s="56"/>
      <c r="AM185" s="100"/>
      <c r="AN185" s="56"/>
      <c r="AO185" s="57"/>
      <c r="AP185" s="104">
        <v>0</v>
      </c>
      <c r="AQ185" s="100"/>
      <c r="AR185" s="100"/>
      <c r="AS185" s="100"/>
      <c r="AT185" s="100"/>
      <c r="AU185" s="57"/>
      <c r="AV185" s="104" t="e">
        <v>#DIV/0!</v>
      </c>
      <c r="AW185" s="100"/>
      <c r="AX185" s="100"/>
      <c r="AY185" s="100" t="s">
        <v>563</v>
      </c>
      <c r="AZ185" s="100"/>
      <c r="BA185" s="100" t="s">
        <v>563</v>
      </c>
      <c r="BB185" s="162" t="s">
        <v>563</v>
      </c>
      <c r="BC185" s="100"/>
      <c r="BD185" s="100"/>
      <c r="BE185" s="100"/>
      <c r="BF185" s="56"/>
      <c r="BG185" s="74"/>
      <c r="BH185" s="104" t="e">
        <f>AVERAGE(Table12151653[[#This Row],[Column55]],Table12151653[[#This Row],[Column56]])</f>
        <v>#DIV/0!</v>
      </c>
    </row>
    <row r="186" spans="1:60" ht="23.1" customHeight="1" x14ac:dyDescent="0.3">
      <c r="A186" s="78">
        <v>184</v>
      </c>
      <c r="B186" s="61" t="s">
        <v>286</v>
      </c>
      <c r="C186" s="62" t="s">
        <v>287</v>
      </c>
      <c r="D186" s="61" t="s">
        <v>449</v>
      </c>
      <c r="E186" s="61" t="s">
        <v>160</v>
      </c>
      <c r="F186" s="61" t="s">
        <v>641</v>
      </c>
      <c r="G186" s="52"/>
      <c r="H186" s="52"/>
      <c r="I186" s="52"/>
      <c r="J186" s="52"/>
      <c r="K186" s="63"/>
      <c r="L186" s="104">
        <v>0</v>
      </c>
      <c r="M186" s="100">
        <v>0</v>
      </c>
      <c r="N186" s="100"/>
      <c r="O186" s="100">
        <v>0</v>
      </c>
      <c r="P186" s="100" t="s">
        <v>563</v>
      </c>
      <c r="Q186" s="100"/>
      <c r="R186" s="162">
        <v>0</v>
      </c>
      <c r="S186" s="99"/>
      <c r="T186" s="99"/>
      <c r="U186" s="99"/>
      <c r="V186" s="99"/>
      <c r="W186" s="63"/>
      <c r="X186" s="104" t="e">
        <v>#DIV/0!</v>
      </c>
      <c r="Y186" s="99"/>
      <c r="Z186" s="99"/>
      <c r="AA186" s="99"/>
      <c r="AB186" s="99"/>
      <c r="AC186" s="63"/>
      <c r="AD186" s="104" t="e">
        <v>#DIV/0!</v>
      </c>
      <c r="AE186" s="99"/>
      <c r="AF186" s="99"/>
      <c r="AG186" s="99"/>
      <c r="AH186" s="99"/>
      <c r="AI186" s="63"/>
      <c r="AJ186" s="104" t="e">
        <v>#DIV/0!</v>
      </c>
      <c r="AK186" s="52"/>
      <c r="AL186" s="52"/>
      <c r="AM186" s="99"/>
      <c r="AN186" s="52"/>
      <c r="AO186" s="63"/>
      <c r="AP186" s="104">
        <v>0</v>
      </c>
      <c r="AQ186" s="99"/>
      <c r="AR186" s="99"/>
      <c r="AS186" s="99"/>
      <c r="AT186" s="99"/>
      <c r="AU186" s="63"/>
      <c r="AV186" s="104" t="e">
        <v>#DIV/0!</v>
      </c>
      <c r="AW186" s="99"/>
      <c r="AX186" s="99"/>
      <c r="AY186" s="100">
        <v>0</v>
      </c>
      <c r="AZ186" s="100"/>
      <c r="BA186" s="100" t="s">
        <v>563</v>
      </c>
      <c r="BB186" s="162">
        <v>0</v>
      </c>
      <c r="BC186" s="99"/>
      <c r="BD186" s="99"/>
      <c r="BE186" s="99"/>
      <c r="BF186" s="52"/>
      <c r="BG186" s="79"/>
      <c r="BH186" s="104" t="e">
        <f>AVERAGE(Table12151653[[#This Row],[Column55]],Table12151653[[#This Row],[Column56]])</f>
        <v>#DIV/0!</v>
      </c>
    </row>
    <row r="187" spans="1:60" ht="23.1" customHeight="1" x14ac:dyDescent="0.3">
      <c r="A187" s="77">
        <v>185</v>
      </c>
      <c r="B187" s="54" t="s">
        <v>407</v>
      </c>
      <c r="C187" s="55" t="s">
        <v>408</v>
      </c>
      <c r="D187" s="54" t="s">
        <v>449</v>
      </c>
      <c r="E187" s="54" t="s">
        <v>492</v>
      </c>
      <c r="F187" s="54" t="s">
        <v>640</v>
      </c>
      <c r="G187" s="56"/>
      <c r="H187" s="56"/>
      <c r="I187" s="56"/>
      <c r="J187" s="56"/>
      <c r="K187" s="57"/>
      <c r="L187" s="104">
        <v>0</v>
      </c>
      <c r="M187" s="100" t="s">
        <v>563</v>
      </c>
      <c r="N187" s="100"/>
      <c r="O187" s="100" t="s">
        <v>563</v>
      </c>
      <c r="P187" s="100" t="s">
        <v>563</v>
      </c>
      <c r="Q187" s="100"/>
      <c r="R187" s="162" t="s">
        <v>563</v>
      </c>
      <c r="S187" s="100"/>
      <c r="T187" s="100"/>
      <c r="U187" s="100"/>
      <c r="V187" s="100"/>
      <c r="W187" s="57"/>
      <c r="X187" s="104" t="e">
        <v>#DIV/0!</v>
      </c>
      <c r="Y187" s="100"/>
      <c r="Z187" s="100"/>
      <c r="AA187" s="100"/>
      <c r="AB187" s="100"/>
      <c r="AC187" s="57"/>
      <c r="AD187" s="104" t="e">
        <v>#DIV/0!</v>
      </c>
      <c r="AE187" s="100"/>
      <c r="AF187" s="100"/>
      <c r="AG187" s="100"/>
      <c r="AH187" s="100"/>
      <c r="AI187" s="57"/>
      <c r="AJ187" s="104" t="e">
        <v>#DIV/0!</v>
      </c>
      <c r="AK187" s="56"/>
      <c r="AL187" s="56"/>
      <c r="AM187" s="100"/>
      <c r="AN187" s="56"/>
      <c r="AO187" s="57"/>
      <c r="AP187" s="104">
        <v>0</v>
      </c>
      <c r="AQ187" s="100"/>
      <c r="AR187" s="100"/>
      <c r="AS187" s="100"/>
      <c r="AT187" s="100"/>
      <c r="AU187" s="57"/>
      <c r="AV187" s="104" t="e">
        <v>#DIV/0!</v>
      </c>
      <c r="AW187" s="100"/>
      <c r="AX187" s="100"/>
      <c r="AY187" s="100" t="s">
        <v>563</v>
      </c>
      <c r="AZ187" s="100"/>
      <c r="BA187" s="100" t="s">
        <v>563</v>
      </c>
      <c r="BB187" s="162" t="s">
        <v>563</v>
      </c>
      <c r="BC187" s="100"/>
      <c r="BD187" s="100"/>
      <c r="BE187" s="100"/>
      <c r="BF187" s="56"/>
      <c r="BG187" s="74"/>
      <c r="BH187" s="104" t="e">
        <f>AVERAGE(Table12151653[[#This Row],[Column55]],Table12151653[[#This Row],[Column56]])</f>
        <v>#DIV/0!</v>
      </c>
    </row>
    <row r="188" spans="1:60" ht="23.1" customHeight="1" x14ac:dyDescent="0.3">
      <c r="A188" s="78">
        <v>186</v>
      </c>
      <c r="B188" s="61" t="s">
        <v>409</v>
      </c>
      <c r="C188" s="62" t="s">
        <v>410</v>
      </c>
      <c r="D188" s="61" t="s">
        <v>449</v>
      </c>
      <c r="E188" s="61" t="s">
        <v>492</v>
      </c>
      <c r="F188" s="61" t="s">
        <v>640</v>
      </c>
      <c r="G188" s="52"/>
      <c r="H188" s="52"/>
      <c r="I188" s="52"/>
      <c r="J188" s="52"/>
      <c r="K188" s="63"/>
      <c r="L188" s="104">
        <v>0</v>
      </c>
      <c r="M188" s="100" t="s">
        <v>563</v>
      </c>
      <c r="N188" s="100"/>
      <c r="O188" s="100" t="s">
        <v>563</v>
      </c>
      <c r="P188" s="100" t="s">
        <v>563</v>
      </c>
      <c r="Q188" s="100"/>
      <c r="R188" s="162" t="s">
        <v>563</v>
      </c>
      <c r="S188" s="99"/>
      <c r="T188" s="99"/>
      <c r="U188" s="99"/>
      <c r="V188" s="99"/>
      <c r="W188" s="63"/>
      <c r="X188" s="104" t="e">
        <v>#DIV/0!</v>
      </c>
      <c r="Y188" s="99"/>
      <c r="Z188" s="99"/>
      <c r="AA188" s="99"/>
      <c r="AB188" s="99"/>
      <c r="AC188" s="63"/>
      <c r="AD188" s="104" t="e">
        <v>#DIV/0!</v>
      </c>
      <c r="AE188" s="99"/>
      <c r="AF188" s="99"/>
      <c r="AG188" s="99"/>
      <c r="AH188" s="99"/>
      <c r="AI188" s="63"/>
      <c r="AJ188" s="104" t="e">
        <v>#DIV/0!</v>
      </c>
      <c r="AK188" s="52"/>
      <c r="AL188" s="52"/>
      <c r="AM188" s="99"/>
      <c r="AN188" s="52"/>
      <c r="AO188" s="63"/>
      <c r="AP188" s="104">
        <v>0</v>
      </c>
      <c r="AQ188" s="99"/>
      <c r="AR188" s="99"/>
      <c r="AS188" s="99"/>
      <c r="AT188" s="99"/>
      <c r="AU188" s="63"/>
      <c r="AV188" s="104" t="e">
        <v>#DIV/0!</v>
      </c>
      <c r="AW188" s="99"/>
      <c r="AX188" s="99"/>
      <c r="AY188" s="100" t="s">
        <v>563</v>
      </c>
      <c r="AZ188" s="100"/>
      <c r="BA188" s="100" t="s">
        <v>563</v>
      </c>
      <c r="BB188" s="162" t="s">
        <v>563</v>
      </c>
      <c r="BC188" s="99"/>
      <c r="BD188" s="99"/>
      <c r="BE188" s="99"/>
      <c r="BF188" s="52"/>
      <c r="BG188" s="79"/>
      <c r="BH188" s="104" t="e">
        <f>AVERAGE(Table12151653[[#This Row],[Column55]],Table12151653[[#This Row],[Column56]])</f>
        <v>#DIV/0!</v>
      </c>
    </row>
    <row r="189" spans="1:60" ht="23.1" customHeight="1" x14ac:dyDescent="0.3">
      <c r="A189" s="77">
        <v>187</v>
      </c>
      <c r="B189" s="54" t="s">
        <v>411</v>
      </c>
      <c r="C189" s="55" t="s">
        <v>412</v>
      </c>
      <c r="D189" s="54" t="s">
        <v>541</v>
      </c>
      <c r="E189" s="54" t="s">
        <v>492</v>
      </c>
      <c r="F189" s="54" t="s">
        <v>640</v>
      </c>
      <c r="G189" s="56"/>
      <c r="H189" s="56"/>
      <c r="I189" s="56"/>
      <c r="J189" s="56"/>
      <c r="K189" s="57"/>
      <c r="L189" s="104">
        <v>0</v>
      </c>
      <c r="M189" s="100" t="s">
        <v>563</v>
      </c>
      <c r="N189" s="100"/>
      <c r="O189" s="100" t="s">
        <v>563</v>
      </c>
      <c r="P189" s="100" t="s">
        <v>563</v>
      </c>
      <c r="Q189" s="100"/>
      <c r="R189" s="162" t="s">
        <v>563</v>
      </c>
      <c r="S189" s="100"/>
      <c r="T189" s="100"/>
      <c r="U189" s="100"/>
      <c r="V189" s="100"/>
      <c r="W189" s="57"/>
      <c r="X189" s="104" t="e">
        <v>#DIV/0!</v>
      </c>
      <c r="Y189" s="100"/>
      <c r="Z189" s="100"/>
      <c r="AA189" s="100"/>
      <c r="AB189" s="100"/>
      <c r="AC189" s="57"/>
      <c r="AD189" s="104" t="e">
        <v>#DIV/0!</v>
      </c>
      <c r="AE189" s="100"/>
      <c r="AF189" s="100"/>
      <c r="AG189" s="100"/>
      <c r="AH189" s="100"/>
      <c r="AI189" s="57"/>
      <c r="AJ189" s="104" t="e">
        <v>#DIV/0!</v>
      </c>
      <c r="AK189" s="56"/>
      <c r="AL189" s="56"/>
      <c r="AM189" s="100"/>
      <c r="AN189" s="56"/>
      <c r="AO189" s="57"/>
      <c r="AP189" s="104">
        <v>0</v>
      </c>
      <c r="AQ189" s="100"/>
      <c r="AR189" s="100"/>
      <c r="AS189" s="100"/>
      <c r="AT189" s="100"/>
      <c r="AU189" s="57"/>
      <c r="AV189" s="104" t="e">
        <v>#DIV/0!</v>
      </c>
      <c r="AW189" s="100"/>
      <c r="AX189" s="100"/>
      <c r="AY189" s="100" t="s">
        <v>563</v>
      </c>
      <c r="AZ189" s="100"/>
      <c r="BA189" s="100" t="s">
        <v>563</v>
      </c>
      <c r="BB189" s="162" t="s">
        <v>563</v>
      </c>
      <c r="BC189" s="100"/>
      <c r="BD189" s="100"/>
      <c r="BE189" s="100"/>
      <c r="BF189" s="56"/>
      <c r="BG189" s="74"/>
      <c r="BH189" s="104" t="e">
        <f>AVERAGE(Table12151653[[#This Row],[Column55]],Table12151653[[#This Row],[Column56]])</f>
        <v>#DIV/0!</v>
      </c>
    </row>
    <row r="190" spans="1:60" ht="23.1" customHeight="1" x14ac:dyDescent="0.3">
      <c r="A190" s="78">
        <v>188</v>
      </c>
      <c r="B190" s="61" t="s">
        <v>147</v>
      </c>
      <c r="C190" s="62" t="s">
        <v>148</v>
      </c>
      <c r="D190" s="61" t="s">
        <v>541</v>
      </c>
      <c r="E190" s="61" t="s">
        <v>34</v>
      </c>
      <c r="F190" s="61" t="s">
        <v>638</v>
      </c>
      <c r="G190" s="52"/>
      <c r="H190" s="52"/>
      <c r="I190" s="52"/>
      <c r="J190" s="52"/>
      <c r="K190" s="63"/>
      <c r="L190" s="104">
        <v>0</v>
      </c>
      <c r="M190" s="100">
        <v>3</v>
      </c>
      <c r="N190" s="100"/>
      <c r="O190" s="100">
        <v>3</v>
      </c>
      <c r="P190" s="100">
        <v>3</v>
      </c>
      <c r="Q190" s="100"/>
      <c r="R190" s="162">
        <v>3</v>
      </c>
      <c r="S190" s="99"/>
      <c r="T190" s="99"/>
      <c r="U190" s="99"/>
      <c r="V190" s="99"/>
      <c r="W190" s="63"/>
      <c r="X190" s="104" t="e">
        <v>#DIV/0!</v>
      </c>
      <c r="Y190" s="99"/>
      <c r="Z190" s="99"/>
      <c r="AA190" s="99"/>
      <c r="AB190" s="99"/>
      <c r="AC190" s="63"/>
      <c r="AD190" s="104" t="e">
        <v>#DIV/0!</v>
      </c>
      <c r="AE190" s="99"/>
      <c r="AF190" s="99"/>
      <c r="AG190" s="99"/>
      <c r="AH190" s="99"/>
      <c r="AI190" s="63"/>
      <c r="AJ190" s="104" t="e">
        <v>#DIV/0!</v>
      </c>
      <c r="AK190" s="52"/>
      <c r="AL190" s="52"/>
      <c r="AM190" s="99"/>
      <c r="AN190" s="52"/>
      <c r="AO190" s="63"/>
      <c r="AP190" s="104">
        <v>0</v>
      </c>
      <c r="AQ190" s="99"/>
      <c r="AR190" s="99"/>
      <c r="AS190" s="99"/>
      <c r="AT190" s="99"/>
      <c r="AU190" s="63"/>
      <c r="AV190" s="104" t="e">
        <v>#DIV/0!</v>
      </c>
      <c r="AW190" s="99"/>
      <c r="AX190" s="99"/>
      <c r="AY190" s="100">
        <v>5</v>
      </c>
      <c r="AZ190" s="100"/>
      <c r="BA190" s="100" t="s">
        <v>563</v>
      </c>
      <c r="BB190" s="162">
        <v>5</v>
      </c>
      <c r="BC190" s="99"/>
      <c r="BD190" s="99"/>
      <c r="BE190" s="99"/>
      <c r="BF190" s="52"/>
      <c r="BG190" s="79"/>
      <c r="BH190" s="104" t="e">
        <f>AVERAGE(Table12151653[[#This Row],[Column55]],Table12151653[[#This Row],[Column56]])</f>
        <v>#DIV/0!</v>
      </c>
    </row>
    <row r="191" spans="1:60" ht="23.1" customHeight="1" x14ac:dyDescent="0.3">
      <c r="A191" s="77">
        <v>189</v>
      </c>
      <c r="B191" s="54" t="s">
        <v>413</v>
      </c>
      <c r="C191" s="55" t="s">
        <v>414</v>
      </c>
      <c r="D191" s="54" t="s">
        <v>449</v>
      </c>
      <c r="E191" s="54" t="s">
        <v>492</v>
      </c>
      <c r="F191" s="54" t="s">
        <v>640</v>
      </c>
      <c r="G191" s="56"/>
      <c r="H191" s="56"/>
      <c r="I191" s="56"/>
      <c r="J191" s="56"/>
      <c r="K191" s="57"/>
      <c r="L191" s="104">
        <v>0</v>
      </c>
      <c r="M191" s="100" t="s">
        <v>563</v>
      </c>
      <c r="N191" s="100"/>
      <c r="O191" s="100" t="s">
        <v>563</v>
      </c>
      <c r="P191" s="100" t="s">
        <v>563</v>
      </c>
      <c r="Q191" s="100"/>
      <c r="R191" s="162" t="s">
        <v>563</v>
      </c>
      <c r="S191" s="100"/>
      <c r="T191" s="100"/>
      <c r="U191" s="100"/>
      <c r="V191" s="100"/>
      <c r="W191" s="57"/>
      <c r="X191" s="104" t="e">
        <v>#DIV/0!</v>
      </c>
      <c r="Y191" s="100"/>
      <c r="Z191" s="100"/>
      <c r="AA191" s="100"/>
      <c r="AB191" s="100"/>
      <c r="AC191" s="57"/>
      <c r="AD191" s="104" t="e">
        <v>#DIV/0!</v>
      </c>
      <c r="AE191" s="100"/>
      <c r="AF191" s="100"/>
      <c r="AG191" s="100"/>
      <c r="AH191" s="100"/>
      <c r="AI191" s="57"/>
      <c r="AJ191" s="104" t="e">
        <v>#DIV/0!</v>
      </c>
      <c r="AK191" s="56"/>
      <c r="AL191" s="56"/>
      <c r="AM191" s="100"/>
      <c r="AN191" s="56"/>
      <c r="AO191" s="57"/>
      <c r="AP191" s="104">
        <v>0</v>
      </c>
      <c r="AQ191" s="100"/>
      <c r="AR191" s="100"/>
      <c r="AS191" s="100"/>
      <c r="AT191" s="100"/>
      <c r="AU191" s="57"/>
      <c r="AV191" s="104" t="e">
        <v>#DIV/0!</v>
      </c>
      <c r="AW191" s="100"/>
      <c r="AX191" s="100"/>
      <c r="AY191" s="100" t="s">
        <v>563</v>
      </c>
      <c r="AZ191" s="100"/>
      <c r="BA191" s="100" t="s">
        <v>563</v>
      </c>
      <c r="BB191" s="162" t="s">
        <v>563</v>
      </c>
      <c r="BC191" s="100"/>
      <c r="BD191" s="100"/>
      <c r="BE191" s="100"/>
      <c r="BF191" s="56"/>
      <c r="BG191" s="74"/>
      <c r="BH191" s="104" t="e">
        <f>AVERAGE(Table12151653[[#This Row],[Column55]],Table12151653[[#This Row],[Column56]])</f>
        <v>#DIV/0!</v>
      </c>
    </row>
    <row r="192" spans="1:60" ht="23.1" customHeight="1" x14ac:dyDescent="0.3">
      <c r="A192" s="78">
        <v>190</v>
      </c>
      <c r="B192" s="61" t="s">
        <v>415</v>
      </c>
      <c r="C192" s="62" t="s">
        <v>416</v>
      </c>
      <c r="D192" s="61" t="s">
        <v>541</v>
      </c>
      <c r="E192" s="61" t="s">
        <v>288</v>
      </c>
      <c r="F192" s="61" t="s">
        <v>639</v>
      </c>
      <c r="G192" s="52"/>
      <c r="H192" s="52"/>
      <c r="I192" s="52"/>
      <c r="J192" s="52"/>
      <c r="K192" s="63"/>
      <c r="L192" s="104">
        <v>0</v>
      </c>
      <c r="M192" s="100">
        <v>4</v>
      </c>
      <c r="N192" s="100"/>
      <c r="O192" s="100">
        <v>3</v>
      </c>
      <c r="P192" s="100" t="s">
        <v>563</v>
      </c>
      <c r="Q192" s="100"/>
      <c r="R192" s="162">
        <v>3.5</v>
      </c>
      <c r="S192" s="99"/>
      <c r="T192" s="99"/>
      <c r="U192" s="99"/>
      <c r="V192" s="99"/>
      <c r="W192" s="63"/>
      <c r="X192" s="104" t="e">
        <v>#DIV/0!</v>
      </c>
      <c r="Y192" s="99"/>
      <c r="Z192" s="99"/>
      <c r="AA192" s="99"/>
      <c r="AB192" s="99"/>
      <c r="AC192" s="63"/>
      <c r="AD192" s="104" t="e">
        <v>#DIV/0!</v>
      </c>
      <c r="AE192" s="99"/>
      <c r="AF192" s="99"/>
      <c r="AG192" s="99"/>
      <c r="AH192" s="99"/>
      <c r="AI192" s="63"/>
      <c r="AJ192" s="104" t="e">
        <v>#DIV/0!</v>
      </c>
      <c r="AK192" s="52"/>
      <c r="AL192" s="52"/>
      <c r="AM192" s="99"/>
      <c r="AN192" s="52"/>
      <c r="AO192" s="63"/>
      <c r="AP192" s="104">
        <v>0</v>
      </c>
      <c r="AQ192" s="99"/>
      <c r="AR192" s="99"/>
      <c r="AS192" s="99"/>
      <c r="AT192" s="99"/>
      <c r="AU192" s="63"/>
      <c r="AV192" s="104" t="e">
        <v>#DIV/0!</v>
      </c>
      <c r="AW192" s="99"/>
      <c r="AX192" s="99"/>
      <c r="AY192" s="100">
        <v>4</v>
      </c>
      <c r="AZ192" s="100"/>
      <c r="BA192" s="100" t="s">
        <v>563</v>
      </c>
      <c r="BB192" s="162">
        <v>4</v>
      </c>
      <c r="BC192" s="99"/>
      <c r="BD192" s="99"/>
      <c r="BE192" s="99"/>
      <c r="BF192" s="52"/>
      <c r="BG192" s="79"/>
      <c r="BH192" s="104" t="e">
        <f>AVERAGE(Table12151653[[#This Row],[Column55]],Table12151653[[#This Row],[Column56]])</f>
        <v>#DIV/0!</v>
      </c>
    </row>
    <row r="193" spans="1:60" ht="23.1" customHeight="1" x14ac:dyDescent="0.3">
      <c r="A193" s="77">
        <v>191</v>
      </c>
      <c r="B193" s="54" t="s">
        <v>417</v>
      </c>
      <c r="C193" s="55" t="s">
        <v>418</v>
      </c>
      <c r="D193" s="54" t="s">
        <v>449</v>
      </c>
      <c r="E193" s="54" t="s">
        <v>492</v>
      </c>
      <c r="F193" s="54" t="s">
        <v>640</v>
      </c>
      <c r="G193" s="56"/>
      <c r="H193" s="56"/>
      <c r="I193" s="56"/>
      <c r="J193" s="56"/>
      <c r="K193" s="57"/>
      <c r="L193" s="104">
        <v>0</v>
      </c>
      <c r="M193" s="100" t="s">
        <v>563</v>
      </c>
      <c r="N193" s="100"/>
      <c r="O193" s="100" t="s">
        <v>563</v>
      </c>
      <c r="P193" s="100" t="s">
        <v>563</v>
      </c>
      <c r="Q193" s="100"/>
      <c r="R193" s="162" t="s">
        <v>563</v>
      </c>
      <c r="S193" s="100"/>
      <c r="T193" s="100"/>
      <c r="U193" s="100"/>
      <c r="V193" s="100"/>
      <c r="W193" s="57"/>
      <c r="X193" s="104" t="e">
        <v>#DIV/0!</v>
      </c>
      <c r="Y193" s="100"/>
      <c r="Z193" s="100"/>
      <c r="AA193" s="100"/>
      <c r="AB193" s="100"/>
      <c r="AC193" s="57"/>
      <c r="AD193" s="104" t="e">
        <v>#DIV/0!</v>
      </c>
      <c r="AE193" s="100"/>
      <c r="AF193" s="100"/>
      <c r="AG193" s="100"/>
      <c r="AH193" s="100"/>
      <c r="AI193" s="57"/>
      <c r="AJ193" s="104" t="e">
        <v>#DIV/0!</v>
      </c>
      <c r="AK193" s="56"/>
      <c r="AL193" s="56"/>
      <c r="AM193" s="100"/>
      <c r="AN193" s="56"/>
      <c r="AO193" s="57"/>
      <c r="AP193" s="104">
        <v>0</v>
      </c>
      <c r="AQ193" s="100"/>
      <c r="AR193" s="100"/>
      <c r="AS193" s="100"/>
      <c r="AT193" s="100"/>
      <c r="AU193" s="57"/>
      <c r="AV193" s="104" t="e">
        <v>#DIV/0!</v>
      </c>
      <c r="AW193" s="100"/>
      <c r="AX193" s="100"/>
      <c r="AY193" s="100" t="s">
        <v>563</v>
      </c>
      <c r="AZ193" s="100"/>
      <c r="BA193" s="100" t="s">
        <v>563</v>
      </c>
      <c r="BB193" s="162" t="s">
        <v>563</v>
      </c>
      <c r="BC193" s="100"/>
      <c r="BD193" s="100"/>
      <c r="BE193" s="100"/>
      <c r="BF193" s="56"/>
      <c r="BG193" s="74"/>
      <c r="BH193" s="104" t="e">
        <f>AVERAGE(Table12151653[[#This Row],[Column55]],Table12151653[[#This Row],[Column56]])</f>
        <v>#DIV/0!</v>
      </c>
    </row>
    <row r="194" spans="1:60" ht="23.1" customHeight="1" x14ac:dyDescent="0.3">
      <c r="A194" s="78">
        <v>192</v>
      </c>
      <c r="B194" s="61" t="s">
        <v>419</v>
      </c>
      <c r="C194" s="62" t="s">
        <v>420</v>
      </c>
      <c r="D194" s="61" t="s">
        <v>449</v>
      </c>
      <c r="E194" s="61" t="s">
        <v>492</v>
      </c>
      <c r="F194" s="61" t="s">
        <v>640</v>
      </c>
      <c r="G194" s="52"/>
      <c r="H194" s="52"/>
      <c r="I194" s="52"/>
      <c r="J194" s="52"/>
      <c r="K194" s="63"/>
      <c r="L194" s="104">
        <v>0</v>
      </c>
      <c r="M194" s="100" t="s">
        <v>563</v>
      </c>
      <c r="N194" s="100"/>
      <c r="O194" s="100" t="s">
        <v>563</v>
      </c>
      <c r="P194" s="100" t="s">
        <v>563</v>
      </c>
      <c r="Q194" s="100"/>
      <c r="R194" s="162" t="s">
        <v>563</v>
      </c>
      <c r="S194" s="99"/>
      <c r="T194" s="99"/>
      <c r="U194" s="99"/>
      <c r="V194" s="99"/>
      <c r="W194" s="63"/>
      <c r="X194" s="104" t="e">
        <v>#DIV/0!</v>
      </c>
      <c r="Y194" s="99"/>
      <c r="Z194" s="99"/>
      <c r="AA194" s="99"/>
      <c r="AB194" s="99"/>
      <c r="AC194" s="63"/>
      <c r="AD194" s="104" t="e">
        <v>#DIV/0!</v>
      </c>
      <c r="AE194" s="99"/>
      <c r="AF194" s="99"/>
      <c r="AG194" s="99"/>
      <c r="AH194" s="99"/>
      <c r="AI194" s="63"/>
      <c r="AJ194" s="104" t="e">
        <v>#DIV/0!</v>
      </c>
      <c r="AK194" s="52"/>
      <c r="AL194" s="52"/>
      <c r="AM194" s="99"/>
      <c r="AN194" s="52"/>
      <c r="AO194" s="63"/>
      <c r="AP194" s="104">
        <v>0</v>
      </c>
      <c r="AQ194" s="99"/>
      <c r="AR194" s="99"/>
      <c r="AS194" s="99"/>
      <c r="AT194" s="99"/>
      <c r="AU194" s="63"/>
      <c r="AV194" s="104" t="e">
        <v>#DIV/0!</v>
      </c>
      <c r="AW194" s="99"/>
      <c r="AX194" s="99"/>
      <c r="AY194" s="100" t="s">
        <v>563</v>
      </c>
      <c r="AZ194" s="100"/>
      <c r="BA194" s="100" t="s">
        <v>563</v>
      </c>
      <c r="BB194" s="162" t="s">
        <v>563</v>
      </c>
      <c r="BC194" s="99"/>
      <c r="BD194" s="99"/>
      <c r="BE194" s="99"/>
      <c r="BF194" s="52"/>
      <c r="BG194" s="79"/>
      <c r="BH194" s="104" t="e">
        <f>AVERAGE(Table12151653[[#This Row],[Column55]],Table12151653[[#This Row],[Column56]])</f>
        <v>#DIV/0!</v>
      </c>
    </row>
    <row r="195" spans="1:60" ht="23.1" customHeight="1" x14ac:dyDescent="0.3">
      <c r="A195" s="77">
        <v>193</v>
      </c>
      <c r="B195" s="54" t="s">
        <v>421</v>
      </c>
      <c r="C195" s="55" t="s">
        <v>422</v>
      </c>
      <c r="D195" s="54" t="s">
        <v>449</v>
      </c>
      <c r="E195" s="54" t="s">
        <v>492</v>
      </c>
      <c r="F195" s="54" t="s">
        <v>640</v>
      </c>
      <c r="G195" s="56"/>
      <c r="H195" s="56"/>
      <c r="I195" s="56"/>
      <c r="J195" s="56"/>
      <c r="K195" s="57"/>
      <c r="L195" s="104">
        <v>0</v>
      </c>
      <c r="M195" s="100" t="s">
        <v>563</v>
      </c>
      <c r="N195" s="100"/>
      <c r="O195" s="100" t="s">
        <v>563</v>
      </c>
      <c r="P195" s="100" t="s">
        <v>563</v>
      </c>
      <c r="Q195" s="100"/>
      <c r="R195" s="162" t="s">
        <v>563</v>
      </c>
      <c r="S195" s="100"/>
      <c r="T195" s="100"/>
      <c r="U195" s="100"/>
      <c r="V195" s="100"/>
      <c r="W195" s="57"/>
      <c r="X195" s="104" t="e">
        <v>#DIV/0!</v>
      </c>
      <c r="Y195" s="100"/>
      <c r="Z195" s="100"/>
      <c r="AA195" s="100"/>
      <c r="AB195" s="100"/>
      <c r="AC195" s="57"/>
      <c r="AD195" s="104" t="e">
        <v>#DIV/0!</v>
      </c>
      <c r="AE195" s="100"/>
      <c r="AF195" s="100"/>
      <c r="AG195" s="100"/>
      <c r="AH195" s="100"/>
      <c r="AI195" s="57"/>
      <c r="AJ195" s="104" t="e">
        <v>#DIV/0!</v>
      </c>
      <c r="AK195" s="56"/>
      <c r="AL195" s="56"/>
      <c r="AM195" s="100"/>
      <c r="AN195" s="56"/>
      <c r="AO195" s="57"/>
      <c r="AP195" s="104">
        <v>0</v>
      </c>
      <c r="AQ195" s="100"/>
      <c r="AR195" s="100"/>
      <c r="AS195" s="100"/>
      <c r="AT195" s="100"/>
      <c r="AU195" s="57"/>
      <c r="AV195" s="104" t="e">
        <v>#DIV/0!</v>
      </c>
      <c r="AW195" s="100"/>
      <c r="AX195" s="100"/>
      <c r="AY195" s="100" t="s">
        <v>563</v>
      </c>
      <c r="AZ195" s="100"/>
      <c r="BA195" s="100" t="s">
        <v>563</v>
      </c>
      <c r="BB195" s="162" t="s">
        <v>563</v>
      </c>
      <c r="BC195" s="100"/>
      <c r="BD195" s="100"/>
      <c r="BE195" s="100"/>
      <c r="BF195" s="56"/>
      <c r="BG195" s="74"/>
      <c r="BH195" s="104" t="e">
        <f>AVERAGE(Table12151653[[#This Row],[Column55]],Table12151653[[#This Row],[Column56]])</f>
        <v>#DIV/0!</v>
      </c>
    </row>
    <row r="196" spans="1:60" ht="23.1" customHeight="1" x14ac:dyDescent="0.3">
      <c r="A196" s="78">
        <v>194</v>
      </c>
      <c r="B196" s="61" t="s">
        <v>423</v>
      </c>
      <c r="C196" s="62" t="s">
        <v>424</v>
      </c>
      <c r="D196" s="61" t="s">
        <v>449</v>
      </c>
      <c r="E196" s="61" t="s">
        <v>492</v>
      </c>
      <c r="F196" s="61" t="s">
        <v>640</v>
      </c>
      <c r="G196" s="52"/>
      <c r="H196" s="52"/>
      <c r="I196" s="52"/>
      <c r="J196" s="52"/>
      <c r="K196" s="63"/>
      <c r="L196" s="104">
        <v>0</v>
      </c>
      <c r="M196" s="100" t="s">
        <v>563</v>
      </c>
      <c r="N196" s="100"/>
      <c r="O196" s="100" t="s">
        <v>563</v>
      </c>
      <c r="P196" s="100" t="s">
        <v>563</v>
      </c>
      <c r="Q196" s="100"/>
      <c r="R196" s="162" t="s">
        <v>563</v>
      </c>
      <c r="S196" s="99"/>
      <c r="T196" s="99"/>
      <c r="U196" s="99"/>
      <c r="V196" s="99"/>
      <c r="W196" s="63"/>
      <c r="X196" s="104" t="e">
        <v>#DIV/0!</v>
      </c>
      <c r="Y196" s="99"/>
      <c r="Z196" s="99"/>
      <c r="AA196" s="99"/>
      <c r="AB196" s="99"/>
      <c r="AC196" s="63"/>
      <c r="AD196" s="104" t="e">
        <v>#DIV/0!</v>
      </c>
      <c r="AE196" s="99"/>
      <c r="AF196" s="99"/>
      <c r="AG196" s="99"/>
      <c r="AH196" s="99"/>
      <c r="AI196" s="63"/>
      <c r="AJ196" s="104" t="e">
        <v>#DIV/0!</v>
      </c>
      <c r="AK196" s="52"/>
      <c r="AL196" s="52"/>
      <c r="AM196" s="99"/>
      <c r="AN196" s="52"/>
      <c r="AO196" s="63"/>
      <c r="AP196" s="104">
        <v>0</v>
      </c>
      <c r="AQ196" s="99"/>
      <c r="AR196" s="99"/>
      <c r="AS196" s="99"/>
      <c r="AT196" s="99"/>
      <c r="AU196" s="63"/>
      <c r="AV196" s="104" t="e">
        <v>#DIV/0!</v>
      </c>
      <c r="AW196" s="99"/>
      <c r="AX196" s="99"/>
      <c r="AY196" s="100" t="s">
        <v>563</v>
      </c>
      <c r="AZ196" s="100"/>
      <c r="BA196" s="100" t="s">
        <v>563</v>
      </c>
      <c r="BB196" s="162" t="s">
        <v>563</v>
      </c>
      <c r="BC196" s="99"/>
      <c r="BD196" s="99"/>
      <c r="BE196" s="99"/>
      <c r="BF196" s="52"/>
      <c r="BG196" s="79"/>
      <c r="BH196" s="104" t="e">
        <f>AVERAGE(Table12151653[[#This Row],[Column55]],Table12151653[[#This Row],[Column56]])</f>
        <v>#DIV/0!</v>
      </c>
    </row>
    <row r="197" spans="1:60" ht="23.1" customHeight="1" x14ac:dyDescent="0.3">
      <c r="A197" s="77">
        <v>195</v>
      </c>
      <c r="B197" s="54" t="s">
        <v>425</v>
      </c>
      <c r="C197" s="55" t="s">
        <v>426</v>
      </c>
      <c r="D197" s="54" t="s">
        <v>449</v>
      </c>
      <c r="E197" s="54" t="s">
        <v>288</v>
      </c>
      <c r="F197" s="54" t="s">
        <v>639</v>
      </c>
      <c r="G197" s="56"/>
      <c r="H197" s="56"/>
      <c r="I197" s="56"/>
      <c r="J197" s="56"/>
      <c r="K197" s="57"/>
      <c r="L197" s="104">
        <v>0</v>
      </c>
      <c r="M197" s="100">
        <v>3</v>
      </c>
      <c r="N197" s="100"/>
      <c r="O197" s="100">
        <v>3</v>
      </c>
      <c r="P197" s="100" t="s">
        <v>563</v>
      </c>
      <c r="Q197" s="100"/>
      <c r="R197" s="162">
        <v>3</v>
      </c>
      <c r="S197" s="100"/>
      <c r="T197" s="100"/>
      <c r="U197" s="100"/>
      <c r="V197" s="100"/>
      <c r="W197" s="57"/>
      <c r="X197" s="104" t="e">
        <v>#DIV/0!</v>
      </c>
      <c r="Y197" s="100"/>
      <c r="Z197" s="100"/>
      <c r="AA197" s="100"/>
      <c r="AB197" s="100"/>
      <c r="AC197" s="57"/>
      <c r="AD197" s="104" t="e">
        <v>#DIV/0!</v>
      </c>
      <c r="AE197" s="100"/>
      <c r="AF197" s="100"/>
      <c r="AG197" s="100"/>
      <c r="AH197" s="100"/>
      <c r="AI197" s="57"/>
      <c r="AJ197" s="104" t="e">
        <v>#DIV/0!</v>
      </c>
      <c r="AK197" s="56"/>
      <c r="AL197" s="56"/>
      <c r="AM197" s="100"/>
      <c r="AN197" s="56"/>
      <c r="AO197" s="57"/>
      <c r="AP197" s="104">
        <v>0</v>
      </c>
      <c r="AQ197" s="100"/>
      <c r="AR197" s="100"/>
      <c r="AS197" s="100"/>
      <c r="AT197" s="100"/>
      <c r="AU197" s="57"/>
      <c r="AV197" s="104" t="e">
        <v>#DIV/0!</v>
      </c>
      <c r="AW197" s="100"/>
      <c r="AX197" s="100"/>
      <c r="AY197" s="100">
        <v>4</v>
      </c>
      <c r="AZ197" s="100"/>
      <c r="BA197" s="100" t="s">
        <v>563</v>
      </c>
      <c r="BB197" s="162">
        <v>4</v>
      </c>
      <c r="BC197" s="100"/>
      <c r="BD197" s="100"/>
      <c r="BE197" s="100"/>
      <c r="BF197" s="56"/>
      <c r="BG197" s="74"/>
      <c r="BH197" s="104" t="e">
        <f>AVERAGE(Table12151653[[#This Row],[Column55]],Table12151653[[#This Row],[Column56]])</f>
        <v>#DIV/0!</v>
      </c>
    </row>
    <row r="198" spans="1:60" ht="23.1" customHeight="1" x14ac:dyDescent="0.3">
      <c r="A198" s="78">
        <v>196</v>
      </c>
      <c r="B198" s="61" t="s">
        <v>427</v>
      </c>
      <c r="C198" s="62" t="s">
        <v>428</v>
      </c>
      <c r="D198" s="61" t="s">
        <v>449</v>
      </c>
      <c r="E198" s="61" t="s">
        <v>492</v>
      </c>
      <c r="F198" s="61" t="s">
        <v>640</v>
      </c>
      <c r="G198" s="52"/>
      <c r="H198" s="52"/>
      <c r="I198" s="52"/>
      <c r="J198" s="52"/>
      <c r="K198" s="63"/>
      <c r="L198" s="104">
        <v>0</v>
      </c>
      <c r="M198" s="100" t="s">
        <v>563</v>
      </c>
      <c r="N198" s="100"/>
      <c r="O198" s="100" t="s">
        <v>563</v>
      </c>
      <c r="P198" s="100" t="s">
        <v>563</v>
      </c>
      <c r="Q198" s="100"/>
      <c r="R198" s="162" t="s">
        <v>563</v>
      </c>
      <c r="S198" s="99"/>
      <c r="T198" s="99"/>
      <c r="U198" s="99"/>
      <c r="V198" s="99"/>
      <c r="W198" s="63"/>
      <c r="X198" s="104" t="e">
        <v>#DIV/0!</v>
      </c>
      <c r="Y198" s="99"/>
      <c r="Z198" s="99"/>
      <c r="AA198" s="99"/>
      <c r="AB198" s="99"/>
      <c r="AC198" s="63"/>
      <c r="AD198" s="104" t="e">
        <v>#DIV/0!</v>
      </c>
      <c r="AE198" s="99"/>
      <c r="AF198" s="99"/>
      <c r="AG198" s="99"/>
      <c r="AH198" s="99"/>
      <c r="AI198" s="63"/>
      <c r="AJ198" s="104" t="e">
        <v>#DIV/0!</v>
      </c>
      <c r="AK198" s="52"/>
      <c r="AL198" s="52"/>
      <c r="AM198" s="99"/>
      <c r="AN198" s="52"/>
      <c r="AO198" s="63"/>
      <c r="AP198" s="104">
        <v>0</v>
      </c>
      <c r="AQ198" s="99"/>
      <c r="AR198" s="99"/>
      <c r="AS198" s="99"/>
      <c r="AT198" s="99"/>
      <c r="AU198" s="63"/>
      <c r="AV198" s="104" t="e">
        <v>#DIV/0!</v>
      </c>
      <c r="AW198" s="99"/>
      <c r="AX198" s="99"/>
      <c r="AY198" s="100" t="s">
        <v>563</v>
      </c>
      <c r="AZ198" s="100"/>
      <c r="BA198" s="100" t="s">
        <v>563</v>
      </c>
      <c r="BB198" s="162" t="s">
        <v>563</v>
      </c>
      <c r="BC198" s="99"/>
      <c r="BD198" s="99"/>
      <c r="BE198" s="99"/>
      <c r="BF198" s="52"/>
      <c r="BG198" s="79"/>
      <c r="BH198" s="104" t="e">
        <f>AVERAGE(Table12151653[[#This Row],[Column55]],Table12151653[[#This Row],[Column56]])</f>
        <v>#DIV/0!</v>
      </c>
    </row>
    <row r="199" spans="1:60" ht="23.1" customHeight="1" x14ac:dyDescent="0.3">
      <c r="A199" s="77">
        <v>197</v>
      </c>
      <c r="B199" s="54" t="s">
        <v>429</v>
      </c>
      <c r="C199" s="55" t="s">
        <v>430</v>
      </c>
      <c r="D199" s="54" t="s">
        <v>541</v>
      </c>
      <c r="E199" s="54" t="s">
        <v>492</v>
      </c>
      <c r="F199" s="54" t="s">
        <v>640</v>
      </c>
      <c r="G199" s="56"/>
      <c r="H199" s="56"/>
      <c r="I199" s="56"/>
      <c r="J199" s="56"/>
      <c r="K199" s="57"/>
      <c r="L199" s="104">
        <v>0</v>
      </c>
      <c r="M199" s="100">
        <v>3</v>
      </c>
      <c r="N199" s="100"/>
      <c r="O199" s="100">
        <v>4</v>
      </c>
      <c r="P199" s="100" t="s">
        <v>563</v>
      </c>
      <c r="Q199" s="100"/>
      <c r="R199" s="162">
        <v>3.5</v>
      </c>
      <c r="S199" s="100"/>
      <c r="T199" s="100"/>
      <c r="U199" s="100"/>
      <c r="V199" s="100"/>
      <c r="W199" s="57"/>
      <c r="X199" s="104" t="e">
        <v>#DIV/0!</v>
      </c>
      <c r="Y199" s="100"/>
      <c r="Z199" s="100"/>
      <c r="AA199" s="100"/>
      <c r="AB199" s="100"/>
      <c r="AC199" s="57"/>
      <c r="AD199" s="104" t="e">
        <v>#DIV/0!</v>
      </c>
      <c r="AE199" s="100"/>
      <c r="AF199" s="100"/>
      <c r="AG199" s="100"/>
      <c r="AH199" s="100"/>
      <c r="AI199" s="57"/>
      <c r="AJ199" s="104" t="e">
        <v>#DIV/0!</v>
      </c>
      <c r="AK199" s="56"/>
      <c r="AL199" s="56"/>
      <c r="AM199" s="100"/>
      <c r="AN199" s="56"/>
      <c r="AO199" s="57"/>
      <c r="AP199" s="104">
        <v>0</v>
      </c>
      <c r="AQ199" s="100"/>
      <c r="AR199" s="100"/>
      <c r="AS199" s="100"/>
      <c r="AT199" s="100"/>
      <c r="AU199" s="57"/>
      <c r="AV199" s="104" t="e">
        <v>#DIV/0!</v>
      </c>
      <c r="AW199" s="100"/>
      <c r="AX199" s="100"/>
      <c r="AY199" s="100">
        <v>4</v>
      </c>
      <c r="AZ199" s="100"/>
      <c r="BA199" s="100" t="s">
        <v>563</v>
      </c>
      <c r="BB199" s="162">
        <v>4</v>
      </c>
      <c r="BC199" s="100"/>
      <c r="BD199" s="100"/>
      <c r="BE199" s="100"/>
      <c r="BF199" s="56"/>
      <c r="BG199" s="74"/>
      <c r="BH199" s="104" t="e">
        <f>AVERAGE(Table12151653[[#This Row],[Column55]],Table12151653[[#This Row],[Column56]])</f>
        <v>#DIV/0!</v>
      </c>
    </row>
    <row r="200" spans="1:60" ht="23.1" customHeight="1" x14ac:dyDescent="0.3">
      <c r="A200" s="78">
        <v>198</v>
      </c>
      <c r="B200" s="61" t="s">
        <v>175</v>
      </c>
      <c r="C200" s="62" t="s">
        <v>176</v>
      </c>
      <c r="D200" s="61" t="s">
        <v>541</v>
      </c>
      <c r="E200" s="61" t="s">
        <v>160</v>
      </c>
      <c r="F200" s="61" t="s">
        <v>641</v>
      </c>
      <c r="G200" s="52"/>
      <c r="H200" s="52"/>
      <c r="I200" s="52"/>
      <c r="J200" s="52"/>
      <c r="K200" s="63"/>
      <c r="L200" s="104">
        <v>0</v>
      </c>
      <c r="M200" s="100">
        <v>0</v>
      </c>
      <c r="N200" s="100"/>
      <c r="O200" s="100">
        <v>0</v>
      </c>
      <c r="P200" s="100" t="s">
        <v>563</v>
      </c>
      <c r="Q200" s="100"/>
      <c r="R200" s="162">
        <v>0</v>
      </c>
      <c r="S200" s="99"/>
      <c r="T200" s="99"/>
      <c r="U200" s="99"/>
      <c r="V200" s="99"/>
      <c r="W200" s="63"/>
      <c r="X200" s="104" t="e">
        <v>#DIV/0!</v>
      </c>
      <c r="Y200" s="99"/>
      <c r="Z200" s="99"/>
      <c r="AA200" s="99"/>
      <c r="AB200" s="99"/>
      <c r="AC200" s="63"/>
      <c r="AD200" s="104" t="e">
        <v>#DIV/0!</v>
      </c>
      <c r="AE200" s="99"/>
      <c r="AF200" s="99"/>
      <c r="AG200" s="99"/>
      <c r="AH200" s="99"/>
      <c r="AI200" s="63"/>
      <c r="AJ200" s="104" t="e">
        <v>#DIV/0!</v>
      </c>
      <c r="AK200" s="52"/>
      <c r="AL200" s="52"/>
      <c r="AM200" s="99"/>
      <c r="AN200" s="52"/>
      <c r="AO200" s="63"/>
      <c r="AP200" s="104">
        <v>0</v>
      </c>
      <c r="AQ200" s="99"/>
      <c r="AR200" s="99"/>
      <c r="AS200" s="99"/>
      <c r="AT200" s="99"/>
      <c r="AU200" s="63"/>
      <c r="AV200" s="104" t="e">
        <v>#DIV/0!</v>
      </c>
      <c r="AW200" s="99"/>
      <c r="AX200" s="99"/>
      <c r="AY200" s="100">
        <v>0</v>
      </c>
      <c r="AZ200" s="100"/>
      <c r="BA200" s="100" t="s">
        <v>563</v>
      </c>
      <c r="BB200" s="162">
        <v>0</v>
      </c>
      <c r="BC200" s="99"/>
      <c r="BD200" s="99"/>
      <c r="BE200" s="99"/>
      <c r="BF200" s="52"/>
      <c r="BG200" s="79"/>
      <c r="BH200" s="104" t="e">
        <f>AVERAGE(Table12151653[[#This Row],[Column55]],Table12151653[[#This Row],[Column56]])</f>
        <v>#DIV/0!</v>
      </c>
    </row>
    <row r="201" spans="1:60" ht="23.1" customHeight="1" x14ac:dyDescent="0.3">
      <c r="A201" s="77">
        <v>199</v>
      </c>
      <c r="B201" s="54" t="s">
        <v>431</v>
      </c>
      <c r="C201" s="55" t="s">
        <v>432</v>
      </c>
      <c r="D201" s="54" t="s">
        <v>541</v>
      </c>
      <c r="E201" s="54" t="s">
        <v>288</v>
      </c>
      <c r="F201" s="54" t="s">
        <v>639</v>
      </c>
      <c r="G201" s="56"/>
      <c r="H201" s="56"/>
      <c r="I201" s="56"/>
      <c r="J201" s="56"/>
      <c r="K201" s="57"/>
      <c r="L201" s="104">
        <v>0</v>
      </c>
      <c r="M201" s="100">
        <v>3</v>
      </c>
      <c r="N201" s="100"/>
      <c r="O201" s="100">
        <v>3</v>
      </c>
      <c r="P201" s="100" t="s">
        <v>563</v>
      </c>
      <c r="Q201" s="100"/>
      <c r="R201" s="162">
        <v>3</v>
      </c>
      <c r="S201" s="100"/>
      <c r="T201" s="100"/>
      <c r="U201" s="100"/>
      <c r="V201" s="100"/>
      <c r="W201" s="57"/>
      <c r="X201" s="104" t="e">
        <v>#DIV/0!</v>
      </c>
      <c r="Y201" s="100"/>
      <c r="Z201" s="100"/>
      <c r="AA201" s="100"/>
      <c r="AB201" s="100"/>
      <c r="AC201" s="57"/>
      <c r="AD201" s="104" t="e">
        <v>#DIV/0!</v>
      </c>
      <c r="AE201" s="100"/>
      <c r="AF201" s="100"/>
      <c r="AG201" s="100"/>
      <c r="AH201" s="100"/>
      <c r="AI201" s="57"/>
      <c r="AJ201" s="104" t="e">
        <v>#DIV/0!</v>
      </c>
      <c r="AK201" s="56"/>
      <c r="AL201" s="56"/>
      <c r="AM201" s="100"/>
      <c r="AN201" s="56"/>
      <c r="AO201" s="57"/>
      <c r="AP201" s="104">
        <v>0</v>
      </c>
      <c r="AQ201" s="100"/>
      <c r="AR201" s="100"/>
      <c r="AS201" s="100"/>
      <c r="AT201" s="100"/>
      <c r="AU201" s="57"/>
      <c r="AV201" s="104" t="e">
        <v>#DIV/0!</v>
      </c>
      <c r="AW201" s="100"/>
      <c r="AX201" s="100"/>
      <c r="AY201" s="100">
        <v>4</v>
      </c>
      <c r="AZ201" s="100"/>
      <c r="BA201" s="100" t="s">
        <v>563</v>
      </c>
      <c r="BB201" s="162">
        <v>4</v>
      </c>
      <c r="BC201" s="100"/>
      <c r="BD201" s="100"/>
      <c r="BE201" s="100"/>
      <c r="BF201" s="56"/>
      <c r="BG201" s="74"/>
      <c r="BH201" s="104" t="e">
        <f>AVERAGE(Table12151653[[#This Row],[Column55]],Table12151653[[#This Row],[Column56]])</f>
        <v>#DIV/0!</v>
      </c>
    </row>
    <row r="202" spans="1:60" ht="23.1" customHeight="1" x14ac:dyDescent="0.3">
      <c r="A202" s="78">
        <v>200</v>
      </c>
      <c r="B202" s="61" t="s">
        <v>433</v>
      </c>
      <c r="C202" s="62" t="s">
        <v>434</v>
      </c>
      <c r="D202" s="61" t="s">
        <v>449</v>
      </c>
      <c r="E202" s="61" t="s">
        <v>492</v>
      </c>
      <c r="F202" s="61" t="s">
        <v>640</v>
      </c>
      <c r="G202" s="52"/>
      <c r="H202" s="52"/>
      <c r="I202" s="52"/>
      <c r="J202" s="52"/>
      <c r="K202" s="63"/>
      <c r="L202" s="104">
        <v>0</v>
      </c>
      <c r="M202" s="100">
        <v>3</v>
      </c>
      <c r="N202" s="100"/>
      <c r="O202" s="100">
        <v>4</v>
      </c>
      <c r="P202" s="100" t="s">
        <v>563</v>
      </c>
      <c r="Q202" s="100"/>
      <c r="R202" s="162">
        <v>3.5</v>
      </c>
      <c r="S202" s="99"/>
      <c r="T202" s="99"/>
      <c r="U202" s="99"/>
      <c r="V202" s="99"/>
      <c r="W202" s="63"/>
      <c r="X202" s="104" t="e">
        <v>#DIV/0!</v>
      </c>
      <c r="Y202" s="99"/>
      <c r="Z202" s="99"/>
      <c r="AA202" s="99"/>
      <c r="AB202" s="99"/>
      <c r="AC202" s="63"/>
      <c r="AD202" s="104" t="e">
        <v>#DIV/0!</v>
      </c>
      <c r="AE202" s="99"/>
      <c r="AF202" s="99"/>
      <c r="AG202" s="99"/>
      <c r="AH202" s="99"/>
      <c r="AI202" s="63"/>
      <c r="AJ202" s="104" t="e">
        <v>#DIV/0!</v>
      </c>
      <c r="AK202" s="52"/>
      <c r="AL202" s="52"/>
      <c r="AM202" s="99"/>
      <c r="AN202" s="52"/>
      <c r="AO202" s="63"/>
      <c r="AP202" s="104">
        <v>0</v>
      </c>
      <c r="AQ202" s="99"/>
      <c r="AR202" s="99"/>
      <c r="AS202" s="99"/>
      <c r="AT202" s="99"/>
      <c r="AU202" s="63"/>
      <c r="AV202" s="104" t="e">
        <v>#DIV/0!</v>
      </c>
      <c r="AW202" s="99"/>
      <c r="AX202" s="99"/>
      <c r="AY202" s="100">
        <v>4</v>
      </c>
      <c r="AZ202" s="100"/>
      <c r="BA202" s="100" t="s">
        <v>563</v>
      </c>
      <c r="BB202" s="162">
        <v>4</v>
      </c>
      <c r="BC202" s="99"/>
      <c r="BD202" s="99"/>
      <c r="BE202" s="99"/>
      <c r="BF202" s="52"/>
      <c r="BG202" s="79"/>
      <c r="BH202" s="104" t="e">
        <f>AVERAGE(Table12151653[[#This Row],[Column55]],Table12151653[[#This Row],[Column56]])</f>
        <v>#DIV/0!</v>
      </c>
    </row>
    <row r="203" spans="1:60" ht="23.1" customHeight="1" x14ac:dyDescent="0.3">
      <c r="A203" s="77">
        <v>201</v>
      </c>
      <c r="B203" s="54" t="s">
        <v>435</v>
      </c>
      <c r="C203" s="55" t="s">
        <v>436</v>
      </c>
      <c r="D203" s="54" t="s">
        <v>449</v>
      </c>
      <c r="E203" s="54" t="s">
        <v>492</v>
      </c>
      <c r="F203" s="54" t="s">
        <v>640</v>
      </c>
      <c r="G203" s="56"/>
      <c r="H203" s="56"/>
      <c r="I203" s="56"/>
      <c r="J203" s="56"/>
      <c r="K203" s="57"/>
      <c r="L203" s="104">
        <v>0</v>
      </c>
      <c r="M203" s="100">
        <v>2</v>
      </c>
      <c r="N203" s="100"/>
      <c r="O203" s="100">
        <v>2</v>
      </c>
      <c r="P203" s="100" t="s">
        <v>563</v>
      </c>
      <c r="Q203" s="100"/>
      <c r="R203" s="162">
        <v>2</v>
      </c>
      <c r="S203" s="100"/>
      <c r="T203" s="100"/>
      <c r="U203" s="100"/>
      <c r="V203" s="100"/>
      <c r="W203" s="57"/>
      <c r="X203" s="104" t="e">
        <v>#DIV/0!</v>
      </c>
      <c r="Y203" s="100"/>
      <c r="Z203" s="100"/>
      <c r="AA203" s="100"/>
      <c r="AB203" s="100"/>
      <c r="AC203" s="57"/>
      <c r="AD203" s="104" t="e">
        <v>#DIV/0!</v>
      </c>
      <c r="AE203" s="100"/>
      <c r="AF203" s="100"/>
      <c r="AG203" s="100"/>
      <c r="AH203" s="100"/>
      <c r="AI203" s="57"/>
      <c r="AJ203" s="104" t="e">
        <v>#DIV/0!</v>
      </c>
      <c r="AK203" s="56"/>
      <c r="AL203" s="56"/>
      <c r="AM203" s="100"/>
      <c r="AN203" s="56"/>
      <c r="AO203" s="57"/>
      <c r="AP203" s="104">
        <v>0</v>
      </c>
      <c r="AQ203" s="100"/>
      <c r="AR203" s="100"/>
      <c r="AS203" s="100"/>
      <c r="AT203" s="100"/>
      <c r="AU203" s="57"/>
      <c r="AV203" s="104" t="e">
        <v>#DIV/0!</v>
      </c>
      <c r="AW203" s="100"/>
      <c r="AX203" s="100"/>
      <c r="AY203" s="100">
        <v>4</v>
      </c>
      <c r="AZ203" s="100"/>
      <c r="BA203" s="100" t="s">
        <v>563</v>
      </c>
      <c r="BB203" s="162">
        <v>4</v>
      </c>
      <c r="BC203" s="100"/>
      <c r="BD203" s="100"/>
      <c r="BE203" s="100"/>
      <c r="BF203" s="56"/>
      <c r="BG203" s="74"/>
      <c r="BH203" s="104" t="e">
        <f>AVERAGE(Table12151653[[#This Row],[Column55]],Table12151653[[#This Row],[Column56]])</f>
        <v>#DIV/0!</v>
      </c>
    </row>
    <row r="204" spans="1:60" ht="23.1" customHeight="1" x14ac:dyDescent="0.3">
      <c r="A204" s="78">
        <v>202</v>
      </c>
      <c r="B204" s="61" t="s">
        <v>437</v>
      </c>
      <c r="C204" s="62" t="s">
        <v>438</v>
      </c>
      <c r="D204" s="61" t="s">
        <v>449</v>
      </c>
      <c r="E204" s="61" t="s">
        <v>288</v>
      </c>
      <c r="F204" s="61" t="s">
        <v>639</v>
      </c>
      <c r="G204" s="52"/>
      <c r="H204" s="52"/>
      <c r="I204" s="52"/>
      <c r="J204" s="52"/>
      <c r="K204" s="63"/>
      <c r="L204" s="104">
        <v>0</v>
      </c>
      <c r="M204" s="100" t="s">
        <v>563</v>
      </c>
      <c r="N204" s="100"/>
      <c r="O204" s="100" t="s">
        <v>563</v>
      </c>
      <c r="P204" s="100" t="s">
        <v>563</v>
      </c>
      <c r="Q204" s="100"/>
      <c r="R204" s="162" t="s">
        <v>563</v>
      </c>
      <c r="S204" s="99"/>
      <c r="T204" s="99"/>
      <c r="U204" s="99"/>
      <c r="V204" s="99"/>
      <c r="W204" s="63"/>
      <c r="X204" s="104" t="e">
        <v>#DIV/0!</v>
      </c>
      <c r="Y204" s="99"/>
      <c r="Z204" s="99"/>
      <c r="AA204" s="99"/>
      <c r="AB204" s="99"/>
      <c r="AC204" s="63"/>
      <c r="AD204" s="104" t="e">
        <v>#DIV/0!</v>
      </c>
      <c r="AE204" s="99"/>
      <c r="AF204" s="99"/>
      <c r="AG204" s="99"/>
      <c r="AH204" s="99"/>
      <c r="AI204" s="63"/>
      <c r="AJ204" s="104" t="e">
        <v>#DIV/0!</v>
      </c>
      <c r="AK204" s="52"/>
      <c r="AL204" s="52"/>
      <c r="AM204" s="99"/>
      <c r="AN204" s="52"/>
      <c r="AO204" s="63"/>
      <c r="AP204" s="104">
        <v>0</v>
      </c>
      <c r="AQ204" s="99"/>
      <c r="AR204" s="99"/>
      <c r="AS204" s="99"/>
      <c r="AT204" s="99"/>
      <c r="AU204" s="63"/>
      <c r="AV204" s="104" t="e">
        <v>#DIV/0!</v>
      </c>
      <c r="AW204" s="99"/>
      <c r="AX204" s="99"/>
      <c r="AY204" s="100" t="s">
        <v>563</v>
      </c>
      <c r="AZ204" s="100"/>
      <c r="BA204" s="100" t="s">
        <v>563</v>
      </c>
      <c r="BB204" s="162" t="s">
        <v>563</v>
      </c>
      <c r="BC204" s="99"/>
      <c r="BD204" s="99"/>
      <c r="BE204" s="99"/>
      <c r="BF204" s="52"/>
      <c r="BG204" s="79"/>
      <c r="BH204" s="104" t="e">
        <f>AVERAGE(Table12151653[[#This Row],[Column55]],Table12151653[[#This Row],[Column56]])</f>
        <v>#DIV/0!</v>
      </c>
    </row>
    <row r="205" spans="1:60" ht="23.1" customHeight="1" x14ac:dyDescent="0.3">
      <c r="A205" s="77">
        <v>203</v>
      </c>
      <c r="B205" s="54" t="s">
        <v>439</v>
      </c>
      <c r="C205" s="55" t="s">
        <v>440</v>
      </c>
      <c r="D205" s="54" t="s">
        <v>449</v>
      </c>
      <c r="E205" s="54" t="s">
        <v>288</v>
      </c>
      <c r="F205" s="54" t="s">
        <v>639</v>
      </c>
      <c r="G205" s="56"/>
      <c r="H205" s="56"/>
      <c r="I205" s="56"/>
      <c r="J205" s="56"/>
      <c r="K205" s="57"/>
      <c r="L205" s="104">
        <v>0</v>
      </c>
      <c r="M205" s="100">
        <v>2</v>
      </c>
      <c r="N205" s="100"/>
      <c r="O205" s="100">
        <v>2</v>
      </c>
      <c r="P205" s="100" t="s">
        <v>563</v>
      </c>
      <c r="Q205" s="100"/>
      <c r="R205" s="162">
        <v>2</v>
      </c>
      <c r="S205" s="100"/>
      <c r="T205" s="100"/>
      <c r="U205" s="100"/>
      <c r="V205" s="100"/>
      <c r="W205" s="57"/>
      <c r="X205" s="104" t="e">
        <v>#DIV/0!</v>
      </c>
      <c r="Y205" s="100"/>
      <c r="Z205" s="100"/>
      <c r="AA205" s="100"/>
      <c r="AB205" s="100"/>
      <c r="AC205" s="57"/>
      <c r="AD205" s="104" t="e">
        <v>#DIV/0!</v>
      </c>
      <c r="AE205" s="100"/>
      <c r="AF205" s="100"/>
      <c r="AG205" s="100"/>
      <c r="AH205" s="100"/>
      <c r="AI205" s="57"/>
      <c r="AJ205" s="104" t="e">
        <v>#DIV/0!</v>
      </c>
      <c r="AK205" s="56"/>
      <c r="AL205" s="56"/>
      <c r="AM205" s="100"/>
      <c r="AN205" s="56"/>
      <c r="AO205" s="57"/>
      <c r="AP205" s="104">
        <v>0</v>
      </c>
      <c r="AQ205" s="100"/>
      <c r="AR205" s="100"/>
      <c r="AS205" s="100"/>
      <c r="AT205" s="100"/>
      <c r="AU205" s="57"/>
      <c r="AV205" s="104" t="e">
        <v>#DIV/0!</v>
      </c>
      <c r="AW205" s="100"/>
      <c r="AX205" s="100"/>
      <c r="AY205" s="100">
        <v>2</v>
      </c>
      <c r="AZ205" s="100"/>
      <c r="BA205" s="100" t="s">
        <v>563</v>
      </c>
      <c r="BB205" s="162">
        <v>2</v>
      </c>
      <c r="BC205" s="100"/>
      <c r="BD205" s="100"/>
      <c r="BE205" s="100"/>
      <c r="BF205" s="56"/>
      <c r="BG205" s="74"/>
      <c r="BH205" s="104" t="e">
        <f>AVERAGE(Table12151653[[#This Row],[Column55]],Table12151653[[#This Row],[Column56]])</f>
        <v>#DIV/0!</v>
      </c>
    </row>
    <row r="206" spans="1:60" ht="23.1" customHeight="1" x14ac:dyDescent="0.3">
      <c r="A206" s="78">
        <v>204</v>
      </c>
      <c r="B206" s="61" t="s">
        <v>441</v>
      </c>
      <c r="C206" s="62" t="s">
        <v>442</v>
      </c>
      <c r="D206" s="61" t="s">
        <v>449</v>
      </c>
      <c r="E206" s="61" t="s">
        <v>288</v>
      </c>
      <c r="F206" s="61" t="s">
        <v>639</v>
      </c>
      <c r="G206" s="52"/>
      <c r="H206" s="52"/>
      <c r="I206" s="52"/>
      <c r="J206" s="52"/>
      <c r="K206" s="63"/>
      <c r="L206" s="104">
        <v>0</v>
      </c>
      <c r="M206" s="100">
        <v>3</v>
      </c>
      <c r="N206" s="100"/>
      <c r="O206" s="100">
        <v>2</v>
      </c>
      <c r="P206" s="100" t="s">
        <v>563</v>
      </c>
      <c r="Q206" s="100"/>
      <c r="R206" s="162">
        <v>2.5</v>
      </c>
      <c r="S206" s="99"/>
      <c r="T206" s="99"/>
      <c r="U206" s="99"/>
      <c r="V206" s="99"/>
      <c r="W206" s="63"/>
      <c r="X206" s="104" t="e">
        <v>#DIV/0!</v>
      </c>
      <c r="Y206" s="99"/>
      <c r="Z206" s="99"/>
      <c r="AA206" s="99"/>
      <c r="AB206" s="99"/>
      <c r="AC206" s="63"/>
      <c r="AD206" s="104" t="e">
        <v>#DIV/0!</v>
      </c>
      <c r="AE206" s="99"/>
      <c r="AF206" s="99"/>
      <c r="AG206" s="99"/>
      <c r="AH206" s="99"/>
      <c r="AI206" s="63"/>
      <c r="AJ206" s="104" t="e">
        <v>#DIV/0!</v>
      </c>
      <c r="AK206" s="52"/>
      <c r="AL206" s="52"/>
      <c r="AM206" s="99"/>
      <c r="AN206" s="52"/>
      <c r="AO206" s="63"/>
      <c r="AP206" s="104">
        <v>0</v>
      </c>
      <c r="AQ206" s="99"/>
      <c r="AR206" s="99"/>
      <c r="AS206" s="99"/>
      <c r="AT206" s="99"/>
      <c r="AU206" s="63"/>
      <c r="AV206" s="104" t="e">
        <v>#DIV/0!</v>
      </c>
      <c r="AW206" s="99"/>
      <c r="AX206" s="99"/>
      <c r="AY206" s="100">
        <v>4</v>
      </c>
      <c r="AZ206" s="100"/>
      <c r="BA206" s="100" t="s">
        <v>563</v>
      </c>
      <c r="BB206" s="162">
        <v>4</v>
      </c>
      <c r="BC206" s="99"/>
      <c r="BD206" s="99"/>
      <c r="BE206" s="99"/>
      <c r="BF206" s="52"/>
      <c r="BG206" s="79"/>
      <c r="BH206" s="104" t="e">
        <f>AVERAGE(Table12151653[[#This Row],[Column55]],Table12151653[[#This Row],[Column56]])</f>
        <v>#DIV/0!</v>
      </c>
    </row>
    <row r="207" spans="1:60" ht="23.1" customHeight="1" x14ac:dyDescent="0.3">
      <c r="A207" s="77">
        <v>205</v>
      </c>
      <c r="B207" s="54" t="s">
        <v>443</v>
      </c>
      <c r="C207" s="55" t="s">
        <v>444</v>
      </c>
      <c r="D207" s="54" t="s">
        <v>449</v>
      </c>
      <c r="E207" s="54" t="s">
        <v>288</v>
      </c>
      <c r="F207" s="54" t="s">
        <v>639</v>
      </c>
      <c r="G207" s="56"/>
      <c r="H207" s="56"/>
      <c r="I207" s="56"/>
      <c r="J207" s="56"/>
      <c r="K207" s="57"/>
      <c r="L207" s="104">
        <v>0</v>
      </c>
      <c r="M207" s="100">
        <v>2</v>
      </c>
      <c r="N207" s="100"/>
      <c r="O207" s="100">
        <v>2</v>
      </c>
      <c r="P207" s="100" t="s">
        <v>563</v>
      </c>
      <c r="Q207" s="100"/>
      <c r="R207" s="162">
        <v>2</v>
      </c>
      <c r="S207" s="100"/>
      <c r="T207" s="100"/>
      <c r="U207" s="100"/>
      <c r="V207" s="100"/>
      <c r="W207" s="57"/>
      <c r="X207" s="104" t="e">
        <v>#DIV/0!</v>
      </c>
      <c r="Y207" s="100"/>
      <c r="Z207" s="100"/>
      <c r="AA207" s="100"/>
      <c r="AB207" s="100"/>
      <c r="AC207" s="57"/>
      <c r="AD207" s="104" t="e">
        <v>#DIV/0!</v>
      </c>
      <c r="AE207" s="100"/>
      <c r="AF207" s="100"/>
      <c r="AG207" s="100"/>
      <c r="AH207" s="100"/>
      <c r="AI207" s="57"/>
      <c r="AJ207" s="104" t="e">
        <v>#DIV/0!</v>
      </c>
      <c r="AK207" s="56"/>
      <c r="AL207" s="56"/>
      <c r="AM207" s="100"/>
      <c r="AN207" s="56"/>
      <c r="AO207" s="57"/>
      <c r="AP207" s="104">
        <v>0</v>
      </c>
      <c r="AQ207" s="100"/>
      <c r="AR207" s="100"/>
      <c r="AS207" s="100"/>
      <c r="AT207" s="100"/>
      <c r="AU207" s="57"/>
      <c r="AV207" s="104" t="e">
        <v>#DIV/0!</v>
      </c>
      <c r="AW207" s="100"/>
      <c r="AX207" s="100"/>
      <c r="AY207" s="100">
        <v>2</v>
      </c>
      <c r="AZ207" s="100"/>
      <c r="BA207" s="100" t="s">
        <v>563</v>
      </c>
      <c r="BB207" s="162">
        <v>2</v>
      </c>
      <c r="BC207" s="100"/>
      <c r="BD207" s="100"/>
      <c r="BE207" s="100"/>
      <c r="BF207" s="56"/>
      <c r="BG207" s="74"/>
      <c r="BH207" s="104" t="e">
        <f>AVERAGE(Table12151653[[#This Row],[Column55]],Table12151653[[#This Row],[Column56]])</f>
        <v>#DIV/0!</v>
      </c>
    </row>
    <row r="208" spans="1:60" ht="23.1" customHeight="1" x14ac:dyDescent="0.3">
      <c r="A208" s="78">
        <v>206</v>
      </c>
      <c r="B208" s="61" t="s">
        <v>445</v>
      </c>
      <c r="C208" s="62" t="s">
        <v>446</v>
      </c>
      <c r="D208" s="61" t="s">
        <v>449</v>
      </c>
      <c r="E208" s="61" t="s">
        <v>288</v>
      </c>
      <c r="F208" s="61" t="s">
        <v>639</v>
      </c>
      <c r="G208" s="52"/>
      <c r="H208" s="52"/>
      <c r="I208" s="52"/>
      <c r="J208" s="52"/>
      <c r="K208" s="63"/>
      <c r="L208" s="104">
        <v>0</v>
      </c>
      <c r="M208" s="100">
        <v>3</v>
      </c>
      <c r="N208" s="100"/>
      <c r="O208" s="100">
        <v>3</v>
      </c>
      <c r="P208" s="100" t="s">
        <v>563</v>
      </c>
      <c r="Q208" s="100"/>
      <c r="R208" s="162">
        <v>3</v>
      </c>
      <c r="S208" s="99"/>
      <c r="T208" s="99"/>
      <c r="U208" s="99"/>
      <c r="V208" s="99"/>
      <c r="W208" s="63"/>
      <c r="X208" s="104" t="e">
        <v>#DIV/0!</v>
      </c>
      <c r="Y208" s="99"/>
      <c r="Z208" s="99"/>
      <c r="AA208" s="99"/>
      <c r="AB208" s="99"/>
      <c r="AC208" s="63"/>
      <c r="AD208" s="104" t="e">
        <v>#DIV/0!</v>
      </c>
      <c r="AE208" s="99"/>
      <c r="AF208" s="99"/>
      <c r="AG208" s="99"/>
      <c r="AH208" s="99"/>
      <c r="AI208" s="63"/>
      <c r="AJ208" s="104" t="e">
        <v>#DIV/0!</v>
      </c>
      <c r="AK208" s="52"/>
      <c r="AL208" s="52"/>
      <c r="AM208" s="99"/>
      <c r="AN208" s="52"/>
      <c r="AO208" s="63"/>
      <c r="AP208" s="104">
        <v>0</v>
      </c>
      <c r="AQ208" s="99"/>
      <c r="AR208" s="99"/>
      <c r="AS208" s="99"/>
      <c r="AT208" s="99"/>
      <c r="AU208" s="63"/>
      <c r="AV208" s="104" t="e">
        <v>#DIV/0!</v>
      </c>
      <c r="AW208" s="99"/>
      <c r="AX208" s="99"/>
      <c r="AY208" s="100">
        <v>4</v>
      </c>
      <c r="AZ208" s="100"/>
      <c r="BA208" s="100" t="s">
        <v>563</v>
      </c>
      <c r="BB208" s="162">
        <v>4</v>
      </c>
      <c r="BC208" s="99"/>
      <c r="BD208" s="99"/>
      <c r="BE208" s="99"/>
      <c r="BF208" s="52"/>
      <c r="BG208" s="79"/>
      <c r="BH208" s="104" t="e">
        <f>AVERAGE(Table12151653[[#This Row],[Column55]],Table12151653[[#This Row],[Column56]])</f>
        <v>#DIV/0!</v>
      </c>
    </row>
    <row r="209" spans="1:60" ht="23.1" customHeight="1" x14ac:dyDescent="0.3">
      <c r="A209" s="77">
        <v>207</v>
      </c>
      <c r="B209" s="54" t="s">
        <v>447</v>
      </c>
      <c r="C209" s="55" t="s">
        <v>448</v>
      </c>
      <c r="D209" s="54" t="s">
        <v>449</v>
      </c>
      <c r="E209" s="54" t="s">
        <v>288</v>
      </c>
      <c r="F209" s="54" t="s">
        <v>639</v>
      </c>
      <c r="G209" s="56"/>
      <c r="H209" s="56"/>
      <c r="I209" s="56"/>
      <c r="J209" s="56"/>
      <c r="K209" s="57"/>
      <c r="L209" s="104">
        <v>0</v>
      </c>
      <c r="M209" s="100" t="s">
        <v>563</v>
      </c>
      <c r="N209" s="100"/>
      <c r="O209" s="100" t="s">
        <v>563</v>
      </c>
      <c r="P209" s="100" t="s">
        <v>563</v>
      </c>
      <c r="Q209" s="100"/>
      <c r="R209" s="162" t="s">
        <v>563</v>
      </c>
      <c r="S209" s="100"/>
      <c r="T209" s="100"/>
      <c r="U209" s="100"/>
      <c r="V209" s="100"/>
      <c r="W209" s="57"/>
      <c r="X209" s="104" t="e">
        <v>#DIV/0!</v>
      </c>
      <c r="Y209" s="100"/>
      <c r="Z209" s="100"/>
      <c r="AA209" s="100"/>
      <c r="AB209" s="100"/>
      <c r="AC209" s="57"/>
      <c r="AD209" s="104" t="e">
        <v>#DIV/0!</v>
      </c>
      <c r="AE209" s="100"/>
      <c r="AF209" s="100"/>
      <c r="AG209" s="100"/>
      <c r="AH209" s="100"/>
      <c r="AI209" s="57"/>
      <c r="AJ209" s="104" t="e">
        <v>#DIV/0!</v>
      </c>
      <c r="AK209" s="56"/>
      <c r="AL209" s="56"/>
      <c r="AM209" s="100"/>
      <c r="AN209" s="56"/>
      <c r="AO209" s="57"/>
      <c r="AP209" s="104">
        <v>0</v>
      </c>
      <c r="AQ209" s="100"/>
      <c r="AR209" s="100"/>
      <c r="AS209" s="100"/>
      <c r="AT209" s="100"/>
      <c r="AU209" s="57"/>
      <c r="AV209" s="104" t="e">
        <v>#DIV/0!</v>
      </c>
      <c r="AW209" s="100"/>
      <c r="AX209" s="100"/>
      <c r="AY209" s="100" t="s">
        <v>563</v>
      </c>
      <c r="AZ209" s="100"/>
      <c r="BA209" s="100" t="s">
        <v>563</v>
      </c>
      <c r="BB209" s="162" t="s">
        <v>563</v>
      </c>
      <c r="BC209" s="100"/>
      <c r="BD209" s="100"/>
      <c r="BE209" s="100"/>
      <c r="BF209" s="56"/>
      <c r="BG209" s="74"/>
      <c r="BH209" s="104" t="e">
        <f>AVERAGE(Table12151653[[#This Row],[Column55]],Table12151653[[#This Row],[Column56]])</f>
        <v>#DIV/0!</v>
      </c>
    </row>
    <row r="210" spans="1:60" ht="23.1" customHeight="1" x14ac:dyDescent="0.3">
      <c r="A210" s="78">
        <v>208</v>
      </c>
      <c r="B210" s="61" t="s">
        <v>73</v>
      </c>
      <c r="C210" s="62" t="s">
        <v>493</v>
      </c>
      <c r="D210" s="61" t="s">
        <v>449</v>
      </c>
      <c r="E210" s="61" t="s">
        <v>288</v>
      </c>
      <c r="F210" s="61" t="s">
        <v>639</v>
      </c>
      <c r="G210" s="52"/>
      <c r="H210" s="52"/>
      <c r="I210" s="52"/>
      <c r="J210" s="52"/>
      <c r="K210" s="63"/>
      <c r="L210" s="104">
        <v>0</v>
      </c>
      <c r="M210" s="100">
        <v>4</v>
      </c>
      <c r="N210" s="100"/>
      <c r="O210" s="100">
        <v>4</v>
      </c>
      <c r="P210" s="100">
        <v>4</v>
      </c>
      <c r="Q210" s="100"/>
      <c r="R210" s="162">
        <v>4</v>
      </c>
      <c r="S210" s="99"/>
      <c r="T210" s="99"/>
      <c r="U210" s="99"/>
      <c r="V210" s="99"/>
      <c r="W210" s="63"/>
      <c r="X210" s="104" t="e">
        <v>#DIV/0!</v>
      </c>
      <c r="Y210" s="99"/>
      <c r="Z210" s="99"/>
      <c r="AA210" s="99"/>
      <c r="AB210" s="99"/>
      <c r="AC210" s="63"/>
      <c r="AD210" s="104" t="e">
        <v>#DIV/0!</v>
      </c>
      <c r="AE210" s="99"/>
      <c r="AF210" s="99"/>
      <c r="AG210" s="99"/>
      <c r="AH210" s="99"/>
      <c r="AI210" s="63"/>
      <c r="AJ210" s="104" t="e">
        <v>#DIV/0!</v>
      </c>
      <c r="AK210" s="52"/>
      <c r="AL210" s="52"/>
      <c r="AM210" s="99"/>
      <c r="AN210" s="52"/>
      <c r="AO210" s="63"/>
      <c r="AP210" s="104">
        <v>0</v>
      </c>
      <c r="AQ210" s="99"/>
      <c r="AR210" s="99"/>
      <c r="AS210" s="99"/>
      <c r="AT210" s="99"/>
      <c r="AU210" s="63"/>
      <c r="AV210" s="104" t="e">
        <v>#DIV/0!</v>
      </c>
      <c r="AW210" s="99"/>
      <c r="AX210" s="99"/>
      <c r="AY210" s="100">
        <v>5</v>
      </c>
      <c r="AZ210" s="100"/>
      <c r="BA210" s="100" t="s">
        <v>563</v>
      </c>
      <c r="BB210" s="162">
        <v>5</v>
      </c>
      <c r="BC210" s="99"/>
      <c r="BD210" s="99"/>
      <c r="BE210" s="99"/>
      <c r="BF210" s="52"/>
      <c r="BG210" s="79"/>
      <c r="BH210" s="104" t="e">
        <f>AVERAGE(Table12151653[[#This Row],[Column55]],Table12151653[[#This Row],[Column56]])</f>
        <v>#DIV/0!</v>
      </c>
    </row>
    <row r="211" spans="1:60" ht="23.1" customHeight="1" x14ac:dyDescent="0.3">
      <c r="A211" s="77">
        <v>209</v>
      </c>
      <c r="B211" s="54" t="s">
        <v>450</v>
      </c>
      <c r="C211" s="55" t="s">
        <v>451</v>
      </c>
      <c r="D211" s="54" t="s">
        <v>449</v>
      </c>
      <c r="E211" s="54" t="s">
        <v>288</v>
      </c>
      <c r="F211" s="54" t="s">
        <v>639</v>
      </c>
      <c r="G211" s="56"/>
      <c r="H211" s="56"/>
      <c r="I211" s="56"/>
      <c r="J211" s="56"/>
      <c r="K211" s="57"/>
      <c r="L211" s="104">
        <v>0</v>
      </c>
      <c r="M211" s="100" t="s">
        <v>563</v>
      </c>
      <c r="N211" s="100"/>
      <c r="O211" s="100" t="s">
        <v>563</v>
      </c>
      <c r="P211" s="100" t="s">
        <v>563</v>
      </c>
      <c r="Q211" s="100"/>
      <c r="R211" s="162" t="s">
        <v>563</v>
      </c>
      <c r="S211" s="100"/>
      <c r="T211" s="100"/>
      <c r="U211" s="100"/>
      <c r="V211" s="100"/>
      <c r="W211" s="57"/>
      <c r="X211" s="104" t="e">
        <v>#DIV/0!</v>
      </c>
      <c r="Y211" s="100"/>
      <c r="Z211" s="100"/>
      <c r="AA211" s="100"/>
      <c r="AB211" s="100"/>
      <c r="AC211" s="57"/>
      <c r="AD211" s="104" t="e">
        <v>#DIV/0!</v>
      </c>
      <c r="AE211" s="100"/>
      <c r="AF211" s="100"/>
      <c r="AG211" s="100"/>
      <c r="AH211" s="100"/>
      <c r="AI211" s="57"/>
      <c r="AJ211" s="104" t="e">
        <v>#DIV/0!</v>
      </c>
      <c r="AK211" s="56"/>
      <c r="AL211" s="56"/>
      <c r="AM211" s="100"/>
      <c r="AN211" s="56"/>
      <c r="AO211" s="57"/>
      <c r="AP211" s="104">
        <v>0</v>
      </c>
      <c r="AQ211" s="100"/>
      <c r="AR211" s="100"/>
      <c r="AS211" s="100"/>
      <c r="AT211" s="100"/>
      <c r="AU211" s="57"/>
      <c r="AV211" s="104" t="e">
        <v>#DIV/0!</v>
      </c>
      <c r="AW211" s="100"/>
      <c r="AX211" s="100"/>
      <c r="AY211" s="100" t="s">
        <v>563</v>
      </c>
      <c r="AZ211" s="100"/>
      <c r="BA211" s="100" t="s">
        <v>563</v>
      </c>
      <c r="BB211" s="162" t="s">
        <v>563</v>
      </c>
      <c r="BC211" s="100"/>
      <c r="BD211" s="100"/>
      <c r="BE211" s="100"/>
      <c r="BF211" s="56"/>
      <c r="BG211" s="74"/>
      <c r="BH211" s="104" t="e">
        <f>AVERAGE(Table12151653[[#This Row],[Column55]],Table12151653[[#This Row],[Column56]])</f>
        <v>#DIV/0!</v>
      </c>
    </row>
    <row r="212" spans="1:60" ht="23.1" customHeight="1" x14ac:dyDescent="0.3">
      <c r="A212" s="78">
        <v>210</v>
      </c>
      <c r="B212" s="61" t="s">
        <v>452</v>
      </c>
      <c r="C212" s="62" t="s">
        <v>453</v>
      </c>
      <c r="D212" s="61" t="s">
        <v>449</v>
      </c>
      <c r="E212" s="61" t="s">
        <v>288</v>
      </c>
      <c r="F212" s="61" t="s">
        <v>639</v>
      </c>
      <c r="G212" s="52"/>
      <c r="H212" s="52"/>
      <c r="I212" s="52"/>
      <c r="J212" s="52"/>
      <c r="K212" s="63"/>
      <c r="L212" s="104">
        <v>0</v>
      </c>
      <c r="M212" s="100" t="s">
        <v>563</v>
      </c>
      <c r="N212" s="100"/>
      <c r="O212" s="100" t="s">
        <v>563</v>
      </c>
      <c r="P212" s="100" t="s">
        <v>563</v>
      </c>
      <c r="Q212" s="100"/>
      <c r="R212" s="162" t="s">
        <v>563</v>
      </c>
      <c r="S212" s="99"/>
      <c r="T212" s="99"/>
      <c r="U212" s="99"/>
      <c r="V212" s="99"/>
      <c r="W212" s="63"/>
      <c r="X212" s="104" t="e">
        <v>#DIV/0!</v>
      </c>
      <c r="Y212" s="99"/>
      <c r="Z212" s="99"/>
      <c r="AA212" s="99"/>
      <c r="AB212" s="99"/>
      <c r="AC212" s="63"/>
      <c r="AD212" s="104" t="e">
        <v>#DIV/0!</v>
      </c>
      <c r="AE212" s="99"/>
      <c r="AF212" s="99"/>
      <c r="AG212" s="99"/>
      <c r="AH212" s="99"/>
      <c r="AI212" s="63"/>
      <c r="AJ212" s="104" t="e">
        <v>#DIV/0!</v>
      </c>
      <c r="AK212" s="52"/>
      <c r="AL212" s="52"/>
      <c r="AM212" s="99"/>
      <c r="AN212" s="52"/>
      <c r="AO212" s="63"/>
      <c r="AP212" s="104">
        <v>0</v>
      </c>
      <c r="AQ212" s="99"/>
      <c r="AR212" s="99"/>
      <c r="AS212" s="99"/>
      <c r="AT212" s="99"/>
      <c r="AU212" s="63"/>
      <c r="AV212" s="104" t="e">
        <v>#DIV/0!</v>
      </c>
      <c r="AW212" s="99"/>
      <c r="AX212" s="99"/>
      <c r="AY212" s="100" t="s">
        <v>563</v>
      </c>
      <c r="AZ212" s="100"/>
      <c r="BA212" s="100" t="s">
        <v>563</v>
      </c>
      <c r="BB212" s="162" t="s">
        <v>563</v>
      </c>
      <c r="BC212" s="99"/>
      <c r="BD212" s="99"/>
      <c r="BE212" s="99"/>
      <c r="BF212" s="52"/>
      <c r="BG212" s="79"/>
      <c r="BH212" s="104" t="e">
        <f>AVERAGE(Table12151653[[#This Row],[Column55]],Table12151653[[#This Row],[Column56]])</f>
        <v>#DIV/0!</v>
      </c>
    </row>
    <row r="213" spans="1:60" ht="23.1" customHeight="1" x14ac:dyDescent="0.3">
      <c r="A213" s="77">
        <v>211</v>
      </c>
      <c r="B213" s="54" t="s">
        <v>454</v>
      </c>
      <c r="C213" s="55" t="s">
        <v>455</v>
      </c>
      <c r="D213" s="54" t="s">
        <v>541</v>
      </c>
      <c r="E213" s="54" t="s">
        <v>288</v>
      </c>
      <c r="F213" s="54" t="s">
        <v>639</v>
      </c>
      <c r="G213" s="56"/>
      <c r="H213" s="56"/>
      <c r="I213" s="56"/>
      <c r="J213" s="56"/>
      <c r="K213" s="57"/>
      <c r="L213" s="104">
        <v>0</v>
      </c>
      <c r="M213" s="100" t="s">
        <v>563</v>
      </c>
      <c r="N213" s="100"/>
      <c r="O213" s="100" t="s">
        <v>563</v>
      </c>
      <c r="P213" s="100" t="s">
        <v>563</v>
      </c>
      <c r="Q213" s="100"/>
      <c r="R213" s="162" t="s">
        <v>563</v>
      </c>
      <c r="S213" s="100"/>
      <c r="T213" s="100"/>
      <c r="U213" s="100"/>
      <c r="V213" s="100"/>
      <c r="W213" s="57"/>
      <c r="X213" s="104" t="e">
        <v>#DIV/0!</v>
      </c>
      <c r="Y213" s="100"/>
      <c r="Z213" s="100"/>
      <c r="AA213" s="100"/>
      <c r="AB213" s="100"/>
      <c r="AC213" s="57"/>
      <c r="AD213" s="104" t="e">
        <v>#DIV/0!</v>
      </c>
      <c r="AE213" s="100"/>
      <c r="AF213" s="100"/>
      <c r="AG213" s="100"/>
      <c r="AH213" s="100"/>
      <c r="AI213" s="57"/>
      <c r="AJ213" s="104" t="e">
        <v>#DIV/0!</v>
      </c>
      <c r="AK213" s="56"/>
      <c r="AL213" s="56"/>
      <c r="AM213" s="100"/>
      <c r="AN213" s="56"/>
      <c r="AO213" s="57"/>
      <c r="AP213" s="104">
        <v>0</v>
      </c>
      <c r="AQ213" s="100"/>
      <c r="AR213" s="100"/>
      <c r="AS213" s="100"/>
      <c r="AT213" s="100"/>
      <c r="AU213" s="57"/>
      <c r="AV213" s="104" t="e">
        <v>#DIV/0!</v>
      </c>
      <c r="AW213" s="100"/>
      <c r="AX213" s="100"/>
      <c r="AY213" s="100" t="s">
        <v>563</v>
      </c>
      <c r="AZ213" s="100"/>
      <c r="BA213" s="100" t="s">
        <v>563</v>
      </c>
      <c r="BB213" s="162" t="s">
        <v>563</v>
      </c>
      <c r="BC213" s="100"/>
      <c r="BD213" s="100"/>
      <c r="BE213" s="100"/>
      <c r="BF213" s="56"/>
      <c r="BG213" s="74"/>
      <c r="BH213" s="104" t="e">
        <f>AVERAGE(Table12151653[[#This Row],[Column55]],Table12151653[[#This Row],[Column56]])</f>
        <v>#DIV/0!</v>
      </c>
    </row>
    <row r="214" spans="1:60" ht="23.1" customHeight="1" x14ac:dyDescent="0.3">
      <c r="A214" s="78">
        <v>212</v>
      </c>
      <c r="B214" s="61" t="s">
        <v>456</v>
      </c>
      <c r="C214" s="62" t="s">
        <v>457</v>
      </c>
      <c r="D214" s="61" t="s">
        <v>541</v>
      </c>
      <c r="E214" s="61" t="s">
        <v>288</v>
      </c>
      <c r="F214" s="61" t="s">
        <v>639</v>
      </c>
      <c r="G214" s="52"/>
      <c r="H214" s="52"/>
      <c r="I214" s="52"/>
      <c r="J214" s="52"/>
      <c r="K214" s="63"/>
      <c r="L214" s="104">
        <v>0</v>
      </c>
      <c r="M214" s="100" t="s">
        <v>563</v>
      </c>
      <c r="N214" s="100"/>
      <c r="O214" s="100" t="s">
        <v>563</v>
      </c>
      <c r="P214" s="100" t="s">
        <v>563</v>
      </c>
      <c r="Q214" s="100"/>
      <c r="R214" s="162" t="s">
        <v>563</v>
      </c>
      <c r="S214" s="99"/>
      <c r="T214" s="99"/>
      <c r="U214" s="99"/>
      <c r="V214" s="99"/>
      <c r="W214" s="63"/>
      <c r="X214" s="104" t="e">
        <v>#DIV/0!</v>
      </c>
      <c r="Y214" s="99"/>
      <c r="Z214" s="99"/>
      <c r="AA214" s="99"/>
      <c r="AB214" s="99"/>
      <c r="AC214" s="63"/>
      <c r="AD214" s="104" t="e">
        <v>#DIV/0!</v>
      </c>
      <c r="AE214" s="99"/>
      <c r="AF214" s="99"/>
      <c r="AG214" s="99"/>
      <c r="AH214" s="99"/>
      <c r="AI214" s="63"/>
      <c r="AJ214" s="104" t="e">
        <v>#DIV/0!</v>
      </c>
      <c r="AK214" s="52"/>
      <c r="AL214" s="52"/>
      <c r="AM214" s="99"/>
      <c r="AN214" s="52"/>
      <c r="AO214" s="63"/>
      <c r="AP214" s="104">
        <v>0</v>
      </c>
      <c r="AQ214" s="99"/>
      <c r="AR214" s="99"/>
      <c r="AS214" s="99"/>
      <c r="AT214" s="99"/>
      <c r="AU214" s="63"/>
      <c r="AV214" s="104" t="e">
        <v>#DIV/0!</v>
      </c>
      <c r="AW214" s="99"/>
      <c r="AX214" s="99"/>
      <c r="AY214" s="100" t="s">
        <v>563</v>
      </c>
      <c r="AZ214" s="100"/>
      <c r="BA214" s="100" t="s">
        <v>563</v>
      </c>
      <c r="BB214" s="162" t="s">
        <v>563</v>
      </c>
      <c r="BC214" s="99"/>
      <c r="BD214" s="99"/>
      <c r="BE214" s="99"/>
      <c r="BF214" s="52"/>
      <c r="BG214" s="79"/>
      <c r="BH214" s="104" t="e">
        <f>AVERAGE(Table12151653[[#This Row],[Column55]],Table12151653[[#This Row],[Column56]])</f>
        <v>#DIV/0!</v>
      </c>
    </row>
    <row r="215" spans="1:60" ht="23.1" customHeight="1" x14ac:dyDescent="0.3">
      <c r="A215" s="77">
        <v>213</v>
      </c>
      <c r="B215" s="54" t="s">
        <v>458</v>
      </c>
      <c r="C215" s="55" t="s">
        <v>459</v>
      </c>
      <c r="D215" s="54" t="s">
        <v>541</v>
      </c>
      <c r="E215" s="54" t="s">
        <v>288</v>
      </c>
      <c r="F215" s="54" t="s">
        <v>639</v>
      </c>
      <c r="G215" s="56"/>
      <c r="H215" s="56"/>
      <c r="I215" s="56"/>
      <c r="J215" s="56"/>
      <c r="K215" s="57"/>
      <c r="L215" s="104">
        <v>0</v>
      </c>
      <c r="M215" s="100" t="s">
        <v>563</v>
      </c>
      <c r="N215" s="100"/>
      <c r="O215" s="100" t="s">
        <v>563</v>
      </c>
      <c r="P215" s="100" t="s">
        <v>563</v>
      </c>
      <c r="Q215" s="100"/>
      <c r="R215" s="162" t="s">
        <v>563</v>
      </c>
      <c r="S215" s="100"/>
      <c r="T215" s="100"/>
      <c r="U215" s="100"/>
      <c r="V215" s="100"/>
      <c r="W215" s="57"/>
      <c r="X215" s="104" t="e">
        <v>#DIV/0!</v>
      </c>
      <c r="Y215" s="100"/>
      <c r="Z215" s="100"/>
      <c r="AA215" s="100"/>
      <c r="AB215" s="100"/>
      <c r="AC215" s="57"/>
      <c r="AD215" s="104" t="e">
        <v>#DIV/0!</v>
      </c>
      <c r="AE215" s="100"/>
      <c r="AF215" s="100"/>
      <c r="AG215" s="100"/>
      <c r="AH215" s="100"/>
      <c r="AI215" s="57"/>
      <c r="AJ215" s="104" t="e">
        <v>#DIV/0!</v>
      </c>
      <c r="AK215" s="56"/>
      <c r="AL215" s="56"/>
      <c r="AM215" s="100"/>
      <c r="AN215" s="56"/>
      <c r="AO215" s="57"/>
      <c r="AP215" s="104">
        <v>0</v>
      </c>
      <c r="AQ215" s="100"/>
      <c r="AR215" s="100"/>
      <c r="AS215" s="100"/>
      <c r="AT215" s="100"/>
      <c r="AU215" s="57"/>
      <c r="AV215" s="104" t="e">
        <v>#DIV/0!</v>
      </c>
      <c r="AW215" s="100"/>
      <c r="AX215" s="100"/>
      <c r="AY215" s="100" t="s">
        <v>563</v>
      </c>
      <c r="AZ215" s="100"/>
      <c r="BA215" s="100" t="s">
        <v>563</v>
      </c>
      <c r="BB215" s="162" t="s">
        <v>563</v>
      </c>
      <c r="BC215" s="100"/>
      <c r="BD215" s="100"/>
      <c r="BE215" s="100"/>
      <c r="BF215" s="56"/>
      <c r="BG215" s="74"/>
      <c r="BH215" s="104" t="e">
        <f>AVERAGE(Table12151653[[#This Row],[Column55]],Table12151653[[#This Row],[Column56]])</f>
        <v>#DIV/0!</v>
      </c>
    </row>
    <row r="216" spans="1:60" ht="23.1" customHeight="1" x14ac:dyDescent="0.3">
      <c r="A216" s="78">
        <v>214</v>
      </c>
      <c r="B216" s="61" t="s">
        <v>460</v>
      </c>
      <c r="C216" s="62" t="s">
        <v>461</v>
      </c>
      <c r="D216" s="61" t="s">
        <v>449</v>
      </c>
      <c r="E216" s="61" t="s">
        <v>288</v>
      </c>
      <c r="F216" s="61" t="s">
        <v>639</v>
      </c>
      <c r="G216" s="52"/>
      <c r="H216" s="52"/>
      <c r="I216" s="52"/>
      <c r="J216" s="52"/>
      <c r="K216" s="63"/>
      <c r="L216" s="104">
        <v>0</v>
      </c>
      <c r="M216" s="100" t="s">
        <v>563</v>
      </c>
      <c r="N216" s="100"/>
      <c r="O216" s="100" t="s">
        <v>563</v>
      </c>
      <c r="P216" s="100" t="s">
        <v>563</v>
      </c>
      <c r="Q216" s="100"/>
      <c r="R216" s="162" t="s">
        <v>563</v>
      </c>
      <c r="S216" s="99"/>
      <c r="T216" s="99"/>
      <c r="U216" s="99"/>
      <c r="V216" s="99"/>
      <c r="W216" s="63"/>
      <c r="X216" s="104" t="e">
        <v>#DIV/0!</v>
      </c>
      <c r="Y216" s="99"/>
      <c r="Z216" s="99"/>
      <c r="AA216" s="99"/>
      <c r="AB216" s="99"/>
      <c r="AC216" s="63"/>
      <c r="AD216" s="104" t="e">
        <v>#DIV/0!</v>
      </c>
      <c r="AE216" s="99"/>
      <c r="AF216" s="99"/>
      <c r="AG216" s="99"/>
      <c r="AH216" s="99"/>
      <c r="AI216" s="63"/>
      <c r="AJ216" s="104" t="e">
        <v>#DIV/0!</v>
      </c>
      <c r="AK216" s="52"/>
      <c r="AL216" s="52"/>
      <c r="AM216" s="99"/>
      <c r="AN216" s="52"/>
      <c r="AO216" s="63"/>
      <c r="AP216" s="104">
        <v>0</v>
      </c>
      <c r="AQ216" s="99"/>
      <c r="AR216" s="99"/>
      <c r="AS216" s="99"/>
      <c r="AT216" s="99"/>
      <c r="AU216" s="63"/>
      <c r="AV216" s="104" t="e">
        <v>#DIV/0!</v>
      </c>
      <c r="AW216" s="99"/>
      <c r="AX216" s="99"/>
      <c r="AY216" s="100" t="s">
        <v>563</v>
      </c>
      <c r="AZ216" s="100"/>
      <c r="BA216" s="100" t="s">
        <v>563</v>
      </c>
      <c r="BB216" s="162" t="s">
        <v>563</v>
      </c>
      <c r="BC216" s="99"/>
      <c r="BD216" s="99"/>
      <c r="BE216" s="99"/>
      <c r="BF216" s="52"/>
      <c r="BG216" s="79"/>
      <c r="BH216" s="104" t="e">
        <f>AVERAGE(Table12151653[[#This Row],[Column55]],Table12151653[[#This Row],[Column56]])</f>
        <v>#DIV/0!</v>
      </c>
    </row>
    <row r="217" spans="1:60" ht="23.1" customHeight="1" x14ac:dyDescent="0.3">
      <c r="A217" s="77">
        <v>215</v>
      </c>
      <c r="B217" s="54" t="s">
        <v>462</v>
      </c>
      <c r="C217" s="55" t="s">
        <v>463</v>
      </c>
      <c r="D217" s="54" t="s">
        <v>449</v>
      </c>
      <c r="E217" s="54" t="s">
        <v>288</v>
      </c>
      <c r="F217" s="54" t="s">
        <v>639</v>
      </c>
      <c r="G217" s="56"/>
      <c r="H217" s="56"/>
      <c r="I217" s="56"/>
      <c r="J217" s="56"/>
      <c r="K217" s="57"/>
      <c r="L217" s="104">
        <v>0</v>
      </c>
      <c r="M217" s="100" t="s">
        <v>563</v>
      </c>
      <c r="N217" s="100"/>
      <c r="O217" s="100" t="s">
        <v>563</v>
      </c>
      <c r="P217" s="100" t="s">
        <v>563</v>
      </c>
      <c r="Q217" s="100"/>
      <c r="R217" s="162" t="s">
        <v>563</v>
      </c>
      <c r="S217" s="100"/>
      <c r="T217" s="100"/>
      <c r="U217" s="100"/>
      <c r="V217" s="100"/>
      <c r="W217" s="57"/>
      <c r="X217" s="104" t="e">
        <v>#DIV/0!</v>
      </c>
      <c r="Y217" s="100"/>
      <c r="Z217" s="100"/>
      <c r="AA217" s="100"/>
      <c r="AB217" s="100"/>
      <c r="AC217" s="57"/>
      <c r="AD217" s="104" t="e">
        <v>#DIV/0!</v>
      </c>
      <c r="AE217" s="100"/>
      <c r="AF217" s="100"/>
      <c r="AG217" s="100"/>
      <c r="AH217" s="100"/>
      <c r="AI217" s="57"/>
      <c r="AJ217" s="104" t="e">
        <v>#DIV/0!</v>
      </c>
      <c r="AK217" s="56"/>
      <c r="AL217" s="56"/>
      <c r="AM217" s="100"/>
      <c r="AN217" s="56"/>
      <c r="AO217" s="57"/>
      <c r="AP217" s="104">
        <v>0</v>
      </c>
      <c r="AQ217" s="100"/>
      <c r="AR217" s="100"/>
      <c r="AS217" s="100"/>
      <c r="AT217" s="100"/>
      <c r="AU217" s="57"/>
      <c r="AV217" s="104" t="e">
        <v>#DIV/0!</v>
      </c>
      <c r="AW217" s="100"/>
      <c r="AX217" s="100"/>
      <c r="AY217" s="100" t="s">
        <v>563</v>
      </c>
      <c r="AZ217" s="100"/>
      <c r="BA217" s="100" t="s">
        <v>563</v>
      </c>
      <c r="BB217" s="162" t="s">
        <v>563</v>
      </c>
      <c r="BC217" s="100"/>
      <c r="BD217" s="100"/>
      <c r="BE217" s="100"/>
      <c r="BF217" s="56"/>
      <c r="BG217" s="74"/>
      <c r="BH217" s="104" t="e">
        <f>AVERAGE(Table12151653[[#This Row],[Column55]],Table12151653[[#This Row],[Column56]])</f>
        <v>#DIV/0!</v>
      </c>
    </row>
    <row r="218" spans="1:60" ht="23.1" customHeight="1" x14ac:dyDescent="0.3">
      <c r="A218" s="78">
        <v>216</v>
      </c>
      <c r="B218" s="61" t="s">
        <v>464</v>
      </c>
      <c r="C218" s="62" t="s">
        <v>465</v>
      </c>
      <c r="D218" s="61" t="s">
        <v>449</v>
      </c>
      <c r="E218" s="61" t="s">
        <v>288</v>
      </c>
      <c r="F218" s="61" t="s">
        <v>639</v>
      </c>
      <c r="G218" s="52"/>
      <c r="H218" s="52"/>
      <c r="I218" s="52"/>
      <c r="J218" s="52"/>
      <c r="K218" s="63"/>
      <c r="L218" s="104">
        <v>0</v>
      </c>
      <c r="M218" s="100">
        <v>2</v>
      </c>
      <c r="N218" s="100"/>
      <c r="O218" s="100">
        <v>2</v>
      </c>
      <c r="P218" s="100" t="s">
        <v>563</v>
      </c>
      <c r="Q218" s="100"/>
      <c r="R218" s="162">
        <v>2</v>
      </c>
      <c r="S218" s="99"/>
      <c r="T218" s="99"/>
      <c r="U218" s="99"/>
      <c r="V218" s="99"/>
      <c r="W218" s="63"/>
      <c r="X218" s="104" t="e">
        <v>#DIV/0!</v>
      </c>
      <c r="Y218" s="99"/>
      <c r="Z218" s="99"/>
      <c r="AA218" s="99"/>
      <c r="AB218" s="99"/>
      <c r="AC218" s="63"/>
      <c r="AD218" s="104" t="e">
        <v>#DIV/0!</v>
      </c>
      <c r="AE218" s="99"/>
      <c r="AF218" s="99"/>
      <c r="AG218" s="99"/>
      <c r="AH218" s="99"/>
      <c r="AI218" s="63"/>
      <c r="AJ218" s="104" t="e">
        <v>#DIV/0!</v>
      </c>
      <c r="AK218" s="52"/>
      <c r="AL218" s="52"/>
      <c r="AM218" s="99"/>
      <c r="AN218" s="52"/>
      <c r="AO218" s="63"/>
      <c r="AP218" s="104">
        <v>0</v>
      </c>
      <c r="AQ218" s="99"/>
      <c r="AR218" s="99"/>
      <c r="AS218" s="99"/>
      <c r="AT218" s="99"/>
      <c r="AU218" s="63"/>
      <c r="AV218" s="104" t="e">
        <v>#DIV/0!</v>
      </c>
      <c r="AW218" s="99"/>
      <c r="AX218" s="99"/>
      <c r="AY218" s="100">
        <v>2</v>
      </c>
      <c r="AZ218" s="100"/>
      <c r="BA218" s="100" t="s">
        <v>563</v>
      </c>
      <c r="BB218" s="162">
        <v>2</v>
      </c>
      <c r="BC218" s="99"/>
      <c r="BD218" s="99"/>
      <c r="BE218" s="99"/>
      <c r="BF218" s="52"/>
      <c r="BG218" s="79"/>
      <c r="BH218" s="104" t="e">
        <f>AVERAGE(Table12151653[[#This Row],[Column55]],Table12151653[[#This Row],[Column56]])</f>
        <v>#DIV/0!</v>
      </c>
    </row>
    <row r="219" spans="1:60" ht="23.1" customHeight="1" x14ac:dyDescent="0.3">
      <c r="A219" s="77">
        <v>217</v>
      </c>
      <c r="B219" s="54" t="s">
        <v>466</v>
      </c>
      <c r="C219" s="55" t="s">
        <v>467</v>
      </c>
      <c r="D219" s="54" t="s">
        <v>541</v>
      </c>
      <c r="E219" s="54" t="s">
        <v>288</v>
      </c>
      <c r="F219" s="54" t="s">
        <v>639</v>
      </c>
      <c r="G219" s="56"/>
      <c r="H219" s="56"/>
      <c r="I219" s="56"/>
      <c r="J219" s="56"/>
      <c r="K219" s="57"/>
      <c r="L219" s="104">
        <v>0</v>
      </c>
      <c r="M219" s="100">
        <v>3</v>
      </c>
      <c r="N219" s="100"/>
      <c r="O219" s="100">
        <v>3</v>
      </c>
      <c r="P219" s="100" t="s">
        <v>563</v>
      </c>
      <c r="Q219" s="100"/>
      <c r="R219" s="162">
        <v>3</v>
      </c>
      <c r="S219" s="100"/>
      <c r="T219" s="100"/>
      <c r="U219" s="100"/>
      <c r="V219" s="100"/>
      <c r="W219" s="57"/>
      <c r="X219" s="104" t="e">
        <v>#DIV/0!</v>
      </c>
      <c r="Y219" s="100"/>
      <c r="Z219" s="100"/>
      <c r="AA219" s="100"/>
      <c r="AB219" s="100"/>
      <c r="AC219" s="57"/>
      <c r="AD219" s="104" t="e">
        <v>#DIV/0!</v>
      </c>
      <c r="AE219" s="100"/>
      <c r="AF219" s="100"/>
      <c r="AG219" s="100"/>
      <c r="AH219" s="100"/>
      <c r="AI219" s="57"/>
      <c r="AJ219" s="104" t="e">
        <v>#DIV/0!</v>
      </c>
      <c r="AK219" s="56"/>
      <c r="AL219" s="56"/>
      <c r="AM219" s="100"/>
      <c r="AN219" s="56"/>
      <c r="AO219" s="57"/>
      <c r="AP219" s="104">
        <v>0</v>
      </c>
      <c r="AQ219" s="100"/>
      <c r="AR219" s="100"/>
      <c r="AS219" s="100"/>
      <c r="AT219" s="100"/>
      <c r="AU219" s="57"/>
      <c r="AV219" s="104" t="e">
        <v>#DIV/0!</v>
      </c>
      <c r="AW219" s="100"/>
      <c r="AX219" s="100"/>
      <c r="AY219" s="100">
        <v>4</v>
      </c>
      <c r="AZ219" s="100"/>
      <c r="BA219" s="100" t="s">
        <v>563</v>
      </c>
      <c r="BB219" s="162">
        <v>4</v>
      </c>
      <c r="BC219" s="100"/>
      <c r="BD219" s="100"/>
      <c r="BE219" s="100"/>
      <c r="BF219" s="56"/>
      <c r="BG219" s="74"/>
      <c r="BH219" s="104" t="e">
        <f>AVERAGE(Table12151653[[#This Row],[Column55]],Table12151653[[#This Row],[Column56]])</f>
        <v>#DIV/0!</v>
      </c>
    </row>
    <row r="220" spans="1:60" ht="23.1" customHeight="1" x14ac:dyDescent="0.3">
      <c r="A220" s="78">
        <v>218</v>
      </c>
      <c r="B220" s="61" t="s">
        <v>468</v>
      </c>
      <c r="C220" s="62" t="s">
        <v>469</v>
      </c>
      <c r="D220" s="61" t="s">
        <v>449</v>
      </c>
      <c r="E220" s="61" t="s">
        <v>288</v>
      </c>
      <c r="F220" s="61" t="s">
        <v>639</v>
      </c>
      <c r="G220" s="52"/>
      <c r="H220" s="52"/>
      <c r="I220" s="52"/>
      <c r="J220" s="52"/>
      <c r="K220" s="63"/>
      <c r="L220" s="104">
        <v>0</v>
      </c>
      <c r="M220" s="100">
        <v>4</v>
      </c>
      <c r="N220" s="100"/>
      <c r="O220" s="100">
        <v>4</v>
      </c>
      <c r="P220" s="100" t="s">
        <v>563</v>
      </c>
      <c r="Q220" s="100"/>
      <c r="R220" s="162">
        <v>4</v>
      </c>
      <c r="S220" s="99"/>
      <c r="T220" s="99"/>
      <c r="U220" s="99"/>
      <c r="V220" s="99"/>
      <c r="W220" s="63"/>
      <c r="X220" s="104" t="e">
        <v>#DIV/0!</v>
      </c>
      <c r="Y220" s="99"/>
      <c r="Z220" s="99"/>
      <c r="AA220" s="99"/>
      <c r="AB220" s="99"/>
      <c r="AC220" s="63"/>
      <c r="AD220" s="104" t="e">
        <v>#DIV/0!</v>
      </c>
      <c r="AE220" s="99"/>
      <c r="AF220" s="99"/>
      <c r="AG220" s="99"/>
      <c r="AH220" s="99"/>
      <c r="AI220" s="63"/>
      <c r="AJ220" s="104" t="e">
        <v>#DIV/0!</v>
      </c>
      <c r="AK220" s="52"/>
      <c r="AL220" s="52"/>
      <c r="AM220" s="99"/>
      <c r="AN220" s="52"/>
      <c r="AO220" s="63"/>
      <c r="AP220" s="104">
        <v>0</v>
      </c>
      <c r="AQ220" s="99"/>
      <c r="AR220" s="99"/>
      <c r="AS220" s="99"/>
      <c r="AT220" s="99"/>
      <c r="AU220" s="63"/>
      <c r="AV220" s="104" t="e">
        <v>#DIV/0!</v>
      </c>
      <c r="AW220" s="99"/>
      <c r="AX220" s="99"/>
      <c r="AY220" s="100">
        <v>4</v>
      </c>
      <c r="AZ220" s="100"/>
      <c r="BA220" s="100" t="s">
        <v>563</v>
      </c>
      <c r="BB220" s="162">
        <v>4</v>
      </c>
      <c r="BC220" s="99"/>
      <c r="BD220" s="99"/>
      <c r="BE220" s="99"/>
      <c r="BF220" s="52"/>
      <c r="BG220" s="79"/>
      <c r="BH220" s="104" t="e">
        <f>AVERAGE(Table12151653[[#This Row],[Column55]],Table12151653[[#This Row],[Column56]])</f>
        <v>#DIV/0!</v>
      </c>
    </row>
    <row r="221" spans="1:60" ht="23.1" customHeight="1" x14ac:dyDescent="0.3">
      <c r="A221" s="77">
        <v>219</v>
      </c>
      <c r="B221" s="54" t="s">
        <v>470</v>
      </c>
      <c r="C221" s="55" t="s">
        <v>471</v>
      </c>
      <c r="D221" s="54" t="s">
        <v>449</v>
      </c>
      <c r="E221" s="54" t="s">
        <v>288</v>
      </c>
      <c r="F221" s="54" t="s">
        <v>639</v>
      </c>
      <c r="G221" s="56"/>
      <c r="H221" s="56"/>
      <c r="I221" s="56"/>
      <c r="J221" s="56"/>
      <c r="K221" s="57"/>
      <c r="L221" s="104">
        <v>0</v>
      </c>
      <c r="M221" s="100">
        <v>2</v>
      </c>
      <c r="N221" s="100"/>
      <c r="O221" s="100">
        <v>2</v>
      </c>
      <c r="P221" s="100" t="s">
        <v>563</v>
      </c>
      <c r="Q221" s="100"/>
      <c r="R221" s="162">
        <v>2</v>
      </c>
      <c r="S221" s="100"/>
      <c r="T221" s="100"/>
      <c r="U221" s="100"/>
      <c r="V221" s="100"/>
      <c r="W221" s="57"/>
      <c r="X221" s="104" t="e">
        <v>#DIV/0!</v>
      </c>
      <c r="Y221" s="100"/>
      <c r="Z221" s="100"/>
      <c r="AA221" s="100"/>
      <c r="AB221" s="100"/>
      <c r="AC221" s="57"/>
      <c r="AD221" s="104" t="e">
        <v>#DIV/0!</v>
      </c>
      <c r="AE221" s="100"/>
      <c r="AF221" s="100"/>
      <c r="AG221" s="100"/>
      <c r="AH221" s="100"/>
      <c r="AI221" s="57"/>
      <c r="AJ221" s="104" t="e">
        <v>#DIV/0!</v>
      </c>
      <c r="AK221" s="56"/>
      <c r="AL221" s="56"/>
      <c r="AM221" s="100"/>
      <c r="AN221" s="56"/>
      <c r="AO221" s="57"/>
      <c r="AP221" s="104">
        <v>0</v>
      </c>
      <c r="AQ221" s="100"/>
      <c r="AR221" s="100"/>
      <c r="AS221" s="100"/>
      <c r="AT221" s="100"/>
      <c r="AU221" s="57"/>
      <c r="AV221" s="104" t="e">
        <v>#DIV/0!</v>
      </c>
      <c r="AW221" s="100"/>
      <c r="AX221" s="100"/>
      <c r="AY221" s="100">
        <v>4</v>
      </c>
      <c r="AZ221" s="100"/>
      <c r="BA221" s="100" t="s">
        <v>563</v>
      </c>
      <c r="BB221" s="162">
        <v>4</v>
      </c>
      <c r="BC221" s="100"/>
      <c r="BD221" s="100"/>
      <c r="BE221" s="100"/>
      <c r="BF221" s="56"/>
      <c r="BG221" s="74"/>
      <c r="BH221" s="104" t="e">
        <f>AVERAGE(Table12151653[[#This Row],[Column55]],Table12151653[[#This Row],[Column56]])</f>
        <v>#DIV/0!</v>
      </c>
    </row>
    <row r="222" spans="1:60" ht="23.1" customHeight="1" x14ac:dyDescent="0.3">
      <c r="A222" s="78">
        <v>220</v>
      </c>
      <c r="B222" s="61" t="s">
        <v>472</v>
      </c>
      <c r="C222" s="62" t="s">
        <v>473</v>
      </c>
      <c r="D222" s="61" t="s">
        <v>541</v>
      </c>
      <c r="E222" s="61" t="s">
        <v>288</v>
      </c>
      <c r="F222" s="61" t="s">
        <v>639</v>
      </c>
      <c r="G222" s="52"/>
      <c r="H222" s="52"/>
      <c r="I222" s="52"/>
      <c r="J222" s="52"/>
      <c r="K222" s="63"/>
      <c r="L222" s="104">
        <v>0</v>
      </c>
      <c r="M222" s="100">
        <v>4</v>
      </c>
      <c r="N222" s="100"/>
      <c r="O222" s="100">
        <v>4</v>
      </c>
      <c r="P222" s="100" t="s">
        <v>563</v>
      </c>
      <c r="Q222" s="100"/>
      <c r="R222" s="162">
        <v>4</v>
      </c>
      <c r="S222" s="99"/>
      <c r="T222" s="99"/>
      <c r="U222" s="99"/>
      <c r="V222" s="99"/>
      <c r="W222" s="63"/>
      <c r="X222" s="104" t="e">
        <v>#DIV/0!</v>
      </c>
      <c r="Y222" s="99"/>
      <c r="Z222" s="99"/>
      <c r="AA222" s="99"/>
      <c r="AB222" s="99"/>
      <c r="AC222" s="63"/>
      <c r="AD222" s="104" t="e">
        <v>#DIV/0!</v>
      </c>
      <c r="AE222" s="99"/>
      <c r="AF222" s="99"/>
      <c r="AG222" s="99"/>
      <c r="AH222" s="99"/>
      <c r="AI222" s="63"/>
      <c r="AJ222" s="104" t="e">
        <v>#DIV/0!</v>
      </c>
      <c r="AK222" s="52"/>
      <c r="AL222" s="52"/>
      <c r="AM222" s="99"/>
      <c r="AN222" s="52"/>
      <c r="AO222" s="63"/>
      <c r="AP222" s="104">
        <v>0</v>
      </c>
      <c r="AQ222" s="99"/>
      <c r="AR222" s="99"/>
      <c r="AS222" s="99"/>
      <c r="AT222" s="99"/>
      <c r="AU222" s="63"/>
      <c r="AV222" s="104" t="e">
        <v>#DIV/0!</v>
      </c>
      <c r="AW222" s="99"/>
      <c r="AX222" s="99"/>
      <c r="AY222" s="100">
        <v>4</v>
      </c>
      <c r="AZ222" s="100"/>
      <c r="BA222" s="100" t="s">
        <v>563</v>
      </c>
      <c r="BB222" s="162">
        <v>4</v>
      </c>
      <c r="BC222" s="99"/>
      <c r="BD222" s="99"/>
      <c r="BE222" s="99"/>
      <c r="BF222" s="52"/>
      <c r="BG222" s="79"/>
      <c r="BH222" s="104" t="e">
        <f>AVERAGE(Table12151653[[#This Row],[Column55]],Table12151653[[#This Row],[Column56]])</f>
        <v>#DIV/0!</v>
      </c>
    </row>
    <row r="223" spans="1:60" ht="23.1" customHeight="1" x14ac:dyDescent="0.3">
      <c r="A223" s="77">
        <v>221</v>
      </c>
      <c r="B223" s="54" t="s">
        <v>474</v>
      </c>
      <c r="C223" s="55" t="s">
        <v>475</v>
      </c>
      <c r="D223" s="54" t="s">
        <v>449</v>
      </c>
      <c r="E223" s="54" t="s">
        <v>288</v>
      </c>
      <c r="F223" s="54" t="s">
        <v>639</v>
      </c>
      <c r="G223" s="56"/>
      <c r="H223" s="56"/>
      <c r="I223" s="56"/>
      <c r="J223" s="56"/>
      <c r="K223" s="57"/>
      <c r="L223" s="104">
        <v>0</v>
      </c>
      <c r="M223" s="100" t="s">
        <v>563</v>
      </c>
      <c r="N223" s="100"/>
      <c r="O223" s="100" t="s">
        <v>563</v>
      </c>
      <c r="P223" s="100" t="s">
        <v>563</v>
      </c>
      <c r="Q223" s="100"/>
      <c r="R223" s="162" t="s">
        <v>563</v>
      </c>
      <c r="S223" s="100"/>
      <c r="T223" s="100"/>
      <c r="U223" s="100"/>
      <c r="V223" s="100"/>
      <c r="W223" s="57"/>
      <c r="X223" s="104" t="e">
        <v>#DIV/0!</v>
      </c>
      <c r="Y223" s="100"/>
      <c r="Z223" s="100"/>
      <c r="AA223" s="100"/>
      <c r="AB223" s="100"/>
      <c r="AC223" s="57"/>
      <c r="AD223" s="104" t="e">
        <v>#DIV/0!</v>
      </c>
      <c r="AE223" s="100"/>
      <c r="AF223" s="100"/>
      <c r="AG223" s="100"/>
      <c r="AH223" s="100"/>
      <c r="AI223" s="57"/>
      <c r="AJ223" s="104" t="e">
        <v>#DIV/0!</v>
      </c>
      <c r="AK223" s="56"/>
      <c r="AL223" s="56"/>
      <c r="AM223" s="100"/>
      <c r="AN223" s="56"/>
      <c r="AO223" s="57"/>
      <c r="AP223" s="104">
        <v>0</v>
      </c>
      <c r="AQ223" s="100"/>
      <c r="AR223" s="100"/>
      <c r="AS223" s="100"/>
      <c r="AT223" s="100"/>
      <c r="AU223" s="57"/>
      <c r="AV223" s="104" t="e">
        <v>#DIV/0!</v>
      </c>
      <c r="AW223" s="100"/>
      <c r="AX223" s="100"/>
      <c r="AY223" s="100" t="s">
        <v>563</v>
      </c>
      <c r="AZ223" s="100"/>
      <c r="BA223" s="100" t="s">
        <v>563</v>
      </c>
      <c r="BB223" s="162" t="s">
        <v>563</v>
      </c>
      <c r="BC223" s="100"/>
      <c r="BD223" s="100"/>
      <c r="BE223" s="100"/>
      <c r="BF223" s="56"/>
      <c r="BG223" s="74"/>
      <c r="BH223" s="104" t="e">
        <f>AVERAGE(Table12151653[[#This Row],[Column55]],Table12151653[[#This Row],[Column56]])</f>
        <v>#DIV/0!</v>
      </c>
    </row>
    <row r="224" spans="1:60" ht="23.1" customHeight="1" x14ac:dyDescent="0.3">
      <c r="A224" s="78">
        <v>222</v>
      </c>
      <c r="B224" s="61" t="s">
        <v>476</v>
      </c>
      <c r="C224" s="62" t="s">
        <v>477</v>
      </c>
      <c r="D224" s="61" t="s">
        <v>449</v>
      </c>
      <c r="E224" s="61" t="s">
        <v>288</v>
      </c>
      <c r="F224" s="61" t="s">
        <v>639</v>
      </c>
      <c r="G224" s="52"/>
      <c r="H224" s="52"/>
      <c r="I224" s="52"/>
      <c r="J224" s="52"/>
      <c r="K224" s="63"/>
      <c r="L224" s="104">
        <v>0</v>
      </c>
      <c r="M224" s="100">
        <v>4</v>
      </c>
      <c r="N224" s="100"/>
      <c r="O224" s="100">
        <v>3</v>
      </c>
      <c r="P224" s="100" t="s">
        <v>563</v>
      </c>
      <c r="Q224" s="100"/>
      <c r="R224" s="162">
        <v>3.5</v>
      </c>
      <c r="S224" s="99"/>
      <c r="T224" s="99"/>
      <c r="U224" s="99"/>
      <c r="V224" s="99"/>
      <c r="W224" s="63"/>
      <c r="X224" s="104" t="e">
        <v>#DIV/0!</v>
      </c>
      <c r="Y224" s="99"/>
      <c r="Z224" s="99"/>
      <c r="AA224" s="99"/>
      <c r="AB224" s="99"/>
      <c r="AC224" s="63"/>
      <c r="AD224" s="104" t="e">
        <v>#DIV/0!</v>
      </c>
      <c r="AE224" s="99"/>
      <c r="AF224" s="99"/>
      <c r="AG224" s="99"/>
      <c r="AH224" s="99"/>
      <c r="AI224" s="63"/>
      <c r="AJ224" s="104" t="e">
        <v>#DIV/0!</v>
      </c>
      <c r="AK224" s="52"/>
      <c r="AL224" s="52"/>
      <c r="AM224" s="99"/>
      <c r="AN224" s="52"/>
      <c r="AO224" s="63"/>
      <c r="AP224" s="104">
        <v>0</v>
      </c>
      <c r="AQ224" s="99"/>
      <c r="AR224" s="99"/>
      <c r="AS224" s="99"/>
      <c r="AT224" s="99"/>
      <c r="AU224" s="63"/>
      <c r="AV224" s="104" t="e">
        <v>#DIV/0!</v>
      </c>
      <c r="AW224" s="99"/>
      <c r="AX224" s="99"/>
      <c r="AY224" s="100">
        <v>4</v>
      </c>
      <c r="AZ224" s="100"/>
      <c r="BA224" s="100" t="s">
        <v>563</v>
      </c>
      <c r="BB224" s="162">
        <v>4</v>
      </c>
      <c r="BC224" s="99"/>
      <c r="BD224" s="99"/>
      <c r="BE224" s="99"/>
      <c r="BF224" s="52"/>
      <c r="BG224" s="79"/>
      <c r="BH224" s="104" t="e">
        <f>AVERAGE(Table12151653[[#This Row],[Column55]],Table12151653[[#This Row],[Column56]])</f>
        <v>#DIV/0!</v>
      </c>
    </row>
    <row r="225" spans="1:60" ht="23.1" customHeight="1" x14ac:dyDescent="0.3">
      <c r="A225" s="77">
        <v>223</v>
      </c>
      <c r="B225" s="54" t="s">
        <v>478</v>
      </c>
      <c r="C225" s="55" t="s">
        <v>479</v>
      </c>
      <c r="D225" s="54" t="s">
        <v>449</v>
      </c>
      <c r="E225" s="54" t="s">
        <v>288</v>
      </c>
      <c r="F225" s="54" t="s">
        <v>639</v>
      </c>
      <c r="G225" s="56"/>
      <c r="H225" s="56"/>
      <c r="I225" s="56"/>
      <c r="J225" s="56"/>
      <c r="K225" s="57"/>
      <c r="L225" s="104">
        <v>0</v>
      </c>
      <c r="M225" s="100">
        <v>2</v>
      </c>
      <c r="N225" s="100"/>
      <c r="O225" s="100">
        <v>2</v>
      </c>
      <c r="P225" s="100" t="s">
        <v>563</v>
      </c>
      <c r="Q225" s="100"/>
      <c r="R225" s="162">
        <v>2</v>
      </c>
      <c r="S225" s="100"/>
      <c r="T225" s="100"/>
      <c r="U225" s="100"/>
      <c r="V225" s="100"/>
      <c r="W225" s="57"/>
      <c r="X225" s="104" t="e">
        <v>#DIV/0!</v>
      </c>
      <c r="Y225" s="100"/>
      <c r="Z225" s="100"/>
      <c r="AA225" s="100"/>
      <c r="AB225" s="100"/>
      <c r="AC225" s="57"/>
      <c r="AD225" s="104" t="e">
        <v>#DIV/0!</v>
      </c>
      <c r="AE225" s="100"/>
      <c r="AF225" s="100"/>
      <c r="AG225" s="100"/>
      <c r="AH225" s="100"/>
      <c r="AI225" s="57"/>
      <c r="AJ225" s="104" t="e">
        <v>#DIV/0!</v>
      </c>
      <c r="AK225" s="56"/>
      <c r="AL225" s="56"/>
      <c r="AM225" s="100"/>
      <c r="AN225" s="56"/>
      <c r="AO225" s="57"/>
      <c r="AP225" s="104">
        <v>0</v>
      </c>
      <c r="AQ225" s="100"/>
      <c r="AR225" s="100"/>
      <c r="AS225" s="100"/>
      <c r="AT225" s="100"/>
      <c r="AU225" s="57"/>
      <c r="AV225" s="104" t="e">
        <v>#DIV/0!</v>
      </c>
      <c r="AW225" s="100"/>
      <c r="AX225" s="100"/>
      <c r="AY225" s="100">
        <v>2</v>
      </c>
      <c r="AZ225" s="100"/>
      <c r="BA225" s="100" t="s">
        <v>563</v>
      </c>
      <c r="BB225" s="162">
        <v>2</v>
      </c>
      <c r="BC225" s="100"/>
      <c r="BD225" s="100"/>
      <c r="BE225" s="100"/>
      <c r="BF225" s="56"/>
      <c r="BG225" s="74"/>
      <c r="BH225" s="104" t="e">
        <f>AVERAGE(Table12151653[[#This Row],[Column55]],Table12151653[[#This Row],[Column56]])</f>
        <v>#DIV/0!</v>
      </c>
    </row>
    <row r="226" spans="1:60" ht="23.1" customHeight="1" x14ac:dyDescent="0.3">
      <c r="A226" s="78">
        <v>224</v>
      </c>
      <c r="B226" s="61" t="s">
        <v>480</v>
      </c>
      <c r="C226" s="62" t="s">
        <v>481</v>
      </c>
      <c r="D226" s="61" t="s">
        <v>449</v>
      </c>
      <c r="E226" s="61" t="s">
        <v>288</v>
      </c>
      <c r="F226" s="61" t="s">
        <v>639</v>
      </c>
      <c r="G226" s="52"/>
      <c r="H226" s="52"/>
      <c r="I226" s="52"/>
      <c r="J226" s="52"/>
      <c r="K226" s="63"/>
      <c r="L226" s="104">
        <v>0</v>
      </c>
      <c r="M226" s="100">
        <v>3</v>
      </c>
      <c r="N226" s="100"/>
      <c r="O226" s="100">
        <v>3</v>
      </c>
      <c r="P226" s="100" t="s">
        <v>563</v>
      </c>
      <c r="Q226" s="100"/>
      <c r="R226" s="162">
        <v>3</v>
      </c>
      <c r="S226" s="99"/>
      <c r="T226" s="99"/>
      <c r="U226" s="99"/>
      <c r="V226" s="99"/>
      <c r="W226" s="63"/>
      <c r="X226" s="104" t="e">
        <v>#DIV/0!</v>
      </c>
      <c r="Y226" s="99"/>
      <c r="Z226" s="99"/>
      <c r="AA226" s="99"/>
      <c r="AB226" s="99"/>
      <c r="AC226" s="63"/>
      <c r="AD226" s="104" t="e">
        <v>#DIV/0!</v>
      </c>
      <c r="AE226" s="99"/>
      <c r="AF226" s="99"/>
      <c r="AG226" s="99"/>
      <c r="AH226" s="99"/>
      <c r="AI226" s="63"/>
      <c r="AJ226" s="104" t="e">
        <v>#DIV/0!</v>
      </c>
      <c r="AK226" s="52"/>
      <c r="AL226" s="52"/>
      <c r="AM226" s="99"/>
      <c r="AN226" s="52"/>
      <c r="AO226" s="63"/>
      <c r="AP226" s="104">
        <v>0</v>
      </c>
      <c r="AQ226" s="99"/>
      <c r="AR226" s="99"/>
      <c r="AS226" s="99"/>
      <c r="AT226" s="99"/>
      <c r="AU226" s="63"/>
      <c r="AV226" s="104" t="e">
        <v>#DIV/0!</v>
      </c>
      <c r="AW226" s="99"/>
      <c r="AX226" s="99"/>
      <c r="AY226" s="100">
        <v>4</v>
      </c>
      <c r="AZ226" s="100"/>
      <c r="BA226" s="100" t="s">
        <v>563</v>
      </c>
      <c r="BB226" s="162">
        <v>4</v>
      </c>
      <c r="BC226" s="99"/>
      <c r="BD226" s="99"/>
      <c r="BE226" s="99"/>
      <c r="BF226" s="52"/>
      <c r="BG226" s="79"/>
      <c r="BH226" s="104" t="e">
        <f>AVERAGE(Table12151653[[#This Row],[Column55]],Table12151653[[#This Row],[Column56]])</f>
        <v>#DIV/0!</v>
      </c>
    </row>
    <row r="227" spans="1:60" ht="23.1" customHeight="1" x14ac:dyDescent="0.3">
      <c r="A227" s="77">
        <v>225</v>
      </c>
      <c r="B227" s="54" t="s">
        <v>482</v>
      </c>
      <c r="C227" s="55" t="s">
        <v>539</v>
      </c>
      <c r="D227" s="54" t="s">
        <v>449</v>
      </c>
      <c r="E227" s="54" t="s">
        <v>288</v>
      </c>
      <c r="F227" s="54" t="s">
        <v>639</v>
      </c>
      <c r="G227" s="56"/>
      <c r="H227" s="56"/>
      <c r="I227" s="56"/>
      <c r="J227" s="56"/>
      <c r="K227" s="57"/>
      <c r="L227" s="104">
        <v>0</v>
      </c>
      <c r="M227" s="100">
        <v>2</v>
      </c>
      <c r="N227" s="100"/>
      <c r="O227" s="100">
        <v>2</v>
      </c>
      <c r="P227" s="100" t="s">
        <v>563</v>
      </c>
      <c r="Q227" s="100"/>
      <c r="R227" s="162">
        <v>2</v>
      </c>
      <c r="S227" s="100"/>
      <c r="T227" s="100"/>
      <c r="U227" s="100"/>
      <c r="V227" s="100"/>
      <c r="W227" s="57"/>
      <c r="X227" s="104" t="e">
        <v>#DIV/0!</v>
      </c>
      <c r="Y227" s="100"/>
      <c r="Z227" s="100"/>
      <c r="AA227" s="100"/>
      <c r="AB227" s="100"/>
      <c r="AC227" s="57"/>
      <c r="AD227" s="104" t="e">
        <v>#DIV/0!</v>
      </c>
      <c r="AE227" s="100"/>
      <c r="AF227" s="100"/>
      <c r="AG227" s="100"/>
      <c r="AH227" s="100"/>
      <c r="AI227" s="57"/>
      <c r="AJ227" s="104" t="e">
        <v>#DIV/0!</v>
      </c>
      <c r="AK227" s="56"/>
      <c r="AL227" s="56"/>
      <c r="AM227" s="100"/>
      <c r="AN227" s="56"/>
      <c r="AO227" s="57"/>
      <c r="AP227" s="104">
        <v>0</v>
      </c>
      <c r="AQ227" s="100"/>
      <c r="AR227" s="100"/>
      <c r="AS227" s="100"/>
      <c r="AT227" s="100"/>
      <c r="AU227" s="57"/>
      <c r="AV227" s="104" t="e">
        <v>#DIV/0!</v>
      </c>
      <c r="AW227" s="100"/>
      <c r="AX227" s="100"/>
      <c r="AY227" s="100">
        <v>2</v>
      </c>
      <c r="AZ227" s="100"/>
      <c r="BA227" s="100" t="s">
        <v>563</v>
      </c>
      <c r="BB227" s="162">
        <v>2</v>
      </c>
      <c r="BC227" s="100"/>
      <c r="BD227" s="100"/>
      <c r="BE227" s="100"/>
      <c r="BF227" s="56"/>
      <c r="BG227" s="74"/>
      <c r="BH227" s="104" t="e">
        <f>AVERAGE(Table12151653[[#This Row],[Column55]],Table12151653[[#This Row],[Column56]])</f>
        <v>#DIV/0!</v>
      </c>
    </row>
    <row r="228" spans="1:60" ht="23.1" customHeight="1" x14ac:dyDescent="0.3">
      <c r="A228" s="78">
        <v>226</v>
      </c>
      <c r="B228" s="61" t="s">
        <v>483</v>
      </c>
      <c r="C228" s="62" t="s">
        <v>484</v>
      </c>
      <c r="D228" s="61" t="s">
        <v>449</v>
      </c>
      <c r="E228" s="61" t="s">
        <v>288</v>
      </c>
      <c r="F228" s="61" t="s">
        <v>639</v>
      </c>
      <c r="G228" s="52"/>
      <c r="H228" s="52"/>
      <c r="I228" s="52"/>
      <c r="J228" s="52"/>
      <c r="K228" s="63"/>
      <c r="L228" s="104">
        <v>0</v>
      </c>
      <c r="M228" s="100">
        <v>3</v>
      </c>
      <c r="N228" s="100"/>
      <c r="O228" s="100">
        <v>3</v>
      </c>
      <c r="P228" s="100" t="s">
        <v>563</v>
      </c>
      <c r="Q228" s="100"/>
      <c r="R228" s="162">
        <v>3</v>
      </c>
      <c r="S228" s="99"/>
      <c r="T228" s="99"/>
      <c r="U228" s="99"/>
      <c r="V228" s="99"/>
      <c r="W228" s="63"/>
      <c r="X228" s="104" t="e">
        <v>#DIV/0!</v>
      </c>
      <c r="Y228" s="99"/>
      <c r="Z228" s="99"/>
      <c r="AA228" s="99"/>
      <c r="AB228" s="99"/>
      <c r="AC228" s="63"/>
      <c r="AD228" s="104" t="e">
        <v>#DIV/0!</v>
      </c>
      <c r="AE228" s="99"/>
      <c r="AF228" s="99"/>
      <c r="AG228" s="99"/>
      <c r="AH228" s="99"/>
      <c r="AI228" s="63"/>
      <c r="AJ228" s="104" t="e">
        <v>#DIV/0!</v>
      </c>
      <c r="AK228" s="52"/>
      <c r="AL228" s="52"/>
      <c r="AM228" s="99"/>
      <c r="AN228" s="52"/>
      <c r="AO228" s="63"/>
      <c r="AP228" s="104">
        <v>0</v>
      </c>
      <c r="AQ228" s="99"/>
      <c r="AR228" s="99"/>
      <c r="AS228" s="99"/>
      <c r="AT228" s="99"/>
      <c r="AU228" s="63"/>
      <c r="AV228" s="104" t="e">
        <v>#DIV/0!</v>
      </c>
      <c r="AW228" s="99"/>
      <c r="AX228" s="99"/>
      <c r="AY228" s="100">
        <v>4</v>
      </c>
      <c r="AZ228" s="100"/>
      <c r="BA228" s="100" t="s">
        <v>563</v>
      </c>
      <c r="BB228" s="162">
        <v>4</v>
      </c>
      <c r="BC228" s="99"/>
      <c r="BD228" s="99"/>
      <c r="BE228" s="99"/>
      <c r="BF228" s="52"/>
      <c r="BG228" s="79"/>
      <c r="BH228" s="104" t="e">
        <f>AVERAGE(Table12151653[[#This Row],[Column55]],Table12151653[[#This Row],[Column56]])</f>
        <v>#DIV/0!</v>
      </c>
    </row>
    <row r="229" spans="1:60" ht="23.1" customHeight="1" x14ac:dyDescent="0.3">
      <c r="A229" s="77">
        <v>227</v>
      </c>
      <c r="B229" s="54" t="s">
        <v>485</v>
      </c>
      <c r="C229" s="55" t="s">
        <v>486</v>
      </c>
      <c r="D229" s="54" t="s">
        <v>449</v>
      </c>
      <c r="E229" s="54" t="s">
        <v>288</v>
      </c>
      <c r="F229" s="54" t="s">
        <v>639</v>
      </c>
      <c r="G229" s="56"/>
      <c r="H229" s="56"/>
      <c r="I229" s="56"/>
      <c r="J229" s="56"/>
      <c r="K229" s="57"/>
      <c r="L229" s="104">
        <v>0</v>
      </c>
      <c r="M229" s="100">
        <v>4</v>
      </c>
      <c r="N229" s="100"/>
      <c r="O229" s="100">
        <v>4</v>
      </c>
      <c r="P229" s="100" t="s">
        <v>563</v>
      </c>
      <c r="Q229" s="100"/>
      <c r="R229" s="162">
        <v>4</v>
      </c>
      <c r="S229" s="100"/>
      <c r="T229" s="100"/>
      <c r="U229" s="100"/>
      <c r="V229" s="100"/>
      <c r="W229" s="57"/>
      <c r="X229" s="104" t="e">
        <v>#DIV/0!</v>
      </c>
      <c r="Y229" s="100"/>
      <c r="Z229" s="100"/>
      <c r="AA229" s="100"/>
      <c r="AB229" s="100"/>
      <c r="AC229" s="57"/>
      <c r="AD229" s="104" t="e">
        <v>#DIV/0!</v>
      </c>
      <c r="AE229" s="100"/>
      <c r="AF229" s="100"/>
      <c r="AG229" s="100"/>
      <c r="AH229" s="100"/>
      <c r="AI229" s="57"/>
      <c r="AJ229" s="104" t="e">
        <v>#DIV/0!</v>
      </c>
      <c r="AK229" s="56"/>
      <c r="AL229" s="56"/>
      <c r="AM229" s="100"/>
      <c r="AN229" s="56"/>
      <c r="AO229" s="57"/>
      <c r="AP229" s="104">
        <v>0</v>
      </c>
      <c r="AQ229" s="100"/>
      <c r="AR229" s="100"/>
      <c r="AS229" s="100"/>
      <c r="AT229" s="100"/>
      <c r="AU229" s="57"/>
      <c r="AV229" s="104" t="e">
        <v>#DIV/0!</v>
      </c>
      <c r="AW229" s="100"/>
      <c r="AX229" s="100"/>
      <c r="AY229" s="100">
        <v>4</v>
      </c>
      <c r="AZ229" s="100"/>
      <c r="BA229" s="100" t="s">
        <v>563</v>
      </c>
      <c r="BB229" s="162">
        <v>4</v>
      </c>
      <c r="BC229" s="100"/>
      <c r="BD229" s="100"/>
      <c r="BE229" s="100"/>
      <c r="BF229" s="56"/>
      <c r="BG229" s="74"/>
      <c r="BH229" s="104" t="e">
        <f>AVERAGE(Table12151653[[#This Row],[Column55]],Table12151653[[#This Row],[Column56]])</f>
        <v>#DIV/0!</v>
      </c>
    </row>
    <row r="230" spans="1:60" ht="23.1" customHeight="1" x14ac:dyDescent="0.3">
      <c r="A230" s="78">
        <v>228</v>
      </c>
      <c r="B230" s="61" t="s">
        <v>540</v>
      </c>
      <c r="C230" s="62" t="s">
        <v>487</v>
      </c>
      <c r="D230" s="61" t="s">
        <v>544</v>
      </c>
      <c r="E230" s="61" t="s">
        <v>288</v>
      </c>
      <c r="F230" s="61" t="s">
        <v>639</v>
      </c>
      <c r="G230" s="52"/>
      <c r="H230" s="52"/>
      <c r="I230" s="52"/>
      <c r="J230" s="52"/>
      <c r="K230" s="63"/>
      <c r="L230" s="104">
        <v>0</v>
      </c>
      <c r="M230" s="100">
        <v>3</v>
      </c>
      <c r="N230" s="100"/>
      <c r="O230" s="100">
        <v>3</v>
      </c>
      <c r="P230" s="100" t="s">
        <v>563</v>
      </c>
      <c r="Q230" s="100"/>
      <c r="R230" s="162">
        <v>3</v>
      </c>
      <c r="S230" s="99"/>
      <c r="T230" s="99"/>
      <c r="U230" s="99"/>
      <c r="V230" s="99"/>
      <c r="W230" s="63"/>
      <c r="X230" s="104" t="e">
        <v>#DIV/0!</v>
      </c>
      <c r="Y230" s="99"/>
      <c r="Z230" s="99"/>
      <c r="AA230" s="99"/>
      <c r="AB230" s="99"/>
      <c r="AC230" s="63"/>
      <c r="AD230" s="104" t="e">
        <v>#DIV/0!</v>
      </c>
      <c r="AE230" s="99"/>
      <c r="AF230" s="99"/>
      <c r="AG230" s="99"/>
      <c r="AH230" s="99"/>
      <c r="AI230" s="63"/>
      <c r="AJ230" s="104" t="e">
        <v>#DIV/0!</v>
      </c>
      <c r="AK230" s="52"/>
      <c r="AL230" s="52"/>
      <c r="AM230" s="99"/>
      <c r="AN230" s="52"/>
      <c r="AO230" s="63"/>
      <c r="AP230" s="104">
        <v>0</v>
      </c>
      <c r="AQ230" s="99"/>
      <c r="AR230" s="99"/>
      <c r="AS230" s="99"/>
      <c r="AT230" s="99"/>
      <c r="AU230" s="63"/>
      <c r="AV230" s="104" t="e">
        <v>#DIV/0!</v>
      </c>
      <c r="AW230" s="99"/>
      <c r="AX230" s="99"/>
      <c r="AY230" s="100">
        <v>4</v>
      </c>
      <c r="AZ230" s="100"/>
      <c r="BA230" s="100" t="s">
        <v>563</v>
      </c>
      <c r="BB230" s="162">
        <v>4</v>
      </c>
      <c r="BC230" s="99"/>
      <c r="BD230" s="99"/>
      <c r="BE230" s="99"/>
      <c r="BF230" s="52"/>
      <c r="BG230" s="79"/>
      <c r="BH230" s="104" t="e">
        <f>AVERAGE(Table12151653[[#This Row],[Column55]],Table12151653[[#This Row],[Column56]])</f>
        <v>#DIV/0!</v>
      </c>
    </row>
  </sheetData>
  <mergeCells count="24">
    <mergeCell ref="BB1:BB2"/>
    <mergeCell ref="BC1:BG1"/>
    <mergeCell ref="BH1:BH2"/>
    <mergeCell ref="R1:R2"/>
    <mergeCell ref="S1:W1"/>
    <mergeCell ref="X1:X2"/>
    <mergeCell ref="Y1:AC1"/>
    <mergeCell ref="AD1:AD2"/>
    <mergeCell ref="A1:A2"/>
    <mergeCell ref="B1:B2"/>
    <mergeCell ref="C1:C2"/>
    <mergeCell ref="D1:D2"/>
    <mergeCell ref="E1:E2"/>
    <mergeCell ref="F1:F2"/>
    <mergeCell ref="G1:K1"/>
    <mergeCell ref="L1:L2"/>
    <mergeCell ref="M1:Q1"/>
    <mergeCell ref="AE1:AI1"/>
    <mergeCell ref="AJ1:AJ2"/>
    <mergeCell ref="AK1:AO1"/>
    <mergeCell ref="AP1:AP2"/>
    <mergeCell ref="AQ1:AU1"/>
    <mergeCell ref="AV1:AV2"/>
    <mergeCell ref="AW1:BA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879247730E4478C1710422421C630" ma:contentTypeVersion="18" ma:contentTypeDescription="Create a new document." ma:contentTypeScope="" ma:versionID="503549f31b46721692fbe1ff7af278d9">
  <xsd:schema xmlns:xsd="http://www.w3.org/2001/XMLSchema" xmlns:xs="http://www.w3.org/2001/XMLSchema" xmlns:p="http://schemas.microsoft.com/office/2006/metadata/properties" xmlns:ns3="f64232d8-b49d-4d22-ae9a-b0d1c9fb060c" xmlns:ns4="b1977160-066d-4e85-978c-7041653693a7" targetNamespace="http://schemas.microsoft.com/office/2006/metadata/properties" ma:root="true" ma:fieldsID="cae99e0765f7e7c4f1a74feb7b0a215e" ns3:_="" ns4:_="">
    <xsd:import namespace="f64232d8-b49d-4d22-ae9a-b0d1c9fb060c"/>
    <xsd:import namespace="b1977160-066d-4e85-978c-7041653693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232d8-b49d-4d22-ae9a-b0d1c9fb0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77160-066d-4e85-978c-7041653693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4232d8-b49d-4d22-ae9a-b0d1c9fb060c" xsi:nil="true"/>
  </documentManagement>
</p:properties>
</file>

<file path=customXml/itemProps1.xml><?xml version="1.0" encoding="utf-8"?>
<ds:datastoreItem xmlns:ds="http://schemas.openxmlformats.org/officeDocument/2006/customXml" ds:itemID="{427C81D8-2F49-4EFB-A181-8A5BE00B0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4232d8-b49d-4d22-ae9a-b0d1c9fb060c"/>
    <ds:schemaRef ds:uri="b1977160-066d-4e85-978c-7041653693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E6DD68-7B44-476F-9952-9EB4C8B349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5DA58C-7089-4ABF-AA22-80BCE3F490D9}">
  <ds:schemaRefs>
    <ds:schemaRef ds:uri="b1977160-066d-4e85-978c-7041653693a7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f64232d8-b49d-4d22-ae9a-b0d1c9fb060c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Interventions</vt:lpstr>
      <vt:lpstr>Working</vt:lpstr>
      <vt:lpstr>Sheet5</vt:lpstr>
      <vt:lpstr>Book Review</vt:lpstr>
      <vt:lpstr>Debate</vt:lpstr>
      <vt:lpstr>GD</vt:lpstr>
      <vt:lpstr>Case study</vt:lpstr>
      <vt:lpstr>Reflection -1 </vt:lpstr>
      <vt:lpstr>Reflection -2</vt:lpstr>
      <vt:lpstr>Reflection -3</vt:lpstr>
      <vt:lpstr>Internal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Kumar</dc:creator>
  <cp:lastModifiedBy>Ajith Kumar</cp:lastModifiedBy>
  <dcterms:created xsi:type="dcterms:W3CDTF">2025-01-08T05:47:24Z</dcterms:created>
  <dcterms:modified xsi:type="dcterms:W3CDTF">2025-09-24T12:47:51Z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0x010100ABC879247730E4478C1710422421C630</vt:lpwstr>
  </property>
</Properties>
</file>