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mc:AlternateContent xmlns:mc="http://schemas.openxmlformats.org/markup-compatibility/2006">
    <mc:Choice Requires="x15">
      <x15ac:absPath xmlns:x15ac="http://schemas.microsoft.com/office/spreadsheetml/2010/11/ac" url="C:\Users\SRITAMLINKAN\Downloads\"/>
    </mc:Choice>
  </mc:AlternateContent>
  <xr:revisionPtr revIDLastSave="0" documentId="13_ncr:1_{604B7BCF-0298-4580-AF3C-8E6F774031F5}" xr6:coauthVersionLast="47" xr6:coauthVersionMax="47" xr10:uidLastSave="{00000000-0000-0000-0000-000000000000}"/>
  <bookViews>
    <workbookView xWindow="-108" yWindow="-108" windowWidth="23256" windowHeight="12456" xr2:uid="{066CB9B0-9289-4543-9BCD-D12CB9A97DF4}"/>
  </bookViews>
  <sheets>
    <sheet name="Dashboard" sheetId="3" r:id="rId1"/>
    <sheet name="Analysis" sheetId="4" r:id="rId2"/>
    <sheet name="Transactions" sheetId="1" r:id="rId3"/>
    <sheet name="Data Validation List" sheetId="2" r:id="rId4"/>
  </sheets>
  <externalReferences>
    <externalReference r:id="rId5"/>
  </externalReferences>
  <definedNames>
    <definedName name="_xlchart.v1.0" hidden="1">Analysis!$V$4:$W$20</definedName>
    <definedName name="_xlchart.v1.1" hidden="1">Analysis!$X$3</definedName>
    <definedName name="_xlchart.v1.2" hidden="1">Analysis!$X$4:$X$20</definedName>
    <definedName name="_xlchart.v1.3" hidden="1">Analysis!$AA$4:$AA$11</definedName>
    <definedName name="_xlchart.v1.4" hidden="1">Analysis!$AB$3</definedName>
    <definedName name="_xlchart.v1.5" hidden="1">Analysis!$AB$4:$AB$11</definedName>
    <definedName name="Categories">[1]!TblDV[Sub-category]</definedName>
    <definedName name="Slicer_Category">#N/A</definedName>
    <definedName name="Slicer_Months__Dat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9" i="4" l="1" a="1"/>
  <c r="A29" i="4" s="1"/>
  <c r="I39" i="3" s="1"/>
  <c r="F488" i="1"/>
  <c r="H488" i="1"/>
  <c r="I488" i="1"/>
  <c r="AD1" i="4" a="1"/>
  <c r="AD1" i="4" s="1"/>
  <c r="AD2" i="4" s="1"/>
  <c r="I38" i="3" s="1"/>
  <c r="G22" i="4" a="1"/>
  <c r="G22" i="4" s="1"/>
  <c r="H22" i="4" s="1"/>
  <c r="J3" i="3"/>
  <c r="I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F2" i="1"/>
  <c r="F3" i="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164" i="1"/>
  <c r="F165" i="1"/>
  <c r="F166" i="1"/>
  <c r="F167" i="1"/>
  <c r="F168" i="1"/>
  <c r="F169" i="1"/>
  <c r="F170" i="1"/>
  <c r="F171" i="1"/>
  <c r="F172" i="1"/>
  <c r="F173" i="1"/>
  <c r="F174" i="1"/>
  <c r="F175" i="1"/>
  <c r="F176" i="1"/>
  <c r="F177" i="1"/>
  <c r="F178" i="1"/>
  <c r="F179" i="1"/>
  <c r="F180" i="1"/>
  <c r="F181" i="1"/>
  <c r="F182" i="1"/>
  <c r="F183" i="1"/>
  <c r="F184" i="1"/>
  <c r="F185" i="1"/>
  <c r="F186" i="1"/>
  <c r="F187" i="1"/>
  <c r="F188" i="1"/>
  <c r="F189" i="1"/>
  <c r="F190" i="1"/>
  <c r="F191" i="1"/>
  <c r="F192" i="1"/>
  <c r="F193" i="1"/>
  <c r="F194" i="1"/>
  <c r="F195" i="1"/>
  <c r="F196" i="1"/>
  <c r="F197" i="1"/>
  <c r="F198" i="1"/>
  <c r="F199" i="1"/>
  <c r="F200" i="1"/>
  <c r="F201" i="1"/>
  <c r="F202" i="1"/>
  <c r="F203" i="1"/>
  <c r="F204" i="1"/>
  <c r="F205" i="1"/>
  <c r="F206" i="1"/>
  <c r="F207" i="1"/>
  <c r="F208" i="1"/>
  <c r="F209" i="1"/>
  <c r="F210" i="1"/>
  <c r="F211" i="1"/>
  <c r="F212" i="1"/>
  <c r="F213" i="1"/>
  <c r="F214" i="1"/>
  <c r="F215" i="1"/>
  <c r="F216" i="1"/>
  <c r="F217" i="1"/>
  <c r="F218" i="1"/>
  <c r="F219" i="1"/>
  <c r="F220" i="1"/>
  <c r="F221" i="1"/>
  <c r="F222" i="1"/>
  <c r="F223" i="1"/>
  <c r="F224" i="1"/>
  <c r="F225" i="1"/>
  <c r="F226" i="1"/>
  <c r="F227" i="1"/>
  <c r="F228" i="1"/>
  <c r="F229" i="1"/>
  <c r="F230" i="1"/>
  <c r="F231" i="1"/>
  <c r="F232" i="1"/>
  <c r="F233" i="1"/>
  <c r="F234" i="1"/>
  <c r="F235" i="1"/>
  <c r="F236" i="1"/>
  <c r="F237" i="1"/>
  <c r="F238" i="1"/>
  <c r="F239" i="1"/>
  <c r="F240" i="1"/>
  <c r="F241" i="1"/>
  <c r="F242" i="1"/>
  <c r="F243" i="1"/>
  <c r="F244" i="1"/>
  <c r="F245" i="1"/>
  <c r="F246" i="1"/>
  <c r="F247" i="1"/>
  <c r="F248" i="1"/>
  <c r="F249" i="1"/>
  <c r="F250" i="1"/>
  <c r="F251" i="1"/>
  <c r="F252" i="1"/>
  <c r="F253" i="1"/>
  <c r="F254" i="1"/>
  <c r="F255" i="1"/>
  <c r="F256" i="1"/>
  <c r="F257" i="1"/>
  <c r="F258" i="1"/>
  <c r="F259" i="1"/>
  <c r="F260" i="1"/>
  <c r="F261" i="1"/>
  <c r="F262" i="1"/>
  <c r="F263" i="1"/>
  <c r="F264" i="1"/>
  <c r="F265" i="1"/>
  <c r="F266" i="1"/>
  <c r="F267" i="1"/>
  <c r="F268" i="1"/>
  <c r="F269" i="1"/>
  <c r="F270" i="1"/>
  <c r="F271" i="1"/>
  <c r="F272" i="1"/>
  <c r="F273" i="1"/>
  <c r="F274" i="1"/>
  <c r="F275" i="1"/>
  <c r="F276" i="1"/>
  <c r="F277" i="1"/>
  <c r="F278" i="1"/>
  <c r="F279" i="1"/>
  <c r="F280" i="1"/>
  <c r="F281" i="1"/>
  <c r="F282" i="1"/>
  <c r="F283" i="1"/>
  <c r="F284" i="1"/>
  <c r="F285" i="1"/>
  <c r="F286" i="1"/>
  <c r="F287" i="1"/>
  <c r="F288" i="1"/>
  <c r="F289" i="1"/>
  <c r="F290" i="1"/>
  <c r="F291" i="1"/>
  <c r="F292" i="1"/>
  <c r="F293" i="1"/>
  <c r="F294" i="1"/>
  <c r="F295" i="1"/>
  <c r="F296" i="1"/>
  <c r="F297" i="1"/>
  <c r="F298" i="1"/>
  <c r="F299" i="1"/>
  <c r="F300" i="1"/>
  <c r="F301" i="1"/>
  <c r="F302" i="1"/>
  <c r="F303" i="1"/>
  <c r="F304" i="1"/>
  <c r="F305" i="1"/>
  <c r="F306" i="1"/>
  <c r="F307" i="1"/>
  <c r="F308" i="1"/>
  <c r="F309" i="1"/>
  <c r="F310" i="1"/>
  <c r="F311" i="1"/>
  <c r="F312" i="1"/>
  <c r="F313" i="1"/>
  <c r="F314" i="1"/>
  <c r="F315" i="1"/>
  <c r="F316" i="1"/>
  <c r="F317" i="1"/>
  <c r="F318" i="1"/>
  <c r="F319" i="1"/>
  <c r="F320" i="1"/>
  <c r="F321" i="1"/>
  <c r="F322" i="1"/>
  <c r="F323" i="1"/>
  <c r="F324" i="1"/>
  <c r="F325" i="1"/>
  <c r="F326" i="1"/>
  <c r="F327" i="1"/>
  <c r="F328" i="1"/>
  <c r="F329" i="1"/>
  <c r="F330" i="1"/>
  <c r="F331" i="1"/>
  <c r="F332" i="1"/>
  <c r="F333" i="1"/>
  <c r="F334" i="1"/>
  <c r="F335" i="1"/>
  <c r="F336" i="1"/>
  <c r="F337" i="1"/>
  <c r="F338" i="1"/>
  <c r="F339" i="1"/>
  <c r="F340" i="1"/>
  <c r="F341" i="1"/>
  <c r="F342" i="1"/>
  <c r="F343" i="1"/>
  <c r="F344" i="1"/>
  <c r="F345" i="1"/>
  <c r="F346" i="1"/>
  <c r="F347" i="1"/>
  <c r="F348" i="1"/>
  <c r="F349" i="1"/>
  <c r="F350" i="1"/>
  <c r="F351" i="1"/>
  <c r="F352" i="1"/>
  <c r="F353" i="1"/>
  <c r="F354" i="1"/>
  <c r="F355" i="1"/>
  <c r="F356" i="1"/>
  <c r="F357" i="1"/>
  <c r="F358" i="1"/>
  <c r="F359" i="1"/>
  <c r="F360" i="1"/>
  <c r="F361" i="1"/>
  <c r="F362" i="1"/>
  <c r="F363" i="1"/>
  <c r="F364" i="1"/>
  <c r="F365" i="1"/>
  <c r="F366" i="1"/>
  <c r="F367" i="1"/>
  <c r="F368" i="1"/>
  <c r="F369" i="1"/>
  <c r="F370" i="1"/>
  <c r="F371" i="1"/>
  <c r="F372" i="1"/>
  <c r="F373" i="1"/>
  <c r="F374" i="1"/>
  <c r="F375" i="1"/>
  <c r="F376" i="1"/>
  <c r="F377" i="1"/>
  <c r="F378" i="1"/>
  <c r="F379" i="1"/>
  <c r="F380" i="1"/>
  <c r="F381" i="1"/>
  <c r="F382" i="1"/>
  <c r="F383" i="1"/>
  <c r="F384" i="1"/>
  <c r="F385" i="1"/>
  <c r="F386" i="1"/>
  <c r="F387" i="1"/>
  <c r="F388" i="1"/>
  <c r="F389" i="1"/>
  <c r="F390" i="1"/>
  <c r="F391" i="1"/>
  <c r="F392" i="1"/>
  <c r="F393" i="1"/>
  <c r="F394" i="1"/>
  <c r="F395" i="1"/>
  <c r="F396" i="1"/>
  <c r="F397" i="1"/>
  <c r="F398" i="1"/>
  <c r="F399" i="1"/>
  <c r="F400" i="1"/>
  <c r="F401" i="1"/>
  <c r="F402" i="1"/>
  <c r="F403" i="1"/>
  <c r="F404" i="1"/>
  <c r="F405" i="1"/>
  <c r="F406" i="1"/>
  <c r="F407" i="1"/>
  <c r="F408" i="1"/>
  <c r="F409" i="1"/>
  <c r="F410" i="1"/>
  <c r="F411" i="1"/>
  <c r="F412" i="1"/>
  <c r="F413" i="1"/>
  <c r="F414" i="1"/>
  <c r="F415" i="1"/>
  <c r="F416" i="1"/>
  <c r="F417" i="1"/>
  <c r="F418" i="1"/>
  <c r="F419" i="1"/>
  <c r="F420" i="1"/>
  <c r="F421" i="1"/>
  <c r="F422" i="1"/>
  <c r="F423" i="1"/>
  <c r="F424" i="1"/>
  <c r="F425" i="1"/>
  <c r="F426" i="1"/>
  <c r="F427" i="1"/>
  <c r="F428" i="1"/>
  <c r="F429" i="1"/>
  <c r="F430" i="1"/>
  <c r="F431" i="1"/>
  <c r="F432" i="1"/>
  <c r="F433" i="1"/>
  <c r="F434" i="1"/>
  <c r="F435" i="1"/>
  <c r="F436" i="1"/>
  <c r="F437" i="1"/>
  <c r="F438" i="1"/>
  <c r="F439" i="1"/>
  <c r="F440" i="1"/>
  <c r="F441" i="1"/>
  <c r="F442" i="1"/>
  <c r="F443" i="1"/>
  <c r="F444" i="1"/>
  <c r="F445" i="1"/>
  <c r="F446" i="1"/>
  <c r="F447" i="1"/>
  <c r="F448" i="1"/>
  <c r="F449" i="1"/>
  <c r="F450" i="1"/>
  <c r="F451" i="1"/>
  <c r="F452" i="1"/>
  <c r="F453" i="1"/>
  <c r="F454" i="1"/>
  <c r="F455" i="1"/>
  <c r="F456" i="1"/>
  <c r="F457" i="1"/>
  <c r="F458" i="1"/>
  <c r="F459" i="1"/>
  <c r="F460" i="1"/>
  <c r="F461" i="1"/>
  <c r="F462" i="1"/>
  <c r="F463" i="1"/>
  <c r="F464" i="1"/>
  <c r="F465" i="1"/>
  <c r="F466" i="1"/>
  <c r="F467" i="1"/>
  <c r="F468" i="1"/>
  <c r="F469" i="1"/>
  <c r="F470" i="1"/>
  <c r="F471" i="1"/>
  <c r="F472" i="1"/>
  <c r="F473" i="1"/>
  <c r="F474" i="1"/>
  <c r="F475" i="1"/>
  <c r="F476" i="1"/>
  <c r="F477" i="1"/>
  <c r="F478" i="1"/>
  <c r="F479" i="1"/>
  <c r="F480" i="1"/>
  <c r="F481" i="1"/>
  <c r="F482" i="1"/>
  <c r="F483" i="1"/>
  <c r="F484" i="1"/>
  <c r="F485" i="1"/>
  <c r="F486" i="1"/>
  <c r="F487" i="1"/>
  <c r="J42" i="3" l="1"/>
  <c r="K42" i="3" s="1"/>
  <c r="I42" i="3"/>
  <c r="J41" i="3"/>
  <c r="K41" i="3" s="1"/>
  <c r="I41" i="3"/>
  <c r="J40" i="3"/>
  <c r="K40" i="3" s="1"/>
  <c r="I40" i="3"/>
  <c r="J43" i="3"/>
  <c r="K43" i="3" s="1"/>
  <c r="J39" i="3"/>
  <c r="K39" i="3" s="1"/>
  <c r="I43"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<sst xmlns="http://schemas.openxmlformats.org/spreadsheetml/2006/main" count="1655" uniqueCount="83">
  <si>
    <t>Account</t>
  </si>
  <si>
    <t>Date</t>
  </si>
  <si>
    <t>Description</t>
  </si>
  <si>
    <t>Debit</t>
  </si>
  <si>
    <t>Credit</t>
  </si>
  <si>
    <t>Checking</t>
  </si>
  <si>
    <t>ACME Pty Ltd</t>
  </si>
  <si>
    <t>Ground</t>
  </si>
  <si>
    <t>Estate Mgt.</t>
  </si>
  <si>
    <t>Finance Co.</t>
  </si>
  <si>
    <t>Green's</t>
  </si>
  <si>
    <t>Elec. Co.</t>
  </si>
  <si>
    <t>Fuel. Co</t>
  </si>
  <si>
    <t>Event Cinemas</t>
  </si>
  <si>
    <t>Fashionistas</t>
  </si>
  <si>
    <t>Joe's Grill</t>
  </si>
  <si>
    <t>Taxi Co.</t>
  </si>
  <si>
    <t>Muscle Beach</t>
  </si>
  <si>
    <t>Smile Dental</t>
  </si>
  <si>
    <t>Phone Co.</t>
  </si>
  <si>
    <t>Sam's Gifts</t>
  </si>
  <si>
    <t>Streaming Co.</t>
  </si>
  <si>
    <t>Pizza Pomodoro</t>
  </si>
  <si>
    <t>Golden Arches</t>
  </si>
  <si>
    <t>Worldvision</t>
  </si>
  <si>
    <t>Ted's Trainers</t>
  </si>
  <si>
    <t>Ticketek</t>
  </si>
  <si>
    <t>Global Fashion</t>
  </si>
  <si>
    <t>Village Medical</t>
  </si>
  <si>
    <t>Sports Co.</t>
  </si>
  <si>
    <t>Foodary</t>
  </si>
  <si>
    <t>BW Club</t>
  </si>
  <si>
    <t>Home Decorator</t>
  </si>
  <si>
    <t>Fodary</t>
  </si>
  <si>
    <t>Amount</t>
  </si>
  <si>
    <t>Sub-category</t>
  </si>
  <si>
    <t>Clothes</t>
  </si>
  <si>
    <t>Discretionary</t>
  </si>
  <si>
    <t>Expense</t>
  </si>
  <si>
    <t>Coffee</t>
  </si>
  <si>
    <t>Dining Out</t>
  </si>
  <si>
    <t>Dentist</t>
  </si>
  <si>
    <t>Medical</t>
  </si>
  <si>
    <t>Doctor</t>
  </si>
  <si>
    <t>Donation</t>
  </si>
  <si>
    <t>Charity</t>
  </si>
  <si>
    <t>Entertainment</t>
  </si>
  <si>
    <t>Furnishings</t>
  </si>
  <si>
    <t>Gas/Electrics</t>
  </si>
  <si>
    <t>Living Expenses</t>
  </si>
  <si>
    <t>Gifts</t>
  </si>
  <si>
    <t>Groceries</t>
  </si>
  <si>
    <t>Gym</t>
  </si>
  <si>
    <t>MV Fuel</t>
  </si>
  <si>
    <t>Transport</t>
  </si>
  <si>
    <t>MV Loan</t>
  </si>
  <si>
    <t>Phone</t>
  </si>
  <si>
    <t>Rent</t>
  </si>
  <si>
    <t>Restaurant</t>
  </si>
  <si>
    <t>Salary</t>
  </si>
  <si>
    <t>Income</t>
  </si>
  <si>
    <t>Taxi</t>
  </si>
  <si>
    <t>Category</t>
  </si>
  <si>
    <t>Category Type</t>
  </si>
  <si>
    <t>Row Labels</t>
  </si>
  <si>
    <t>Grand Total</t>
  </si>
  <si>
    <t>Sum of Debit</t>
  </si>
  <si>
    <t>Jan</t>
  </si>
  <si>
    <t>Feb</t>
  </si>
  <si>
    <t>Mar</t>
  </si>
  <si>
    <t>Apr</t>
  </si>
  <si>
    <t>May</t>
  </si>
  <si>
    <t>Jun</t>
  </si>
  <si>
    <t>Jul</t>
  </si>
  <si>
    <t>Aug</t>
  </si>
  <si>
    <t>Sep</t>
  </si>
  <si>
    <t>Oct</t>
  </si>
  <si>
    <t>Sum of Amount</t>
  </si>
  <si>
    <t>Net</t>
  </si>
  <si>
    <t>Column Labels</t>
  </si>
  <si>
    <t>(All)</t>
  </si>
  <si>
    <t>Months (Date)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</si>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</sst>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F800]dddd\,\ mmmm\ dd\,\ yyyy"/>
    <numFmt numFmtId="165" formatCode="[$$-1009]#,##0"/>
    <numFmt numFmtId="166" formatCode="[$$-C09]#,##0"/>
    <numFmt numFmtId="167" formatCode="[$$-2809]#,##0"/>
  </numFmts>
  <fonts count="5" x14ac:knownFonts="1">
    <font>
      <sz val="11"/>
      <color theme="1"/>
      <name val="Aptos Narrow"/>
      <family val="2"/>
      <scheme val="minor"/>
    </font>
    <font>
      <b/>
      <sz val="11"/>
      <color theme="0"/>
      <name val="Aptos Narrow"/>
      <family val="2"/>
      <scheme val="minor"/>
    </font>
    <font>
      <b/>
      <sz val="11"/>
      <color theme="1"/>
      <name val="Aptos Narrow"/>
      <family val="2"/>
      <scheme val="minor"/>
    </font>
    <font>
      <b/>
      <i/>
      <sz val="14"/>
      <color theme="1"/>
      <name val="Aptos Narrow"/>
      <family val="2"/>
      <scheme val="minor"/>
    </font>
    <font>
      <b/>
      <sz val="16"/>
      <color theme="1"/>
      <name val="Aptos Narrow"/>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5">
    <border>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bottom style="thin">
        <color indexed="64"/>
      </bottom>
      <diagonal/>
    </border>
  </borders>
  <cellStyleXfs count="1">
    <xf numFmtId="0" fontId="0" fillId="0" borderId="0"/>
  </cellStyleXfs>
  <cellXfs count="22">
    <xf numFmtId="0" fontId="0" fillId="0" borderId="0" xfId="0"/>
    <xf numFmtId="14" fontId="0" fillId="3" borderId="1" xfId="0" applyNumberFormat="1" applyFill="1" applyBorder="1"/>
    <xf numFmtId="0" fontId="0" fillId="3" borderId="1" xfId="0" applyFill="1" applyBorder="1"/>
    <xf numFmtId="14" fontId="0" fillId="0" borderId="1" xfId="0" applyNumberFormat="1" applyBorder="1"/>
    <xf numFmtId="0" fontId="0" fillId="0" borderId="1" xfId="0" applyBorder="1"/>
    <xf numFmtId="0" fontId="1" fillId="2" borderId="2" xfId="0" applyFont="1" applyFill="1" applyBorder="1"/>
    <xf numFmtId="164" fontId="1" fillId="2" borderId="2" xfId="0" applyNumberFormat="1" applyFont="1" applyFill="1" applyBorder="1"/>
    <xf numFmtId="0" fontId="0" fillId="0" borderId="3" xfId="0" applyBorder="1"/>
    <xf numFmtId="14" fontId="0" fillId="0" borderId="3" xfId="0" applyNumberFormat="1" applyBorder="1"/>
    <xf numFmtId="0" fontId="0" fillId="0" borderId="2" xfId="0" applyBorder="1"/>
    <xf numFmtId="0" fontId="2" fillId="0" borderId="4" xfId="0" applyFont="1" applyBorder="1"/>
    <xf numFmtId="0" fontId="0" fillId="0" borderId="0" xfId="0" pivotButton="1"/>
    <xf numFmtId="0" fontId="0" fillId="0" borderId="0" xfId="0" applyAlignment="1">
      <alignment horizontal="left"/>
    </xf>
    <xf numFmtId="0" fontId="0" fillId="0" borderId="0" xfId="0" applyNumberFormat="1"/>
    <xf numFmtId="165" fontId="0" fillId="0" borderId="0" xfId="0" applyNumberFormat="1"/>
    <xf numFmtId="166" fontId="0" fillId="0" borderId="0" xfId="0" applyNumberFormat="1"/>
    <xf numFmtId="167" fontId="0" fillId="0" borderId="0" xfId="0" applyNumberFormat="1"/>
    <xf numFmtId="0" fontId="3" fillId="0" borderId="0" xfId="0" applyFont="1"/>
    <xf numFmtId="0" fontId="0" fillId="0" borderId="3" xfId="0" applyNumberFormat="1" applyBorder="1"/>
    <xf numFmtId="0" fontId="0" fillId="0" borderId="0" xfId="0" applyAlignment="1">
      <alignment horizontal="center"/>
    </xf>
    <xf numFmtId="0" fontId="4" fillId="0" borderId="0" xfId="0" applyFont="1" applyAlignment="1">
      <alignment horizontal="left"/>
    </xf>
    <xf numFmtId="1" fontId="3" fillId="0" borderId="0" xfId="0" applyNumberFormat="1" applyFont="1"/>
  </cellXfs>
  <cellStyles count="1">
    <cellStyle name="Normal" xfId="0" builtinId="0"/>
  </cellStyles>
  <dxfs count="300">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7" formatCode="[$$-2809]#,##0"/>
    </dxf>
    <dxf>
      <numFmt numFmtId="165" formatCode="[$$-1009]#,##0"/>
    </dxf>
    <dxf>
      <numFmt numFmtId="165" formatCode="[$$-1009]#,##0"/>
    </dxf>
    <dxf>
      <numFmt numFmtId="167" formatCode="[$$-2809]#,##0"/>
    </dxf>
    <dxf>
      <numFmt numFmtId="165" formatCode="[$$-1009]#,##0"/>
    </dxf>
    <dxf>
      <numFmt numFmtId="167" formatCode="[$$-2809]#,##0"/>
    </dxf>
    <dxf>
      <numFmt numFmtId="165" formatCode="[$$-1009]#,##0"/>
    </dxf>
    <dxf>
      <numFmt numFmtId="165" formatCode="[$$-1009]#,##0"/>
    </dxf>
    <dxf>
      <numFmt numFmtId="167" formatCode="[$$-2809]#,##0"/>
    </dxf>
    <dxf>
      <numFmt numFmtId="165" formatCode="[$$-1009]#,##0"/>
    </dxf>
    <dxf>
      <numFmt numFmtId="167" formatCode="[$$-2809]#,##0"/>
    </dxf>
    <dxf>
      <numFmt numFmtId="165" formatCode="[$$-1009]#,##0"/>
    </dxf>
    <dxf>
      <numFmt numFmtId="165" formatCode="[$$-1009]#,##0"/>
    </dxf>
    <dxf>
      <numFmt numFmtId="167" formatCode="[$$-2809]#,##0"/>
    </dxf>
    <dxf>
      <numFmt numFmtId="165" formatCode="[$$-1009]#,##0"/>
    </dxf>
    <dxf>
      <numFmt numFmtId="167" formatCode="[$$-2809]#,##0"/>
    </dxf>
    <dxf>
      <numFmt numFmtId="165" formatCode="[$$-1009]#,##0"/>
    </dxf>
    <dxf>
      <numFmt numFmtId="165" formatCode="[$$-1009]#,##0"/>
    </dxf>
    <dxf>
      <numFmt numFmtId="167" formatCode="[$$-2809]#,##0"/>
    </dxf>
    <dxf>
      <numFmt numFmtId="165" formatCode="[$$-1009]#,##0"/>
    </dxf>
    <dxf>
      <numFmt numFmtId="167" formatCode="[$$-28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7" formatCode="[$$-2809]#,##0"/>
    </dxf>
    <dxf>
      <numFmt numFmtId="165" formatCode="[$$-1009]#,##0"/>
    </dxf>
    <dxf>
      <numFmt numFmtId="165" formatCode="[$$-1009]#,##0"/>
    </dxf>
    <dxf>
      <numFmt numFmtId="167" formatCode="[$$-2809]#,##0"/>
    </dxf>
    <dxf>
      <numFmt numFmtId="165" formatCode="[$$-1009]#,##0"/>
    </dxf>
    <dxf>
      <numFmt numFmtId="167" formatCode="[$$-28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7" formatCode="[$$-2809]#,##0"/>
    </dxf>
    <dxf>
      <numFmt numFmtId="165" formatCode="[$$-1009]#,##0"/>
    </dxf>
    <dxf>
      <numFmt numFmtId="165" formatCode="[$$-1009]#,##0"/>
    </dxf>
    <dxf>
      <numFmt numFmtId="167" formatCode="[$$-2809]#,##0"/>
    </dxf>
    <dxf>
      <border outline="0">
        <bottom style="thin">
          <color indexed="64"/>
        </bottom>
      </border>
    </dxf>
    <dxf>
      <font>
        <b/>
        <i val="0"/>
        <strike val="0"/>
        <condense val="0"/>
        <extend val="0"/>
        <outline val="0"/>
        <shadow val="0"/>
        <u val="none"/>
        <vertAlign val="baseline"/>
        <sz val="11"/>
        <color theme="1"/>
        <name val="Aptos Narrow"/>
        <family val="2"/>
        <scheme val="minor"/>
      </font>
    </dxf>
    <dxf>
      <numFmt numFmtId="0" formatCode="General"/>
      <border diagonalUp="0" diagonalDown="0">
        <left/>
        <right/>
        <top style="thin">
          <color theme="4" tint="0.39997558519241921"/>
        </top>
        <bottom style="thin">
          <color theme="4" tint="0.39997558519241921"/>
        </bottom>
        <vertical/>
        <horizontal/>
      </border>
    </dxf>
    <dxf>
      <numFmt numFmtId="0" formatCode="Genera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0" formatCode="Genera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numFmt numFmtId="19" formatCode="dd/mm/yyyy"/>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numFmt numFmtId="167" formatCode="[$$-2809]#,##0"/>
    </dxf>
    <dxf>
      <numFmt numFmtId="165" formatCode="[$$-1009]#,##0"/>
    </dxf>
    <dxf>
      <numFmt numFmtId="165" formatCode="[$$-1009]#,##0"/>
    </dxf>
    <dxf>
      <numFmt numFmtId="166" formatCode="[$$-C09]#,##0"/>
    </dxf>
    <dxf>
      <numFmt numFmtId="165" formatCode="[$$-1009]#,##0"/>
    </dxf>
    <dxf>
      <numFmt numFmtId="166" formatCode="[$$-C09]#,##0"/>
    </dxf>
    <dxf>
      <numFmt numFmtId="165" formatCode="[$$-1009]#,##0"/>
    </dxf>
    <dxf>
      <numFmt numFmtId="166" formatCode="[$$-C09]#,##0"/>
    </dxf>
    <dxf>
      <numFmt numFmtId="165" formatCode="[$$-1009]#,##0"/>
    </dxf>
    <dxf>
      <numFmt numFmtId="165" formatCode="[$$-1009]#,##0"/>
    </dxf>
    <dxf>
      <numFmt numFmtId="167" formatCode="[$$-2809]#,##0"/>
    </dxf>
    <dxf>
      <numFmt numFmtId="165" formatCode="[$$-1009]#,##0"/>
    </dxf>
    <dxf>
      <numFmt numFmtId="165" formatCode="[$$-1009]#,##0"/>
    </dxf>
    <dxf>
      <numFmt numFmtId="167" formatCode="[$$-2809]#,##0"/>
    </dxf>
    <dxf>
      <numFmt numFmtId="165" formatCode="[$$-1009]#,##0"/>
    </dxf>
  </dxfs>
  <tableStyles count="0" defaultTableStyle="TableStyleMedium2" defaultPivotStyle="PivotStyleLight16"/>
  <colors>
    <mruColors>
      <color rgb="FF785AAA"/>
      <color rgb="FF230F1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externalLink" Target="externalLinks/externalLink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[personal_finanace_dashboard_updated.xlsx]Analysis!PTDonut</c:name>
    <c:fmtId val="8"/>
  </c:pivotSource>
  <c:chart>
    <c:title>
      <c:tx>
        <c:rich>
          <a:bodyPr rot="0" spcFirstLastPara="1" vertOverflow="ellipsis" vert="horz" wrap="square" anchor="ctr" anchorCtr="1"/>
          <a:lstStyle/>
          <a:p>
            <a:pPr>
              <a:defRPr sz="1400" b="0" i="0" u="none" strike="noStrike" kern="1200" spc="0" baseline="0">
                <a:solidFill>
                  <a:schemeClr val="accent4">
                    <a:lumMod val="20000"/>
                    <a:lumOff val="80000"/>
                  </a:schemeClr>
                </a:solidFill>
                <a:latin typeface="+mn-lt"/>
                <a:ea typeface="+mn-ea"/>
                <a:cs typeface="+mn-cs"/>
              </a:defRPr>
            </a:pPr>
            <a:r>
              <a:rPr lang="en-US">
                <a:solidFill>
                  <a:schemeClr val="accent4">
                    <a:lumMod val="20000"/>
                    <a:lumOff val="80000"/>
                  </a:schemeClr>
                </a:solidFill>
              </a:rPr>
              <a:t>Total Spent By Account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4">
                  <a:lumMod val="20000"/>
                  <a:lumOff val="80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1"/>
        <c:dLbl>
          <c:idx val="0"/>
          <c:showLegendKey val="0"/>
          <c:showVal val="1"/>
          <c:showCatName val="0"/>
          <c:showSerName val="0"/>
          <c:showPercent val="1"/>
          <c:showBubbleSize val="0"/>
          <c:separator>
</c:separator>
          <c:extLst>
            <c:ext xmlns:c15="http://schemas.microsoft.com/office/drawing/2012/chart" uri="{CE6537A1-D6FC-4f65-9D91-7224C49458BB}"/>
          </c:extLst>
        </c:dLbl>
      </c:pivotFmt>
      <c:pivotFmt>
        <c:idx val="2"/>
        <c:dLbl>
          <c:idx val="0"/>
          <c:showLegendKey val="0"/>
          <c:showVal val="1"/>
          <c:showCatName val="0"/>
          <c:showSerName val="0"/>
          <c:showPercent val="1"/>
          <c:showBubbleSize val="0"/>
          <c:separator>
</c:separator>
          <c:extLst>
            <c:ext xmlns:c15="http://schemas.microsoft.com/office/drawing/2012/chart" uri="{CE6537A1-D6FC-4f65-9D91-7224C49458BB}"/>
          </c:extLst>
        </c:dLbl>
      </c:pivotFmt>
      <c:pivotFmt>
        <c:idx val="3"/>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4"/>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6"/>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extLst>
            <c:ext xmlns:c15="http://schemas.microsoft.com/office/drawing/2012/chart" uri="{CE6537A1-D6FC-4f65-9D91-7224C49458BB}"/>
          </c:extLst>
        </c:dLbl>
      </c:pivotFmt>
      <c:pivotFmt>
        <c:idx val="7"/>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
        <c:idx val="8"/>
        <c:spPr>
          <a:solidFill>
            <a:schemeClr val="accent2"/>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1"/>
          <c:showBubbleSize val="0"/>
          <c:separator>
</c:separator>
          <c:extLst>
            <c:ext xmlns:c15="http://schemas.microsoft.com/office/drawing/2012/chart" uri="{CE6537A1-D6FC-4f65-9D91-7224C49458BB}"/>
          </c:extLst>
        </c:dLbl>
      </c:pivotFmt>
    </c:pivotFmts>
    <c:plotArea>
      <c:layout/>
      <c:doughnutChart>
        <c:varyColors val="1"/>
        <c:ser>
          <c:idx val="0"/>
          <c:order val="0"/>
          <c:tx>
            <c:strRef>
              <c:f>Analysis!$B$14</c:f>
              <c:strCache>
                <c:ptCount val="1"/>
                <c:pt idx="0">
                  <c:v>Total</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1EF8-4996-8B49-0E8E183DF456}"/>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1EF8-4996-8B49-0E8E183DF456}"/>
              </c:ext>
            </c:extLst>
          </c:dPt>
          <c:dLbls>
            <c:dLbl>
              <c:idx val="0"/>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1-1EF8-4996-8B49-0E8E183DF456}"/>
                </c:ext>
              </c:extLst>
            </c:dLbl>
            <c:dLbl>
              <c:idx val="1"/>
              <c:showLegendKey val="0"/>
              <c:showVal val="1"/>
              <c:showCatName val="0"/>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3-1EF8-4996-8B49-0E8E183DF45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eparator>
</c:separator>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Analysis!$A$15:$A$17</c:f>
              <c:strCache>
                <c:ptCount val="2"/>
                <c:pt idx="0">
                  <c:v>Checking</c:v>
                </c:pt>
                <c:pt idx="1">
                  <c:v>Credit</c:v>
                </c:pt>
              </c:strCache>
            </c:strRef>
          </c:cat>
          <c:val>
            <c:numRef>
              <c:f>Analysis!$B$15:$B$17</c:f>
              <c:numCache>
                <c:formatCode>[$$-C09]#,##0</c:formatCode>
                <c:ptCount val="2"/>
                <c:pt idx="0">
                  <c:v>12674.7</c:v>
                </c:pt>
                <c:pt idx="1">
                  <c:v>17970.300000000003</c:v>
                </c:pt>
              </c:numCache>
            </c:numRef>
          </c:val>
          <c:extLst>
            <c:ext xmlns:c16="http://schemas.microsoft.com/office/drawing/2014/chart" uri="{C3380CC4-5D6E-409C-BE32-E72D297353CC}">
              <c16:uniqueId val="{00000004-1EF8-4996-8B49-0E8E183DF456}"/>
            </c:ext>
          </c:extLst>
        </c:ser>
        <c:dLbls>
          <c:showLegendKey val="0"/>
          <c:showVal val="0"/>
          <c:showCatName val="0"/>
          <c:showSerName val="0"/>
          <c:showPercent val="0"/>
          <c:showBubbleSize val="0"/>
          <c:showLeaderLines val="1"/>
        </c:dLbls>
        <c:firstSliceAng val="0"/>
        <c:holeSize val="47"/>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accent4">
                  <a:lumMod val="20000"/>
                  <a:lumOff val="80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100000">
          <a:schemeClr val="accent5">
            <a:lumMod val="70000"/>
          </a:schemeClr>
        </a:gs>
        <a:gs pos="0">
          <a:schemeClr val="accent5">
            <a:lumMod val="75000"/>
          </a:schemeClr>
        </a:gs>
        <a:gs pos="0">
          <a:srgbClr val="7030A0"/>
        </a:gs>
      </a:gsLst>
      <a:lin ang="8100000" scaled="1"/>
      <a:tileRect/>
    </a:gra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[personal_finanace_dashboard_updated.xlsx]Analysis!PTExpClnCharts</c:name>
    <c:fmtId val="4"/>
  </c:pivotSource>
  <c:chart>
    <c:title>
      <c:tx>
        <c:strRef>
          <c:f>Analysis!$G$22</c:f>
          <c:strCache>
            <c:ptCount val="1"/>
            <c:pt idx="0">
              <c:v>All Expenses</c:v>
            </c:pt>
          </c:strCache>
        </c:strRef>
      </c:tx>
      <c:layout>
        <c:manualLayout>
          <c:xMode val="edge"/>
          <c:yMode val="edge"/>
          <c:x val="3.0635926983266962E-2"/>
          <c:y val="2.7274982290948178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Analysis!$G$22</c:f>
              <c:strCache>
                <c:ptCount val="1"/>
                <c:pt idx="0">
                  <c:v>Total</c:v>
                </c:pt>
              </c:strCache>
            </c:strRef>
          </c:tx>
          <c:spPr>
            <a:solidFill>
              <a:schemeClr val="accent1"/>
            </a:solidFill>
            <a:ln>
              <a:noFill/>
            </a:ln>
            <a:effectLst/>
          </c:spPr>
          <c:invertIfNegative val="0"/>
          <c:dLbls>
            <c:numFmt formatCode="[$$-C09]#,##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Analysis!$G$22</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Analysis!$G$22</c:f>
              <c:numCache>
                <c:formatCode>[$$-2809]#,##0</c:formatCode>
                <c:ptCount val="10"/>
                <c:pt idx="0">
                  <c:v>3058</c:v>
                </c:pt>
                <c:pt idx="1">
                  <c:v>2934.6000000000004</c:v>
                </c:pt>
                <c:pt idx="2">
                  <c:v>3079.7</c:v>
                </c:pt>
                <c:pt idx="3">
                  <c:v>3068</c:v>
                </c:pt>
                <c:pt idx="4">
                  <c:v>3146.1</c:v>
                </c:pt>
                <c:pt idx="5">
                  <c:v>3035.7</c:v>
                </c:pt>
                <c:pt idx="6">
                  <c:v>3095</c:v>
                </c:pt>
                <c:pt idx="7">
                  <c:v>2982.0999999999995</c:v>
                </c:pt>
                <c:pt idx="8">
                  <c:v>3117.1</c:v>
                </c:pt>
                <c:pt idx="9">
                  <c:v>3128.7</c:v>
                </c:pt>
              </c:numCache>
            </c:numRef>
          </c:val>
          <c:extLst>
            <c:ext xmlns:c16="http://schemas.microsoft.com/office/drawing/2014/chart" uri="{C3380CC4-5D6E-409C-BE32-E72D297353CC}">
              <c16:uniqueId val="{00000000-83B3-4D6A-9B13-D02C18289F92}"/>
            </c:ext>
          </c:extLst>
        </c:ser>
        <c:dLbls>
          <c:dLblPos val="outEnd"/>
          <c:showLegendKey val="0"/>
          <c:showVal val="1"/>
          <c:showCatName val="0"/>
          <c:showSerName val="0"/>
          <c:showPercent val="0"/>
          <c:showBubbleSize val="0"/>
        </c:dLbls>
        <c:gapWidth val="60"/>
        <c:overlap val="-27"/>
        <c:axId val="1157334624"/>
        <c:axId val="1157341344"/>
      </c:barChart>
      <c:catAx>
        <c:axId val="11573346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341344"/>
        <c:crosses val="autoZero"/>
        <c:auto val="1"/>
        <c:lblAlgn val="ctr"/>
        <c:lblOffset val="100"/>
        <c:noMultiLvlLbl val="0"/>
      </c:catAx>
      <c:valAx>
        <c:axId val="1157341344"/>
        <c:scaling>
          <c:orientation val="minMax"/>
          <c:min val="0"/>
        </c:scaling>
        <c:delete val="1"/>
        <c:axPos val="l"/>
        <c:numFmt formatCode="[$$-2809]#,##0" sourceLinked="1"/>
        <c:majorTickMark val="none"/>
        <c:minorTickMark val="none"/>
        <c:tickLblPos val="nextTo"/>
        <c:crossAx val="115733462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[personal_finanace_dashboard_updated.xlsx]Analysis!PTTotalAmount</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Net</a:t>
            </a:r>
            <a:r>
              <a:rPr lang="en-US" baseline="0"/>
              <a:t> Income</a:t>
            </a:r>
            <a:endParaRPr lang="en-US"/>
          </a:p>
        </c:rich>
      </c:tx>
      <c:layout>
        <c:manualLayout>
          <c:xMode val="edge"/>
          <c:yMode val="edge"/>
          <c:x val="4.0763779527559052E-2"/>
          <c:y val="0.47222222222222221"/>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Analysis!$J$3</c:f>
              <c:strCache>
                <c:ptCount val="1"/>
                <c:pt idx="0">
                  <c:v>Total</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exp"/>
            <c:dispRSqr val="0"/>
            <c:dispEq val="0"/>
          </c:trendline>
          <c:cat>
            <c:strRef>
              <c:f>Analysis!$I$4:$I$14</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Analysis!$J$4:$J$14</c:f>
              <c:numCache>
                <c:formatCode>[$$-2809]#,##0</c:formatCode>
                <c:ptCount val="10"/>
                <c:pt idx="0">
                  <c:v>942</c:v>
                </c:pt>
                <c:pt idx="1">
                  <c:v>1065.3999999999996</c:v>
                </c:pt>
                <c:pt idx="2">
                  <c:v>920.29999999999939</c:v>
                </c:pt>
                <c:pt idx="3">
                  <c:v>931.99999999999977</c:v>
                </c:pt>
                <c:pt idx="4">
                  <c:v>853.89999999999986</c:v>
                </c:pt>
                <c:pt idx="5">
                  <c:v>964.30000000000007</c:v>
                </c:pt>
                <c:pt idx="6">
                  <c:v>905.00000000000045</c:v>
                </c:pt>
                <c:pt idx="7">
                  <c:v>1017.9000000000005</c:v>
                </c:pt>
                <c:pt idx="8">
                  <c:v>882.89999999999952</c:v>
                </c:pt>
                <c:pt idx="9">
                  <c:v>871.30000000000007</c:v>
                </c:pt>
              </c:numCache>
            </c:numRef>
          </c:val>
          <c:extLst>
            <c:ext xmlns:c16="http://schemas.microsoft.com/office/drawing/2014/chart" uri="{C3380CC4-5D6E-409C-BE32-E72D297353CC}">
              <c16:uniqueId val="{00000001-DD08-4158-9032-397B53EE7F09}"/>
            </c:ext>
          </c:extLst>
        </c:ser>
        <c:dLbls>
          <c:showLegendKey val="0"/>
          <c:showVal val="0"/>
          <c:showCatName val="0"/>
          <c:showSerName val="0"/>
          <c:showPercent val="0"/>
          <c:showBubbleSize val="0"/>
        </c:dLbls>
        <c:gapWidth val="84"/>
        <c:overlap val="-27"/>
        <c:axId val="1157337504"/>
        <c:axId val="1157335104"/>
      </c:barChart>
      <c:catAx>
        <c:axId val="11573375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335104"/>
        <c:crosses val="autoZero"/>
        <c:auto val="1"/>
        <c:lblAlgn val="ctr"/>
        <c:lblOffset val="100"/>
        <c:noMultiLvlLbl val="0"/>
      </c:catAx>
      <c:valAx>
        <c:axId val="1157335104"/>
        <c:scaling>
          <c:orientation val="minMax"/>
          <c:max val="3200"/>
        </c:scaling>
        <c:delete val="1"/>
        <c:axPos val="l"/>
        <c:numFmt formatCode="[$$-2809]#,##0" sourceLinked="1"/>
        <c:majorTickMark val="none"/>
        <c:minorTickMark val="none"/>
        <c:tickLblPos val="nextTo"/>
        <c:crossAx val="11573375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[personal_finanace_dashboard_updated.xlsx]Analysis!PTLineChart</c:name>
    <c:fmtId val="12"/>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8575" cap="rnd">
            <a:solidFill>
              <a:schemeClr val="accent1"/>
            </a:solidFill>
            <a:round/>
          </a:ln>
          <a:effectLst/>
        </c:spPr>
        <c:marker>
          <c:symbol val="diamond"/>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8575" cap="rnd">
            <a:solidFill>
              <a:schemeClr val="accent5"/>
            </a:solidFill>
            <a:round/>
          </a:ln>
          <a:effectLst/>
        </c:spPr>
        <c:marker>
          <c:symbol val="diamond"/>
          <c:size val="5"/>
          <c:spPr>
            <a:solidFill>
              <a:schemeClr val="accent5"/>
            </a:solidFill>
            <a:ln w="9525">
              <a:solidFill>
                <a:schemeClr val="accent5"/>
              </a:solidFill>
            </a:ln>
            <a:effectLst/>
          </c:spPr>
        </c:marker>
      </c:pivotFmt>
    </c:pivotFmts>
    <c:plotArea>
      <c:layout/>
      <c:lineChart>
        <c:grouping val="standard"/>
        <c:varyColors val="0"/>
        <c:ser>
          <c:idx val="0"/>
          <c:order val="0"/>
          <c:tx>
            <c:strRef>
              <c:f>Analysis!$N$3:$N$4</c:f>
              <c:strCache>
                <c:ptCount val="1"/>
                <c:pt idx="0">
                  <c:v>Living Expenses</c:v>
                </c:pt>
              </c:strCache>
            </c:strRef>
          </c:tx>
          <c:spPr>
            <a:ln w="28575" cap="rnd">
              <a:solidFill>
                <a:schemeClr val="accent1"/>
              </a:solidFill>
              <a:round/>
            </a:ln>
            <a:effectLst/>
          </c:spPr>
          <c:marker>
            <c:symbol val="none"/>
          </c:marker>
          <c:cat>
            <c:strRef>
              <c:f>Analysis!$M$5:$M$15</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Analysis!$N$5:$N$15</c:f>
              <c:numCache>
                <c:formatCode>General</c:formatCode>
                <c:ptCount val="10"/>
                <c:pt idx="0">
                  <c:v>1612</c:v>
                </c:pt>
                <c:pt idx="1">
                  <c:v>1665.9</c:v>
                </c:pt>
                <c:pt idx="2">
                  <c:v>1659</c:v>
                </c:pt>
                <c:pt idx="3">
                  <c:v>1587.3000000000002</c:v>
                </c:pt>
                <c:pt idx="4">
                  <c:v>1642.9999999999998</c:v>
                </c:pt>
                <c:pt idx="5">
                  <c:v>1655.1000000000001</c:v>
                </c:pt>
                <c:pt idx="6">
                  <c:v>1686.1999999999998</c:v>
                </c:pt>
                <c:pt idx="7">
                  <c:v>1570.1</c:v>
                </c:pt>
                <c:pt idx="8">
                  <c:v>1705.4</c:v>
                </c:pt>
                <c:pt idx="9">
                  <c:v>1615.8000000000002</c:v>
                </c:pt>
              </c:numCache>
            </c:numRef>
          </c:val>
          <c:smooth val="0"/>
          <c:extLst>
            <c:ext xmlns:c16="http://schemas.microsoft.com/office/drawing/2014/chart" uri="{C3380CC4-5D6E-409C-BE32-E72D297353CC}">
              <c16:uniqueId val="{00000000-DB79-428D-A180-31F21BB97D27}"/>
            </c:ext>
          </c:extLst>
        </c:ser>
        <c:ser>
          <c:idx val="1"/>
          <c:order val="1"/>
          <c:tx>
            <c:strRef>
              <c:f>Analysis!$O$3:$O$4</c:f>
              <c:strCache>
                <c:ptCount val="1"/>
                <c:pt idx="0">
                  <c:v>Discretionary</c:v>
                </c:pt>
              </c:strCache>
            </c:strRef>
          </c:tx>
          <c:spPr>
            <a:ln w="28575" cap="rnd">
              <a:solidFill>
                <a:schemeClr val="accent2"/>
              </a:solidFill>
              <a:round/>
            </a:ln>
            <a:effectLst/>
          </c:spPr>
          <c:marker>
            <c:symbol val="none"/>
          </c:marker>
          <c:cat>
            <c:strRef>
              <c:f>Analysis!$M$5:$M$15</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Analysis!$O$5:$O$15</c:f>
              <c:numCache>
                <c:formatCode>General</c:formatCode>
                <c:ptCount val="10"/>
                <c:pt idx="0">
                  <c:v>690</c:v>
                </c:pt>
                <c:pt idx="1">
                  <c:v>659.80000000000007</c:v>
                </c:pt>
                <c:pt idx="2">
                  <c:v>704.80000000000007</c:v>
                </c:pt>
                <c:pt idx="3">
                  <c:v>832.6</c:v>
                </c:pt>
                <c:pt idx="4">
                  <c:v>772.7</c:v>
                </c:pt>
                <c:pt idx="5">
                  <c:v>723.19999999999993</c:v>
                </c:pt>
                <c:pt idx="6">
                  <c:v>729.10000000000014</c:v>
                </c:pt>
                <c:pt idx="7">
                  <c:v>735.19999999999993</c:v>
                </c:pt>
                <c:pt idx="8">
                  <c:v>732.9</c:v>
                </c:pt>
                <c:pt idx="9">
                  <c:v>747.30000000000007</c:v>
                </c:pt>
              </c:numCache>
            </c:numRef>
          </c:val>
          <c:smooth val="0"/>
          <c:extLst>
            <c:ext xmlns:c16="http://schemas.microsoft.com/office/drawing/2014/chart" uri="{C3380CC4-5D6E-409C-BE32-E72D297353CC}">
              <c16:uniqueId val="{00000001-DB79-428D-A180-31F21BB97D27}"/>
            </c:ext>
          </c:extLst>
        </c:ser>
        <c:ser>
          <c:idx val="2"/>
          <c:order val="2"/>
          <c:tx>
            <c:strRef>
              <c:f>Analysis!$P$3:$P$4</c:f>
              <c:strCache>
                <c:ptCount val="1"/>
                <c:pt idx="0">
                  <c:v>Transport</c:v>
                </c:pt>
              </c:strCache>
            </c:strRef>
          </c:tx>
          <c:spPr>
            <a:ln w="28575" cap="rnd">
              <a:solidFill>
                <a:schemeClr val="accent3"/>
              </a:solidFill>
              <a:round/>
            </a:ln>
            <a:effectLst/>
          </c:spPr>
          <c:marker>
            <c:symbol val="none"/>
          </c:marker>
          <c:cat>
            <c:strRef>
              <c:f>Analysis!$M$5:$M$15</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Analysis!$P$5:$P$15</c:f>
              <c:numCache>
                <c:formatCode>General</c:formatCode>
                <c:ptCount val="10"/>
                <c:pt idx="0">
                  <c:v>341</c:v>
                </c:pt>
                <c:pt idx="1">
                  <c:v>345.1</c:v>
                </c:pt>
                <c:pt idx="2">
                  <c:v>348.9</c:v>
                </c:pt>
                <c:pt idx="3">
                  <c:v>353</c:v>
                </c:pt>
                <c:pt idx="4">
                  <c:v>357.2</c:v>
                </c:pt>
                <c:pt idx="5">
                  <c:v>361.3</c:v>
                </c:pt>
                <c:pt idx="6">
                  <c:v>365.40000000000003</c:v>
                </c:pt>
                <c:pt idx="7">
                  <c:v>369.3</c:v>
                </c:pt>
                <c:pt idx="8">
                  <c:v>373.3</c:v>
                </c:pt>
                <c:pt idx="9">
                  <c:v>377.20000000000005</c:v>
                </c:pt>
              </c:numCache>
            </c:numRef>
          </c:val>
          <c:smooth val="0"/>
          <c:extLst>
            <c:ext xmlns:c16="http://schemas.microsoft.com/office/drawing/2014/chart" uri="{C3380CC4-5D6E-409C-BE32-E72D297353CC}">
              <c16:uniqueId val="{00000002-DB79-428D-A180-31F21BB97D27}"/>
            </c:ext>
          </c:extLst>
        </c:ser>
        <c:ser>
          <c:idx val="3"/>
          <c:order val="3"/>
          <c:tx>
            <c:strRef>
              <c:f>Analysis!$Q$3:$Q$4</c:f>
              <c:strCache>
                <c:ptCount val="1"/>
                <c:pt idx="0">
                  <c:v>Dining Out</c:v>
                </c:pt>
              </c:strCache>
            </c:strRef>
          </c:tx>
          <c:spPr>
            <a:ln w="28575" cap="rnd">
              <a:solidFill>
                <a:schemeClr val="accent4"/>
              </a:solidFill>
              <a:round/>
            </a:ln>
            <a:effectLst/>
          </c:spPr>
          <c:marker>
            <c:symbol val="none"/>
          </c:marker>
          <c:cat>
            <c:strRef>
              <c:f>Analysis!$M$5:$M$15</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Analysis!$Q$5:$Q$15</c:f>
              <c:numCache>
                <c:formatCode>General</c:formatCode>
                <c:ptCount val="10"/>
                <c:pt idx="0">
                  <c:v>206</c:v>
                </c:pt>
                <c:pt idx="1">
                  <c:v>208.8</c:v>
                </c:pt>
                <c:pt idx="2">
                  <c:v>237</c:v>
                </c:pt>
                <c:pt idx="3">
                  <c:v>240.1</c:v>
                </c:pt>
                <c:pt idx="4">
                  <c:v>243.2</c:v>
                </c:pt>
                <c:pt idx="5">
                  <c:v>241.1</c:v>
                </c:pt>
                <c:pt idx="6">
                  <c:v>259.29999999999995</c:v>
                </c:pt>
                <c:pt idx="7">
                  <c:v>252.5</c:v>
                </c:pt>
                <c:pt idx="8">
                  <c:v>250.5</c:v>
                </c:pt>
                <c:pt idx="9">
                  <c:v>258.39999999999998</c:v>
                </c:pt>
              </c:numCache>
            </c:numRef>
          </c:val>
          <c:smooth val="0"/>
          <c:extLst>
            <c:ext xmlns:c16="http://schemas.microsoft.com/office/drawing/2014/chart" uri="{C3380CC4-5D6E-409C-BE32-E72D297353CC}">
              <c16:uniqueId val="{00000003-DB79-428D-A180-31F21BB97D27}"/>
            </c:ext>
          </c:extLst>
        </c:ser>
        <c:ser>
          <c:idx val="4"/>
          <c:order val="4"/>
          <c:tx>
            <c:strRef>
              <c:f>Analysis!$R$3:$R$4</c:f>
              <c:strCache>
                <c:ptCount val="1"/>
                <c:pt idx="0">
                  <c:v>Charity</c:v>
                </c:pt>
              </c:strCache>
            </c:strRef>
          </c:tx>
          <c:spPr>
            <a:ln w="28575" cap="rnd">
              <a:solidFill>
                <a:schemeClr val="accent5"/>
              </a:solidFill>
              <a:round/>
            </a:ln>
            <a:effectLst/>
          </c:spPr>
          <c:marker>
            <c:symbol val="diamond"/>
            <c:size val="5"/>
            <c:spPr>
              <a:solidFill>
                <a:schemeClr val="accent5"/>
              </a:solidFill>
              <a:ln w="9525">
                <a:solidFill>
                  <a:schemeClr val="accent5"/>
                </a:solidFill>
              </a:ln>
              <a:effectLst/>
            </c:spPr>
          </c:marker>
          <c:cat>
            <c:strRef>
              <c:f>Analysis!$M$5:$M$15</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Analysis!$R$5:$R$15</c:f>
              <c:numCache>
                <c:formatCode>General</c:formatCode>
                <c:ptCount val="10"/>
                <c:pt idx="0">
                  <c:v>55</c:v>
                </c:pt>
                <c:pt idx="1">
                  <c:v>55</c:v>
                </c:pt>
                <c:pt idx="2">
                  <c:v>55</c:v>
                </c:pt>
                <c:pt idx="3">
                  <c:v>55</c:v>
                </c:pt>
                <c:pt idx="4">
                  <c:v>55</c:v>
                </c:pt>
                <c:pt idx="5">
                  <c:v>55</c:v>
                </c:pt>
                <c:pt idx="6">
                  <c:v>55</c:v>
                </c:pt>
                <c:pt idx="7">
                  <c:v>55</c:v>
                </c:pt>
                <c:pt idx="8">
                  <c:v>55</c:v>
                </c:pt>
                <c:pt idx="9">
                  <c:v>55</c:v>
                </c:pt>
              </c:numCache>
            </c:numRef>
          </c:val>
          <c:smooth val="1"/>
          <c:extLst>
            <c:ext xmlns:c16="http://schemas.microsoft.com/office/drawing/2014/chart" uri="{C3380CC4-5D6E-409C-BE32-E72D297353CC}">
              <c16:uniqueId val="{00000004-DB79-428D-A180-31F21BB97D27}"/>
            </c:ext>
          </c:extLst>
        </c:ser>
        <c:ser>
          <c:idx val="5"/>
          <c:order val="5"/>
          <c:tx>
            <c:strRef>
              <c:f>Analysis!$S$3:$S$4</c:f>
              <c:strCache>
                <c:ptCount val="1"/>
                <c:pt idx="0">
                  <c:v>Medical</c:v>
                </c:pt>
              </c:strCache>
            </c:strRef>
          </c:tx>
          <c:spPr>
            <a:ln w="28575" cap="rnd">
              <a:solidFill>
                <a:schemeClr val="accent6"/>
              </a:solidFill>
              <a:round/>
            </a:ln>
            <a:effectLst/>
          </c:spPr>
          <c:marker>
            <c:symbol val="none"/>
          </c:marker>
          <c:cat>
            <c:strRef>
              <c:f>Analysis!$M$5:$M$15</c:f>
              <c:strCache>
                <c:ptCount val="10"/>
                <c:pt idx="0">
                  <c:v>Jan</c:v>
                </c:pt>
                <c:pt idx="1">
                  <c:v>Feb</c:v>
                </c:pt>
                <c:pt idx="2">
                  <c:v>Mar</c:v>
                </c:pt>
                <c:pt idx="3">
                  <c:v>Apr</c:v>
                </c:pt>
                <c:pt idx="4">
                  <c:v>May</c:v>
                </c:pt>
                <c:pt idx="5">
                  <c:v>Jun</c:v>
                </c:pt>
                <c:pt idx="6">
                  <c:v>Jul</c:v>
                </c:pt>
                <c:pt idx="7">
                  <c:v>Aug</c:v>
                </c:pt>
                <c:pt idx="8">
                  <c:v>Sep</c:v>
                </c:pt>
                <c:pt idx="9">
                  <c:v>Oct</c:v>
                </c:pt>
              </c:strCache>
            </c:strRef>
          </c:cat>
          <c:val>
            <c:numRef>
              <c:f>Analysis!$S$5:$S$15</c:f>
              <c:numCache>
                <c:formatCode>General</c:formatCode>
                <c:ptCount val="10"/>
                <c:pt idx="0">
                  <c:v>154</c:v>
                </c:pt>
                <c:pt idx="2">
                  <c:v>75</c:v>
                </c:pt>
                <c:pt idx="4">
                  <c:v>75</c:v>
                </c:pt>
                <c:pt idx="9">
                  <c:v>75</c:v>
                </c:pt>
              </c:numCache>
            </c:numRef>
          </c:val>
          <c:smooth val="0"/>
          <c:extLst>
            <c:ext xmlns:c16="http://schemas.microsoft.com/office/drawing/2014/chart" uri="{C3380CC4-5D6E-409C-BE32-E72D297353CC}">
              <c16:uniqueId val="{00000005-DB79-428D-A180-31F21BB97D27}"/>
            </c:ext>
          </c:extLst>
        </c:ser>
        <c:dLbls>
          <c:showLegendKey val="0"/>
          <c:showVal val="0"/>
          <c:showCatName val="0"/>
          <c:showSerName val="0"/>
          <c:showPercent val="0"/>
          <c:showBubbleSize val="0"/>
        </c:dLbls>
        <c:smooth val="0"/>
        <c:axId val="1166219280"/>
        <c:axId val="1166217840"/>
      </c:lineChart>
      <c:catAx>
        <c:axId val="11662192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217840"/>
        <c:crosses val="autoZero"/>
        <c:auto val="1"/>
        <c:lblAlgn val="ctr"/>
        <c:lblOffset val="100"/>
        <c:noMultiLvlLbl val="0"/>
      </c:catAx>
      <c:valAx>
        <c:axId val="1166217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66219280"/>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4">
          <a:lumMod val="20000"/>
          <a:lumOff val="8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All Expenses - YTD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Aptos Narrow" panose="02110004020202020204"/>
            </a:rPr>
            <a:t>All Expenses - YTD</a:t>
          </a:r>
        </a:p>
      </cx:txPr>
    </cx:title>
    <cx:plotArea>
      <cx:plotAreaRegion>
        <cx:series layoutId="treemap" uniqueId="{9C1474E3-6D65-4681-BA74-44ED6322998D}">
          <cx:tx>
            <cx:txData>
              <cx:f>_xlchart.v1.1</cx:f>
              <cx:v>Sum of Debit</cx:v>
            </cx:txData>
          </cx:tx>
          <cx:dataLabels pos="inEnd">
            <cx:visibility seriesName="0" categoryName="1" value="0"/>
          </cx:dataLabels>
          <cx:dataId val="0"/>
          <cx:layoutPr>
            <cx:parentLabelLayout val="overlapping"/>
          </cx:layoutPr>
        </cx:series>
      </cx:plotAreaRegion>
    </cx:plotArea>
    <cx:legend pos="t" align="ctr" overlay="0"/>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val">
        <cx:f>_xlchart.v1.5</cx:f>
      </cx:numDim>
    </cx:data>
  </cx:chartData>
  <cx:chart>
    <cx:title pos="t" align="ctr" overlay="0">
      <cx:tx>
        <cx:txData>
          <cx:v>Expenses By Subcategory -YTD</cx:v>
        </cx:txData>
      </cx:tx>
      <cx:txPr>
        <a:bodyPr spcFirstLastPara="1" vertOverflow="ellipsis" horzOverflow="overflow" wrap="square" lIns="0" tIns="0" rIns="0" bIns="0" anchor="ctr" anchorCtr="1"/>
        <a:lstStyle/>
        <a:p>
          <a:pPr algn="ctr" rtl="0">
            <a:defRPr sz="1800"/>
          </a:pPr>
          <a:r>
            <a:rPr lang="en-US" sz="1800" b="0" i="0" u="none" strike="noStrike" baseline="0">
              <a:solidFill>
                <a:sysClr val="windowText" lastClr="000000">
                  <a:lumMod val="65000"/>
                  <a:lumOff val="35000"/>
                </a:sysClr>
              </a:solidFill>
              <a:latin typeface="Aptos Narrow" panose="02110004020202020204"/>
            </a:rPr>
            <a:t>Expenses By Subcategory -YTD</a:t>
          </a:r>
        </a:p>
      </cx:txPr>
    </cx:title>
    <cx:plotArea>
      <cx:plotAreaRegion>
        <cx:series layoutId="waterfall" uniqueId="{32317BDF-F85E-4A68-936C-4ED9FF68374F}">
          <cx:tx>
            <cx:txData>
              <cx:f>_xlchart.v1.4</cx:f>
              <cx:v>Sum of Amount</cx:v>
            </cx:txData>
          </cx:tx>
          <cx:dataLabels pos="outEnd">
            <cx:numFmt formatCode="[$$-en-US]#,##0" sourceLinked="0"/>
            <cx:visibility seriesName="0" categoryName="0" value="1"/>
            <cx:separator>, </cx:separator>
          </cx:dataLabels>
          <cx:dataId val="0"/>
          <cx:layoutPr>
            <cx:subtotals>
              <cx:idx val="7"/>
            </cx:subtotals>
          </cx:layoutPr>
        </cx:series>
      </cx:plotAreaRegion>
      <cx:axis id="0" hidden="1">
        <cx:catScaling gapWidth="0.5"/>
        <cx:tickLabels/>
      </cx:axis>
      <cx:axis id="1" hidden="1">
        <cx:valScaling/>
        <cx:tickLabels/>
      </cx:axis>
    </cx:plotArea>
    <cx:legend pos="b" align="ctr" overlay="0"/>
  </cx:chart>
  <cx:spPr>
    <a:noFill/>
    <a:ln>
      <a:noFill/>
    </a:ln>
  </cx:spPr>
</cx: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12.svg"/><Relationship Id="rId18" Type="http://schemas.microsoft.com/office/2014/relationships/chartEx" Target="../charts/chartEx2.xml"/><Relationship Id="rId3" Type="http://schemas.openxmlformats.org/officeDocument/2006/relationships/image" Target="../media/image2.svg"/><Relationship Id="rId7" Type="http://schemas.openxmlformats.org/officeDocument/2006/relationships/image" Target="../media/image6.svg"/><Relationship Id="rId12" Type="http://schemas.openxmlformats.org/officeDocument/2006/relationships/image" Target="../media/image11.png"/><Relationship Id="rId17" Type="http://schemas.microsoft.com/office/2014/relationships/chartEx" Target="../charts/chartEx1.xml"/><Relationship Id="rId2" Type="http://schemas.openxmlformats.org/officeDocument/2006/relationships/image" Target="../media/image1.png"/><Relationship Id="rId16" Type="http://schemas.openxmlformats.org/officeDocument/2006/relationships/chart" Target="../charts/chart4.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image" Target="../media/image10.svg"/><Relationship Id="rId5" Type="http://schemas.openxmlformats.org/officeDocument/2006/relationships/image" Target="../media/image4.svg"/><Relationship Id="rId15" Type="http://schemas.openxmlformats.org/officeDocument/2006/relationships/chart" Target="../charts/chart3.xml"/><Relationship Id="rId10" Type="http://schemas.openxmlformats.org/officeDocument/2006/relationships/image" Target="../media/image9.png"/><Relationship Id="rId4" Type="http://schemas.openxmlformats.org/officeDocument/2006/relationships/image" Target="../media/image3.png"/><Relationship Id="rId9" Type="http://schemas.openxmlformats.org/officeDocument/2006/relationships/image" Target="../media/image8.svg"/><Relationship Id="rId1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556260</xdr:colOff>
      <xdr:row>3</xdr:row>
      <xdr:rowOff>91440</xdr:rowOff>
    </xdr:from>
    <xdr:to>
      <xdr:col>11</xdr:col>
      <xdr:colOff>502920</xdr:colOff>
      <xdr:row>18</xdr:row>
      <xdr:rowOff>106680</xdr:rowOff>
    </xdr:to>
    <xdr:grpSp>
      <xdr:nvGrpSpPr>
        <xdr:cNvPr id="74" name="Group 73">
          <a:extLst>
            <a:ext uri="{FF2B5EF4-FFF2-40B4-BE49-F238E27FC236}">
              <a16:creationId xmlns:a16="http://schemas.microsoft.com/office/drawing/2014/main" id="{87E19EB0-5F70-65CB-327C-D918E6FB8E4D}"/>
            </a:ext>
          </a:extLst>
        </xdr:cNvPr>
        <xdr:cNvGrpSpPr/>
      </xdr:nvGrpSpPr>
      <xdr:grpSpPr>
        <a:xfrm>
          <a:off x="4835183" y="644099"/>
          <a:ext cx="3195627" cy="2778537"/>
          <a:chOff x="4845456" y="633481"/>
          <a:chExt cx="3237007" cy="2725446"/>
        </a:xfrm>
      </xdr:grpSpPr>
      <xdr:graphicFrame macro="">
        <xdr:nvGraphicFramePr>
          <xdr:cNvPr id="58" name="Chart 57">
            <a:extLst>
              <a:ext uri="{FF2B5EF4-FFF2-40B4-BE49-F238E27FC236}">
                <a16:creationId xmlns:a16="http://schemas.microsoft.com/office/drawing/2014/main" id="{60C8C380-C460-4179-89A3-77FECE1EC69D}"/>
              </a:ext>
            </a:extLst>
          </xdr:cNvPr>
          <xdr:cNvGraphicFramePr>
            <a:graphicFrameLocks/>
          </xdr:cNvGraphicFramePr>
        </xdr:nvGraphicFramePr>
        <xdr:xfrm>
          <a:off x="4845456" y="633481"/>
          <a:ext cx="3237007" cy="2725446"/>
        </xdr:xfrm>
        <a:graphic>
          <a:graphicData uri="http://schemas.openxmlformats.org/drawingml/2006/chart">
            <c:chart xmlns:c="http://schemas.openxmlformats.org/drawingml/2006/chart" xmlns:r="http://schemas.openxmlformats.org/officeDocument/2006/relationships" r:id="rId1"/>
          </a:graphicData>
        </a:graphic>
      </xdr:graphicFrame>
      <xdr:sp macro="" textlink="Analysis!$B$17">
        <xdr:nvSpPr>
          <xdr:cNvPr id="60" name="TextBox 59">
            <a:extLst>
              <a:ext uri="{FF2B5EF4-FFF2-40B4-BE49-F238E27FC236}">
                <a16:creationId xmlns:a16="http://schemas.microsoft.com/office/drawing/2014/main" id="{A55272A7-71A2-536A-9E3C-97F751CB3176}"/>
              </a:ext>
            </a:extLst>
          </xdr:cNvPr>
          <xdr:cNvSpPr txBox="1"/>
        </xdr:nvSpPr>
        <xdr:spPr>
          <a:xfrm>
            <a:off x="6086259" y="1850587"/>
            <a:ext cx="862474" cy="4201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fld id="{D218FC8E-4F01-4EAA-9AC2-DF896B5F2492}" type="TxLink">
              <a:rPr lang="en-US" sz="1400">
                <a:solidFill>
                  <a:schemeClr val="lt1"/>
                </a:solidFill>
                <a:latin typeface="+mj-lt"/>
                <a:ea typeface="+mn-ea"/>
                <a:cs typeface="+mn-cs"/>
              </a:rPr>
              <a:pPr marL="0" indent="0" algn="l"/>
              <a:t>$30,645</a:t>
            </a:fld>
            <a:endParaRPr lang="en-US" sz="1400">
              <a:solidFill>
                <a:schemeClr val="lt1"/>
              </a:solidFill>
              <a:latin typeface="+mj-lt"/>
              <a:ea typeface="+mn-ea"/>
              <a:cs typeface="+mn-cs"/>
            </a:endParaRPr>
          </a:p>
        </xdr:txBody>
      </xdr:sp>
    </xdr:grpSp>
    <xdr:clientData/>
  </xdr:twoCellAnchor>
  <xdr:twoCellAnchor>
    <xdr:from>
      <xdr:col>0</xdr:col>
      <xdr:colOff>0</xdr:colOff>
      <xdr:row>0</xdr:row>
      <xdr:rowOff>76200</xdr:rowOff>
    </xdr:from>
    <xdr:to>
      <xdr:col>24</xdr:col>
      <xdr:colOff>28800</xdr:colOff>
      <xdr:row>4</xdr:row>
      <xdr:rowOff>39480</xdr:rowOff>
    </xdr:to>
    <xdr:sp macro="" textlink="">
      <xdr:nvSpPr>
        <xdr:cNvPr id="2" name="Rectangle: Rounded Corners 1">
          <a:extLst>
            <a:ext uri="{FF2B5EF4-FFF2-40B4-BE49-F238E27FC236}">
              <a16:creationId xmlns:a16="http://schemas.microsoft.com/office/drawing/2014/main" id="{DA509EA3-DF95-7850-A8E6-0D50DE633DD2}"/>
            </a:ext>
          </a:extLst>
        </xdr:cNvPr>
        <xdr:cNvSpPr/>
      </xdr:nvSpPr>
      <xdr:spPr>
        <a:xfrm>
          <a:off x="0" y="76200"/>
          <a:ext cx="14659200" cy="694800"/>
        </a:xfrm>
        <a:prstGeom prst="roundRect">
          <a:avLst/>
        </a:prstGeom>
        <a:gradFill flip="none" rotWithShape="1">
          <a:gsLst>
            <a:gs pos="100000">
              <a:srgbClr val="7030A0"/>
            </a:gs>
            <a:gs pos="0">
              <a:srgbClr val="7030A0"/>
            </a:gs>
            <a:gs pos="50000">
              <a:schemeClr val="accent5">
                <a:lumMod val="75000"/>
              </a:schemeClr>
            </a:gs>
          </a:gsLst>
          <a:lin ang="0" scaled="1"/>
          <a:tileRect/>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IN" sz="3000">
              <a:latin typeface="+mj-lt"/>
            </a:rPr>
            <a:t>Personal</a:t>
          </a:r>
          <a:r>
            <a:rPr lang="en-IN" sz="3000" baseline="0">
              <a:latin typeface="+mj-lt"/>
            </a:rPr>
            <a:t> Finance Dashboard</a:t>
          </a:r>
        </a:p>
      </xdr:txBody>
    </xdr:sp>
    <xdr:clientData/>
  </xdr:twoCellAnchor>
  <xdr:twoCellAnchor editAs="oneCell">
    <xdr:from>
      <xdr:col>21</xdr:col>
      <xdr:colOff>289080</xdr:colOff>
      <xdr:row>0</xdr:row>
      <xdr:rowOff>28500</xdr:rowOff>
    </xdr:from>
    <xdr:to>
      <xdr:col>22</xdr:col>
      <xdr:colOff>111481</xdr:colOff>
      <xdr:row>2</xdr:row>
      <xdr:rowOff>94740</xdr:rowOff>
    </xdr:to>
    <xdr:pic>
      <xdr:nvPicPr>
        <xdr:cNvPr id="4" name="Graphic 3" descr="Medical with solid fill">
          <a:extLst>
            <a:ext uri="{FF2B5EF4-FFF2-40B4-BE49-F238E27FC236}">
              <a16:creationId xmlns:a16="http://schemas.microsoft.com/office/drawing/2014/main" id="{D9558E9D-37D8-8179-AF4A-54983422D2BA}"/>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3090680" y="28500"/>
          <a:ext cx="432000" cy="432000"/>
        </a:xfrm>
        <a:prstGeom prst="rect">
          <a:avLst/>
        </a:prstGeom>
      </xdr:spPr>
    </xdr:pic>
    <xdr:clientData/>
  </xdr:twoCellAnchor>
  <xdr:twoCellAnchor editAs="oneCell">
    <xdr:from>
      <xdr:col>17</xdr:col>
      <xdr:colOff>17424</xdr:colOff>
      <xdr:row>0</xdr:row>
      <xdr:rowOff>28500</xdr:rowOff>
    </xdr:from>
    <xdr:to>
      <xdr:col>17</xdr:col>
      <xdr:colOff>449424</xdr:colOff>
      <xdr:row>2</xdr:row>
      <xdr:rowOff>94740</xdr:rowOff>
    </xdr:to>
    <xdr:pic>
      <xdr:nvPicPr>
        <xdr:cNvPr id="6" name="Graphic 5" descr="Table setting with solid fill">
          <a:extLst>
            <a:ext uri="{FF2B5EF4-FFF2-40B4-BE49-F238E27FC236}">
              <a16:creationId xmlns:a16="http://schemas.microsoft.com/office/drawing/2014/main" id="{B6F6FAD8-7FC1-1E50-84A4-329ADB0D0B3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10380624" y="28500"/>
          <a:ext cx="432000" cy="432000"/>
        </a:xfrm>
        <a:prstGeom prst="rect">
          <a:avLst/>
        </a:prstGeom>
      </xdr:spPr>
    </xdr:pic>
    <xdr:clientData/>
  </xdr:twoCellAnchor>
  <xdr:twoCellAnchor editAs="oneCell">
    <xdr:from>
      <xdr:col>14</xdr:col>
      <xdr:colOff>491196</xdr:colOff>
      <xdr:row>0</xdr:row>
      <xdr:rowOff>28500</xdr:rowOff>
    </xdr:from>
    <xdr:to>
      <xdr:col>15</xdr:col>
      <xdr:colOff>313596</xdr:colOff>
      <xdr:row>2</xdr:row>
      <xdr:rowOff>94740</xdr:rowOff>
    </xdr:to>
    <xdr:pic>
      <xdr:nvPicPr>
        <xdr:cNvPr id="8" name="Graphic 7" descr="Car with solid fill">
          <a:extLst>
            <a:ext uri="{FF2B5EF4-FFF2-40B4-BE49-F238E27FC236}">
              <a16:creationId xmlns:a16="http://schemas.microsoft.com/office/drawing/2014/main" id="{8C951BDA-D960-1FF5-F018-50C568B88457}"/>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9025596" y="28500"/>
          <a:ext cx="432000" cy="432000"/>
        </a:xfrm>
        <a:prstGeom prst="rect">
          <a:avLst/>
        </a:prstGeom>
      </xdr:spPr>
    </xdr:pic>
    <xdr:clientData/>
  </xdr:twoCellAnchor>
  <xdr:twoCellAnchor editAs="oneCell">
    <xdr:from>
      <xdr:col>12</xdr:col>
      <xdr:colOff>355368</xdr:colOff>
      <xdr:row>0</xdr:row>
      <xdr:rowOff>28500</xdr:rowOff>
    </xdr:from>
    <xdr:to>
      <xdr:col>13</xdr:col>
      <xdr:colOff>177769</xdr:colOff>
      <xdr:row>2</xdr:row>
      <xdr:rowOff>94740</xdr:rowOff>
    </xdr:to>
    <xdr:pic>
      <xdr:nvPicPr>
        <xdr:cNvPr id="10" name="Graphic 9" descr="Shopping cart with solid fill">
          <a:extLst>
            <a:ext uri="{FF2B5EF4-FFF2-40B4-BE49-F238E27FC236}">
              <a16:creationId xmlns:a16="http://schemas.microsoft.com/office/drawing/2014/main" id="{E6314880-7197-6820-3D4B-726D2148F293}"/>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7670568" y="28500"/>
          <a:ext cx="432000" cy="432000"/>
        </a:xfrm>
        <a:prstGeom prst="rect">
          <a:avLst/>
        </a:prstGeom>
      </xdr:spPr>
    </xdr:pic>
    <xdr:clientData/>
  </xdr:twoCellAnchor>
  <xdr:twoCellAnchor editAs="oneCell">
    <xdr:from>
      <xdr:col>10</xdr:col>
      <xdr:colOff>219540</xdr:colOff>
      <xdr:row>0</xdr:row>
      <xdr:rowOff>28500</xdr:rowOff>
    </xdr:from>
    <xdr:to>
      <xdr:col>11</xdr:col>
      <xdr:colOff>41941</xdr:colOff>
      <xdr:row>2</xdr:row>
      <xdr:rowOff>94740</xdr:rowOff>
    </xdr:to>
    <xdr:pic>
      <xdr:nvPicPr>
        <xdr:cNvPr id="12" name="Graphic 11" descr="Home with solid fill">
          <a:extLst>
            <a:ext uri="{FF2B5EF4-FFF2-40B4-BE49-F238E27FC236}">
              <a16:creationId xmlns:a16="http://schemas.microsoft.com/office/drawing/2014/main" id="{8D21FD51-E8E4-3C5F-C334-1DC9AB924DA1}"/>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315540" y="28500"/>
          <a:ext cx="432000" cy="432000"/>
        </a:xfrm>
        <a:prstGeom prst="rect">
          <a:avLst/>
        </a:prstGeom>
      </xdr:spPr>
    </xdr:pic>
    <xdr:clientData/>
  </xdr:twoCellAnchor>
  <xdr:twoCellAnchor editAs="oneCell">
    <xdr:from>
      <xdr:col>19</xdr:col>
      <xdr:colOff>153252</xdr:colOff>
      <xdr:row>0</xdr:row>
      <xdr:rowOff>28500</xdr:rowOff>
    </xdr:from>
    <xdr:to>
      <xdr:col>19</xdr:col>
      <xdr:colOff>585252</xdr:colOff>
      <xdr:row>2</xdr:row>
      <xdr:rowOff>94740</xdr:rowOff>
    </xdr:to>
    <xdr:pic>
      <xdr:nvPicPr>
        <xdr:cNvPr id="14" name="Graphic 13" descr="Money with solid fill">
          <a:extLst>
            <a:ext uri="{FF2B5EF4-FFF2-40B4-BE49-F238E27FC236}">
              <a16:creationId xmlns:a16="http://schemas.microsoft.com/office/drawing/2014/main" id="{DAD1F165-AAF0-9389-22C3-07D6791CC982}"/>
            </a:ext>
          </a:extLst>
        </xdr:cNvPr>
        <xdr:cNvPicPr>
          <a:picLocks noChangeAspect="1"/>
        </xdr:cNvPicPr>
      </xdr:nvPicPr>
      <xdr:blipFill>
        <a:blip xmlns:r="http://schemas.openxmlformats.org/officeDocument/2006/relationships" r:embed="rId12">
          <a:extLst>
            <a:ext uri="{96DAC541-7B7A-43D3-8B79-37D633B846F1}">
              <asvg:svgBlip xmlns:asvg="http://schemas.microsoft.com/office/drawing/2016/SVG/main" r:embed="rId13"/>
            </a:ext>
          </a:extLst>
        </a:blip>
        <a:stretch>
          <a:fillRect/>
        </a:stretch>
      </xdr:blipFill>
      <xdr:spPr>
        <a:xfrm>
          <a:off x="11735652" y="28500"/>
          <a:ext cx="432000" cy="432000"/>
        </a:xfrm>
        <a:prstGeom prst="rect">
          <a:avLst/>
        </a:prstGeom>
      </xdr:spPr>
    </xdr:pic>
    <xdr:clientData/>
  </xdr:twoCellAnchor>
  <xdr:twoCellAnchor>
    <xdr:from>
      <xdr:col>11</xdr:col>
      <xdr:colOff>53340</xdr:colOff>
      <xdr:row>0</xdr:row>
      <xdr:rowOff>137160</xdr:rowOff>
    </xdr:from>
    <xdr:to>
      <xdr:col>12</xdr:col>
      <xdr:colOff>281940</xdr:colOff>
      <xdr:row>2</xdr:row>
      <xdr:rowOff>53340</xdr:rowOff>
    </xdr:to>
    <xdr:sp macro="" textlink="Analysis!B4">
      <xdr:nvSpPr>
        <xdr:cNvPr id="37" name="TextBox 36">
          <a:extLst>
            <a:ext uri="{FF2B5EF4-FFF2-40B4-BE49-F238E27FC236}">
              <a16:creationId xmlns:a16="http://schemas.microsoft.com/office/drawing/2014/main" id="{DB021681-EF3E-2464-1FEA-056E16D1EA67}"/>
            </a:ext>
          </a:extLst>
        </xdr:cNvPr>
        <xdr:cNvSpPr txBox="1"/>
      </xdr:nvSpPr>
      <xdr:spPr>
        <a:xfrm>
          <a:off x="6758940" y="137160"/>
          <a:ext cx="8382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0A402C5-060B-46A3-B3C0-DB502720FBD2}" type="TxLink">
            <a:rPr lang="en-US" sz="1400" b="0" i="0" u="none" strike="noStrike">
              <a:solidFill>
                <a:schemeClr val="accent4">
                  <a:lumMod val="20000"/>
                  <a:lumOff val="80000"/>
                </a:schemeClr>
              </a:solidFill>
              <a:latin typeface="Aptos Narrow"/>
            </a:rPr>
            <a:pPr/>
            <a:t>$16,400</a:t>
          </a:fld>
          <a:endParaRPr lang="en-IN" sz="1400">
            <a:solidFill>
              <a:schemeClr val="accent4">
                <a:lumMod val="20000"/>
                <a:lumOff val="80000"/>
              </a:schemeClr>
            </a:solidFill>
          </a:endParaRPr>
        </a:p>
      </xdr:txBody>
    </xdr:sp>
    <xdr:clientData/>
  </xdr:twoCellAnchor>
  <xdr:twoCellAnchor>
    <xdr:from>
      <xdr:col>10</xdr:col>
      <xdr:colOff>213360</xdr:colOff>
      <xdr:row>2</xdr:row>
      <xdr:rowOff>68580</xdr:rowOff>
    </xdr:from>
    <xdr:to>
      <xdr:col>12</xdr:col>
      <xdr:colOff>365760</xdr:colOff>
      <xdr:row>3</xdr:row>
      <xdr:rowOff>160020</xdr:rowOff>
    </xdr:to>
    <xdr:sp macro="" textlink="">
      <xdr:nvSpPr>
        <xdr:cNvPr id="40" name="TextBox 39">
          <a:extLst>
            <a:ext uri="{FF2B5EF4-FFF2-40B4-BE49-F238E27FC236}">
              <a16:creationId xmlns:a16="http://schemas.microsoft.com/office/drawing/2014/main" id="{04B2D6DE-57A5-3108-05CA-9EB5D26FC6C3}"/>
            </a:ext>
          </a:extLst>
        </xdr:cNvPr>
        <xdr:cNvSpPr txBox="1"/>
      </xdr:nvSpPr>
      <xdr:spPr>
        <a:xfrm>
          <a:off x="6309360" y="434340"/>
          <a:ext cx="13716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4">
                  <a:lumMod val="20000"/>
                  <a:lumOff val="80000"/>
                </a:schemeClr>
              </a:solidFill>
            </a:rPr>
            <a:t>LIVE</a:t>
          </a:r>
          <a:r>
            <a:rPr lang="en-IN" sz="1400" baseline="0">
              <a:solidFill>
                <a:schemeClr val="accent4">
                  <a:lumMod val="20000"/>
                  <a:lumOff val="80000"/>
                </a:schemeClr>
              </a:solidFill>
            </a:rPr>
            <a:t> EXPENSES</a:t>
          </a:r>
          <a:endParaRPr lang="en-IN" sz="1400">
            <a:solidFill>
              <a:schemeClr val="accent4">
                <a:lumMod val="20000"/>
                <a:lumOff val="80000"/>
              </a:schemeClr>
            </a:solidFill>
          </a:endParaRPr>
        </a:p>
      </xdr:txBody>
    </xdr:sp>
    <xdr:clientData/>
  </xdr:twoCellAnchor>
  <xdr:twoCellAnchor>
    <xdr:from>
      <xdr:col>13</xdr:col>
      <xdr:colOff>175260</xdr:colOff>
      <xdr:row>0</xdr:row>
      <xdr:rowOff>137160</xdr:rowOff>
    </xdr:from>
    <xdr:to>
      <xdr:col>14</xdr:col>
      <xdr:colOff>403860</xdr:colOff>
      <xdr:row>2</xdr:row>
      <xdr:rowOff>53340</xdr:rowOff>
    </xdr:to>
    <xdr:sp macro="" textlink="Analysis!B5">
      <xdr:nvSpPr>
        <xdr:cNvPr id="47" name="TextBox 46">
          <a:extLst>
            <a:ext uri="{FF2B5EF4-FFF2-40B4-BE49-F238E27FC236}">
              <a16:creationId xmlns:a16="http://schemas.microsoft.com/office/drawing/2014/main" id="{67C313C1-E3FB-52A1-4F7B-FA6961A76B3D}"/>
            </a:ext>
          </a:extLst>
        </xdr:cNvPr>
        <xdr:cNvSpPr txBox="1"/>
      </xdr:nvSpPr>
      <xdr:spPr>
        <a:xfrm>
          <a:off x="8100060" y="137160"/>
          <a:ext cx="8382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E7F4DEF-BB97-42BE-8E9C-FC64621F8EF5}" type="TxLink">
            <a:rPr lang="en-US" sz="1400" b="0" i="0" u="none" strike="noStrike">
              <a:solidFill>
                <a:schemeClr val="accent4">
                  <a:lumMod val="20000"/>
                  <a:lumOff val="80000"/>
                </a:schemeClr>
              </a:solidFill>
              <a:latin typeface="Aptos Narrow"/>
              <a:ea typeface="+mn-ea"/>
              <a:cs typeface="+mn-cs"/>
            </a:rPr>
            <a:pPr marL="0" indent="0"/>
            <a:t>$7,328</a:t>
          </a:fld>
          <a:endParaRPr lang="en-IN" sz="1400" b="0" i="0" u="none" strike="noStrike">
            <a:solidFill>
              <a:schemeClr val="accent4">
                <a:lumMod val="20000"/>
                <a:lumOff val="80000"/>
              </a:schemeClr>
            </a:solidFill>
            <a:latin typeface="Aptos Narrow"/>
            <a:ea typeface="+mn-ea"/>
            <a:cs typeface="+mn-cs"/>
          </a:endParaRPr>
        </a:p>
      </xdr:txBody>
    </xdr:sp>
    <xdr:clientData/>
  </xdr:twoCellAnchor>
  <xdr:twoCellAnchor>
    <xdr:from>
      <xdr:col>12</xdr:col>
      <xdr:colOff>335280</xdr:colOff>
      <xdr:row>2</xdr:row>
      <xdr:rowOff>68580</xdr:rowOff>
    </xdr:from>
    <xdr:to>
      <xdr:col>14</xdr:col>
      <xdr:colOff>487680</xdr:colOff>
      <xdr:row>3</xdr:row>
      <xdr:rowOff>160020</xdr:rowOff>
    </xdr:to>
    <xdr:sp macro="" textlink="">
      <xdr:nvSpPr>
        <xdr:cNvPr id="48" name="TextBox 47">
          <a:extLst>
            <a:ext uri="{FF2B5EF4-FFF2-40B4-BE49-F238E27FC236}">
              <a16:creationId xmlns:a16="http://schemas.microsoft.com/office/drawing/2014/main" id="{977A25E2-E12B-1121-AF6A-5814FE63E563}"/>
            </a:ext>
          </a:extLst>
        </xdr:cNvPr>
        <xdr:cNvSpPr txBox="1"/>
      </xdr:nvSpPr>
      <xdr:spPr>
        <a:xfrm>
          <a:off x="7650480" y="434340"/>
          <a:ext cx="13716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4">
                  <a:lumMod val="20000"/>
                  <a:lumOff val="80000"/>
                </a:schemeClr>
              </a:solidFill>
            </a:rPr>
            <a:t>DISCRETIONARY</a:t>
          </a:r>
        </a:p>
        <a:p>
          <a:endParaRPr lang="en-IN" sz="1400">
            <a:solidFill>
              <a:schemeClr val="accent4">
                <a:lumMod val="20000"/>
                <a:lumOff val="80000"/>
              </a:schemeClr>
            </a:solidFill>
          </a:endParaRPr>
        </a:p>
      </xdr:txBody>
    </xdr:sp>
    <xdr:clientData/>
  </xdr:twoCellAnchor>
  <xdr:twoCellAnchor>
    <xdr:from>
      <xdr:col>15</xdr:col>
      <xdr:colOff>342900</xdr:colOff>
      <xdr:row>0</xdr:row>
      <xdr:rowOff>137160</xdr:rowOff>
    </xdr:from>
    <xdr:to>
      <xdr:col>16</xdr:col>
      <xdr:colOff>571500</xdr:colOff>
      <xdr:row>2</xdr:row>
      <xdr:rowOff>53340</xdr:rowOff>
    </xdr:to>
    <xdr:sp macro="" textlink="Analysis!B6">
      <xdr:nvSpPr>
        <xdr:cNvPr id="49" name="TextBox 48">
          <a:extLst>
            <a:ext uri="{FF2B5EF4-FFF2-40B4-BE49-F238E27FC236}">
              <a16:creationId xmlns:a16="http://schemas.microsoft.com/office/drawing/2014/main" id="{A2D40FD5-D34B-50E1-30B4-B229FEF4F0F7}"/>
            </a:ext>
          </a:extLst>
        </xdr:cNvPr>
        <xdr:cNvSpPr txBox="1"/>
      </xdr:nvSpPr>
      <xdr:spPr>
        <a:xfrm>
          <a:off x="9486900" y="137160"/>
          <a:ext cx="8382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89F850D1-736C-4891-855E-3A24BF456A1E}" type="TxLink">
            <a:rPr lang="en-US" sz="1400" b="0" i="0" u="none" strike="noStrike">
              <a:solidFill>
                <a:schemeClr val="accent4">
                  <a:lumMod val="20000"/>
                  <a:lumOff val="80000"/>
                </a:schemeClr>
              </a:solidFill>
              <a:latin typeface="Aptos Narrow"/>
              <a:ea typeface="+mn-ea"/>
              <a:cs typeface="+mn-cs"/>
            </a:rPr>
            <a:pPr marL="0" indent="0"/>
            <a:t>$3,592</a:t>
          </a:fld>
          <a:endParaRPr lang="en-IN" sz="1400" b="0" i="0" u="none" strike="noStrike">
            <a:solidFill>
              <a:schemeClr val="accent4">
                <a:lumMod val="20000"/>
                <a:lumOff val="80000"/>
              </a:schemeClr>
            </a:solidFill>
            <a:latin typeface="Aptos Narrow"/>
            <a:ea typeface="+mn-ea"/>
            <a:cs typeface="+mn-cs"/>
          </a:endParaRPr>
        </a:p>
      </xdr:txBody>
    </xdr:sp>
    <xdr:clientData/>
  </xdr:twoCellAnchor>
  <xdr:twoCellAnchor>
    <xdr:from>
      <xdr:col>14</xdr:col>
      <xdr:colOff>502920</xdr:colOff>
      <xdr:row>2</xdr:row>
      <xdr:rowOff>68580</xdr:rowOff>
    </xdr:from>
    <xdr:to>
      <xdr:col>17</xdr:col>
      <xdr:colOff>45720</xdr:colOff>
      <xdr:row>3</xdr:row>
      <xdr:rowOff>160020</xdr:rowOff>
    </xdr:to>
    <xdr:sp macro="" textlink="">
      <xdr:nvSpPr>
        <xdr:cNvPr id="50" name="TextBox 49">
          <a:extLst>
            <a:ext uri="{FF2B5EF4-FFF2-40B4-BE49-F238E27FC236}">
              <a16:creationId xmlns:a16="http://schemas.microsoft.com/office/drawing/2014/main" id="{B8B05D95-78D0-B309-7052-34F678E5AB83}"/>
            </a:ext>
          </a:extLst>
        </xdr:cNvPr>
        <xdr:cNvSpPr txBox="1"/>
      </xdr:nvSpPr>
      <xdr:spPr>
        <a:xfrm>
          <a:off x="9037320" y="434340"/>
          <a:ext cx="13716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4">
                  <a:lumMod val="20000"/>
                  <a:lumOff val="80000"/>
                </a:schemeClr>
              </a:solidFill>
            </a:rPr>
            <a:t>TRANSPORT</a:t>
          </a:r>
        </a:p>
        <a:p>
          <a:endParaRPr lang="en-IN" sz="1400">
            <a:solidFill>
              <a:schemeClr val="accent4">
                <a:lumMod val="20000"/>
                <a:lumOff val="80000"/>
              </a:schemeClr>
            </a:solidFill>
          </a:endParaRPr>
        </a:p>
      </xdr:txBody>
    </xdr:sp>
    <xdr:clientData/>
  </xdr:twoCellAnchor>
  <xdr:twoCellAnchor>
    <xdr:from>
      <xdr:col>17</xdr:col>
      <xdr:colOff>441960</xdr:colOff>
      <xdr:row>0</xdr:row>
      <xdr:rowOff>137160</xdr:rowOff>
    </xdr:from>
    <xdr:to>
      <xdr:col>19</xdr:col>
      <xdr:colOff>60960</xdr:colOff>
      <xdr:row>2</xdr:row>
      <xdr:rowOff>53340</xdr:rowOff>
    </xdr:to>
    <xdr:sp macro="" textlink="Analysis!B7">
      <xdr:nvSpPr>
        <xdr:cNvPr id="51" name="TextBox 50">
          <a:extLst>
            <a:ext uri="{FF2B5EF4-FFF2-40B4-BE49-F238E27FC236}">
              <a16:creationId xmlns:a16="http://schemas.microsoft.com/office/drawing/2014/main" id="{A2757A06-85A7-93AE-BFBF-D641BDEBE5F7}"/>
            </a:ext>
          </a:extLst>
        </xdr:cNvPr>
        <xdr:cNvSpPr txBox="1"/>
      </xdr:nvSpPr>
      <xdr:spPr>
        <a:xfrm>
          <a:off x="10805160" y="137160"/>
          <a:ext cx="8382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2F5FA4AE-354F-4B50-93C6-493FFE79887F}" type="TxLink">
            <a:rPr lang="en-US" sz="1400" b="0" i="0" u="none" strike="noStrike">
              <a:solidFill>
                <a:schemeClr val="accent4">
                  <a:lumMod val="20000"/>
                  <a:lumOff val="80000"/>
                </a:schemeClr>
              </a:solidFill>
              <a:latin typeface="Aptos Narrow"/>
              <a:ea typeface="+mn-ea"/>
              <a:cs typeface="+mn-cs"/>
            </a:rPr>
            <a:pPr marL="0" indent="0"/>
            <a:t>$2,397</a:t>
          </a:fld>
          <a:endParaRPr lang="en-IN" sz="1400" b="0" i="0" u="none" strike="noStrike">
            <a:solidFill>
              <a:schemeClr val="accent4">
                <a:lumMod val="20000"/>
                <a:lumOff val="80000"/>
              </a:schemeClr>
            </a:solidFill>
            <a:latin typeface="Aptos Narrow"/>
            <a:ea typeface="+mn-ea"/>
            <a:cs typeface="+mn-cs"/>
          </a:endParaRPr>
        </a:p>
      </xdr:txBody>
    </xdr:sp>
    <xdr:clientData/>
  </xdr:twoCellAnchor>
  <xdr:twoCellAnchor>
    <xdr:from>
      <xdr:col>16</xdr:col>
      <xdr:colOff>601980</xdr:colOff>
      <xdr:row>2</xdr:row>
      <xdr:rowOff>68580</xdr:rowOff>
    </xdr:from>
    <xdr:to>
      <xdr:col>19</xdr:col>
      <xdr:colOff>144780</xdr:colOff>
      <xdr:row>3</xdr:row>
      <xdr:rowOff>160020</xdr:rowOff>
    </xdr:to>
    <xdr:sp macro="" textlink="">
      <xdr:nvSpPr>
        <xdr:cNvPr id="52" name="TextBox 51">
          <a:extLst>
            <a:ext uri="{FF2B5EF4-FFF2-40B4-BE49-F238E27FC236}">
              <a16:creationId xmlns:a16="http://schemas.microsoft.com/office/drawing/2014/main" id="{39B1DA23-8ADF-DA4F-9499-AF4687937FF1}"/>
            </a:ext>
          </a:extLst>
        </xdr:cNvPr>
        <xdr:cNvSpPr txBox="1"/>
      </xdr:nvSpPr>
      <xdr:spPr>
        <a:xfrm>
          <a:off x="10355580" y="434340"/>
          <a:ext cx="13716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4">
                  <a:lumMod val="20000"/>
                  <a:lumOff val="80000"/>
                </a:schemeClr>
              </a:solidFill>
            </a:rPr>
            <a:t>DINNING</a:t>
          </a:r>
          <a:r>
            <a:rPr lang="en-IN" sz="1400" baseline="0">
              <a:solidFill>
                <a:schemeClr val="accent4">
                  <a:lumMod val="20000"/>
                  <a:lumOff val="80000"/>
                </a:schemeClr>
              </a:solidFill>
            </a:rPr>
            <a:t> OUT</a:t>
          </a:r>
        </a:p>
      </xdr:txBody>
    </xdr:sp>
    <xdr:clientData/>
  </xdr:twoCellAnchor>
  <xdr:twoCellAnchor>
    <xdr:from>
      <xdr:col>20</xdr:col>
      <xdr:colOff>7620</xdr:colOff>
      <xdr:row>0</xdr:row>
      <xdr:rowOff>137160</xdr:rowOff>
    </xdr:from>
    <xdr:to>
      <xdr:col>21</xdr:col>
      <xdr:colOff>236220</xdr:colOff>
      <xdr:row>2</xdr:row>
      <xdr:rowOff>53340</xdr:rowOff>
    </xdr:to>
    <xdr:sp macro="" textlink="Analysis!B8">
      <xdr:nvSpPr>
        <xdr:cNvPr id="53" name="TextBox 52">
          <a:extLst>
            <a:ext uri="{FF2B5EF4-FFF2-40B4-BE49-F238E27FC236}">
              <a16:creationId xmlns:a16="http://schemas.microsoft.com/office/drawing/2014/main" id="{F3F7F59E-1144-E5D2-FB11-A9110259FE32}"/>
            </a:ext>
          </a:extLst>
        </xdr:cNvPr>
        <xdr:cNvSpPr txBox="1"/>
      </xdr:nvSpPr>
      <xdr:spPr>
        <a:xfrm>
          <a:off x="12199620" y="137160"/>
          <a:ext cx="8382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59A4223-DC8C-42D2-AB0F-01D5E4314B0E}" type="TxLink">
            <a:rPr lang="en-US" sz="1400" b="0" i="0" u="none" strike="noStrike">
              <a:solidFill>
                <a:schemeClr val="accent4">
                  <a:lumMod val="20000"/>
                  <a:lumOff val="80000"/>
                </a:schemeClr>
              </a:solidFill>
              <a:latin typeface="Aptos Narrow"/>
              <a:ea typeface="+mn-ea"/>
              <a:cs typeface="+mn-cs"/>
            </a:rPr>
            <a:pPr marL="0" indent="0"/>
            <a:t>$550</a:t>
          </a:fld>
          <a:endParaRPr lang="en-IN" sz="1400" b="0" i="0" u="none" strike="noStrike">
            <a:solidFill>
              <a:schemeClr val="accent4">
                <a:lumMod val="20000"/>
                <a:lumOff val="80000"/>
              </a:schemeClr>
            </a:solidFill>
            <a:latin typeface="Aptos Narrow"/>
            <a:ea typeface="+mn-ea"/>
            <a:cs typeface="+mn-cs"/>
          </a:endParaRPr>
        </a:p>
      </xdr:txBody>
    </xdr:sp>
    <xdr:clientData/>
  </xdr:twoCellAnchor>
  <xdr:twoCellAnchor>
    <xdr:from>
      <xdr:col>19</xdr:col>
      <xdr:colOff>167640</xdr:colOff>
      <xdr:row>2</xdr:row>
      <xdr:rowOff>68580</xdr:rowOff>
    </xdr:from>
    <xdr:to>
      <xdr:col>21</xdr:col>
      <xdr:colOff>320040</xdr:colOff>
      <xdr:row>3</xdr:row>
      <xdr:rowOff>160020</xdr:rowOff>
    </xdr:to>
    <xdr:sp macro="" textlink="">
      <xdr:nvSpPr>
        <xdr:cNvPr id="54" name="TextBox 53">
          <a:extLst>
            <a:ext uri="{FF2B5EF4-FFF2-40B4-BE49-F238E27FC236}">
              <a16:creationId xmlns:a16="http://schemas.microsoft.com/office/drawing/2014/main" id="{E21A59B0-54B2-23E3-ED37-EFF04A8D61F2}"/>
            </a:ext>
          </a:extLst>
        </xdr:cNvPr>
        <xdr:cNvSpPr txBox="1"/>
      </xdr:nvSpPr>
      <xdr:spPr>
        <a:xfrm>
          <a:off x="11750040" y="434340"/>
          <a:ext cx="13716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4">
                  <a:lumMod val="20000"/>
                  <a:lumOff val="80000"/>
                </a:schemeClr>
              </a:solidFill>
            </a:rPr>
            <a:t>CHARITY</a:t>
          </a:r>
        </a:p>
        <a:p>
          <a:endParaRPr lang="en-IN" sz="1400">
            <a:solidFill>
              <a:schemeClr val="accent4">
                <a:lumMod val="20000"/>
                <a:lumOff val="80000"/>
              </a:schemeClr>
            </a:solidFill>
          </a:endParaRPr>
        </a:p>
      </xdr:txBody>
    </xdr:sp>
    <xdr:clientData/>
  </xdr:twoCellAnchor>
  <xdr:twoCellAnchor>
    <xdr:from>
      <xdr:col>22</xdr:col>
      <xdr:colOff>68580</xdr:colOff>
      <xdr:row>0</xdr:row>
      <xdr:rowOff>137160</xdr:rowOff>
    </xdr:from>
    <xdr:to>
      <xdr:col>23</xdr:col>
      <xdr:colOff>297180</xdr:colOff>
      <xdr:row>2</xdr:row>
      <xdr:rowOff>53340</xdr:rowOff>
    </xdr:to>
    <xdr:sp macro="" textlink="Analysis!B9">
      <xdr:nvSpPr>
        <xdr:cNvPr id="55" name="TextBox 54">
          <a:extLst>
            <a:ext uri="{FF2B5EF4-FFF2-40B4-BE49-F238E27FC236}">
              <a16:creationId xmlns:a16="http://schemas.microsoft.com/office/drawing/2014/main" id="{7B29E5F2-2723-1BC9-BC9F-6DA1F92AADDF}"/>
            </a:ext>
          </a:extLst>
        </xdr:cNvPr>
        <xdr:cNvSpPr txBox="1"/>
      </xdr:nvSpPr>
      <xdr:spPr>
        <a:xfrm>
          <a:off x="13479780" y="137160"/>
          <a:ext cx="838200" cy="2819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76B1CCD4-B873-40EC-9071-10942929F398}" type="TxLink">
            <a:rPr lang="en-US" sz="1400" b="0" i="0" u="none" strike="noStrike">
              <a:solidFill>
                <a:schemeClr val="accent4">
                  <a:lumMod val="20000"/>
                  <a:lumOff val="80000"/>
                </a:schemeClr>
              </a:solidFill>
              <a:latin typeface="Aptos Narrow"/>
              <a:ea typeface="+mn-ea"/>
              <a:cs typeface="+mn-cs"/>
            </a:rPr>
            <a:pPr marL="0" indent="0"/>
            <a:t>$379</a:t>
          </a:fld>
          <a:endParaRPr lang="en-IN" sz="1400" b="0" i="0" u="none" strike="noStrike">
            <a:solidFill>
              <a:schemeClr val="accent4">
                <a:lumMod val="20000"/>
                <a:lumOff val="80000"/>
              </a:schemeClr>
            </a:solidFill>
            <a:latin typeface="Aptos Narrow"/>
            <a:ea typeface="+mn-ea"/>
            <a:cs typeface="+mn-cs"/>
          </a:endParaRPr>
        </a:p>
      </xdr:txBody>
    </xdr:sp>
    <xdr:clientData/>
  </xdr:twoCellAnchor>
  <xdr:twoCellAnchor>
    <xdr:from>
      <xdr:col>21</xdr:col>
      <xdr:colOff>228600</xdr:colOff>
      <xdr:row>2</xdr:row>
      <xdr:rowOff>68580</xdr:rowOff>
    </xdr:from>
    <xdr:to>
      <xdr:col>23</xdr:col>
      <xdr:colOff>381000</xdr:colOff>
      <xdr:row>3</xdr:row>
      <xdr:rowOff>160020</xdr:rowOff>
    </xdr:to>
    <xdr:sp macro="" textlink="">
      <xdr:nvSpPr>
        <xdr:cNvPr id="56" name="TextBox 55">
          <a:extLst>
            <a:ext uri="{FF2B5EF4-FFF2-40B4-BE49-F238E27FC236}">
              <a16:creationId xmlns:a16="http://schemas.microsoft.com/office/drawing/2014/main" id="{62DC7FDC-20ED-5933-25DF-A254EA17B914}"/>
            </a:ext>
          </a:extLst>
        </xdr:cNvPr>
        <xdr:cNvSpPr txBox="1"/>
      </xdr:nvSpPr>
      <xdr:spPr>
        <a:xfrm>
          <a:off x="13030200" y="434340"/>
          <a:ext cx="1371600" cy="2743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4">
                  <a:lumMod val="20000"/>
                  <a:lumOff val="80000"/>
                </a:schemeClr>
              </a:solidFill>
            </a:rPr>
            <a:t>MEDICAL</a:t>
          </a:r>
        </a:p>
      </xdr:txBody>
    </xdr:sp>
    <xdr:clientData/>
  </xdr:twoCellAnchor>
  <xdr:twoCellAnchor>
    <xdr:from>
      <xdr:col>9</xdr:col>
      <xdr:colOff>42334</xdr:colOff>
      <xdr:row>0</xdr:row>
      <xdr:rowOff>105833</xdr:rowOff>
    </xdr:from>
    <xdr:to>
      <xdr:col>10</xdr:col>
      <xdr:colOff>190501</xdr:colOff>
      <xdr:row>3</xdr:row>
      <xdr:rowOff>152400</xdr:rowOff>
    </xdr:to>
    <xdr:sp macro="" textlink="">
      <xdr:nvSpPr>
        <xdr:cNvPr id="57" name="TextBox 56">
          <a:extLst>
            <a:ext uri="{FF2B5EF4-FFF2-40B4-BE49-F238E27FC236}">
              <a16:creationId xmlns:a16="http://schemas.microsoft.com/office/drawing/2014/main" id="{79537204-488F-9F87-1B03-A2DE12CE97FC}"/>
            </a:ext>
          </a:extLst>
        </xdr:cNvPr>
        <xdr:cNvSpPr txBox="1"/>
      </xdr:nvSpPr>
      <xdr:spPr>
        <a:xfrm>
          <a:off x="6170084" y="105833"/>
          <a:ext cx="952500" cy="5863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solidFill>
                <a:schemeClr val="accent4">
                  <a:lumMod val="20000"/>
                  <a:lumOff val="80000"/>
                </a:schemeClr>
              </a:solidFill>
            </a:rPr>
            <a:t>SPEND </a:t>
          </a:r>
        </a:p>
        <a:p>
          <a:r>
            <a:rPr lang="en-IN" sz="1400">
              <a:solidFill>
                <a:schemeClr val="accent4">
                  <a:lumMod val="20000"/>
                  <a:lumOff val="80000"/>
                </a:schemeClr>
              </a:solidFill>
            </a:rPr>
            <a:t>YTD</a:t>
          </a:r>
        </a:p>
      </xdr:txBody>
    </xdr:sp>
    <xdr:clientData/>
  </xdr:twoCellAnchor>
  <xdr:twoCellAnchor>
    <xdr:from>
      <xdr:col>0</xdr:col>
      <xdr:colOff>83820</xdr:colOff>
      <xdr:row>4</xdr:row>
      <xdr:rowOff>68580</xdr:rowOff>
    </xdr:from>
    <xdr:to>
      <xdr:col>7</xdr:col>
      <xdr:colOff>434340</xdr:colOff>
      <xdr:row>19</xdr:row>
      <xdr:rowOff>91440</xdr:rowOff>
    </xdr:to>
    <xdr:graphicFrame macro="">
      <xdr:nvGraphicFramePr>
        <xdr:cNvPr id="61" name="Chart 60">
          <a:extLst>
            <a:ext uri="{FF2B5EF4-FFF2-40B4-BE49-F238E27FC236}">
              <a16:creationId xmlns:a16="http://schemas.microsoft.com/office/drawing/2014/main" id="{9CEE62FC-3F6C-4BF0-870E-88F87188A2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129540</xdr:colOff>
      <xdr:row>12</xdr:row>
      <xdr:rowOff>83820</xdr:rowOff>
    </xdr:from>
    <xdr:to>
      <xdr:col>7</xdr:col>
      <xdr:colOff>434340</xdr:colOff>
      <xdr:row>27</xdr:row>
      <xdr:rowOff>83820</xdr:rowOff>
    </xdr:to>
    <xdr:graphicFrame macro="">
      <xdr:nvGraphicFramePr>
        <xdr:cNvPr id="62" name="Chart 61">
          <a:extLst>
            <a:ext uri="{FF2B5EF4-FFF2-40B4-BE49-F238E27FC236}">
              <a16:creationId xmlns:a16="http://schemas.microsoft.com/office/drawing/2014/main" id="{978A46C2-5416-48AB-AB7E-293A9F6AE56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68580</xdr:colOff>
      <xdr:row>4</xdr:row>
      <xdr:rowOff>91440</xdr:rowOff>
    </xdr:from>
    <xdr:to>
      <xdr:col>7</xdr:col>
      <xdr:colOff>480060</xdr:colOff>
      <xdr:row>28</xdr:row>
      <xdr:rowOff>7620</xdr:rowOff>
    </xdr:to>
    <xdr:sp macro="" textlink="">
      <xdr:nvSpPr>
        <xdr:cNvPr id="63" name="Rectangle: Rounded Corners 62">
          <a:extLst>
            <a:ext uri="{FF2B5EF4-FFF2-40B4-BE49-F238E27FC236}">
              <a16:creationId xmlns:a16="http://schemas.microsoft.com/office/drawing/2014/main" id="{52178E56-46F6-3444-5C7D-D66613949199}"/>
            </a:ext>
          </a:extLst>
        </xdr:cNvPr>
        <xdr:cNvSpPr/>
      </xdr:nvSpPr>
      <xdr:spPr>
        <a:xfrm>
          <a:off x="68580" y="836507"/>
          <a:ext cx="4678680" cy="4386580"/>
        </a:xfrm>
        <a:prstGeom prst="roundRect">
          <a:avLst>
            <a:gd name="adj" fmla="val 3747"/>
          </a:avLst>
        </a:prstGeom>
        <a:noFill/>
        <a:ln>
          <a:solidFill>
            <a:schemeClr val="accent4">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0</xdr:col>
      <xdr:colOff>38101</xdr:colOff>
      <xdr:row>28</xdr:row>
      <xdr:rowOff>30479</xdr:rowOff>
    </xdr:from>
    <xdr:to>
      <xdr:col>7</xdr:col>
      <xdr:colOff>443697</xdr:colOff>
      <xdr:row>43</xdr:row>
      <xdr:rowOff>69272</xdr:rowOff>
    </xdr:to>
    <xdr:graphicFrame macro="">
      <xdr:nvGraphicFramePr>
        <xdr:cNvPr id="65" name="Chart 64">
          <a:extLst>
            <a:ext uri="{FF2B5EF4-FFF2-40B4-BE49-F238E27FC236}">
              <a16:creationId xmlns:a16="http://schemas.microsoft.com/office/drawing/2014/main" id="{C9745697-F74F-4F9C-A3D8-8E481EB30E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12</xdr:col>
      <xdr:colOff>0</xdr:colOff>
      <xdr:row>4</xdr:row>
      <xdr:rowOff>152400</xdr:rowOff>
    </xdr:from>
    <xdr:to>
      <xdr:col>23</xdr:col>
      <xdr:colOff>579120</xdr:colOff>
      <xdr:row>25</xdr:row>
      <xdr:rowOff>129540</xdr:rowOff>
    </xdr:to>
    <mc:AlternateContent xmlns:mc="http://schemas.openxmlformats.org/markup-compatibility/2006">
      <mc:Choice xmlns:cx1="http://schemas.microsoft.com/office/drawing/2015/9/8/chartex" Requires="cx1">
        <xdr:graphicFrame macro="">
          <xdr:nvGraphicFramePr>
            <xdr:cNvPr id="66" name="Chart 65">
              <a:extLst>
                <a:ext uri="{FF2B5EF4-FFF2-40B4-BE49-F238E27FC236}">
                  <a16:creationId xmlns:a16="http://schemas.microsoft.com/office/drawing/2014/main" id="{00515AAA-07A3-41E0-A286-7BC055A5630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8122920" y="883920"/>
              <a:ext cx="7284720" cy="38176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573386</xdr:colOff>
      <xdr:row>4</xdr:row>
      <xdr:rowOff>68580</xdr:rowOff>
    </xdr:from>
    <xdr:to>
      <xdr:col>24</xdr:col>
      <xdr:colOff>15240</xdr:colOff>
      <xdr:row>26</xdr:row>
      <xdr:rowOff>15240</xdr:rowOff>
    </xdr:to>
    <xdr:sp macro="" textlink="">
      <xdr:nvSpPr>
        <xdr:cNvPr id="67" name="Rectangle: Rounded Corners 66">
          <a:extLst>
            <a:ext uri="{FF2B5EF4-FFF2-40B4-BE49-F238E27FC236}">
              <a16:creationId xmlns:a16="http://schemas.microsoft.com/office/drawing/2014/main" id="{2B3895A1-9911-7072-F463-63E377CE88A5}"/>
            </a:ext>
          </a:extLst>
        </xdr:cNvPr>
        <xdr:cNvSpPr/>
      </xdr:nvSpPr>
      <xdr:spPr>
        <a:xfrm>
          <a:off x="8088611" y="792480"/>
          <a:ext cx="7366654" cy="3928110"/>
        </a:xfrm>
        <a:prstGeom prst="roundRect">
          <a:avLst>
            <a:gd name="adj" fmla="val 3747"/>
          </a:avLst>
        </a:prstGeom>
        <a:noFill/>
        <a:ln>
          <a:solidFill>
            <a:schemeClr val="accent4">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12</xdr:col>
      <xdr:colOff>72082</xdr:colOff>
      <xdr:row>26</xdr:row>
      <xdr:rowOff>106681</xdr:rowOff>
    </xdr:from>
    <xdr:to>
      <xdr:col>24</xdr:col>
      <xdr:colOff>30480</xdr:colOff>
      <xdr:row>42</xdr:row>
      <xdr:rowOff>175055</xdr:rowOff>
    </xdr:to>
    <mc:AlternateContent xmlns:mc="http://schemas.openxmlformats.org/markup-compatibility/2006">
      <mc:Choice xmlns:cx1="http://schemas.microsoft.com/office/drawing/2015/9/8/chartex" Requires="cx1">
        <xdr:graphicFrame macro="">
          <xdr:nvGraphicFramePr>
            <xdr:cNvPr id="68" name="Chart 67">
              <a:extLst>
                <a:ext uri="{FF2B5EF4-FFF2-40B4-BE49-F238E27FC236}">
                  <a16:creationId xmlns:a16="http://schemas.microsoft.com/office/drawing/2014/main" id="{DDCB305D-D455-495B-8D80-ADD034EB2B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8"/>
            </a:graphicData>
          </a:graphic>
        </xdr:graphicFrame>
      </mc:Choice>
      <mc:Fallback>
        <xdr:sp macro="" textlink="">
          <xdr:nvSpPr>
            <xdr:cNvPr id="0" name=""/>
            <xdr:cNvSpPr>
              <a:spLocks noTextEdit="1"/>
            </xdr:cNvSpPr>
          </xdr:nvSpPr>
          <xdr:spPr>
            <a:xfrm>
              <a:off x="8195002" y="4861561"/>
              <a:ext cx="7273598" cy="3261154"/>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566351</xdr:colOff>
      <xdr:row>26</xdr:row>
      <xdr:rowOff>52812</xdr:rowOff>
    </xdr:from>
    <xdr:to>
      <xdr:col>24</xdr:col>
      <xdr:colOff>38583</xdr:colOff>
      <xdr:row>43</xdr:row>
      <xdr:rowOff>72081</xdr:rowOff>
    </xdr:to>
    <xdr:sp macro="" textlink="">
      <xdr:nvSpPr>
        <xdr:cNvPr id="70" name="Rectangle: Rounded Corners 69">
          <a:extLst>
            <a:ext uri="{FF2B5EF4-FFF2-40B4-BE49-F238E27FC236}">
              <a16:creationId xmlns:a16="http://schemas.microsoft.com/office/drawing/2014/main" id="{1AACC6FD-EDD1-6D29-C25F-F51D8F368D8A}"/>
            </a:ext>
          </a:extLst>
        </xdr:cNvPr>
        <xdr:cNvSpPr/>
      </xdr:nvSpPr>
      <xdr:spPr>
        <a:xfrm>
          <a:off x="8094241" y="4842526"/>
          <a:ext cx="7418804" cy="3444082"/>
        </a:xfrm>
        <a:prstGeom prst="roundRect">
          <a:avLst>
            <a:gd name="adj" fmla="val 3747"/>
          </a:avLst>
        </a:prstGeom>
        <a:noFill/>
        <a:ln>
          <a:solidFill>
            <a:schemeClr val="accent4">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566351</xdr:colOff>
      <xdr:row>38</xdr:row>
      <xdr:rowOff>0</xdr:rowOff>
    </xdr:from>
    <xdr:to>
      <xdr:col>11</xdr:col>
      <xdr:colOff>267730</xdr:colOff>
      <xdr:row>38</xdr:row>
      <xdr:rowOff>10297</xdr:rowOff>
    </xdr:to>
    <xdr:cxnSp macro="">
      <xdr:nvCxnSpPr>
        <xdr:cNvPr id="72" name="Straight Connector 71">
          <a:extLst>
            <a:ext uri="{FF2B5EF4-FFF2-40B4-BE49-F238E27FC236}">
              <a16:creationId xmlns:a16="http://schemas.microsoft.com/office/drawing/2014/main" id="{EDAEB0B0-0E8F-3F2E-5806-DC1BBE4BEB62}"/>
            </a:ext>
          </a:extLst>
        </xdr:cNvPr>
        <xdr:cNvCxnSpPr/>
      </xdr:nvCxnSpPr>
      <xdr:spPr>
        <a:xfrm flipV="1">
          <a:off x="4819135" y="7125730"/>
          <a:ext cx="2934730" cy="10297"/>
        </a:xfrm>
        <a:prstGeom prst="line">
          <a:avLst/>
        </a:prstGeom>
      </xdr:spPr>
      <xdr:style>
        <a:lnRef idx="3">
          <a:schemeClr val="accent2"/>
        </a:lnRef>
        <a:fillRef idx="0">
          <a:schemeClr val="accent2"/>
        </a:fillRef>
        <a:effectRef idx="2">
          <a:schemeClr val="accent2"/>
        </a:effectRef>
        <a:fontRef idx="minor">
          <a:schemeClr val="tx1"/>
        </a:fontRef>
      </xdr:style>
    </xdr:cxnSp>
    <xdr:clientData/>
  </xdr:twoCellAnchor>
  <xdr:twoCellAnchor>
    <xdr:from>
      <xdr:col>7</xdr:col>
      <xdr:colOff>514865</xdr:colOff>
      <xdr:row>36</xdr:row>
      <xdr:rowOff>0</xdr:rowOff>
    </xdr:from>
    <xdr:to>
      <xdr:col>11</xdr:col>
      <xdr:colOff>473676</xdr:colOff>
      <xdr:row>43</xdr:row>
      <xdr:rowOff>72082</xdr:rowOff>
    </xdr:to>
    <xdr:sp macro="" textlink="">
      <xdr:nvSpPr>
        <xdr:cNvPr id="73" name="Rectangle: Rounded Corners 72">
          <a:extLst>
            <a:ext uri="{FF2B5EF4-FFF2-40B4-BE49-F238E27FC236}">
              <a16:creationId xmlns:a16="http://schemas.microsoft.com/office/drawing/2014/main" id="{86DF61D3-D0E3-BA08-B08B-C6441629774A}"/>
            </a:ext>
          </a:extLst>
        </xdr:cNvPr>
        <xdr:cNvSpPr/>
      </xdr:nvSpPr>
      <xdr:spPr>
        <a:xfrm>
          <a:off x="4782065" y="6515100"/>
          <a:ext cx="3206836" cy="1662757"/>
        </a:xfrm>
        <a:prstGeom prst="roundRect">
          <a:avLst>
            <a:gd name="adj" fmla="val 6322"/>
          </a:avLst>
        </a:prstGeom>
        <a:noFill/>
        <a:ln>
          <a:solidFill>
            <a:schemeClr val="accent4">
              <a:lumMod val="20000"/>
              <a:lumOff val="80000"/>
            </a:schemeClr>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7</xdr:col>
      <xdr:colOff>525780</xdr:colOff>
      <xdr:row>18</xdr:row>
      <xdr:rowOff>129540</xdr:rowOff>
    </xdr:from>
    <xdr:to>
      <xdr:col>9</xdr:col>
      <xdr:colOff>365760</xdr:colOff>
      <xdr:row>35</xdr:row>
      <xdr:rowOff>0</xdr:rowOff>
    </xdr:to>
    <mc:AlternateContent xmlns:mc="http://schemas.openxmlformats.org/markup-compatibility/2006" xmlns:a14="http://schemas.microsoft.com/office/drawing/2010/main">
      <mc:Choice Requires="a14">
        <xdr:graphicFrame macro="">
          <xdr:nvGraphicFramePr>
            <xdr:cNvPr id="75" name="Category">
              <a:extLst>
                <a:ext uri="{FF2B5EF4-FFF2-40B4-BE49-F238E27FC236}">
                  <a16:creationId xmlns:a16="http://schemas.microsoft.com/office/drawing/2014/main" id="{989EDC2D-9C7A-480E-8E9F-B71780B4A287}"/>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792980" y="3482340"/>
              <a:ext cx="1668780" cy="303699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9</xdr:col>
      <xdr:colOff>381000</xdr:colOff>
      <xdr:row>18</xdr:row>
      <xdr:rowOff>129540</xdr:rowOff>
    </xdr:from>
    <xdr:to>
      <xdr:col>11</xdr:col>
      <xdr:colOff>510540</xdr:colOff>
      <xdr:row>35</xdr:row>
      <xdr:rowOff>14514</xdr:rowOff>
    </xdr:to>
    <mc:AlternateContent xmlns:mc="http://schemas.openxmlformats.org/markup-compatibility/2006" xmlns:a14="http://schemas.microsoft.com/office/drawing/2010/main">
      <mc:Choice Requires="a14">
        <xdr:graphicFrame macro="">
          <xdr:nvGraphicFramePr>
            <xdr:cNvPr id="76" name="Months (Date)">
              <a:extLst>
                <a:ext uri="{FF2B5EF4-FFF2-40B4-BE49-F238E27FC236}">
                  <a16:creationId xmlns:a16="http://schemas.microsoft.com/office/drawing/2014/main" id="{7706B58C-DE8C-49BE-8DE6-6F99F5C79E46}"/>
                </a:ext>
              </a:extLst>
            </xdr:cNvPr>
            <xdr:cNvGraphicFramePr>
              <a:graphicFrameLocks noMove="1" noResize="1"/>
            </xdr:cNvGraphicFramePr>
          </xdr:nvGraphicFramePr>
          <xdr:xfrm>
            <a:off x="0" y="0"/>
            <a:ext cx="0" cy="0"/>
          </xdr:xfrm>
          <a:graphic>
            <a:graphicData uri="http://schemas.microsoft.com/office/drawing/2010/slicer">
              <sle:slicer xmlns:sle="http://schemas.microsoft.com/office/drawing/2010/slicer" name="Months (Date)"/>
            </a:graphicData>
          </a:graphic>
        </xdr:graphicFrame>
      </mc:Choice>
      <mc:Fallback xmlns="">
        <xdr:sp macro="" textlink="">
          <xdr:nvSpPr>
            <xdr:cNvPr id="0" name=""/>
            <xdr:cNvSpPr>
              <a:spLocks noTextEdit="1"/>
            </xdr:cNvSpPr>
          </xdr:nvSpPr>
          <xdr:spPr>
            <a:xfrm>
              <a:off x="6477000" y="3482340"/>
              <a:ext cx="1543473" cy="30515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12</xdr:col>
      <xdr:colOff>207818</xdr:colOff>
      <xdr:row>26</xdr:row>
      <xdr:rowOff>161636</xdr:rowOff>
    </xdr:from>
    <xdr:to>
      <xdr:col>23</xdr:col>
      <xdr:colOff>554182</xdr:colOff>
      <xdr:row>28</xdr:row>
      <xdr:rowOff>153939</xdr:rowOff>
    </xdr:to>
    <xdr:sp macro="" textlink="Analysis!AD1">
      <xdr:nvSpPr>
        <xdr:cNvPr id="3" name="TextBox 2">
          <a:extLst>
            <a:ext uri="{FF2B5EF4-FFF2-40B4-BE49-F238E27FC236}">
              <a16:creationId xmlns:a16="http://schemas.microsoft.com/office/drawing/2014/main" id="{C832D868-5B87-4395-31D7-55BC35DDCFA1}"/>
            </a:ext>
          </a:extLst>
        </xdr:cNvPr>
        <xdr:cNvSpPr txBox="1"/>
      </xdr:nvSpPr>
      <xdr:spPr>
        <a:xfrm>
          <a:off x="8312727" y="4964545"/>
          <a:ext cx="7035031" cy="361758"/>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8CA01AB-76BF-4F93-88A5-43B3C578ACD0}" type="TxLink">
            <a:rPr lang="en-US" sz="1800" b="1" i="0" u="none" strike="noStrike">
              <a:solidFill>
                <a:srgbClr val="000000"/>
              </a:solidFill>
              <a:latin typeface="Aptos Narrow"/>
            </a:rPr>
            <a:pPr/>
            <a:t>Expenses - Oct</a:t>
          </a:fld>
          <a:endParaRPr lang="en-IN" sz="1800" b="1"/>
        </a:p>
      </xdr:txBody>
    </xdr:sp>
    <xdr:clientData/>
  </xdr:twoCellAnchor>
  <xdr:twoCellAnchor>
    <xdr:from>
      <xdr:col>12</xdr:col>
      <xdr:colOff>133350</xdr:colOff>
      <xdr:row>4</xdr:row>
      <xdr:rowOff>161925</xdr:rowOff>
    </xdr:from>
    <xdr:to>
      <xdr:col>23</xdr:col>
      <xdr:colOff>552450</xdr:colOff>
      <xdr:row>6</xdr:row>
      <xdr:rowOff>104775</xdr:rowOff>
    </xdr:to>
    <xdr:sp macro="" textlink="Analysis!H22">
      <xdr:nvSpPr>
        <xdr:cNvPr id="5" name="TextBox 4">
          <a:extLst>
            <a:ext uri="{FF2B5EF4-FFF2-40B4-BE49-F238E27FC236}">
              <a16:creationId xmlns:a16="http://schemas.microsoft.com/office/drawing/2014/main" id="{5AE824B6-FDDB-8649-5F9A-8BAD22F5837E}"/>
            </a:ext>
          </a:extLst>
        </xdr:cNvPr>
        <xdr:cNvSpPr txBox="1"/>
      </xdr:nvSpPr>
      <xdr:spPr>
        <a:xfrm>
          <a:off x="8258175" y="885825"/>
          <a:ext cx="7124700" cy="30480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420362D-AD43-430C-9CAE-C604090E0E17}" type="TxLink">
            <a:rPr lang="en-US" sz="1200" b="0" i="0" u="none" strike="noStrike">
              <a:solidFill>
                <a:srgbClr val="000000"/>
              </a:solidFill>
              <a:latin typeface="Aptos Narrow"/>
            </a:rPr>
            <a:pPr/>
            <a:t>All Expenses YTD</a:t>
          </a:fld>
          <a:endParaRPr lang="en-IN" sz="1200" b="1"/>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RITAMLINKAN\Downloads\Personal_Finance_Dashboard_dl.xlsx" TargetMode="External"/><Relationship Id="rId1" Type="http://schemas.openxmlformats.org/officeDocument/2006/relationships/externalLinkPath" Target="Personal_Finance_Dashboard_d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pyright"/>
      <sheetName val="Dashboard"/>
      <sheetName val="Analysis"/>
      <sheetName val="Transactions"/>
      <sheetName val="Data Validation"/>
      <sheetName val="Nov Data"/>
      <sheetName val="More Resources"/>
      <sheetName val="Personal_Finance_Dashboard_dl"/>
    </sheetNames>
    <sheetDataSet>
      <sheetData sheetId="0"/>
      <sheetData sheetId="1"/>
      <sheetData sheetId="2"/>
      <sheetData sheetId="3"/>
      <sheetData sheetId="4"/>
      <sheetData sheetId="5"/>
      <sheetData sheetId="6"/>
      <sheetData sheetId="7"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RITAMLINKAN" refreshedDate="45752.690029050929" createdVersion="8" refreshedVersion="8" minRefreshableVersion="3" recordCount="486" xr:uid="{E2380095-F66B-4549-9FA0-B8C550220A40}">
  <cacheSource type="worksheet">
    <worksheetSource name="Transactions"/>
  </cacheSource>
  <cacheFields count="10">
    <cacheField name="Account" numFmtId="0">
      <sharedItems count="2">
        <s v="Checking"/>
        <s v="Credit"/>
      </sharedItems>
    </cacheField>
    <cacheField name="Date" numFmtId="14">
      <sharedItems containsSemiMixedTypes="0" containsNonDate="0" containsDate="1" containsString="0" minDate="2021-01-04T00:00:00" maxDate="2021-11-01T00:00:00" count="272">
        <d v="2021-01-04T00:00:00"/>
        <d v="2021-01-05T00:00:00"/>
        <d v="2021-01-06T00:00:00"/>
        <d v="2021-01-07T00:00:00"/>
        <d v="2021-01-08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2T00:00:00"/>
        <d v="2021-05-03T00:00:00"/>
        <d v="2021-05-04T00:00:00"/>
        <d v="2021-05-05T00:00:00"/>
        <d v="2021-05-06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1T00:00:00"/>
        <d v="2021-05-30T00:00:00"/>
        <d v="2021-06-01T00:00:00"/>
        <d v="2021-06-03T00:00:00"/>
        <d v="2021-06-04T00:00:00"/>
        <d v="2021-06-05T00:00:00"/>
        <d v="2021-06-06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5T00:00:00"/>
        <d v="2021-07-06T00:00:00"/>
        <d v="2021-07-07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2T00:00:00"/>
        <d v="2021-08-03T00:00:00"/>
        <d v="2021-08-05T00:00:00"/>
        <d v="2021-08-06T00:00:00"/>
        <d v="2021-08-07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2T00:00:00"/>
        <d v="2021-09-03T00:00:00"/>
        <d v="2021-09-05T00:00:00"/>
        <d v="2021-09-06T00:00:00"/>
        <d v="2021-09-07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3T00:00:00"/>
        <d v="2021-10-04T00:00:00"/>
        <d v="2021-10-06T00:00:00"/>
        <d v="2021-10-07T00:00:00"/>
        <d v="2021-10-08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sharedItems>
      <fieldGroup par="9"/>
    </cacheField>
    <cacheField name="Description" numFmtId="0">
      <sharedItems count="28">
        <s v="ACME Pty Ltd"/>
        <s v="Ground"/>
        <s v="Estate Mgt."/>
        <s v="Finance Co."/>
        <s v="Green's"/>
        <s v="Elec. Co."/>
        <s v="Fuel. Co"/>
        <s v="Event Cinemas"/>
        <s v="Fashionistas"/>
        <s v="Taxi Co."/>
        <s v="Muscle Beach"/>
        <s v="Smile Dental"/>
        <s v="Phone Co."/>
        <s v="Sam's Gifts"/>
        <s v="Streaming Co."/>
        <s v="Pizza Pomodoro"/>
        <s v="Golden Arches"/>
        <s v="Worldvision"/>
        <s v="Ted's Trainers"/>
        <s v="Ticketek"/>
        <s v="Joe's Grill"/>
        <s v="Global Fashion"/>
        <s v="Village Medical"/>
        <s v="Sports Co."/>
        <s v="Foodary"/>
        <s v="BW Club"/>
        <s v="Home Decorator"/>
        <s v="Fodary"/>
      </sharedItems>
    </cacheField>
    <cacheField name="Debit" numFmtId="0">
      <sharedItems containsString="0" containsBlank="1" containsNumber="1" minValue="5" maxValue="900"/>
    </cacheField>
    <cacheField name="Credit" numFmtId="0">
      <sharedItems containsString="0" containsBlank="1" containsNumber="1" containsInteger="1" minValue="4000" maxValue="4000"/>
    </cacheField>
    <cacheField name="Amount" numFmtId="0">
      <sharedItems containsSemiMixedTypes="0" containsString="0" containsNumber="1" minValue="-900" maxValue="4000"/>
    </cacheField>
    <cacheField name="Sub-category" numFmtId="0">
      <sharedItems count="18">
        <s v="Salary"/>
        <s v="Coffee"/>
        <s v="Rent"/>
        <s v="MV Loan"/>
        <s v="Groceries"/>
        <s v="Gas/Electrics"/>
        <s v="MV Fuel"/>
        <s v="Entertainment"/>
        <s v="Clothes"/>
        <s v="Restaurant"/>
        <s v="Taxi"/>
        <s v="Gym"/>
        <s v="Dentist"/>
        <s v="Phone"/>
        <s v="Gifts"/>
        <s v="Donation"/>
        <s v="Doctor"/>
        <s v="Furnishings"/>
      </sharedItems>
    </cacheField>
    <cacheField name="Category" numFmtId="0">
      <sharedItems count="7">
        <s v="Salary"/>
        <s v="Dining Out"/>
        <s v="Living Expenses"/>
        <s v="Transport"/>
        <s v="Discretionary"/>
        <s v="Medical"/>
        <s v="Charity"/>
      </sharedItems>
    </cacheField>
    <cacheField name="Category Type" numFmtId="0">
      <sharedItems count="2">
        <s v="Income"/>
        <s v="Expense"/>
      </sharedItems>
    </cacheField>
    <cacheField name="Months (Date)" numFmtId="0" databaseField="0">
      <fieldGroup base="1">
        <rangePr groupBy="months" startDate="2021-01-04T00:00:00" endDate="2021-11-01T00:00:00"/>
        <groupItems count="14">
          <s v="&lt;04-01-2021"/>
          <s v="Jan"/>
          <s v="Feb"/>
          <s v="Mar"/>
          <s v="Apr"/>
          <s v="May"/>
          <s v="Jun"/>
          <s v="Jul"/>
          <s v="Aug"/>
          <s v="Sep"/>
          <s v="Oct"/>
          <s v="Nov"/>
          <s v="Dec"/>
          <s v="&gt;01-11-2021"/>
        </groupItems>
      </fieldGroup>
    </cacheField>
  </cacheFields>
  <extLst>
    <ext xmlns:x14="http://schemas.microsoft.com/office/spreadsheetml/2009/9/main" uri="{725AE2AE-9491-48be-B2B4-4EB974FC3084}">
      <x14:pivotCacheDefinition pivotCacheId="8536587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86">
  <r>
    <x v="0"/>
    <x v="0"/>
    <x v="0"/>
    <m/>
    <n v="4000"/>
    <n v="4000"/>
    <x v="0"/>
    <x v="0"/>
    <x v="0"/>
  </r>
  <r>
    <x v="1"/>
    <x v="0"/>
    <x v="1"/>
    <n v="5"/>
    <m/>
    <n v="-5"/>
    <x v="1"/>
    <x v="1"/>
    <x v="1"/>
  </r>
  <r>
    <x v="0"/>
    <x v="1"/>
    <x v="2"/>
    <n v="900"/>
    <m/>
    <n v="-900"/>
    <x v="2"/>
    <x v="2"/>
    <x v="1"/>
  </r>
  <r>
    <x v="0"/>
    <x v="1"/>
    <x v="3"/>
    <n v="150"/>
    <m/>
    <n v="-150"/>
    <x v="3"/>
    <x v="3"/>
    <x v="1"/>
  </r>
  <r>
    <x v="1"/>
    <x v="1"/>
    <x v="1"/>
    <n v="5"/>
    <m/>
    <n v="-5"/>
    <x v="1"/>
    <x v="1"/>
    <x v="1"/>
  </r>
  <r>
    <x v="1"/>
    <x v="2"/>
    <x v="1"/>
    <n v="5"/>
    <m/>
    <n v="-5"/>
    <x v="1"/>
    <x v="1"/>
    <x v="1"/>
  </r>
  <r>
    <x v="1"/>
    <x v="3"/>
    <x v="1"/>
    <n v="5"/>
    <m/>
    <n v="-5"/>
    <x v="1"/>
    <x v="1"/>
    <x v="1"/>
  </r>
  <r>
    <x v="1"/>
    <x v="4"/>
    <x v="1"/>
    <n v="5"/>
    <m/>
    <n v="-5"/>
    <x v="1"/>
    <x v="1"/>
    <x v="1"/>
  </r>
  <r>
    <x v="1"/>
    <x v="4"/>
    <x v="4"/>
    <n v="155"/>
    <m/>
    <n v="-155"/>
    <x v="4"/>
    <x v="2"/>
    <x v="1"/>
  </r>
  <r>
    <x v="0"/>
    <x v="5"/>
    <x v="5"/>
    <n v="50"/>
    <m/>
    <n v="-50"/>
    <x v="5"/>
    <x v="2"/>
    <x v="1"/>
  </r>
  <r>
    <x v="1"/>
    <x v="5"/>
    <x v="1"/>
    <n v="5"/>
    <m/>
    <n v="-5"/>
    <x v="1"/>
    <x v="1"/>
    <x v="1"/>
  </r>
  <r>
    <x v="1"/>
    <x v="6"/>
    <x v="1"/>
    <n v="5"/>
    <m/>
    <n v="-5"/>
    <x v="1"/>
    <x v="1"/>
    <x v="1"/>
  </r>
  <r>
    <x v="1"/>
    <x v="7"/>
    <x v="6"/>
    <n v="77"/>
    <m/>
    <n v="-77"/>
    <x v="6"/>
    <x v="3"/>
    <x v="1"/>
  </r>
  <r>
    <x v="1"/>
    <x v="7"/>
    <x v="1"/>
    <n v="5"/>
    <m/>
    <n v="-5"/>
    <x v="1"/>
    <x v="1"/>
    <x v="1"/>
  </r>
  <r>
    <x v="1"/>
    <x v="8"/>
    <x v="1"/>
    <n v="5"/>
    <m/>
    <n v="-5"/>
    <x v="1"/>
    <x v="1"/>
    <x v="1"/>
  </r>
  <r>
    <x v="1"/>
    <x v="9"/>
    <x v="4"/>
    <n v="135"/>
    <m/>
    <n v="-135"/>
    <x v="4"/>
    <x v="2"/>
    <x v="1"/>
  </r>
  <r>
    <x v="1"/>
    <x v="9"/>
    <x v="1"/>
    <n v="5"/>
    <m/>
    <n v="-5"/>
    <x v="1"/>
    <x v="1"/>
    <x v="1"/>
  </r>
  <r>
    <x v="1"/>
    <x v="10"/>
    <x v="1"/>
    <n v="5"/>
    <m/>
    <n v="-5"/>
    <x v="1"/>
    <x v="1"/>
    <x v="1"/>
  </r>
  <r>
    <x v="1"/>
    <x v="10"/>
    <x v="7"/>
    <n v="40"/>
    <m/>
    <n v="-40"/>
    <x v="7"/>
    <x v="4"/>
    <x v="1"/>
  </r>
  <r>
    <x v="1"/>
    <x v="10"/>
    <x v="8"/>
    <n v="98"/>
    <m/>
    <n v="-98"/>
    <x v="8"/>
    <x v="4"/>
    <x v="1"/>
  </r>
  <r>
    <x v="1"/>
    <x v="10"/>
    <x v="0"/>
    <n v="52"/>
    <m/>
    <n v="-52"/>
    <x v="9"/>
    <x v="1"/>
    <x v="1"/>
  </r>
  <r>
    <x v="1"/>
    <x v="11"/>
    <x v="9"/>
    <n v="28"/>
    <m/>
    <n v="-28"/>
    <x v="10"/>
    <x v="3"/>
    <x v="1"/>
  </r>
  <r>
    <x v="0"/>
    <x v="12"/>
    <x v="10"/>
    <n v="30"/>
    <m/>
    <n v="-30"/>
    <x v="11"/>
    <x v="4"/>
    <x v="1"/>
  </r>
  <r>
    <x v="1"/>
    <x v="12"/>
    <x v="1"/>
    <n v="5"/>
    <m/>
    <n v="-5"/>
    <x v="1"/>
    <x v="1"/>
    <x v="1"/>
  </r>
  <r>
    <x v="1"/>
    <x v="13"/>
    <x v="1"/>
    <n v="5"/>
    <m/>
    <n v="-5"/>
    <x v="1"/>
    <x v="1"/>
    <x v="1"/>
  </r>
  <r>
    <x v="0"/>
    <x v="13"/>
    <x v="11"/>
    <n v="154"/>
    <m/>
    <n v="-154"/>
    <x v="12"/>
    <x v="5"/>
    <x v="1"/>
  </r>
  <r>
    <x v="0"/>
    <x v="13"/>
    <x v="12"/>
    <n v="40"/>
    <m/>
    <n v="-40"/>
    <x v="13"/>
    <x v="2"/>
    <x v="1"/>
  </r>
  <r>
    <x v="1"/>
    <x v="14"/>
    <x v="13"/>
    <n v="45"/>
    <m/>
    <n v="-45"/>
    <x v="14"/>
    <x v="4"/>
    <x v="1"/>
  </r>
  <r>
    <x v="1"/>
    <x v="14"/>
    <x v="14"/>
    <n v="32"/>
    <m/>
    <n v="-32"/>
    <x v="7"/>
    <x v="4"/>
    <x v="1"/>
  </r>
  <r>
    <x v="1"/>
    <x v="14"/>
    <x v="1"/>
    <n v="5"/>
    <m/>
    <n v="-5"/>
    <x v="1"/>
    <x v="1"/>
    <x v="1"/>
  </r>
  <r>
    <x v="1"/>
    <x v="15"/>
    <x v="1"/>
    <n v="5"/>
    <m/>
    <n v="-5"/>
    <x v="1"/>
    <x v="1"/>
    <x v="1"/>
  </r>
  <r>
    <x v="1"/>
    <x v="16"/>
    <x v="1"/>
    <n v="5"/>
    <m/>
    <n v="-5"/>
    <x v="1"/>
    <x v="1"/>
    <x v="1"/>
  </r>
  <r>
    <x v="1"/>
    <x v="16"/>
    <x v="4"/>
    <n v="170"/>
    <m/>
    <n v="-170"/>
    <x v="4"/>
    <x v="2"/>
    <x v="1"/>
  </r>
  <r>
    <x v="1"/>
    <x v="17"/>
    <x v="15"/>
    <n v="37"/>
    <m/>
    <n v="-37"/>
    <x v="9"/>
    <x v="1"/>
    <x v="1"/>
  </r>
  <r>
    <x v="1"/>
    <x v="18"/>
    <x v="16"/>
    <n v="12"/>
    <m/>
    <n v="-12"/>
    <x v="9"/>
    <x v="1"/>
    <x v="1"/>
  </r>
  <r>
    <x v="0"/>
    <x v="19"/>
    <x v="17"/>
    <n v="55"/>
    <m/>
    <n v="-55"/>
    <x v="15"/>
    <x v="6"/>
    <x v="1"/>
  </r>
  <r>
    <x v="1"/>
    <x v="19"/>
    <x v="6"/>
    <n v="63"/>
    <m/>
    <n v="-63"/>
    <x v="6"/>
    <x v="3"/>
    <x v="1"/>
  </r>
  <r>
    <x v="1"/>
    <x v="19"/>
    <x v="1"/>
    <n v="5"/>
    <m/>
    <n v="-5"/>
    <x v="1"/>
    <x v="1"/>
    <x v="1"/>
  </r>
  <r>
    <x v="1"/>
    <x v="20"/>
    <x v="1"/>
    <n v="5"/>
    <m/>
    <n v="-5"/>
    <x v="1"/>
    <x v="1"/>
    <x v="1"/>
  </r>
  <r>
    <x v="1"/>
    <x v="21"/>
    <x v="1"/>
    <n v="5"/>
    <m/>
    <n v="-5"/>
    <x v="1"/>
    <x v="1"/>
    <x v="1"/>
  </r>
  <r>
    <x v="1"/>
    <x v="22"/>
    <x v="1"/>
    <n v="5"/>
    <m/>
    <n v="-5"/>
    <x v="1"/>
    <x v="1"/>
    <x v="1"/>
  </r>
  <r>
    <x v="1"/>
    <x v="23"/>
    <x v="1"/>
    <n v="5"/>
    <m/>
    <n v="-5"/>
    <x v="1"/>
    <x v="1"/>
    <x v="1"/>
  </r>
  <r>
    <x v="1"/>
    <x v="23"/>
    <x v="4"/>
    <n v="162"/>
    <m/>
    <n v="-162"/>
    <x v="4"/>
    <x v="2"/>
    <x v="1"/>
  </r>
  <r>
    <x v="1"/>
    <x v="24"/>
    <x v="18"/>
    <n v="125"/>
    <m/>
    <n v="-125"/>
    <x v="8"/>
    <x v="4"/>
    <x v="1"/>
  </r>
  <r>
    <x v="1"/>
    <x v="24"/>
    <x v="19"/>
    <n v="175"/>
    <m/>
    <n v="-175"/>
    <x v="7"/>
    <x v="4"/>
    <x v="1"/>
  </r>
  <r>
    <x v="1"/>
    <x v="25"/>
    <x v="8"/>
    <n v="145"/>
    <m/>
    <n v="-145"/>
    <x v="8"/>
    <x v="4"/>
    <x v="1"/>
  </r>
  <r>
    <x v="1"/>
    <x v="25"/>
    <x v="9"/>
    <n v="23"/>
    <m/>
    <n v="-23"/>
    <x v="10"/>
    <x v="3"/>
    <x v="1"/>
  </r>
  <r>
    <x v="0"/>
    <x v="26"/>
    <x v="0"/>
    <m/>
    <n v="4000"/>
    <n v="4000"/>
    <x v="0"/>
    <x v="0"/>
    <x v="0"/>
  </r>
  <r>
    <x v="1"/>
    <x v="26"/>
    <x v="1"/>
    <n v="5"/>
    <m/>
    <n v="-5"/>
    <x v="1"/>
    <x v="1"/>
    <x v="1"/>
  </r>
  <r>
    <x v="0"/>
    <x v="27"/>
    <x v="2"/>
    <n v="900"/>
    <m/>
    <n v="-900"/>
    <x v="2"/>
    <x v="2"/>
    <x v="1"/>
  </r>
  <r>
    <x v="0"/>
    <x v="27"/>
    <x v="3"/>
    <n v="150"/>
    <m/>
    <n v="-150"/>
    <x v="3"/>
    <x v="3"/>
    <x v="1"/>
  </r>
  <r>
    <x v="1"/>
    <x v="27"/>
    <x v="1"/>
    <n v="5"/>
    <m/>
    <n v="-5"/>
    <x v="1"/>
    <x v="1"/>
    <x v="1"/>
  </r>
  <r>
    <x v="1"/>
    <x v="28"/>
    <x v="1"/>
    <n v="5"/>
    <m/>
    <n v="-5"/>
    <x v="1"/>
    <x v="1"/>
    <x v="1"/>
  </r>
  <r>
    <x v="1"/>
    <x v="29"/>
    <x v="1"/>
    <n v="5"/>
    <m/>
    <n v="-5"/>
    <x v="1"/>
    <x v="1"/>
    <x v="1"/>
  </r>
  <r>
    <x v="1"/>
    <x v="30"/>
    <x v="1"/>
    <n v="5"/>
    <m/>
    <n v="-5"/>
    <x v="1"/>
    <x v="1"/>
    <x v="1"/>
  </r>
  <r>
    <x v="1"/>
    <x v="30"/>
    <x v="4"/>
    <n v="205"/>
    <m/>
    <n v="-205"/>
    <x v="4"/>
    <x v="2"/>
    <x v="1"/>
  </r>
  <r>
    <x v="0"/>
    <x v="31"/>
    <x v="5"/>
    <n v="51.1"/>
    <m/>
    <n v="-51.1"/>
    <x v="5"/>
    <x v="2"/>
    <x v="1"/>
  </r>
  <r>
    <x v="1"/>
    <x v="31"/>
    <x v="1"/>
    <n v="5"/>
    <m/>
    <n v="-5"/>
    <x v="1"/>
    <x v="1"/>
    <x v="1"/>
  </r>
  <r>
    <x v="1"/>
    <x v="32"/>
    <x v="1"/>
    <n v="5"/>
    <m/>
    <n v="-5"/>
    <x v="1"/>
    <x v="1"/>
    <x v="1"/>
  </r>
  <r>
    <x v="1"/>
    <x v="33"/>
    <x v="6"/>
    <n v="78"/>
    <m/>
    <n v="-78"/>
    <x v="6"/>
    <x v="3"/>
    <x v="1"/>
  </r>
  <r>
    <x v="1"/>
    <x v="33"/>
    <x v="1"/>
    <n v="5"/>
    <m/>
    <n v="-5"/>
    <x v="1"/>
    <x v="1"/>
    <x v="1"/>
  </r>
  <r>
    <x v="1"/>
    <x v="34"/>
    <x v="1"/>
    <n v="5"/>
    <m/>
    <n v="-5"/>
    <x v="1"/>
    <x v="1"/>
    <x v="1"/>
  </r>
  <r>
    <x v="1"/>
    <x v="35"/>
    <x v="4"/>
    <n v="135.9"/>
    <m/>
    <n v="-135.9"/>
    <x v="4"/>
    <x v="2"/>
    <x v="1"/>
  </r>
  <r>
    <x v="1"/>
    <x v="35"/>
    <x v="1"/>
    <n v="5"/>
    <m/>
    <n v="-5"/>
    <x v="1"/>
    <x v="1"/>
    <x v="1"/>
  </r>
  <r>
    <x v="1"/>
    <x v="36"/>
    <x v="1"/>
    <n v="5"/>
    <m/>
    <n v="-5"/>
    <x v="1"/>
    <x v="1"/>
    <x v="1"/>
  </r>
  <r>
    <x v="1"/>
    <x v="36"/>
    <x v="7"/>
    <n v="40.9"/>
    <m/>
    <n v="-40.9"/>
    <x v="7"/>
    <x v="4"/>
    <x v="1"/>
  </r>
  <r>
    <x v="1"/>
    <x v="36"/>
    <x v="8"/>
    <n v="99"/>
    <m/>
    <n v="-99"/>
    <x v="8"/>
    <x v="4"/>
    <x v="1"/>
  </r>
  <r>
    <x v="1"/>
    <x v="36"/>
    <x v="20"/>
    <n v="53"/>
    <m/>
    <n v="-53"/>
    <x v="9"/>
    <x v="1"/>
    <x v="1"/>
  </r>
  <r>
    <x v="1"/>
    <x v="37"/>
    <x v="9"/>
    <n v="28.9"/>
    <m/>
    <n v="-28.9"/>
    <x v="10"/>
    <x v="3"/>
    <x v="1"/>
  </r>
  <r>
    <x v="0"/>
    <x v="38"/>
    <x v="10"/>
    <n v="30"/>
    <m/>
    <n v="-30"/>
    <x v="11"/>
    <x v="4"/>
    <x v="1"/>
  </r>
  <r>
    <x v="1"/>
    <x v="38"/>
    <x v="1"/>
    <n v="5"/>
    <m/>
    <n v="-5"/>
    <x v="1"/>
    <x v="1"/>
    <x v="1"/>
  </r>
  <r>
    <x v="1"/>
    <x v="39"/>
    <x v="1"/>
    <n v="5"/>
    <m/>
    <n v="-5"/>
    <x v="1"/>
    <x v="1"/>
    <x v="1"/>
  </r>
  <r>
    <x v="0"/>
    <x v="39"/>
    <x v="12"/>
    <n v="40"/>
    <m/>
    <n v="-40"/>
    <x v="13"/>
    <x v="2"/>
    <x v="1"/>
  </r>
  <r>
    <x v="1"/>
    <x v="40"/>
    <x v="13"/>
    <n v="45.9"/>
    <m/>
    <n v="-45.9"/>
    <x v="14"/>
    <x v="4"/>
    <x v="1"/>
  </r>
  <r>
    <x v="1"/>
    <x v="40"/>
    <x v="14"/>
    <n v="35"/>
    <m/>
    <n v="-35"/>
    <x v="7"/>
    <x v="4"/>
    <x v="1"/>
  </r>
  <r>
    <x v="1"/>
    <x v="40"/>
    <x v="1"/>
    <n v="5"/>
    <m/>
    <n v="-5"/>
    <x v="1"/>
    <x v="1"/>
    <x v="1"/>
  </r>
  <r>
    <x v="1"/>
    <x v="41"/>
    <x v="1"/>
    <n v="5"/>
    <m/>
    <n v="-5"/>
    <x v="1"/>
    <x v="1"/>
    <x v="1"/>
  </r>
  <r>
    <x v="1"/>
    <x v="42"/>
    <x v="1"/>
    <n v="5"/>
    <m/>
    <n v="-5"/>
    <x v="1"/>
    <x v="1"/>
    <x v="1"/>
  </r>
  <r>
    <x v="1"/>
    <x v="42"/>
    <x v="4"/>
    <n v="171"/>
    <m/>
    <n v="-171"/>
    <x v="4"/>
    <x v="2"/>
    <x v="1"/>
  </r>
  <r>
    <x v="1"/>
    <x v="43"/>
    <x v="15"/>
    <n v="37.9"/>
    <m/>
    <n v="-37.9"/>
    <x v="9"/>
    <x v="1"/>
    <x v="1"/>
  </r>
  <r>
    <x v="1"/>
    <x v="44"/>
    <x v="16"/>
    <n v="12.9"/>
    <m/>
    <n v="-12.9"/>
    <x v="9"/>
    <x v="1"/>
    <x v="1"/>
  </r>
  <r>
    <x v="0"/>
    <x v="45"/>
    <x v="17"/>
    <n v="55"/>
    <m/>
    <n v="-55"/>
    <x v="15"/>
    <x v="6"/>
    <x v="1"/>
  </r>
  <r>
    <x v="1"/>
    <x v="45"/>
    <x v="6"/>
    <n v="64.099999999999994"/>
    <m/>
    <n v="-64.099999999999994"/>
    <x v="6"/>
    <x v="3"/>
    <x v="1"/>
  </r>
  <r>
    <x v="1"/>
    <x v="45"/>
    <x v="1"/>
    <n v="5"/>
    <m/>
    <n v="-5"/>
    <x v="1"/>
    <x v="1"/>
    <x v="1"/>
  </r>
  <r>
    <x v="1"/>
    <x v="46"/>
    <x v="1"/>
    <n v="5"/>
    <m/>
    <n v="-5"/>
    <x v="1"/>
    <x v="1"/>
    <x v="1"/>
  </r>
  <r>
    <x v="1"/>
    <x v="47"/>
    <x v="1"/>
    <n v="5"/>
    <m/>
    <n v="-5"/>
    <x v="1"/>
    <x v="1"/>
    <x v="1"/>
  </r>
  <r>
    <x v="1"/>
    <x v="48"/>
    <x v="1"/>
    <n v="5"/>
    <m/>
    <n v="-5"/>
    <x v="1"/>
    <x v="1"/>
    <x v="1"/>
  </r>
  <r>
    <x v="1"/>
    <x v="49"/>
    <x v="1"/>
    <n v="5"/>
    <m/>
    <n v="-5"/>
    <x v="1"/>
    <x v="1"/>
    <x v="1"/>
  </r>
  <r>
    <x v="1"/>
    <x v="49"/>
    <x v="4"/>
    <n v="162.9"/>
    <m/>
    <n v="-162.9"/>
    <x v="4"/>
    <x v="2"/>
    <x v="1"/>
  </r>
  <r>
    <x v="1"/>
    <x v="50"/>
    <x v="18"/>
    <n v="125.9"/>
    <m/>
    <n v="-125.9"/>
    <x v="8"/>
    <x v="4"/>
    <x v="1"/>
  </r>
  <r>
    <x v="1"/>
    <x v="50"/>
    <x v="21"/>
    <n v="137"/>
    <m/>
    <n v="-137"/>
    <x v="8"/>
    <x v="4"/>
    <x v="1"/>
  </r>
  <r>
    <x v="1"/>
    <x v="51"/>
    <x v="8"/>
    <n v="146.1"/>
    <m/>
    <n v="-146.1"/>
    <x v="8"/>
    <x v="4"/>
    <x v="1"/>
  </r>
  <r>
    <x v="1"/>
    <x v="51"/>
    <x v="9"/>
    <n v="24.1"/>
    <m/>
    <n v="-24.1"/>
    <x v="10"/>
    <x v="3"/>
    <x v="1"/>
  </r>
  <r>
    <x v="0"/>
    <x v="52"/>
    <x v="0"/>
    <m/>
    <n v="4000"/>
    <n v="4000"/>
    <x v="0"/>
    <x v="0"/>
    <x v="0"/>
  </r>
  <r>
    <x v="1"/>
    <x v="52"/>
    <x v="1"/>
    <n v="5"/>
    <m/>
    <n v="-5"/>
    <x v="1"/>
    <x v="1"/>
    <x v="1"/>
  </r>
  <r>
    <x v="0"/>
    <x v="53"/>
    <x v="2"/>
    <n v="900"/>
    <m/>
    <n v="-900"/>
    <x v="2"/>
    <x v="2"/>
    <x v="1"/>
  </r>
  <r>
    <x v="0"/>
    <x v="53"/>
    <x v="3"/>
    <n v="150"/>
    <m/>
    <n v="-150"/>
    <x v="3"/>
    <x v="3"/>
    <x v="1"/>
  </r>
  <r>
    <x v="1"/>
    <x v="53"/>
    <x v="1"/>
    <n v="5"/>
    <m/>
    <n v="-5"/>
    <x v="1"/>
    <x v="1"/>
    <x v="1"/>
  </r>
  <r>
    <x v="1"/>
    <x v="54"/>
    <x v="1"/>
    <n v="5"/>
    <m/>
    <n v="-5"/>
    <x v="1"/>
    <x v="1"/>
    <x v="1"/>
  </r>
  <r>
    <x v="1"/>
    <x v="55"/>
    <x v="1"/>
    <n v="5"/>
    <m/>
    <n v="-5"/>
    <x v="1"/>
    <x v="1"/>
    <x v="1"/>
  </r>
  <r>
    <x v="1"/>
    <x v="56"/>
    <x v="1"/>
    <n v="5"/>
    <m/>
    <n v="-5"/>
    <x v="1"/>
    <x v="1"/>
    <x v="1"/>
  </r>
  <r>
    <x v="1"/>
    <x v="56"/>
    <x v="4"/>
    <n v="149"/>
    <m/>
    <n v="-149"/>
    <x v="4"/>
    <x v="2"/>
    <x v="1"/>
  </r>
  <r>
    <x v="0"/>
    <x v="57"/>
    <x v="5"/>
    <n v="52.1"/>
    <m/>
    <n v="-52.1"/>
    <x v="5"/>
    <x v="2"/>
    <x v="1"/>
  </r>
  <r>
    <x v="1"/>
    <x v="57"/>
    <x v="1"/>
    <n v="5"/>
    <m/>
    <n v="-5"/>
    <x v="1"/>
    <x v="1"/>
    <x v="1"/>
  </r>
  <r>
    <x v="1"/>
    <x v="58"/>
    <x v="1"/>
    <n v="5"/>
    <m/>
    <n v="-5"/>
    <x v="1"/>
    <x v="1"/>
    <x v="1"/>
  </r>
  <r>
    <x v="1"/>
    <x v="59"/>
    <x v="6"/>
    <n v="78.900000000000006"/>
    <m/>
    <n v="-78.900000000000006"/>
    <x v="6"/>
    <x v="3"/>
    <x v="1"/>
  </r>
  <r>
    <x v="1"/>
    <x v="59"/>
    <x v="1"/>
    <n v="5"/>
    <m/>
    <n v="-5"/>
    <x v="1"/>
    <x v="1"/>
    <x v="1"/>
  </r>
  <r>
    <x v="1"/>
    <x v="60"/>
    <x v="1"/>
    <n v="5"/>
    <m/>
    <n v="-5"/>
    <x v="1"/>
    <x v="1"/>
    <x v="1"/>
  </r>
  <r>
    <x v="1"/>
    <x v="61"/>
    <x v="4"/>
    <n v="137"/>
    <m/>
    <n v="-137"/>
    <x v="4"/>
    <x v="2"/>
    <x v="1"/>
  </r>
  <r>
    <x v="1"/>
    <x v="61"/>
    <x v="1"/>
    <n v="5"/>
    <m/>
    <n v="-5"/>
    <x v="1"/>
    <x v="1"/>
    <x v="1"/>
  </r>
  <r>
    <x v="1"/>
    <x v="62"/>
    <x v="1"/>
    <n v="5"/>
    <m/>
    <n v="-5"/>
    <x v="1"/>
    <x v="1"/>
    <x v="1"/>
  </r>
  <r>
    <x v="1"/>
    <x v="62"/>
    <x v="7"/>
    <n v="41.8"/>
    <m/>
    <n v="-41.8"/>
    <x v="7"/>
    <x v="4"/>
    <x v="1"/>
  </r>
  <r>
    <x v="1"/>
    <x v="62"/>
    <x v="8"/>
    <n v="99.9"/>
    <m/>
    <n v="-99.9"/>
    <x v="8"/>
    <x v="4"/>
    <x v="1"/>
  </r>
  <r>
    <x v="1"/>
    <x v="62"/>
    <x v="20"/>
    <n v="54"/>
    <m/>
    <n v="-54"/>
    <x v="9"/>
    <x v="1"/>
    <x v="1"/>
  </r>
  <r>
    <x v="1"/>
    <x v="63"/>
    <x v="9"/>
    <n v="30"/>
    <m/>
    <n v="-30"/>
    <x v="10"/>
    <x v="3"/>
    <x v="1"/>
  </r>
  <r>
    <x v="0"/>
    <x v="64"/>
    <x v="10"/>
    <n v="30"/>
    <m/>
    <n v="-30"/>
    <x v="11"/>
    <x v="4"/>
    <x v="1"/>
  </r>
  <r>
    <x v="1"/>
    <x v="64"/>
    <x v="1"/>
    <n v="5"/>
    <m/>
    <n v="-5"/>
    <x v="1"/>
    <x v="1"/>
    <x v="1"/>
  </r>
  <r>
    <x v="1"/>
    <x v="65"/>
    <x v="1"/>
    <n v="5"/>
    <m/>
    <n v="-5"/>
    <x v="1"/>
    <x v="1"/>
    <x v="1"/>
  </r>
  <r>
    <x v="0"/>
    <x v="65"/>
    <x v="22"/>
    <n v="75"/>
    <m/>
    <n v="-75"/>
    <x v="16"/>
    <x v="5"/>
    <x v="1"/>
  </r>
  <r>
    <x v="0"/>
    <x v="65"/>
    <x v="12"/>
    <n v="40"/>
    <m/>
    <n v="-40"/>
    <x v="13"/>
    <x v="2"/>
    <x v="1"/>
  </r>
  <r>
    <x v="1"/>
    <x v="66"/>
    <x v="13"/>
    <n v="46.8"/>
    <m/>
    <n v="-46.8"/>
    <x v="14"/>
    <x v="4"/>
    <x v="1"/>
  </r>
  <r>
    <x v="1"/>
    <x v="66"/>
    <x v="14"/>
    <n v="35"/>
    <m/>
    <n v="-35"/>
    <x v="7"/>
    <x v="4"/>
    <x v="1"/>
  </r>
  <r>
    <x v="1"/>
    <x v="66"/>
    <x v="1"/>
    <n v="5"/>
    <m/>
    <n v="-5"/>
    <x v="1"/>
    <x v="1"/>
    <x v="1"/>
  </r>
  <r>
    <x v="1"/>
    <x v="67"/>
    <x v="1"/>
    <n v="5"/>
    <m/>
    <n v="-5"/>
    <x v="1"/>
    <x v="1"/>
    <x v="1"/>
  </r>
  <r>
    <x v="1"/>
    <x v="68"/>
    <x v="1"/>
    <n v="5"/>
    <m/>
    <n v="-5"/>
    <x v="1"/>
    <x v="1"/>
    <x v="1"/>
  </r>
  <r>
    <x v="1"/>
    <x v="68"/>
    <x v="4"/>
    <n v="171.9"/>
    <m/>
    <n v="-171.9"/>
    <x v="4"/>
    <x v="2"/>
    <x v="1"/>
  </r>
  <r>
    <x v="1"/>
    <x v="69"/>
    <x v="15"/>
    <n v="39"/>
    <m/>
    <n v="-39"/>
    <x v="9"/>
    <x v="1"/>
    <x v="1"/>
  </r>
  <r>
    <x v="1"/>
    <x v="70"/>
    <x v="16"/>
    <n v="14"/>
    <m/>
    <n v="-14"/>
    <x v="9"/>
    <x v="1"/>
    <x v="1"/>
  </r>
  <r>
    <x v="0"/>
    <x v="71"/>
    <x v="17"/>
    <n v="55"/>
    <m/>
    <n v="-55"/>
    <x v="15"/>
    <x v="6"/>
    <x v="1"/>
  </r>
  <r>
    <x v="1"/>
    <x v="71"/>
    <x v="6"/>
    <n v="65"/>
    <m/>
    <n v="-65"/>
    <x v="6"/>
    <x v="3"/>
    <x v="1"/>
  </r>
  <r>
    <x v="1"/>
    <x v="71"/>
    <x v="1"/>
    <n v="5"/>
    <m/>
    <n v="-5"/>
    <x v="1"/>
    <x v="1"/>
    <x v="1"/>
  </r>
  <r>
    <x v="1"/>
    <x v="72"/>
    <x v="1"/>
    <n v="5"/>
    <m/>
    <n v="-5"/>
    <x v="1"/>
    <x v="1"/>
    <x v="1"/>
  </r>
  <r>
    <x v="1"/>
    <x v="73"/>
    <x v="1"/>
    <n v="5"/>
    <m/>
    <n v="-5"/>
    <x v="1"/>
    <x v="1"/>
    <x v="1"/>
  </r>
  <r>
    <x v="1"/>
    <x v="74"/>
    <x v="1"/>
    <n v="5"/>
    <m/>
    <n v="-5"/>
    <x v="1"/>
    <x v="1"/>
    <x v="1"/>
  </r>
  <r>
    <x v="1"/>
    <x v="75"/>
    <x v="1"/>
    <n v="5"/>
    <m/>
    <n v="-5"/>
    <x v="1"/>
    <x v="1"/>
    <x v="1"/>
  </r>
  <r>
    <x v="1"/>
    <x v="75"/>
    <x v="4"/>
    <n v="209"/>
    <m/>
    <n v="-209"/>
    <x v="4"/>
    <x v="2"/>
    <x v="1"/>
  </r>
  <r>
    <x v="1"/>
    <x v="76"/>
    <x v="18"/>
    <n v="127"/>
    <m/>
    <n v="-127"/>
    <x v="8"/>
    <x v="4"/>
    <x v="1"/>
  </r>
  <r>
    <x v="1"/>
    <x v="76"/>
    <x v="23"/>
    <n v="177.2"/>
    <m/>
    <n v="-177.2"/>
    <x v="8"/>
    <x v="4"/>
    <x v="1"/>
  </r>
  <r>
    <x v="1"/>
    <x v="77"/>
    <x v="8"/>
    <n v="147.1"/>
    <m/>
    <n v="-147.1"/>
    <x v="8"/>
    <x v="4"/>
    <x v="1"/>
  </r>
  <r>
    <x v="1"/>
    <x v="77"/>
    <x v="9"/>
    <n v="25"/>
    <m/>
    <n v="-25"/>
    <x v="10"/>
    <x v="3"/>
    <x v="1"/>
  </r>
  <r>
    <x v="1"/>
    <x v="78"/>
    <x v="24"/>
    <n v="15"/>
    <m/>
    <n v="-15"/>
    <x v="9"/>
    <x v="1"/>
    <x v="1"/>
  </r>
  <r>
    <x v="1"/>
    <x v="79"/>
    <x v="1"/>
    <n v="5"/>
    <m/>
    <n v="-5"/>
    <x v="1"/>
    <x v="1"/>
    <x v="1"/>
  </r>
  <r>
    <x v="1"/>
    <x v="80"/>
    <x v="1"/>
    <n v="5"/>
    <m/>
    <n v="-5"/>
    <x v="1"/>
    <x v="1"/>
    <x v="1"/>
  </r>
  <r>
    <x v="0"/>
    <x v="81"/>
    <x v="0"/>
    <m/>
    <n v="4000"/>
    <n v="4000"/>
    <x v="0"/>
    <x v="0"/>
    <x v="0"/>
  </r>
  <r>
    <x v="1"/>
    <x v="81"/>
    <x v="1"/>
    <n v="5"/>
    <m/>
    <n v="-5"/>
    <x v="1"/>
    <x v="1"/>
    <x v="1"/>
  </r>
  <r>
    <x v="0"/>
    <x v="82"/>
    <x v="2"/>
    <n v="900"/>
    <m/>
    <n v="-900"/>
    <x v="2"/>
    <x v="2"/>
    <x v="1"/>
  </r>
  <r>
    <x v="0"/>
    <x v="82"/>
    <x v="3"/>
    <n v="150"/>
    <m/>
    <n v="-150"/>
    <x v="3"/>
    <x v="3"/>
    <x v="1"/>
  </r>
  <r>
    <x v="1"/>
    <x v="82"/>
    <x v="1"/>
    <n v="5"/>
    <m/>
    <n v="-5"/>
    <x v="1"/>
    <x v="1"/>
    <x v="1"/>
  </r>
  <r>
    <x v="1"/>
    <x v="83"/>
    <x v="1"/>
    <n v="5"/>
    <m/>
    <n v="-5"/>
    <x v="1"/>
    <x v="1"/>
    <x v="1"/>
  </r>
  <r>
    <x v="1"/>
    <x v="84"/>
    <x v="1"/>
    <n v="5"/>
    <m/>
    <n v="-5"/>
    <x v="1"/>
    <x v="1"/>
    <x v="1"/>
  </r>
  <r>
    <x v="1"/>
    <x v="85"/>
    <x v="1"/>
    <n v="5"/>
    <m/>
    <n v="-5"/>
    <x v="1"/>
    <x v="1"/>
    <x v="1"/>
  </r>
  <r>
    <x v="1"/>
    <x v="85"/>
    <x v="4"/>
    <n v="158.19999999999999"/>
    <m/>
    <n v="-158.19999999999999"/>
    <x v="4"/>
    <x v="2"/>
    <x v="1"/>
  </r>
  <r>
    <x v="0"/>
    <x v="86"/>
    <x v="5"/>
    <n v="53.2"/>
    <m/>
    <n v="-53.2"/>
    <x v="5"/>
    <x v="2"/>
    <x v="1"/>
  </r>
  <r>
    <x v="1"/>
    <x v="86"/>
    <x v="1"/>
    <n v="5"/>
    <m/>
    <n v="-5"/>
    <x v="1"/>
    <x v="1"/>
    <x v="1"/>
  </r>
  <r>
    <x v="1"/>
    <x v="87"/>
    <x v="1"/>
    <n v="5"/>
    <m/>
    <n v="-5"/>
    <x v="1"/>
    <x v="1"/>
    <x v="1"/>
  </r>
  <r>
    <x v="1"/>
    <x v="88"/>
    <x v="6"/>
    <n v="79.900000000000006"/>
    <m/>
    <n v="-79.900000000000006"/>
    <x v="6"/>
    <x v="3"/>
    <x v="1"/>
  </r>
  <r>
    <x v="1"/>
    <x v="88"/>
    <x v="1"/>
    <n v="5"/>
    <m/>
    <n v="-5"/>
    <x v="1"/>
    <x v="1"/>
    <x v="1"/>
  </r>
  <r>
    <x v="1"/>
    <x v="89"/>
    <x v="1"/>
    <n v="5"/>
    <m/>
    <n v="-5"/>
    <x v="1"/>
    <x v="1"/>
    <x v="1"/>
  </r>
  <r>
    <x v="1"/>
    <x v="90"/>
    <x v="4"/>
    <n v="98"/>
    <m/>
    <n v="-98"/>
    <x v="4"/>
    <x v="2"/>
    <x v="1"/>
  </r>
  <r>
    <x v="1"/>
    <x v="90"/>
    <x v="1"/>
    <n v="5"/>
    <m/>
    <n v="-5"/>
    <x v="1"/>
    <x v="1"/>
    <x v="1"/>
  </r>
  <r>
    <x v="1"/>
    <x v="91"/>
    <x v="1"/>
    <n v="5"/>
    <m/>
    <n v="-5"/>
    <x v="1"/>
    <x v="1"/>
    <x v="1"/>
  </r>
  <r>
    <x v="1"/>
    <x v="91"/>
    <x v="7"/>
    <n v="42.8"/>
    <m/>
    <n v="-42.8"/>
    <x v="7"/>
    <x v="4"/>
    <x v="1"/>
  </r>
  <r>
    <x v="1"/>
    <x v="91"/>
    <x v="8"/>
    <n v="100.9"/>
    <m/>
    <n v="-100.9"/>
    <x v="8"/>
    <x v="4"/>
    <x v="1"/>
  </r>
  <r>
    <x v="1"/>
    <x v="91"/>
    <x v="20"/>
    <n v="54.9"/>
    <m/>
    <n v="-54.9"/>
    <x v="9"/>
    <x v="1"/>
    <x v="1"/>
  </r>
  <r>
    <x v="1"/>
    <x v="92"/>
    <x v="9"/>
    <n v="31"/>
    <m/>
    <n v="-31"/>
    <x v="10"/>
    <x v="3"/>
    <x v="1"/>
  </r>
  <r>
    <x v="0"/>
    <x v="93"/>
    <x v="10"/>
    <n v="30"/>
    <m/>
    <n v="-30"/>
    <x v="11"/>
    <x v="4"/>
    <x v="1"/>
  </r>
  <r>
    <x v="1"/>
    <x v="93"/>
    <x v="1"/>
    <n v="5"/>
    <m/>
    <n v="-5"/>
    <x v="1"/>
    <x v="1"/>
    <x v="1"/>
  </r>
  <r>
    <x v="1"/>
    <x v="94"/>
    <x v="1"/>
    <n v="5"/>
    <m/>
    <n v="-5"/>
    <x v="1"/>
    <x v="1"/>
    <x v="1"/>
  </r>
  <r>
    <x v="0"/>
    <x v="94"/>
    <x v="12"/>
    <n v="40"/>
    <m/>
    <n v="-40"/>
    <x v="13"/>
    <x v="2"/>
    <x v="1"/>
  </r>
  <r>
    <x v="1"/>
    <x v="95"/>
    <x v="13"/>
    <n v="47.9"/>
    <m/>
    <n v="-47.9"/>
    <x v="14"/>
    <x v="4"/>
    <x v="1"/>
  </r>
  <r>
    <x v="1"/>
    <x v="95"/>
    <x v="14"/>
    <n v="35"/>
    <m/>
    <n v="-35"/>
    <x v="7"/>
    <x v="4"/>
    <x v="1"/>
  </r>
  <r>
    <x v="1"/>
    <x v="95"/>
    <x v="1"/>
    <n v="5"/>
    <m/>
    <n v="-5"/>
    <x v="1"/>
    <x v="1"/>
    <x v="1"/>
  </r>
  <r>
    <x v="1"/>
    <x v="96"/>
    <x v="1"/>
    <n v="5"/>
    <m/>
    <n v="-5"/>
    <x v="1"/>
    <x v="1"/>
    <x v="1"/>
  </r>
  <r>
    <x v="1"/>
    <x v="97"/>
    <x v="1"/>
    <n v="5"/>
    <m/>
    <n v="-5"/>
    <x v="1"/>
    <x v="1"/>
    <x v="1"/>
  </r>
  <r>
    <x v="1"/>
    <x v="97"/>
    <x v="4"/>
    <n v="173"/>
    <m/>
    <n v="-173"/>
    <x v="4"/>
    <x v="2"/>
    <x v="1"/>
  </r>
  <r>
    <x v="1"/>
    <x v="98"/>
    <x v="15"/>
    <n v="40.1"/>
    <m/>
    <n v="-40.1"/>
    <x v="9"/>
    <x v="1"/>
    <x v="1"/>
  </r>
  <r>
    <x v="1"/>
    <x v="99"/>
    <x v="16"/>
    <n v="15.1"/>
    <m/>
    <n v="-15.1"/>
    <x v="9"/>
    <x v="1"/>
    <x v="1"/>
  </r>
  <r>
    <x v="0"/>
    <x v="100"/>
    <x v="17"/>
    <n v="55"/>
    <m/>
    <n v="-55"/>
    <x v="15"/>
    <x v="6"/>
    <x v="1"/>
  </r>
  <r>
    <x v="1"/>
    <x v="100"/>
    <x v="6"/>
    <n v="66"/>
    <m/>
    <n v="-66"/>
    <x v="6"/>
    <x v="3"/>
    <x v="1"/>
  </r>
  <r>
    <x v="1"/>
    <x v="100"/>
    <x v="1"/>
    <n v="5"/>
    <m/>
    <n v="-5"/>
    <x v="1"/>
    <x v="1"/>
    <x v="1"/>
  </r>
  <r>
    <x v="1"/>
    <x v="101"/>
    <x v="1"/>
    <n v="5"/>
    <m/>
    <n v="-5"/>
    <x v="1"/>
    <x v="1"/>
    <x v="1"/>
  </r>
  <r>
    <x v="1"/>
    <x v="102"/>
    <x v="1"/>
    <n v="5"/>
    <m/>
    <n v="-5"/>
    <x v="1"/>
    <x v="1"/>
    <x v="1"/>
  </r>
  <r>
    <x v="1"/>
    <x v="103"/>
    <x v="1"/>
    <n v="5"/>
    <m/>
    <n v="-5"/>
    <x v="1"/>
    <x v="1"/>
    <x v="1"/>
  </r>
  <r>
    <x v="1"/>
    <x v="104"/>
    <x v="1"/>
    <n v="5"/>
    <m/>
    <n v="-5"/>
    <x v="1"/>
    <x v="1"/>
    <x v="1"/>
  </r>
  <r>
    <x v="1"/>
    <x v="104"/>
    <x v="4"/>
    <n v="164.9"/>
    <m/>
    <n v="-164.9"/>
    <x v="4"/>
    <x v="2"/>
    <x v="1"/>
  </r>
  <r>
    <x v="1"/>
    <x v="105"/>
    <x v="18"/>
    <n v="127.9"/>
    <m/>
    <n v="-127.9"/>
    <x v="8"/>
    <x v="4"/>
    <x v="1"/>
  </r>
  <r>
    <x v="1"/>
    <x v="105"/>
    <x v="25"/>
    <n v="300"/>
    <m/>
    <n v="-300"/>
    <x v="7"/>
    <x v="4"/>
    <x v="1"/>
  </r>
  <r>
    <x v="1"/>
    <x v="106"/>
    <x v="8"/>
    <n v="148.1"/>
    <m/>
    <n v="-148.1"/>
    <x v="8"/>
    <x v="4"/>
    <x v="1"/>
  </r>
  <r>
    <x v="1"/>
    <x v="106"/>
    <x v="9"/>
    <n v="26.1"/>
    <m/>
    <n v="-26.1"/>
    <x v="10"/>
    <x v="3"/>
    <x v="1"/>
  </r>
  <r>
    <x v="1"/>
    <x v="107"/>
    <x v="24"/>
    <n v="15"/>
    <m/>
    <n v="-15"/>
    <x v="9"/>
    <x v="1"/>
    <x v="1"/>
  </r>
  <r>
    <x v="1"/>
    <x v="107"/>
    <x v="1"/>
    <n v="5"/>
    <m/>
    <n v="-5"/>
    <x v="1"/>
    <x v="1"/>
    <x v="1"/>
  </r>
  <r>
    <x v="1"/>
    <x v="108"/>
    <x v="1"/>
    <n v="5"/>
    <m/>
    <n v="-5"/>
    <x v="1"/>
    <x v="1"/>
    <x v="1"/>
  </r>
  <r>
    <x v="1"/>
    <x v="109"/>
    <x v="1"/>
    <n v="5"/>
    <m/>
    <n v="-5"/>
    <x v="1"/>
    <x v="1"/>
    <x v="1"/>
  </r>
  <r>
    <x v="0"/>
    <x v="110"/>
    <x v="0"/>
    <m/>
    <n v="4000"/>
    <n v="4000"/>
    <x v="0"/>
    <x v="0"/>
    <x v="0"/>
  </r>
  <r>
    <x v="0"/>
    <x v="110"/>
    <x v="2"/>
    <n v="900"/>
    <m/>
    <n v="-900"/>
    <x v="2"/>
    <x v="2"/>
    <x v="1"/>
  </r>
  <r>
    <x v="0"/>
    <x v="110"/>
    <x v="3"/>
    <n v="150"/>
    <m/>
    <n v="-150"/>
    <x v="3"/>
    <x v="3"/>
    <x v="1"/>
  </r>
  <r>
    <x v="1"/>
    <x v="110"/>
    <x v="1"/>
    <n v="5"/>
    <m/>
    <n v="-5"/>
    <x v="1"/>
    <x v="1"/>
    <x v="1"/>
  </r>
  <r>
    <x v="1"/>
    <x v="111"/>
    <x v="1"/>
    <n v="5"/>
    <m/>
    <n v="-5"/>
    <x v="1"/>
    <x v="1"/>
    <x v="1"/>
  </r>
  <r>
    <x v="1"/>
    <x v="112"/>
    <x v="1"/>
    <n v="5"/>
    <m/>
    <n v="-5"/>
    <x v="1"/>
    <x v="1"/>
    <x v="1"/>
  </r>
  <r>
    <x v="1"/>
    <x v="113"/>
    <x v="1"/>
    <n v="5"/>
    <m/>
    <n v="-5"/>
    <x v="1"/>
    <x v="1"/>
    <x v="1"/>
  </r>
  <r>
    <x v="1"/>
    <x v="113"/>
    <x v="4"/>
    <n v="170"/>
    <m/>
    <n v="-170"/>
    <x v="4"/>
    <x v="2"/>
    <x v="1"/>
  </r>
  <r>
    <x v="0"/>
    <x v="114"/>
    <x v="5"/>
    <n v="54.1"/>
    <m/>
    <n v="-54.1"/>
    <x v="5"/>
    <x v="2"/>
    <x v="1"/>
  </r>
  <r>
    <x v="1"/>
    <x v="114"/>
    <x v="1"/>
    <n v="5"/>
    <m/>
    <n v="-5"/>
    <x v="1"/>
    <x v="1"/>
    <x v="1"/>
  </r>
  <r>
    <x v="1"/>
    <x v="115"/>
    <x v="1"/>
    <n v="5"/>
    <m/>
    <n v="-5"/>
    <x v="1"/>
    <x v="1"/>
    <x v="1"/>
  </r>
  <r>
    <x v="1"/>
    <x v="116"/>
    <x v="6"/>
    <n v="81"/>
    <m/>
    <n v="-81"/>
    <x v="6"/>
    <x v="3"/>
    <x v="1"/>
  </r>
  <r>
    <x v="1"/>
    <x v="116"/>
    <x v="1"/>
    <n v="5"/>
    <m/>
    <n v="-5"/>
    <x v="1"/>
    <x v="1"/>
    <x v="1"/>
  </r>
  <r>
    <x v="1"/>
    <x v="117"/>
    <x v="1"/>
    <n v="5"/>
    <m/>
    <n v="-5"/>
    <x v="1"/>
    <x v="1"/>
    <x v="1"/>
  </r>
  <r>
    <x v="1"/>
    <x v="118"/>
    <x v="4"/>
    <n v="139.1"/>
    <m/>
    <n v="-139.1"/>
    <x v="4"/>
    <x v="2"/>
    <x v="1"/>
  </r>
  <r>
    <x v="1"/>
    <x v="118"/>
    <x v="1"/>
    <n v="5"/>
    <m/>
    <n v="-5"/>
    <x v="1"/>
    <x v="1"/>
    <x v="1"/>
  </r>
  <r>
    <x v="1"/>
    <x v="119"/>
    <x v="1"/>
    <n v="5"/>
    <m/>
    <n v="-5"/>
    <x v="1"/>
    <x v="1"/>
    <x v="1"/>
  </r>
  <r>
    <x v="1"/>
    <x v="119"/>
    <x v="7"/>
    <n v="43.9"/>
    <m/>
    <n v="-43.9"/>
    <x v="7"/>
    <x v="4"/>
    <x v="1"/>
  </r>
  <r>
    <x v="1"/>
    <x v="119"/>
    <x v="8"/>
    <n v="101.80000000000001"/>
    <m/>
    <n v="-101.80000000000001"/>
    <x v="8"/>
    <x v="4"/>
    <x v="1"/>
  </r>
  <r>
    <x v="1"/>
    <x v="119"/>
    <x v="20"/>
    <n v="55.9"/>
    <m/>
    <n v="-55.9"/>
    <x v="9"/>
    <x v="1"/>
    <x v="1"/>
  </r>
  <r>
    <x v="1"/>
    <x v="120"/>
    <x v="9"/>
    <n v="32"/>
    <m/>
    <n v="-32"/>
    <x v="10"/>
    <x v="3"/>
    <x v="1"/>
  </r>
  <r>
    <x v="0"/>
    <x v="121"/>
    <x v="10"/>
    <n v="30"/>
    <m/>
    <n v="-30"/>
    <x v="11"/>
    <x v="4"/>
    <x v="1"/>
  </r>
  <r>
    <x v="1"/>
    <x v="121"/>
    <x v="1"/>
    <n v="5"/>
    <m/>
    <n v="-5"/>
    <x v="1"/>
    <x v="1"/>
    <x v="1"/>
  </r>
  <r>
    <x v="1"/>
    <x v="122"/>
    <x v="1"/>
    <n v="5"/>
    <m/>
    <n v="-5"/>
    <x v="1"/>
    <x v="1"/>
    <x v="1"/>
  </r>
  <r>
    <x v="0"/>
    <x v="122"/>
    <x v="22"/>
    <n v="75"/>
    <m/>
    <n v="-75"/>
    <x v="16"/>
    <x v="5"/>
    <x v="1"/>
  </r>
  <r>
    <x v="0"/>
    <x v="122"/>
    <x v="12"/>
    <n v="40"/>
    <m/>
    <n v="-40"/>
    <x v="13"/>
    <x v="2"/>
    <x v="1"/>
  </r>
  <r>
    <x v="1"/>
    <x v="123"/>
    <x v="13"/>
    <n v="49"/>
    <m/>
    <n v="-49"/>
    <x v="14"/>
    <x v="4"/>
    <x v="1"/>
  </r>
  <r>
    <x v="1"/>
    <x v="123"/>
    <x v="14"/>
    <n v="35"/>
    <m/>
    <n v="-35"/>
    <x v="7"/>
    <x v="4"/>
    <x v="1"/>
  </r>
  <r>
    <x v="1"/>
    <x v="123"/>
    <x v="1"/>
    <n v="5"/>
    <m/>
    <n v="-5"/>
    <x v="1"/>
    <x v="1"/>
    <x v="1"/>
  </r>
  <r>
    <x v="1"/>
    <x v="124"/>
    <x v="1"/>
    <n v="5"/>
    <m/>
    <n v="-5"/>
    <x v="1"/>
    <x v="1"/>
    <x v="1"/>
  </r>
  <r>
    <x v="1"/>
    <x v="125"/>
    <x v="1"/>
    <n v="5"/>
    <m/>
    <n v="-5"/>
    <x v="1"/>
    <x v="1"/>
    <x v="1"/>
  </r>
  <r>
    <x v="1"/>
    <x v="125"/>
    <x v="4"/>
    <n v="174"/>
    <m/>
    <n v="-174"/>
    <x v="4"/>
    <x v="2"/>
    <x v="1"/>
  </r>
  <r>
    <x v="1"/>
    <x v="126"/>
    <x v="15"/>
    <n v="41.1"/>
    <m/>
    <n v="-41.1"/>
    <x v="9"/>
    <x v="1"/>
    <x v="1"/>
  </r>
  <r>
    <x v="1"/>
    <x v="127"/>
    <x v="16"/>
    <n v="16.2"/>
    <m/>
    <n v="-16.2"/>
    <x v="9"/>
    <x v="1"/>
    <x v="1"/>
  </r>
  <r>
    <x v="0"/>
    <x v="128"/>
    <x v="17"/>
    <n v="55"/>
    <m/>
    <n v="-55"/>
    <x v="15"/>
    <x v="6"/>
    <x v="1"/>
  </r>
  <r>
    <x v="1"/>
    <x v="128"/>
    <x v="6"/>
    <n v="67"/>
    <m/>
    <n v="-67"/>
    <x v="6"/>
    <x v="3"/>
    <x v="1"/>
  </r>
  <r>
    <x v="1"/>
    <x v="128"/>
    <x v="1"/>
    <n v="5"/>
    <m/>
    <n v="-5"/>
    <x v="1"/>
    <x v="1"/>
    <x v="1"/>
  </r>
  <r>
    <x v="1"/>
    <x v="129"/>
    <x v="1"/>
    <n v="5"/>
    <m/>
    <n v="-5"/>
    <x v="1"/>
    <x v="1"/>
    <x v="1"/>
  </r>
  <r>
    <x v="1"/>
    <x v="130"/>
    <x v="1"/>
    <n v="5"/>
    <m/>
    <n v="-5"/>
    <x v="1"/>
    <x v="1"/>
    <x v="1"/>
  </r>
  <r>
    <x v="1"/>
    <x v="131"/>
    <x v="1"/>
    <n v="5"/>
    <m/>
    <n v="-5"/>
    <x v="1"/>
    <x v="1"/>
    <x v="1"/>
  </r>
  <r>
    <x v="1"/>
    <x v="132"/>
    <x v="1"/>
    <n v="5"/>
    <m/>
    <n v="-5"/>
    <x v="1"/>
    <x v="1"/>
    <x v="1"/>
  </r>
  <r>
    <x v="1"/>
    <x v="132"/>
    <x v="4"/>
    <n v="165.8"/>
    <m/>
    <n v="-165.8"/>
    <x v="4"/>
    <x v="2"/>
    <x v="1"/>
  </r>
  <r>
    <x v="1"/>
    <x v="133"/>
    <x v="18"/>
    <n v="128.80000000000001"/>
    <m/>
    <n v="-128.80000000000001"/>
    <x v="8"/>
    <x v="4"/>
    <x v="1"/>
  </r>
  <r>
    <x v="1"/>
    <x v="133"/>
    <x v="26"/>
    <n v="235"/>
    <m/>
    <n v="-235"/>
    <x v="17"/>
    <x v="4"/>
    <x v="1"/>
  </r>
  <r>
    <x v="1"/>
    <x v="134"/>
    <x v="8"/>
    <n v="149.19999999999999"/>
    <m/>
    <n v="-149.19999999999999"/>
    <x v="8"/>
    <x v="4"/>
    <x v="1"/>
  </r>
  <r>
    <x v="1"/>
    <x v="134"/>
    <x v="9"/>
    <n v="27.200000000000003"/>
    <m/>
    <n v="-27.200000000000003"/>
    <x v="10"/>
    <x v="3"/>
    <x v="1"/>
  </r>
  <r>
    <x v="1"/>
    <x v="135"/>
    <x v="24"/>
    <n v="15"/>
    <m/>
    <n v="-15"/>
    <x v="9"/>
    <x v="1"/>
    <x v="1"/>
  </r>
  <r>
    <x v="1"/>
    <x v="136"/>
    <x v="1"/>
    <n v="5"/>
    <m/>
    <n v="-5"/>
    <x v="1"/>
    <x v="1"/>
    <x v="1"/>
  </r>
  <r>
    <x v="1"/>
    <x v="135"/>
    <x v="1"/>
    <n v="5"/>
    <m/>
    <n v="-5"/>
    <x v="1"/>
    <x v="1"/>
    <x v="1"/>
  </r>
  <r>
    <x v="0"/>
    <x v="137"/>
    <x v="0"/>
    <m/>
    <n v="4000"/>
    <n v="4000"/>
    <x v="0"/>
    <x v="0"/>
    <x v="0"/>
  </r>
  <r>
    <x v="1"/>
    <x v="138"/>
    <x v="1"/>
    <n v="5"/>
    <m/>
    <n v="-5"/>
    <x v="1"/>
    <x v="1"/>
    <x v="1"/>
  </r>
  <r>
    <x v="0"/>
    <x v="138"/>
    <x v="2"/>
    <n v="900"/>
    <m/>
    <n v="-900"/>
    <x v="2"/>
    <x v="2"/>
    <x v="1"/>
  </r>
  <r>
    <x v="0"/>
    <x v="138"/>
    <x v="3"/>
    <n v="150"/>
    <m/>
    <n v="-150"/>
    <x v="3"/>
    <x v="3"/>
    <x v="1"/>
  </r>
  <r>
    <x v="1"/>
    <x v="138"/>
    <x v="1"/>
    <n v="5"/>
    <m/>
    <n v="-5"/>
    <x v="1"/>
    <x v="1"/>
    <x v="1"/>
  </r>
  <r>
    <x v="1"/>
    <x v="139"/>
    <x v="1"/>
    <n v="5"/>
    <m/>
    <n v="-5"/>
    <x v="1"/>
    <x v="1"/>
    <x v="1"/>
  </r>
  <r>
    <x v="1"/>
    <x v="140"/>
    <x v="1"/>
    <n v="5"/>
    <m/>
    <n v="-5"/>
    <x v="1"/>
    <x v="1"/>
    <x v="1"/>
  </r>
  <r>
    <x v="1"/>
    <x v="141"/>
    <x v="1"/>
    <n v="5"/>
    <m/>
    <n v="-5"/>
    <x v="1"/>
    <x v="1"/>
    <x v="1"/>
  </r>
  <r>
    <x v="1"/>
    <x v="141"/>
    <x v="4"/>
    <n v="119"/>
    <m/>
    <n v="-119"/>
    <x v="4"/>
    <x v="2"/>
    <x v="1"/>
  </r>
  <r>
    <x v="0"/>
    <x v="142"/>
    <x v="5"/>
    <n v="55"/>
    <m/>
    <n v="-55"/>
    <x v="5"/>
    <x v="2"/>
    <x v="1"/>
  </r>
  <r>
    <x v="1"/>
    <x v="142"/>
    <x v="1"/>
    <n v="5"/>
    <m/>
    <n v="-5"/>
    <x v="1"/>
    <x v="1"/>
    <x v="1"/>
  </r>
  <r>
    <x v="1"/>
    <x v="143"/>
    <x v="1"/>
    <n v="5"/>
    <m/>
    <n v="-5"/>
    <x v="1"/>
    <x v="1"/>
    <x v="1"/>
  </r>
  <r>
    <x v="1"/>
    <x v="144"/>
    <x v="6"/>
    <n v="82.1"/>
    <m/>
    <n v="-82.1"/>
    <x v="6"/>
    <x v="3"/>
    <x v="1"/>
  </r>
  <r>
    <x v="1"/>
    <x v="144"/>
    <x v="1"/>
    <n v="5"/>
    <m/>
    <n v="-5"/>
    <x v="1"/>
    <x v="1"/>
    <x v="1"/>
  </r>
  <r>
    <x v="1"/>
    <x v="145"/>
    <x v="1"/>
    <n v="5"/>
    <m/>
    <n v="-5"/>
    <x v="1"/>
    <x v="1"/>
    <x v="1"/>
  </r>
  <r>
    <x v="1"/>
    <x v="146"/>
    <x v="4"/>
    <n v="140.19999999999999"/>
    <m/>
    <n v="-140.19999999999999"/>
    <x v="4"/>
    <x v="2"/>
    <x v="1"/>
  </r>
  <r>
    <x v="1"/>
    <x v="146"/>
    <x v="1"/>
    <n v="5"/>
    <m/>
    <n v="-5"/>
    <x v="1"/>
    <x v="1"/>
    <x v="1"/>
  </r>
  <r>
    <x v="1"/>
    <x v="147"/>
    <x v="1"/>
    <n v="5"/>
    <m/>
    <n v="-5"/>
    <x v="1"/>
    <x v="1"/>
    <x v="1"/>
  </r>
  <r>
    <x v="1"/>
    <x v="147"/>
    <x v="7"/>
    <n v="44.9"/>
    <m/>
    <n v="-44.9"/>
    <x v="7"/>
    <x v="4"/>
    <x v="1"/>
  </r>
  <r>
    <x v="1"/>
    <x v="147"/>
    <x v="8"/>
    <n v="102.9"/>
    <m/>
    <n v="-102.9"/>
    <x v="8"/>
    <x v="4"/>
    <x v="1"/>
  </r>
  <r>
    <x v="1"/>
    <x v="147"/>
    <x v="20"/>
    <n v="56.9"/>
    <m/>
    <n v="-56.9"/>
    <x v="9"/>
    <x v="1"/>
    <x v="1"/>
  </r>
  <r>
    <x v="1"/>
    <x v="148"/>
    <x v="9"/>
    <n v="33.1"/>
    <m/>
    <n v="-33.1"/>
    <x v="10"/>
    <x v="3"/>
    <x v="1"/>
  </r>
  <r>
    <x v="0"/>
    <x v="149"/>
    <x v="10"/>
    <n v="30"/>
    <m/>
    <n v="-30"/>
    <x v="11"/>
    <x v="4"/>
    <x v="1"/>
  </r>
  <r>
    <x v="1"/>
    <x v="149"/>
    <x v="1"/>
    <n v="5"/>
    <m/>
    <n v="-5"/>
    <x v="1"/>
    <x v="1"/>
    <x v="1"/>
  </r>
  <r>
    <x v="1"/>
    <x v="150"/>
    <x v="1"/>
    <n v="5"/>
    <m/>
    <n v="-5"/>
    <x v="1"/>
    <x v="1"/>
    <x v="1"/>
  </r>
  <r>
    <x v="0"/>
    <x v="150"/>
    <x v="12"/>
    <n v="40"/>
    <m/>
    <n v="-40"/>
    <x v="13"/>
    <x v="2"/>
    <x v="1"/>
  </r>
  <r>
    <x v="1"/>
    <x v="151"/>
    <x v="13"/>
    <n v="50.1"/>
    <m/>
    <n v="-50.1"/>
    <x v="14"/>
    <x v="4"/>
    <x v="1"/>
  </r>
  <r>
    <x v="1"/>
    <x v="151"/>
    <x v="14"/>
    <n v="35"/>
    <m/>
    <n v="-35"/>
    <x v="7"/>
    <x v="4"/>
    <x v="1"/>
  </r>
  <r>
    <x v="1"/>
    <x v="151"/>
    <x v="1"/>
    <n v="5"/>
    <m/>
    <n v="-5"/>
    <x v="1"/>
    <x v="1"/>
    <x v="1"/>
  </r>
  <r>
    <x v="1"/>
    <x v="152"/>
    <x v="1"/>
    <n v="5"/>
    <m/>
    <n v="-5"/>
    <x v="1"/>
    <x v="1"/>
    <x v="1"/>
  </r>
  <r>
    <x v="1"/>
    <x v="153"/>
    <x v="1"/>
    <n v="5"/>
    <m/>
    <n v="-5"/>
    <x v="1"/>
    <x v="1"/>
    <x v="1"/>
  </r>
  <r>
    <x v="1"/>
    <x v="153"/>
    <x v="4"/>
    <n v="234"/>
    <m/>
    <n v="-234"/>
    <x v="4"/>
    <x v="2"/>
    <x v="1"/>
  </r>
  <r>
    <x v="1"/>
    <x v="154"/>
    <x v="15"/>
    <n v="42.1"/>
    <m/>
    <n v="-42.1"/>
    <x v="9"/>
    <x v="1"/>
    <x v="1"/>
  </r>
  <r>
    <x v="1"/>
    <x v="155"/>
    <x v="16"/>
    <n v="17.099999999999998"/>
    <m/>
    <n v="-17.099999999999998"/>
    <x v="9"/>
    <x v="1"/>
    <x v="1"/>
  </r>
  <r>
    <x v="0"/>
    <x v="156"/>
    <x v="17"/>
    <n v="55"/>
    <m/>
    <n v="-55"/>
    <x v="15"/>
    <x v="6"/>
    <x v="1"/>
  </r>
  <r>
    <x v="1"/>
    <x v="156"/>
    <x v="6"/>
    <n v="67.900000000000006"/>
    <m/>
    <n v="-67.900000000000006"/>
    <x v="6"/>
    <x v="3"/>
    <x v="1"/>
  </r>
  <r>
    <x v="1"/>
    <x v="156"/>
    <x v="1"/>
    <n v="5"/>
    <m/>
    <n v="-5"/>
    <x v="1"/>
    <x v="1"/>
    <x v="1"/>
  </r>
  <r>
    <x v="1"/>
    <x v="157"/>
    <x v="1"/>
    <n v="5"/>
    <m/>
    <n v="-5"/>
    <x v="1"/>
    <x v="1"/>
    <x v="1"/>
  </r>
  <r>
    <x v="1"/>
    <x v="158"/>
    <x v="1"/>
    <n v="5"/>
    <m/>
    <n v="-5"/>
    <x v="1"/>
    <x v="1"/>
    <x v="1"/>
  </r>
  <r>
    <x v="1"/>
    <x v="159"/>
    <x v="1"/>
    <n v="5"/>
    <m/>
    <n v="-5"/>
    <x v="1"/>
    <x v="1"/>
    <x v="1"/>
  </r>
  <r>
    <x v="1"/>
    <x v="160"/>
    <x v="1"/>
    <n v="5"/>
    <m/>
    <n v="-5"/>
    <x v="1"/>
    <x v="1"/>
    <x v="1"/>
  </r>
  <r>
    <x v="1"/>
    <x v="160"/>
    <x v="4"/>
    <n v="166.9"/>
    <m/>
    <n v="-166.9"/>
    <x v="4"/>
    <x v="2"/>
    <x v="1"/>
  </r>
  <r>
    <x v="1"/>
    <x v="161"/>
    <x v="18"/>
    <n v="129.9"/>
    <m/>
    <n v="-129.9"/>
    <x v="8"/>
    <x v="4"/>
    <x v="1"/>
  </r>
  <r>
    <x v="1"/>
    <x v="161"/>
    <x v="19"/>
    <n v="180.29999999999998"/>
    <m/>
    <n v="-180.29999999999998"/>
    <x v="7"/>
    <x v="4"/>
    <x v="1"/>
  </r>
  <r>
    <x v="1"/>
    <x v="162"/>
    <x v="8"/>
    <n v="150.1"/>
    <m/>
    <n v="-150.1"/>
    <x v="8"/>
    <x v="4"/>
    <x v="1"/>
  </r>
  <r>
    <x v="1"/>
    <x v="162"/>
    <x v="9"/>
    <n v="28.200000000000003"/>
    <m/>
    <n v="-28.200000000000003"/>
    <x v="10"/>
    <x v="3"/>
    <x v="1"/>
  </r>
  <r>
    <x v="1"/>
    <x v="162"/>
    <x v="24"/>
    <n v="15"/>
    <m/>
    <n v="-15"/>
    <x v="9"/>
    <x v="1"/>
    <x v="1"/>
  </r>
  <r>
    <x v="1"/>
    <x v="163"/>
    <x v="1"/>
    <n v="5"/>
    <m/>
    <n v="-5"/>
    <x v="1"/>
    <x v="1"/>
    <x v="1"/>
  </r>
  <r>
    <x v="1"/>
    <x v="164"/>
    <x v="1"/>
    <n v="5"/>
    <m/>
    <n v="-5"/>
    <x v="1"/>
    <x v="1"/>
    <x v="1"/>
  </r>
  <r>
    <x v="0"/>
    <x v="165"/>
    <x v="0"/>
    <m/>
    <n v="4000"/>
    <n v="4000"/>
    <x v="0"/>
    <x v="0"/>
    <x v="0"/>
  </r>
  <r>
    <x v="1"/>
    <x v="166"/>
    <x v="1"/>
    <n v="5"/>
    <m/>
    <n v="-5"/>
    <x v="1"/>
    <x v="1"/>
    <x v="1"/>
  </r>
  <r>
    <x v="0"/>
    <x v="167"/>
    <x v="2"/>
    <n v="900"/>
    <m/>
    <n v="-900"/>
    <x v="2"/>
    <x v="2"/>
    <x v="1"/>
  </r>
  <r>
    <x v="0"/>
    <x v="167"/>
    <x v="3"/>
    <n v="150"/>
    <m/>
    <n v="-150"/>
    <x v="3"/>
    <x v="3"/>
    <x v="1"/>
  </r>
  <r>
    <x v="1"/>
    <x v="167"/>
    <x v="27"/>
    <n v="15"/>
    <m/>
    <n v="-15"/>
    <x v="9"/>
    <x v="1"/>
    <x v="1"/>
  </r>
  <r>
    <x v="1"/>
    <x v="167"/>
    <x v="1"/>
    <n v="5"/>
    <m/>
    <n v="-5"/>
    <x v="1"/>
    <x v="1"/>
    <x v="1"/>
  </r>
  <r>
    <x v="1"/>
    <x v="168"/>
    <x v="1"/>
    <n v="5"/>
    <m/>
    <n v="-5"/>
    <x v="1"/>
    <x v="1"/>
    <x v="1"/>
  </r>
  <r>
    <x v="1"/>
    <x v="169"/>
    <x v="1"/>
    <n v="5"/>
    <m/>
    <n v="-5"/>
    <x v="1"/>
    <x v="1"/>
    <x v="1"/>
  </r>
  <r>
    <x v="1"/>
    <x v="169"/>
    <x v="4"/>
    <n v="180"/>
    <m/>
    <n v="-180"/>
    <x v="4"/>
    <x v="2"/>
    <x v="1"/>
  </r>
  <r>
    <x v="0"/>
    <x v="170"/>
    <x v="5"/>
    <n v="56.1"/>
    <m/>
    <n v="-56.1"/>
    <x v="5"/>
    <x v="2"/>
    <x v="1"/>
  </r>
  <r>
    <x v="1"/>
    <x v="170"/>
    <x v="1"/>
    <n v="5"/>
    <m/>
    <n v="-5"/>
    <x v="1"/>
    <x v="1"/>
    <x v="1"/>
  </r>
  <r>
    <x v="1"/>
    <x v="171"/>
    <x v="1"/>
    <n v="5"/>
    <m/>
    <n v="-5"/>
    <x v="1"/>
    <x v="1"/>
    <x v="1"/>
  </r>
  <r>
    <x v="1"/>
    <x v="172"/>
    <x v="6"/>
    <n v="83.1"/>
    <m/>
    <n v="-83.1"/>
    <x v="6"/>
    <x v="3"/>
    <x v="1"/>
  </r>
  <r>
    <x v="1"/>
    <x v="172"/>
    <x v="1"/>
    <n v="5"/>
    <m/>
    <n v="-5"/>
    <x v="1"/>
    <x v="1"/>
    <x v="1"/>
  </r>
  <r>
    <x v="1"/>
    <x v="173"/>
    <x v="1"/>
    <n v="5"/>
    <m/>
    <n v="-5"/>
    <x v="1"/>
    <x v="1"/>
    <x v="1"/>
  </r>
  <r>
    <x v="1"/>
    <x v="174"/>
    <x v="4"/>
    <n v="141.1"/>
    <m/>
    <n v="-141.1"/>
    <x v="4"/>
    <x v="2"/>
    <x v="1"/>
  </r>
  <r>
    <x v="1"/>
    <x v="174"/>
    <x v="1"/>
    <n v="5"/>
    <m/>
    <n v="-5"/>
    <x v="1"/>
    <x v="1"/>
    <x v="1"/>
  </r>
  <r>
    <x v="1"/>
    <x v="175"/>
    <x v="1"/>
    <n v="5"/>
    <m/>
    <n v="-5"/>
    <x v="1"/>
    <x v="1"/>
    <x v="1"/>
  </r>
  <r>
    <x v="1"/>
    <x v="175"/>
    <x v="7"/>
    <n v="45.8"/>
    <m/>
    <n v="-45.8"/>
    <x v="7"/>
    <x v="4"/>
    <x v="1"/>
  </r>
  <r>
    <x v="1"/>
    <x v="175"/>
    <x v="8"/>
    <n v="103.80000000000001"/>
    <m/>
    <n v="-103.80000000000001"/>
    <x v="8"/>
    <x v="4"/>
    <x v="1"/>
  </r>
  <r>
    <x v="1"/>
    <x v="175"/>
    <x v="20"/>
    <n v="58"/>
    <m/>
    <n v="-58"/>
    <x v="9"/>
    <x v="1"/>
    <x v="1"/>
  </r>
  <r>
    <x v="1"/>
    <x v="176"/>
    <x v="9"/>
    <n v="34.200000000000003"/>
    <m/>
    <n v="-34.200000000000003"/>
    <x v="10"/>
    <x v="3"/>
    <x v="1"/>
  </r>
  <r>
    <x v="0"/>
    <x v="177"/>
    <x v="10"/>
    <n v="30"/>
    <m/>
    <n v="-30"/>
    <x v="11"/>
    <x v="4"/>
    <x v="1"/>
  </r>
  <r>
    <x v="1"/>
    <x v="177"/>
    <x v="1"/>
    <n v="5"/>
    <m/>
    <n v="-5"/>
    <x v="1"/>
    <x v="1"/>
    <x v="1"/>
  </r>
  <r>
    <x v="1"/>
    <x v="178"/>
    <x v="1"/>
    <n v="5"/>
    <m/>
    <n v="-5"/>
    <x v="1"/>
    <x v="1"/>
    <x v="1"/>
  </r>
  <r>
    <x v="0"/>
    <x v="178"/>
    <x v="12"/>
    <n v="40"/>
    <m/>
    <n v="-40"/>
    <x v="13"/>
    <x v="2"/>
    <x v="1"/>
  </r>
  <r>
    <x v="1"/>
    <x v="179"/>
    <x v="13"/>
    <n v="51.1"/>
    <m/>
    <n v="-51.1"/>
    <x v="14"/>
    <x v="4"/>
    <x v="1"/>
  </r>
  <r>
    <x v="1"/>
    <x v="179"/>
    <x v="14"/>
    <n v="35"/>
    <m/>
    <n v="-35"/>
    <x v="7"/>
    <x v="4"/>
    <x v="1"/>
  </r>
  <r>
    <x v="1"/>
    <x v="179"/>
    <x v="1"/>
    <n v="5"/>
    <m/>
    <n v="-5"/>
    <x v="1"/>
    <x v="1"/>
    <x v="1"/>
  </r>
  <r>
    <x v="1"/>
    <x v="180"/>
    <x v="1"/>
    <n v="5"/>
    <m/>
    <n v="-5"/>
    <x v="1"/>
    <x v="1"/>
    <x v="1"/>
  </r>
  <r>
    <x v="1"/>
    <x v="181"/>
    <x v="1"/>
    <n v="5"/>
    <m/>
    <n v="-5"/>
    <x v="1"/>
    <x v="1"/>
    <x v="1"/>
  </r>
  <r>
    <x v="1"/>
    <x v="181"/>
    <x v="4"/>
    <n v="176"/>
    <m/>
    <n v="-176"/>
    <x v="4"/>
    <x v="2"/>
    <x v="1"/>
  </r>
  <r>
    <x v="1"/>
    <x v="182"/>
    <x v="15"/>
    <n v="43.1"/>
    <m/>
    <n v="-43.1"/>
    <x v="9"/>
    <x v="1"/>
    <x v="1"/>
  </r>
  <r>
    <x v="1"/>
    <x v="183"/>
    <x v="16"/>
    <n v="18.2"/>
    <m/>
    <n v="-18.2"/>
    <x v="9"/>
    <x v="1"/>
    <x v="1"/>
  </r>
  <r>
    <x v="0"/>
    <x v="184"/>
    <x v="17"/>
    <n v="55"/>
    <m/>
    <n v="-55"/>
    <x v="15"/>
    <x v="6"/>
    <x v="1"/>
  </r>
  <r>
    <x v="1"/>
    <x v="184"/>
    <x v="6"/>
    <n v="68.800000000000011"/>
    <m/>
    <n v="-68.800000000000011"/>
    <x v="6"/>
    <x v="3"/>
    <x v="1"/>
  </r>
  <r>
    <x v="1"/>
    <x v="184"/>
    <x v="1"/>
    <n v="5"/>
    <m/>
    <n v="-5"/>
    <x v="1"/>
    <x v="1"/>
    <x v="1"/>
  </r>
  <r>
    <x v="1"/>
    <x v="185"/>
    <x v="1"/>
    <n v="5"/>
    <m/>
    <n v="-5"/>
    <x v="1"/>
    <x v="1"/>
    <x v="1"/>
  </r>
  <r>
    <x v="1"/>
    <x v="186"/>
    <x v="1"/>
    <n v="5"/>
    <m/>
    <n v="-5"/>
    <x v="1"/>
    <x v="1"/>
    <x v="1"/>
  </r>
  <r>
    <x v="1"/>
    <x v="187"/>
    <x v="1"/>
    <n v="5"/>
    <m/>
    <n v="-5"/>
    <x v="1"/>
    <x v="1"/>
    <x v="1"/>
  </r>
  <r>
    <x v="1"/>
    <x v="188"/>
    <x v="1"/>
    <n v="5"/>
    <m/>
    <n v="-5"/>
    <x v="1"/>
    <x v="1"/>
    <x v="1"/>
  </r>
  <r>
    <x v="1"/>
    <x v="188"/>
    <x v="4"/>
    <n v="193"/>
    <m/>
    <n v="-193"/>
    <x v="4"/>
    <x v="2"/>
    <x v="1"/>
  </r>
  <r>
    <x v="1"/>
    <x v="189"/>
    <x v="18"/>
    <n v="130.80000000000001"/>
    <m/>
    <n v="-130.80000000000001"/>
    <x v="8"/>
    <x v="4"/>
    <x v="1"/>
  </r>
  <r>
    <x v="1"/>
    <x v="189"/>
    <x v="26"/>
    <n v="181.39999999999998"/>
    <m/>
    <n v="-181.39999999999998"/>
    <x v="17"/>
    <x v="4"/>
    <x v="1"/>
  </r>
  <r>
    <x v="1"/>
    <x v="190"/>
    <x v="8"/>
    <n v="151.19999999999999"/>
    <m/>
    <n v="-151.19999999999999"/>
    <x v="8"/>
    <x v="4"/>
    <x v="1"/>
  </r>
  <r>
    <x v="1"/>
    <x v="190"/>
    <x v="9"/>
    <n v="29.300000000000004"/>
    <m/>
    <n v="-29.300000000000004"/>
    <x v="10"/>
    <x v="3"/>
    <x v="1"/>
  </r>
  <r>
    <x v="1"/>
    <x v="190"/>
    <x v="24"/>
    <n v="15"/>
    <m/>
    <n v="-15"/>
    <x v="9"/>
    <x v="1"/>
    <x v="1"/>
  </r>
  <r>
    <x v="1"/>
    <x v="191"/>
    <x v="1"/>
    <n v="5"/>
    <m/>
    <n v="-5"/>
    <x v="1"/>
    <x v="1"/>
    <x v="1"/>
  </r>
  <r>
    <x v="1"/>
    <x v="192"/>
    <x v="1"/>
    <n v="5"/>
    <m/>
    <n v="-5"/>
    <x v="1"/>
    <x v="1"/>
    <x v="1"/>
  </r>
  <r>
    <x v="0"/>
    <x v="192"/>
    <x v="0"/>
    <m/>
    <n v="4000"/>
    <n v="4000"/>
    <x v="0"/>
    <x v="0"/>
    <x v="0"/>
  </r>
  <r>
    <x v="1"/>
    <x v="193"/>
    <x v="1"/>
    <n v="5"/>
    <m/>
    <n v="-5"/>
    <x v="1"/>
    <x v="1"/>
    <x v="1"/>
  </r>
  <r>
    <x v="0"/>
    <x v="194"/>
    <x v="2"/>
    <n v="900"/>
    <m/>
    <n v="-900"/>
    <x v="2"/>
    <x v="2"/>
    <x v="1"/>
  </r>
  <r>
    <x v="0"/>
    <x v="194"/>
    <x v="3"/>
    <n v="150"/>
    <m/>
    <n v="-150"/>
    <x v="3"/>
    <x v="3"/>
    <x v="1"/>
  </r>
  <r>
    <x v="1"/>
    <x v="194"/>
    <x v="1"/>
    <n v="5"/>
    <m/>
    <n v="-5"/>
    <x v="1"/>
    <x v="1"/>
    <x v="1"/>
  </r>
  <r>
    <x v="1"/>
    <x v="194"/>
    <x v="1"/>
    <n v="5"/>
    <m/>
    <n v="-5"/>
    <x v="1"/>
    <x v="1"/>
    <x v="1"/>
  </r>
  <r>
    <x v="1"/>
    <x v="195"/>
    <x v="1"/>
    <n v="5"/>
    <m/>
    <n v="-5"/>
    <x v="1"/>
    <x v="1"/>
    <x v="1"/>
  </r>
  <r>
    <x v="1"/>
    <x v="196"/>
    <x v="1"/>
    <n v="5"/>
    <m/>
    <n v="-5"/>
    <x v="1"/>
    <x v="1"/>
    <x v="1"/>
  </r>
  <r>
    <x v="1"/>
    <x v="196"/>
    <x v="4"/>
    <n v="137"/>
    <m/>
    <n v="-137"/>
    <x v="4"/>
    <x v="2"/>
    <x v="1"/>
  </r>
  <r>
    <x v="0"/>
    <x v="197"/>
    <x v="5"/>
    <n v="57"/>
    <m/>
    <n v="-57"/>
    <x v="5"/>
    <x v="2"/>
    <x v="1"/>
  </r>
  <r>
    <x v="1"/>
    <x v="197"/>
    <x v="1"/>
    <n v="5"/>
    <m/>
    <n v="-5"/>
    <x v="1"/>
    <x v="1"/>
    <x v="1"/>
  </r>
  <r>
    <x v="1"/>
    <x v="198"/>
    <x v="1"/>
    <n v="5"/>
    <m/>
    <n v="-5"/>
    <x v="1"/>
    <x v="1"/>
    <x v="1"/>
  </r>
  <r>
    <x v="1"/>
    <x v="199"/>
    <x v="6"/>
    <n v="84.199999999999989"/>
    <m/>
    <n v="-84.199999999999989"/>
    <x v="6"/>
    <x v="3"/>
    <x v="1"/>
  </r>
  <r>
    <x v="1"/>
    <x v="199"/>
    <x v="1"/>
    <n v="5"/>
    <m/>
    <n v="-5"/>
    <x v="1"/>
    <x v="1"/>
    <x v="1"/>
  </r>
  <r>
    <x v="1"/>
    <x v="200"/>
    <x v="1"/>
    <n v="5"/>
    <m/>
    <n v="-5"/>
    <x v="1"/>
    <x v="1"/>
    <x v="1"/>
  </r>
  <r>
    <x v="1"/>
    <x v="201"/>
    <x v="4"/>
    <n v="142.1"/>
    <m/>
    <n v="-142.1"/>
    <x v="4"/>
    <x v="2"/>
    <x v="1"/>
  </r>
  <r>
    <x v="1"/>
    <x v="201"/>
    <x v="1"/>
    <n v="5"/>
    <m/>
    <n v="-5"/>
    <x v="1"/>
    <x v="1"/>
    <x v="1"/>
  </r>
  <r>
    <x v="1"/>
    <x v="202"/>
    <x v="1"/>
    <n v="5"/>
    <m/>
    <n v="-5"/>
    <x v="1"/>
    <x v="1"/>
    <x v="1"/>
  </r>
  <r>
    <x v="1"/>
    <x v="202"/>
    <x v="7"/>
    <n v="46.8"/>
    <m/>
    <n v="-46.8"/>
    <x v="7"/>
    <x v="4"/>
    <x v="1"/>
  </r>
  <r>
    <x v="1"/>
    <x v="202"/>
    <x v="8"/>
    <n v="104.70000000000002"/>
    <m/>
    <n v="-104.70000000000002"/>
    <x v="8"/>
    <x v="4"/>
    <x v="1"/>
  </r>
  <r>
    <x v="1"/>
    <x v="202"/>
    <x v="20"/>
    <n v="59.1"/>
    <m/>
    <n v="-59.1"/>
    <x v="9"/>
    <x v="1"/>
    <x v="1"/>
  </r>
  <r>
    <x v="1"/>
    <x v="203"/>
    <x v="9"/>
    <n v="35.1"/>
    <m/>
    <n v="-35.1"/>
    <x v="10"/>
    <x v="3"/>
    <x v="1"/>
  </r>
  <r>
    <x v="0"/>
    <x v="204"/>
    <x v="10"/>
    <n v="30"/>
    <m/>
    <n v="-30"/>
    <x v="11"/>
    <x v="4"/>
    <x v="1"/>
  </r>
  <r>
    <x v="1"/>
    <x v="204"/>
    <x v="1"/>
    <n v="5"/>
    <m/>
    <n v="-5"/>
    <x v="1"/>
    <x v="1"/>
    <x v="1"/>
  </r>
  <r>
    <x v="1"/>
    <x v="205"/>
    <x v="1"/>
    <n v="5"/>
    <m/>
    <n v="-5"/>
    <x v="1"/>
    <x v="1"/>
    <x v="1"/>
  </r>
  <r>
    <x v="0"/>
    <x v="205"/>
    <x v="12"/>
    <n v="40"/>
    <m/>
    <n v="-40"/>
    <x v="13"/>
    <x v="2"/>
    <x v="1"/>
  </r>
  <r>
    <x v="1"/>
    <x v="206"/>
    <x v="13"/>
    <n v="52.1"/>
    <m/>
    <n v="-52.1"/>
    <x v="14"/>
    <x v="4"/>
    <x v="1"/>
  </r>
  <r>
    <x v="1"/>
    <x v="206"/>
    <x v="14"/>
    <n v="35"/>
    <m/>
    <n v="-35"/>
    <x v="7"/>
    <x v="4"/>
    <x v="1"/>
  </r>
  <r>
    <x v="1"/>
    <x v="206"/>
    <x v="1"/>
    <n v="5"/>
    <m/>
    <n v="-5"/>
    <x v="1"/>
    <x v="1"/>
    <x v="1"/>
  </r>
  <r>
    <x v="1"/>
    <x v="207"/>
    <x v="1"/>
    <n v="5"/>
    <m/>
    <n v="-5"/>
    <x v="1"/>
    <x v="1"/>
    <x v="1"/>
  </r>
  <r>
    <x v="1"/>
    <x v="208"/>
    <x v="1"/>
    <n v="5"/>
    <m/>
    <n v="-5"/>
    <x v="1"/>
    <x v="1"/>
    <x v="1"/>
  </r>
  <r>
    <x v="1"/>
    <x v="208"/>
    <x v="4"/>
    <n v="177"/>
    <m/>
    <n v="-177"/>
    <x v="4"/>
    <x v="2"/>
    <x v="1"/>
  </r>
  <r>
    <x v="1"/>
    <x v="209"/>
    <x v="15"/>
    <n v="44.2"/>
    <m/>
    <n v="-44.2"/>
    <x v="9"/>
    <x v="1"/>
    <x v="1"/>
  </r>
  <r>
    <x v="1"/>
    <x v="210"/>
    <x v="16"/>
    <n v="19.2"/>
    <m/>
    <n v="-19.2"/>
    <x v="9"/>
    <x v="1"/>
    <x v="1"/>
  </r>
  <r>
    <x v="0"/>
    <x v="211"/>
    <x v="17"/>
    <n v="55"/>
    <m/>
    <n v="-55"/>
    <x v="15"/>
    <x v="6"/>
    <x v="1"/>
  </r>
  <r>
    <x v="1"/>
    <x v="211"/>
    <x v="6"/>
    <n v="69.700000000000017"/>
    <m/>
    <n v="-69.700000000000017"/>
    <x v="6"/>
    <x v="3"/>
    <x v="1"/>
  </r>
  <r>
    <x v="1"/>
    <x v="211"/>
    <x v="1"/>
    <n v="5"/>
    <m/>
    <n v="-5"/>
    <x v="1"/>
    <x v="1"/>
    <x v="1"/>
  </r>
  <r>
    <x v="1"/>
    <x v="212"/>
    <x v="1"/>
    <n v="5"/>
    <m/>
    <n v="-5"/>
    <x v="1"/>
    <x v="1"/>
    <x v="1"/>
  </r>
  <r>
    <x v="1"/>
    <x v="213"/>
    <x v="1"/>
    <n v="5"/>
    <m/>
    <n v="-5"/>
    <x v="1"/>
    <x v="1"/>
    <x v="1"/>
  </r>
  <r>
    <x v="1"/>
    <x v="214"/>
    <x v="1"/>
    <n v="5"/>
    <m/>
    <n v="-5"/>
    <x v="1"/>
    <x v="1"/>
    <x v="1"/>
  </r>
  <r>
    <x v="1"/>
    <x v="215"/>
    <x v="1"/>
    <n v="5"/>
    <m/>
    <n v="-5"/>
    <x v="1"/>
    <x v="1"/>
    <x v="1"/>
  </r>
  <r>
    <x v="1"/>
    <x v="215"/>
    <x v="4"/>
    <n v="117"/>
    <m/>
    <n v="-117"/>
    <x v="4"/>
    <x v="2"/>
    <x v="1"/>
  </r>
  <r>
    <x v="1"/>
    <x v="216"/>
    <x v="18"/>
    <n v="131.9"/>
    <m/>
    <n v="-131.9"/>
    <x v="8"/>
    <x v="4"/>
    <x v="1"/>
  </r>
  <r>
    <x v="1"/>
    <x v="216"/>
    <x v="19"/>
    <n v="182.39999999999998"/>
    <m/>
    <n v="-182.39999999999998"/>
    <x v="7"/>
    <x v="4"/>
    <x v="1"/>
  </r>
  <r>
    <x v="1"/>
    <x v="217"/>
    <x v="8"/>
    <n v="152.29999999999998"/>
    <m/>
    <n v="-152.29999999999998"/>
    <x v="8"/>
    <x v="4"/>
    <x v="1"/>
  </r>
  <r>
    <x v="1"/>
    <x v="217"/>
    <x v="9"/>
    <n v="30.300000000000004"/>
    <m/>
    <n v="-30.300000000000004"/>
    <x v="10"/>
    <x v="3"/>
    <x v="1"/>
  </r>
  <r>
    <x v="1"/>
    <x v="217"/>
    <x v="24"/>
    <n v="15"/>
    <m/>
    <n v="-15"/>
    <x v="9"/>
    <x v="1"/>
    <x v="1"/>
  </r>
  <r>
    <x v="1"/>
    <x v="218"/>
    <x v="1"/>
    <n v="5"/>
    <m/>
    <n v="-5"/>
    <x v="1"/>
    <x v="1"/>
    <x v="1"/>
  </r>
  <r>
    <x v="1"/>
    <x v="219"/>
    <x v="1"/>
    <n v="5"/>
    <m/>
    <n v="-5"/>
    <x v="1"/>
    <x v="1"/>
    <x v="1"/>
  </r>
  <r>
    <x v="0"/>
    <x v="219"/>
    <x v="0"/>
    <m/>
    <n v="4000"/>
    <n v="4000"/>
    <x v="0"/>
    <x v="0"/>
    <x v="0"/>
  </r>
  <r>
    <x v="1"/>
    <x v="220"/>
    <x v="1"/>
    <n v="5"/>
    <m/>
    <n v="-5"/>
    <x v="1"/>
    <x v="1"/>
    <x v="1"/>
  </r>
  <r>
    <x v="0"/>
    <x v="221"/>
    <x v="2"/>
    <n v="900"/>
    <m/>
    <n v="-900"/>
    <x v="2"/>
    <x v="2"/>
    <x v="1"/>
  </r>
  <r>
    <x v="0"/>
    <x v="221"/>
    <x v="3"/>
    <n v="150"/>
    <m/>
    <n v="-150"/>
    <x v="3"/>
    <x v="3"/>
    <x v="1"/>
  </r>
  <r>
    <x v="1"/>
    <x v="221"/>
    <x v="1"/>
    <n v="5"/>
    <m/>
    <n v="-5"/>
    <x v="1"/>
    <x v="1"/>
    <x v="1"/>
  </r>
  <r>
    <x v="1"/>
    <x v="221"/>
    <x v="1"/>
    <n v="5"/>
    <m/>
    <n v="-5"/>
    <x v="1"/>
    <x v="1"/>
    <x v="1"/>
  </r>
  <r>
    <x v="1"/>
    <x v="222"/>
    <x v="1"/>
    <n v="5"/>
    <m/>
    <n v="-5"/>
    <x v="1"/>
    <x v="1"/>
    <x v="1"/>
  </r>
  <r>
    <x v="1"/>
    <x v="223"/>
    <x v="1"/>
    <n v="5"/>
    <m/>
    <n v="-5"/>
    <x v="1"/>
    <x v="1"/>
    <x v="1"/>
  </r>
  <r>
    <x v="1"/>
    <x v="223"/>
    <x v="4"/>
    <n v="163.39999999999998"/>
    <m/>
    <n v="-163.39999999999998"/>
    <x v="4"/>
    <x v="2"/>
    <x v="1"/>
  </r>
  <r>
    <x v="0"/>
    <x v="224"/>
    <x v="5"/>
    <n v="58.1"/>
    <m/>
    <n v="-58.1"/>
    <x v="5"/>
    <x v="2"/>
    <x v="1"/>
  </r>
  <r>
    <x v="1"/>
    <x v="224"/>
    <x v="1"/>
    <n v="5"/>
    <m/>
    <n v="-5"/>
    <x v="1"/>
    <x v="1"/>
    <x v="1"/>
  </r>
  <r>
    <x v="1"/>
    <x v="225"/>
    <x v="1"/>
    <n v="5"/>
    <m/>
    <n v="-5"/>
    <x v="1"/>
    <x v="1"/>
    <x v="1"/>
  </r>
  <r>
    <x v="1"/>
    <x v="226"/>
    <x v="6"/>
    <n v="85.299999999999983"/>
    <m/>
    <n v="-85.299999999999983"/>
    <x v="6"/>
    <x v="3"/>
    <x v="1"/>
  </r>
  <r>
    <x v="1"/>
    <x v="226"/>
    <x v="1"/>
    <n v="5"/>
    <m/>
    <n v="-5"/>
    <x v="1"/>
    <x v="1"/>
    <x v="1"/>
  </r>
  <r>
    <x v="1"/>
    <x v="227"/>
    <x v="1"/>
    <n v="5"/>
    <m/>
    <n v="-5"/>
    <x v="1"/>
    <x v="1"/>
    <x v="1"/>
  </r>
  <r>
    <x v="1"/>
    <x v="228"/>
    <x v="4"/>
    <n v="143"/>
    <m/>
    <n v="-143"/>
    <x v="4"/>
    <x v="2"/>
    <x v="1"/>
  </r>
  <r>
    <x v="1"/>
    <x v="228"/>
    <x v="1"/>
    <n v="5"/>
    <m/>
    <n v="-5"/>
    <x v="1"/>
    <x v="1"/>
    <x v="1"/>
  </r>
  <r>
    <x v="1"/>
    <x v="229"/>
    <x v="1"/>
    <n v="5"/>
    <m/>
    <n v="-5"/>
    <x v="1"/>
    <x v="1"/>
    <x v="1"/>
  </r>
  <r>
    <x v="1"/>
    <x v="229"/>
    <x v="7"/>
    <n v="47.8"/>
    <m/>
    <n v="-47.8"/>
    <x v="7"/>
    <x v="4"/>
    <x v="1"/>
  </r>
  <r>
    <x v="1"/>
    <x v="229"/>
    <x v="8"/>
    <n v="105.80000000000001"/>
    <m/>
    <n v="-105.80000000000001"/>
    <x v="8"/>
    <x v="4"/>
    <x v="1"/>
  </r>
  <r>
    <x v="1"/>
    <x v="229"/>
    <x v="20"/>
    <n v="60.1"/>
    <m/>
    <n v="-60.1"/>
    <x v="9"/>
    <x v="1"/>
    <x v="1"/>
  </r>
  <r>
    <x v="1"/>
    <x v="230"/>
    <x v="9"/>
    <n v="36.200000000000003"/>
    <m/>
    <n v="-36.200000000000003"/>
    <x v="10"/>
    <x v="3"/>
    <x v="1"/>
  </r>
  <r>
    <x v="0"/>
    <x v="231"/>
    <x v="10"/>
    <n v="30"/>
    <m/>
    <n v="-30"/>
    <x v="11"/>
    <x v="4"/>
    <x v="1"/>
  </r>
  <r>
    <x v="1"/>
    <x v="231"/>
    <x v="1"/>
    <n v="5"/>
    <m/>
    <n v="-5"/>
    <x v="1"/>
    <x v="1"/>
    <x v="1"/>
  </r>
  <r>
    <x v="1"/>
    <x v="232"/>
    <x v="1"/>
    <n v="5"/>
    <m/>
    <n v="-5"/>
    <x v="1"/>
    <x v="1"/>
    <x v="1"/>
  </r>
  <r>
    <x v="0"/>
    <x v="232"/>
    <x v="12"/>
    <n v="40"/>
    <m/>
    <n v="-40"/>
    <x v="13"/>
    <x v="2"/>
    <x v="1"/>
  </r>
  <r>
    <x v="1"/>
    <x v="233"/>
    <x v="13"/>
    <n v="53"/>
    <m/>
    <n v="-53"/>
    <x v="14"/>
    <x v="4"/>
    <x v="1"/>
  </r>
  <r>
    <x v="1"/>
    <x v="233"/>
    <x v="14"/>
    <n v="35"/>
    <m/>
    <n v="-35"/>
    <x v="7"/>
    <x v="4"/>
    <x v="1"/>
  </r>
  <r>
    <x v="1"/>
    <x v="233"/>
    <x v="1"/>
    <n v="5"/>
    <m/>
    <n v="-5"/>
    <x v="1"/>
    <x v="1"/>
    <x v="1"/>
  </r>
  <r>
    <x v="1"/>
    <x v="234"/>
    <x v="1"/>
    <n v="5"/>
    <m/>
    <n v="-5"/>
    <x v="1"/>
    <x v="1"/>
    <x v="1"/>
  </r>
  <r>
    <x v="1"/>
    <x v="235"/>
    <x v="1"/>
    <n v="5"/>
    <m/>
    <n v="-5"/>
    <x v="1"/>
    <x v="1"/>
    <x v="1"/>
  </r>
  <r>
    <x v="1"/>
    <x v="235"/>
    <x v="4"/>
    <n v="177.9"/>
    <m/>
    <n v="-177.9"/>
    <x v="4"/>
    <x v="2"/>
    <x v="1"/>
  </r>
  <r>
    <x v="1"/>
    <x v="236"/>
    <x v="15"/>
    <n v="45.300000000000004"/>
    <m/>
    <n v="-45.300000000000004"/>
    <x v="9"/>
    <x v="1"/>
    <x v="1"/>
  </r>
  <r>
    <x v="1"/>
    <x v="237"/>
    <x v="16"/>
    <n v="20.099999999999998"/>
    <m/>
    <n v="-20.099999999999998"/>
    <x v="9"/>
    <x v="1"/>
    <x v="1"/>
  </r>
  <r>
    <x v="0"/>
    <x v="238"/>
    <x v="17"/>
    <n v="55"/>
    <m/>
    <n v="-55"/>
    <x v="15"/>
    <x v="6"/>
    <x v="1"/>
  </r>
  <r>
    <x v="1"/>
    <x v="238"/>
    <x v="6"/>
    <n v="70.600000000000023"/>
    <m/>
    <n v="-70.600000000000023"/>
    <x v="6"/>
    <x v="3"/>
    <x v="1"/>
  </r>
  <r>
    <x v="1"/>
    <x v="238"/>
    <x v="1"/>
    <n v="5"/>
    <m/>
    <n v="-5"/>
    <x v="1"/>
    <x v="1"/>
    <x v="1"/>
  </r>
  <r>
    <x v="1"/>
    <x v="239"/>
    <x v="1"/>
    <n v="5"/>
    <m/>
    <n v="-5"/>
    <x v="1"/>
    <x v="1"/>
    <x v="1"/>
  </r>
  <r>
    <x v="1"/>
    <x v="240"/>
    <x v="1"/>
    <n v="5"/>
    <m/>
    <n v="-5"/>
    <x v="1"/>
    <x v="1"/>
    <x v="1"/>
  </r>
  <r>
    <x v="1"/>
    <x v="241"/>
    <x v="1"/>
    <n v="5"/>
    <m/>
    <n v="-5"/>
    <x v="1"/>
    <x v="1"/>
    <x v="1"/>
  </r>
  <r>
    <x v="1"/>
    <x v="242"/>
    <x v="1"/>
    <n v="5"/>
    <m/>
    <n v="-5"/>
    <x v="1"/>
    <x v="1"/>
    <x v="1"/>
  </r>
  <r>
    <x v="1"/>
    <x v="242"/>
    <x v="4"/>
    <n v="223"/>
    <m/>
    <n v="-223"/>
    <x v="4"/>
    <x v="2"/>
    <x v="1"/>
  </r>
  <r>
    <x v="1"/>
    <x v="243"/>
    <x v="18"/>
    <n v="132.9"/>
    <m/>
    <n v="-132.9"/>
    <x v="8"/>
    <x v="4"/>
    <x v="1"/>
  </r>
  <r>
    <x v="1"/>
    <x v="243"/>
    <x v="21"/>
    <n v="175"/>
    <m/>
    <n v="-175"/>
    <x v="8"/>
    <x v="4"/>
    <x v="1"/>
  </r>
  <r>
    <x v="1"/>
    <x v="244"/>
    <x v="8"/>
    <n v="153.39999999999998"/>
    <m/>
    <n v="-153.39999999999998"/>
    <x v="8"/>
    <x v="4"/>
    <x v="1"/>
  </r>
  <r>
    <x v="1"/>
    <x v="244"/>
    <x v="9"/>
    <n v="31.200000000000003"/>
    <m/>
    <n v="-31.200000000000003"/>
    <x v="10"/>
    <x v="3"/>
    <x v="1"/>
  </r>
  <r>
    <x v="1"/>
    <x v="244"/>
    <x v="24"/>
    <n v="15"/>
    <m/>
    <n v="-15"/>
    <x v="9"/>
    <x v="1"/>
    <x v="1"/>
  </r>
  <r>
    <x v="1"/>
    <x v="245"/>
    <x v="1"/>
    <n v="5"/>
    <m/>
    <n v="-5"/>
    <x v="1"/>
    <x v="1"/>
    <x v="1"/>
  </r>
  <r>
    <x v="1"/>
    <x v="246"/>
    <x v="1"/>
    <n v="5"/>
    <m/>
    <n v="-5"/>
    <x v="1"/>
    <x v="1"/>
    <x v="1"/>
  </r>
  <r>
    <x v="0"/>
    <x v="246"/>
    <x v="0"/>
    <m/>
    <n v="4000"/>
    <n v="4000"/>
    <x v="0"/>
    <x v="0"/>
    <x v="0"/>
  </r>
  <r>
    <x v="1"/>
    <x v="247"/>
    <x v="1"/>
    <n v="5"/>
    <m/>
    <n v="-5"/>
    <x v="1"/>
    <x v="1"/>
    <x v="1"/>
  </r>
  <r>
    <x v="0"/>
    <x v="248"/>
    <x v="2"/>
    <n v="900"/>
    <m/>
    <n v="-900"/>
    <x v="2"/>
    <x v="2"/>
    <x v="1"/>
  </r>
  <r>
    <x v="0"/>
    <x v="248"/>
    <x v="3"/>
    <n v="150"/>
    <m/>
    <n v="-150"/>
    <x v="3"/>
    <x v="3"/>
    <x v="1"/>
  </r>
  <r>
    <x v="1"/>
    <x v="248"/>
    <x v="1"/>
    <n v="5"/>
    <m/>
    <n v="-5"/>
    <x v="1"/>
    <x v="1"/>
    <x v="1"/>
  </r>
  <r>
    <x v="1"/>
    <x v="248"/>
    <x v="1"/>
    <n v="5"/>
    <m/>
    <n v="-5"/>
    <x v="1"/>
    <x v="1"/>
    <x v="1"/>
  </r>
  <r>
    <x v="1"/>
    <x v="249"/>
    <x v="1"/>
    <n v="5"/>
    <m/>
    <n v="-5"/>
    <x v="1"/>
    <x v="1"/>
    <x v="1"/>
  </r>
  <r>
    <x v="1"/>
    <x v="250"/>
    <x v="1"/>
    <n v="5"/>
    <m/>
    <n v="-5"/>
    <x v="1"/>
    <x v="1"/>
    <x v="1"/>
  </r>
  <r>
    <x v="1"/>
    <x v="250"/>
    <x v="4"/>
    <n v="105"/>
    <m/>
    <n v="-105"/>
    <x v="4"/>
    <x v="2"/>
    <x v="1"/>
  </r>
  <r>
    <x v="0"/>
    <x v="251"/>
    <x v="5"/>
    <n v="59"/>
    <m/>
    <n v="-59"/>
    <x v="5"/>
    <x v="2"/>
    <x v="1"/>
  </r>
  <r>
    <x v="1"/>
    <x v="251"/>
    <x v="1"/>
    <n v="5"/>
    <m/>
    <n v="-5"/>
    <x v="1"/>
    <x v="1"/>
    <x v="1"/>
  </r>
  <r>
    <x v="1"/>
    <x v="252"/>
    <x v="1"/>
    <n v="5"/>
    <m/>
    <n v="-5"/>
    <x v="1"/>
    <x v="1"/>
    <x v="1"/>
  </r>
  <r>
    <x v="1"/>
    <x v="253"/>
    <x v="6"/>
    <n v="86.399999999999977"/>
    <m/>
    <n v="-86.399999999999977"/>
    <x v="6"/>
    <x v="3"/>
    <x v="1"/>
  </r>
  <r>
    <x v="1"/>
    <x v="253"/>
    <x v="1"/>
    <n v="5"/>
    <m/>
    <n v="-5"/>
    <x v="1"/>
    <x v="1"/>
    <x v="1"/>
  </r>
  <r>
    <x v="1"/>
    <x v="254"/>
    <x v="1"/>
    <n v="5"/>
    <m/>
    <n v="-5"/>
    <x v="1"/>
    <x v="1"/>
    <x v="1"/>
  </r>
  <r>
    <x v="1"/>
    <x v="255"/>
    <x v="4"/>
    <n v="143.9"/>
    <m/>
    <n v="-143.9"/>
    <x v="4"/>
    <x v="2"/>
    <x v="1"/>
  </r>
  <r>
    <x v="1"/>
    <x v="255"/>
    <x v="1"/>
    <n v="5"/>
    <m/>
    <n v="-5"/>
    <x v="1"/>
    <x v="1"/>
    <x v="1"/>
  </r>
  <r>
    <x v="1"/>
    <x v="256"/>
    <x v="1"/>
    <n v="5"/>
    <m/>
    <n v="-5"/>
    <x v="1"/>
    <x v="1"/>
    <x v="1"/>
  </r>
  <r>
    <x v="1"/>
    <x v="256"/>
    <x v="7"/>
    <n v="48.8"/>
    <m/>
    <n v="-48.8"/>
    <x v="7"/>
    <x v="4"/>
    <x v="1"/>
  </r>
  <r>
    <x v="1"/>
    <x v="256"/>
    <x v="8"/>
    <n v="106.70000000000002"/>
    <m/>
    <n v="-106.70000000000002"/>
    <x v="8"/>
    <x v="4"/>
    <x v="1"/>
  </r>
  <r>
    <x v="1"/>
    <x v="256"/>
    <x v="20"/>
    <n v="61.1"/>
    <m/>
    <n v="-61.1"/>
    <x v="9"/>
    <x v="1"/>
    <x v="1"/>
  </r>
  <r>
    <x v="1"/>
    <x v="257"/>
    <x v="9"/>
    <n v="37.200000000000003"/>
    <m/>
    <n v="-37.200000000000003"/>
    <x v="10"/>
    <x v="3"/>
    <x v="1"/>
  </r>
  <r>
    <x v="0"/>
    <x v="258"/>
    <x v="10"/>
    <n v="30"/>
    <m/>
    <n v="-30"/>
    <x v="11"/>
    <x v="4"/>
    <x v="1"/>
  </r>
  <r>
    <x v="1"/>
    <x v="258"/>
    <x v="1"/>
    <n v="5"/>
    <m/>
    <n v="-5"/>
    <x v="1"/>
    <x v="1"/>
    <x v="1"/>
  </r>
  <r>
    <x v="1"/>
    <x v="259"/>
    <x v="1"/>
    <n v="5"/>
    <m/>
    <n v="-5"/>
    <x v="1"/>
    <x v="1"/>
    <x v="1"/>
  </r>
  <r>
    <x v="0"/>
    <x v="259"/>
    <x v="22"/>
    <n v="75"/>
    <m/>
    <n v="-75"/>
    <x v="16"/>
    <x v="5"/>
    <x v="1"/>
  </r>
  <r>
    <x v="0"/>
    <x v="259"/>
    <x v="12"/>
    <n v="40"/>
    <m/>
    <n v="-40"/>
    <x v="13"/>
    <x v="2"/>
    <x v="1"/>
  </r>
  <r>
    <x v="1"/>
    <x v="260"/>
    <x v="13"/>
    <n v="54.1"/>
    <m/>
    <n v="-54.1"/>
    <x v="14"/>
    <x v="4"/>
    <x v="1"/>
  </r>
  <r>
    <x v="1"/>
    <x v="260"/>
    <x v="14"/>
    <n v="35"/>
    <m/>
    <n v="-35"/>
    <x v="7"/>
    <x v="4"/>
    <x v="1"/>
  </r>
  <r>
    <x v="1"/>
    <x v="260"/>
    <x v="1"/>
    <n v="5"/>
    <m/>
    <n v="-5"/>
    <x v="1"/>
    <x v="1"/>
    <x v="1"/>
  </r>
  <r>
    <x v="1"/>
    <x v="261"/>
    <x v="1"/>
    <n v="5"/>
    <m/>
    <n v="-5"/>
    <x v="1"/>
    <x v="1"/>
    <x v="1"/>
  </r>
  <r>
    <x v="1"/>
    <x v="262"/>
    <x v="1"/>
    <n v="5"/>
    <m/>
    <n v="-5"/>
    <x v="1"/>
    <x v="1"/>
    <x v="1"/>
  </r>
  <r>
    <x v="1"/>
    <x v="262"/>
    <x v="4"/>
    <n v="178.9"/>
    <m/>
    <n v="-178.9"/>
    <x v="4"/>
    <x v="2"/>
    <x v="1"/>
  </r>
  <r>
    <x v="1"/>
    <x v="263"/>
    <x v="15"/>
    <n v="46.2"/>
    <m/>
    <n v="-46.2"/>
    <x v="9"/>
    <x v="1"/>
    <x v="1"/>
  </r>
  <r>
    <x v="1"/>
    <x v="264"/>
    <x v="16"/>
    <n v="21.099999999999998"/>
    <m/>
    <n v="-21.099999999999998"/>
    <x v="9"/>
    <x v="1"/>
    <x v="1"/>
  </r>
  <r>
    <x v="0"/>
    <x v="265"/>
    <x v="17"/>
    <n v="55"/>
    <m/>
    <n v="-55"/>
    <x v="15"/>
    <x v="6"/>
    <x v="1"/>
  </r>
  <r>
    <x v="1"/>
    <x v="265"/>
    <x v="6"/>
    <n v="71.500000000000028"/>
    <m/>
    <n v="-71.500000000000028"/>
    <x v="6"/>
    <x v="3"/>
    <x v="1"/>
  </r>
  <r>
    <x v="1"/>
    <x v="265"/>
    <x v="1"/>
    <n v="5"/>
    <m/>
    <n v="-5"/>
    <x v="1"/>
    <x v="1"/>
    <x v="1"/>
  </r>
  <r>
    <x v="1"/>
    <x v="266"/>
    <x v="1"/>
    <n v="5"/>
    <m/>
    <n v="-5"/>
    <x v="1"/>
    <x v="1"/>
    <x v="1"/>
  </r>
  <r>
    <x v="1"/>
    <x v="267"/>
    <x v="1"/>
    <n v="5"/>
    <m/>
    <n v="-5"/>
    <x v="1"/>
    <x v="1"/>
    <x v="1"/>
  </r>
  <r>
    <x v="1"/>
    <x v="268"/>
    <x v="1"/>
    <n v="5"/>
    <m/>
    <n v="-5"/>
    <x v="1"/>
    <x v="1"/>
    <x v="1"/>
  </r>
  <r>
    <x v="1"/>
    <x v="269"/>
    <x v="1"/>
    <n v="5"/>
    <m/>
    <n v="-5"/>
    <x v="1"/>
    <x v="1"/>
    <x v="1"/>
  </r>
  <r>
    <x v="1"/>
    <x v="269"/>
    <x v="4"/>
    <n v="189"/>
    <m/>
    <n v="-189"/>
    <x v="4"/>
    <x v="2"/>
    <x v="1"/>
  </r>
  <r>
    <x v="1"/>
    <x v="270"/>
    <x v="18"/>
    <n v="133.80000000000001"/>
    <m/>
    <n v="-133.80000000000001"/>
    <x v="8"/>
    <x v="4"/>
    <x v="1"/>
  </r>
  <r>
    <x v="1"/>
    <x v="270"/>
    <x v="19"/>
    <n v="184.39999999999998"/>
    <m/>
    <n v="-184.39999999999998"/>
    <x v="7"/>
    <x v="4"/>
    <x v="1"/>
  </r>
  <r>
    <x v="1"/>
    <x v="271"/>
    <x v="8"/>
    <n v="154.49999999999997"/>
    <m/>
    <n v="-154.49999999999997"/>
    <x v="8"/>
    <x v="4"/>
    <x v="1"/>
  </r>
  <r>
    <x v="1"/>
    <x v="271"/>
    <x v="9"/>
    <n v="32.1"/>
    <m/>
    <n v="-32.1"/>
    <x v="10"/>
    <x v="3"/>
    <x v="1"/>
  </r>
  <r>
    <x v="1"/>
    <x v="271"/>
    <x v="24"/>
    <n v="15"/>
    <m/>
    <n v="-15"/>
    <x v="9"/>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E602E38-3139-423A-8BAE-F6DE52DD1CD0}" name="PTTotalAmount" cacheId="0" applyNumberFormats="0" applyBorderFormats="0" applyFontFormats="0" applyPatternFormats="0" applyAlignmentFormats="0" applyWidthHeightFormats="1" dataCaption="Values" grandTotalCaption="Net" updatedVersion="8" minRefreshableVersion="3" useAutoFormatting="1" itemPrintTitles="1" createdVersion="8" indent="0" outline="1" outlineData="1" multipleFieldFilters="0" chartFormat="10">
  <location ref="I3:J14" firstHeaderRow="1" firstDataRow="1" firstDataCol="1"/>
  <pivotFields count="10">
    <pivotField showAll="0"/>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showAll="0"/>
    <pivotField showAll="0"/>
    <pivotField dataField="1" showAll="0"/>
    <pivotField showAll="0"/>
    <pivotField showAll="0"/>
    <pivotField showAll="0"/>
    <pivotField axis="axisRow" showAll="0">
      <items count="15">
        <item x="0"/>
        <item x="1"/>
        <item x="2"/>
        <item x="3"/>
        <item x="4"/>
        <item x="5"/>
        <item x="6"/>
        <item x="7"/>
        <item x="8"/>
        <item x="9"/>
        <item x="10"/>
        <item x="11"/>
        <item x="12"/>
        <item x="13"/>
        <item t="default"/>
      </items>
    </pivotField>
  </pivotFields>
  <rowFields count="1">
    <field x="9"/>
  </rowFields>
  <rowItems count="11">
    <i>
      <x v="1"/>
    </i>
    <i>
      <x v="2"/>
    </i>
    <i>
      <x v="3"/>
    </i>
    <i>
      <x v="4"/>
    </i>
    <i>
      <x v="5"/>
    </i>
    <i>
      <x v="6"/>
    </i>
    <i>
      <x v="7"/>
    </i>
    <i>
      <x v="8"/>
    </i>
    <i>
      <x v="9"/>
    </i>
    <i>
      <x v="10"/>
    </i>
    <i t="grand">
      <x/>
    </i>
  </rowItems>
  <colItems count="1">
    <i/>
  </colItems>
  <dataFields count="1">
    <dataField name="Sum of Amount" fld="5" baseField="0" baseItem="0" numFmtId="167"/>
  </dataFields>
  <formats count="2">
    <format dxfId="286">
      <pivotArea dataOnly="0" labelOnly="1" outline="0" axis="axisValues" fieldPosition="0"/>
    </format>
    <format dxfId="285">
      <pivotArea outline="0" fieldPosition="0">
        <references count="1">
          <reference field="4294967294" count="1">
            <x v="0"/>
          </reference>
        </references>
      </pivotArea>
    </format>
  </formats>
  <chartFormats count="1">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B2AF5F3-CE0C-400A-87D8-355EB15DDB96}" name="PLSlicer"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Category">
  <location ref="E22:E28" firstHeaderRow="1" firstDataRow="1" firstDataCol="1" rowPageCount="1" colPageCount="1"/>
  <pivotFields count="10">
    <pivotField showAll="0"/>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showAll="0"/>
    <pivotField showAll="0"/>
    <pivotField showAll="0"/>
    <pivotField showAll="0"/>
    <pivotField axis="axisRow" showAll="0">
      <items count="8">
        <item x="6"/>
        <item x="1"/>
        <item x="4"/>
        <item x="2"/>
        <item x="5"/>
        <item x="0"/>
        <item x="3"/>
        <item t="default"/>
      </items>
    </pivotField>
    <pivotField axis="axisPage" showAll="0">
      <items count="3">
        <item x="1"/>
        <item x="0"/>
        <item t="default"/>
      </items>
    </pivotField>
    <pivotField showAll="0">
      <items count="15">
        <item x="0"/>
        <item x="1"/>
        <item x="2"/>
        <item x="3"/>
        <item x="4"/>
        <item x="5"/>
        <item x="6"/>
        <item x="7"/>
        <item x="8"/>
        <item x="9"/>
        <item x="10"/>
        <item x="11"/>
        <item x="12"/>
        <item x="13"/>
        <item t="default"/>
      </items>
    </pivotField>
  </pivotFields>
  <rowFields count="1">
    <field x="7"/>
  </rowFields>
  <rowItems count="6">
    <i>
      <x/>
    </i>
    <i>
      <x v="1"/>
    </i>
    <i>
      <x v="2"/>
    </i>
    <i>
      <x v="3"/>
    </i>
    <i>
      <x v="4"/>
    </i>
    <i>
      <x v="6"/>
    </i>
  </rowItems>
  <colItems count="1">
    <i/>
  </colItems>
  <pageFields count="1">
    <pageField fld="8" item="0" hier="-1"/>
  </pageFields>
  <formats count="1">
    <format dxfId="287">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B8C7CC-E956-403F-A725-DA95858D5ADC}" name="PTDonu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4:B17" firstHeaderRow="1" firstDataRow="1" firstDataCol="1"/>
  <pivotFields count="10">
    <pivotField axis="axisRow" showAll="0">
      <items count="3">
        <item x="0"/>
        <item x="1"/>
        <item t="default"/>
      </items>
    </pivotField>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dataField="1" showAll="0"/>
    <pivotField showAll="0"/>
    <pivotField showAll="0"/>
    <pivotField showAll="0"/>
    <pivotField showAll="0" sortType="descending">
      <autoSortScope>
        <pivotArea dataOnly="0" outline="0" fieldPosition="0">
          <references count="1">
            <reference field="4294967294" count="1" selected="0">
              <x v="0"/>
            </reference>
          </references>
        </pivotArea>
      </autoSortScope>
    </pivotField>
    <pivotField showAll="0"/>
    <pivotField showAll="0">
      <items count="15">
        <item x="0"/>
        <item x="1"/>
        <item x="2"/>
        <item x="3"/>
        <item x="4"/>
        <item x="5"/>
        <item x="6"/>
        <item x="7"/>
        <item x="8"/>
        <item x="9"/>
        <item x="10"/>
        <item x="11"/>
        <item x="12"/>
        <item x="13"/>
        <item t="default"/>
      </items>
    </pivotField>
  </pivotFields>
  <rowFields count="1">
    <field x="0"/>
  </rowFields>
  <rowItems count="3">
    <i>
      <x/>
    </i>
    <i>
      <x v="1"/>
    </i>
    <i t="grand">
      <x/>
    </i>
  </rowItems>
  <colItems count="1">
    <i/>
  </colItems>
  <dataFields count="1">
    <dataField name="Sum of Debit" fld="3" baseField="0" baseItem="0" numFmtId="166"/>
  </dataFields>
  <formats count="2">
    <format dxfId="289">
      <pivotArea dataOnly="0" labelOnly="1" outline="0" axis="axisValues" fieldPosition="0"/>
    </format>
    <format dxfId="288">
      <pivotArea outline="0" fieldPosition="0">
        <references count="1">
          <reference field="4294967294" count="1">
            <x v="0"/>
          </reference>
        </references>
      </pivotArea>
    </format>
  </formats>
  <chartFormats count="3">
    <chartFormat chart="8" format="6" series="1">
      <pivotArea type="data" outline="0" fieldPosition="0">
        <references count="1">
          <reference field="4294967294" count="1" selected="0">
            <x v="0"/>
          </reference>
        </references>
      </pivotArea>
    </chartFormat>
    <chartFormat chart="8" format="7">
      <pivotArea type="data" outline="0" fieldPosition="0">
        <references count="2">
          <reference field="4294967294" count="1" selected="0">
            <x v="0"/>
          </reference>
          <reference field="0" count="1" selected="0">
            <x v="0"/>
          </reference>
        </references>
      </pivotArea>
    </chartFormat>
    <chartFormat chart="8" format="8">
      <pivotArea type="data" outline="0" fieldPosition="0">
        <references count="2">
          <reference field="4294967294" count="1" selected="0">
            <x v="0"/>
          </reference>
          <reference field="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C06610B-2328-4C99-B101-DC5C174403D1}" name="PTBarSha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22:B27" firstHeaderRow="1" firstDataRow="1" firstDataCol="1"/>
  <pivotFields count="10">
    <pivotField showAll="0"/>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dataField="1" showAll="0"/>
    <pivotField showAll="0"/>
    <pivotField showAll="0"/>
    <pivotField showAll="0"/>
    <pivotField axis="axisRow" showAll="0" measureFilter="1">
      <items count="8">
        <item x="6"/>
        <item x="1"/>
        <item x="4"/>
        <item x="2"/>
        <item x="5"/>
        <item x="0"/>
        <item x="3"/>
        <item t="default"/>
      </items>
    </pivotField>
    <pivotField showAll="0"/>
    <pivotField showAll="0">
      <items count="15">
        <item h="1" x="0"/>
        <item h="1" x="1"/>
        <item h="1" x="2"/>
        <item h="1" x="3"/>
        <item h="1" x="4"/>
        <item h="1" x="5"/>
        <item h="1" x="6"/>
        <item h="1" x="7"/>
        <item h="1" x="8"/>
        <item h="1" x="9"/>
        <item x="10"/>
        <item h="1" x="11"/>
        <item h="1" x="12"/>
        <item h="1" x="13"/>
        <item t="default"/>
      </items>
    </pivotField>
  </pivotFields>
  <rowFields count="1">
    <field x="7"/>
  </rowFields>
  <rowItems count="5">
    <i>
      <x v="1"/>
    </i>
    <i>
      <x v="2"/>
    </i>
    <i>
      <x v="3"/>
    </i>
    <i>
      <x v="4"/>
    </i>
    <i>
      <x v="6"/>
    </i>
  </rowItems>
  <colItems count="1">
    <i/>
  </colItems>
  <dataFields count="1">
    <dataField name="Sum of Debit" fld="3" baseField="0" baseItem="0" numFmtId="166"/>
  </dataFields>
  <formats count="2">
    <format dxfId="291">
      <pivotArea dataOnly="0" labelOnly="1" outline="0" axis="axisValues" fieldPosition="0"/>
    </format>
    <format dxfId="290">
      <pivotArea outline="0" fieldPosition="0">
        <references count="1">
          <reference field="4294967294" count="1">
            <x v="0"/>
          </reference>
        </references>
      </pivotArea>
    </format>
  </formats>
  <pivotTableStyleInfo name="PivotStyleLight16" showRowHeaders="1" showColHeaders="1" showRowStripes="0" showColStripes="0" showLastColumn="1"/>
  <filters count="1">
    <filter fld="7" type="count" evalOrder="-1" id="3"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81C8A92-6BA4-43B0-9D19-0F5A49BB4329}" name="PTHeadlin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10">
    <pivotField showAll="0"/>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dataField="1" showAll="0"/>
    <pivotField showAll="0"/>
    <pivotField showAll="0"/>
    <pivotField showAll="0"/>
    <pivotField axis="axisRow" showAll="0" sortType="descending">
      <items count="8">
        <item x="6"/>
        <item x="1"/>
        <item x="4"/>
        <item x="2"/>
        <item x="5"/>
        <item h="1" x="0"/>
        <item x="3"/>
        <item t="default"/>
      </items>
      <autoSortScope>
        <pivotArea dataOnly="0" outline="0" fieldPosition="0">
          <references count="1">
            <reference field="4294967294" count="1" selected="0">
              <x v="0"/>
            </reference>
          </references>
        </pivotArea>
      </autoSortScope>
    </pivotField>
    <pivotField showAll="0"/>
    <pivotField showAll="0">
      <items count="15">
        <item x="0"/>
        <item x="1"/>
        <item x="2"/>
        <item x="3"/>
        <item x="4"/>
        <item x="5"/>
        <item x="6"/>
        <item x="7"/>
        <item x="8"/>
        <item x="9"/>
        <item x="10"/>
        <item x="11"/>
        <item x="12"/>
        <item x="13"/>
        <item t="default"/>
      </items>
    </pivotField>
  </pivotFields>
  <rowFields count="1">
    <field x="7"/>
  </rowFields>
  <rowItems count="7">
    <i>
      <x v="3"/>
    </i>
    <i>
      <x v="2"/>
    </i>
    <i>
      <x v="6"/>
    </i>
    <i>
      <x v="1"/>
    </i>
    <i>
      <x/>
    </i>
    <i>
      <x v="4"/>
    </i>
    <i t="grand">
      <x/>
    </i>
  </rowItems>
  <colItems count="1">
    <i/>
  </colItems>
  <dataFields count="1">
    <dataField name="Sum of Debit" fld="3" baseField="0" baseItem="0" numFmtId="166"/>
  </dataFields>
  <formats count="2">
    <format dxfId="293">
      <pivotArea dataOnly="0" labelOnly="1" outline="0" axis="axisValues" fieldPosition="0"/>
    </format>
    <format dxfId="292">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C07B4CF-7C28-4FE3-AEAD-3478FAF1FFBE}" name="PTWaterfall" cacheId="0" applyNumberFormats="0" applyBorderFormats="0" applyFontFormats="0" applyPatternFormats="0" applyAlignmentFormats="0" applyWidthHeightFormats="1" dataCaption="Values" grandTotalCaption="Net" updatedVersion="8" minRefreshableVersion="3" useAutoFormatting="1" itemPrintTitles="1" createdVersion="8" indent="0" outline="1" outlineData="1" multipleFieldFilters="0" chartFormat="10">
  <location ref="AA3:AB11" firstHeaderRow="1" firstDataRow="1" firstDataCol="1" rowPageCount="1" colPageCount="1"/>
  <pivotFields count="10">
    <pivotField showAll="0"/>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showAll="0"/>
    <pivotField showAll="0"/>
    <pivotField dataField="1" showAll="0"/>
    <pivotField showAll="0"/>
    <pivotField axis="axisRow">
      <items count="8">
        <item x="0"/>
        <item x="1"/>
        <item x="2"/>
        <item x="6"/>
        <item x="3"/>
        <item x="4"/>
        <item x="5"/>
        <item t="default"/>
      </items>
    </pivotField>
    <pivotField showAll="0">
      <items count="3">
        <item x="1"/>
        <item x="0"/>
        <item t="default"/>
      </items>
    </pivotField>
    <pivotField axis="axisPage" multipleItemSelectionAllowed="1" showAll="0">
      <items count="15">
        <item h="1" x="0"/>
        <item h="1" x="1"/>
        <item h="1" x="2"/>
        <item h="1" x="3"/>
        <item h="1" x="4"/>
        <item h="1" x="5"/>
        <item h="1" x="6"/>
        <item h="1" x="7"/>
        <item h="1" x="8"/>
        <item h="1" x="9"/>
        <item x="10"/>
        <item h="1" x="11"/>
        <item h="1" x="12"/>
        <item h="1" x="13"/>
        <item t="default"/>
      </items>
    </pivotField>
  </pivotFields>
  <rowFields count="1">
    <field x="7"/>
  </rowFields>
  <rowItems count="8">
    <i>
      <x/>
    </i>
    <i>
      <x v="1"/>
    </i>
    <i>
      <x v="2"/>
    </i>
    <i>
      <x v="3"/>
    </i>
    <i>
      <x v="4"/>
    </i>
    <i>
      <x v="5"/>
    </i>
    <i>
      <x v="6"/>
    </i>
    <i t="grand">
      <x/>
    </i>
  </rowItems>
  <colItems count="1">
    <i/>
  </colItems>
  <pageFields count="1">
    <pageField fld="9" hier="-1"/>
  </pageFields>
  <dataFields count="1">
    <dataField name="Sum of Amount" fld="5" baseField="0" baseItem="0"/>
  </dataFields>
  <formats count="1">
    <format dxfId="294">
      <pivotArea dataOnly="0" labelOnly="1" outline="0" axis="axisValues"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52D1CD1-74C4-45BF-B09B-849A5BC86678}" name="PTTreeMap" cacheId="0" applyNumberFormats="0" applyBorderFormats="0" applyFontFormats="0" applyPatternFormats="0" applyAlignmentFormats="0" applyWidthHeightFormats="1" dataCaption="Values" grandTotalCaption="Net" updatedVersion="8" minRefreshableVersion="3" useAutoFormatting="1" rowGrandTotals="0" itemPrintTitles="1" createdVersion="8" indent="0" compact="0" compactData="0" multipleFieldFilters="0" chartFormat="10">
  <location ref="V3:X19" firstHeaderRow="1" firstDataRow="1" firstDataCol="2" rowPageCount="1" colPageCount="1"/>
  <pivotFields count="10">
    <pivotField compact="0" outline="0" showAll="0">
      <extLst>
        <ext xmlns:x14="http://schemas.microsoft.com/office/spreadsheetml/2009/9/main" uri="{2946ED86-A175-432a-8AC1-64E0C546D7DE}">
          <x14:pivotField fillDownLabels="1"/>
        </ext>
      </extLst>
    </pivotField>
    <pivotField compact="0" numFmtId="14" outline="0"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18">
        <item x="8"/>
        <item x="1"/>
        <item x="12"/>
        <item x="16"/>
        <item x="15"/>
        <item x="7"/>
        <item x="17"/>
        <item x="5"/>
        <item x="14"/>
        <item x="4"/>
        <item x="11"/>
        <item x="6"/>
        <item x="3"/>
        <item x="13"/>
        <item x="2"/>
        <item x="9"/>
        <item x="0"/>
        <item x="10"/>
      </items>
      <extLst>
        <ext xmlns:x14="http://schemas.microsoft.com/office/spreadsheetml/2009/9/main" uri="{2946ED86-A175-432a-8AC1-64E0C546D7DE}">
          <x14:pivotField fillDownLabels="1"/>
        </ext>
      </extLst>
    </pivotField>
    <pivotField axis="axisRow" compact="0" outline="0" showAll="0" defaultSubtotal="0">
      <items count="7">
        <item x="6"/>
        <item x="1"/>
        <item x="4"/>
        <item x="2"/>
        <item x="5"/>
        <item x="0"/>
        <item x="3"/>
      </items>
      <extLst>
        <ext xmlns:x14="http://schemas.microsoft.com/office/spreadsheetml/2009/9/main" uri="{2946ED86-A175-432a-8AC1-64E0C546D7DE}">
          <x14:pivotField fillDownLabels="1"/>
        </ext>
      </extLst>
    </pivotField>
    <pivotField axis="axisPage" compact="0" outline="0" showAll="0">
      <items count="3">
        <item x="1"/>
        <item x="0"/>
        <item t="default"/>
      </items>
      <extLst>
        <ext xmlns:x14="http://schemas.microsoft.com/office/spreadsheetml/2009/9/main" uri="{2946ED86-A175-432a-8AC1-64E0C546D7DE}">
          <x14:pivotField fillDownLabels="1"/>
        </ext>
      </extLst>
    </pivotField>
    <pivotField compact="0" outline="0" showAll="0">
      <items count="15">
        <item h="1" x="0"/>
        <item h="1" x="1"/>
        <item h="1" x="2"/>
        <item h="1" x="3"/>
        <item h="1" x="4"/>
        <item h="1" x="5"/>
        <item h="1" x="6"/>
        <item h="1" x="7"/>
        <item h="1" x="8"/>
        <item h="1" x="9"/>
        <item x="10"/>
        <item h="1" x="11"/>
        <item h="1" x="12"/>
        <item h="1" x="13"/>
        <item t="default"/>
      </items>
      <extLst>
        <ext xmlns:x14="http://schemas.microsoft.com/office/spreadsheetml/2009/9/main" uri="{2946ED86-A175-432a-8AC1-64E0C546D7DE}">
          <x14:pivotField fillDownLabels="1"/>
        </ext>
      </extLst>
    </pivotField>
  </pivotFields>
  <rowFields count="2">
    <field x="7"/>
    <field x="6"/>
  </rowFields>
  <rowItems count="16">
    <i>
      <x/>
      <x v="4"/>
    </i>
    <i>
      <x v="1"/>
      <x v="1"/>
    </i>
    <i r="1">
      <x v="15"/>
    </i>
    <i>
      <x v="2"/>
      <x/>
    </i>
    <i r="1">
      <x v="5"/>
    </i>
    <i r="1">
      <x v="8"/>
    </i>
    <i r="1">
      <x v="10"/>
    </i>
    <i>
      <x v="3"/>
      <x v="7"/>
    </i>
    <i r="1">
      <x v="9"/>
    </i>
    <i r="1">
      <x v="13"/>
    </i>
    <i r="1">
      <x v="14"/>
    </i>
    <i>
      <x v="4"/>
      <x v="3"/>
    </i>
    <i>
      <x v="5"/>
      <x v="16"/>
    </i>
    <i>
      <x v="6"/>
      <x v="11"/>
    </i>
    <i r="1">
      <x v="12"/>
    </i>
    <i r="1">
      <x v="17"/>
    </i>
  </rowItems>
  <colItems count="1">
    <i/>
  </colItems>
  <pageFields count="1">
    <pageField fld="8" hier="-1"/>
  </pageFields>
  <dataFields count="1">
    <dataField name="Sum of Debit" fld="3" baseField="0" baseItem="0" numFmtId="167"/>
  </dataFields>
  <formats count="2">
    <format dxfId="296">
      <pivotArea dataOnly="0" labelOnly="1" outline="0" axis="axisValues" fieldPosition="0"/>
    </format>
    <format dxfId="295">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24B622B-8A33-49B4-B631-1E9E7708D168}" name="PTLineChart" cacheId="0"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chartFormat="13">
  <location ref="M3:S15" firstHeaderRow="1" firstDataRow="2" firstDataCol="1" rowPageCount="1" colPageCount="1"/>
  <pivotFields count="10">
    <pivotField showAll="0"/>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dataField="1" showAll="0"/>
    <pivotField showAll="0"/>
    <pivotField showAll="0"/>
    <pivotField showAll="0"/>
    <pivotField axis="axisCol" showAll="0" sortType="descending">
      <items count="8">
        <item x="6"/>
        <item x="1"/>
        <item x="4"/>
        <item x="2"/>
        <item x="5"/>
        <item h="1" x="0"/>
        <item x="3"/>
        <item t="default"/>
      </items>
      <autoSortScope>
        <pivotArea dataOnly="0" outline="0" fieldPosition="0">
          <references count="1">
            <reference field="4294967294" count="1" selected="0">
              <x v="0"/>
            </reference>
          </references>
        </pivotArea>
      </autoSortScope>
    </pivotField>
    <pivotField axis="axisPage" showAll="0">
      <items count="3">
        <item x="1"/>
        <item x="0"/>
        <item t="default"/>
      </items>
    </pivotField>
    <pivotField axis="axisRow" showAll="0">
      <items count="15">
        <item x="0"/>
        <item x="1"/>
        <item x="2"/>
        <item x="3"/>
        <item x="4"/>
        <item x="5"/>
        <item x="6"/>
        <item x="7"/>
        <item x="8"/>
        <item x="9"/>
        <item x="10"/>
        <item x="11"/>
        <item x="12"/>
        <item x="13"/>
        <item t="default"/>
      </items>
    </pivotField>
  </pivotFields>
  <rowFields count="1">
    <field x="9"/>
  </rowFields>
  <rowItems count="11">
    <i>
      <x v="1"/>
    </i>
    <i>
      <x v="2"/>
    </i>
    <i>
      <x v="3"/>
    </i>
    <i>
      <x v="4"/>
    </i>
    <i>
      <x v="5"/>
    </i>
    <i>
      <x v="6"/>
    </i>
    <i>
      <x v="7"/>
    </i>
    <i>
      <x v="8"/>
    </i>
    <i>
      <x v="9"/>
    </i>
    <i>
      <x v="10"/>
    </i>
    <i t="grand">
      <x/>
    </i>
  </rowItems>
  <colFields count="1">
    <field x="7"/>
  </colFields>
  <colItems count="6">
    <i>
      <x v="3"/>
    </i>
    <i>
      <x v="2"/>
    </i>
    <i>
      <x v="6"/>
    </i>
    <i>
      <x v="1"/>
    </i>
    <i>
      <x/>
    </i>
    <i>
      <x v="4"/>
    </i>
  </colItems>
  <pageFields count="1">
    <pageField fld="8" item="0" hier="-1"/>
  </pageFields>
  <dataFields count="1">
    <dataField name="Sum of Debit" fld="3" baseField="0" baseItem="0"/>
  </dataFields>
  <formats count="1">
    <format dxfId="297">
      <pivotArea dataOnly="0" labelOnly="1" outline="0" axis="axisValues" fieldPosition="0"/>
    </format>
  </formats>
  <chartFormats count="7">
    <chartFormat chart="12" format="24" series="1">
      <pivotArea type="data" outline="0" fieldPosition="0">
        <references count="2">
          <reference field="4294967294" count="1" selected="0">
            <x v="0"/>
          </reference>
          <reference field="7" count="1" selected="0">
            <x v="3"/>
          </reference>
        </references>
      </pivotArea>
    </chartFormat>
    <chartFormat chart="12" format="25" series="1">
      <pivotArea type="data" outline="0" fieldPosition="0">
        <references count="2">
          <reference field="4294967294" count="1" selected="0">
            <x v="0"/>
          </reference>
          <reference field="7" count="1" selected="0">
            <x v="2"/>
          </reference>
        </references>
      </pivotArea>
    </chartFormat>
    <chartFormat chart="12" format="26" series="1">
      <pivotArea type="data" outline="0" fieldPosition="0">
        <references count="2">
          <reference field="4294967294" count="1" selected="0">
            <x v="0"/>
          </reference>
          <reference field="7" count="1" selected="0">
            <x v="6"/>
          </reference>
        </references>
      </pivotArea>
    </chartFormat>
    <chartFormat chart="12" format="27" series="1">
      <pivotArea type="data" outline="0" fieldPosition="0">
        <references count="2">
          <reference field="4294967294" count="1" selected="0">
            <x v="0"/>
          </reference>
          <reference field="7" count="1" selected="0">
            <x v="1"/>
          </reference>
        </references>
      </pivotArea>
    </chartFormat>
    <chartFormat chart="12" format="28" series="1">
      <pivotArea type="data" outline="0" fieldPosition="0">
        <references count="2">
          <reference field="4294967294" count="1" selected="0">
            <x v="0"/>
          </reference>
          <reference field="7" count="1" selected="0">
            <x v="0"/>
          </reference>
        </references>
      </pivotArea>
    </chartFormat>
    <chartFormat chart="12" format="29" series="1">
      <pivotArea type="data" outline="0" fieldPosition="0">
        <references count="2">
          <reference field="4294967294" count="1" selected="0">
            <x v="0"/>
          </reference>
          <reference field="7" count="1" selected="0">
            <x v="4"/>
          </reference>
        </references>
      </pivotArea>
    </chartFormat>
    <chartFormat chart="12" format="30">
      <pivotArea type="data" outline="0" fieldPosition="0">
        <references count="3">
          <reference field="4294967294" count="1" selected="0">
            <x v="0"/>
          </reference>
          <reference field="7" count="1" selected="0">
            <x v="0"/>
          </reference>
          <reference field="9"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37C371-5177-4AAF-82FD-EBD3792AFC23}" name="PTExpClnChart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E3:F14" firstHeaderRow="1" firstDataRow="1" firstDataCol="1"/>
  <pivotFields count="10">
    <pivotField showAll="0"/>
    <pivotField numFmtId="14" showAll="0">
      <items count="27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6"/>
        <item x="135"/>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t="default"/>
      </items>
    </pivotField>
    <pivotField showAll="0"/>
    <pivotField dataField="1" showAll="0"/>
    <pivotField showAll="0"/>
    <pivotField showAll="0"/>
    <pivotField showAll="0"/>
    <pivotField showAll="0">
      <items count="8">
        <item x="6"/>
        <item x="1"/>
        <item x="4"/>
        <item x="2"/>
        <item x="5"/>
        <item x="0"/>
        <item x="3"/>
        <item t="default"/>
      </items>
    </pivotField>
    <pivotField showAll="0"/>
    <pivotField axis="axisRow" showAll="0">
      <items count="15">
        <item x="0"/>
        <item x="1"/>
        <item x="2"/>
        <item x="3"/>
        <item x="4"/>
        <item x="5"/>
        <item x="6"/>
        <item x="7"/>
        <item x="8"/>
        <item x="9"/>
        <item x="10"/>
        <item x="11"/>
        <item x="12"/>
        <item x="13"/>
        <item t="default"/>
      </items>
    </pivotField>
  </pivotFields>
  <rowFields count="1">
    <field x="9"/>
  </rowFields>
  <rowItems count="11">
    <i>
      <x v="1"/>
    </i>
    <i>
      <x v="2"/>
    </i>
    <i>
      <x v="3"/>
    </i>
    <i>
      <x v="4"/>
    </i>
    <i>
      <x v="5"/>
    </i>
    <i>
      <x v="6"/>
    </i>
    <i>
      <x v="7"/>
    </i>
    <i>
      <x v="8"/>
    </i>
    <i>
      <x v="9"/>
    </i>
    <i>
      <x v="10"/>
    </i>
    <i t="grand">
      <x/>
    </i>
  </rowItems>
  <colItems count="1">
    <i/>
  </colItems>
  <dataFields count="1">
    <dataField name="Sum of Debit" fld="3" baseField="0" baseItem="0" numFmtId="167"/>
  </dataFields>
  <formats count="2">
    <format dxfId="299">
      <pivotArea dataOnly="0" labelOnly="1" outline="0" axis="axisValues" fieldPosition="0"/>
    </format>
    <format dxfId="298">
      <pivotArea outline="0" fieldPosition="0">
        <references count="1">
          <reference field="4294967294" count="1">
            <x v="0"/>
          </reference>
        </references>
      </pivotArea>
    </format>
  </formats>
  <chartFormats count="1">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__Date" xr10:uid="{99CF4295-954B-4111-8BED-6E401E0F1674}" sourceName="Months (Date)">
  <pivotTables>
    <pivotTable tabId="4" name="PTTreeMap"/>
    <pivotTable tabId="4" name="PTWaterfall"/>
    <pivotTable tabId="4" name="PTBarShape"/>
  </pivotTables>
  <data>
    <tabular pivotCacheId="853658709">
      <items count="14">
        <i x="1"/>
        <i x="2"/>
        <i x="3"/>
        <i x="4"/>
        <i x="5"/>
        <i x="6"/>
        <i x="7"/>
        <i x="8"/>
        <i x="9"/>
        <i x="10" s="1"/>
        <i x="11" nd="1"/>
        <i x="12" nd="1"/>
        <i x="0" nd="1"/>
        <i x="13"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5C6AADBE-8817-4938-95D8-1510299BAF24}" sourceName="Category">
  <pivotTables>
    <pivotTable tabId="4" name="PTTreeMap"/>
    <pivotTable tabId="4" name="PLSlicer"/>
    <pivotTable tabId="4" name="PTExpClnCharts"/>
  </pivotTables>
  <data>
    <tabular pivotCacheId="853658709">
      <items count="7">
        <i x="6" s="1"/>
        <i x="1" s="1"/>
        <i x="4" s="1"/>
        <i x="2" s="1"/>
        <i x="5" s="1"/>
        <i x="3" s="1"/>
        <i x="0"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Date)" xr10:uid="{7D157B0D-4E29-4F82-B713-A97CC293FC26}" cache="Slicer_Months__Date" caption="Months" columnCount="2" style="SlicerStyleDark5" lockedPosition="1" rowHeight="324000"/>
  <slicer name="Category" xr10:uid="{5C8398E6-C0DC-49A6-B39F-872BBFB83628}" cache="Slicer_Category" caption="Category" style="SlicerStyleDark5" lockedPosition="1" rowHeight="324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F364CB-D4E3-4D85-9D14-94F4FDDBA962}" name="Transactions" displayName="Transactions" ref="A1:I488" totalsRowShown="0" headerRowDxfId="284" headerRowBorderDxfId="283" tableBorderDxfId="282" totalsRowBorderDxfId="281">
  <autoFilter ref="A1:I488" xr:uid="{F6F364CB-D4E3-4D85-9D14-94F4FDDBA962}"/>
  <tableColumns count="9">
    <tableColumn id="1" xr3:uid="{6D8E2E0D-F997-4A90-84B8-BA6BB6D376D8}" name="Account" dataDxfId="280"/>
    <tableColumn id="2" xr3:uid="{067C4E20-4082-4953-9193-300ED4793408}" name="Date" dataDxfId="279"/>
    <tableColumn id="3" xr3:uid="{D8C7FA20-3F54-4DAE-9402-B8E424658381}" name="Description" dataDxfId="278"/>
    <tableColumn id="4" xr3:uid="{046348FB-1B14-4FC7-960D-D2EEF7B3596B}" name="Debit" dataDxfId="277"/>
    <tableColumn id="5" xr3:uid="{40E65A9B-2529-4FBE-B17F-BC57BF921B38}" name="Credit" dataDxfId="276"/>
    <tableColumn id="6" xr3:uid="{E46D8326-5875-44A0-8810-D14579CA303A}" name="Amount" dataDxfId="275">
      <calculatedColumnFormula>Transactions[[#This Row],[Credit]]-Transactions[[#This Row],[Debit]]</calculatedColumnFormula>
    </tableColumn>
    <tableColumn id="7" xr3:uid="{5DF5D140-167C-4D9B-A7A7-73910788E7C1}" name="Sub-category" dataDxfId="274"/>
    <tableColumn id="8" xr3:uid="{C0A87C19-D707-4AD8-8F6E-46056223BC9F}" name="Category" dataDxfId="273">
      <calculatedColumnFormula>VLOOKUP(Transactions[[#This Row],[Sub-category]],DATA_VALIDATION[],2,0)</calculatedColumnFormula>
    </tableColumn>
    <tableColumn id="9" xr3:uid="{26FBF86F-6D2F-4884-B166-A66CF096DD36}" name="Category Type" dataDxfId="272">
      <calculatedColumnFormula>VLOOKUP(Transactions[[#This Row],[Sub-category]],DATA_VALIDATION[],3,0)</calculatedColumnFormula>
    </tableColumn>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F744A55-7EEF-419F-85FB-FEF0AD358C11}" name="DATA_VALIDATION" displayName="DATA_VALIDATION" ref="A1:C19" totalsRowShown="0" headerRowDxfId="271" headerRowBorderDxfId="270">
  <autoFilter ref="A1:C19" xr:uid="{0F744A55-7EEF-419F-85FB-FEF0AD358C11}"/>
  <tableColumns count="3">
    <tableColumn id="1" xr3:uid="{2ECD093E-2AB9-473C-8EB8-6DA8AABD9584}" name="Sub-category"/>
    <tableColumn id="2" xr3:uid="{D1DFB474-FFE9-4E9C-B71F-A935B095719F}" name="Category"/>
    <tableColumn id="3" xr3:uid="{13DF6FB8-0923-4886-9125-3D5915182AD4}" name="Category Type"/>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14A6DB-20BF-45AF-9BDC-A668BC9BB31C}">
  <dimension ref="A1:T43"/>
  <sheetViews>
    <sheetView showGridLines="0" tabSelected="1" topLeftCell="A21" zoomScale="91" zoomScaleNormal="80" workbookViewId="0">
      <selection activeCell="J47" sqref="J47"/>
    </sheetView>
  </sheetViews>
  <sheetFormatPr defaultRowHeight="14.4" x14ac:dyDescent="0.3"/>
  <cols>
    <col min="9" max="9" width="17.77734375" bestFit="1" customWidth="1"/>
    <col min="10" max="10" width="11.77734375" bestFit="1" customWidth="1"/>
    <col min="12" max="12" width="8.88671875" customWidth="1"/>
  </cols>
  <sheetData>
    <row r="1" spans="1:20" x14ac:dyDescent="0.3">
      <c r="A1" s="19"/>
      <c r="B1" s="19"/>
      <c r="C1" s="19"/>
      <c r="D1" s="19"/>
      <c r="E1" s="19"/>
      <c r="F1" s="19"/>
      <c r="G1" s="19"/>
      <c r="H1" s="19"/>
      <c r="I1" s="19"/>
      <c r="J1" s="19"/>
      <c r="K1" s="19"/>
      <c r="L1" s="19"/>
      <c r="M1" s="19"/>
      <c r="N1" s="19"/>
      <c r="O1" s="19"/>
      <c r="P1" s="19"/>
      <c r="Q1" s="19"/>
      <c r="R1" s="19"/>
      <c r="S1" s="19"/>
      <c r="T1" s="19"/>
    </row>
    <row r="2" spans="1:20" x14ac:dyDescent="0.3">
      <c r="A2" s="19"/>
      <c r="B2" s="19"/>
      <c r="C2" s="19"/>
      <c r="D2" s="19"/>
      <c r="E2" s="19"/>
      <c r="F2" s="19"/>
      <c r="G2" s="19"/>
      <c r="H2" s="19"/>
      <c r="I2" s="19"/>
      <c r="J2" s="19"/>
      <c r="K2" s="19"/>
      <c r="L2" s="19"/>
      <c r="M2" s="19"/>
      <c r="N2" s="19"/>
      <c r="O2" s="19"/>
      <c r="P2" s="19"/>
      <c r="Q2" s="19"/>
      <c r="R2" s="19"/>
      <c r="S2" s="19"/>
      <c r="T2" s="19"/>
    </row>
    <row r="3" spans="1:20" x14ac:dyDescent="0.3">
      <c r="J3">
        <f>Analysis!B4</f>
        <v>16399.800000000003</v>
      </c>
    </row>
    <row r="38" spans="9:12" ht="21" x14ac:dyDescent="0.4">
      <c r="I38" s="20" t="str">
        <f>"TOP 5 Category in "&amp;Analysis!AD2</f>
        <v>TOP 5 Category in Oct</v>
      </c>
      <c r="J38" s="20"/>
      <c r="K38" s="20"/>
      <c r="L38" s="20"/>
    </row>
    <row r="39" spans="9:12" ht="18" x14ac:dyDescent="0.35">
      <c r="I39" s="17" t="str">
        <f>Analysis!A29</f>
        <v>Living Expenses</v>
      </c>
      <c r="J39" s="21">
        <f>Analysis!B29</f>
        <v>1615.8</v>
      </c>
      <c r="K39">
        <f>J39</f>
        <v>1615.8</v>
      </c>
    </row>
    <row r="40" spans="9:12" ht="18" x14ac:dyDescent="0.35">
      <c r="I40" s="17" t="str">
        <f>Analysis!A30</f>
        <v>Discretionary</v>
      </c>
      <c r="J40" s="21">
        <f>Analysis!B30</f>
        <v>747.3</v>
      </c>
      <c r="K40">
        <f t="shared" ref="K40:K43" si="0">J40</f>
        <v>747.3</v>
      </c>
    </row>
    <row r="41" spans="9:12" ht="18" x14ac:dyDescent="0.35">
      <c r="I41" s="17" t="str">
        <f>Analysis!A31</f>
        <v>Transport</v>
      </c>
      <c r="J41" s="21">
        <f>Analysis!B31</f>
        <v>377.2</v>
      </c>
      <c r="K41">
        <f t="shared" si="0"/>
        <v>377.2</v>
      </c>
    </row>
    <row r="42" spans="9:12" ht="18" x14ac:dyDescent="0.35">
      <c r="I42" s="17" t="str">
        <f>Analysis!A32</f>
        <v>Dining Out</v>
      </c>
      <c r="J42" s="21">
        <f>Analysis!B32</f>
        <v>258.39999999999998</v>
      </c>
      <c r="K42">
        <f t="shared" si="0"/>
        <v>258.39999999999998</v>
      </c>
    </row>
    <row r="43" spans="9:12" ht="18" x14ac:dyDescent="0.35">
      <c r="I43" s="17" t="str">
        <f>Analysis!A33</f>
        <v>Medical</v>
      </c>
      <c r="J43" s="21">
        <f>Analysis!B33</f>
        <v>75</v>
      </c>
      <c r="K43">
        <f t="shared" si="0"/>
        <v>75</v>
      </c>
    </row>
  </sheetData>
  <mergeCells count="2">
    <mergeCell ref="A1:T2"/>
    <mergeCell ref="I38:L38"/>
  </mergeCells>
  <conditionalFormatting sqref="K39:K43">
    <cfRule type="dataBar" priority="1">
      <dataBar showValue="0">
        <cfvo type="min"/>
        <cfvo type="max"/>
        <color theme="7"/>
      </dataBar>
      <extLst>
        <ext xmlns:x14="http://schemas.microsoft.com/office/spreadsheetml/2009/9/main" uri="{B025F937-C7B1-47D3-B67F-A62EFF666E3E}">
          <x14:id>{86A9FA12-DE53-48DD-8BE8-A822CFE157B8}</x14:id>
        </ext>
      </extLst>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86A9FA12-DE53-48DD-8BE8-A822CFE157B8}">
            <x14:dataBar minLength="0" maxLength="100" gradient="0">
              <x14:cfvo type="autoMin"/>
              <x14:cfvo type="autoMax"/>
              <x14:negativeFillColor rgb="FFFF0000"/>
              <x14:axisColor rgb="FF000000"/>
            </x14:dataBar>
          </x14:cfRule>
          <xm:sqref>K39:K43</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7B93C5-D801-4D17-938C-367AD4A9826D}">
  <dimension ref="A1:AD33"/>
  <sheetViews>
    <sheetView topLeftCell="Q1" workbookViewId="0">
      <selection activeCell="AD2" sqref="AD2"/>
    </sheetView>
  </sheetViews>
  <sheetFormatPr defaultRowHeight="14.4" x14ac:dyDescent="0.3"/>
  <cols>
    <col min="1" max="1" width="13.44140625" bestFit="1" customWidth="1"/>
    <col min="2" max="2" width="11.5546875" bestFit="1" customWidth="1"/>
    <col min="5" max="5" width="12.44140625" bestFit="1" customWidth="1"/>
    <col min="6" max="6" width="11.5546875" bestFit="1" customWidth="1"/>
    <col min="7" max="7" width="10.88671875" bestFit="1" customWidth="1"/>
    <col min="9" max="9" width="12.44140625" bestFit="1" customWidth="1"/>
    <col min="10" max="10" width="11.5546875" bestFit="1" customWidth="1"/>
    <col min="13" max="13" width="12.44140625" bestFit="1" customWidth="1"/>
    <col min="14" max="14" width="15.5546875" bestFit="1" customWidth="1"/>
    <col min="15" max="15" width="12.109375" bestFit="1" customWidth="1"/>
    <col min="16" max="16" width="8.88671875" bestFit="1" customWidth="1"/>
    <col min="17" max="17" width="9.5546875" bestFit="1" customWidth="1"/>
    <col min="18" max="18" width="7" bestFit="1" customWidth="1"/>
    <col min="19" max="19" width="7.6640625" bestFit="1" customWidth="1"/>
    <col min="20" max="20" width="10.5546875" bestFit="1" customWidth="1"/>
    <col min="22" max="23" width="14.21875" bestFit="1" customWidth="1"/>
    <col min="24" max="25" width="11.5546875" bestFit="1" customWidth="1"/>
    <col min="27" max="27" width="13.44140625" bestFit="1" customWidth="1"/>
    <col min="28" max="28" width="13.5546875" bestFit="1" customWidth="1"/>
    <col min="29" max="29" width="11" bestFit="1" customWidth="1"/>
    <col min="30" max="30" width="22.109375" bestFit="1" customWidth="1"/>
    <col min="31" max="31" width="13.109375" bestFit="1" customWidth="1"/>
  </cols>
  <sheetData>
    <row r="1" spans="1:30" x14ac:dyDescent="0.3">
      <c r="M1" s="11" t="s">
        <v>63</v>
      </c>
      <c r="N1" t="s">
        <v>38</v>
      </c>
      <c r="V1" s="11" t="s">
        <v>63</v>
      </c>
      <c r="W1" t="s">
        <v>80</v>
      </c>
      <c r="AA1" s="11" t="s">
        <v>81</v>
      </c>
      <c r="AB1" t="s">
        <v>76</v>
      </c>
      <c r="AD1" t="str" cm="1">
        <f t="array" ref="AD1">"Expenses - "&amp;_xlfn.IFS(AB1="(All)","YTD",AB1="(Multiple Items)","Multiple Periods",TRUE,AB1)</f>
        <v>Expenses - Oct</v>
      </c>
    </row>
    <row r="2" spans="1:30" x14ac:dyDescent="0.3">
      <c r="AD2" t="str">
        <f>SUBSTITUTE(AD1,"Expenses - ","")</f>
        <v>Oct</v>
      </c>
    </row>
    <row r="3" spans="1:30" x14ac:dyDescent="0.3">
      <c r="A3" s="11" t="s">
        <v>64</v>
      </c>
      <c r="B3" s="14" t="s">
        <v>66</v>
      </c>
      <c r="E3" s="11" t="s">
        <v>64</v>
      </c>
      <c r="F3" s="14" t="s">
        <v>66</v>
      </c>
      <c r="I3" s="11" t="s">
        <v>64</v>
      </c>
      <c r="J3" s="14" t="s">
        <v>77</v>
      </c>
      <c r="M3" s="11" t="s">
        <v>66</v>
      </c>
      <c r="N3" s="11" t="s">
        <v>79</v>
      </c>
      <c r="V3" s="11" t="s">
        <v>62</v>
      </c>
      <c r="W3" s="11" t="s">
        <v>35</v>
      </c>
      <c r="X3" s="14" t="s">
        <v>66</v>
      </c>
      <c r="AA3" s="11" t="s">
        <v>64</v>
      </c>
      <c r="AB3" s="14" t="s">
        <v>77</v>
      </c>
    </row>
    <row r="4" spans="1:30" x14ac:dyDescent="0.3">
      <c r="A4" s="12" t="s">
        <v>49</v>
      </c>
      <c r="B4" s="15">
        <v>16399.800000000003</v>
      </c>
      <c r="E4" s="12" t="s">
        <v>67</v>
      </c>
      <c r="F4" s="16">
        <v>3058</v>
      </c>
      <c r="I4" s="12" t="s">
        <v>67</v>
      </c>
      <c r="J4" s="16">
        <v>942</v>
      </c>
      <c r="M4" s="11" t="s">
        <v>64</v>
      </c>
      <c r="N4" t="s">
        <v>49</v>
      </c>
      <c r="O4" t="s">
        <v>37</v>
      </c>
      <c r="P4" t="s">
        <v>54</v>
      </c>
      <c r="Q4" t="s">
        <v>40</v>
      </c>
      <c r="R4" t="s">
        <v>45</v>
      </c>
      <c r="S4" t="s">
        <v>42</v>
      </c>
      <c r="V4" t="s">
        <v>45</v>
      </c>
      <c r="W4" t="s">
        <v>44</v>
      </c>
      <c r="X4" s="16">
        <v>55</v>
      </c>
      <c r="AA4" s="12" t="s">
        <v>59</v>
      </c>
      <c r="AB4" s="13">
        <v>4000</v>
      </c>
    </row>
    <row r="5" spans="1:30" x14ac:dyDescent="0.3">
      <c r="A5" s="12" t="s">
        <v>37</v>
      </c>
      <c r="B5" s="15">
        <v>7327.6000000000013</v>
      </c>
      <c r="E5" s="12" t="s">
        <v>68</v>
      </c>
      <c r="F5" s="16">
        <v>2934.6000000000004</v>
      </c>
      <c r="I5" s="12" t="s">
        <v>68</v>
      </c>
      <c r="J5" s="16">
        <v>1065.3999999999996</v>
      </c>
      <c r="M5" s="12" t="s">
        <v>67</v>
      </c>
      <c r="N5" s="13">
        <v>1612</v>
      </c>
      <c r="O5" s="13">
        <v>690</v>
      </c>
      <c r="P5" s="13">
        <v>341</v>
      </c>
      <c r="Q5" s="13">
        <v>206</v>
      </c>
      <c r="R5" s="13">
        <v>55</v>
      </c>
      <c r="S5" s="13">
        <v>154</v>
      </c>
      <c r="V5" t="s">
        <v>40</v>
      </c>
      <c r="W5" t="s">
        <v>39</v>
      </c>
      <c r="X5" s="16">
        <v>115</v>
      </c>
      <c r="AA5" s="12" t="s">
        <v>40</v>
      </c>
      <c r="AB5" s="13">
        <v>-258.39999999999998</v>
      </c>
    </row>
    <row r="6" spans="1:30" x14ac:dyDescent="0.3">
      <c r="A6" s="12" t="s">
        <v>54</v>
      </c>
      <c r="B6" s="15">
        <v>3591.6999999999989</v>
      </c>
      <c r="E6" s="12" t="s">
        <v>69</v>
      </c>
      <c r="F6" s="16">
        <v>3079.7</v>
      </c>
      <c r="I6" s="12" t="s">
        <v>69</v>
      </c>
      <c r="J6" s="16">
        <v>920.29999999999939</v>
      </c>
      <c r="M6" s="12" t="s">
        <v>68</v>
      </c>
      <c r="N6" s="13">
        <v>1665.9</v>
      </c>
      <c r="O6" s="13">
        <v>659.80000000000007</v>
      </c>
      <c r="P6" s="13">
        <v>345.1</v>
      </c>
      <c r="Q6" s="13">
        <v>208.8</v>
      </c>
      <c r="R6" s="13">
        <v>55</v>
      </c>
      <c r="S6" s="13"/>
      <c r="V6" t="s">
        <v>40</v>
      </c>
      <c r="W6" t="s">
        <v>58</v>
      </c>
      <c r="X6" s="16">
        <v>143.4</v>
      </c>
      <c r="AA6" s="12" t="s">
        <v>49</v>
      </c>
      <c r="AB6" s="13">
        <v>-1615.8</v>
      </c>
    </row>
    <row r="7" spans="1:30" x14ac:dyDescent="0.3">
      <c r="A7" s="12" t="s">
        <v>40</v>
      </c>
      <c r="B7" s="15">
        <v>2396.8999999999992</v>
      </c>
      <c r="E7" s="12" t="s">
        <v>70</v>
      </c>
      <c r="F7" s="16">
        <v>3068</v>
      </c>
      <c r="I7" s="12" t="s">
        <v>70</v>
      </c>
      <c r="J7" s="16">
        <v>931.99999999999977</v>
      </c>
      <c r="M7" s="12" t="s">
        <v>69</v>
      </c>
      <c r="N7" s="13">
        <v>1659</v>
      </c>
      <c r="O7" s="13">
        <v>704.80000000000007</v>
      </c>
      <c r="P7" s="13">
        <v>348.9</v>
      </c>
      <c r="Q7" s="13">
        <v>237</v>
      </c>
      <c r="R7" s="13">
        <v>55</v>
      </c>
      <c r="S7" s="13">
        <v>75</v>
      </c>
      <c r="V7" t="s">
        <v>37</v>
      </c>
      <c r="W7" t="s">
        <v>36</v>
      </c>
      <c r="X7" s="16">
        <v>395</v>
      </c>
      <c r="AA7" s="12" t="s">
        <v>45</v>
      </c>
      <c r="AB7" s="13">
        <v>-55</v>
      </c>
    </row>
    <row r="8" spans="1:30" x14ac:dyDescent="0.3">
      <c r="A8" s="12" t="s">
        <v>45</v>
      </c>
      <c r="B8" s="15">
        <v>550</v>
      </c>
      <c r="E8" s="12" t="s">
        <v>71</v>
      </c>
      <c r="F8" s="16">
        <v>3146.1</v>
      </c>
      <c r="I8" s="12" t="s">
        <v>71</v>
      </c>
      <c r="J8" s="16">
        <v>853.89999999999986</v>
      </c>
      <c r="M8" s="12" t="s">
        <v>70</v>
      </c>
      <c r="N8" s="13">
        <v>1587.3000000000002</v>
      </c>
      <c r="O8" s="13">
        <v>832.6</v>
      </c>
      <c r="P8" s="13">
        <v>353</v>
      </c>
      <c r="Q8" s="13">
        <v>240.1</v>
      </c>
      <c r="R8" s="13">
        <v>55</v>
      </c>
      <c r="S8" s="13"/>
      <c r="V8" t="s">
        <v>37</v>
      </c>
      <c r="W8" t="s">
        <v>46</v>
      </c>
      <c r="X8" s="16">
        <v>268.2</v>
      </c>
      <c r="AA8" s="12" t="s">
        <v>54</v>
      </c>
      <c r="AB8" s="13">
        <v>-377.2</v>
      </c>
    </row>
    <row r="9" spans="1:30" x14ac:dyDescent="0.3">
      <c r="A9" s="12" t="s">
        <v>42</v>
      </c>
      <c r="B9" s="15">
        <v>379</v>
      </c>
      <c r="E9" s="12" t="s">
        <v>72</v>
      </c>
      <c r="F9" s="16">
        <v>3035.7</v>
      </c>
      <c r="I9" s="12" t="s">
        <v>72</v>
      </c>
      <c r="J9" s="16">
        <v>964.30000000000007</v>
      </c>
      <c r="M9" s="12" t="s">
        <v>71</v>
      </c>
      <c r="N9" s="13">
        <v>1642.9999999999998</v>
      </c>
      <c r="O9" s="13">
        <v>772.7</v>
      </c>
      <c r="P9" s="13">
        <v>357.2</v>
      </c>
      <c r="Q9" s="13">
        <v>243.2</v>
      </c>
      <c r="R9" s="13">
        <v>55</v>
      </c>
      <c r="S9" s="13">
        <v>75</v>
      </c>
      <c r="V9" t="s">
        <v>37</v>
      </c>
      <c r="W9" t="s">
        <v>50</v>
      </c>
      <c r="X9" s="16">
        <v>54.1</v>
      </c>
      <c r="AA9" s="12" t="s">
        <v>37</v>
      </c>
      <c r="AB9" s="13">
        <v>-747.3</v>
      </c>
    </row>
    <row r="10" spans="1:30" x14ac:dyDescent="0.3">
      <c r="A10" s="12" t="s">
        <v>65</v>
      </c>
      <c r="B10" s="15">
        <v>30645</v>
      </c>
      <c r="E10" s="12" t="s">
        <v>73</v>
      </c>
      <c r="F10" s="16">
        <v>3095</v>
      </c>
      <c r="I10" s="12" t="s">
        <v>73</v>
      </c>
      <c r="J10" s="16">
        <v>905.00000000000045</v>
      </c>
      <c r="M10" s="12" t="s">
        <v>72</v>
      </c>
      <c r="N10" s="13">
        <v>1655.1000000000001</v>
      </c>
      <c r="O10" s="13">
        <v>723.19999999999993</v>
      </c>
      <c r="P10" s="13">
        <v>361.3</v>
      </c>
      <c r="Q10" s="13">
        <v>241.1</v>
      </c>
      <c r="R10" s="13">
        <v>55</v>
      </c>
      <c r="S10" s="13"/>
      <c r="V10" t="s">
        <v>37</v>
      </c>
      <c r="W10" t="s">
        <v>52</v>
      </c>
      <c r="X10" s="16">
        <v>30</v>
      </c>
      <c r="AA10" s="12" t="s">
        <v>42</v>
      </c>
      <c r="AB10" s="13">
        <v>-75</v>
      </c>
    </row>
    <row r="11" spans="1:30" x14ac:dyDescent="0.3">
      <c r="E11" s="12" t="s">
        <v>74</v>
      </c>
      <c r="F11" s="16">
        <v>2982.0999999999995</v>
      </c>
      <c r="I11" s="12" t="s">
        <v>74</v>
      </c>
      <c r="J11" s="16">
        <v>1017.9000000000005</v>
      </c>
      <c r="M11" s="12" t="s">
        <v>73</v>
      </c>
      <c r="N11" s="13">
        <v>1686.1999999999998</v>
      </c>
      <c r="O11" s="13">
        <v>729.10000000000014</v>
      </c>
      <c r="P11" s="13">
        <v>365.40000000000003</v>
      </c>
      <c r="Q11" s="13">
        <v>259.29999999999995</v>
      </c>
      <c r="R11" s="13">
        <v>55</v>
      </c>
      <c r="S11" s="13"/>
      <c r="V11" t="s">
        <v>49</v>
      </c>
      <c r="W11" t="s">
        <v>48</v>
      </c>
      <c r="X11" s="16">
        <v>59</v>
      </c>
      <c r="AA11" s="12" t="s">
        <v>78</v>
      </c>
      <c r="AB11" s="13">
        <v>871.30000000000018</v>
      </c>
    </row>
    <row r="12" spans="1:30" x14ac:dyDescent="0.3">
      <c r="E12" s="12" t="s">
        <v>75</v>
      </c>
      <c r="F12" s="16">
        <v>3117.1</v>
      </c>
      <c r="I12" s="12" t="s">
        <v>75</v>
      </c>
      <c r="J12" s="16">
        <v>882.89999999999952</v>
      </c>
      <c r="M12" s="12" t="s">
        <v>74</v>
      </c>
      <c r="N12" s="13">
        <v>1570.1</v>
      </c>
      <c r="O12" s="13">
        <v>735.19999999999993</v>
      </c>
      <c r="P12" s="13">
        <v>369.3</v>
      </c>
      <c r="Q12" s="13">
        <v>252.5</v>
      </c>
      <c r="R12" s="13">
        <v>55</v>
      </c>
      <c r="S12" s="13"/>
      <c r="V12" t="s">
        <v>49</v>
      </c>
      <c r="W12" t="s">
        <v>51</v>
      </c>
      <c r="X12" s="16">
        <v>616.79999999999995</v>
      </c>
    </row>
    <row r="13" spans="1:30" x14ac:dyDescent="0.3">
      <c r="E13" s="12" t="s">
        <v>76</v>
      </c>
      <c r="F13" s="16">
        <v>3128.7</v>
      </c>
      <c r="I13" s="12" t="s">
        <v>76</v>
      </c>
      <c r="J13" s="16">
        <v>871.30000000000007</v>
      </c>
      <c r="M13" s="12" t="s">
        <v>75</v>
      </c>
      <c r="N13" s="13">
        <v>1705.4</v>
      </c>
      <c r="O13" s="13">
        <v>732.9</v>
      </c>
      <c r="P13" s="13">
        <v>373.3</v>
      </c>
      <c r="Q13" s="13">
        <v>250.5</v>
      </c>
      <c r="R13" s="13">
        <v>55</v>
      </c>
      <c r="S13" s="13"/>
      <c r="V13" t="s">
        <v>49</v>
      </c>
      <c r="W13" t="s">
        <v>56</v>
      </c>
      <c r="X13" s="16">
        <v>40</v>
      </c>
    </row>
    <row r="14" spans="1:30" x14ac:dyDescent="0.3">
      <c r="A14" s="11" t="s">
        <v>64</v>
      </c>
      <c r="B14" s="14" t="s">
        <v>66</v>
      </c>
      <c r="E14" s="12" t="s">
        <v>65</v>
      </c>
      <c r="F14" s="16">
        <v>30644.999999999996</v>
      </c>
      <c r="I14" s="12" t="s">
        <v>78</v>
      </c>
      <c r="J14" s="16">
        <v>9354.9999999999982</v>
      </c>
      <c r="M14" s="12" t="s">
        <v>76</v>
      </c>
      <c r="N14" s="13">
        <v>1615.8000000000002</v>
      </c>
      <c r="O14" s="13">
        <v>747.30000000000007</v>
      </c>
      <c r="P14" s="13">
        <v>377.20000000000005</v>
      </c>
      <c r="Q14" s="13">
        <v>258.39999999999998</v>
      </c>
      <c r="R14" s="13">
        <v>55</v>
      </c>
      <c r="S14" s="13">
        <v>75</v>
      </c>
      <c r="V14" t="s">
        <v>49</v>
      </c>
      <c r="W14" t="s">
        <v>57</v>
      </c>
      <c r="X14" s="16">
        <v>900</v>
      </c>
    </row>
    <row r="15" spans="1:30" x14ac:dyDescent="0.3">
      <c r="A15" s="12" t="s">
        <v>5</v>
      </c>
      <c r="B15" s="15">
        <v>12674.7</v>
      </c>
      <c r="M15" s="12" t="s">
        <v>65</v>
      </c>
      <c r="N15" s="13">
        <v>16399.8</v>
      </c>
      <c r="O15" s="13">
        <v>7327.6</v>
      </c>
      <c r="P15" s="13">
        <v>3591.7000000000007</v>
      </c>
      <c r="Q15" s="13">
        <v>2396.9</v>
      </c>
      <c r="R15" s="13">
        <v>550</v>
      </c>
      <c r="S15" s="13">
        <v>379</v>
      </c>
      <c r="V15" t="s">
        <v>42</v>
      </c>
      <c r="W15" t="s">
        <v>43</v>
      </c>
      <c r="X15" s="16">
        <v>75</v>
      </c>
    </row>
    <row r="16" spans="1:30" x14ac:dyDescent="0.3">
      <c r="A16" s="12" t="s">
        <v>4</v>
      </c>
      <c r="B16" s="15">
        <v>17970.300000000003</v>
      </c>
      <c r="V16" t="s">
        <v>59</v>
      </c>
      <c r="W16" t="s">
        <v>59</v>
      </c>
      <c r="X16" s="16"/>
    </row>
    <row r="17" spans="1:24" x14ac:dyDescent="0.3">
      <c r="A17" s="12" t="s">
        <v>65</v>
      </c>
      <c r="B17" s="15">
        <v>30645.000000000004</v>
      </c>
      <c r="V17" t="s">
        <v>54</v>
      </c>
      <c r="W17" t="s">
        <v>53</v>
      </c>
      <c r="X17" s="16">
        <v>157.9</v>
      </c>
    </row>
    <row r="18" spans="1:24" x14ac:dyDescent="0.3">
      <c r="V18" t="s">
        <v>54</v>
      </c>
      <c r="W18" t="s">
        <v>55</v>
      </c>
      <c r="X18" s="16">
        <v>150</v>
      </c>
    </row>
    <row r="19" spans="1:24" x14ac:dyDescent="0.3">
      <c r="V19" t="s">
        <v>54</v>
      </c>
      <c r="W19" t="s">
        <v>61</v>
      </c>
      <c r="X19" s="16">
        <v>69.300000000000011</v>
      </c>
    </row>
    <row r="20" spans="1:24" x14ac:dyDescent="0.3">
      <c r="E20" s="11" t="s">
        <v>63</v>
      </c>
      <c r="F20" t="s">
        <v>38</v>
      </c>
    </row>
    <row r="22" spans="1:24" x14ac:dyDescent="0.3">
      <c r="A22" s="11" t="s">
        <v>64</v>
      </c>
      <c r="B22" s="14" t="s">
        <v>66</v>
      </c>
      <c r="E22" s="11" t="s">
        <v>62</v>
      </c>
      <c r="F22" t="s">
        <v>82</v>
      </c>
      <c r="G22" t="str" cm="1">
        <f t="array" ref="G22">_xlfn.IFS(NOT(ISBLANK(E28)),"All Expenses",TRUE,_xlfn.TEXTJOIN(",",TRUE,$E$23:$E$27))</f>
        <v>All Expenses</v>
      </c>
      <c r="H22" t="str">
        <f>IF(G22="All Expenses", "All Expenses YTD","Expenses for "&amp;G22)</f>
        <v>All Expenses YTD</v>
      </c>
    </row>
    <row r="23" spans="1:24" x14ac:dyDescent="0.3">
      <c r="A23" s="12" t="s">
        <v>40</v>
      </c>
      <c r="B23" s="15">
        <v>258.39999999999998</v>
      </c>
      <c r="E23" s="12" t="s">
        <v>45</v>
      </c>
    </row>
    <row r="24" spans="1:24" x14ac:dyDescent="0.3">
      <c r="A24" s="12" t="s">
        <v>37</v>
      </c>
      <c r="B24" s="15">
        <v>747.3</v>
      </c>
      <c r="E24" s="12" t="s">
        <v>40</v>
      </c>
    </row>
    <row r="25" spans="1:24" x14ac:dyDescent="0.3">
      <c r="A25" s="12" t="s">
        <v>49</v>
      </c>
      <c r="B25" s="15">
        <v>1615.8</v>
      </c>
      <c r="E25" s="12" t="s">
        <v>37</v>
      </c>
    </row>
    <row r="26" spans="1:24" x14ac:dyDescent="0.3">
      <c r="A26" s="12" t="s">
        <v>42</v>
      </c>
      <c r="B26" s="15">
        <v>75</v>
      </c>
      <c r="E26" s="12" t="s">
        <v>49</v>
      </c>
    </row>
    <row r="27" spans="1:24" x14ac:dyDescent="0.3">
      <c r="A27" s="12" t="s">
        <v>54</v>
      </c>
      <c r="B27" s="15">
        <v>377.2</v>
      </c>
      <c r="E27" s="12" t="s">
        <v>42</v>
      </c>
    </row>
    <row r="28" spans="1:24" x14ac:dyDescent="0.3">
      <c r="E28" s="12" t="s">
        <v>54</v>
      </c>
    </row>
    <row r="29" spans="1:24" x14ac:dyDescent="0.3">
      <c r="A29" t="str" cm="1">
        <f t="array" ref="A29:B33">_xlfn._xlws.SORT(A23:B27,2,-1)</f>
        <v>Living Expenses</v>
      </c>
      <c r="B29">
        <v>1615.8</v>
      </c>
    </row>
    <row r="30" spans="1:24" x14ac:dyDescent="0.3">
      <c r="A30" t="str">
        <v>Discretionary</v>
      </c>
      <c r="B30">
        <v>747.3</v>
      </c>
    </row>
    <row r="31" spans="1:24" x14ac:dyDescent="0.3">
      <c r="A31" t="str">
        <v>Transport</v>
      </c>
      <c r="B31">
        <v>377.2</v>
      </c>
    </row>
    <row r="32" spans="1:24" x14ac:dyDescent="0.3">
      <c r="A32" t="str">
        <v>Dining Out</v>
      </c>
      <c r="B32">
        <v>258.39999999999998</v>
      </c>
    </row>
    <row r="33" spans="1:2" x14ac:dyDescent="0.3">
      <c r="A33" t="str">
        <v>Medical</v>
      </c>
      <c r="B33">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0B29-92E7-4753-833E-9EEB720D3172}">
  <dimension ref="A1:I488"/>
  <sheetViews>
    <sheetView workbookViewId="0">
      <selection activeCell="H488" sqref="H488"/>
    </sheetView>
  </sheetViews>
  <sheetFormatPr defaultRowHeight="14.4" x14ac:dyDescent="0.3"/>
  <cols>
    <col min="1" max="1" width="9.6640625" customWidth="1"/>
    <col min="2" max="2" width="10.33203125" bestFit="1" customWidth="1"/>
    <col min="3" max="3" width="14.44140625" bestFit="1" customWidth="1"/>
    <col min="7" max="7" width="14.21875" bestFit="1" customWidth="1"/>
    <col min="8" max="8" width="13.44140625" bestFit="1" customWidth="1"/>
    <col min="9" max="9" width="14.77734375" bestFit="1" customWidth="1"/>
  </cols>
  <sheetData>
    <row r="1" spans="1:9" x14ac:dyDescent="0.3">
      <c r="A1" s="5" t="s">
        <v>0</v>
      </c>
      <c r="B1" s="6" t="s">
        <v>1</v>
      </c>
      <c r="C1" s="5" t="s">
        <v>2</v>
      </c>
      <c r="D1" s="5" t="s">
        <v>3</v>
      </c>
      <c r="E1" s="5" t="s">
        <v>4</v>
      </c>
      <c r="F1" s="5" t="s">
        <v>34</v>
      </c>
      <c r="G1" s="5" t="s">
        <v>35</v>
      </c>
      <c r="H1" s="5" t="s">
        <v>62</v>
      </c>
      <c r="I1" s="5" t="s">
        <v>63</v>
      </c>
    </row>
    <row r="2" spans="1:9" x14ac:dyDescent="0.3">
      <c r="A2" s="2" t="s">
        <v>5</v>
      </c>
      <c r="B2" s="1">
        <v>44200</v>
      </c>
      <c r="C2" s="2" t="s">
        <v>6</v>
      </c>
      <c r="D2" s="2"/>
      <c r="E2" s="2">
        <v>4000</v>
      </c>
      <c r="F2" s="9">
        <f>Transactions[[#This Row],[Credit]]-Transactions[[#This Row],[Debit]]</f>
        <v>4000</v>
      </c>
      <c r="G2" s="9" t="s">
        <v>59</v>
      </c>
      <c r="H2" s="9" t="str">
        <f>VLOOKUP(Transactions[[#This Row],[Sub-category]],DATA_VALIDATION[],2,0)</f>
        <v>Salary</v>
      </c>
      <c r="I2" s="9" t="str">
        <f>VLOOKUP(Transactions[[#This Row],[Sub-category]],DATA_VALIDATION[],3,0)</f>
        <v>Income</v>
      </c>
    </row>
    <row r="3" spans="1:9" x14ac:dyDescent="0.3">
      <c r="A3" s="4" t="s">
        <v>4</v>
      </c>
      <c r="B3" s="3">
        <v>44200</v>
      </c>
      <c r="C3" s="4" t="s">
        <v>7</v>
      </c>
      <c r="D3" s="4">
        <v>5</v>
      </c>
      <c r="E3" s="4"/>
      <c r="F3" s="4">
        <f>Transactions[[#This Row],[Credit]]-Transactions[[#This Row],[Debit]]</f>
        <v>-5</v>
      </c>
      <c r="G3" s="4" t="s">
        <v>39</v>
      </c>
      <c r="H3" s="4" t="str">
        <f>VLOOKUP(Transactions[[#This Row],[Sub-category]],DATA_VALIDATION[],2,0)</f>
        <v>Dining Out</v>
      </c>
      <c r="I3" s="4" t="str">
        <f>VLOOKUP(Transactions[[#This Row],[Sub-category]],DATA_VALIDATION[],3,0)</f>
        <v>Expense</v>
      </c>
    </row>
    <row r="4" spans="1:9" x14ac:dyDescent="0.3">
      <c r="A4" s="2" t="s">
        <v>5</v>
      </c>
      <c r="B4" s="1">
        <v>44201</v>
      </c>
      <c r="C4" s="2" t="s">
        <v>8</v>
      </c>
      <c r="D4" s="2">
        <v>900</v>
      </c>
      <c r="E4" s="2"/>
      <c r="F4" s="4">
        <f>Transactions[[#This Row],[Credit]]-Transactions[[#This Row],[Debit]]</f>
        <v>-900</v>
      </c>
      <c r="G4" s="4" t="s">
        <v>57</v>
      </c>
      <c r="H4" s="4" t="str">
        <f>VLOOKUP(Transactions[[#This Row],[Sub-category]],DATA_VALIDATION[],2,0)</f>
        <v>Living Expenses</v>
      </c>
      <c r="I4" s="4" t="str">
        <f>VLOOKUP(Transactions[[#This Row],[Sub-category]],DATA_VALIDATION[],3,0)</f>
        <v>Expense</v>
      </c>
    </row>
    <row r="5" spans="1:9" x14ac:dyDescent="0.3">
      <c r="A5" s="4" t="s">
        <v>5</v>
      </c>
      <c r="B5" s="3">
        <v>44201</v>
      </c>
      <c r="C5" s="4" t="s">
        <v>9</v>
      </c>
      <c r="D5" s="4">
        <v>150</v>
      </c>
      <c r="E5" s="4"/>
      <c r="F5" s="4">
        <f>Transactions[[#This Row],[Credit]]-Transactions[[#This Row],[Debit]]</f>
        <v>-150</v>
      </c>
      <c r="G5" s="4" t="s">
        <v>55</v>
      </c>
      <c r="H5" s="4" t="str">
        <f>VLOOKUP(Transactions[[#This Row],[Sub-category]],DATA_VALIDATION[],2,0)</f>
        <v>Transport</v>
      </c>
      <c r="I5" s="4" t="str">
        <f>VLOOKUP(Transactions[[#This Row],[Sub-category]],DATA_VALIDATION[],3,0)</f>
        <v>Expense</v>
      </c>
    </row>
    <row r="6" spans="1:9" x14ac:dyDescent="0.3">
      <c r="A6" s="2" t="s">
        <v>4</v>
      </c>
      <c r="B6" s="1">
        <v>44201</v>
      </c>
      <c r="C6" s="2" t="s">
        <v>7</v>
      </c>
      <c r="D6" s="2">
        <v>5</v>
      </c>
      <c r="E6" s="2"/>
      <c r="F6" s="4">
        <f>Transactions[[#This Row],[Credit]]-Transactions[[#This Row],[Debit]]</f>
        <v>-5</v>
      </c>
      <c r="G6" s="4" t="s">
        <v>39</v>
      </c>
      <c r="H6" s="4" t="str">
        <f>VLOOKUP(Transactions[[#This Row],[Sub-category]],DATA_VALIDATION[],2,0)</f>
        <v>Dining Out</v>
      </c>
      <c r="I6" s="4" t="str">
        <f>VLOOKUP(Transactions[[#This Row],[Sub-category]],DATA_VALIDATION[],3,0)</f>
        <v>Expense</v>
      </c>
    </row>
    <row r="7" spans="1:9" x14ac:dyDescent="0.3">
      <c r="A7" s="4" t="s">
        <v>4</v>
      </c>
      <c r="B7" s="3">
        <v>44202</v>
      </c>
      <c r="C7" s="4" t="s">
        <v>7</v>
      </c>
      <c r="D7" s="4">
        <v>5</v>
      </c>
      <c r="E7" s="4"/>
      <c r="F7" s="4">
        <f>Transactions[[#This Row],[Credit]]-Transactions[[#This Row],[Debit]]</f>
        <v>-5</v>
      </c>
      <c r="G7" s="4" t="s">
        <v>39</v>
      </c>
      <c r="H7" s="4" t="str">
        <f>VLOOKUP(Transactions[[#This Row],[Sub-category]],DATA_VALIDATION[],2,0)</f>
        <v>Dining Out</v>
      </c>
      <c r="I7" s="4" t="str">
        <f>VLOOKUP(Transactions[[#This Row],[Sub-category]],DATA_VALIDATION[],3,0)</f>
        <v>Expense</v>
      </c>
    </row>
    <row r="8" spans="1:9" x14ac:dyDescent="0.3">
      <c r="A8" s="2" t="s">
        <v>4</v>
      </c>
      <c r="B8" s="1">
        <v>44203</v>
      </c>
      <c r="C8" s="2" t="s">
        <v>7</v>
      </c>
      <c r="D8" s="2">
        <v>5</v>
      </c>
      <c r="E8" s="2"/>
      <c r="F8" s="4">
        <f>Transactions[[#This Row],[Credit]]-Transactions[[#This Row],[Debit]]</f>
        <v>-5</v>
      </c>
      <c r="G8" s="4" t="s">
        <v>39</v>
      </c>
      <c r="H8" s="4" t="str">
        <f>VLOOKUP(Transactions[[#This Row],[Sub-category]],DATA_VALIDATION[],2,0)</f>
        <v>Dining Out</v>
      </c>
      <c r="I8" s="4" t="str">
        <f>VLOOKUP(Transactions[[#This Row],[Sub-category]],DATA_VALIDATION[],3,0)</f>
        <v>Expense</v>
      </c>
    </row>
    <row r="9" spans="1:9" x14ac:dyDescent="0.3">
      <c r="A9" s="4" t="s">
        <v>4</v>
      </c>
      <c r="B9" s="3">
        <v>44204</v>
      </c>
      <c r="C9" s="4" t="s">
        <v>7</v>
      </c>
      <c r="D9" s="4">
        <v>5</v>
      </c>
      <c r="E9" s="4"/>
      <c r="F9" s="4">
        <f>Transactions[[#This Row],[Credit]]-Transactions[[#This Row],[Debit]]</f>
        <v>-5</v>
      </c>
      <c r="G9" s="4" t="s">
        <v>39</v>
      </c>
      <c r="H9" s="4" t="str">
        <f>VLOOKUP(Transactions[[#This Row],[Sub-category]],DATA_VALIDATION[],2,0)</f>
        <v>Dining Out</v>
      </c>
      <c r="I9" s="4" t="str">
        <f>VLOOKUP(Transactions[[#This Row],[Sub-category]],DATA_VALIDATION[],3,0)</f>
        <v>Expense</v>
      </c>
    </row>
    <row r="10" spans="1:9" x14ac:dyDescent="0.3">
      <c r="A10" s="2" t="s">
        <v>4</v>
      </c>
      <c r="B10" s="1">
        <v>44204</v>
      </c>
      <c r="C10" s="2" t="s">
        <v>10</v>
      </c>
      <c r="D10" s="2">
        <v>155</v>
      </c>
      <c r="E10" s="2"/>
      <c r="F10" s="4">
        <f>Transactions[[#This Row],[Credit]]-Transactions[[#This Row],[Debit]]</f>
        <v>-155</v>
      </c>
      <c r="G10" s="4" t="s">
        <v>51</v>
      </c>
      <c r="H10" s="4" t="str">
        <f>VLOOKUP(Transactions[[#This Row],[Sub-category]],DATA_VALIDATION[],2,0)</f>
        <v>Living Expenses</v>
      </c>
      <c r="I10" s="4" t="str">
        <f>VLOOKUP(Transactions[[#This Row],[Sub-category]],DATA_VALIDATION[],3,0)</f>
        <v>Expense</v>
      </c>
    </row>
    <row r="11" spans="1:9" x14ac:dyDescent="0.3">
      <c r="A11" s="4" t="s">
        <v>5</v>
      </c>
      <c r="B11" s="3">
        <v>44207</v>
      </c>
      <c r="C11" s="4" t="s">
        <v>11</v>
      </c>
      <c r="D11" s="4">
        <v>50</v>
      </c>
      <c r="E11" s="4"/>
      <c r="F11" s="4">
        <f>Transactions[[#This Row],[Credit]]-Transactions[[#This Row],[Debit]]</f>
        <v>-50</v>
      </c>
      <c r="G11" s="4" t="s">
        <v>48</v>
      </c>
      <c r="H11" s="4" t="str">
        <f>VLOOKUP(Transactions[[#This Row],[Sub-category]],DATA_VALIDATION[],2,0)</f>
        <v>Living Expenses</v>
      </c>
      <c r="I11" s="4" t="str">
        <f>VLOOKUP(Transactions[[#This Row],[Sub-category]],DATA_VALIDATION[],3,0)</f>
        <v>Expense</v>
      </c>
    </row>
    <row r="12" spans="1:9" x14ac:dyDescent="0.3">
      <c r="A12" s="2" t="s">
        <v>4</v>
      </c>
      <c r="B12" s="1">
        <v>44207</v>
      </c>
      <c r="C12" s="2" t="s">
        <v>7</v>
      </c>
      <c r="D12" s="2">
        <v>5</v>
      </c>
      <c r="E12" s="2"/>
      <c r="F12" s="4">
        <f>Transactions[[#This Row],[Credit]]-Transactions[[#This Row],[Debit]]</f>
        <v>-5</v>
      </c>
      <c r="G12" s="4" t="s">
        <v>39</v>
      </c>
      <c r="H12" s="4" t="str">
        <f>VLOOKUP(Transactions[[#This Row],[Sub-category]],DATA_VALIDATION[],2,0)</f>
        <v>Dining Out</v>
      </c>
      <c r="I12" s="4" t="str">
        <f>VLOOKUP(Transactions[[#This Row],[Sub-category]],DATA_VALIDATION[],3,0)</f>
        <v>Expense</v>
      </c>
    </row>
    <row r="13" spans="1:9" x14ac:dyDescent="0.3">
      <c r="A13" s="4" t="s">
        <v>4</v>
      </c>
      <c r="B13" s="3">
        <v>44208</v>
      </c>
      <c r="C13" s="4" t="s">
        <v>7</v>
      </c>
      <c r="D13" s="4">
        <v>5</v>
      </c>
      <c r="E13" s="4"/>
      <c r="F13" s="4">
        <f>Transactions[[#This Row],[Credit]]-Transactions[[#This Row],[Debit]]</f>
        <v>-5</v>
      </c>
      <c r="G13" s="4" t="s">
        <v>39</v>
      </c>
      <c r="H13" s="4" t="str">
        <f>VLOOKUP(Transactions[[#This Row],[Sub-category]],DATA_VALIDATION[],2,0)</f>
        <v>Dining Out</v>
      </c>
      <c r="I13" s="4" t="str">
        <f>VLOOKUP(Transactions[[#This Row],[Sub-category]],DATA_VALIDATION[],3,0)</f>
        <v>Expense</v>
      </c>
    </row>
    <row r="14" spans="1:9" x14ac:dyDescent="0.3">
      <c r="A14" s="2" t="s">
        <v>4</v>
      </c>
      <c r="B14" s="1">
        <v>44209</v>
      </c>
      <c r="C14" s="2" t="s">
        <v>12</v>
      </c>
      <c r="D14" s="2">
        <v>77</v>
      </c>
      <c r="E14" s="2"/>
      <c r="F14" s="4">
        <f>Transactions[[#This Row],[Credit]]-Transactions[[#This Row],[Debit]]</f>
        <v>-77</v>
      </c>
      <c r="G14" s="4" t="s">
        <v>53</v>
      </c>
      <c r="H14" s="4" t="str">
        <f>VLOOKUP(Transactions[[#This Row],[Sub-category]],DATA_VALIDATION[],2,0)</f>
        <v>Transport</v>
      </c>
      <c r="I14" s="4" t="str">
        <f>VLOOKUP(Transactions[[#This Row],[Sub-category]],DATA_VALIDATION[],3,0)</f>
        <v>Expense</v>
      </c>
    </row>
    <row r="15" spans="1:9" x14ac:dyDescent="0.3">
      <c r="A15" s="4" t="s">
        <v>4</v>
      </c>
      <c r="B15" s="3">
        <v>44209</v>
      </c>
      <c r="C15" s="4" t="s">
        <v>7</v>
      </c>
      <c r="D15" s="4">
        <v>5</v>
      </c>
      <c r="E15" s="4"/>
      <c r="F15" s="4">
        <f>Transactions[[#This Row],[Credit]]-Transactions[[#This Row],[Debit]]</f>
        <v>-5</v>
      </c>
      <c r="G15" t="s">
        <v>39</v>
      </c>
      <c r="H15" s="4" t="str">
        <f>VLOOKUP(Transactions[[#This Row],[Sub-category]],DATA_VALIDATION[],2,0)</f>
        <v>Dining Out</v>
      </c>
      <c r="I15" s="4" t="str">
        <f>VLOOKUP(Transactions[[#This Row],[Sub-category]],DATA_VALIDATION[],3,0)</f>
        <v>Expense</v>
      </c>
    </row>
    <row r="16" spans="1:9" x14ac:dyDescent="0.3">
      <c r="A16" s="2" t="s">
        <v>4</v>
      </c>
      <c r="B16" s="1">
        <v>44210</v>
      </c>
      <c r="C16" s="2" t="s">
        <v>7</v>
      </c>
      <c r="D16" s="2">
        <v>5</v>
      </c>
      <c r="E16" s="2"/>
      <c r="F16" s="4">
        <f>Transactions[[#This Row],[Credit]]-Transactions[[#This Row],[Debit]]</f>
        <v>-5</v>
      </c>
      <c r="G16" t="s">
        <v>39</v>
      </c>
      <c r="H16" s="4" t="str">
        <f>VLOOKUP(Transactions[[#This Row],[Sub-category]],DATA_VALIDATION[],2,0)</f>
        <v>Dining Out</v>
      </c>
      <c r="I16" s="4" t="str">
        <f>VLOOKUP(Transactions[[#This Row],[Sub-category]],DATA_VALIDATION[],3,0)</f>
        <v>Expense</v>
      </c>
    </row>
    <row r="17" spans="1:9" x14ac:dyDescent="0.3">
      <c r="A17" s="4" t="s">
        <v>4</v>
      </c>
      <c r="B17" s="3">
        <v>44211</v>
      </c>
      <c r="C17" s="4" t="s">
        <v>10</v>
      </c>
      <c r="D17" s="4">
        <v>135</v>
      </c>
      <c r="E17" s="4"/>
      <c r="F17" s="4">
        <f>Transactions[[#This Row],[Credit]]-Transactions[[#This Row],[Debit]]</f>
        <v>-135</v>
      </c>
      <c r="G17" t="s">
        <v>51</v>
      </c>
      <c r="H17" s="4" t="str">
        <f>VLOOKUP(Transactions[[#This Row],[Sub-category]],DATA_VALIDATION[],2,0)</f>
        <v>Living Expenses</v>
      </c>
      <c r="I17" s="4" t="str">
        <f>VLOOKUP(Transactions[[#This Row],[Sub-category]],DATA_VALIDATION[],3,0)</f>
        <v>Expense</v>
      </c>
    </row>
    <row r="18" spans="1:9" x14ac:dyDescent="0.3">
      <c r="A18" s="2" t="s">
        <v>4</v>
      </c>
      <c r="B18" s="1">
        <v>44211</v>
      </c>
      <c r="C18" s="2" t="s">
        <v>7</v>
      </c>
      <c r="D18" s="2">
        <v>5</v>
      </c>
      <c r="E18" s="2"/>
      <c r="F18" s="4">
        <f>Transactions[[#This Row],[Credit]]-Transactions[[#This Row],[Debit]]</f>
        <v>-5</v>
      </c>
      <c r="G18" t="s">
        <v>39</v>
      </c>
      <c r="H18" s="4" t="str">
        <f>VLOOKUP(Transactions[[#This Row],[Sub-category]],DATA_VALIDATION[],2,0)</f>
        <v>Dining Out</v>
      </c>
      <c r="I18" s="4" t="str">
        <f>VLOOKUP(Transactions[[#This Row],[Sub-category]],DATA_VALIDATION[],3,0)</f>
        <v>Expense</v>
      </c>
    </row>
    <row r="19" spans="1:9" x14ac:dyDescent="0.3">
      <c r="A19" s="4" t="s">
        <v>4</v>
      </c>
      <c r="B19" s="3">
        <v>44212</v>
      </c>
      <c r="C19" s="4" t="s">
        <v>7</v>
      </c>
      <c r="D19" s="4">
        <v>5</v>
      </c>
      <c r="E19" s="4"/>
      <c r="F19" s="4">
        <f>Transactions[[#This Row],[Credit]]-Transactions[[#This Row],[Debit]]</f>
        <v>-5</v>
      </c>
      <c r="G19" t="s">
        <v>39</v>
      </c>
      <c r="H19" s="4" t="str">
        <f>VLOOKUP(Transactions[[#This Row],[Sub-category]],DATA_VALIDATION[],2,0)</f>
        <v>Dining Out</v>
      </c>
      <c r="I19" s="4" t="str">
        <f>VLOOKUP(Transactions[[#This Row],[Sub-category]],DATA_VALIDATION[],3,0)</f>
        <v>Expense</v>
      </c>
    </row>
    <row r="20" spans="1:9" x14ac:dyDescent="0.3">
      <c r="A20" s="2" t="s">
        <v>4</v>
      </c>
      <c r="B20" s="1">
        <v>44212</v>
      </c>
      <c r="C20" s="2" t="s">
        <v>13</v>
      </c>
      <c r="D20" s="2">
        <v>40</v>
      </c>
      <c r="E20" s="2"/>
      <c r="F20" s="4">
        <f>Transactions[[#This Row],[Credit]]-Transactions[[#This Row],[Debit]]</f>
        <v>-40</v>
      </c>
      <c r="G20" t="s">
        <v>46</v>
      </c>
      <c r="H20" s="4" t="str">
        <f>VLOOKUP(Transactions[[#This Row],[Sub-category]],DATA_VALIDATION[],2,0)</f>
        <v>Discretionary</v>
      </c>
      <c r="I20" s="4" t="str">
        <f>VLOOKUP(Transactions[[#This Row],[Sub-category]],DATA_VALIDATION[],3,0)</f>
        <v>Expense</v>
      </c>
    </row>
    <row r="21" spans="1:9" x14ac:dyDescent="0.3">
      <c r="A21" s="4" t="s">
        <v>4</v>
      </c>
      <c r="B21" s="3">
        <v>44212</v>
      </c>
      <c r="C21" s="4" t="s">
        <v>14</v>
      </c>
      <c r="D21" s="4">
        <v>98</v>
      </c>
      <c r="E21" s="4"/>
      <c r="F21" s="4">
        <f>Transactions[[#This Row],[Credit]]-Transactions[[#This Row],[Debit]]</f>
        <v>-98</v>
      </c>
      <c r="G21" t="s">
        <v>36</v>
      </c>
      <c r="H21" s="4" t="str">
        <f>VLOOKUP(Transactions[[#This Row],[Sub-category]],DATA_VALIDATION[],2,0)</f>
        <v>Discretionary</v>
      </c>
      <c r="I21" s="4" t="str">
        <f>VLOOKUP(Transactions[[#This Row],[Sub-category]],DATA_VALIDATION[],3,0)</f>
        <v>Expense</v>
      </c>
    </row>
    <row r="22" spans="1:9" x14ac:dyDescent="0.3">
      <c r="A22" s="2" t="s">
        <v>4</v>
      </c>
      <c r="B22" s="1">
        <v>44212</v>
      </c>
      <c r="C22" s="2" t="s">
        <v>6</v>
      </c>
      <c r="D22" s="2">
        <v>52</v>
      </c>
      <c r="E22" s="2"/>
      <c r="F22" s="4">
        <f>Transactions[[#This Row],[Credit]]-Transactions[[#This Row],[Debit]]</f>
        <v>-52</v>
      </c>
      <c r="G22" t="s">
        <v>58</v>
      </c>
      <c r="H22" s="4" t="str">
        <f>VLOOKUP(Transactions[[#This Row],[Sub-category]],DATA_VALIDATION[],2,0)</f>
        <v>Dining Out</v>
      </c>
      <c r="I22" s="4" t="str">
        <f>VLOOKUP(Transactions[[#This Row],[Sub-category]],DATA_VALIDATION[],3,0)</f>
        <v>Expense</v>
      </c>
    </row>
    <row r="23" spans="1:9" x14ac:dyDescent="0.3">
      <c r="A23" s="4" t="s">
        <v>4</v>
      </c>
      <c r="B23" s="3">
        <v>44213</v>
      </c>
      <c r="C23" s="4" t="s">
        <v>16</v>
      </c>
      <c r="D23" s="4">
        <v>28</v>
      </c>
      <c r="E23" s="4"/>
      <c r="F23" s="4">
        <f>Transactions[[#This Row],[Credit]]-Transactions[[#This Row],[Debit]]</f>
        <v>-28</v>
      </c>
      <c r="G23" t="s">
        <v>61</v>
      </c>
      <c r="H23" s="4" t="str">
        <f>VLOOKUP(Transactions[[#This Row],[Sub-category]],DATA_VALIDATION[],2,0)</f>
        <v>Transport</v>
      </c>
      <c r="I23" s="4" t="str">
        <f>VLOOKUP(Transactions[[#This Row],[Sub-category]],DATA_VALIDATION[],3,0)</f>
        <v>Expense</v>
      </c>
    </row>
    <row r="24" spans="1:9" x14ac:dyDescent="0.3">
      <c r="A24" s="2" t="s">
        <v>5</v>
      </c>
      <c r="B24" s="1">
        <v>44214</v>
      </c>
      <c r="C24" s="2" t="s">
        <v>17</v>
      </c>
      <c r="D24" s="2">
        <v>30</v>
      </c>
      <c r="E24" s="2"/>
      <c r="F24" s="4">
        <f>Transactions[[#This Row],[Credit]]-Transactions[[#This Row],[Debit]]</f>
        <v>-30</v>
      </c>
      <c r="G24" t="s">
        <v>52</v>
      </c>
      <c r="H24" s="4" t="str">
        <f>VLOOKUP(Transactions[[#This Row],[Sub-category]],DATA_VALIDATION[],2,0)</f>
        <v>Discretionary</v>
      </c>
      <c r="I24" s="4" t="str">
        <f>VLOOKUP(Transactions[[#This Row],[Sub-category]],DATA_VALIDATION[],3,0)</f>
        <v>Expense</v>
      </c>
    </row>
    <row r="25" spans="1:9" x14ac:dyDescent="0.3">
      <c r="A25" s="4" t="s">
        <v>4</v>
      </c>
      <c r="B25" s="3">
        <v>44214</v>
      </c>
      <c r="C25" s="4" t="s">
        <v>7</v>
      </c>
      <c r="D25" s="4">
        <v>5</v>
      </c>
      <c r="E25" s="4"/>
      <c r="F25" s="4">
        <f>Transactions[[#This Row],[Credit]]-Transactions[[#This Row],[Debit]]</f>
        <v>-5</v>
      </c>
      <c r="G25" t="s">
        <v>39</v>
      </c>
      <c r="H25" s="4" t="str">
        <f>VLOOKUP(Transactions[[#This Row],[Sub-category]],DATA_VALIDATION[],2,0)</f>
        <v>Dining Out</v>
      </c>
      <c r="I25" s="4" t="str">
        <f>VLOOKUP(Transactions[[#This Row],[Sub-category]],DATA_VALIDATION[],3,0)</f>
        <v>Expense</v>
      </c>
    </row>
    <row r="26" spans="1:9" x14ac:dyDescent="0.3">
      <c r="A26" s="2" t="s">
        <v>4</v>
      </c>
      <c r="B26" s="1">
        <v>44215</v>
      </c>
      <c r="C26" s="2" t="s">
        <v>7</v>
      </c>
      <c r="D26" s="2">
        <v>5</v>
      </c>
      <c r="E26" s="2"/>
      <c r="F26" s="4">
        <f>Transactions[[#This Row],[Credit]]-Transactions[[#This Row],[Debit]]</f>
        <v>-5</v>
      </c>
      <c r="G26" t="s">
        <v>39</v>
      </c>
      <c r="H26" s="4" t="str">
        <f>VLOOKUP(Transactions[[#This Row],[Sub-category]],DATA_VALIDATION[],2,0)</f>
        <v>Dining Out</v>
      </c>
      <c r="I26" s="4" t="str">
        <f>VLOOKUP(Transactions[[#This Row],[Sub-category]],DATA_VALIDATION[],3,0)</f>
        <v>Expense</v>
      </c>
    </row>
    <row r="27" spans="1:9" x14ac:dyDescent="0.3">
      <c r="A27" s="4" t="s">
        <v>5</v>
      </c>
      <c r="B27" s="3">
        <v>44215</v>
      </c>
      <c r="C27" s="4" t="s">
        <v>18</v>
      </c>
      <c r="D27" s="4">
        <v>154</v>
      </c>
      <c r="E27" s="4"/>
      <c r="F27" s="4">
        <f>Transactions[[#This Row],[Credit]]-Transactions[[#This Row],[Debit]]</f>
        <v>-154</v>
      </c>
      <c r="G27" t="s">
        <v>41</v>
      </c>
      <c r="H27" s="4" t="str">
        <f>VLOOKUP(Transactions[[#This Row],[Sub-category]],DATA_VALIDATION[],2,0)</f>
        <v>Medical</v>
      </c>
      <c r="I27" s="4" t="str">
        <f>VLOOKUP(Transactions[[#This Row],[Sub-category]],DATA_VALIDATION[],3,0)</f>
        <v>Expense</v>
      </c>
    </row>
    <row r="28" spans="1:9" x14ac:dyDescent="0.3">
      <c r="A28" s="2" t="s">
        <v>5</v>
      </c>
      <c r="B28" s="1">
        <v>44215</v>
      </c>
      <c r="C28" s="2" t="s">
        <v>19</v>
      </c>
      <c r="D28" s="2">
        <v>40</v>
      </c>
      <c r="E28" s="2"/>
      <c r="F28" s="4">
        <f>Transactions[[#This Row],[Credit]]-Transactions[[#This Row],[Debit]]</f>
        <v>-40</v>
      </c>
      <c r="G28" t="s">
        <v>56</v>
      </c>
      <c r="H28" s="4" t="str">
        <f>VLOOKUP(Transactions[[#This Row],[Sub-category]],DATA_VALIDATION[],2,0)</f>
        <v>Living Expenses</v>
      </c>
      <c r="I28" s="4" t="str">
        <f>VLOOKUP(Transactions[[#This Row],[Sub-category]],DATA_VALIDATION[],3,0)</f>
        <v>Expense</v>
      </c>
    </row>
    <row r="29" spans="1:9" x14ac:dyDescent="0.3">
      <c r="A29" s="4" t="s">
        <v>4</v>
      </c>
      <c r="B29" s="3">
        <v>44216</v>
      </c>
      <c r="C29" s="4" t="s">
        <v>20</v>
      </c>
      <c r="D29" s="4">
        <v>45</v>
      </c>
      <c r="E29" s="4"/>
      <c r="F29" s="4">
        <f>Transactions[[#This Row],[Credit]]-Transactions[[#This Row],[Debit]]</f>
        <v>-45</v>
      </c>
      <c r="G29" t="s">
        <v>50</v>
      </c>
      <c r="H29" s="4" t="str">
        <f>VLOOKUP(Transactions[[#This Row],[Sub-category]],DATA_VALIDATION[],2,0)</f>
        <v>Discretionary</v>
      </c>
      <c r="I29" s="4" t="str">
        <f>VLOOKUP(Transactions[[#This Row],[Sub-category]],DATA_VALIDATION[],3,0)</f>
        <v>Expense</v>
      </c>
    </row>
    <row r="30" spans="1:9" x14ac:dyDescent="0.3">
      <c r="A30" s="2" t="s">
        <v>4</v>
      </c>
      <c r="B30" s="1">
        <v>44216</v>
      </c>
      <c r="C30" s="2" t="s">
        <v>21</v>
      </c>
      <c r="D30" s="2">
        <v>32</v>
      </c>
      <c r="E30" s="2"/>
      <c r="F30" s="4">
        <f>Transactions[[#This Row],[Credit]]-Transactions[[#This Row],[Debit]]</f>
        <v>-32</v>
      </c>
      <c r="G30" t="s">
        <v>46</v>
      </c>
      <c r="H30" s="4" t="str">
        <f>VLOOKUP(Transactions[[#This Row],[Sub-category]],DATA_VALIDATION[],2,0)</f>
        <v>Discretionary</v>
      </c>
      <c r="I30" s="4" t="str">
        <f>VLOOKUP(Transactions[[#This Row],[Sub-category]],DATA_VALIDATION[],3,0)</f>
        <v>Expense</v>
      </c>
    </row>
    <row r="31" spans="1:9" x14ac:dyDescent="0.3">
      <c r="A31" s="4" t="s">
        <v>4</v>
      </c>
      <c r="B31" s="3">
        <v>44216</v>
      </c>
      <c r="C31" s="4" t="s">
        <v>7</v>
      </c>
      <c r="D31" s="4">
        <v>5</v>
      </c>
      <c r="E31" s="4"/>
      <c r="F31" s="4">
        <f>Transactions[[#This Row],[Credit]]-Transactions[[#This Row],[Debit]]</f>
        <v>-5</v>
      </c>
      <c r="G31" t="s">
        <v>39</v>
      </c>
      <c r="H31" s="4" t="str">
        <f>VLOOKUP(Transactions[[#This Row],[Sub-category]],DATA_VALIDATION[],2,0)</f>
        <v>Dining Out</v>
      </c>
      <c r="I31" s="4" t="str">
        <f>VLOOKUP(Transactions[[#This Row],[Sub-category]],DATA_VALIDATION[],3,0)</f>
        <v>Expense</v>
      </c>
    </row>
    <row r="32" spans="1:9" x14ac:dyDescent="0.3">
      <c r="A32" s="2" t="s">
        <v>4</v>
      </c>
      <c r="B32" s="1">
        <v>44217</v>
      </c>
      <c r="C32" s="2" t="s">
        <v>7</v>
      </c>
      <c r="D32" s="2">
        <v>5</v>
      </c>
      <c r="E32" s="2"/>
      <c r="F32" s="4">
        <f>Transactions[[#This Row],[Credit]]-Transactions[[#This Row],[Debit]]</f>
        <v>-5</v>
      </c>
      <c r="G32" t="s">
        <v>39</v>
      </c>
      <c r="H32" s="4" t="str">
        <f>VLOOKUP(Transactions[[#This Row],[Sub-category]],DATA_VALIDATION[],2,0)</f>
        <v>Dining Out</v>
      </c>
      <c r="I32" s="4" t="str">
        <f>VLOOKUP(Transactions[[#This Row],[Sub-category]],DATA_VALIDATION[],3,0)</f>
        <v>Expense</v>
      </c>
    </row>
    <row r="33" spans="1:9" x14ac:dyDescent="0.3">
      <c r="A33" s="4" t="s">
        <v>4</v>
      </c>
      <c r="B33" s="3">
        <v>44218</v>
      </c>
      <c r="C33" s="4" t="s">
        <v>7</v>
      </c>
      <c r="D33" s="4">
        <v>5</v>
      </c>
      <c r="E33" s="4"/>
      <c r="F33" s="4">
        <f>Transactions[[#This Row],[Credit]]-Transactions[[#This Row],[Debit]]</f>
        <v>-5</v>
      </c>
      <c r="G33" t="s">
        <v>39</v>
      </c>
      <c r="H33" s="4" t="str">
        <f>VLOOKUP(Transactions[[#This Row],[Sub-category]],DATA_VALIDATION[],2,0)</f>
        <v>Dining Out</v>
      </c>
      <c r="I33" s="4" t="str">
        <f>VLOOKUP(Transactions[[#This Row],[Sub-category]],DATA_VALIDATION[],3,0)</f>
        <v>Expense</v>
      </c>
    </row>
    <row r="34" spans="1:9" x14ac:dyDescent="0.3">
      <c r="A34" s="2" t="s">
        <v>4</v>
      </c>
      <c r="B34" s="1">
        <v>44218</v>
      </c>
      <c r="C34" s="2" t="s">
        <v>10</v>
      </c>
      <c r="D34" s="2">
        <v>170</v>
      </c>
      <c r="E34" s="2"/>
      <c r="F34" s="4">
        <f>Transactions[[#This Row],[Credit]]-Transactions[[#This Row],[Debit]]</f>
        <v>-170</v>
      </c>
      <c r="G34" t="s">
        <v>51</v>
      </c>
      <c r="H34" s="4" t="str">
        <f>VLOOKUP(Transactions[[#This Row],[Sub-category]],DATA_VALIDATION[],2,0)</f>
        <v>Living Expenses</v>
      </c>
      <c r="I34" s="4" t="str">
        <f>VLOOKUP(Transactions[[#This Row],[Sub-category]],DATA_VALIDATION[],3,0)</f>
        <v>Expense</v>
      </c>
    </row>
    <row r="35" spans="1:9" x14ac:dyDescent="0.3">
      <c r="A35" s="4" t="s">
        <v>4</v>
      </c>
      <c r="B35" s="3">
        <v>44219</v>
      </c>
      <c r="C35" s="4" t="s">
        <v>22</v>
      </c>
      <c r="D35" s="4">
        <v>37</v>
      </c>
      <c r="E35" s="4"/>
      <c r="F35" s="4">
        <f>Transactions[[#This Row],[Credit]]-Transactions[[#This Row],[Debit]]</f>
        <v>-37</v>
      </c>
      <c r="G35" t="s">
        <v>58</v>
      </c>
      <c r="H35" s="4" t="str">
        <f>VLOOKUP(Transactions[[#This Row],[Sub-category]],DATA_VALIDATION[],2,0)</f>
        <v>Dining Out</v>
      </c>
      <c r="I35" s="4" t="str">
        <f>VLOOKUP(Transactions[[#This Row],[Sub-category]],DATA_VALIDATION[],3,0)</f>
        <v>Expense</v>
      </c>
    </row>
    <row r="36" spans="1:9" x14ac:dyDescent="0.3">
      <c r="A36" s="2" t="s">
        <v>4</v>
      </c>
      <c r="B36" s="1">
        <v>44220</v>
      </c>
      <c r="C36" s="2" t="s">
        <v>23</v>
      </c>
      <c r="D36" s="2">
        <v>12</v>
      </c>
      <c r="E36" s="2"/>
      <c r="F36" s="4">
        <f>Transactions[[#This Row],[Credit]]-Transactions[[#This Row],[Debit]]</f>
        <v>-12</v>
      </c>
      <c r="G36" t="s">
        <v>58</v>
      </c>
      <c r="H36" s="4" t="str">
        <f>VLOOKUP(Transactions[[#This Row],[Sub-category]],DATA_VALIDATION[],2,0)</f>
        <v>Dining Out</v>
      </c>
      <c r="I36" s="4" t="str">
        <f>VLOOKUP(Transactions[[#This Row],[Sub-category]],DATA_VALIDATION[],3,0)</f>
        <v>Expense</v>
      </c>
    </row>
    <row r="37" spans="1:9" x14ac:dyDescent="0.3">
      <c r="A37" s="4" t="s">
        <v>5</v>
      </c>
      <c r="B37" s="3">
        <v>44221</v>
      </c>
      <c r="C37" s="4" t="s">
        <v>24</v>
      </c>
      <c r="D37" s="4">
        <v>55</v>
      </c>
      <c r="E37" s="4"/>
      <c r="F37" s="4">
        <f>Transactions[[#This Row],[Credit]]-Transactions[[#This Row],[Debit]]</f>
        <v>-55</v>
      </c>
      <c r="G37" t="s">
        <v>44</v>
      </c>
      <c r="H37" s="4" t="str">
        <f>VLOOKUP(Transactions[[#This Row],[Sub-category]],DATA_VALIDATION[],2,0)</f>
        <v>Charity</v>
      </c>
      <c r="I37" s="4" t="str">
        <f>VLOOKUP(Transactions[[#This Row],[Sub-category]],DATA_VALIDATION[],3,0)</f>
        <v>Expense</v>
      </c>
    </row>
    <row r="38" spans="1:9" x14ac:dyDescent="0.3">
      <c r="A38" s="2" t="s">
        <v>4</v>
      </c>
      <c r="B38" s="1">
        <v>44221</v>
      </c>
      <c r="C38" s="2" t="s">
        <v>12</v>
      </c>
      <c r="D38" s="2">
        <v>63</v>
      </c>
      <c r="E38" s="2"/>
      <c r="F38" s="4">
        <f>Transactions[[#This Row],[Credit]]-Transactions[[#This Row],[Debit]]</f>
        <v>-63</v>
      </c>
      <c r="G38" t="s">
        <v>53</v>
      </c>
      <c r="H38" s="4" t="str">
        <f>VLOOKUP(Transactions[[#This Row],[Sub-category]],DATA_VALIDATION[],2,0)</f>
        <v>Transport</v>
      </c>
      <c r="I38" s="4" t="str">
        <f>VLOOKUP(Transactions[[#This Row],[Sub-category]],DATA_VALIDATION[],3,0)</f>
        <v>Expense</v>
      </c>
    </row>
    <row r="39" spans="1:9" x14ac:dyDescent="0.3">
      <c r="A39" s="4" t="s">
        <v>4</v>
      </c>
      <c r="B39" s="3">
        <v>44221</v>
      </c>
      <c r="C39" s="4" t="s">
        <v>7</v>
      </c>
      <c r="D39" s="4">
        <v>5</v>
      </c>
      <c r="E39" s="4"/>
      <c r="F39" s="4">
        <f>Transactions[[#This Row],[Credit]]-Transactions[[#This Row],[Debit]]</f>
        <v>-5</v>
      </c>
      <c r="G39" t="s">
        <v>39</v>
      </c>
      <c r="H39" s="4" t="str">
        <f>VLOOKUP(Transactions[[#This Row],[Sub-category]],DATA_VALIDATION[],2,0)</f>
        <v>Dining Out</v>
      </c>
      <c r="I39" s="4" t="str">
        <f>VLOOKUP(Transactions[[#This Row],[Sub-category]],DATA_VALIDATION[],3,0)</f>
        <v>Expense</v>
      </c>
    </row>
    <row r="40" spans="1:9" x14ac:dyDescent="0.3">
      <c r="A40" s="2" t="s">
        <v>4</v>
      </c>
      <c r="B40" s="1">
        <v>44222</v>
      </c>
      <c r="C40" s="2" t="s">
        <v>7</v>
      </c>
      <c r="D40" s="2">
        <v>5</v>
      </c>
      <c r="E40" s="2"/>
      <c r="F40" s="4">
        <f>Transactions[[#This Row],[Credit]]-Transactions[[#This Row],[Debit]]</f>
        <v>-5</v>
      </c>
      <c r="G40" t="s">
        <v>39</v>
      </c>
      <c r="H40" s="4" t="str">
        <f>VLOOKUP(Transactions[[#This Row],[Sub-category]],DATA_VALIDATION[],2,0)</f>
        <v>Dining Out</v>
      </c>
      <c r="I40" s="4" t="str">
        <f>VLOOKUP(Transactions[[#This Row],[Sub-category]],DATA_VALIDATION[],3,0)</f>
        <v>Expense</v>
      </c>
    </row>
    <row r="41" spans="1:9" x14ac:dyDescent="0.3">
      <c r="A41" s="4" t="s">
        <v>4</v>
      </c>
      <c r="B41" s="3">
        <v>44223</v>
      </c>
      <c r="C41" s="4" t="s">
        <v>7</v>
      </c>
      <c r="D41" s="4">
        <v>5</v>
      </c>
      <c r="E41" s="4"/>
      <c r="F41" s="4">
        <f>Transactions[[#This Row],[Credit]]-Transactions[[#This Row],[Debit]]</f>
        <v>-5</v>
      </c>
      <c r="G41" t="s">
        <v>39</v>
      </c>
      <c r="H41" s="4" t="str">
        <f>VLOOKUP(Transactions[[#This Row],[Sub-category]],DATA_VALIDATION[],2,0)</f>
        <v>Dining Out</v>
      </c>
      <c r="I41" s="4" t="str">
        <f>VLOOKUP(Transactions[[#This Row],[Sub-category]],DATA_VALIDATION[],3,0)</f>
        <v>Expense</v>
      </c>
    </row>
    <row r="42" spans="1:9" x14ac:dyDescent="0.3">
      <c r="A42" s="2" t="s">
        <v>4</v>
      </c>
      <c r="B42" s="1">
        <v>44224</v>
      </c>
      <c r="C42" s="2" t="s">
        <v>7</v>
      </c>
      <c r="D42" s="2">
        <v>5</v>
      </c>
      <c r="E42" s="2"/>
      <c r="F42" s="4">
        <f>Transactions[[#This Row],[Credit]]-Transactions[[#This Row],[Debit]]</f>
        <v>-5</v>
      </c>
      <c r="G42" t="s">
        <v>39</v>
      </c>
      <c r="H42" s="4" t="str">
        <f>VLOOKUP(Transactions[[#This Row],[Sub-category]],DATA_VALIDATION[],2,0)</f>
        <v>Dining Out</v>
      </c>
      <c r="I42" s="4" t="str">
        <f>VLOOKUP(Transactions[[#This Row],[Sub-category]],DATA_VALIDATION[],3,0)</f>
        <v>Expense</v>
      </c>
    </row>
    <row r="43" spans="1:9" x14ac:dyDescent="0.3">
      <c r="A43" s="4" t="s">
        <v>4</v>
      </c>
      <c r="B43" s="3">
        <v>44225</v>
      </c>
      <c r="C43" s="4" t="s">
        <v>7</v>
      </c>
      <c r="D43" s="4">
        <v>5</v>
      </c>
      <c r="E43" s="4"/>
      <c r="F43" s="4">
        <f>Transactions[[#This Row],[Credit]]-Transactions[[#This Row],[Debit]]</f>
        <v>-5</v>
      </c>
      <c r="G43" t="s">
        <v>39</v>
      </c>
      <c r="H43" s="4" t="str">
        <f>VLOOKUP(Transactions[[#This Row],[Sub-category]],DATA_VALIDATION[],2,0)</f>
        <v>Dining Out</v>
      </c>
      <c r="I43" s="4" t="str">
        <f>VLOOKUP(Transactions[[#This Row],[Sub-category]],DATA_VALIDATION[],3,0)</f>
        <v>Expense</v>
      </c>
    </row>
    <row r="44" spans="1:9" x14ac:dyDescent="0.3">
      <c r="A44" s="2" t="s">
        <v>4</v>
      </c>
      <c r="B44" s="1">
        <v>44225</v>
      </c>
      <c r="C44" s="2" t="s">
        <v>10</v>
      </c>
      <c r="D44" s="2">
        <v>162</v>
      </c>
      <c r="E44" s="2"/>
      <c r="F44" s="4">
        <f>Transactions[[#This Row],[Credit]]-Transactions[[#This Row],[Debit]]</f>
        <v>-162</v>
      </c>
      <c r="G44" t="s">
        <v>51</v>
      </c>
      <c r="H44" s="4" t="str">
        <f>VLOOKUP(Transactions[[#This Row],[Sub-category]],DATA_VALIDATION[],2,0)</f>
        <v>Living Expenses</v>
      </c>
      <c r="I44" s="4" t="str">
        <f>VLOOKUP(Transactions[[#This Row],[Sub-category]],DATA_VALIDATION[],3,0)</f>
        <v>Expense</v>
      </c>
    </row>
    <row r="45" spans="1:9" x14ac:dyDescent="0.3">
      <c r="A45" s="4" t="s">
        <v>4</v>
      </c>
      <c r="B45" s="3">
        <v>44226</v>
      </c>
      <c r="C45" s="4" t="s">
        <v>25</v>
      </c>
      <c r="D45" s="4">
        <v>125</v>
      </c>
      <c r="E45" s="4"/>
      <c r="F45" s="4">
        <f>Transactions[[#This Row],[Credit]]-Transactions[[#This Row],[Debit]]</f>
        <v>-125</v>
      </c>
      <c r="G45" t="s">
        <v>36</v>
      </c>
      <c r="H45" s="4" t="str">
        <f>VLOOKUP(Transactions[[#This Row],[Sub-category]],DATA_VALIDATION[],2,0)</f>
        <v>Discretionary</v>
      </c>
      <c r="I45" s="4" t="str">
        <f>VLOOKUP(Transactions[[#This Row],[Sub-category]],DATA_VALIDATION[],3,0)</f>
        <v>Expense</v>
      </c>
    </row>
    <row r="46" spans="1:9" x14ac:dyDescent="0.3">
      <c r="A46" s="2" t="s">
        <v>4</v>
      </c>
      <c r="B46" s="1">
        <v>44226</v>
      </c>
      <c r="C46" s="2" t="s">
        <v>26</v>
      </c>
      <c r="D46" s="2">
        <v>175</v>
      </c>
      <c r="E46" s="2"/>
      <c r="F46" s="4">
        <f>Transactions[[#This Row],[Credit]]-Transactions[[#This Row],[Debit]]</f>
        <v>-175</v>
      </c>
      <c r="G46" t="s">
        <v>46</v>
      </c>
      <c r="H46" s="4" t="str">
        <f>VLOOKUP(Transactions[[#This Row],[Sub-category]],DATA_VALIDATION[],2,0)</f>
        <v>Discretionary</v>
      </c>
      <c r="I46" s="4" t="str">
        <f>VLOOKUP(Transactions[[#This Row],[Sub-category]],DATA_VALIDATION[],3,0)</f>
        <v>Expense</v>
      </c>
    </row>
    <row r="47" spans="1:9" x14ac:dyDescent="0.3">
      <c r="A47" s="4" t="s">
        <v>4</v>
      </c>
      <c r="B47" s="3">
        <v>44227</v>
      </c>
      <c r="C47" s="4" t="s">
        <v>14</v>
      </c>
      <c r="D47" s="4">
        <v>145</v>
      </c>
      <c r="E47" s="4"/>
      <c r="F47" s="4">
        <f>Transactions[[#This Row],[Credit]]-Transactions[[#This Row],[Debit]]</f>
        <v>-145</v>
      </c>
      <c r="G47" t="s">
        <v>36</v>
      </c>
      <c r="H47" s="4" t="str">
        <f>VLOOKUP(Transactions[[#This Row],[Sub-category]],DATA_VALIDATION[],2,0)</f>
        <v>Discretionary</v>
      </c>
      <c r="I47" s="4" t="str">
        <f>VLOOKUP(Transactions[[#This Row],[Sub-category]],DATA_VALIDATION[],3,0)</f>
        <v>Expense</v>
      </c>
    </row>
    <row r="48" spans="1:9" x14ac:dyDescent="0.3">
      <c r="A48" s="2" t="s">
        <v>4</v>
      </c>
      <c r="B48" s="1">
        <v>44227</v>
      </c>
      <c r="C48" s="2" t="s">
        <v>16</v>
      </c>
      <c r="D48" s="2">
        <v>23</v>
      </c>
      <c r="E48" s="2"/>
      <c r="F48" s="4">
        <f>Transactions[[#This Row],[Credit]]-Transactions[[#This Row],[Debit]]</f>
        <v>-23</v>
      </c>
      <c r="G48" t="s">
        <v>61</v>
      </c>
      <c r="H48" s="4" t="str">
        <f>VLOOKUP(Transactions[[#This Row],[Sub-category]],DATA_VALIDATION[],2,0)</f>
        <v>Transport</v>
      </c>
      <c r="I48" s="4" t="str">
        <f>VLOOKUP(Transactions[[#This Row],[Sub-category]],DATA_VALIDATION[],3,0)</f>
        <v>Expense</v>
      </c>
    </row>
    <row r="49" spans="1:9" x14ac:dyDescent="0.3">
      <c r="A49" s="4" t="s">
        <v>5</v>
      </c>
      <c r="B49" s="3">
        <v>44228</v>
      </c>
      <c r="C49" s="4" t="s">
        <v>6</v>
      </c>
      <c r="D49" s="4"/>
      <c r="E49" s="4">
        <v>4000</v>
      </c>
      <c r="F49" s="4">
        <f>Transactions[[#This Row],[Credit]]-Transactions[[#This Row],[Debit]]</f>
        <v>4000</v>
      </c>
      <c r="G49" t="s">
        <v>59</v>
      </c>
      <c r="H49" s="4" t="str">
        <f>VLOOKUP(Transactions[[#This Row],[Sub-category]],DATA_VALIDATION[],2,0)</f>
        <v>Salary</v>
      </c>
      <c r="I49" s="4" t="str">
        <f>VLOOKUP(Transactions[[#This Row],[Sub-category]],DATA_VALIDATION[],3,0)</f>
        <v>Income</v>
      </c>
    </row>
    <row r="50" spans="1:9" x14ac:dyDescent="0.3">
      <c r="A50" s="2" t="s">
        <v>4</v>
      </c>
      <c r="B50" s="1">
        <v>44228</v>
      </c>
      <c r="C50" s="2" t="s">
        <v>7</v>
      </c>
      <c r="D50" s="2">
        <v>5</v>
      </c>
      <c r="E50" s="2"/>
      <c r="F50" s="4">
        <f>Transactions[[#This Row],[Credit]]-Transactions[[#This Row],[Debit]]</f>
        <v>-5</v>
      </c>
      <c r="G50" t="s">
        <v>39</v>
      </c>
      <c r="H50" s="4" t="str">
        <f>VLOOKUP(Transactions[[#This Row],[Sub-category]],DATA_VALIDATION[],2,0)</f>
        <v>Dining Out</v>
      </c>
      <c r="I50" s="4" t="str">
        <f>VLOOKUP(Transactions[[#This Row],[Sub-category]],DATA_VALIDATION[],3,0)</f>
        <v>Expense</v>
      </c>
    </row>
    <row r="51" spans="1:9" x14ac:dyDescent="0.3">
      <c r="A51" s="4" t="s">
        <v>5</v>
      </c>
      <c r="B51" s="3">
        <v>44229</v>
      </c>
      <c r="C51" s="4" t="s">
        <v>8</v>
      </c>
      <c r="D51" s="4">
        <v>900</v>
      </c>
      <c r="E51" s="4"/>
      <c r="F51" s="4">
        <f>Transactions[[#This Row],[Credit]]-Transactions[[#This Row],[Debit]]</f>
        <v>-900</v>
      </c>
      <c r="G51" t="s">
        <v>57</v>
      </c>
      <c r="H51" s="4" t="str">
        <f>VLOOKUP(Transactions[[#This Row],[Sub-category]],DATA_VALIDATION[],2,0)</f>
        <v>Living Expenses</v>
      </c>
      <c r="I51" s="4" t="str">
        <f>VLOOKUP(Transactions[[#This Row],[Sub-category]],DATA_VALIDATION[],3,0)</f>
        <v>Expense</v>
      </c>
    </row>
    <row r="52" spans="1:9" x14ac:dyDescent="0.3">
      <c r="A52" s="2" t="s">
        <v>5</v>
      </c>
      <c r="B52" s="1">
        <v>44229</v>
      </c>
      <c r="C52" s="2" t="s">
        <v>9</v>
      </c>
      <c r="D52" s="2">
        <v>150</v>
      </c>
      <c r="E52" s="2"/>
      <c r="F52" s="4">
        <f>Transactions[[#This Row],[Credit]]-Transactions[[#This Row],[Debit]]</f>
        <v>-150</v>
      </c>
      <c r="G52" t="s">
        <v>55</v>
      </c>
      <c r="H52" s="4" t="str">
        <f>VLOOKUP(Transactions[[#This Row],[Sub-category]],DATA_VALIDATION[],2,0)</f>
        <v>Transport</v>
      </c>
      <c r="I52" s="4" t="str">
        <f>VLOOKUP(Transactions[[#This Row],[Sub-category]],DATA_VALIDATION[],3,0)</f>
        <v>Expense</v>
      </c>
    </row>
    <row r="53" spans="1:9" x14ac:dyDescent="0.3">
      <c r="A53" s="4" t="s">
        <v>4</v>
      </c>
      <c r="B53" s="3">
        <v>44229</v>
      </c>
      <c r="C53" s="4" t="s">
        <v>7</v>
      </c>
      <c r="D53" s="4">
        <v>5</v>
      </c>
      <c r="E53" s="4"/>
      <c r="F53" s="4">
        <f>Transactions[[#This Row],[Credit]]-Transactions[[#This Row],[Debit]]</f>
        <v>-5</v>
      </c>
      <c r="G53" t="s">
        <v>39</v>
      </c>
      <c r="H53" s="4" t="str">
        <f>VLOOKUP(Transactions[[#This Row],[Sub-category]],DATA_VALIDATION[],2,0)</f>
        <v>Dining Out</v>
      </c>
      <c r="I53" s="4" t="str">
        <f>VLOOKUP(Transactions[[#This Row],[Sub-category]],DATA_VALIDATION[],3,0)</f>
        <v>Expense</v>
      </c>
    </row>
    <row r="54" spans="1:9" x14ac:dyDescent="0.3">
      <c r="A54" s="2" t="s">
        <v>4</v>
      </c>
      <c r="B54" s="1">
        <v>44230</v>
      </c>
      <c r="C54" s="2" t="s">
        <v>7</v>
      </c>
      <c r="D54" s="2">
        <v>5</v>
      </c>
      <c r="E54" s="2"/>
      <c r="F54" s="4">
        <f>Transactions[[#This Row],[Credit]]-Transactions[[#This Row],[Debit]]</f>
        <v>-5</v>
      </c>
      <c r="G54" t="s">
        <v>39</v>
      </c>
      <c r="H54" s="4" t="str">
        <f>VLOOKUP(Transactions[[#This Row],[Sub-category]],DATA_VALIDATION[],2,0)</f>
        <v>Dining Out</v>
      </c>
      <c r="I54" s="4" t="str">
        <f>VLOOKUP(Transactions[[#This Row],[Sub-category]],DATA_VALIDATION[],3,0)</f>
        <v>Expense</v>
      </c>
    </row>
    <row r="55" spans="1:9" x14ac:dyDescent="0.3">
      <c r="A55" s="4" t="s">
        <v>4</v>
      </c>
      <c r="B55" s="3">
        <v>44231</v>
      </c>
      <c r="C55" s="4" t="s">
        <v>7</v>
      </c>
      <c r="D55" s="4">
        <v>5</v>
      </c>
      <c r="E55" s="4"/>
      <c r="F55" s="4">
        <f>Transactions[[#This Row],[Credit]]-Transactions[[#This Row],[Debit]]</f>
        <v>-5</v>
      </c>
      <c r="G55" t="s">
        <v>39</v>
      </c>
      <c r="H55" s="4" t="str">
        <f>VLOOKUP(Transactions[[#This Row],[Sub-category]],DATA_VALIDATION[],2,0)</f>
        <v>Dining Out</v>
      </c>
      <c r="I55" s="4" t="str">
        <f>VLOOKUP(Transactions[[#This Row],[Sub-category]],DATA_VALIDATION[],3,0)</f>
        <v>Expense</v>
      </c>
    </row>
    <row r="56" spans="1:9" x14ac:dyDescent="0.3">
      <c r="A56" s="2" t="s">
        <v>4</v>
      </c>
      <c r="B56" s="1">
        <v>44232</v>
      </c>
      <c r="C56" s="2" t="s">
        <v>7</v>
      </c>
      <c r="D56" s="2">
        <v>5</v>
      </c>
      <c r="E56" s="2"/>
      <c r="F56" s="4">
        <f>Transactions[[#This Row],[Credit]]-Transactions[[#This Row],[Debit]]</f>
        <v>-5</v>
      </c>
      <c r="G56" t="s">
        <v>39</v>
      </c>
      <c r="H56" s="4" t="str">
        <f>VLOOKUP(Transactions[[#This Row],[Sub-category]],DATA_VALIDATION[],2,0)</f>
        <v>Dining Out</v>
      </c>
      <c r="I56" s="4" t="str">
        <f>VLOOKUP(Transactions[[#This Row],[Sub-category]],DATA_VALIDATION[],3,0)</f>
        <v>Expense</v>
      </c>
    </row>
    <row r="57" spans="1:9" x14ac:dyDescent="0.3">
      <c r="A57" s="4" t="s">
        <v>4</v>
      </c>
      <c r="B57" s="3">
        <v>44232</v>
      </c>
      <c r="C57" s="4" t="s">
        <v>10</v>
      </c>
      <c r="D57" s="4">
        <v>205</v>
      </c>
      <c r="E57" s="4"/>
      <c r="F57" s="4">
        <f>Transactions[[#This Row],[Credit]]-Transactions[[#This Row],[Debit]]</f>
        <v>-205</v>
      </c>
      <c r="G57" t="s">
        <v>51</v>
      </c>
      <c r="H57" s="4" t="str">
        <f>VLOOKUP(Transactions[[#This Row],[Sub-category]],DATA_VALIDATION[],2,0)</f>
        <v>Living Expenses</v>
      </c>
      <c r="I57" s="4" t="str">
        <f>VLOOKUP(Transactions[[#This Row],[Sub-category]],DATA_VALIDATION[],3,0)</f>
        <v>Expense</v>
      </c>
    </row>
    <row r="58" spans="1:9" x14ac:dyDescent="0.3">
      <c r="A58" s="2" t="s">
        <v>5</v>
      </c>
      <c r="B58" s="1">
        <v>44235</v>
      </c>
      <c r="C58" s="2" t="s">
        <v>11</v>
      </c>
      <c r="D58" s="2">
        <v>51.1</v>
      </c>
      <c r="E58" s="2"/>
      <c r="F58" s="4">
        <f>Transactions[[#This Row],[Credit]]-Transactions[[#This Row],[Debit]]</f>
        <v>-51.1</v>
      </c>
      <c r="G58" t="s">
        <v>48</v>
      </c>
      <c r="H58" s="4" t="str">
        <f>VLOOKUP(Transactions[[#This Row],[Sub-category]],DATA_VALIDATION[],2,0)</f>
        <v>Living Expenses</v>
      </c>
      <c r="I58" s="4" t="str">
        <f>VLOOKUP(Transactions[[#This Row],[Sub-category]],DATA_VALIDATION[],3,0)</f>
        <v>Expense</v>
      </c>
    </row>
    <row r="59" spans="1:9" x14ac:dyDescent="0.3">
      <c r="A59" s="4" t="s">
        <v>4</v>
      </c>
      <c r="B59" s="3">
        <v>44235</v>
      </c>
      <c r="C59" s="4" t="s">
        <v>7</v>
      </c>
      <c r="D59" s="4">
        <v>5</v>
      </c>
      <c r="E59" s="4"/>
      <c r="F59" s="4">
        <f>Transactions[[#This Row],[Credit]]-Transactions[[#This Row],[Debit]]</f>
        <v>-5</v>
      </c>
      <c r="G59" t="s">
        <v>39</v>
      </c>
      <c r="H59" s="4" t="str">
        <f>VLOOKUP(Transactions[[#This Row],[Sub-category]],DATA_VALIDATION[],2,0)</f>
        <v>Dining Out</v>
      </c>
      <c r="I59" s="4" t="str">
        <f>VLOOKUP(Transactions[[#This Row],[Sub-category]],DATA_VALIDATION[],3,0)</f>
        <v>Expense</v>
      </c>
    </row>
    <row r="60" spans="1:9" x14ac:dyDescent="0.3">
      <c r="A60" s="2" t="s">
        <v>4</v>
      </c>
      <c r="B60" s="1">
        <v>44236</v>
      </c>
      <c r="C60" s="2" t="s">
        <v>7</v>
      </c>
      <c r="D60" s="2">
        <v>5</v>
      </c>
      <c r="E60" s="2"/>
      <c r="F60" s="4">
        <f>Transactions[[#This Row],[Credit]]-Transactions[[#This Row],[Debit]]</f>
        <v>-5</v>
      </c>
      <c r="G60" t="s">
        <v>39</v>
      </c>
      <c r="H60" s="4" t="str">
        <f>VLOOKUP(Transactions[[#This Row],[Sub-category]],DATA_VALIDATION[],2,0)</f>
        <v>Dining Out</v>
      </c>
      <c r="I60" s="4" t="str">
        <f>VLOOKUP(Transactions[[#This Row],[Sub-category]],DATA_VALIDATION[],3,0)</f>
        <v>Expense</v>
      </c>
    </row>
    <row r="61" spans="1:9" x14ac:dyDescent="0.3">
      <c r="A61" s="4" t="s">
        <v>4</v>
      </c>
      <c r="B61" s="3">
        <v>44237</v>
      </c>
      <c r="C61" s="4" t="s">
        <v>12</v>
      </c>
      <c r="D61" s="4">
        <v>78</v>
      </c>
      <c r="E61" s="4"/>
      <c r="F61" s="4">
        <f>Transactions[[#This Row],[Credit]]-Transactions[[#This Row],[Debit]]</f>
        <v>-78</v>
      </c>
      <c r="G61" t="s">
        <v>53</v>
      </c>
      <c r="H61" s="4" t="str">
        <f>VLOOKUP(Transactions[[#This Row],[Sub-category]],DATA_VALIDATION[],2,0)</f>
        <v>Transport</v>
      </c>
      <c r="I61" s="4" t="str">
        <f>VLOOKUP(Transactions[[#This Row],[Sub-category]],DATA_VALIDATION[],3,0)</f>
        <v>Expense</v>
      </c>
    </row>
    <row r="62" spans="1:9" x14ac:dyDescent="0.3">
      <c r="A62" s="2" t="s">
        <v>4</v>
      </c>
      <c r="B62" s="1">
        <v>44237</v>
      </c>
      <c r="C62" s="2" t="s">
        <v>7</v>
      </c>
      <c r="D62" s="2">
        <v>5</v>
      </c>
      <c r="E62" s="2"/>
      <c r="F62" s="4">
        <f>Transactions[[#This Row],[Credit]]-Transactions[[#This Row],[Debit]]</f>
        <v>-5</v>
      </c>
      <c r="G62" t="s">
        <v>39</v>
      </c>
      <c r="H62" s="4" t="str">
        <f>VLOOKUP(Transactions[[#This Row],[Sub-category]],DATA_VALIDATION[],2,0)</f>
        <v>Dining Out</v>
      </c>
      <c r="I62" s="4" t="str">
        <f>VLOOKUP(Transactions[[#This Row],[Sub-category]],DATA_VALIDATION[],3,0)</f>
        <v>Expense</v>
      </c>
    </row>
    <row r="63" spans="1:9" x14ac:dyDescent="0.3">
      <c r="A63" s="4" t="s">
        <v>4</v>
      </c>
      <c r="B63" s="3">
        <v>44238</v>
      </c>
      <c r="C63" s="4" t="s">
        <v>7</v>
      </c>
      <c r="D63" s="4">
        <v>5</v>
      </c>
      <c r="E63" s="4"/>
      <c r="F63" s="4">
        <f>Transactions[[#This Row],[Credit]]-Transactions[[#This Row],[Debit]]</f>
        <v>-5</v>
      </c>
      <c r="G63" t="s">
        <v>39</v>
      </c>
      <c r="H63" s="4" t="str">
        <f>VLOOKUP(Transactions[[#This Row],[Sub-category]],DATA_VALIDATION[],2,0)</f>
        <v>Dining Out</v>
      </c>
      <c r="I63" s="4" t="str">
        <f>VLOOKUP(Transactions[[#This Row],[Sub-category]],DATA_VALIDATION[],3,0)</f>
        <v>Expense</v>
      </c>
    </row>
    <row r="64" spans="1:9" x14ac:dyDescent="0.3">
      <c r="A64" s="2" t="s">
        <v>4</v>
      </c>
      <c r="B64" s="1">
        <v>44239</v>
      </c>
      <c r="C64" s="2" t="s">
        <v>10</v>
      </c>
      <c r="D64" s="2">
        <v>135.9</v>
      </c>
      <c r="E64" s="2"/>
      <c r="F64" s="4">
        <f>Transactions[[#This Row],[Credit]]-Transactions[[#This Row],[Debit]]</f>
        <v>-135.9</v>
      </c>
      <c r="G64" t="s">
        <v>51</v>
      </c>
      <c r="H64" s="4" t="str">
        <f>VLOOKUP(Transactions[[#This Row],[Sub-category]],DATA_VALIDATION[],2,0)</f>
        <v>Living Expenses</v>
      </c>
      <c r="I64" s="4" t="str">
        <f>VLOOKUP(Transactions[[#This Row],[Sub-category]],DATA_VALIDATION[],3,0)</f>
        <v>Expense</v>
      </c>
    </row>
    <row r="65" spans="1:9" x14ac:dyDescent="0.3">
      <c r="A65" s="4" t="s">
        <v>4</v>
      </c>
      <c r="B65" s="3">
        <v>44239</v>
      </c>
      <c r="C65" s="4" t="s">
        <v>7</v>
      </c>
      <c r="D65" s="4">
        <v>5</v>
      </c>
      <c r="E65" s="4"/>
      <c r="F65" s="4">
        <f>Transactions[[#This Row],[Credit]]-Transactions[[#This Row],[Debit]]</f>
        <v>-5</v>
      </c>
      <c r="G65" t="s">
        <v>39</v>
      </c>
      <c r="H65" s="4" t="str">
        <f>VLOOKUP(Transactions[[#This Row],[Sub-category]],DATA_VALIDATION[],2,0)</f>
        <v>Dining Out</v>
      </c>
      <c r="I65" s="4" t="str">
        <f>VLOOKUP(Transactions[[#This Row],[Sub-category]],DATA_VALIDATION[],3,0)</f>
        <v>Expense</v>
      </c>
    </row>
    <row r="66" spans="1:9" x14ac:dyDescent="0.3">
      <c r="A66" s="2" t="s">
        <v>4</v>
      </c>
      <c r="B66" s="1">
        <v>44240</v>
      </c>
      <c r="C66" s="2" t="s">
        <v>7</v>
      </c>
      <c r="D66" s="2">
        <v>5</v>
      </c>
      <c r="E66" s="2"/>
      <c r="F66" s="4">
        <f>Transactions[[#This Row],[Credit]]-Transactions[[#This Row],[Debit]]</f>
        <v>-5</v>
      </c>
      <c r="G66" t="s">
        <v>39</v>
      </c>
      <c r="H66" s="4" t="str">
        <f>VLOOKUP(Transactions[[#This Row],[Sub-category]],DATA_VALIDATION[],2,0)</f>
        <v>Dining Out</v>
      </c>
      <c r="I66" s="4" t="str">
        <f>VLOOKUP(Transactions[[#This Row],[Sub-category]],DATA_VALIDATION[],3,0)</f>
        <v>Expense</v>
      </c>
    </row>
    <row r="67" spans="1:9" x14ac:dyDescent="0.3">
      <c r="A67" s="4" t="s">
        <v>4</v>
      </c>
      <c r="B67" s="3">
        <v>44240</v>
      </c>
      <c r="C67" s="4" t="s">
        <v>13</v>
      </c>
      <c r="D67" s="4">
        <v>40.9</v>
      </c>
      <c r="E67" s="4"/>
      <c r="F67" s="4">
        <f>Transactions[[#This Row],[Credit]]-Transactions[[#This Row],[Debit]]</f>
        <v>-40.9</v>
      </c>
      <c r="G67" t="s">
        <v>46</v>
      </c>
      <c r="H67" s="4" t="str">
        <f>VLOOKUP(Transactions[[#This Row],[Sub-category]],DATA_VALIDATION[],2,0)</f>
        <v>Discretionary</v>
      </c>
      <c r="I67" s="4" t="str">
        <f>VLOOKUP(Transactions[[#This Row],[Sub-category]],DATA_VALIDATION[],3,0)</f>
        <v>Expense</v>
      </c>
    </row>
    <row r="68" spans="1:9" x14ac:dyDescent="0.3">
      <c r="A68" s="2" t="s">
        <v>4</v>
      </c>
      <c r="B68" s="1">
        <v>44240</v>
      </c>
      <c r="C68" s="2" t="s">
        <v>14</v>
      </c>
      <c r="D68" s="2">
        <v>99</v>
      </c>
      <c r="E68" s="2"/>
      <c r="F68" s="4">
        <f>Transactions[[#This Row],[Credit]]-Transactions[[#This Row],[Debit]]</f>
        <v>-99</v>
      </c>
      <c r="G68" t="s">
        <v>36</v>
      </c>
      <c r="H68" s="4" t="str">
        <f>VLOOKUP(Transactions[[#This Row],[Sub-category]],DATA_VALIDATION[],2,0)</f>
        <v>Discretionary</v>
      </c>
      <c r="I68" s="4" t="str">
        <f>VLOOKUP(Transactions[[#This Row],[Sub-category]],DATA_VALIDATION[],3,0)</f>
        <v>Expense</v>
      </c>
    </row>
    <row r="69" spans="1:9" x14ac:dyDescent="0.3">
      <c r="A69" s="4" t="s">
        <v>4</v>
      </c>
      <c r="B69" s="3">
        <v>44240</v>
      </c>
      <c r="C69" s="4" t="s">
        <v>15</v>
      </c>
      <c r="D69" s="4">
        <v>53</v>
      </c>
      <c r="E69" s="4"/>
      <c r="F69" s="4">
        <f>Transactions[[#This Row],[Credit]]-Transactions[[#This Row],[Debit]]</f>
        <v>-53</v>
      </c>
      <c r="G69" t="s">
        <v>58</v>
      </c>
      <c r="H69" s="4" t="str">
        <f>VLOOKUP(Transactions[[#This Row],[Sub-category]],DATA_VALIDATION[],2,0)</f>
        <v>Dining Out</v>
      </c>
      <c r="I69" s="4" t="str">
        <f>VLOOKUP(Transactions[[#This Row],[Sub-category]],DATA_VALIDATION[],3,0)</f>
        <v>Expense</v>
      </c>
    </row>
    <row r="70" spans="1:9" x14ac:dyDescent="0.3">
      <c r="A70" s="2" t="s">
        <v>4</v>
      </c>
      <c r="B70" s="1">
        <v>44241</v>
      </c>
      <c r="C70" s="2" t="s">
        <v>16</v>
      </c>
      <c r="D70" s="2">
        <v>28.9</v>
      </c>
      <c r="E70" s="2"/>
      <c r="F70" s="4">
        <f>Transactions[[#This Row],[Credit]]-Transactions[[#This Row],[Debit]]</f>
        <v>-28.9</v>
      </c>
      <c r="G70" t="s">
        <v>61</v>
      </c>
      <c r="H70" s="4" t="str">
        <f>VLOOKUP(Transactions[[#This Row],[Sub-category]],DATA_VALIDATION[],2,0)</f>
        <v>Transport</v>
      </c>
      <c r="I70" s="4" t="str">
        <f>VLOOKUP(Transactions[[#This Row],[Sub-category]],DATA_VALIDATION[],3,0)</f>
        <v>Expense</v>
      </c>
    </row>
    <row r="71" spans="1:9" x14ac:dyDescent="0.3">
      <c r="A71" s="4" t="s">
        <v>5</v>
      </c>
      <c r="B71" s="3">
        <v>44242</v>
      </c>
      <c r="C71" s="4" t="s">
        <v>17</v>
      </c>
      <c r="D71" s="4">
        <v>30</v>
      </c>
      <c r="E71" s="4"/>
      <c r="F71" s="4">
        <f>Transactions[[#This Row],[Credit]]-Transactions[[#This Row],[Debit]]</f>
        <v>-30</v>
      </c>
      <c r="G71" t="s">
        <v>52</v>
      </c>
      <c r="H71" s="4" t="str">
        <f>VLOOKUP(Transactions[[#This Row],[Sub-category]],DATA_VALIDATION[],2,0)</f>
        <v>Discretionary</v>
      </c>
      <c r="I71" s="4" t="str">
        <f>VLOOKUP(Transactions[[#This Row],[Sub-category]],DATA_VALIDATION[],3,0)</f>
        <v>Expense</v>
      </c>
    </row>
    <row r="72" spans="1:9" x14ac:dyDescent="0.3">
      <c r="A72" s="2" t="s">
        <v>4</v>
      </c>
      <c r="B72" s="1">
        <v>44242</v>
      </c>
      <c r="C72" s="2" t="s">
        <v>7</v>
      </c>
      <c r="D72" s="2">
        <v>5</v>
      </c>
      <c r="E72" s="2"/>
      <c r="F72" s="4">
        <f>Transactions[[#This Row],[Credit]]-Transactions[[#This Row],[Debit]]</f>
        <v>-5</v>
      </c>
      <c r="G72" t="s">
        <v>39</v>
      </c>
      <c r="H72" s="4" t="str">
        <f>VLOOKUP(Transactions[[#This Row],[Sub-category]],DATA_VALIDATION[],2,0)</f>
        <v>Dining Out</v>
      </c>
      <c r="I72" s="4" t="str">
        <f>VLOOKUP(Transactions[[#This Row],[Sub-category]],DATA_VALIDATION[],3,0)</f>
        <v>Expense</v>
      </c>
    </row>
    <row r="73" spans="1:9" x14ac:dyDescent="0.3">
      <c r="A73" s="4" t="s">
        <v>4</v>
      </c>
      <c r="B73" s="3">
        <v>44243</v>
      </c>
      <c r="C73" s="4" t="s">
        <v>7</v>
      </c>
      <c r="D73" s="4">
        <v>5</v>
      </c>
      <c r="E73" s="4"/>
      <c r="F73" s="4">
        <f>Transactions[[#This Row],[Credit]]-Transactions[[#This Row],[Debit]]</f>
        <v>-5</v>
      </c>
      <c r="G73" t="s">
        <v>39</v>
      </c>
      <c r="H73" s="4" t="str">
        <f>VLOOKUP(Transactions[[#This Row],[Sub-category]],DATA_VALIDATION[],2,0)</f>
        <v>Dining Out</v>
      </c>
      <c r="I73" s="4" t="str">
        <f>VLOOKUP(Transactions[[#This Row],[Sub-category]],DATA_VALIDATION[],3,0)</f>
        <v>Expense</v>
      </c>
    </row>
    <row r="74" spans="1:9" x14ac:dyDescent="0.3">
      <c r="A74" s="2" t="s">
        <v>5</v>
      </c>
      <c r="B74" s="1">
        <v>44243</v>
      </c>
      <c r="C74" s="2" t="s">
        <v>19</v>
      </c>
      <c r="D74" s="2">
        <v>40</v>
      </c>
      <c r="E74" s="2"/>
      <c r="F74" s="4">
        <f>Transactions[[#This Row],[Credit]]-Transactions[[#This Row],[Debit]]</f>
        <v>-40</v>
      </c>
      <c r="G74" t="s">
        <v>56</v>
      </c>
      <c r="H74" s="4" t="str">
        <f>VLOOKUP(Transactions[[#This Row],[Sub-category]],DATA_VALIDATION[],2,0)</f>
        <v>Living Expenses</v>
      </c>
      <c r="I74" s="4" t="str">
        <f>VLOOKUP(Transactions[[#This Row],[Sub-category]],DATA_VALIDATION[],3,0)</f>
        <v>Expense</v>
      </c>
    </row>
    <row r="75" spans="1:9" x14ac:dyDescent="0.3">
      <c r="A75" s="4" t="s">
        <v>4</v>
      </c>
      <c r="B75" s="3">
        <v>44244</v>
      </c>
      <c r="C75" s="4" t="s">
        <v>20</v>
      </c>
      <c r="D75" s="4">
        <v>45.9</v>
      </c>
      <c r="E75" s="4"/>
      <c r="F75" s="4">
        <f>Transactions[[#This Row],[Credit]]-Transactions[[#This Row],[Debit]]</f>
        <v>-45.9</v>
      </c>
      <c r="G75" t="s">
        <v>50</v>
      </c>
      <c r="H75" s="4" t="str">
        <f>VLOOKUP(Transactions[[#This Row],[Sub-category]],DATA_VALIDATION[],2,0)</f>
        <v>Discretionary</v>
      </c>
      <c r="I75" s="4" t="str">
        <f>VLOOKUP(Transactions[[#This Row],[Sub-category]],DATA_VALIDATION[],3,0)</f>
        <v>Expense</v>
      </c>
    </row>
    <row r="76" spans="1:9" x14ac:dyDescent="0.3">
      <c r="A76" s="2" t="s">
        <v>4</v>
      </c>
      <c r="B76" s="1">
        <v>44244</v>
      </c>
      <c r="C76" s="2" t="s">
        <v>21</v>
      </c>
      <c r="D76" s="2">
        <v>35</v>
      </c>
      <c r="E76" s="2"/>
      <c r="F76" s="4">
        <f>Transactions[[#This Row],[Credit]]-Transactions[[#This Row],[Debit]]</f>
        <v>-35</v>
      </c>
      <c r="G76" t="s">
        <v>46</v>
      </c>
      <c r="H76" s="4" t="str">
        <f>VLOOKUP(Transactions[[#This Row],[Sub-category]],DATA_VALIDATION[],2,0)</f>
        <v>Discretionary</v>
      </c>
      <c r="I76" s="4" t="str">
        <f>VLOOKUP(Transactions[[#This Row],[Sub-category]],DATA_VALIDATION[],3,0)</f>
        <v>Expense</v>
      </c>
    </row>
    <row r="77" spans="1:9" x14ac:dyDescent="0.3">
      <c r="A77" s="4" t="s">
        <v>4</v>
      </c>
      <c r="B77" s="3">
        <v>44244</v>
      </c>
      <c r="C77" s="4" t="s">
        <v>7</v>
      </c>
      <c r="D77" s="4">
        <v>5</v>
      </c>
      <c r="E77" s="4"/>
      <c r="F77" s="4">
        <f>Transactions[[#This Row],[Credit]]-Transactions[[#This Row],[Debit]]</f>
        <v>-5</v>
      </c>
      <c r="G77" t="s">
        <v>39</v>
      </c>
      <c r="H77" s="4" t="str">
        <f>VLOOKUP(Transactions[[#This Row],[Sub-category]],DATA_VALIDATION[],2,0)</f>
        <v>Dining Out</v>
      </c>
      <c r="I77" s="4" t="str">
        <f>VLOOKUP(Transactions[[#This Row],[Sub-category]],DATA_VALIDATION[],3,0)</f>
        <v>Expense</v>
      </c>
    </row>
    <row r="78" spans="1:9" x14ac:dyDescent="0.3">
      <c r="A78" s="2" t="s">
        <v>4</v>
      </c>
      <c r="B78" s="1">
        <v>44245</v>
      </c>
      <c r="C78" s="2" t="s">
        <v>7</v>
      </c>
      <c r="D78" s="2">
        <v>5</v>
      </c>
      <c r="E78" s="2"/>
      <c r="F78" s="4">
        <f>Transactions[[#This Row],[Credit]]-Transactions[[#This Row],[Debit]]</f>
        <v>-5</v>
      </c>
      <c r="G78" t="s">
        <v>39</v>
      </c>
      <c r="H78" s="4" t="str">
        <f>VLOOKUP(Transactions[[#This Row],[Sub-category]],DATA_VALIDATION[],2,0)</f>
        <v>Dining Out</v>
      </c>
      <c r="I78" s="4" t="str">
        <f>VLOOKUP(Transactions[[#This Row],[Sub-category]],DATA_VALIDATION[],3,0)</f>
        <v>Expense</v>
      </c>
    </row>
    <row r="79" spans="1:9" x14ac:dyDescent="0.3">
      <c r="A79" s="4" t="s">
        <v>4</v>
      </c>
      <c r="B79" s="3">
        <v>44246</v>
      </c>
      <c r="C79" s="4" t="s">
        <v>7</v>
      </c>
      <c r="D79" s="4">
        <v>5</v>
      </c>
      <c r="E79" s="4"/>
      <c r="F79" s="4">
        <f>Transactions[[#This Row],[Credit]]-Transactions[[#This Row],[Debit]]</f>
        <v>-5</v>
      </c>
      <c r="G79" t="s">
        <v>39</v>
      </c>
      <c r="H79" s="4" t="str">
        <f>VLOOKUP(Transactions[[#This Row],[Sub-category]],DATA_VALIDATION[],2,0)</f>
        <v>Dining Out</v>
      </c>
      <c r="I79" s="4" t="str">
        <f>VLOOKUP(Transactions[[#This Row],[Sub-category]],DATA_VALIDATION[],3,0)</f>
        <v>Expense</v>
      </c>
    </row>
    <row r="80" spans="1:9" x14ac:dyDescent="0.3">
      <c r="A80" s="2" t="s">
        <v>4</v>
      </c>
      <c r="B80" s="1">
        <v>44246</v>
      </c>
      <c r="C80" s="2" t="s">
        <v>10</v>
      </c>
      <c r="D80" s="2">
        <v>171</v>
      </c>
      <c r="E80" s="2"/>
      <c r="F80" s="4">
        <f>Transactions[[#This Row],[Credit]]-Transactions[[#This Row],[Debit]]</f>
        <v>-171</v>
      </c>
      <c r="G80" t="s">
        <v>51</v>
      </c>
      <c r="H80" s="4" t="str">
        <f>VLOOKUP(Transactions[[#This Row],[Sub-category]],DATA_VALIDATION[],2,0)</f>
        <v>Living Expenses</v>
      </c>
      <c r="I80" s="4" t="str">
        <f>VLOOKUP(Transactions[[#This Row],[Sub-category]],DATA_VALIDATION[],3,0)</f>
        <v>Expense</v>
      </c>
    </row>
    <row r="81" spans="1:9" x14ac:dyDescent="0.3">
      <c r="A81" s="4" t="s">
        <v>4</v>
      </c>
      <c r="B81" s="3">
        <v>44247</v>
      </c>
      <c r="C81" s="4" t="s">
        <v>22</v>
      </c>
      <c r="D81" s="4">
        <v>37.9</v>
      </c>
      <c r="E81" s="4"/>
      <c r="F81" s="4">
        <f>Transactions[[#This Row],[Credit]]-Transactions[[#This Row],[Debit]]</f>
        <v>-37.9</v>
      </c>
      <c r="G81" t="s">
        <v>58</v>
      </c>
      <c r="H81" s="4" t="str">
        <f>VLOOKUP(Transactions[[#This Row],[Sub-category]],DATA_VALIDATION[],2,0)</f>
        <v>Dining Out</v>
      </c>
      <c r="I81" s="4" t="str">
        <f>VLOOKUP(Transactions[[#This Row],[Sub-category]],DATA_VALIDATION[],3,0)</f>
        <v>Expense</v>
      </c>
    </row>
    <row r="82" spans="1:9" x14ac:dyDescent="0.3">
      <c r="A82" s="2" t="s">
        <v>4</v>
      </c>
      <c r="B82" s="1">
        <v>44248</v>
      </c>
      <c r="C82" s="2" t="s">
        <v>23</v>
      </c>
      <c r="D82" s="2">
        <v>12.9</v>
      </c>
      <c r="E82" s="2"/>
      <c r="F82" s="4">
        <f>Transactions[[#This Row],[Credit]]-Transactions[[#This Row],[Debit]]</f>
        <v>-12.9</v>
      </c>
      <c r="G82" t="s">
        <v>58</v>
      </c>
      <c r="H82" s="4" t="str">
        <f>VLOOKUP(Transactions[[#This Row],[Sub-category]],DATA_VALIDATION[],2,0)</f>
        <v>Dining Out</v>
      </c>
      <c r="I82" s="4" t="str">
        <f>VLOOKUP(Transactions[[#This Row],[Sub-category]],DATA_VALIDATION[],3,0)</f>
        <v>Expense</v>
      </c>
    </row>
    <row r="83" spans="1:9" x14ac:dyDescent="0.3">
      <c r="A83" s="4" t="s">
        <v>5</v>
      </c>
      <c r="B83" s="3">
        <v>44249</v>
      </c>
      <c r="C83" s="4" t="s">
        <v>24</v>
      </c>
      <c r="D83" s="4">
        <v>55</v>
      </c>
      <c r="E83" s="4"/>
      <c r="F83" s="4">
        <f>Transactions[[#This Row],[Credit]]-Transactions[[#This Row],[Debit]]</f>
        <v>-55</v>
      </c>
      <c r="G83" t="s">
        <v>44</v>
      </c>
      <c r="H83" s="4" t="str">
        <f>VLOOKUP(Transactions[[#This Row],[Sub-category]],DATA_VALIDATION[],2,0)</f>
        <v>Charity</v>
      </c>
      <c r="I83" s="4" t="str">
        <f>VLOOKUP(Transactions[[#This Row],[Sub-category]],DATA_VALIDATION[],3,0)</f>
        <v>Expense</v>
      </c>
    </row>
    <row r="84" spans="1:9" x14ac:dyDescent="0.3">
      <c r="A84" s="2" t="s">
        <v>4</v>
      </c>
      <c r="B84" s="1">
        <v>44249</v>
      </c>
      <c r="C84" s="2" t="s">
        <v>12</v>
      </c>
      <c r="D84" s="2">
        <v>64.099999999999994</v>
      </c>
      <c r="E84" s="2"/>
      <c r="F84" s="4">
        <f>Transactions[[#This Row],[Credit]]-Transactions[[#This Row],[Debit]]</f>
        <v>-64.099999999999994</v>
      </c>
      <c r="G84" t="s">
        <v>53</v>
      </c>
      <c r="H84" s="4" t="str">
        <f>VLOOKUP(Transactions[[#This Row],[Sub-category]],DATA_VALIDATION[],2,0)</f>
        <v>Transport</v>
      </c>
      <c r="I84" s="4" t="str">
        <f>VLOOKUP(Transactions[[#This Row],[Sub-category]],DATA_VALIDATION[],3,0)</f>
        <v>Expense</v>
      </c>
    </row>
    <row r="85" spans="1:9" x14ac:dyDescent="0.3">
      <c r="A85" s="4" t="s">
        <v>4</v>
      </c>
      <c r="B85" s="3">
        <v>44249</v>
      </c>
      <c r="C85" s="4" t="s">
        <v>7</v>
      </c>
      <c r="D85" s="4">
        <v>5</v>
      </c>
      <c r="E85" s="4"/>
      <c r="F85" s="4">
        <f>Transactions[[#This Row],[Credit]]-Transactions[[#This Row],[Debit]]</f>
        <v>-5</v>
      </c>
      <c r="G85" t="s">
        <v>39</v>
      </c>
      <c r="H85" s="4" t="str">
        <f>VLOOKUP(Transactions[[#This Row],[Sub-category]],DATA_VALIDATION[],2,0)</f>
        <v>Dining Out</v>
      </c>
      <c r="I85" s="4" t="str">
        <f>VLOOKUP(Transactions[[#This Row],[Sub-category]],DATA_VALIDATION[],3,0)</f>
        <v>Expense</v>
      </c>
    </row>
    <row r="86" spans="1:9" x14ac:dyDescent="0.3">
      <c r="A86" s="2" t="s">
        <v>4</v>
      </c>
      <c r="B86" s="1">
        <v>44250</v>
      </c>
      <c r="C86" s="2" t="s">
        <v>7</v>
      </c>
      <c r="D86" s="2">
        <v>5</v>
      </c>
      <c r="E86" s="2"/>
      <c r="F86" s="4">
        <f>Transactions[[#This Row],[Credit]]-Transactions[[#This Row],[Debit]]</f>
        <v>-5</v>
      </c>
      <c r="G86" t="s">
        <v>39</v>
      </c>
      <c r="H86" s="4" t="str">
        <f>VLOOKUP(Transactions[[#This Row],[Sub-category]],DATA_VALIDATION[],2,0)</f>
        <v>Dining Out</v>
      </c>
      <c r="I86" s="4" t="str">
        <f>VLOOKUP(Transactions[[#This Row],[Sub-category]],DATA_VALIDATION[],3,0)</f>
        <v>Expense</v>
      </c>
    </row>
    <row r="87" spans="1:9" x14ac:dyDescent="0.3">
      <c r="A87" s="4" t="s">
        <v>4</v>
      </c>
      <c r="B87" s="3">
        <v>44251</v>
      </c>
      <c r="C87" s="4" t="s">
        <v>7</v>
      </c>
      <c r="D87" s="4">
        <v>5</v>
      </c>
      <c r="E87" s="4"/>
      <c r="F87" s="4">
        <f>Transactions[[#This Row],[Credit]]-Transactions[[#This Row],[Debit]]</f>
        <v>-5</v>
      </c>
      <c r="G87" t="s">
        <v>39</v>
      </c>
      <c r="H87" s="4" t="str">
        <f>VLOOKUP(Transactions[[#This Row],[Sub-category]],DATA_VALIDATION[],2,0)</f>
        <v>Dining Out</v>
      </c>
      <c r="I87" s="4" t="str">
        <f>VLOOKUP(Transactions[[#This Row],[Sub-category]],DATA_VALIDATION[],3,0)</f>
        <v>Expense</v>
      </c>
    </row>
    <row r="88" spans="1:9" x14ac:dyDescent="0.3">
      <c r="A88" s="2" t="s">
        <v>4</v>
      </c>
      <c r="B88" s="1">
        <v>44252</v>
      </c>
      <c r="C88" s="2" t="s">
        <v>7</v>
      </c>
      <c r="D88" s="2">
        <v>5</v>
      </c>
      <c r="E88" s="2"/>
      <c r="F88" s="4">
        <f>Transactions[[#This Row],[Credit]]-Transactions[[#This Row],[Debit]]</f>
        <v>-5</v>
      </c>
      <c r="G88" t="s">
        <v>39</v>
      </c>
      <c r="H88" s="4" t="str">
        <f>VLOOKUP(Transactions[[#This Row],[Sub-category]],DATA_VALIDATION[],2,0)</f>
        <v>Dining Out</v>
      </c>
      <c r="I88" s="4" t="str">
        <f>VLOOKUP(Transactions[[#This Row],[Sub-category]],DATA_VALIDATION[],3,0)</f>
        <v>Expense</v>
      </c>
    </row>
    <row r="89" spans="1:9" x14ac:dyDescent="0.3">
      <c r="A89" s="4" t="s">
        <v>4</v>
      </c>
      <c r="B89" s="3">
        <v>44253</v>
      </c>
      <c r="C89" s="4" t="s">
        <v>7</v>
      </c>
      <c r="D89" s="4">
        <v>5</v>
      </c>
      <c r="E89" s="4"/>
      <c r="F89" s="4">
        <f>Transactions[[#This Row],[Credit]]-Transactions[[#This Row],[Debit]]</f>
        <v>-5</v>
      </c>
      <c r="G89" t="s">
        <v>39</v>
      </c>
      <c r="H89" s="4" t="str">
        <f>VLOOKUP(Transactions[[#This Row],[Sub-category]],DATA_VALIDATION[],2,0)</f>
        <v>Dining Out</v>
      </c>
      <c r="I89" s="4" t="str">
        <f>VLOOKUP(Transactions[[#This Row],[Sub-category]],DATA_VALIDATION[],3,0)</f>
        <v>Expense</v>
      </c>
    </row>
    <row r="90" spans="1:9" x14ac:dyDescent="0.3">
      <c r="A90" s="2" t="s">
        <v>4</v>
      </c>
      <c r="B90" s="1">
        <v>44253</v>
      </c>
      <c r="C90" s="2" t="s">
        <v>10</v>
      </c>
      <c r="D90" s="2">
        <v>162.9</v>
      </c>
      <c r="E90" s="2"/>
      <c r="F90" s="4">
        <f>Transactions[[#This Row],[Credit]]-Transactions[[#This Row],[Debit]]</f>
        <v>-162.9</v>
      </c>
      <c r="G90" t="s">
        <v>51</v>
      </c>
      <c r="H90" s="4" t="str">
        <f>VLOOKUP(Transactions[[#This Row],[Sub-category]],DATA_VALIDATION[],2,0)</f>
        <v>Living Expenses</v>
      </c>
      <c r="I90" s="4" t="str">
        <f>VLOOKUP(Transactions[[#This Row],[Sub-category]],DATA_VALIDATION[],3,0)</f>
        <v>Expense</v>
      </c>
    </row>
    <row r="91" spans="1:9" x14ac:dyDescent="0.3">
      <c r="A91" s="4" t="s">
        <v>4</v>
      </c>
      <c r="B91" s="3">
        <v>44254</v>
      </c>
      <c r="C91" s="4" t="s">
        <v>25</v>
      </c>
      <c r="D91" s="4">
        <v>125.9</v>
      </c>
      <c r="E91" s="4"/>
      <c r="F91" s="4">
        <f>Transactions[[#This Row],[Credit]]-Transactions[[#This Row],[Debit]]</f>
        <v>-125.9</v>
      </c>
      <c r="G91" t="s">
        <v>36</v>
      </c>
      <c r="H91" s="4" t="str">
        <f>VLOOKUP(Transactions[[#This Row],[Sub-category]],DATA_VALIDATION[],2,0)</f>
        <v>Discretionary</v>
      </c>
      <c r="I91" s="4" t="str">
        <f>VLOOKUP(Transactions[[#This Row],[Sub-category]],DATA_VALIDATION[],3,0)</f>
        <v>Expense</v>
      </c>
    </row>
    <row r="92" spans="1:9" x14ac:dyDescent="0.3">
      <c r="A92" s="2" t="s">
        <v>4</v>
      </c>
      <c r="B92" s="1">
        <v>44254</v>
      </c>
      <c r="C92" s="2" t="s">
        <v>27</v>
      </c>
      <c r="D92" s="2">
        <v>137</v>
      </c>
      <c r="E92" s="2"/>
      <c r="F92" s="4">
        <f>Transactions[[#This Row],[Credit]]-Transactions[[#This Row],[Debit]]</f>
        <v>-137</v>
      </c>
      <c r="G92" t="s">
        <v>36</v>
      </c>
      <c r="H92" s="4" t="str">
        <f>VLOOKUP(Transactions[[#This Row],[Sub-category]],DATA_VALIDATION[],2,0)</f>
        <v>Discretionary</v>
      </c>
      <c r="I92" s="4" t="str">
        <f>VLOOKUP(Transactions[[#This Row],[Sub-category]],DATA_VALIDATION[],3,0)</f>
        <v>Expense</v>
      </c>
    </row>
    <row r="93" spans="1:9" x14ac:dyDescent="0.3">
      <c r="A93" s="4" t="s">
        <v>4</v>
      </c>
      <c r="B93" s="3">
        <v>44255</v>
      </c>
      <c r="C93" s="4" t="s">
        <v>14</v>
      </c>
      <c r="D93" s="4">
        <v>146.1</v>
      </c>
      <c r="E93" s="4"/>
      <c r="F93" s="4">
        <f>Transactions[[#This Row],[Credit]]-Transactions[[#This Row],[Debit]]</f>
        <v>-146.1</v>
      </c>
      <c r="G93" t="s">
        <v>36</v>
      </c>
      <c r="H93" s="4" t="str">
        <f>VLOOKUP(Transactions[[#This Row],[Sub-category]],DATA_VALIDATION[],2,0)</f>
        <v>Discretionary</v>
      </c>
      <c r="I93" s="4" t="str">
        <f>VLOOKUP(Transactions[[#This Row],[Sub-category]],DATA_VALIDATION[],3,0)</f>
        <v>Expense</v>
      </c>
    </row>
    <row r="94" spans="1:9" x14ac:dyDescent="0.3">
      <c r="A94" s="2" t="s">
        <v>4</v>
      </c>
      <c r="B94" s="1">
        <v>44255</v>
      </c>
      <c r="C94" s="2" t="s">
        <v>16</v>
      </c>
      <c r="D94" s="2">
        <v>24.1</v>
      </c>
      <c r="E94" s="2"/>
      <c r="F94" s="4">
        <f>Transactions[[#This Row],[Credit]]-Transactions[[#This Row],[Debit]]</f>
        <v>-24.1</v>
      </c>
      <c r="G94" t="s">
        <v>61</v>
      </c>
      <c r="H94" s="4" t="str">
        <f>VLOOKUP(Transactions[[#This Row],[Sub-category]],DATA_VALIDATION[],2,0)</f>
        <v>Transport</v>
      </c>
      <c r="I94" s="4" t="str">
        <f>VLOOKUP(Transactions[[#This Row],[Sub-category]],DATA_VALIDATION[],3,0)</f>
        <v>Expense</v>
      </c>
    </row>
    <row r="95" spans="1:9" x14ac:dyDescent="0.3">
      <c r="A95" s="4" t="s">
        <v>5</v>
      </c>
      <c r="B95" s="3">
        <v>44256</v>
      </c>
      <c r="C95" s="4" t="s">
        <v>6</v>
      </c>
      <c r="D95" s="4"/>
      <c r="E95" s="4">
        <v>4000</v>
      </c>
      <c r="F95" s="4">
        <f>Transactions[[#This Row],[Credit]]-Transactions[[#This Row],[Debit]]</f>
        <v>4000</v>
      </c>
      <c r="G95" t="s">
        <v>59</v>
      </c>
      <c r="H95" s="4" t="str">
        <f>VLOOKUP(Transactions[[#This Row],[Sub-category]],DATA_VALIDATION[],2,0)</f>
        <v>Salary</v>
      </c>
      <c r="I95" s="4" t="str">
        <f>VLOOKUP(Transactions[[#This Row],[Sub-category]],DATA_VALIDATION[],3,0)</f>
        <v>Income</v>
      </c>
    </row>
    <row r="96" spans="1:9" x14ac:dyDescent="0.3">
      <c r="A96" s="2" t="s">
        <v>4</v>
      </c>
      <c r="B96" s="1">
        <v>44256</v>
      </c>
      <c r="C96" s="2" t="s">
        <v>7</v>
      </c>
      <c r="D96" s="2">
        <v>5</v>
      </c>
      <c r="E96" s="2"/>
      <c r="F96" s="4">
        <f>Transactions[[#This Row],[Credit]]-Transactions[[#This Row],[Debit]]</f>
        <v>-5</v>
      </c>
      <c r="G96" t="s">
        <v>39</v>
      </c>
      <c r="H96" s="4" t="str">
        <f>VLOOKUP(Transactions[[#This Row],[Sub-category]],DATA_VALIDATION[],2,0)</f>
        <v>Dining Out</v>
      </c>
      <c r="I96" s="4" t="str">
        <f>VLOOKUP(Transactions[[#This Row],[Sub-category]],DATA_VALIDATION[],3,0)</f>
        <v>Expense</v>
      </c>
    </row>
    <row r="97" spans="1:9" x14ac:dyDescent="0.3">
      <c r="A97" s="4" t="s">
        <v>5</v>
      </c>
      <c r="B97" s="3">
        <v>44257</v>
      </c>
      <c r="C97" s="4" t="s">
        <v>8</v>
      </c>
      <c r="D97" s="4">
        <v>900</v>
      </c>
      <c r="E97" s="4"/>
      <c r="F97" s="4">
        <f>Transactions[[#This Row],[Credit]]-Transactions[[#This Row],[Debit]]</f>
        <v>-900</v>
      </c>
      <c r="G97" t="s">
        <v>57</v>
      </c>
      <c r="H97" s="4" t="str">
        <f>VLOOKUP(Transactions[[#This Row],[Sub-category]],DATA_VALIDATION[],2,0)</f>
        <v>Living Expenses</v>
      </c>
      <c r="I97" s="4" t="str">
        <f>VLOOKUP(Transactions[[#This Row],[Sub-category]],DATA_VALIDATION[],3,0)</f>
        <v>Expense</v>
      </c>
    </row>
    <row r="98" spans="1:9" x14ac:dyDescent="0.3">
      <c r="A98" s="2" t="s">
        <v>5</v>
      </c>
      <c r="B98" s="1">
        <v>44257</v>
      </c>
      <c r="C98" s="2" t="s">
        <v>9</v>
      </c>
      <c r="D98" s="2">
        <v>150</v>
      </c>
      <c r="E98" s="2"/>
      <c r="F98" s="4">
        <f>Transactions[[#This Row],[Credit]]-Transactions[[#This Row],[Debit]]</f>
        <v>-150</v>
      </c>
      <c r="G98" t="s">
        <v>55</v>
      </c>
      <c r="H98" s="4" t="str">
        <f>VLOOKUP(Transactions[[#This Row],[Sub-category]],DATA_VALIDATION[],2,0)</f>
        <v>Transport</v>
      </c>
      <c r="I98" s="4" t="str">
        <f>VLOOKUP(Transactions[[#This Row],[Sub-category]],DATA_VALIDATION[],3,0)</f>
        <v>Expense</v>
      </c>
    </row>
    <row r="99" spans="1:9" x14ac:dyDescent="0.3">
      <c r="A99" s="4" t="s">
        <v>4</v>
      </c>
      <c r="B99" s="3">
        <v>44257</v>
      </c>
      <c r="C99" s="4" t="s">
        <v>7</v>
      </c>
      <c r="D99" s="4">
        <v>5</v>
      </c>
      <c r="E99" s="4"/>
      <c r="F99" s="4">
        <f>Transactions[[#This Row],[Credit]]-Transactions[[#This Row],[Debit]]</f>
        <v>-5</v>
      </c>
      <c r="G99" t="s">
        <v>39</v>
      </c>
      <c r="H99" s="4" t="str">
        <f>VLOOKUP(Transactions[[#This Row],[Sub-category]],DATA_VALIDATION[],2,0)</f>
        <v>Dining Out</v>
      </c>
      <c r="I99" s="4" t="str">
        <f>VLOOKUP(Transactions[[#This Row],[Sub-category]],DATA_VALIDATION[],3,0)</f>
        <v>Expense</v>
      </c>
    </row>
    <row r="100" spans="1:9" x14ac:dyDescent="0.3">
      <c r="A100" s="2" t="s">
        <v>4</v>
      </c>
      <c r="B100" s="1">
        <v>44258</v>
      </c>
      <c r="C100" s="2" t="s">
        <v>7</v>
      </c>
      <c r="D100" s="2">
        <v>5</v>
      </c>
      <c r="E100" s="2"/>
      <c r="F100" s="4">
        <f>Transactions[[#This Row],[Credit]]-Transactions[[#This Row],[Debit]]</f>
        <v>-5</v>
      </c>
      <c r="G100" t="s">
        <v>39</v>
      </c>
      <c r="H100" s="4" t="str">
        <f>VLOOKUP(Transactions[[#This Row],[Sub-category]],DATA_VALIDATION[],2,0)</f>
        <v>Dining Out</v>
      </c>
      <c r="I100" s="4" t="str">
        <f>VLOOKUP(Transactions[[#This Row],[Sub-category]],DATA_VALIDATION[],3,0)</f>
        <v>Expense</v>
      </c>
    </row>
    <row r="101" spans="1:9" x14ac:dyDescent="0.3">
      <c r="A101" s="4" t="s">
        <v>4</v>
      </c>
      <c r="B101" s="3">
        <v>44259</v>
      </c>
      <c r="C101" s="4" t="s">
        <v>7</v>
      </c>
      <c r="D101" s="4">
        <v>5</v>
      </c>
      <c r="E101" s="4"/>
      <c r="F101" s="4">
        <f>Transactions[[#This Row],[Credit]]-Transactions[[#This Row],[Debit]]</f>
        <v>-5</v>
      </c>
      <c r="G101" t="s">
        <v>39</v>
      </c>
      <c r="H101" s="4" t="str">
        <f>VLOOKUP(Transactions[[#This Row],[Sub-category]],DATA_VALIDATION[],2,0)</f>
        <v>Dining Out</v>
      </c>
      <c r="I101" s="4" t="str">
        <f>VLOOKUP(Transactions[[#This Row],[Sub-category]],DATA_VALIDATION[],3,0)</f>
        <v>Expense</v>
      </c>
    </row>
    <row r="102" spans="1:9" x14ac:dyDescent="0.3">
      <c r="A102" s="2" t="s">
        <v>4</v>
      </c>
      <c r="B102" s="1">
        <v>44260</v>
      </c>
      <c r="C102" s="2" t="s">
        <v>7</v>
      </c>
      <c r="D102" s="2">
        <v>5</v>
      </c>
      <c r="E102" s="2"/>
      <c r="F102" s="4">
        <f>Transactions[[#This Row],[Credit]]-Transactions[[#This Row],[Debit]]</f>
        <v>-5</v>
      </c>
      <c r="G102" t="s">
        <v>39</v>
      </c>
      <c r="H102" s="4" t="str">
        <f>VLOOKUP(Transactions[[#This Row],[Sub-category]],DATA_VALIDATION[],2,0)</f>
        <v>Dining Out</v>
      </c>
      <c r="I102" s="4" t="str">
        <f>VLOOKUP(Transactions[[#This Row],[Sub-category]],DATA_VALIDATION[],3,0)</f>
        <v>Expense</v>
      </c>
    </row>
    <row r="103" spans="1:9" x14ac:dyDescent="0.3">
      <c r="A103" s="4" t="s">
        <v>4</v>
      </c>
      <c r="B103" s="3">
        <v>44260</v>
      </c>
      <c r="C103" s="4" t="s">
        <v>10</v>
      </c>
      <c r="D103" s="4">
        <v>149</v>
      </c>
      <c r="E103" s="4"/>
      <c r="F103" s="4">
        <f>Transactions[[#This Row],[Credit]]-Transactions[[#This Row],[Debit]]</f>
        <v>-149</v>
      </c>
      <c r="G103" t="s">
        <v>51</v>
      </c>
      <c r="H103" s="4" t="str">
        <f>VLOOKUP(Transactions[[#This Row],[Sub-category]],DATA_VALIDATION[],2,0)</f>
        <v>Living Expenses</v>
      </c>
      <c r="I103" s="4" t="str">
        <f>VLOOKUP(Transactions[[#This Row],[Sub-category]],DATA_VALIDATION[],3,0)</f>
        <v>Expense</v>
      </c>
    </row>
    <row r="104" spans="1:9" x14ac:dyDescent="0.3">
      <c r="A104" s="2" t="s">
        <v>5</v>
      </c>
      <c r="B104" s="1">
        <v>44263</v>
      </c>
      <c r="C104" s="2" t="s">
        <v>11</v>
      </c>
      <c r="D104" s="2">
        <v>52.1</v>
      </c>
      <c r="E104" s="2"/>
      <c r="F104" s="4">
        <f>Transactions[[#This Row],[Credit]]-Transactions[[#This Row],[Debit]]</f>
        <v>-52.1</v>
      </c>
      <c r="G104" t="s">
        <v>48</v>
      </c>
      <c r="H104" s="4" t="str">
        <f>VLOOKUP(Transactions[[#This Row],[Sub-category]],DATA_VALIDATION[],2,0)</f>
        <v>Living Expenses</v>
      </c>
      <c r="I104" s="4" t="str">
        <f>VLOOKUP(Transactions[[#This Row],[Sub-category]],DATA_VALIDATION[],3,0)</f>
        <v>Expense</v>
      </c>
    </row>
    <row r="105" spans="1:9" x14ac:dyDescent="0.3">
      <c r="A105" s="4" t="s">
        <v>4</v>
      </c>
      <c r="B105" s="3">
        <v>44263</v>
      </c>
      <c r="C105" s="4" t="s">
        <v>7</v>
      </c>
      <c r="D105" s="4">
        <v>5</v>
      </c>
      <c r="E105" s="4"/>
      <c r="F105" s="4">
        <f>Transactions[[#This Row],[Credit]]-Transactions[[#This Row],[Debit]]</f>
        <v>-5</v>
      </c>
      <c r="G105" t="s">
        <v>39</v>
      </c>
      <c r="H105" s="4" t="str">
        <f>VLOOKUP(Transactions[[#This Row],[Sub-category]],DATA_VALIDATION[],2,0)</f>
        <v>Dining Out</v>
      </c>
      <c r="I105" s="4" t="str">
        <f>VLOOKUP(Transactions[[#This Row],[Sub-category]],DATA_VALIDATION[],3,0)</f>
        <v>Expense</v>
      </c>
    </row>
    <row r="106" spans="1:9" x14ac:dyDescent="0.3">
      <c r="A106" s="2" t="s">
        <v>4</v>
      </c>
      <c r="B106" s="1">
        <v>44264</v>
      </c>
      <c r="C106" s="2" t="s">
        <v>7</v>
      </c>
      <c r="D106" s="2">
        <v>5</v>
      </c>
      <c r="E106" s="2"/>
      <c r="F106" s="4">
        <f>Transactions[[#This Row],[Credit]]-Transactions[[#This Row],[Debit]]</f>
        <v>-5</v>
      </c>
      <c r="G106" t="s">
        <v>39</v>
      </c>
      <c r="H106" s="4" t="str">
        <f>VLOOKUP(Transactions[[#This Row],[Sub-category]],DATA_VALIDATION[],2,0)</f>
        <v>Dining Out</v>
      </c>
      <c r="I106" s="4" t="str">
        <f>VLOOKUP(Transactions[[#This Row],[Sub-category]],DATA_VALIDATION[],3,0)</f>
        <v>Expense</v>
      </c>
    </row>
    <row r="107" spans="1:9" x14ac:dyDescent="0.3">
      <c r="A107" s="4" t="s">
        <v>4</v>
      </c>
      <c r="B107" s="3">
        <v>44265</v>
      </c>
      <c r="C107" s="4" t="s">
        <v>12</v>
      </c>
      <c r="D107" s="4">
        <v>78.900000000000006</v>
      </c>
      <c r="E107" s="4"/>
      <c r="F107" s="4">
        <f>Transactions[[#This Row],[Credit]]-Transactions[[#This Row],[Debit]]</f>
        <v>-78.900000000000006</v>
      </c>
      <c r="G107" t="s">
        <v>53</v>
      </c>
      <c r="H107" s="4" t="str">
        <f>VLOOKUP(Transactions[[#This Row],[Sub-category]],DATA_VALIDATION[],2,0)</f>
        <v>Transport</v>
      </c>
      <c r="I107" s="4" t="str">
        <f>VLOOKUP(Transactions[[#This Row],[Sub-category]],DATA_VALIDATION[],3,0)</f>
        <v>Expense</v>
      </c>
    </row>
    <row r="108" spans="1:9" x14ac:dyDescent="0.3">
      <c r="A108" s="2" t="s">
        <v>4</v>
      </c>
      <c r="B108" s="1">
        <v>44265</v>
      </c>
      <c r="C108" s="2" t="s">
        <v>7</v>
      </c>
      <c r="D108" s="2">
        <v>5</v>
      </c>
      <c r="E108" s="2"/>
      <c r="F108" s="4">
        <f>Transactions[[#This Row],[Credit]]-Transactions[[#This Row],[Debit]]</f>
        <v>-5</v>
      </c>
      <c r="G108" t="s">
        <v>39</v>
      </c>
      <c r="H108" s="4" t="str">
        <f>VLOOKUP(Transactions[[#This Row],[Sub-category]],DATA_VALIDATION[],2,0)</f>
        <v>Dining Out</v>
      </c>
      <c r="I108" s="4" t="str">
        <f>VLOOKUP(Transactions[[#This Row],[Sub-category]],DATA_VALIDATION[],3,0)</f>
        <v>Expense</v>
      </c>
    </row>
    <row r="109" spans="1:9" x14ac:dyDescent="0.3">
      <c r="A109" s="4" t="s">
        <v>4</v>
      </c>
      <c r="B109" s="3">
        <v>44266</v>
      </c>
      <c r="C109" s="4" t="s">
        <v>7</v>
      </c>
      <c r="D109" s="4">
        <v>5</v>
      </c>
      <c r="E109" s="4"/>
      <c r="F109" s="4">
        <f>Transactions[[#This Row],[Credit]]-Transactions[[#This Row],[Debit]]</f>
        <v>-5</v>
      </c>
      <c r="G109" t="s">
        <v>39</v>
      </c>
      <c r="H109" s="4" t="str">
        <f>VLOOKUP(Transactions[[#This Row],[Sub-category]],DATA_VALIDATION[],2,0)</f>
        <v>Dining Out</v>
      </c>
      <c r="I109" s="4" t="str">
        <f>VLOOKUP(Transactions[[#This Row],[Sub-category]],DATA_VALIDATION[],3,0)</f>
        <v>Expense</v>
      </c>
    </row>
    <row r="110" spans="1:9" x14ac:dyDescent="0.3">
      <c r="A110" s="2" t="s">
        <v>4</v>
      </c>
      <c r="B110" s="1">
        <v>44267</v>
      </c>
      <c r="C110" s="2" t="s">
        <v>10</v>
      </c>
      <c r="D110" s="2">
        <v>137</v>
      </c>
      <c r="E110" s="2"/>
      <c r="F110" s="4">
        <f>Transactions[[#This Row],[Credit]]-Transactions[[#This Row],[Debit]]</f>
        <v>-137</v>
      </c>
      <c r="G110" t="s">
        <v>51</v>
      </c>
      <c r="H110" s="4" t="str">
        <f>VLOOKUP(Transactions[[#This Row],[Sub-category]],DATA_VALIDATION[],2,0)</f>
        <v>Living Expenses</v>
      </c>
      <c r="I110" s="4" t="str">
        <f>VLOOKUP(Transactions[[#This Row],[Sub-category]],DATA_VALIDATION[],3,0)</f>
        <v>Expense</v>
      </c>
    </row>
    <row r="111" spans="1:9" x14ac:dyDescent="0.3">
      <c r="A111" s="4" t="s">
        <v>4</v>
      </c>
      <c r="B111" s="3">
        <v>44267</v>
      </c>
      <c r="C111" s="4" t="s">
        <v>7</v>
      </c>
      <c r="D111" s="4">
        <v>5</v>
      </c>
      <c r="E111" s="4"/>
      <c r="F111" s="4">
        <f>Transactions[[#This Row],[Credit]]-Transactions[[#This Row],[Debit]]</f>
        <v>-5</v>
      </c>
      <c r="G111" t="s">
        <v>39</v>
      </c>
      <c r="H111" s="4" t="str">
        <f>VLOOKUP(Transactions[[#This Row],[Sub-category]],DATA_VALIDATION[],2,0)</f>
        <v>Dining Out</v>
      </c>
      <c r="I111" s="4" t="str">
        <f>VLOOKUP(Transactions[[#This Row],[Sub-category]],DATA_VALIDATION[],3,0)</f>
        <v>Expense</v>
      </c>
    </row>
    <row r="112" spans="1:9" x14ac:dyDescent="0.3">
      <c r="A112" s="2" t="s">
        <v>4</v>
      </c>
      <c r="B112" s="1">
        <v>44268</v>
      </c>
      <c r="C112" s="2" t="s">
        <v>7</v>
      </c>
      <c r="D112" s="2">
        <v>5</v>
      </c>
      <c r="E112" s="2"/>
      <c r="F112" s="4">
        <f>Transactions[[#This Row],[Credit]]-Transactions[[#This Row],[Debit]]</f>
        <v>-5</v>
      </c>
      <c r="G112" t="s">
        <v>39</v>
      </c>
      <c r="H112" s="4" t="str">
        <f>VLOOKUP(Transactions[[#This Row],[Sub-category]],DATA_VALIDATION[],2,0)</f>
        <v>Dining Out</v>
      </c>
      <c r="I112" s="4" t="str">
        <f>VLOOKUP(Transactions[[#This Row],[Sub-category]],DATA_VALIDATION[],3,0)</f>
        <v>Expense</v>
      </c>
    </row>
    <row r="113" spans="1:9" x14ac:dyDescent="0.3">
      <c r="A113" s="4" t="s">
        <v>4</v>
      </c>
      <c r="B113" s="3">
        <v>44268</v>
      </c>
      <c r="C113" s="4" t="s">
        <v>13</v>
      </c>
      <c r="D113" s="4">
        <v>41.8</v>
      </c>
      <c r="E113" s="4"/>
      <c r="F113" s="4">
        <f>Transactions[[#This Row],[Credit]]-Transactions[[#This Row],[Debit]]</f>
        <v>-41.8</v>
      </c>
      <c r="G113" t="s">
        <v>46</v>
      </c>
      <c r="H113" s="4" t="str">
        <f>VLOOKUP(Transactions[[#This Row],[Sub-category]],DATA_VALIDATION[],2,0)</f>
        <v>Discretionary</v>
      </c>
      <c r="I113" s="4" t="str">
        <f>VLOOKUP(Transactions[[#This Row],[Sub-category]],DATA_VALIDATION[],3,0)</f>
        <v>Expense</v>
      </c>
    </row>
    <row r="114" spans="1:9" x14ac:dyDescent="0.3">
      <c r="A114" s="2" t="s">
        <v>4</v>
      </c>
      <c r="B114" s="1">
        <v>44268</v>
      </c>
      <c r="C114" s="2" t="s">
        <v>14</v>
      </c>
      <c r="D114" s="2">
        <v>99.9</v>
      </c>
      <c r="E114" s="2"/>
      <c r="F114" s="4">
        <f>Transactions[[#This Row],[Credit]]-Transactions[[#This Row],[Debit]]</f>
        <v>-99.9</v>
      </c>
      <c r="G114" t="s">
        <v>36</v>
      </c>
      <c r="H114" s="4" t="str">
        <f>VLOOKUP(Transactions[[#This Row],[Sub-category]],DATA_VALIDATION[],2,0)</f>
        <v>Discretionary</v>
      </c>
      <c r="I114" s="4" t="str">
        <f>VLOOKUP(Transactions[[#This Row],[Sub-category]],DATA_VALIDATION[],3,0)</f>
        <v>Expense</v>
      </c>
    </row>
    <row r="115" spans="1:9" x14ac:dyDescent="0.3">
      <c r="A115" s="4" t="s">
        <v>4</v>
      </c>
      <c r="B115" s="3">
        <v>44268</v>
      </c>
      <c r="C115" s="4" t="s">
        <v>15</v>
      </c>
      <c r="D115" s="4">
        <v>54</v>
      </c>
      <c r="E115" s="4"/>
      <c r="F115" s="4">
        <f>Transactions[[#This Row],[Credit]]-Transactions[[#This Row],[Debit]]</f>
        <v>-54</v>
      </c>
      <c r="G115" t="s">
        <v>58</v>
      </c>
      <c r="H115" s="4" t="str">
        <f>VLOOKUP(Transactions[[#This Row],[Sub-category]],DATA_VALIDATION[],2,0)</f>
        <v>Dining Out</v>
      </c>
      <c r="I115" s="4" t="str">
        <f>VLOOKUP(Transactions[[#This Row],[Sub-category]],DATA_VALIDATION[],3,0)</f>
        <v>Expense</v>
      </c>
    </row>
    <row r="116" spans="1:9" x14ac:dyDescent="0.3">
      <c r="A116" s="2" t="s">
        <v>4</v>
      </c>
      <c r="B116" s="1">
        <v>44269</v>
      </c>
      <c r="C116" s="2" t="s">
        <v>16</v>
      </c>
      <c r="D116" s="2">
        <v>30</v>
      </c>
      <c r="E116" s="2"/>
      <c r="F116" s="4">
        <f>Transactions[[#This Row],[Credit]]-Transactions[[#This Row],[Debit]]</f>
        <v>-30</v>
      </c>
      <c r="G116" t="s">
        <v>61</v>
      </c>
      <c r="H116" s="4" t="str">
        <f>VLOOKUP(Transactions[[#This Row],[Sub-category]],DATA_VALIDATION[],2,0)</f>
        <v>Transport</v>
      </c>
      <c r="I116" s="4" t="str">
        <f>VLOOKUP(Transactions[[#This Row],[Sub-category]],DATA_VALIDATION[],3,0)</f>
        <v>Expense</v>
      </c>
    </row>
    <row r="117" spans="1:9" x14ac:dyDescent="0.3">
      <c r="A117" s="4" t="s">
        <v>5</v>
      </c>
      <c r="B117" s="3">
        <v>44270</v>
      </c>
      <c r="C117" s="4" t="s">
        <v>17</v>
      </c>
      <c r="D117" s="4">
        <v>30</v>
      </c>
      <c r="E117" s="4"/>
      <c r="F117" s="4">
        <f>Transactions[[#This Row],[Credit]]-Transactions[[#This Row],[Debit]]</f>
        <v>-30</v>
      </c>
      <c r="G117" t="s">
        <v>52</v>
      </c>
      <c r="H117" s="4" t="str">
        <f>VLOOKUP(Transactions[[#This Row],[Sub-category]],DATA_VALIDATION[],2,0)</f>
        <v>Discretionary</v>
      </c>
      <c r="I117" s="4" t="str">
        <f>VLOOKUP(Transactions[[#This Row],[Sub-category]],DATA_VALIDATION[],3,0)</f>
        <v>Expense</v>
      </c>
    </row>
    <row r="118" spans="1:9" x14ac:dyDescent="0.3">
      <c r="A118" s="2" t="s">
        <v>4</v>
      </c>
      <c r="B118" s="1">
        <v>44270</v>
      </c>
      <c r="C118" s="2" t="s">
        <v>7</v>
      </c>
      <c r="D118" s="2">
        <v>5</v>
      </c>
      <c r="E118" s="2"/>
      <c r="F118" s="4">
        <f>Transactions[[#This Row],[Credit]]-Transactions[[#This Row],[Debit]]</f>
        <v>-5</v>
      </c>
      <c r="G118" t="s">
        <v>39</v>
      </c>
      <c r="H118" s="4" t="str">
        <f>VLOOKUP(Transactions[[#This Row],[Sub-category]],DATA_VALIDATION[],2,0)</f>
        <v>Dining Out</v>
      </c>
      <c r="I118" s="4" t="str">
        <f>VLOOKUP(Transactions[[#This Row],[Sub-category]],DATA_VALIDATION[],3,0)</f>
        <v>Expense</v>
      </c>
    </row>
    <row r="119" spans="1:9" x14ac:dyDescent="0.3">
      <c r="A119" s="4" t="s">
        <v>4</v>
      </c>
      <c r="B119" s="3">
        <v>44271</v>
      </c>
      <c r="C119" s="4" t="s">
        <v>7</v>
      </c>
      <c r="D119" s="4">
        <v>5</v>
      </c>
      <c r="E119" s="4"/>
      <c r="F119" s="4">
        <f>Transactions[[#This Row],[Credit]]-Transactions[[#This Row],[Debit]]</f>
        <v>-5</v>
      </c>
      <c r="G119" t="s">
        <v>39</v>
      </c>
      <c r="H119" s="4" t="str">
        <f>VLOOKUP(Transactions[[#This Row],[Sub-category]],DATA_VALIDATION[],2,0)</f>
        <v>Dining Out</v>
      </c>
      <c r="I119" s="4" t="str">
        <f>VLOOKUP(Transactions[[#This Row],[Sub-category]],DATA_VALIDATION[],3,0)</f>
        <v>Expense</v>
      </c>
    </row>
    <row r="120" spans="1:9" x14ac:dyDescent="0.3">
      <c r="A120" s="2" t="s">
        <v>5</v>
      </c>
      <c r="B120" s="1">
        <v>44271</v>
      </c>
      <c r="C120" s="2" t="s">
        <v>28</v>
      </c>
      <c r="D120" s="2">
        <v>75</v>
      </c>
      <c r="E120" s="2"/>
      <c r="F120" s="4">
        <f>Transactions[[#This Row],[Credit]]-Transactions[[#This Row],[Debit]]</f>
        <v>-75</v>
      </c>
      <c r="G120" t="s">
        <v>43</v>
      </c>
      <c r="H120" s="4" t="str">
        <f>VLOOKUP(Transactions[[#This Row],[Sub-category]],DATA_VALIDATION[],2,0)</f>
        <v>Medical</v>
      </c>
      <c r="I120" s="4" t="str">
        <f>VLOOKUP(Transactions[[#This Row],[Sub-category]],DATA_VALIDATION[],3,0)</f>
        <v>Expense</v>
      </c>
    </row>
    <row r="121" spans="1:9" x14ac:dyDescent="0.3">
      <c r="A121" s="4" t="s">
        <v>5</v>
      </c>
      <c r="B121" s="3">
        <v>44271</v>
      </c>
      <c r="C121" s="4" t="s">
        <v>19</v>
      </c>
      <c r="D121" s="4">
        <v>40</v>
      </c>
      <c r="E121" s="4"/>
      <c r="F121" s="4">
        <f>Transactions[[#This Row],[Credit]]-Transactions[[#This Row],[Debit]]</f>
        <v>-40</v>
      </c>
      <c r="G121" t="s">
        <v>56</v>
      </c>
      <c r="H121" s="4" t="str">
        <f>VLOOKUP(Transactions[[#This Row],[Sub-category]],DATA_VALIDATION[],2,0)</f>
        <v>Living Expenses</v>
      </c>
      <c r="I121" s="4" t="str">
        <f>VLOOKUP(Transactions[[#This Row],[Sub-category]],DATA_VALIDATION[],3,0)</f>
        <v>Expense</v>
      </c>
    </row>
    <row r="122" spans="1:9" x14ac:dyDescent="0.3">
      <c r="A122" s="2" t="s">
        <v>4</v>
      </c>
      <c r="B122" s="1">
        <v>44272</v>
      </c>
      <c r="C122" s="2" t="s">
        <v>20</v>
      </c>
      <c r="D122" s="2">
        <v>46.8</v>
      </c>
      <c r="E122" s="2"/>
      <c r="F122" s="4">
        <f>Transactions[[#This Row],[Credit]]-Transactions[[#This Row],[Debit]]</f>
        <v>-46.8</v>
      </c>
      <c r="G122" t="s">
        <v>50</v>
      </c>
      <c r="H122" s="4" t="str">
        <f>VLOOKUP(Transactions[[#This Row],[Sub-category]],DATA_VALIDATION[],2,0)</f>
        <v>Discretionary</v>
      </c>
      <c r="I122" s="4" t="str">
        <f>VLOOKUP(Transactions[[#This Row],[Sub-category]],DATA_VALIDATION[],3,0)</f>
        <v>Expense</v>
      </c>
    </row>
    <row r="123" spans="1:9" x14ac:dyDescent="0.3">
      <c r="A123" s="4" t="s">
        <v>4</v>
      </c>
      <c r="B123" s="3">
        <v>44272</v>
      </c>
      <c r="C123" s="4" t="s">
        <v>21</v>
      </c>
      <c r="D123" s="4">
        <v>35</v>
      </c>
      <c r="E123" s="4"/>
      <c r="F123" s="4">
        <f>Transactions[[#This Row],[Credit]]-Transactions[[#This Row],[Debit]]</f>
        <v>-35</v>
      </c>
      <c r="G123" t="s">
        <v>46</v>
      </c>
      <c r="H123" s="4" t="str">
        <f>VLOOKUP(Transactions[[#This Row],[Sub-category]],DATA_VALIDATION[],2,0)</f>
        <v>Discretionary</v>
      </c>
      <c r="I123" s="4" t="str">
        <f>VLOOKUP(Transactions[[#This Row],[Sub-category]],DATA_VALIDATION[],3,0)</f>
        <v>Expense</v>
      </c>
    </row>
    <row r="124" spans="1:9" x14ac:dyDescent="0.3">
      <c r="A124" s="2" t="s">
        <v>4</v>
      </c>
      <c r="B124" s="1">
        <v>44272</v>
      </c>
      <c r="C124" s="2" t="s">
        <v>7</v>
      </c>
      <c r="D124" s="2">
        <v>5</v>
      </c>
      <c r="E124" s="2"/>
      <c r="F124" s="4">
        <f>Transactions[[#This Row],[Credit]]-Transactions[[#This Row],[Debit]]</f>
        <v>-5</v>
      </c>
      <c r="G124" t="s">
        <v>39</v>
      </c>
      <c r="H124" s="4" t="str">
        <f>VLOOKUP(Transactions[[#This Row],[Sub-category]],DATA_VALIDATION[],2,0)</f>
        <v>Dining Out</v>
      </c>
      <c r="I124" s="4" t="str">
        <f>VLOOKUP(Transactions[[#This Row],[Sub-category]],DATA_VALIDATION[],3,0)</f>
        <v>Expense</v>
      </c>
    </row>
    <row r="125" spans="1:9" x14ac:dyDescent="0.3">
      <c r="A125" s="4" t="s">
        <v>4</v>
      </c>
      <c r="B125" s="3">
        <v>44273</v>
      </c>
      <c r="C125" s="4" t="s">
        <v>7</v>
      </c>
      <c r="D125" s="4">
        <v>5</v>
      </c>
      <c r="E125" s="4"/>
      <c r="F125" s="4">
        <f>Transactions[[#This Row],[Credit]]-Transactions[[#This Row],[Debit]]</f>
        <v>-5</v>
      </c>
      <c r="G125" t="s">
        <v>39</v>
      </c>
      <c r="H125" s="4" t="str">
        <f>VLOOKUP(Transactions[[#This Row],[Sub-category]],DATA_VALIDATION[],2,0)</f>
        <v>Dining Out</v>
      </c>
      <c r="I125" s="4" t="str">
        <f>VLOOKUP(Transactions[[#This Row],[Sub-category]],DATA_VALIDATION[],3,0)</f>
        <v>Expense</v>
      </c>
    </row>
    <row r="126" spans="1:9" x14ac:dyDescent="0.3">
      <c r="A126" s="2" t="s">
        <v>4</v>
      </c>
      <c r="B126" s="1">
        <v>44274</v>
      </c>
      <c r="C126" s="2" t="s">
        <v>7</v>
      </c>
      <c r="D126" s="2">
        <v>5</v>
      </c>
      <c r="E126" s="2"/>
      <c r="F126" s="4">
        <f>Transactions[[#This Row],[Credit]]-Transactions[[#This Row],[Debit]]</f>
        <v>-5</v>
      </c>
      <c r="G126" t="s">
        <v>39</v>
      </c>
      <c r="H126" s="4" t="str">
        <f>VLOOKUP(Transactions[[#This Row],[Sub-category]],DATA_VALIDATION[],2,0)</f>
        <v>Dining Out</v>
      </c>
      <c r="I126" s="4" t="str">
        <f>VLOOKUP(Transactions[[#This Row],[Sub-category]],DATA_VALIDATION[],3,0)</f>
        <v>Expense</v>
      </c>
    </row>
    <row r="127" spans="1:9" x14ac:dyDescent="0.3">
      <c r="A127" s="4" t="s">
        <v>4</v>
      </c>
      <c r="B127" s="3">
        <v>44274</v>
      </c>
      <c r="C127" s="4" t="s">
        <v>10</v>
      </c>
      <c r="D127" s="4">
        <v>171.9</v>
      </c>
      <c r="E127" s="4"/>
      <c r="F127" s="4">
        <f>Transactions[[#This Row],[Credit]]-Transactions[[#This Row],[Debit]]</f>
        <v>-171.9</v>
      </c>
      <c r="G127" t="s">
        <v>51</v>
      </c>
      <c r="H127" s="4" t="str">
        <f>VLOOKUP(Transactions[[#This Row],[Sub-category]],DATA_VALIDATION[],2,0)</f>
        <v>Living Expenses</v>
      </c>
      <c r="I127" s="4" t="str">
        <f>VLOOKUP(Transactions[[#This Row],[Sub-category]],DATA_VALIDATION[],3,0)</f>
        <v>Expense</v>
      </c>
    </row>
    <row r="128" spans="1:9" x14ac:dyDescent="0.3">
      <c r="A128" s="2" t="s">
        <v>4</v>
      </c>
      <c r="B128" s="1">
        <v>44275</v>
      </c>
      <c r="C128" s="2" t="s">
        <v>22</v>
      </c>
      <c r="D128" s="2">
        <v>39</v>
      </c>
      <c r="E128" s="2"/>
      <c r="F128" s="4">
        <f>Transactions[[#This Row],[Credit]]-Transactions[[#This Row],[Debit]]</f>
        <v>-39</v>
      </c>
      <c r="G128" t="s">
        <v>58</v>
      </c>
      <c r="H128" s="4" t="str">
        <f>VLOOKUP(Transactions[[#This Row],[Sub-category]],DATA_VALIDATION[],2,0)</f>
        <v>Dining Out</v>
      </c>
      <c r="I128" s="4" t="str">
        <f>VLOOKUP(Transactions[[#This Row],[Sub-category]],DATA_VALIDATION[],3,0)</f>
        <v>Expense</v>
      </c>
    </row>
    <row r="129" spans="1:9" x14ac:dyDescent="0.3">
      <c r="A129" s="4" t="s">
        <v>4</v>
      </c>
      <c r="B129" s="3">
        <v>44276</v>
      </c>
      <c r="C129" s="4" t="s">
        <v>23</v>
      </c>
      <c r="D129" s="4">
        <v>14</v>
      </c>
      <c r="E129" s="4"/>
      <c r="F129" s="4">
        <f>Transactions[[#This Row],[Credit]]-Transactions[[#This Row],[Debit]]</f>
        <v>-14</v>
      </c>
      <c r="G129" t="s">
        <v>58</v>
      </c>
      <c r="H129" s="4" t="str">
        <f>VLOOKUP(Transactions[[#This Row],[Sub-category]],DATA_VALIDATION[],2,0)</f>
        <v>Dining Out</v>
      </c>
      <c r="I129" s="4" t="str">
        <f>VLOOKUP(Transactions[[#This Row],[Sub-category]],DATA_VALIDATION[],3,0)</f>
        <v>Expense</v>
      </c>
    </row>
    <row r="130" spans="1:9" x14ac:dyDescent="0.3">
      <c r="A130" s="2" t="s">
        <v>5</v>
      </c>
      <c r="B130" s="1">
        <v>44277</v>
      </c>
      <c r="C130" s="2" t="s">
        <v>24</v>
      </c>
      <c r="D130" s="2">
        <v>55</v>
      </c>
      <c r="E130" s="2"/>
      <c r="F130" s="4">
        <f>Transactions[[#This Row],[Credit]]-Transactions[[#This Row],[Debit]]</f>
        <v>-55</v>
      </c>
      <c r="G130" t="s">
        <v>44</v>
      </c>
      <c r="H130" s="4" t="str">
        <f>VLOOKUP(Transactions[[#This Row],[Sub-category]],DATA_VALIDATION[],2,0)</f>
        <v>Charity</v>
      </c>
      <c r="I130" s="4" t="str">
        <f>VLOOKUP(Transactions[[#This Row],[Sub-category]],DATA_VALIDATION[],3,0)</f>
        <v>Expense</v>
      </c>
    </row>
    <row r="131" spans="1:9" x14ac:dyDescent="0.3">
      <c r="A131" s="4" t="s">
        <v>4</v>
      </c>
      <c r="B131" s="3">
        <v>44277</v>
      </c>
      <c r="C131" s="4" t="s">
        <v>12</v>
      </c>
      <c r="D131" s="4">
        <v>65</v>
      </c>
      <c r="E131" s="4"/>
      <c r="F131" s="4">
        <f>Transactions[[#This Row],[Credit]]-Transactions[[#This Row],[Debit]]</f>
        <v>-65</v>
      </c>
      <c r="G131" t="s">
        <v>53</v>
      </c>
      <c r="H131" s="4" t="str">
        <f>VLOOKUP(Transactions[[#This Row],[Sub-category]],DATA_VALIDATION[],2,0)</f>
        <v>Transport</v>
      </c>
      <c r="I131" s="4" t="str">
        <f>VLOOKUP(Transactions[[#This Row],[Sub-category]],DATA_VALIDATION[],3,0)</f>
        <v>Expense</v>
      </c>
    </row>
    <row r="132" spans="1:9" x14ac:dyDescent="0.3">
      <c r="A132" s="2" t="s">
        <v>4</v>
      </c>
      <c r="B132" s="1">
        <v>44277</v>
      </c>
      <c r="C132" s="2" t="s">
        <v>7</v>
      </c>
      <c r="D132" s="2">
        <v>5</v>
      </c>
      <c r="E132" s="2"/>
      <c r="F132" s="4">
        <f>Transactions[[#This Row],[Credit]]-Transactions[[#This Row],[Debit]]</f>
        <v>-5</v>
      </c>
      <c r="G132" t="s">
        <v>39</v>
      </c>
      <c r="H132" s="4" t="str">
        <f>VLOOKUP(Transactions[[#This Row],[Sub-category]],DATA_VALIDATION[],2,0)</f>
        <v>Dining Out</v>
      </c>
      <c r="I132" s="4" t="str">
        <f>VLOOKUP(Transactions[[#This Row],[Sub-category]],DATA_VALIDATION[],3,0)</f>
        <v>Expense</v>
      </c>
    </row>
    <row r="133" spans="1:9" x14ac:dyDescent="0.3">
      <c r="A133" s="4" t="s">
        <v>4</v>
      </c>
      <c r="B133" s="3">
        <v>44278</v>
      </c>
      <c r="C133" s="4" t="s">
        <v>7</v>
      </c>
      <c r="D133" s="4">
        <v>5</v>
      </c>
      <c r="E133" s="4"/>
      <c r="F133" s="4">
        <f>Transactions[[#This Row],[Credit]]-Transactions[[#This Row],[Debit]]</f>
        <v>-5</v>
      </c>
      <c r="G133" t="s">
        <v>39</v>
      </c>
      <c r="H133" s="4" t="str">
        <f>VLOOKUP(Transactions[[#This Row],[Sub-category]],DATA_VALIDATION[],2,0)</f>
        <v>Dining Out</v>
      </c>
      <c r="I133" s="4" t="str">
        <f>VLOOKUP(Transactions[[#This Row],[Sub-category]],DATA_VALIDATION[],3,0)</f>
        <v>Expense</v>
      </c>
    </row>
    <row r="134" spans="1:9" x14ac:dyDescent="0.3">
      <c r="A134" s="2" t="s">
        <v>4</v>
      </c>
      <c r="B134" s="1">
        <v>44279</v>
      </c>
      <c r="C134" s="2" t="s">
        <v>7</v>
      </c>
      <c r="D134" s="2">
        <v>5</v>
      </c>
      <c r="E134" s="2"/>
      <c r="F134" s="4">
        <f>Transactions[[#This Row],[Credit]]-Transactions[[#This Row],[Debit]]</f>
        <v>-5</v>
      </c>
      <c r="G134" t="s">
        <v>39</v>
      </c>
      <c r="H134" s="4" t="str">
        <f>VLOOKUP(Transactions[[#This Row],[Sub-category]],DATA_VALIDATION[],2,0)</f>
        <v>Dining Out</v>
      </c>
      <c r="I134" s="4" t="str">
        <f>VLOOKUP(Transactions[[#This Row],[Sub-category]],DATA_VALIDATION[],3,0)</f>
        <v>Expense</v>
      </c>
    </row>
    <row r="135" spans="1:9" x14ac:dyDescent="0.3">
      <c r="A135" s="4" t="s">
        <v>4</v>
      </c>
      <c r="B135" s="3">
        <v>44280</v>
      </c>
      <c r="C135" s="4" t="s">
        <v>7</v>
      </c>
      <c r="D135" s="4">
        <v>5</v>
      </c>
      <c r="E135" s="4"/>
      <c r="F135" s="4">
        <f>Transactions[[#This Row],[Credit]]-Transactions[[#This Row],[Debit]]</f>
        <v>-5</v>
      </c>
      <c r="G135" t="s">
        <v>39</v>
      </c>
      <c r="H135" s="4" t="str">
        <f>VLOOKUP(Transactions[[#This Row],[Sub-category]],DATA_VALIDATION[],2,0)</f>
        <v>Dining Out</v>
      </c>
      <c r="I135" s="4" t="str">
        <f>VLOOKUP(Transactions[[#This Row],[Sub-category]],DATA_VALIDATION[],3,0)</f>
        <v>Expense</v>
      </c>
    </row>
    <row r="136" spans="1:9" x14ac:dyDescent="0.3">
      <c r="A136" s="2" t="s">
        <v>4</v>
      </c>
      <c r="B136" s="1">
        <v>44281</v>
      </c>
      <c r="C136" s="2" t="s">
        <v>7</v>
      </c>
      <c r="D136" s="2">
        <v>5</v>
      </c>
      <c r="E136" s="2"/>
      <c r="F136" s="4">
        <f>Transactions[[#This Row],[Credit]]-Transactions[[#This Row],[Debit]]</f>
        <v>-5</v>
      </c>
      <c r="G136" t="s">
        <v>39</v>
      </c>
      <c r="H136" s="4" t="str">
        <f>VLOOKUP(Transactions[[#This Row],[Sub-category]],DATA_VALIDATION[],2,0)</f>
        <v>Dining Out</v>
      </c>
      <c r="I136" s="4" t="str">
        <f>VLOOKUP(Transactions[[#This Row],[Sub-category]],DATA_VALIDATION[],3,0)</f>
        <v>Expense</v>
      </c>
    </row>
    <row r="137" spans="1:9" x14ac:dyDescent="0.3">
      <c r="A137" s="4" t="s">
        <v>4</v>
      </c>
      <c r="B137" s="3">
        <v>44281</v>
      </c>
      <c r="C137" s="4" t="s">
        <v>10</v>
      </c>
      <c r="D137" s="4">
        <v>209</v>
      </c>
      <c r="E137" s="4"/>
      <c r="F137" s="4">
        <f>Transactions[[#This Row],[Credit]]-Transactions[[#This Row],[Debit]]</f>
        <v>-209</v>
      </c>
      <c r="G137" t="s">
        <v>51</v>
      </c>
      <c r="H137" s="4" t="str">
        <f>VLOOKUP(Transactions[[#This Row],[Sub-category]],DATA_VALIDATION[],2,0)</f>
        <v>Living Expenses</v>
      </c>
      <c r="I137" s="4" t="str">
        <f>VLOOKUP(Transactions[[#This Row],[Sub-category]],DATA_VALIDATION[],3,0)</f>
        <v>Expense</v>
      </c>
    </row>
    <row r="138" spans="1:9" x14ac:dyDescent="0.3">
      <c r="A138" s="2" t="s">
        <v>4</v>
      </c>
      <c r="B138" s="1">
        <v>44282</v>
      </c>
      <c r="C138" s="2" t="s">
        <v>25</v>
      </c>
      <c r="D138" s="2">
        <v>127</v>
      </c>
      <c r="E138" s="2"/>
      <c r="F138" s="4">
        <f>Transactions[[#This Row],[Credit]]-Transactions[[#This Row],[Debit]]</f>
        <v>-127</v>
      </c>
      <c r="G138" t="s">
        <v>36</v>
      </c>
      <c r="H138" s="4" t="str">
        <f>VLOOKUP(Transactions[[#This Row],[Sub-category]],DATA_VALIDATION[],2,0)</f>
        <v>Discretionary</v>
      </c>
      <c r="I138" s="4" t="str">
        <f>VLOOKUP(Transactions[[#This Row],[Sub-category]],DATA_VALIDATION[],3,0)</f>
        <v>Expense</v>
      </c>
    </row>
    <row r="139" spans="1:9" x14ac:dyDescent="0.3">
      <c r="A139" s="4" t="s">
        <v>4</v>
      </c>
      <c r="B139" s="3">
        <v>44282</v>
      </c>
      <c r="C139" s="4" t="s">
        <v>29</v>
      </c>
      <c r="D139" s="4">
        <v>177.2</v>
      </c>
      <c r="E139" s="4"/>
      <c r="F139" s="4">
        <f>Transactions[[#This Row],[Credit]]-Transactions[[#This Row],[Debit]]</f>
        <v>-177.2</v>
      </c>
      <c r="G139" t="s">
        <v>36</v>
      </c>
      <c r="H139" s="4" t="str">
        <f>VLOOKUP(Transactions[[#This Row],[Sub-category]],DATA_VALIDATION[],2,0)</f>
        <v>Discretionary</v>
      </c>
      <c r="I139" s="4" t="str">
        <f>VLOOKUP(Transactions[[#This Row],[Sub-category]],DATA_VALIDATION[],3,0)</f>
        <v>Expense</v>
      </c>
    </row>
    <row r="140" spans="1:9" x14ac:dyDescent="0.3">
      <c r="A140" s="2" t="s">
        <v>4</v>
      </c>
      <c r="B140" s="1">
        <v>44283</v>
      </c>
      <c r="C140" s="2" t="s">
        <v>14</v>
      </c>
      <c r="D140" s="2">
        <v>147.1</v>
      </c>
      <c r="E140" s="2"/>
      <c r="F140" s="4">
        <f>Transactions[[#This Row],[Credit]]-Transactions[[#This Row],[Debit]]</f>
        <v>-147.1</v>
      </c>
      <c r="G140" t="s">
        <v>36</v>
      </c>
      <c r="H140" s="4" t="str">
        <f>VLOOKUP(Transactions[[#This Row],[Sub-category]],DATA_VALIDATION[],2,0)</f>
        <v>Discretionary</v>
      </c>
      <c r="I140" s="4" t="str">
        <f>VLOOKUP(Transactions[[#This Row],[Sub-category]],DATA_VALIDATION[],3,0)</f>
        <v>Expense</v>
      </c>
    </row>
    <row r="141" spans="1:9" x14ac:dyDescent="0.3">
      <c r="A141" s="4" t="s">
        <v>4</v>
      </c>
      <c r="B141" s="3">
        <v>44283</v>
      </c>
      <c r="C141" s="4" t="s">
        <v>16</v>
      </c>
      <c r="D141" s="4">
        <v>25</v>
      </c>
      <c r="E141" s="4"/>
      <c r="F141" s="4">
        <f>Transactions[[#This Row],[Credit]]-Transactions[[#This Row],[Debit]]</f>
        <v>-25</v>
      </c>
      <c r="G141" t="s">
        <v>61</v>
      </c>
      <c r="H141" s="4" t="str">
        <f>VLOOKUP(Transactions[[#This Row],[Sub-category]],DATA_VALIDATION[],2,0)</f>
        <v>Transport</v>
      </c>
      <c r="I141" s="4" t="str">
        <f>VLOOKUP(Transactions[[#This Row],[Sub-category]],DATA_VALIDATION[],3,0)</f>
        <v>Expense</v>
      </c>
    </row>
    <row r="142" spans="1:9" x14ac:dyDescent="0.3">
      <c r="A142" s="2" t="s">
        <v>4</v>
      </c>
      <c r="B142" s="1">
        <v>44284</v>
      </c>
      <c r="C142" s="2" t="s">
        <v>30</v>
      </c>
      <c r="D142" s="2">
        <v>15</v>
      </c>
      <c r="E142" s="2"/>
      <c r="F142" s="4">
        <f>Transactions[[#This Row],[Credit]]-Transactions[[#This Row],[Debit]]</f>
        <v>-15</v>
      </c>
      <c r="G142" t="s">
        <v>58</v>
      </c>
      <c r="H142" s="4" t="str">
        <f>VLOOKUP(Transactions[[#This Row],[Sub-category]],DATA_VALIDATION[],2,0)</f>
        <v>Dining Out</v>
      </c>
      <c r="I142" s="4" t="str">
        <f>VLOOKUP(Transactions[[#This Row],[Sub-category]],DATA_VALIDATION[],3,0)</f>
        <v>Expense</v>
      </c>
    </row>
    <row r="143" spans="1:9" x14ac:dyDescent="0.3">
      <c r="A143" s="4" t="s">
        <v>4</v>
      </c>
      <c r="B143" s="3">
        <v>44285</v>
      </c>
      <c r="C143" s="4" t="s">
        <v>7</v>
      </c>
      <c r="D143" s="4">
        <v>5</v>
      </c>
      <c r="E143" s="4"/>
      <c r="F143" s="4">
        <f>Transactions[[#This Row],[Credit]]-Transactions[[#This Row],[Debit]]</f>
        <v>-5</v>
      </c>
      <c r="G143" t="s">
        <v>39</v>
      </c>
      <c r="H143" s="4" t="str">
        <f>VLOOKUP(Transactions[[#This Row],[Sub-category]],DATA_VALIDATION[],2,0)</f>
        <v>Dining Out</v>
      </c>
      <c r="I143" s="4" t="str">
        <f>VLOOKUP(Transactions[[#This Row],[Sub-category]],DATA_VALIDATION[],3,0)</f>
        <v>Expense</v>
      </c>
    </row>
    <row r="144" spans="1:9" x14ac:dyDescent="0.3">
      <c r="A144" s="2" t="s">
        <v>4</v>
      </c>
      <c r="B144" s="1">
        <v>44286</v>
      </c>
      <c r="C144" s="2" t="s">
        <v>7</v>
      </c>
      <c r="D144" s="2">
        <v>5</v>
      </c>
      <c r="E144" s="2"/>
      <c r="F144" s="4">
        <f>Transactions[[#This Row],[Credit]]-Transactions[[#This Row],[Debit]]</f>
        <v>-5</v>
      </c>
      <c r="G144" t="s">
        <v>39</v>
      </c>
      <c r="H144" s="4" t="str">
        <f>VLOOKUP(Transactions[[#This Row],[Sub-category]],DATA_VALIDATION[],2,0)</f>
        <v>Dining Out</v>
      </c>
      <c r="I144" s="4" t="str">
        <f>VLOOKUP(Transactions[[#This Row],[Sub-category]],DATA_VALIDATION[],3,0)</f>
        <v>Expense</v>
      </c>
    </row>
    <row r="145" spans="1:9" x14ac:dyDescent="0.3">
      <c r="A145" s="4" t="s">
        <v>5</v>
      </c>
      <c r="B145" s="3">
        <v>44287</v>
      </c>
      <c r="C145" s="4" t="s">
        <v>6</v>
      </c>
      <c r="D145" s="4"/>
      <c r="E145" s="4">
        <v>4000</v>
      </c>
      <c r="F145" s="4">
        <f>Transactions[[#This Row],[Credit]]-Transactions[[#This Row],[Debit]]</f>
        <v>4000</v>
      </c>
      <c r="G145" t="s">
        <v>59</v>
      </c>
      <c r="H145" s="4" t="str">
        <f>VLOOKUP(Transactions[[#This Row],[Sub-category]],DATA_VALIDATION[],2,0)</f>
        <v>Salary</v>
      </c>
      <c r="I145" s="4" t="str">
        <f>VLOOKUP(Transactions[[#This Row],[Sub-category]],DATA_VALIDATION[],3,0)</f>
        <v>Income</v>
      </c>
    </row>
    <row r="146" spans="1:9" x14ac:dyDescent="0.3">
      <c r="A146" s="2" t="s">
        <v>4</v>
      </c>
      <c r="B146" s="1">
        <v>44287</v>
      </c>
      <c r="C146" s="2" t="s">
        <v>7</v>
      </c>
      <c r="D146" s="2">
        <v>5</v>
      </c>
      <c r="E146" s="2"/>
      <c r="F146" s="4">
        <f>Transactions[[#This Row],[Credit]]-Transactions[[#This Row],[Debit]]</f>
        <v>-5</v>
      </c>
      <c r="G146" t="s">
        <v>39</v>
      </c>
      <c r="H146" s="4" t="str">
        <f>VLOOKUP(Transactions[[#This Row],[Sub-category]],DATA_VALIDATION[],2,0)</f>
        <v>Dining Out</v>
      </c>
      <c r="I146" s="4" t="str">
        <f>VLOOKUP(Transactions[[#This Row],[Sub-category]],DATA_VALIDATION[],3,0)</f>
        <v>Expense</v>
      </c>
    </row>
    <row r="147" spans="1:9" x14ac:dyDescent="0.3">
      <c r="A147" s="4" t="s">
        <v>5</v>
      </c>
      <c r="B147" s="3">
        <v>44288</v>
      </c>
      <c r="C147" s="4" t="s">
        <v>8</v>
      </c>
      <c r="D147" s="4">
        <v>900</v>
      </c>
      <c r="E147" s="4"/>
      <c r="F147" s="4">
        <f>Transactions[[#This Row],[Credit]]-Transactions[[#This Row],[Debit]]</f>
        <v>-900</v>
      </c>
      <c r="G147" t="s">
        <v>57</v>
      </c>
      <c r="H147" s="4" t="str">
        <f>VLOOKUP(Transactions[[#This Row],[Sub-category]],DATA_VALIDATION[],2,0)</f>
        <v>Living Expenses</v>
      </c>
      <c r="I147" s="4" t="str">
        <f>VLOOKUP(Transactions[[#This Row],[Sub-category]],DATA_VALIDATION[],3,0)</f>
        <v>Expense</v>
      </c>
    </row>
    <row r="148" spans="1:9" x14ac:dyDescent="0.3">
      <c r="A148" s="2" t="s">
        <v>5</v>
      </c>
      <c r="B148" s="1">
        <v>44288</v>
      </c>
      <c r="C148" s="2" t="s">
        <v>9</v>
      </c>
      <c r="D148" s="2">
        <v>150</v>
      </c>
      <c r="E148" s="2"/>
      <c r="F148" s="4">
        <f>Transactions[[#This Row],[Credit]]-Transactions[[#This Row],[Debit]]</f>
        <v>-150</v>
      </c>
      <c r="G148" t="s">
        <v>55</v>
      </c>
      <c r="H148" s="4" t="str">
        <f>VLOOKUP(Transactions[[#This Row],[Sub-category]],DATA_VALIDATION[],2,0)</f>
        <v>Transport</v>
      </c>
      <c r="I148" s="4" t="str">
        <f>VLOOKUP(Transactions[[#This Row],[Sub-category]],DATA_VALIDATION[],3,0)</f>
        <v>Expense</v>
      </c>
    </row>
    <row r="149" spans="1:9" x14ac:dyDescent="0.3">
      <c r="A149" s="4" t="s">
        <v>4</v>
      </c>
      <c r="B149" s="3">
        <v>44288</v>
      </c>
      <c r="C149" s="4" t="s">
        <v>7</v>
      </c>
      <c r="D149" s="4">
        <v>5</v>
      </c>
      <c r="E149" s="4"/>
      <c r="F149" s="4">
        <f>Transactions[[#This Row],[Credit]]-Transactions[[#This Row],[Debit]]</f>
        <v>-5</v>
      </c>
      <c r="G149" t="s">
        <v>39</v>
      </c>
      <c r="H149" s="4" t="str">
        <f>VLOOKUP(Transactions[[#This Row],[Sub-category]],DATA_VALIDATION[],2,0)</f>
        <v>Dining Out</v>
      </c>
      <c r="I149" s="4" t="str">
        <f>VLOOKUP(Transactions[[#This Row],[Sub-category]],DATA_VALIDATION[],3,0)</f>
        <v>Expense</v>
      </c>
    </row>
    <row r="150" spans="1:9" x14ac:dyDescent="0.3">
      <c r="A150" s="2" t="s">
        <v>4</v>
      </c>
      <c r="B150" s="1">
        <v>44289</v>
      </c>
      <c r="C150" s="2" t="s">
        <v>7</v>
      </c>
      <c r="D150" s="2">
        <v>5</v>
      </c>
      <c r="E150" s="2"/>
      <c r="F150" s="4">
        <f>Transactions[[#This Row],[Credit]]-Transactions[[#This Row],[Debit]]</f>
        <v>-5</v>
      </c>
      <c r="G150" t="s">
        <v>39</v>
      </c>
      <c r="H150" s="4" t="str">
        <f>VLOOKUP(Transactions[[#This Row],[Sub-category]],DATA_VALIDATION[],2,0)</f>
        <v>Dining Out</v>
      </c>
      <c r="I150" s="4" t="str">
        <f>VLOOKUP(Transactions[[#This Row],[Sub-category]],DATA_VALIDATION[],3,0)</f>
        <v>Expense</v>
      </c>
    </row>
    <row r="151" spans="1:9" x14ac:dyDescent="0.3">
      <c r="A151" s="4" t="s">
        <v>4</v>
      </c>
      <c r="B151" s="3">
        <v>44290</v>
      </c>
      <c r="C151" s="4" t="s">
        <v>7</v>
      </c>
      <c r="D151" s="4">
        <v>5</v>
      </c>
      <c r="E151" s="4"/>
      <c r="F151" s="4">
        <f>Transactions[[#This Row],[Credit]]-Transactions[[#This Row],[Debit]]</f>
        <v>-5</v>
      </c>
      <c r="G151" t="s">
        <v>39</v>
      </c>
      <c r="H151" s="4" t="str">
        <f>VLOOKUP(Transactions[[#This Row],[Sub-category]],DATA_VALIDATION[],2,0)</f>
        <v>Dining Out</v>
      </c>
      <c r="I151" s="4" t="str">
        <f>VLOOKUP(Transactions[[#This Row],[Sub-category]],DATA_VALIDATION[],3,0)</f>
        <v>Expense</v>
      </c>
    </row>
    <row r="152" spans="1:9" x14ac:dyDescent="0.3">
      <c r="A152" s="2" t="s">
        <v>4</v>
      </c>
      <c r="B152" s="1">
        <v>44291</v>
      </c>
      <c r="C152" s="2" t="s">
        <v>7</v>
      </c>
      <c r="D152" s="2">
        <v>5</v>
      </c>
      <c r="E152" s="2"/>
      <c r="F152" s="4">
        <f>Transactions[[#This Row],[Credit]]-Transactions[[#This Row],[Debit]]</f>
        <v>-5</v>
      </c>
      <c r="G152" t="s">
        <v>39</v>
      </c>
      <c r="H152" s="4" t="str">
        <f>VLOOKUP(Transactions[[#This Row],[Sub-category]],DATA_VALIDATION[],2,0)</f>
        <v>Dining Out</v>
      </c>
      <c r="I152" s="4" t="str">
        <f>VLOOKUP(Transactions[[#This Row],[Sub-category]],DATA_VALIDATION[],3,0)</f>
        <v>Expense</v>
      </c>
    </row>
    <row r="153" spans="1:9" x14ac:dyDescent="0.3">
      <c r="A153" s="4" t="s">
        <v>4</v>
      </c>
      <c r="B153" s="3">
        <v>44291</v>
      </c>
      <c r="C153" s="4" t="s">
        <v>10</v>
      </c>
      <c r="D153" s="4">
        <v>158.19999999999999</v>
      </c>
      <c r="E153" s="4"/>
      <c r="F153" s="4">
        <f>Transactions[[#This Row],[Credit]]-Transactions[[#This Row],[Debit]]</f>
        <v>-158.19999999999999</v>
      </c>
      <c r="G153" t="s">
        <v>51</v>
      </c>
      <c r="H153" s="4" t="str">
        <f>VLOOKUP(Transactions[[#This Row],[Sub-category]],DATA_VALIDATION[],2,0)</f>
        <v>Living Expenses</v>
      </c>
      <c r="I153" s="4" t="str">
        <f>VLOOKUP(Transactions[[#This Row],[Sub-category]],DATA_VALIDATION[],3,0)</f>
        <v>Expense</v>
      </c>
    </row>
    <row r="154" spans="1:9" x14ac:dyDescent="0.3">
      <c r="A154" s="2" t="s">
        <v>5</v>
      </c>
      <c r="B154" s="1">
        <v>44294</v>
      </c>
      <c r="C154" s="2" t="s">
        <v>11</v>
      </c>
      <c r="D154" s="2">
        <v>53.2</v>
      </c>
      <c r="E154" s="2"/>
      <c r="F154" s="4">
        <f>Transactions[[#This Row],[Credit]]-Transactions[[#This Row],[Debit]]</f>
        <v>-53.2</v>
      </c>
      <c r="G154" t="s">
        <v>48</v>
      </c>
      <c r="H154" s="4" t="str">
        <f>VLOOKUP(Transactions[[#This Row],[Sub-category]],DATA_VALIDATION[],2,0)</f>
        <v>Living Expenses</v>
      </c>
      <c r="I154" s="4" t="str">
        <f>VLOOKUP(Transactions[[#This Row],[Sub-category]],DATA_VALIDATION[],3,0)</f>
        <v>Expense</v>
      </c>
    </row>
    <row r="155" spans="1:9" x14ac:dyDescent="0.3">
      <c r="A155" s="4" t="s">
        <v>4</v>
      </c>
      <c r="B155" s="3">
        <v>44294</v>
      </c>
      <c r="C155" s="4" t="s">
        <v>7</v>
      </c>
      <c r="D155" s="4">
        <v>5</v>
      </c>
      <c r="E155" s="4"/>
      <c r="F155" s="4">
        <f>Transactions[[#This Row],[Credit]]-Transactions[[#This Row],[Debit]]</f>
        <v>-5</v>
      </c>
      <c r="G155" t="s">
        <v>39</v>
      </c>
      <c r="H155" s="4" t="str">
        <f>VLOOKUP(Transactions[[#This Row],[Sub-category]],DATA_VALIDATION[],2,0)</f>
        <v>Dining Out</v>
      </c>
      <c r="I155" s="4" t="str">
        <f>VLOOKUP(Transactions[[#This Row],[Sub-category]],DATA_VALIDATION[],3,0)</f>
        <v>Expense</v>
      </c>
    </row>
    <row r="156" spans="1:9" x14ac:dyDescent="0.3">
      <c r="A156" s="2" t="s">
        <v>4</v>
      </c>
      <c r="B156" s="1">
        <v>44295</v>
      </c>
      <c r="C156" s="2" t="s">
        <v>7</v>
      </c>
      <c r="D156" s="2">
        <v>5</v>
      </c>
      <c r="E156" s="2"/>
      <c r="F156" s="4">
        <f>Transactions[[#This Row],[Credit]]-Transactions[[#This Row],[Debit]]</f>
        <v>-5</v>
      </c>
      <c r="G156" t="s">
        <v>39</v>
      </c>
      <c r="H156" s="4" t="str">
        <f>VLOOKUP(Transactions[[#This Row],[Sub-category]],DATA_VALIDATION[],2,0)</f>
        <v>Dining Out</v>
      </c>
      <c r="I156" s="4" t="str">
        <f>VLOOKUP(Transactions[[#This Row],[Sub-category]],DATA_VALIDATION[],3,0)</f>
        <v>Expense</v>
      </c>
    </row>
    <row r="157" spans="1:9" x14ac:dyDescent="0.3">
      <c r="A157" s="4" t="s">
        <v>4</v>
      </c>
      <c r="B157" s="3">
        <v>44296</v>
      </c>
      <c r="C157" s="4" t="s">
        <v>12</v>
      </c>
      <c r="D157" s="4">
        <v>79.900000000000006</v>
      </c>
      <c r="E157" s="4"/>
      <c r="F157" s="4">
        <f>Transactions[[#This Row],[Credit]]-Transactions[[#This Row],[Debit]]</f>
        <v>-79.900000000000006</v>
      </c>
      <c r="G157" t="s">
        <v>53</v>
      </c>
      <c r="H157" s="4" t="str">
        <f>VLOOKUP(Transactions[[#This Row],[Sub-category]],DATA_VALIDATION[],2,0)</f>
        <v>Transport</v>
      </c>
      <c r="I157" s="4" t="str">
        <f>VLOOKUP(Transactions[[#This Row],[Sub-category]],DATA_VALIDATION[],3,0)</f>
        <v>Expense</v>
      </c>
    </row>
    <row r="158" spans="1:9" x14ac:dyDescent="0.3">
      <c r="A158" s="2" t="s">
        <v>4</v>
      </c>
      <c r="B158" s="1">
        <v>44296</v>
      </c>
      <c r="C158" s="2" t="s">
        <v>7</v>
      </c>
      <c r="D158" s="2">
        <v>5</v>
      </c>
      <c r="E158" s="2"/>
      <c r="F158" s="4">
        <f>Transactions[[#This Row],[Credit]]-Transactions[[#This Row],[Debit]]</f>
        <v>-5</v>
      </c>
      <c r="G158" t="s">
        <v>39</v>
      </c>
      <c r="H158" s="4" t="str">
        <f>VLOOKUP(Transactions[[#This Row],[Sub-category]],DATA_VALIDATION[],2,0)</f>
        <v>Dining Out</v>
      </c>
      <c r="I158" s="4" t="str">
        <f>VLOOKUP(Transactions[[#This Row],[Sub-category]],DATA_VALIDATION[],3,0)</f>
        <v>Expense</v>
      </c>
    </row>
    <row r="159" spans="1:9" x14ac:dyDescent="0.3">
      <c r="A159" s="4" t="s">
        <v>4</v>
      </c>
      <c r="B159" s="3">
        <v>44297</v>
      </c>
      <c r="C159" s="4" t="s">
        <v>7</v>
      </c>
      <c r="D159" s="4">
        <v>5</v>
      </c>
      <c r="E159" s="4"/>
      <c r="F159" s="4">
        <f>Transactions[[#This Row],[Credit]]-Transactions[[#This Row],[Debit]]</f>
        <v>-5</v>
      </c>
      <c r="G159" t="s">
        <v>39</v>
      </c>
      <c r="H159" s="4" t="str">
        <f>VLOOKUP(Transactions[[#This Row],[Sub-category]],DATA_VALIDATION[],2,0)</f>
        <v>Dining Out</v>
      </c>
      <c r="I159" s="4" t="str">
        <f>VLOOKUP(Transactions[[#This Row],[Sub-category]],DATA_VALIDATION[],3,0)</f>
        <v>Expense</v>
      </c>
    </row>
    <row r="160" spans="1:9" x14ac:dyDescent="0.3">
      <c r="A160" s="2" t="s">
        <v>4</v>
      </c>
      <c r="B160" s="1">
        <v>44298</v>
      </c>
      <c r="C160" s="2" t="s">
        <v>10</v>
      </c>
      <c r="D160" s="2">
        <v>98</v>
      </c>
      <c r="E160" s="2"/>
      <c r="F160" s="4">
        <f>Transactions[[#This Row],[Credit]]-Transactions[[#This Row],[Debit]]</f>
        <v>-98</v>
      </c>
      <c r="G160" t="s">
        <v>51</v>
      </c>
      <c r="H160" s="4" t="str">
        <f>VLOOKUP(Transactions[[#This Row],[Sub-category]],DATA_VALIDATION[],2,0)</f>
        <v>Living Expenses</v>
      </c>
      <c r="I160" s="4" t="str">
        <f>VLOOKUP(Transactions[[#This Row],[Sub-category]],DATA_VALIDATION[],3,0)</f>
        <v>Expense</v>
      </c>
    </row>
    <row r="161" spans="1:9" x14ac:dyDescent="0.3">
      <c r="A161" s="4" t="s">
        <v>4</v>
      </c>
      <c r="B161" s="3">
        <v>44298</v>
      </c>
      <c r="C161" s="4" t="s">
        <v>7</v>
      </c>
      <c r="D161" s="4">
        <v>5</v>
      </c>
      <c r="E161" s="4"/>
      <c r="F161" s="4">
        <f>Transactions[[#This Row],[Credit]]-Transactions[[#This Row],[Debit]]</f>
        <v>-5</v>
      </c>
      <c r="G161" t="s">
        <v>39</v>
      </c>
      <c r="H161" s="4" t="str">
        <f>VLOOKUP(Transactions[[#This Row],[Sub-category]],DATA_VALIDATION[],2,0)</f>
        <v>Dining Out</v>
      </c>
      <c r="I161" s="4" t="str">
        <f>VLOOKUP(Transactions[[#This Row],[Sub-category]],DATA_VALIDATION[],3,0)</f>
        <v>Expense</v>
      </c>
    </row>
    <row r="162" spans="1:9" x14ac:dyDescent="0.3">
      <c r="A162" s="2" t="s">
        <v>4</v>
      </c>
      <c r="B162" s="1">
        <v>44299</v>
      </c>
      <c r="C162" s="2" t="s">
        <v>7</v>
      </c>
      <c r="D162" s="2">
        <v>5</v>
      </c>
      <c r="E162" s="2"/>
      <c r="F162" s="4">
        <f>Transactions[[#This Row],[Credit]]-Transactions[[#This Row],[Debit]]</f>
        <v>-5</v>
      </c>
      <c r="G162" t="s">
        <v>39</v>
      </c>
      <c r="H162" s="4" t="str">
        <f>VLOOKUP(Transactions[[#This Row],[Sub-category]],DATA_VALIDATION[],2,0)</f>
        <v>Dining Out</v>
      </c>
      <c r="I162" s="4" t="str">
        <f>VLOOKUP(Transactions[[#This Row],[Sub-category]],DATA_VALIDATION[],3,0)</f>
        <v>Expense</v>
      </c>
    </row>
    <row r="163" spans="1:9" x14ac:dyDescent="0.3">
      <c r="A163" s="4" t="s">
        <v>4</v>
      </c>
      <c r="B163" s="3">
        <v>44299</v>
      </c>
      <c r="C163" s="4" t="s">
        <v>13</v>
      </c>
      <c r="D163" s="4">
        <v>42.8</v>
      </c>
      <c r="E163" s="4"/>
      <c r="F163" s="4">
        <f>Transactions[[#This Row],[Credit]]-Transactions[[#This Row],[Debit]]</f>
        <v>-42.8</v>
      </c>
      <c r="G163" t="s">
        <v>46</v>
      </c>
      <c r="H163" s="4" t="str">
        <f>VLOOKUP(Transactions[[#This Row],[Sub-category]],DATA_VALIDATION[],2,0)</f>
        <v>Discretionary</v>
      </c>
      <c r="I163" s="4" t="str">
        <f>VLOOKUP(Transactions[[#This Row],[Sub-category]],DATA_VALIDATION[],3,0)</f>
        <v>Expense</v>
      </c>
    </row>
    <row r="164" spans="1:9" x14ac:dyDescent="0.3">
      <c r="A164" s="2" t="s">
        <v>4</v>
      </c>
      <c r="B164" s="1">
        <v>44299</v>
      </c>
      <c r="C164" s="2" t="s">
        <v>14</v>
      </c>
      <c r="D164" s="2">
        <v>100.9</v>
      </c>
      <c r="E164" s="2"/>
      <c r="F164" s="4">
        <f>Transactions[[#This Row],[Credit]]-Transactions[[#This Row],[Debit]]</f>
        <v>-100.9</v>
      </c>
      <c r="G164" t="s">
        <v>36</v>
      </c>
      <c r="H164" s="4" t="str">
        <f>VLOOKUP(Transactions[[#This Row],[Sub-category]],DATA_VALIDATION[],2,0)</f>
        <v>Discretionary</v>
      </c>
      <c r="I164" s="4" t="str">
        <f>VLOOKUP(Transactions[[#This Row],[Sub-category]],DATA_VALIDATION[],3,0)</f>
        <v>Expense</v>
      </c>
    </row>
    <row r="165" spans="1:9" x14ac:dyDescent="0.3">
      <c r="A165" s="4" t="s">
        <v>4</v>
      </c>
      <c r="B165" s="3">
        <v>44299</v>
      </c>
      <c r="C165" s="4" t="s">
        <v>15</v>
      </c>
      <c r="D165" s="4">
        <v>54.9</v>
      </c>
      <c r="E165" s="4"/>
      <c r="F165" s="4">
        <f>Transactions[[#This Row],[Credit]]-Transactions[[#This Row],[Debit]]</f>
        <v>-54.9</v>
      </c>
      <c r="G165" t="s">
        <v>58</v>
      </c>
      <c r="H165" s="4" t="str">
        <f>VLOOKUP(Transactions[[#This Row],[Sub-category]],DATA_VALIDATION[],2,0)</f>
        <v>Dining Out</v>
      </c>
      <c r="I165" s="4" t="str">
        <f>VLOOKUP(Transactions[[#This Row],[Sub-category]],DATA_VALIDATION[],3,0)</f>
        <v>Expense</v>
      </c>
    </row>
    <row r="166" spans="1:9" x14ac:dyDescent="0.3">
      <c r="A166" s="2" t="s">
        <v>4</v>
      </c>
      <c r="B166" s="1">
        <v>44300</v>
      </c>
      <c r="C166" s="2" t="s">
        <v>16</v>
      </c>
      <c r="D166" s="2">
        <v>31</v>
      </c>
      <c r="E166" s="2"/>
      <c r="F166" s="4">
        <f>Transactions[[#This Row],[Credit]]-Transactions[[#This Row],[Debit]]</f>
        <v>-31</v>
      </c>
      <c r="G166" t="s">
        <v>61</v>
      </c>
      <c r="H166" s="4" t="str">
        <f>VLOOKUP(Transactions[[#This Row],[Sub-category]],DATA_VALIDATION[],2,0)</f>
        <v>Transport</v>
      </c>
      <c r="I166" s="4" t="str">
        <f>VLOOKUP(Transactions[[#This Row],[Sub-category]],DATA_VALIDATION[],3,0)</f>
        <v>Expense</v>
      </c>
    </row>
    <row r="167" spans="1:9" x14ac:dyDescent="0.3">
      <c r="A167" s="4" t="s">
        <v>5</v>
      </c>
      <c r="B167" s="3">
        <v>44301</v>
      </c>
      <c r="C167" s="4" t="s">
        <v>17</v>
      </c>
      <c r="D167" s="4">
        <v>30</v>
      </c>
      <c r="E167" s="4"/>
      <c r="F167" s="4">
        <f>Transactions[[#This Row],[Credit]]-Transactions[[#This Row],[Debit]]</f>
        <v>-30</v>
      </c>
      <c r="G167" t="s">
        <v>52</v>
      </c>
      <c r="H167" s="4" t="str">
        <f>VLOOKUP(Transactions[[#This Row],[Sub-category]],DATA_VALIDATION[],2,0)</f>
        <v>Discretionary</v>
      </c>
      <c r="I167" s="4" t="str">
        <f>VLOOKUP(Transactions[[#This Row],[Sub-category]],DATA_VALIDATION[],3,0)</f>
        <v>Expense</v>
      </c>
    </row>
    <row r="168" spans="1:9" x14ac:dyDescent="0.3">
      <c r="A168" s="2" t="s">
        <v>4</v>
      </c>
      <c r="B168" s="1">
        <v>44301</v>
      </c>
      <c r="C168" s="2" t="s">
        <v>7</v>
      </c>
      <c r="D168" s="2">
        <v>5</v>
      </c>
      <c r="E168" s="2"/>
      <c r="F168" s="4">
        <f>Transactions[[#This Row],[Credit]]-Transactions[[#This Row],[Debit]]</f>
        <v>-5</v>
      </c>
      <c r="G168" t="s">
        <v>39</v>
      </c>
      <c r="H168" s="4" t="str">
        <f>VLOOKUP(Transactions[[#This Row],[Sub-category]],DATA_VALIDATION[],2,0)</f>
        <v>Dining Out</v>
      </c>
      <c r="I168" s="4" t="str">
        <f>VLOOKUP(Transactions[[#This Row],[Sub-category]],DATA_VALIDATION[],3,0)</f>
        <v>Expense</v>
      </c>
    </row>
    <row r="169" spans="1:9" x14ac:dyDescent="0.3">
      <c r="A169" s="4" t="s">
        <v>4</v>
      </c>
      <c r="B169" s="3">
        <v>44302</v>
      </c>
      <c r="C169" s="4" t="s">
        <v>7</v>
      </c>
      <c r="D169" s="4">
        <v>5</v>
      </c>
      <c r="E169" s="4"/>
      <c r="F169" s="4">
        <f>Transactions[[#This Row],[Credit]]-Transactions[[#This Row],[Debit]]</f>
        <v>-5</v>
      </c>
      <c r="G169" t="s">
        <v>39</v>
      </c>
      <c r="H169" s="4" t="str">
        <f>VLOOKUP(Transactions[[#This Row],[Sub-category]],DATA_VALIDATION[],2,0)</f>
        <v>Dining Out</v>
      </c>
      <c r="I169" s="4" t="str">
        <f>VLOOKUP(Transactions[[#This Row],[Sub-category]],DATA_VALIDATION[],3,0)</f>
        <v>Expense</v>
      </c>
    </row>
    <row r="170" spans="1:9" x14ac:dyDescent="0.3">
      <c r="A170" s="2" t="s">
        <v>5</v>
      </c>
      <c r="B170" s="1">
        <v>44302</v>
      </c>
      <c r="C170" s="2" t="s">
        <v>19</v>
      </c>
      <c r="D170" s="2">
        <v>40</v>
      </c>
      <c r="E170" s="2"/>
      <c r="F170" s="4">
        <f>Transactions[[#This Row],[Credit]]-Transactions[[#This Row],[Debit]]</f>
        <v>-40</v>
      </c>
      <c r="G170" t="s">
        <v>56</v>
      </c>
      <c r="H170" s="4" t="str">
        <f>VLOOKUP(Transactions[[#This Row],[Sub-category]],DATA_VALIDATION[],2,0)</f>
        <v>Living Expenses</v>
      </c>
      <c r="I170" s="4" t="str">
        <f>VLOOKUP(Transactions[[#This Row],[Sub-category]],DATA_VALIDATION[],3,0)</f>
        <v>Expense</v>
      </c>
    </row>
    <row r="171" spans="1:9" x14ac:dyDescent="0.3">
      <c r="A171" s="4" t="s">
        <v>4</v>
      </c>
      <c r="B171" s="3">
        <v>44303</v>
      </c>
      <c r="C171" s="4" t="s">
        <v>20</v>
      </c>
      <c r="D171" s="4">
        <v>47.9</v>
      </c>
      <c r="E171" s="4"/>
      <c r="F171" s="4">
        <f>Transactions[[#This Row],[Credit]]-Transactions[[#This Row],[Debit]]</f>
        <v>-47.9</v>
      </c>
      <c r="G171" t="s">
        <v>50</v>
      </c>
      <c r="H171" s="4" t="str">
        <f>VLOOKUP(Transactions[[#This Row],[Sub-category]],DATA_VALIDATION[],2,0)</f>
        <v>Discretionary</v>
      </c>
      <c r="I171" s="4" t="str">
        <f>VLOOKUP(Transactions[[#This Row],[Sub-category]],DATA_VALIDATION[],3,0)</f>
        <v>Expense</v>
      </c>
    </row>
    <row r="172" spans="1:9" x14ac:dyDescent="0.3">
      <c r="A172" s="2" t="s">
        <v>4</v>
      </c>
      <c r="B172" s="1">
        <v>44303</v>
      </c>
      <c r="C172" s="2" t="s">
        <v>21</v>
      </c>
      <c r="D172" s="2">
        <v>35</v>
      </c>
      <c r="E172" s="2"/>
      <c r="F172" s="4">
        <f>Transactions[[#This Row],[Credit]]-Transactions[[#This Row],[Debit]]</f>
        <v>-35</v>
      </c>
      <c r="G172" t="s">
        <v>46</v>
      </c>
      <c r="H172" s="4" t="str">
        <f>VLOOKUP(Transactions[[#This Row],[Sub-category]],DATA_VALIDATION[],2,0)</f>
        <v>Discretionary</v>
      </c>
      <c r="I172" s="4" t="str">
        <f>VLOOKUP(Transactions[[#This Row],[Sub-category]],DATA_VALIDATION[],3,0)</f>
        <v>Expense</v>
      </c>
    </row>
    <row r="173" spans="1:9" x14ac:dyDescent="0.3">
      <c r="A173" s="4" t="s">
        <v>4</v>
      </c>
      <c r="B173" s="3">
        <v>44303</v>
      </c>
      <c r="C173" s="4" t="s">
        <v>7</v>
      </c>
      <c r="D173" s="4">
        <v>5</v>
      </c>
      <c r="E173" s="4"/>
      <c r="F173" s="4">
        <f>Transactions[[#This Row],[Credit]]-Transactions[[#This Row],[Debit]]</f>
        <v>-5</v>
      </c>
      <c r="G173" t="s">
        <v>39</v>
      </c>
      <c r="H173" s="4" t="str">
        <f>VLOOKUP(Transactions[[#This Row],[Sub-category]],DATA_VALIDATION[],2,0)</f>
        <v>Dining Out</v>
      </c>
      <c r="I173" s="4" t="str">
        <f>VLOOKUP(Transactions[[#This Row],[Sub-category]],DATA_VALIDATION[],3,0)</f>
        <v>Expense</v>
      </c>
    </row>
    <row r="174" spans="1:9" x14ac:dyDescent="0.3">
      <c r="A174" s="2" t="s">
        <v>4</v>
      </c>
      <c r="B174" s="1">
        <v>44304</v>
      </c>
      <c r="C174" s="2" t="s">
        <v>7</v>
      </c>
      <c r="D174" s="2">
        <v>5</v>
      </c>
      <c r="E174" s="2"/>
      <c r="F174" s="4">
        <f>Transactions[[#This Row],[Credit]]-Transactions[[#This Row],[Debit]]</f>
        <v>-5</v>
      </c>
      <c r="G174" t="s">
        <v>39</v>
      </c>
      <c r="H174" s="4" t="str">
        <f>VLOOKUP(Transactions[[#This Row],[Sub-category]],DATA_VALIDATION[],2,0)</f>
        <v>Dining Out</v>
      </c>
      <c r="I174" s="4" t="str">
        <f>VLOOKUP(Transactions[[#This Row],[Sub-category]],DATA_VALIDATION[],3,0)</f>
        <v>Expense</v>
      </c>
    </row>
    <row r="175" spans="1:9" x14ac:dyDescent="0.3">
      <c r="A175" s="4" t="s">
        <v>4</v>
      </c>
      <c r="B175" s="3">
        <v>44305</v>
      </c>
      <c r="C175" s="4" t="s">
        <v>7</v>
      </c>
      <c r="D175" s="4">
        <v>5</v>
      </c>
      <c r="E175" s="4"/>
      <c r="F175" s="4">
        <f>Transactions[[#This Row],[Credit]]-Transactions[[#This Row],[Debit]]</f>
        <v>-5</v>
      </c>
      <c r="G175" t="s">
        <v>39</v>
      </c>
      <c r="H175" s="4" t="str">
        <f>VLOOKUP(Transactions[[#This Row],[Sub-category]],DATA_VALIDATION[],2,0)</f>
        <v>Dining Out</v>
      </c>
      <c r="I175" s="4" t="str">
        <f>VLOOKUP(Transactions[[#This Row],[Sub-category]],DATA_VALIDATION[],3,0)</f>
        <v>Expense</v>
      </c>
    </row>
    <row r="176" spans="1:9" x14ac:dyDescent="0.3">
      <c r="A176" s="2" t="s">
        <v>4</v>
      </c>
      <c r="B176" s="1">
        <v>44305</v>
      </c>
      <c r="C176" s="2" t="s">
        <v>10</v>
      </c>
      <c r="D176" s="2">
        <v>173</v>
      </c>
      <c r="E176" s="2"/>
      <c r="F176" s="4">
        <f>Transactions[[#This Row],[Credit]]-Transactions[[#This Row],[Debit]]</f>
        <v>-173</v>
      </c>
      <c r="G176" t="s">
        <v>51</v>
      </c>
      <c r="H176" s="4" t="str">
        <f>VLOOKUP(Transactions[[#This Row],[Sub-category]],DATA_VALIDATION[],2,0)</f>
        <v>Living Expenses</v>
      </c>
      <c r="I176" s="4" t="str">
        <f>VLOOKUP(Transactions[[#This Row],[Sub-category]],DATA_VALIDATION[],3,0)</f>
        <v>Expense</v>
      </c>
    </row>
    <row r="177" spans="1:9" x14ac:dyDescent="0.3">
      <c r="A177" s="4" t="s">
        <v>4</v>
      </c>
      <c r="B177" s="3">
        <v>44306</v>
      </c>
      <c r="C177" s="4" t="s">
        <v>22</v>
      </c>
      <c r="D177" s="4">
        <v>40.1</v>
      </c>
      <c r="E177" s="4"/>
      <c r="F177" s="4">
        <f>Transactions[[#This Row],[Credit]]-Transactions[[#This Row],[Debit]]</f>
        <v>-40.1</v>
      </c>
      <c r="G177" t="s">
        <v>58</v>
      </c>
      <c r="H177" s="4" t="str">
        <f>VLOOKUP(Transactions[[#This Row],[Sub-category]],DATA_VALIDATION[],2,0)</f>
        <v>Dining Out</v>
      </c>
      <c r="I177" s="4" t="str">
        <f>VLOOKUP(Transactions[[#This Row],[Sub-category]],DATA_VALIDATION[],3,0)</f>
        <v>Expense</v>
      </c>
    </row>
    <row r="178" spans="1:9" x14ac:dyDescent="0.3">
      <c r="A178" s="2" t="s">
        <v>4</v>
      </c>
      <c r="B178" s="1">
        <v>44307</v>
      </c>
      <c r="C178" s="2" t="s">
        <v>23</v>
      </c>
      <c r="D178" s="2">
        <v>15.1</v>
      </c>
      <c r="E178" s="2"/>
      <c r="F178" s="4">
        <f>Transactions[[#This Row],[Credit]]-Transactions[[#This Row],[Debit]]</f>
        <v>-15.1</v>
      </c>
      <c r="G178" t="s">
        <v>58</v>
      </c>
      <c r="H178" s="4" t="str">
        <f>VLOOKUP(Transactions[[#This Row],[Sub-category]],DATA_VALIDATION[],2,0)</f>
        <v>Dining Out</v>
      </c>
      <c r="I178" s="4" t="str">
        <f>VLOOKUP(Transactions[[#This Row],[Sub-category]],DATA_VALIDATION[],3,0)</f>
        <v>Expense</v>
      </c>
    </row>
    <row r="179" spans="1:9" x14ac:dyDescent="0.3">
      <c r="A179" s="4" t="s">
        <v>5</v>
      </c>
      <c r="B179" s="3">
        <v>44308</v>
      </c>
      <c r="C179" s="4" t="s">
        <v>24</v>
      </c>
      <c r="D179" s="4">
        <v>55</v>
      </c>
      <c r="E179" s="4"/>
      <c r="F179" s="4">
        <f>Transactions[[#This Row],[Credit]]-Transactions[[#This Row],[Debit]]</f>
        <v>-55</v>
      </c>
      <c r="G179" t="s">
        <v>44</v>
      </c>
      <c r="H179" s="4" t="str">
        <f>VLOOKUP(Transactions[[#This Row],[Sub-category]],DATA_VALIDATION[],2,0)</f>
        <v>Charity</v>
      </c>
      <c r="I179" s="4" t="str">
        <f>VLOOKUP(Transactions[[#This Row],[Sub-category]],DATA_VALIDATION[],3,0)</f>
        <v>Expense</v>
      </c>
    </row>
    <row r="180" spans="1:9" x14ac:dyDescent="0.3">
      <c r="A180" s="2" t="s">
        <v>4</v>
      </c>
      <c r="B180" s="1">
        <v>44308</v>
      </c>
      <c r="C180" s="2" t="s">
        <v>12</v>
      </c>
      <c r="D180" s="2">
        <v>66</v>
      </c>
      <c r="E180" s="2"/>
      <c r="F180" s="4">
        <f>Transactions[[#This Row],[Credit]]-Transactions[[#This Row],[Debit]]</f>
        <v>-66</v>
      </c>
      <c r="G180" t="s">
        <v>53</v>
      </c>
      <c r="H180" s="4" t="str">
        <f>VLOOKUP(Transactions[[#This Row],[Sub-category]],DATA_VALIDATION[],2,0)</f>
        <v>Transport</v>
      </c>
      <c r="I180" s="4" t="str">
        <f>VLOOKUP(Transactions[[#This Row],[Sub-category]],DATA_VALIDATION[],3,0)</f>
        <v>Expense</v>
      </c>
    </row>
    <row r="181" spans="1:9" x14ac:dyDescent="0.3">
      <c r="A181" s="4" t="s">
        <v>4</v>
      </c>
      <c r="B181" s="3">
        <v>44308</v>
      </c>
      <c r="C181" s="4" t="s">
        <v>7</v>
      </c>
      <c r="D181" s="4">
        <v>5</v>
      </c>
      <c r="E181" s="4"/>
      <c r="F181" s="4">
        <f>Transactions[[#This Row],[Credit]]-Transactions[[#This Row],[Debit]]</f>
        <v>-5</v>
      </c>
      <c r="G181" t="s">
        <v>39</v>
      </c>
      <c r="H181" s="4" t="str">
        <f>VLOOKUP(Transactions[[#This Row],[Sub-category]],DATA_VALIDATION[],2,0)</f>
        <v>Dining Out</v>
      </c>
      <c r="I181" s="4" t="str">
        <f>VLOOKUP(Transactions[[#This Row],[Sub-category]],DATA_VALIDATION[],3,0)</f>
        <v>Expense</v>
      </c>
    </row>
    <row r="182" spans="1:9" x14ac:dyDescent="0.3">
      <c r="A182" s="2" t="s">
        <v>4</v>
      </c>
      <c r="B182" s="1">
        <v>44309</v>
      </c>
      <c r="C182" s="2" t="s">
        <v>7</v>
      </c>
      <c r="D182" s="2">
        <v>5</v>
      </c>
      <c r="E182" s="2"/>
      <c r="F182" s="4">
        <f>Transactions[[#This Row],[Credit]]-Transactions[[#This Row],[Debit]]</f>
        <v>-5</v>
      </c>
      <c r="G182" t="s">
        <v>39</v>
      </c>
      <c r="H182" s="4" t="str">
        <f>VLOOKUP(Transactions[[#This Row],[Sub-category]],DATA_VALIDATION[],2,0)</f>
        <v>Dining Out</v>
      </c>
      <c r="I182" s="4" t="str">
        <f>VLOOKUP(Transactions[[#This Row],[Sub-category]],DATA_VALIDATION[],3,0)</f>
        <v>Expense</v>
      </c>
    </row>
    <row r="183" spans="1:9" x14ac:dyDescent="0.3">
      <c r="A183" s="4" t="s">
        <v>4</v>
      </c>
      <c r="B183" s="3">
        <v>44310</v>
      </c>
      <c r="C183" s="4" t="s">
        <v>7</v>
      </c>
      <c r="D183" s="4">
        <v>5</v>
      </c>
      <c r="E183" s="4"/>
      <c r="F183" s="4">
        <f>Transactions[[#This Row],[Credit]]-Transactions[[#This Row],[Debit]]</f>
        <v>-5</v>
      </c>
      <c r="G183" t="s">
        <v>39</v>
      </c>
      <c r="H183" s="4" t="str">
        <f>VLOOKUP(Transactions[[#This Row],[Sub-category]],DATA_VALIDATION[],2,0)</f>
        <v>Dining Out</v>
      </c>
      <c r="I183" s="4" t="str">
        <f>VLOOKUP(Transactions[[#This Row],[Sub-category]],DATA_VALIDATION[],3,0)</f>
        <v>Expense</v>
      </c>
    </row>
    <row r="184" spans="1:9" x14ac:dyDescent="0.3">
      <c r="A184" s="2" t="s">
        <v>4</v>
      </c>
      <c r="B184" s="1">
        <v>44311</v>
      </c>
      <c r="C184" s="2" t="s">
        <v>7</v>
      </c>
      <c r="D184" s="2">
        <v>5</v>
      </c>
      <c r="E184" s="2"/>
      <c r="F184" s="4">
        <f>Transactions[[#This Row],[Credit]]-Transactions[[#This Row],[Debit]]</f>
        <v>-5</v>
      </c>
      <c r="G184" t="s">
        <v>39</v>
      </c>
      <c r="H184" s="4" t="str">
        <f>VLOOKUP(Transactions[[#This Row],[Sub-category]],DATA_VALIDATION[],2,0)</f>
        <v>Dining Out</v>
      </c>
      <c r="I184" s="4" t="str">
        <f>VLOOKUP(Transactions[[#This Row],[Sub-category]],DATA_VALIDATION[],3,0)</f>
        <v>Expense</v>
      </c>
    </row>
    <row r="185" spans="1:9" x14ac:dyDescent="0.3">
      <c r="A185" s="4" t="s">
        <v>4</v>
      </c>
      <c r="B185" s="3">
        <v>44312</v>
      </c>
      <c r="C185" s="4" t="s">
        <v>7</v>
      </c>
      <c r="D185" s="4">
        <v>5</v>
      </c>
      <c r="E185" s="4"/>
      <c r="F185" s="4">
        <f>Transactions[[#This Row],[Credit]]-Transactions[[#This Row],[Debit]]</f>
        <v>-5</v>
      </c>
      <c r="G185" t="s">
        <v>39</v>
      </c>
      <c r="H185" s="4" t="str">
        <f>VLOOKUP(Transactions[[#This Row],[Sub-category]],DATA_VALIDATION[],2,0)</f>
        <v>Dining Out</v>
      </c>
      <c r="I185" s="4" t="str">
        <f>VLOOKUP(Transactions[[#This Row],[Sub-category]],DATA_VALIDATION[],3,0)</f>
        <v>Expense</v>
      </c>
    </row>
    <row r="186" spans="1:9" x14ac:dyDescent="0.3">
      <c r="A186" s="2" t="s">
        <v>4</v>
      </c>
      <c r="B186" s="1">
        <v>44312</v>
      </c>
      <c r="C186" s="2" t="s">
        <v>10</v>
      </c>
      <c r="D186" s="2">
        <v>164.9</v>
      </c>
      <c r="E186" s="2"/>
      <c r="F186" s="4">
        <f>Transactions[[#This Row],[Credit]]-Transactions[[#This Row],[Debit]]</f>
        <v>-164.9</v>
      </c>
      <c r="G186" t="s">
        <v>51</v>
      </c>
      <c r="H186" s="4" t="str">
        <f>VLOOKUP(Transactions[[#This Row],[Sub-category]],DATA_VALIDATION[],2,0)</f>
        <v>Living Expenses</v>
      </c>
      <c r="I186" s="4" t="str">
        <f>VLOOKUP(Transactions[[#This Row],[Sub-category]],DATA_VALIDATION[],3,0)</f>
        <v>Expense</v>
      </c>
    </row>
    <row r="187" spans="1:9" x14ac:dyDescent="0.3">
      <c r="A187" s="4" t="s">
        <v>4</v>
      </c>
      <c r="B187" s="3">
        <v>44313</v>
      </c>
      <c r="C187" s="4" t="s">
        <v>25</v>
      </c>
      <c r="D187" s="4">
        <v>127.9</v>
      </c>
      <c r="E187" s="4"/>
      <c r="F187" s="4">
        <f>Transactions[[#This Row],[Credit]]-Transactions[[#This Row],[Debit]]</f>
        <v>-127.9</v>
      </c>
      <c r="G187" t="s">
        <v>36</v>
      </c>
      <c r="H187" s="4" t="str">
        <f>VLOOKUP(Transactions[[#This Row],[Sub-category]],DATA_VALIDATION[],2,0)</f>
        <v>Discretionary</v>
      </c>
      <c r="I187" s="4" t="str">
        <f>VLOOKUP(Transactions[[#This Row],[Sub-category]],DATA_VALIDATION[],3,0)</f>
        <v>Expense</v>
      </c>
    </row>
    <row r="188" spans="1:9" x14ac:dyDescent="0.3">
      <c r="A188" s="2" t="s">
        <v>4</v>
      </c>
      <c r="B188" s="1">
        <v>44313</v>
      </c>
      <c r="C188" s="2" t="s">
        <v>31</v>
      </c>
      <c r="D188" s="2">
        <v>300</v>
      </c>
      <c r="E188" s="2"/>
      <c r="F188" s="4">
        <f>Transactions[[#This Row],[Credit]]-Transactions[[#This Row],[Debit]]</f>
        <v>-300</v>
      </c>
      <c r="G188" t="s">
        <v>46</v>
      </c>
      <c r="H188" s="4" t="str">
        <f>VLOOKUP(Transactions[[#This Row],[Sub-category]],DATA_VALIDATION[],2,0)</f>
        <v>Discretionary</v>
      </c>
      <c r="I188" s="4" t="str">
        <f>VLOOKUP(Transactions[[#This Row],[Sub-category]],DATA_VALIDATION[],3,0)</f>
        <v>Expense</v>
      </c>
    </row>
    <row r="189" spans="1:9" x14ac:dyDescent="0.3">
      <c r="A189" s="4" t="s">
        <v>4</v>
      </c>
      <c r="B189" s="3">
        <v>44314</v>
      </c>
      <c r="C189" s="4" t="s">
        <v>14</v>
      </c>
      <c r="D189" s="4">
        <v>148.1</v>
      </c>
      <c r="E189" s="4"/>
      <c r="F189" s="4">
        <f>Transactions[[#This Row],[Credit]]-Transactions[[#This Row],[Debit]]</f>
        <v>-148.1</v>
      </c>
      <c r="G189" t="s">
        <v>36</v>
      </c>
      <c r="H189" s="4" t="str">
        <f>VLOOKUP(Transactions[[#This Row],[Sub-category]],DATA_VALIDATION[],2,0)</f>
        <v>Discretionary</v>
      </c>
      <c r="I189" s="4" t="str">
        <f>VLOOKUP(Transactions[[#This Row],[Sub-category]],DATA_VALIDATION[],3,0)</f>
        <v>Expense</v>
      </c>
    </row>
    <row r="190" spans="1:9" x14ac:dyDescent="0.3">
      <c r="A190" s="2" t="s">
        <v>4</v>
      </c>
      <c r="B190" s="1">
        <v>44314</v>
      </c>
      <c r="C190" s="2" t="s">
        <v>16</v>
      </c>
      <c r="D190" s="2">
        <v>26.1</v>
      </c>
      <c r="E190" s="2"/>
      <c r="F190" s="4">
        <f>Transactions[[#This Row],[Credit]]-Transactions[[#This Row],[Debit]]</f>
        <v>-26.1</v>
      </c>
      <c r="G190" t="s">
        <v>61</v>
      </c>
      <c r="H190" s="4" t="str">
        <f>VLOOKUP(Transactions[[#This Row],[Sub-category]],DATA_VALIDATION[],2,0)</f>
        <v>Transport</v>
      </c>
      <c r="I190" s="4" t="str">
        <f>VLOOKUP(Transactions[[#This Row],[Sub-category]],DATA_VALIDATION[],3,0)</f>
        <v>Expense</v>
      </c>
    </row>
    <row r="191" spans="1:9" x14ac:dyDescent="0.3">
      <c r="A191" s="4" t="s">
        <v>4</v>
      </c>
      <c r="B191" s="3">
        <v>44315</v>
      </c>
      <c r="C191" s="4" t="s">
        <v>30</v>
      </c>
      <c r="D191" s="4">
        <v>15</v>
      </c>
      <c r="E191" s="4"/>
      <c r="F191" s="4">
        <f>Transactions[[#This Row],[Credit]]-Transactions[[#This Row],[Debit]]</f>
        <v>-15</v>
      </c>
      <c r="G191" t="s">
        <v>58</v>
      </c>
      <c r="H191" s="4" t="str">
        <f>VLOOKUP(Transactions[[#This Row],[Sub-category]],DATA_VALIDATION[],2,0)</f>
        <v>Dining Out</v>
      </c>
      <c r="I191" s="4" t="str">
        <f>VLOOKUP(Transactions[[#This Row],[Sub-category]],DATA_VALIDATION[],3,0)</f>
        <v>Expense</v>
      </c>
    </row>
    <row r="192" spans="1:9" x14ac:dyDescent="0.3">
      <c r="A192" s="2" t="s">
        <v>4</v>
      </c>
      <c r="B192" s="1">
        <v>44315</v>
      </c>
      <c r="C192" s="2" t="s">
        <v>7</v>
      </c>
      <c r="D192" s="2">
        <v>5</v>
      </c>
      <c r="E192" s="2"/>
      <c r="F192" s="4">
        <f>Transactions[[#This Row],[Credit]]-Transactions[[#This Row],[Debit]]</f>
        <v>-5</v>
      </c>
      <c r="G192" t="s">
        <v>39</v>
      </c>
      <c r="H192" s="4" t="str">
        <f>VLOOKUP(Transactions[[#This Row],[Sub-category]],DATA_VALIDATION[],2,0)</f>
        <v>Dining Out</v>
      </c>
      <c r="I192" s="4" t="str">
        <f>VLOOKUP(Transactions[[#This Row],[Sub-category]],DATA_VALIDATION[],3,0)</f>
        <v>Expense</v>
      </c>
    </row>
    <row r="193" spans="1:9" x14ac:dyDescent="0.3">
      <c r="A193" s="4" t="s">
        <v>4</v>
      </c>
      <c r="B193" s="3">
        <v>44316</v>
      </c>
      <c r="C193" s="4" t="s">
        <v>7</v>
      </c>
      <c r="D193" s="4">
        <v>5</v>
      </c>
      <c r="E193" s="4"/>
      <c r="F193" s="4">
        <f>Transactions[[#This Row],[Credit]]-Transactions[[#This Row],[Debit]]</f>
        <v>-5</v>
      </c>
      <c r="G193" t="s">
        <v>39</v>
      </c>
      <c r="H193" s="4" t="str">
        <f>VLOOKUP(Transactions[[#This Row],[Sub-category]],DATA_VALIDATION[],2,0)</f>
        <v>Dining Out</v>
      </c>
      <c r="I193" s="4" t="str">
        <f>VLOOKUP(Transactions[[#This Row],[Sub-category]],DATA_VALIDATION[],3,0)</f>
        <v>Expense</v>
      </c>
    </row>
    <row r="194" spans="1:9" x14ac:dyDescent="0.3">
      <c r="A194" s="2" t="s">
        <v>4</v>
      </c>
      <c r="B194" s="1">
        <v>44318</v>
      </c>
      <c r="C194" s="2" t="s">
        <v>7</v>
      </c>
      <c r="D194" s="2">
        <v>5</v>
      </c>
      <c r="E194" s="2"/>
      <c r="F194" s="4">
        <f>Transactions[[#This Row],[Credit]]-Transactions[[#This Row],[Debit]]</f>
        <v>-5</v>
      </c>
      <c r="G194" t="s">
        <v>39</v>
      </c>
      <c r="H194" s="4" t="str">
        <f>VLOOKUP(Transactions[[#This Row],[Sub-category]],DATA_VALIDATION[],2,0)</f>
        <v>Dining Out</v>
      </c>
      <c r="I194" s="4" t="str">
        <f>VLOOKUP(Transactions[[#This Row],[Sub-category]],DATA_VALIDATION[],3,0)</f>
        <v>Expense</v>
      </c>
    </row>
    <row r="195" spans="1:9" x14ac:dyDescent="0.3">
      <c r="A195" s="4" t="s">
        <v>5</v>
      </c>
      <c r="B195" s="3">
        <v>44319</v>
      </c>
      <c r="C195" s="4" t="s">
        <v>6</v>
      </c>
      <c r="D195" s="4"/>
      <c r="E195" s="4">
        <v>4000</v>
      </c>
      <c r="F195" s="4">
        <f>Transactions[[#This Row],[Credit]]-Transactions[[#This Row],[Debit]]</f>
        <v>4000</v>
      </c>
      <c r="G195" t="s">
        <v>59</v>
      </c>
      <c r="H195" s="4" t="str">
        <f>VLOOKUP(Transactions[[#This Row],[Sub-category]],DATA_VALIDATION[],2,0)</f>
        <v>Salary</v>
      </c>
      <c r="I195" s="4" t="str">
        <f>VLOOKUP(Transactions[[#This Row],[Sub-category]],DATA_VALIDATION[],3,0)</f>
        <v>Income</v>
      </c>
    </row>
    <row r="196" spans="1:9" x14ac:dyDescent="0.3">
      <c r="A196" s="2" t="s">
        <v>5</v>
      </c>
      <c r="B196" s="1">
        <v>44319</v>
      </c>
      <c r="C196" s="2" t="s">
        <v>8</v>
      </c>
      <c r="D196" s="2">
        <v>900</v>
      </c>
      <c r="E196" s="2"/>
      <c r="F196" s="4">
        <f>Transactions[[#This Row],[Credit]]-Transactions[[#This Row],[Debit]]</f>
        <v>-900</v>
      </c>
      <c r="G196" t="s">
        <v>57</v>
      </c>
      <c r="H196" s="4" t="str">
        <f>VLOOKUP(Transactions[[#This Row],[Sub-category]],DATA_VALIDATION[],2,0)</f>
        <v>Living Expenses</v>
      </c>
      <c r="I196" s="4" t="str">
        <f>VLOOKUP(Transactions[[#This Row],[Sub-category]],DATA_VALIDATION[],3,0)</f>
        <v>Expense</v>
      </c>
    </row>
    <row r="197" spans="1:9" x14ac:dyDescent="0.3">
      <c r="A197" s="4" t="s">
        <v>5</v>
      </c>
      <c r="B197" s="3">
        <v>44319</v>
      </c>
      <c r="C197" s="4" t="s">
        <v>9</v>
      </c>
      <c r="D197" s="4">
        <v>150</v>
      </c>
      <c r="E197" s="4"/>
      <c r="F197" s="4">
        <f>Transactions[[#This Row],[Credit]]-Transactions[[#This Row],[Debit]]</f>
        <v>-150</v>
      </c>
      <c r="G197" t="s">
        <v>55</v>
      </c>
      <c r="H197" s="4" t="str">
        <f>VLOOKUP(Transactions[[#This Row],[Sub-category]],DATA_VALIDATION[],2,0)</f>
        <v>Transport</v>
      </c>
      <c r="I197" s="4" t="str">
        <f>VLOOKUP(Transactions[[#This Row],[Sub-category]],DATA_VALIDATION[],3,0)</f>
        <v>Expense</v>
      </c>
    </row>
    <row r="198" spans="1:9" x14ac:dyDescent="0.3">
      <c r="A198" s="2" t="s">
        <v>4</v>
      </c>
      <c r="B198" s="1">
        <v>44319</v>
      </c>
      <c r="C198" s="2" t="s">
        <v>7</v>
      </c>
      <c r="D198" s="2">
        <v>5</v>
      </c>
      <c r="E198" s="2"/>
      <c r="F198" s="4">
        <f>Transactions[[#This Row],[Credit]]-Transactions[[#This Row],[Debit]]</f>
        <v>-5</v>
      </c>
      <c r="G198" t="s">
        <v>39</v>
      </c>
      <c r="H198" s="4" t="str">
        <f>VLOOKUP(Transactions[[#This Row],[Sub-category]],DATA_VALIDATION[],2,0)</f>
        <v>Dining Out</v>
      </c>
      <c r="I198" s="4" t="str">
        <f>VLOOKUP(Transactions[[#This Row],[Sub-category]],DATA_VALIDATION[],3,0)</f>
        <v>Expense</v>
      </c>
    </row>
    <row r="199" spans="1:9" x14ac:dyDescent="0.3">
      <c r="A199" s="4" t="s">
        <v>4</v>
      </c>
      <c r="B199" s="3">
        <v>44320</v>
      </c>
      <c r="C199" s="4" t="s">
        <v>7</v>
      </c>
      <c r="D199" s="4">
        <v>5</v>
      </c>
      <c r="E199" s="4"/>
      <c r="F199" s="4">
        <f>Transactions[[#This Row],[Credit]]-Transactions[[#This Row],[Debit]]</f>
        <v>-5</v>
      </c>
      <c r="G199" t="s">
        <v>39</v>
      </c>
      <c r="H199" s="4" t="str">
        <f>VLOOKUP(Transactions[[#This Row],[Sub-category]],DATA_VALIDATION[],2,0)</f>
        <v>Dining Out</v>
      </c>
      <c r="I199" s="4" t="str">
        <f>VLOOKUP(Transactions[[#This Row],[Sub-category]],DATA_VALIDATION[],3,0)</f>
        <v>Expense</v>
      </c>
    </row>
    <row r="200" spans="1:9" x14ac:dyDescent="0.3">
      <c r="A200" s="2" t="s">
        <v>4</v>
      </c>
      <c r="B200" s="1">
        <v>44321</v>
      </c>
      <c r="C200" s="2" t="s">
        <v>7</v>
      </c>
      <c r="D200" s="2">
        <v>5</v>
      </c>
      <c r="E200" s="2"/>
      <c r="F200" s="4">
        <f>Transactions[[#This Row],[Credit]]-Transactions[[#This Row],[Debit]]</f>
        <v>-5</v>
      </c>
      <c r="G200" t="s">
        <v>39</v>
      </c>
      <c r="H200" s="4" t="str">
        <f>VLOOKUP(Transactions[[#This Row],[Sub-category]],DATA_VALIDATION[],2,0)</f>
        <v>Dining Out</v>
      </c>
      <c r="I200" s="4" t="str">
        <f>VLOOKUP(Transactions[[#This Row],[Sub-category]],DATA_VALIDATION[],3,0)</f>
        <v>Expense</v>
      </c>
    </row>
    <row r="201" spans="1:9" x14ac:dyDescent="0.3">
      <c r="A201" s="4" t="s">
        <v>4</v>
      </c>
      <c r="B201" s="3">
        <v>44322</v>
      </c>
      <c r="C201" s="4" t="s">
        <v>7</v>
      </c>
      <c r="D201" s="4">
        <v>5</v>
      </c>
      <c r="E201" s="4"/>
      <c r="F201" s="4">
        <f>Transactions[[#This Row],[Credit]]-Transactions[[#This Row],[Debit]]</f>
        <v>-5</v>
      </c>
      <c r="G201" t="s">
        <v>39</v>
      </c>
      <c r="H201" s="4" t="str">
        <f>VLOOKUP(Transactions[[#This Row],[Sub-category]],DATA_VALIDATION[],2,0)</f>
        <v>Dining Out</v>
      </c>
      <c r="I201" s="4" t="str">
        <f>VLOOKUP(Transactions[[#This Row],[Sub-category]],DATA_VALIDATION[],3,0)</f>
        <v>Expense</v>
      </c>
    </row>
    <row r="202" spans="1:9" x14ac:dyDescent="0.3">
      <c r="A202" s="2" t="s">
        <v>4</v>
      </c>
      <c r="B202" s="1">
        <v>44322</v>
      </c>
      <c r="C202" s="2" t="s">
        <v>10</v>
      </c>
      <c r="D202" s="2">
        <v>170</v>
      </c>
      <c r="E202" s="2"/>
      <c r="F202" s="4">
        <f>Transactions[[#This Row],[Credit]]-Transactions[[#This Row],[Debit]]</f>
        <v>-170</v>
      </c>
      <c r="G202" t="s">
        <v>51</v>
      </c>
      <c r="H202" s="4" t="str">
        <f>VLOOKUP(Transactions[[#This Row],[Sub-category]],DATA_VALIDATION[],2,0)</f>
        <v>Living Expenses</v>
      </c>
      <c r="I202" s="4" t="str">
        <f>VLOOKUP(Transactions[[#This Row],[Sub-category]],DATA_VALIDATION[],3,0)</f>
        <v>Expense</v>
      </c>
    </row>
    <row r="203" spans="1:9" x14ac:dyDescent="0.3">
      <c r="A203" s="4" t="s">
        <v>5</v>
      </c>
      <c r="B203" s="3">
        <v>44325</v>
      </c>
      <c r="C203" s="4" t="s">
        <v>11</v>
      </c>
      <c r="D203" s="4">
        <v>54.1</v>
      </c>
      <c r="E203" s="4"/>
      <c r="F203" s="4">
        <f>Transactions[[#This Row],[Credit]]-Transactions[[#This Row],[Debit]]</f>
        <v>-54.1</v>
      </c>
      <c r="G203" t="s">
        <v>48</v>
      </c>
      <c r="H203" s="4" t="str">
        <f>VLOOKUP(Transactions[[#This Row],[Sub-category]],DATA_VALIDATION[],2,0)</f>
        <v>Living Expenses</v>
      </c>
      <c r="I203" s="4" t="str">
        <f>VLOOKUP(Transactions[[#This Row],[Sub-category]],DATA_VALIDATION[],3,0)</f>
        <v>Expense</v>
      </c>
    </row>
    <row r="204" spans="1:9" x14ac:dyDescent="0.3">
      <c r="A204" s="2" t="s">
        <v>4</v>
      </c>
      <c r="B204" s="1">
        <v>44325</v>
      </c>
      <c r="C204" s="2" t="s">
        <v>7</v>
      </c>
      <c r="D204" s="2">
        <v>5</v>
      </c>
      <c r="E204" s="2"/>
      <c r="F204" s="4">
        <f>Transactions[[#This Row],[Credit]]-Transactions[[#This Row],[Debit]]</f>
        <v>-5</v>
      </c>
      <c r="G204" t="s">
        <v>39</v>
      </c>
      <c r="H204" s="4" t="str">
        <f>VLOOKUP(Transactions[[#This Row],[Sub-category]],DATA_VALIDATION[],2,0)</f>
        <v>Dining Out</v>
      </c>
      <c r="I204" s="4" t="str">
        <f>VLOOKUP(Transactions[[#This Row],[Sub-category]],DATA_VALIDATION[],3,0)</f>
        <v>Expense</v>
      </c>
    </row>
    <row r="205" spans="1:9" x14ac:dyDescent="0.3">
      <c r="A205" s="4" t="s">
        <v>4</v>
      </c>
      <c r="B205" s="3">
        <v>44326</v>
      </c>
      <c r="C205" s="4" t="s">
        <v>7</v>
      </c>
      <c r="D205" s="4">
        <v>5</v>
      </c>
      <c r="E205" s="4"/>
      <c r="F205" s="4">
        <f>Transactions[[#This Row],[Credit]]-Transactions[[#This Row],[Debit]]</f>
        <v>-5</v>
      </c>
      <c r="G205" t="s">
        <v>39</v>
      </c>
      <c r="H205" s="4" t="str">
        <f>VLOOKUP(Transactions[[#This Row],[Sub-category]],DATA_VALIDATION[],2,0)</f>
        <v>Dining Out</v>
      </c>
      <c r="I205" s="4" t="str">
        <f>VLOOKUP(Transactions[[#This Row],[Sub-category]],DATA_VALIDATION[],3,0)</f>
        <v>Expense</v>
      </c>
    </row>
    <row r="206" spans="1:9" x14ac:dyDescent="0.3">
      <c r="A206" s="2" t="s">
        <v>4</v>
      </c>
      <c r="B206" s="1">
        <v>44327</v>
      </c>
      <c r="C206" s="2" t="s">
        <v>12</v>
      </c>
      <c r="D206" s="2">
        <v>81</v>
      </c>
      <c r="E206" s="2"/>
      <c r="F206" s="4">
        <f>Transactions[[#This Row],[Credit]]-Transactions[[#This Row],[Debit]]</f>
        <v>-81</v>
      </c>
      <c r="G206" t="s">
        <v>53</v>
      </c>
      <c r="H206" s="4" t="str">
        <f>VLOOKUP(Transactions[[#This Row],[Sub-category]],DATA_VALIDATION[],2,0)</f>
        <v>Transport</v>
      </c>
      <c r="I206" s="4" t="str">
        <f>VLOOKUP(Transactions[[#This Row],[Sub-category]],DATA_VALIDATION[],3,0)</f>
        <v>Expense</v>
      </c>
    </row>
    <row r="207" spans="1:9" x14ac:dyDescent="0.3">
      <c r="A207" s="4" t="s">
        <v>4</v>
      </c>
      <c r="B207" s="3">
        <v>44327</v>
      </c>
      <c r="C207" s="4" t="s">
        <v>7</v>
      </c>
      <c r="D207" s="4">
        <v>5</v>
      </c>
      <c r="E207" s="4"/>
      <c r="F207" s="4">
        <f>Transactions[[#This Row],[Credit]]-Transactions[[#This Row],[Debit]]</f>
        <v>-5</v>
      </c>
      <c r="G207" t="s">
        <v>39</v>
      </c>
      <c r="H207" s="4" t="str">
        <f>VLOOKUP(Transactions[[#This Row],[Sub-category]],DATA_VALIDATION[],2,0)</f>
        <v>Dining Out</v>
      </c>
      <c r="I207" s="4" t="str">
        <f>VLOOKUP(Transactions[[#This Row],[Sub-category]],DATA_VALIDATION[],3,0)</f>
        <v>Expense</v>
      </c>
    </row>
    <row r="208" spans="1:9" x14ac:dyDescent="0.3">
      <c r="A208" s="2" t="s">
        <v>4</v>
      </c>
      <c r="B208" s="1">
        <v>44328</v>
      </c>
      <c r="C208" s="2" t="s">
        <v>7</v>
      </c>
      <c r="D208" s="2">
        <v>5</v>
      </c>
      <c r="E208" s="2"/>
      <c r="F208" s="4">
        <f>Transactions[[#This Row],[Credit]]-Transactions[[#This Row],[Debit]]</f>
        <v>-5</v>
      </c>
      <c r="G208" t="s">
        <v>39</v>
      </c>
      <c r="H208" s="4" t="str">
        <f>VLOOKUP(Transactions[[#This Row],[Sub-category]],DATA_VALIDATION[],2,0)</f>
        <v>Dining Out</v>
      </c>
      <c r="I208" s="4" t="str">
        <f>VLOOKUP(Transactions[[#This Row],[Sub-category]],DATA_VALIDATION[],3,0)</f>
        <v>Expense</v>
      </c>
    </row>
    <row r="209" spans="1:9" x14ac:dyDescent="0.3">
      <c r="A209" s="4" t="s">
        <v>4</v>
      </c>
      <c r="B209" s="3">
        <v>44329</v>
      </c>
      <c r="C209" s="4" t="s">
        <v>10</v>
      </c>
      <c r="D209" s="4">
        <v>139.1</v>
      </c>
      <c r="E209" s="4"/>
      <c r="F209" s="4">
        <f>Transactions[[#This Row],[Credit]]-Transactions[[#This Row],[Debit]]</f>
        <v>-139.1</v>
      </c>
      <c r="G209" t="s">
        <v>51</v>
      </c>
      <c r="H209" s="4" t="str">
        <f>VLOOKUP(Transactions[[#This Row],[Sub-category]],DATA_VALIDATION[],2,0)</f>
        <v>Living Expenses</v>
      </c>
      <c r="I209" s="4" t="str">
        <f>VLOOKUP(Transactions[[#This Row],[Sub-category]],DATA_VALIDATION[],3,0)</f>
        <v>Expense</v>
      </c>
    </row>
    <row r="210" spans="1:9" x14ac:dyDescent="0.3">
      <c r="A210" s="2" t="s">
        <v>4</v>
      </c>
      <c r="B210" s="1">
        <v>44329</v>
      </c>
      <c r="C210" s="2" t="s">
        <v>7</v>
      </c>
      <c r="D210" s="2">
        <v>5</v>
      </c>
      <c r="E210" s="2"/>
      <c r="F210" s="4">
        <f>Transactions[[#This Row],[Credit]]-Transactions[[#This Row],[Debit]]</f>
        <v>-5</v>
      </c>
      <c r="G210" t="s">
        <v>39</v>
      </c>
      <c r="H210" s="4" t="str">
        <f>VLOOKUP(Transactions[[#This Row],[Sub-category]],DATA_VALIDATION[],2,0)</f>
        <v>Dining Out</v>
      </c>
      <c r="I210" s="4" t="str">
        <f>VLOOKUP(Transactions[[#This Row],[Sub-category]],DATA_VALIDATION[],3,0)</f>
        <v>Expense</v>
      </c>
    </row>
    <row r="211" spans="1:9" x14ac:dyDescent="0.3">
      <c r="A211" s="4" t="s">
        <v>4</v>
      </c>
      <c r="B211" s="3">
        <v>44330</v>
      </c>
      <c r="C211" s="4" t="s">
        <v>7</v>
      </c>
      <c r="D211" s="4">
        <v>5</v>
      </c>
      <c r="E211" s="4"/>
      <c r="F211" s="4">
        <f>Transactions[[#This Row],[Credit]]-Transactions[[#This Row],[Debit]]</f>
        <v>-5</v>
      </c>
      <c r="G211" t="s">
        <v>39</v>
      </c>
      <c r="H211" s="4" t="str">
        <f>VLOOKUP(Transactions[[#This Row],[Sub-category]],DATA_VALIDATION[],2,0)</f>
        <v>Dining Out</v>
      </c>
      <c r="I211" s="4" t="str">
        <f>VLOOKUP(Transactions[[#This Row],[Sub-category]],DATA_VALIDATION[],3,0)</f>
        <v>Expense</v>
      </c>
    </row>
    <row r="212" spans="1:9" x14ac:dyDescent="0.3">
      <c r="A212" s="2" t="s">
        <v>4</v>
      </c>
      <c r="B212" s="1">
        <v>44330</v>
      </c>
      <c r="C212" s="2" t="s">
        <v>13</v>
      </c>
      <c r="D212" s="2">
        <v>43.9</v>
      </c>
      <c r="E212" s="2"/>
      <c r="F212" s="4">
        <f>Transactions[[#This Row],[Credit]]-Transactions[[#This Row],[Debit]]</f>
        <v>-43.9</v>
      </c>
      <c r="G212" t="s">
        <v>46</v>
      </c>
      <c r="H212" s="4" t="str">
        <f>VLOOKUP(Transactions[[#This Row],[Sub-category]],DATA_VALIDATION[],2,0)</f>
        <v>Discretionary</v>
      </c>
      <c r="I212" s="4" t="str">
        <f>VLOOKUP(Transactions[[#This Row],[Sub-category]],DATA_VALIDATION[],3,0)</f>
        <v>Expense</v>
      </c>
    </row>
    <row r="213" spans="1:9" x14ac:dyDescent="0.3">
      <c r="A213" s="4" t="s">
        <v>4</v>
      </c>
      <c r="B213" s="3">
        <v>44330</v>
      </c>
      <c r="C213" s="4" t="s">
        <v>14</v>
      </c>
      <c r="D213" s="4">
        <v>101.80000000000001</v>
      </c>
      <c r="E213" s="4"/>
      <c r="F213" s="4">
        <f>Transactions[[#This Row],[Credit]]-Transactions[[#This Row],[Debit]]</f>
        <v>-101.80000000000001</v>
      </c>
      <c r="G213" t="s">
        <v>36</v>
      </c>
      <c r="H213" s="4" t="str">
        <f>VLOOKUP(Transactions[[#This Row],[Sub-category]],DATA_VALIDATION[],2,0)</f>
        <v>Discretionary</v>
      </c>
      <c r="I213" s="4" t="str">
        <f>VLOOKUP(Transactions[[#This Row],[Sub-category]],DATA_VALIDATION[],3,0)</f>
        <v>Expense</v>
      </c>
    </row>
    <row r="214" spans="1:9" x14ac:dyDescent="0.3">
      <c r="A214" s="2" t="s">
        <v>4</v>
      </c>
      <c r="B214" s="1">
        <v>44330</v>
      </c>
      <c r="C214" s="2" t="s">
        <v>15</v>
      </c>
      <c r="D214" s="2">
        <v>55.9</v>
      </c>
      <c r="E214" s="2"/>
      <c r="F214" s="4">
        <f>Transactions[[#This Row],[Credit]]-Transactions[[#This Row],[Debit]]</f>
        <v>-55.9</v>
      </c>
      <c r="G214" t="s">
        <v>58</v>
      </c>
      <c r="H214" s="4" t="str">
        <f>VLOOKUP(Transactions[[#This Row],[Sub-category]],DATA_VALIDATION[],2,0)</f>
        <v>Dining Out</v>
      </c>
      <c r="I214" s="4" t="str">
        <f>VLOOKUP(Transactions[[#This Row],[Sub-category]],DATA_VALIDATION[],3,0)</f>
        <v>Expense</v>
      </c>
    </row>
    <row r="215" spans="1:9" x14ac:dyDescent="0.3">
      <c r="A215" s="4" t="s">
        <v>4</v>
      </c>
      <c r="B215" s="3">
        <v>44331</v>
      </c>
      <c r="C215" s="4" t="s">
        <v>16</v>
      </c>
      <c r="D215" s="4">
        <v>32</v>
      </c>
      <c r="E215" s="4"/>
      <c r="F215" s="4">
        <f>Transactions[[#This Row],[Credit]]-Transactions[[#This Row],[Debit]]</f>
        <v>-32</v>
      </c>
      <c r="G215" t="s">
        <v>61</v>
      </c>
      <c r="H215" s="4" t="str">
        <f>VLOOKUP(Transactions[[#This Row],[Sub-category]],DATA_VALIDATION[],2,0)</f>
        <v>Transport</v>
      </c>
      <c r="I215" s="4" t="str">
        <f>VLOOKUP(Transactions[[#This Row],[Sub-category]],DATA_VALIDATION[],3,0)</f>
        <v>Expense</v>
      </c>
    </row>
    <row r="216" spans="1:9" x14ac:dyDescent="0.3">
      <c r="A216" s="2" t="s">
        <v>5</v>
      </c>
      <c r="B216" s="1">
        <v>44332</v>
      </c>
      <c r="C216" s="2" t="s">
        <v>17</v>
      </c>
      <c r="D216" s="2">
        <v>30</v>
      </c>
      <c r="E216" s="2"/>
      <c r="F216" s="4">
        <f>Transactions[[#This Row],[Credit]]-Transactions[[#This Row],[Debit]]</f>
        <v>-30</v>
      </c>
      <c r="G216" t="s">
        <v>52</v>
      </c>
      <c r="H216" s="4" t="str">
        <f>VLOOKUP(Transactions[[#This Row],[Sub-category]],DATA_VALIDATION[],2,0)</f>
        <v>Discretionary</v>
      </c>
      <c r="I216" s="4" t="str">
        <f>VLOOKUP(Transactions[[#This Row],[Sub-category]],DATA_VALIDATION[],3,0)</f>
        <v>Expense</v>
      </c>
    </row>
    <row r="217" spans="1:9" x14ac:dyDescent="0.3">
      <c r="A217" s="4" t="s">
        <v>4</v>
      </c>
      <c r="B217" s="3">
        <v>44332</v>
      </c>
      <c r="C217" s="4" t="s">
        <v>7</v>
      </c>
      <c r="D217" s="4">
        <v>5</v>
      </c>
      <c r="E217" s="4"/>
      <c r="F217" s="4">
        <f>Transactions[[#This Row],[Credit]]-Transactions[[#This Row],[Debit]]</f>
        <v>-5</v>
      </c>
      <c r="G217" t="s">
        <v>39</v>
      </c>
      <c r="H217" s="4" t="str">
        <f>VLOOKUP(Transactions[[#This Row],[Sub-category]],DATA_VALIDATION[],2,0)</f>
        <v>Dining Out</v>
      </c>
      <c r="I217" s="4" t="str">
        <f>VLOOKUP(Transactions[[#This Row],[Sub-category]],DATA_VALIDATION[],3,0)</f>
        <v>Expense</v>
      </c>
    </row>
    <row r="218" spans="1:9" x14ac:dyDescent="0.3">
      <c r="A218" s="2" t="s">
        <v>4</v>
      </c>
      <c r="B218" s="1">
        <v>44333</v>
      </c>
      <c r="C218" s="2" t="s">
        <v>7</v>
      </c>
      <c r="D218" s="2">
        <v>5</v>
      </c>
      <c r="E218" s="2"/>
      <c r="F218" s="4">
        <f>Transactions[[#This Row],[Credit]]-Transactions[[#This Row],[Debit]]</f>
        <v>-5</v>
      </c>
      <c r="G218" t="s">
        <v>39</v>
      </c>
      <c r="H218" s="4" t="str">
        <f>VLOOKUP(Transactions[[#This Row],[Sub-category]],DATA_VALIDATION[],2,0)</f>
        <v>Dining Out</v>
      </c>
      <c r="I218" s="4" t="str">
        <f>VLOOKUP(Transactions[[#This Row],[Sub-category]],DATA_VALIDATION[],3,0)</f>
        <v>Expense</v>
      </c>
    </row>
    <row r="219" spans="1:9" x14ac:dyDescent="0.3">
      <c r="A219" s="4" t="s">
        <v>5</v>
      </c>
      <c r="B219" s="3">
        <v>44333</v>
      </c>
      <c r="C219" s="4" t="s">
        <v>28</v>
      </c>
      <c r="D219" s="4">
        <v>75</v>
      </c>
      <c r="E219" s="4"/>
      <c r="F219" s="4">
        <f>Transactions[[#This Row],[Credit]]-Transactions[[#This Row],[Debit]]</f>
        <v>-75</v>
      </c>
      <c r="G219" t="s">
        <v>43</v>
      </c>
      <c r="H219" s="4" t="str">
        <f>VLOOKUP(Transactions[[#This Row],[Sub-category]],DATA_VALIDATION[],2,0)</f>
        <v>Medical</v>
      </c>
      <c r="I219" s="4" t="str">
        <f>VLOOKUP(Transactions[[#This Row],[Sub-category]],DATA_VALIDATION[],3,0)</f>
        <v>Expense</v>
      </c>
    </row>
    <row r="220" spans="1:9" x14ac:dyDescent="0.3">
      <c r="A220" s="2" t="s">
        <v>5</v>
      </c>
      <c r="B220" s="1">
        <v>44333</v>
      </c>
      <c r="C220" s="2" t="s">
        <v>19</v>
      </c>
      <c r="D220" s="2">
        <v>40</v>
      </c>
      <c r="E220" s="2"/>
      <c r="F220" s="4">
        <f>Transactions[[#This Row],[Credit]]-Transactions[[#This Row],[Debit]]</f>
        <v>-40</v>
      </c>
      <c r="G220" t="s">
        <v>56</v>
      </c>
      <c r="H220" s="4" t="str">
        <f>VLOOKUP(Transactions[[#This Row],[Sub-category]],DATA_VALIDATION[],2,0)</f>
        <v>Living Expenses</v>
      </c>
      <c r="I220" s="4" t="str">
        <f>VLOOKUP(Transactions[[#This Row],[Sub-category]],DATA_VALIDATION[],3,0)</f>
        <v>Expense</v>
      </c>
    </row>
    <row r="221" spans="1:9" x14ac:dyDescent="0.3">
      <c r="A221" s="4" t="s">
        <v>4</v>
      </c>
      <c r="B221" s="3">
        <v>44334</v>
      </c>
      <c r="C221" s="4" t="s">
        <v>20</v>
      </c>
      <c r="D221" s="4">
        <v>49</v>
      </c>
      <c r="E221" s="4"/>
      <c r="F221" s="4">
        <f>Transactions[[#This Row],[Credit]]-Transactions[[#This Row],[Debit]]</f>
        <v>-49</v>
      </c>
      <c r="G221" t="s">
        <v>50</v>
      </c>
      <c r="H221" s="4" t="str">
        <f>VLOOKUP(Transactions[[#This Row],[Sub-category]],DATA_VALIDATION[],2,0)</f>
        <v>Discretionary</v>
      </c>
      <c r="I221" s="4" t="str">
        <f>VLOOKUP(Transactions[[#This Row],[Sub-category]],DATA_VALIDATION[],3,0)</f>
        <v>Expense</v>
      </c>
    </row>
    <row r="222" spans="1:9" x14ac:dyDescent="0.3">
      <c r="A222" s="2" t="s">
        <v>4</v>
      </c>
      <c r="B222" s="1">
        <v>44334</v>
      </c>
      <c r="C222" s="2" t="s">
        <v>21</v>
      </c>
      <c r="D222" s="2">
        <v>35</v>
      </c>
      <c r="E222" s="2"/>
      <c r="F222" s="4">
        <f>Transactions[[#This Row],[Credit]]-Transactions[[#This Row],[Debit]]</f>
        <v>-35</v>
      </c>
      <c r="G222" t="s">
        <v>46</v>
      </c>
      <c r="H222" s="4" t="str">
        <f>VLOOKUP(Transactions[[#This Row],[Sub-category]],DATA_VALIDATION[],2,0)</f>
        <v>Discretionary</v>
      </c>
      <c r="I222" s="4" t="str">
        <f>VLOOKUP(Transactions[[#This Row],[Sub-category]],DATA_VALIDATION[],3,0)</f>
        <v>Expense</v>
      </c>
    </row>
    <row r="223" spans="1:9" x14ac:dyDescent="0.3">
      <c r="A223" s="4" t="s">
        <v>4</v>
      </c>
      <c r="B223" s="3">
        <v>44334</v>
      </c>
      <c r="C223" s="4" t="s">
        <v>7</v>
      </c>
      <c r="D223" s="4">
        <v>5</v>
      </c>
      <c r="E223" s="4"/>
      <c r="F223" s="4">
        <f>Transactions[[#This Row],[Credit]]-Transactions[[#This Row],[Debit]]</f>
        <v>-5</v>
      </c>
      <c r="G223" t="s">
        <v>39</v>
      </c>
      <c r="H223" s="4" t="str">
        <f>VLOOKUP(Transactions[[#This Row],[Sub-category]],DATA_VALIDATION[],2,0)</f>
        <v>Dining Out</v>
      </c>
      <c r="I223" s="4" t="str">
        <f>VLOOKUP(Transactions[[#This Row],[Sub-category]],DATA_VALIDATION[],3,0)</f>
        <v>Expense</v>
      </c>
    </row>
    <row r="224" spans="1:9" x14ac:dyDescent="0.3">
      <c r="A224" s="2" t="s">
        <v>4</v>
      </c>
      <c r="B224" s="1">
        <v>44335</v>
      </c>
      <c r="C224" s="2" t="s">
        <v>7</v>
      </c>
      <c r="D224" s="2">
        <v>5</v>
      </c>
      <c r="E224" s="2"/>
      <c r="F224" s="4">
        <f>Transactions[[#This Row],[Credit]]-Transactions[[#This Row],[Debit]]</f>
        <v>-5</v>
      </c>
      <c r="G224" t="s">
        <v>39</v>
      </c>
      <c r="H224" s="4" t="str">
        <f>VLOOKUP(Transactions[[#This Row],[Sub-category]],DATA_VALIDATION[],2,0)</f>
        <v>Dining Out</v>
      </c>
      <c r="I224" s="4" t="str">
        <f>VLOOKUP(Transactions[[#This Row],[Sub-category]],DATA_VALIDATION[],3,0)</f>
        <v>Expense</v>
      </c>
    </row>
    <row r="225" spans="1:9" x14ac:dyDescent="0.3">
      <c r="A225" s="4" t="s">
        <v>4</v>
      </c>
      <c r="B225" s="3">
        <v>44336</v>
      </c>
      <c r="C225" s="4" t="s">
        <v>7</v>
      </c>
      <c r="D225" s="4">
        <v>5</v>
      </c>
      <c r="E225" s="4"/>
      <c r="F225" s="4">
        <f>Transactions[[#This Row],[Credit]]-Transactions[[#This Row],[Debit]]</f>
        <v>-5</v>
      </c>
      <c r="G225" t="s">
        <v>39</v>
      </c>
      <c r="H225" s="4" t="str">
        <f>VLOOKUP(Transactions[[#This Row],[Sub-category]],DATA_VALIDATION[],2,0)</f>
        <v>Dining Out</v>
      </c>
      <c r="I225" s="4" t="str">
        <f>VLOOKUP(Transactions[[#This Row],[Sub-category]],DATA_VALIDATION[],3,0)</f>
        <v>Expense</v>
      </c>
    </row>
    <row r="226" spans="1:9" x14ac:dyDescent="0.3">
      <c r="A226" s="2" t="s">
        <v>4</v>
      </c>
      <c r="B226" s="1">
        <v>44336</v>
      </c>
      <c r="C226" s="2" t="s">
        <v>10</v>
      </c>
      <c r="D226" s="2">
        <v>174</v>
      </c>
      <c r="E226" s="2"/>
      <c r="F226" s="4">
        <f>Transactions[[#This Row],[Credit]]-Transactions[[#This Row],[Debit]]</f>
        <v>-174</v>
      </c>
      <c r="G226" t="s">
        <v>51</v>
      </c>
      <c r="H226" s="4" t="str">
        <f>VLOOKUP(Transactions[[#This Row],[Sub-category]],DATA_VALIDATION[],2,0)</f>
        <v>Living Expenses</v>
      </c>
      <c r="I226" s="4" t="str">
        <f>VLOOKUP(Transactions[[#This Row],[Sub-category]],DATA_VALIDATION[],3,0)</f>
        <v>Expense</v>
      </c>
    </row>
    <row r="227" spans="1:9" x14ac:dyDescent="0.3">
      <c r="A227" s="4" t="s">
        <v>4</v>
      </c>
      <c r="B227" s="3">
        <v>44337</v>
      </c>
      <c r="C227" s="4" t="s">
        <v>22</v>
      </c>
      <c r="D227" s="4">
        <v>41.1</v>
      </c>
      <c r="E227" s="4"/>
      <c r="F227" s="4">
        <f>Transactions[[#This Row],[Credit]]-Transactions[[#This Row],[Debit]]</f>
        <v>-41.1</v>
      </c>
      <c r="G227" t="s">
        <v>58</v>
      </c>
      <c r="H227" s="4" t="str">
        <f>VLOOKUP(Transactions[[#This Row],[Sub-category]],DATA_VALIDATION[],2,0)</f>
        <v>Dining Out</v>
      </c>
      <c r="I227" s="4" t="str">
        <f>VLOOKUP(Transactions[[#This Row],[Sub-category]],DATA_VALIDATION[],3,0)</f>
        <v>Expense</v>
      </c>
    </row>
    <row r="228" spans="1:9" x14ac:dyDescent="0.3">
      <c r="A228" s="2" t="s">
        <v>4</v>
      </c>
      <c r="B228" s="1">
        <v>44338</v>
      </c>
      <c r="C228" s="2" t="s">
        <v>23</v>
      </c>
      <c r="D228" s="2">
        <v>16.2</v>
      </c>
      <c r="E228" s="2"/>
      <c r="F228" s="4">
        <f>Transactions[[#This Row],[Credit]]-Transactions[[#This Row],[Debit]]</f>
        <v>-16.2</v>
      </c>
      <c r="G228" t="s">
        <v>58</v>
      </c>
      <c r="H228" s="4" t="str">
        <f>VLOOKUP(Transactions[[#This Row],[Sub-category]],DATA_VALIDATION[],2,0)</f>
        <v>Dining Out</v>
      </c>
      <c r="I228" s="4" t="str">
        <f>VLOOKUP(Transactions[[#This Row],[Sub-category]],DATA_VALIDATION[],3,0)</f>
        <v>Expense</v>
      </c>
    </row>
    <row r="229" spans="1:9" x14ac:dyDescent="0.3">
      <c r="A229" s="4" t="s">
        <v>5</v>
      </c>
      <c r="B229" s="3">
        <v>44339</v>
      </c>
      <c r="C229" s="4" t="s">
        <v>24</v>
      </c>
      <c r="D229" s="4">
        <v>55</v>
      </c>
      <c r="E229" s="4"/>
      <c r="F229" s="4">
        <f>Transactions[[#This Row],[Credit]]-Transactions[[#This Row],[Debit]]</f>
        <v>-55</v>
      </c>
      <c r="G229" t="s">
        <v>44</v>
      </c>
      <c r="H229" s="4" t="str">
        <f>VLOOKUP(Transactions[[#This Row],[Sub-category]],DATA_VALIDATION[],2,0)</f>
        <v>Charity</v>
      </c>
      <c r="I229" s="4" t="str">
        <f>VLOOKUP(Transactions[[#This Row],[Sub-category]],DATA_VALIDATION[],3,0)</f>
        <v>Expense</v>
      </c>
    </row>
    <row r="230" spans="1:9" x14ac:dyDescent="0.3">
      <c r="A230" s="2" t="s">
        <v>4</v>
      </c>
      <c r="B230" s="1">
        <v>44339</v>
      </c>
      <c r="C230" s="2" t="s">
        <v>12</v>
      </c>
      <c r="D230" s="2">
        <v>67</v>
      </c>
      <c r="E230" s="2"/>
      <c r="F230" s="4">
        <f>Transactions[[#This Row],[Credit]]-Transactions[[#This Row],[Debit]]</f>
        <v>-67</v>
      </c>
      <c r="G230" t="s">
        <v>53</v>
      </c>
      <c r="H230" s="4" t="str">
        <f>VLOOKUP(Transactions[[#This Row],[Sub-category]],DATA_VALIDATION[],2,0)</f>
        <v>Transport</v>
      </c>
      <c r="I230" s="4" t="str">
        <f>VLOOKUP(Transactions[[#This Row],[Sub-category]],DATA_VALIDATION[],3,0)</f>
        <v>Expense</v>
      </c>
    </row>
    <row r="231" spans="1:9" x14ac:dyDescent="0.3">
      <c r="A231" s="4" t="s">
        <v>4</v>
      </c>
      <c r="B231" s="3">
        <v>44339</v>
      </c>
      <c r="C231" s="4" t="s">
        <v>7</v>
      </c>
      <c r="D231" s="4">
        <v>5</v>
      </c>
      <c r="E231" s="4"/>
      <c r="F231" s="4">
        <f>Transactions[[#This Row],[Credit]]-Transactions[[#This Row],[Debit]]</f>
        <v>-5</v>
      </c>
      <c r="G231" t="s">
        <v>39</v>
      </c>
      <c r="H231" s="4" t="str">
        <f>VLOOKUP(Transactions[[#This Row],[Sub-category]],DATA_VALIDATION[],2,0)</f>
        <v>Dining Out</v>
      </c>
      <c r="I231" s="4" t="str">
        <f>VLOOKUP(Transactions[[#This Row],[Sub-category]],DATA_VALIDATION[],3,0)</f>
        <v>Expense</v>
      </c>
    </row>
    <row r="232" spans="1:9" x14ac:dyDescent="0.3">
      <c r="A232" s="2" t="s">
        <v>4</v>
      </c>
      <c r="B232" s="1">
        <v>44340</v>
      </c>
      <c r="C232" s="2" t="s">
        <v>7</v>
      </c>
      <c r="D232" s="2">
        <v>5</v>
      </c>
      <c r="E232" s="2"/>
      <c r="F232" s="4">
        <f>Transactions[[#This Row],[Credit]]-Transactions[[#This Row],[Debit]]</f>
        <v>-5</v>
      </c>
      <c r="G232" t="s">
        <v>39</v>
      </c>
      <c r="H232" s="4" t="str">
        <f>VLOOKUP(Transactions[[#This Row],[Sub-category]],DATA_VALIDATION[],2,0)</f>
        <v>Dining Out</v>
      </c>
      <c r="I232" s="4" t="str">
        <f>VLOOKUP(Transactions[[#This Row],[Sub-category]],DATA_VALIDATION[],3,0)</f>
        <v>Expense</v>
      </c>
    </row>
    <row r="233" spans="1:9" x14ac:dyDescent="0.3">
      <c r="A233" s="4" t="s">
        <v>4</v>
      </c>
      <c r="B233" s="3">
        <v>44341</v>
      </c>
      <c r="C233" s="4" t="s">
        <v>7</v>
      </c>
      <c r="D233" s="4">
        <v>5</v>
      </c>
      <c r="E233" s="4"/>
      <c r="F233" s="4">
        <f>Transactions[[#This Row],[Credit]]-Transactions[[#This Row],[Debit]]</f>
        <v>-5</v>
      </c>
      <c r="G233" t="s">
        <v>39</v>
      </c>
      <c r="H233" s="4" t="str">
        <f>VLOOKUP(Transactions[[#This Row],[Sub-category]],DATA_VALIDATION[],2,0)</f>
        <v>Dining Out</v>
      </c>
      <c r="I233" s="4" t="str">
        <f>VLOOKUP(Transactions[[#This Row],[Sub-category]],DATA_VALIDATION[],3,0)</f>
        <v>Expense</v>
      </c>
    </row>
    <row r="234" spans="1:9" x14ac:dyDescent="0.3">
      <c r="A234" s="2" t="s">
        <v>4</v>
      </c>
      <c r="B234" s="1">
        <v>44342</v>
      </c>
      <c r="C234" s="2" t="s">
        <v>7</v>
      </c>
      <c r="D234" s="2">
        <v>5</v>
      </c>
      <c r="E234" s="2"/>
      <c r="F234" s="4">
        <f>Transactions[[#This Row],[Credit]]-Transactions[[#This Row],[Debit]]</f>
        <v>-5</v>
      </c>
      <c r="G234" t="s">
        <v>39</v>
      </c>
      <c r="H234" s="4" t="str">
        <f>VLOOKUP(Transactions[[#This Row],[Sub-category]],DATA_VALIDATION[],2,0)</f>
        <v>Dining Out</v>
      </c>
      <c r="I234" s="4" t="str">
        <f>VLOOKUP(Transactions[[#This Row],[Sub-category]],DATA_VALIDATION[],3,0)</f>
        <v>Expense</v>
      </c>
    </row>
    <row r="235" spans="1:9" x14ac:dyDescent="0.3">
      <c r="A235" s="4" t="s">
        <v>4</v>
      </c>
      <c r="B235" s="3">
        <v>44343</v>
      </c>
      <c r="C235" s="4" t="s">
        <v>7</v>
      </c>
      <c r="D235" s="4">
        <v>5</v>
      </c>
      <c r="E235" s="4"/>
      <c r="F235" s="4">
        <f>Transactions[[#This Row],[Credit]]-Transactions[[#This Row],[Debit]]</f>
        <v>-5</v>
      </c>
      <c r="G235" t="s">
        <v>39</v>
      </c>
      <c r="H235" s="4" t="str">
        <f>VLOOKUP(Transactions[[#This Row],[Sub-category]],DATA_VALIDATION[],2,0)</f>
        <v>Dining Out</v>
      </c>
      <c r="I235" s="4" t="str">
        <f>VLOOKUP(Transactions[[#This Row],[Sub-category]],DATA_VALIDATION[],3,0)</f>
        <v>Expense</v>
      </c>
    </row>
    <row r="236" spans="1:9" x14ac:dyDescent="0.3">
      <c r="A236" s="2" t="s">
        <v>4</v>
      </c>
      <c r="B236" s="1">
        <v>44343</v>
      </c>
      <c r="C236" s="2" t="s">
        <v>10</v>
      </c>
      <c r="D236" s="2">
        <v>165.8</v>
      </c>
      <c r="E236" s="2"/>
      <c r="F236" s="4">
        <f>Transactions[[#This Row],[Credit]]-Transactions[[#This Row],[Debit]]</f>
        <v>-165.8</v>
      </c>
      <c r="G236" t="s">
        <v>51</v>
      </c>
      <c r="H236" s="4" t="str">
        <f>VLOOKUP(Transactions[[#This Row],[Sub-category]],DATA_VALIDATION[],2,0)</f>
        <v>Living Expenses</v>
      </c>
      <c r="I236" s="4" t="str">
        <f>VLOOKUP(Transactions[[#This Row],[Sub-category]],DATA_VALIDATION[],3,0)</f>
        <v>Expense</v>
      </c>
    </row>
    <row r="237" spans="1:9" x14ac:dyDescent="0.3">
      <c r="A237" s="4" t="s">
        <v>4</v>
      </c>
      <c r="B237" s="3">
        <v>44344</v>
      </c>
      <c r="C237" s="4" t="s">
        <v>25</v>
      </c>
      <c r="D237" s="4">
        <v>128.80000000000001</v>
      </c>
      <c r="E237" s="4"/>
      <c r="F237" s="4">
        <f>Transactions[[#This Row],[Credit]]-Transactions[[#This Row],[Debit]]</f>
        <v>-128.80000000000001</v>
      </c>
      <c r="G237" t="s">
        <v>36</v>
      </c>
      <c r="H237" s="4" t="str">
        <f>VLOOKUP(Transactions[[#This Row],[Sub-category]],DATA_VALIDATION[],2,0)</f>
        <v>Discretionary</v>
      </c>
      <c r="I237" s="4" t="str">
        <f>VLOOKUP(Transactions[[#This Row],[Sub-category]],DATA_VALIDATION[],3,0)</f>
        <v>Expense</v>
      </c>
    </row>
    <row r="238" spans="1:9" x14ac:dyDescent="0.3">
      <c r="A238" s="2" t="s">
        <v>4</v>
      </c>
      <c r="B238" s="1">
        <v>44344</v>
      </c>
      <c r="C238" s="2" t="s">
        <v>32</v>
      </c>
      <c r="D238" s="2">
        <v>235</v>
      </c>
      <c r="E238" s="2"/>
      <c r="F238" s="4">
        <f>Transactions[[#This Row],[Credit]]-Transactions[[#This Row],[Debit]]</f>
        <v>-235</v>
      </c>
      <c r="G238" t="s">
        <v>47</v>
      </c>
      <c r="H238" s="4" t="str">
        <f>VLOOKUP(Transactions[[#This Row],[Sub-category]],DATA_VALIDATION[],2,0)</f>
        <v>Discretionary</v>
      </c>
      <c r="I238" s="4" t="str">
        <f>VLOOKUP(Transactions[[#This Row],[Sub-category]],DATA_VALIDATION[],3,0)</f>
        <v>Expense</v>
      </c>
    </row>
    <row r="239" spans="1:9" x14ac:dyDescent="0.3">
      <c r="A239" s="4" t="s">
        <v>4</v>
      </c>
      <c r="B239" s="3">
        <v>44345</v>
      </c>
      <c r="C239" s="4" t="s">
        <v>14</v>
      </c>
      <c r="D239" s="4">
        <v>149.19999999999999</v>
      </c>
      <c r="E239" s="4"/>
      <c r="F239" s="4">
        <f>Transactions[[#This Row],[Credit]]-Transactions[[#This Row],[Debit]]</f>
        <v>-149.19999999999999</v>
      </c>
      <c r="G239" t="s">
        <v>36</v>
      </c>
      <c r="H239" s="4" t="str">
        <f>VLOOKUP(Transactions[[#This Row],[Sub-category]],DATA_VALIDATION[],2,0)</f>
        <v>Discretionary</v>
      </c>
      <c r="I239" s="4" t="str">
        <f>VLOOKUP(Transactions[[#This Row],[Sub-category]],DATA_VALIDATION[],3,0)</f>
        <v>Expense</v>
      </c>
    </row>
    <row r="240" spans="1:9" x14ac:dyDescent="0.3">
      <c r="A240" s="2" t="s">
        <v>4</v>
      </c>
      <c r="B240" s="1">
        <v>44345</v>
      </c>
      <c r="C240" s="2" t="s">
        <v>16</v>
      </c>
      <c r="D240" s="2">
        <v>27.200000000000003</v>
      </c>
      <c r="E240" s="2"/>
      <c r="F240" s="4">
        <f>Transactions[[#This Row],[Credit]]-Transactions[[#This Row],[Debit]]</f>
        <v>-27.200000000000003</v>
      </c>
      <c r="G240" t="s">
        <v>61</v>
      </c>
      <c r="H240" s="4" t="str">
        <f>VLOOKUP(Transactions[[#This Row],[Sub-category]],DATA_VALIDATION[],2,0)</f>
        <v>Transport</v>
      </c>
      <c r="I240" s="4" t="str">
        <f>VLOOKUP(Transactions[[#This Row],[Sub-category]],DATA_VALIDATION[],3,0)</f>
        <v>Expense</v>
      </c>
    </row>
    <row r="241" spans="1:9" x14ac:dyDescent="0.3">
      <c r="A241" s="4" t="s">
        <v>4</v>
      </c>
      <c r="B241" s="3">
        <v>44347</v>
      </c>
      <c r="C241" s="4" t="s">
        <v>30</v>
      </c>
      <c r="D241" s="4">
        <v>15</v>
      </c>
      <c r="E241" s="4"/>
      <c r="F241" s="4">
        <f>Transactions[[#This Row],[Credit]]-Transactions[[#This Row],[Debit]]</f>
        <v>-15</v>
      </c>
      <c r="G241" t="s">
        <v>58</v>
      </c>
      <c r="H241" s="4" t="str">
        <f>VLOOKUP(Transactions[[#This Row],[Sub-category]],DATA_VALIDATION[],2,0)</f>
        <v>Dining Out</v>
      </c>
      <c r="I241" s="4" t="str">
        <f>VLOOKUP(Transactions[[#This Row],[Sub-category]],DATA_VALIDATION[],3,0)</f>
        <v>Expense</v>
      </c>
    </row>
    <row r="242" spans="1:9" x14ac:dyDescent="0.3">
      <c r="A242" s="2" t="s">
        <v>4</v>
      </c>
      <c r="B242" s="1">
        <v>44346</v>
      </c>
      <c r="C242" s="2" t="s">
        <v>7</v>
      </c>
      <c r="D242" s="2">
        <v>5</v>
      </c>
      <c r="E242" s="2"/>
      <c r="F242" s="4">
        <f>Transactions[[#This Row],[Credit]]-Transactions[[#This Row],[Debit]]</f>
        <v>-5</v>
      </c>
      <c r="G242" t="s">
        <v>39</v>
      </c>
      <c r="H242" s="4" t="str">
        <f>VLOOKUP(Transactions[[#This Row],[Sub-category]],DATA_VALIDATION[],2,0)</f>
        <v>Dining Out</v>
      </c>
      <c r="I242" s="4" t="str">
        <f>VLOOKUP(Transactions[[#This Row],[Sub-category]],DATA_VALIDATION[],3,0)</f>
        <v>Expense</v>
      </c>
    </row>
    <row r="243" spans="1:9" x14ac:dyDescent="0.3">
      <c r="A243" s="4" t="s">
        <v>4</v>
      </c>
      <c r="B243" s="3">
        <v>44347</v>
      </c>
      <c r="C243" s="4" t="s">
        <v>7</v>
      </c>
      <c r="D243" s="4">
        <v>5</v>
      </c>
      <c r="E243" s="4"/>
      <c r="F243" s="4">
        <f>Transactions[[#This Row],[Credit]]-Transactions[[#This Row],[Debit]]</f>
        <v>-5</v>
      </c>
      <c r="G243" t="s">
        <v>39</v>
      </c>
      <c r="H243" s="4" t="str">
        <f>VLOOKUP(Transactions[[#This Row],[Sub-category]],DATA_VALIDATION[],2,0)</f>
        <v>Dining Out</v>
      </c>
      <c r="I243" s="4" t="str">
        <f>VLOOKUP(Transactions[[#This Row],[Sub-category]],DATA_VALIDATION[],3,0)</f>
        <v>Expense</v>
      </c>
    </row>
    <row r="244" spans="1:9" x14ac:dyDescent="0.3">
      <c r="A244" s="2" t="s">
        <v>5</v>
      </c>
      <c r="B244" s="1">
        <v>44348</v>
      </c>
      <c r="C244" s="2" t="s">
        <v>6</v>
      </c>
      <c r="D244" s="2"/>
      <c r="E244" s="2">
        <v>4000</v>
      </c>
      <c r="F244" s="4">
        <f>Transactions[[#This Row],[Credit]]-Transactions[[#This Row],[Debit]]</f>
        <v>4000</v>
      </c>
      <c r="G244" t="s">
        <v>59</v>
      </c>
      <c r="H244" s="4" t="str">
        <f>VLOOKUP(Transactions[[#This Row],[Sub-category]],DATA_VALIDATION[],2,0)</f>
        <v>Salary</v>
      </c>
      <c r="I244" s="4" t="str">
        <f>VLOOKUP(Transactions[[#This Row],[Sub-category]],DATA_VALIDATION[],3,0)</f>
        <v>Income</v>
      </c>
    </row>
    <row r="245" spans="1:9" x14ac:dyDescent="0.3">
      <c r="A245" s="4" t="s">
        <v>4</v>
      </c>
      <c r="B245" s="3">
        <v>44350</v>
      </c>
      <c r="C245" s="4" t="s">
        <v>7</v>
      </c>
      <c r="D245" s="4">
        <v>5</v>
      </c>
      <c r="E245" s="4"/>
      <c r="F245" s="4">
        <f>Transactions[[#This Row],[Credit]]-Transactions[[#This Row],[Debit]]</f>
        <v>-5</v>
      </c>
      <c r="G245" t="s">
        <v>39</v>
      </c>
      <c r="H245" s="4" t="str">
        <f>VLOOKUP(Transactions[[#This Row],[Sub-category]],DATA_VALIDATION[],2,0)</f>
        <v>Dining Out</v>
      </c>
      <c r="I245" s="4" t="str">
        <f>VLOOKUP(Transactions[[#This Row],[Sub-category]],DATA_VALIDATION[],3,0)</f>
        <v>Expense</v>
      </c>
    </row>
    <row r="246" spans="1:9" x14ac:dyDescent="0.3">
      <c r="A246" s="2" t="s">
        <v>5</v>
      </c>
      <c r="B246" s="1">
        <v>44350</v>
      </c>
      <c r="C246" s="2" t="s">
        <v>8</v>
      </c>
      <c r="D246" s="2">
        <v>900</v>
      </c>
      <c r="E246" s="2"/>
      <c r="F246" s="4">
        <f>Transactions[[#This Row],[Credit]]-Transactions[[#This Row],[Debit]]</f>
        <v>-900</v>
      </c>
      <c r="G246" t="s">
        <v>57</v>
      </c>
      <c r="H246" s="4" t="str">
        <f>VLOOKUP(Transactions[[#This Row],[Sub-category]],DATA_VALIDATION[],2,0)</f>
        <v>Living Expenses</v>
      </c>
      <c r="I246" s="4" t="str">
        <f>VLOOKUP(Transactions[[#This Row],[Sub-category]],DATA_VALIDATION[],3,0)</f>
        <v>Expense</v>
      </c>
    </row>
    <row r="247" spans="1:9" x14ac:dyDescent="0.3">
      <c r="A247" s="4" t="s">
        <v>5</v>
      </c>
      <c r="B247" s="3">
        <v>44350</v>
      </c>
      <c r="C247" s="4" t="s">
        <v>9</v>
      </c>
      <c r="D247" s="4">
        <v>150</v>
      </c>
      <c r="E247" s="4"/>
      <c r="F247" s="4">
        <f>Transactions[[#This Row],[Credit]]-Transactions[[#This Row],[Debit]]</f>
        <v>-150</v>
      </c>
      <c r="G247" t="s">
        <v>55</v>
      </c>
      <c r="H247" s="4" t="str">
        <f>VLOOKUP(Transactions[[#This Row],[Sub-category]],DATA_VALIDATION[],2,0)</f>
        <v>Transport</v>
      </c>
      <c r="I247" s="4" t="str">
        <f>VLOOKUP(Transactions[[#This Row],[Sub-category]],DATA_VALIDATION[],3,0)</f>
        <v>Expense</v>
      </c>
    </row>
    <row r="248" spans="1:9" x14ac:dyDescent="0.3">
      <c r="A248" s="2" t="s">
        <v>4</v>
      </c>
      <c r="B248" s="1">
        <v>44350</v>
      </c>
      <c r="C248" s="2" t="s">
        <v>7</v>
      </c>
      <c r="D248" s="2">
        <v>5</v>
      </c>
      <c r="E248" s="2"/>
      <c r="F248" s="4">
        <f>Transactions[[#This Row],[Credit]]-Transactions[[#This Row],[Debit]]</f>
        <v>-5</v>
      </c>
      <c r="G248" t="s">
        <v>39</v>
      </c>
      <c r="H248" s="4" t="str">
        <f>VLOOKUP(Transactions[[#This Row],[Sub-category]],DATA_VALIDATION[],2,0)</f>
        <v>Dining Out</v>
      </c>
      <c r="I248" s="4" t="str">
        <f>VLOOKUP(Transactions[[#This Row],[Sub-category]],DATA_VALIDATION[],3,0)</f>
        <v>Expense</v>
      </c>
    </row>
    <row r="249" spans="1:9" x14ac:dyDescent="0.3">
      <c r="A249" s="4" t="s">
        <v>4</v>
      </c>
      <c r="B249" s="3">
        <v>44351</v>
      </c>
      <c r="C249" s="4" t="s">
        <v>7</v>
      </c>
      <c r="D249" s="4">
        <v>5</v>
      </c>
      <c r="E249" s="4"/>
      <c r="F249" s="4">
        <f>Transactions[[#This Row],[Credit]]-Transactions[[#This Row],[Debit]]</f>
        <v>-5</v>
      </c>
      <c r="G249" t="s">
        <v>39</v>
      </c>
      <c r="H249" s="4" t="str">
        <f>VLOOKUP(Transactions[[#This Row],[Sub-category]],DATA_VALIDATION[],2,0)</f>
        <v>Dining Out</v>
      </c>
      <c r="I249" s="4" t="str">
        <f>VLOOKUP(Transactions[[#This Row],[Sub-category]],DATA_VALIDATION[],3,0)</f>
        <v>Expense</v>
      </c>
    </row>
    <row r="250" spans="1:9" x14ac:dyDescent="0.3">
      <c r="A250" s="2" t="s">
        <v>4</v>
      </c>
      <c r="B250" s="1">
        <v>44352</v>
      </c>
      <c r="C250" s="2" t="s">
        <v>7</v>
      </c>
      <c r="D250" s="2">
        <v>5</v>
      </c>
      <c r="E250" s="2"/>
      <c r="F250" s="4">
        <f>Transactions[[#This Row],[Credit]]-Transactions[[#This Row],[Debit]]</f>
        <v>-5</v>
      </c>
      <c r="G250" t="s">
        <v>39</v>
      </c>
      <c r="H250" s="4" t="str">
        <f>VLOOKUP(Transactions[[#This Row],[Sub-category]],DATA_VALIDATION[],2,0)</f>
        <v>Dining Out</v>
      </c>
      <c r="I250" s="4" t="str">
        <f>VLOOKUP(Transactions[[#This Row],[Sub-category]],DATA_VALIDATION[],3,0)</f>
        <v>Expense</v>
      </c>
    </row>
    <row r="251" spans="1:9" x14ac:dyDescent="0.3">
      <c r="A251" s="4" t="s">
        <v>4</v>
      </c>
      <c r="B251" s="3">
        <v>44353</v>
      </c>
      <c r="C251" s="4" t="s">
        <v>7</v>
      </c>
      <c r="D251" s="4">
        <v>5</v>
      </c>
      <c r="E251" s="4"/>
      <c r="F251" s="4">
        <f>Transactions[[#This Row],[Credit]]-Transactions[[#This Row],[Debit]]</f>
        <v>-5</v>
      </c>
      <c r="G251" t="s">
        <v>39</v>
      </c>
      <c r="H251" s="4" t="str">
        <f>VLOOKUP(Transactions[[#This Row],[Sub-category]],DATA_VALIDATION[],2,0)</f>
        <v>Dining Out</v>
      </c>
      <c r="I251" s="4" t="str">
        <f>VLOOKUP(Transactions[[#This Row],[Sub-category]],DATA_VALIDATION[],3,0)</f>
        <v>Expense</v>
      </c>
    </row>
    <row r="252" spans="1:9" x14ac:dyDescent="0.3">
      <c r="A252" s="2" t="s">
        <v>4</v>
      </c>
      <c r="B252" s="1">
        <v>44353</v>
      </c>
      <c r="C252" s="2" t="s">
        <v>10</v>
      </c>
      <c r="D252" s="2">
        <v>119</v>
      </c>
      <c r="E252" s="2"/>
      <c r="F252" s="4">
        <f>Transactions[[#This Row],[Credit]]-Transactions[[#This Row],[Debit]]</f>
        <v>-119</v>
      </c>
      <c r="G252" t="s">
        <v>51</v>
      </c>
      <c r="H252" s="4" t="str">
        <f>VLOOKUP(Transactions[[#This Row],[Sub-category]],DATA_VALIDATION[],2,0)</f>
        <v>Living Expenses</v>
      </c>
      <c r="I252" s="4" t="str">
        <f>VLOOKUP(Transactions[[#This Row],[Sub-category]],DATA_VALIDATION[],3,0)</f>
        <v>Expense</v>
      </c>
    </row>
    <row r="253" spans="1:9" x14ac:dyDescent="0.3">
      <c r="A253" s="4" t="s">
        <v>5</v>
      </c>
      <c r="B253" s="3">
        <v>44356</v>
      </c>
      <c r="C253" s="4" t="s">
        <v>11</v>
      </c>
      <c r="D253" s="4">
        <v>55</v>
      </c>
      <c r="E253" s="4"/>
      <c r="F253" s="4">
        <f>Transactions[[#This Row],[Credit]]-Transactions[[#This Row],[Debit]]</f>
        <v>-55</v>
      </c>
      <c r="G253" t="s">
        <v>48</v>
      </c>
      <c r="H253" s="4" t="str">
        <f>VLOOKUP(Transactions[[#This Row],[Sub-category]],DATA_VALIDATION[],2,0)</f>
        <v>Living Expenses</v>
      </c>
      <c r="I253" s="4" t="str">
        <f>VLOOKUP(Transactions[[#This Row],[Sub-category]],DATA_VALIDATION[],3,0)</f>
        <v>Expense</v>
      </c>
    </row>
    <row r="254" spans="1:9" x14ac:dyDescent="0.3">
      <c r="A254" s="2" t="s">
        <v>4</v>
      </c>
      <c r="B254" s="1">
        <v>44356</v>
      </c>
      <c r="C254" s="2" t="s">
        <v>7</v>
      </c>
      <c r="D254" s="2">
        <v>5</v>
      </c>
      <c r="E254" s="2"/>
      <c r="F254" s="4">
        <f>Transactions[[#This Row],[Credit]]-Transactions[[#This Row],[Debit]]</f>
        <v>-5</v>
      </c>
      <c r="G254" t="s">
        <v>39</v>
      </c>
      <c r="H254" s="4" t="str">
        <f>VLOOKUP(Transactions[[#This Row],[Sub-category]],DATA_VALIDATION[],2,0)</f>
        <v>Dining Out</v>
      </c>
      <c r="I254" s="4" t="str">
        <f>VLOOKUP(Transactions[[#This Row],[Sub-category]],DATA_VALIDATION[],3,0)</f>
        <v>Expense</v>
      </c>
    </row>
    <row r="255" spans="1:9" x14ac:dyDescent="0.3">
      <c r="A255" s="4" t="s">
        <v>4</v>
      </c>
      <c r="B255" s="3">
        <v>44357</v>
      </c>
      <c r="C255" s="4" t="s">
        <v>7</v>
      </c>
      <c r="D255" s="4">
        <v>5</v>
      </c>
      <c r="E255" s="4"/>
      <c r="F255" s="4">
        <f>Transactions[[#This Row],[Credit]]-Transactions[[#This Row],[Debit]]</f>
        <v>-5</v>
      </c>
      <c r="G255" t="s">
        <v>39</v>
      </c>
      <c r="H255" s="4" t="str">
        <f>VLOOKUP(Transactions[[#This Row],[Sub-category]],DATA_VALIDATION[],2,0)</f>
        <v>Dining Out</v>
      </c>
      <c r="I255" s="4" t="str">
        <f>VLOOKUP(Transactions[[#This Row],[Sub-category]],DATA_VALIDATION[],3,0)</f>
        <v>Expense</v>
      </c>
    </row>
    <row r="256" spans="1:9" x14ac:dyDescent="0.3">
      <c r="A256" s="2" t="s">
        <v>4</v>
      </c>
      <c r="B256" s="1">
        <v>44358</v>
      </c>
      <c r="C256" s="2" t="s">
        <v>12</v>
      </c>
      <c r="D256" s="2">
        <v>82.1</v>
      </c>
      <c r="E256" s="2"/>
      <c r="F256" s="4">
        <f>Transactions[[#This Row],[Credit]]-Transactions[[#This Row],[Debit]]</f>
        <v>-82.1</v>
      </c>
      <c r="G256" t="s">
        <v>53</v>
      </c>
      <c r="H256" s="4" t="str">
        <f>VLOOKUP(Transactions[[#This Row],[Sub-category]],DATA_VALIDATION[],2,0)</f>
        <v>Transport</v>
      </c>
      <c r="I256" s="4" t="str">
        <f>VLOOKUP(Transactions[[#This Row],[Sub-category]],DATA_VALIDATION[],3,0)</f>
        <v>Expense</v>
      </c>
    </row>
    <row r="257" spans="1:9" x14ac:dyDescent="0.3">
      <c r="A257" s="4" t="s">
        <v>4</v>
      </c>
      <c r="B257" s="3">
        <v>44358</v>
      </c>
      <c r="C257" s="4" t="s">
        <v>7</v>
      </c>
      <c r="D257" s="4">
        <v>5</v>
      </c>
      <c r="E257" s="4"/>
      <c r="F257" s="4">
        <f>Transactions[[#This Row],[Credit]]-Transactions[[#This Row],[Debit]]</f>
        <v>-5</v>
      </c>
      <c r="G257" t="s">
        <v>39</v>
      </c>
      <c r="H257" s="4" t="str">
        <f>VLOOKUP(Transactions[[#This Row],[Sub-category]],DATA_VALIDATION[],2,0)</f>
        <v>Dining Out</v>
      </c>
      <c r="I257" s="4" t="str">
        <f>VLOOKUP(Transactions[[#This Row],[Sub-category]],DATA_VALIDATION[],3,0)</f>
        <v>Expense</v>
      </c>
    </row>
    <row r="258" spans="1:9" x14ac:dyDescent="0.3">
      <c r="A258" s="2" t="s">
        <v>4</v>
      </c>
      <c r="B258" s="1">
        <v>44359</v>
      </c>
      <c r="C258" s="2" t="s">
        <v>7</v>
      </c>
      <c r="D258" s="2">
        <v>5</v>
      </c>
      <c r="E258" s="2"/>
      <c r="F258" s="4">
        <f>Transactions[[#This Row],[Credit]]-Transactions[[#This Row],[Debit]]</f>
        <v>-5</v>
      </c>
      <c r="G258" t="s">
        <v>39</v>
      </c>
      <c r="H258" s="4" t="str">
        <f>VLOOKUP(Transactions[[#This Row],[Sub-category]],DATA_VALIDATION[],2,0)</f>
        <v>Dining Out</v>
      </c>
      <c r="I258" s="4" t="str">
        <f>VLOOKUP(Transactions[[#This Row],[Sub-category]],DATA_VALIDATION[],3,0)</f>
        <v>Expense</v>
      </c>
    </row>
    <row r="259" spans="1:9" x14ac:dyDescent="0.3">
      <c r="A259" s="4" t="s">
        <v>4</v>
      </c>
      <c r="B259" s="3">
        <v>44360</v>
      </c>
      <c r="C259" s="4" t="s">
        <v>10</v>
      </c>
      <c r="D259" s="4">
        <v>140.19999999999999</v>
      </c>
      <c r="E259" s="4"/>
      <c r="F259" s="4">
        <f>Transactions[[#This Row],[Credit]]-Transactions[[#This Row],[Debit]]</f>
        <v>-140.19999999999999</v>
      </c>
      <c r="G259" t="s">
        <v>51</v>
      </c>
      <c r="H259" s="4" t="str">
        <f>VLOOKUP(Transactions[[#This Row],[Sub-category]],DATA_VALIDATION[],2,0)</f>
        <v>Living Expenses</v>
      </c>
      <c r="I259" s="4" t="str">
        <f>VLOOKUP(Transactions[[#This Row],[Sub-category]],DATA_VALIDATION[],3,0)</f>
        <v>Expense</v>
      </c>
    </row>
    <row r="260" spans="1:9" x14ac:dyDescent="0.3">
      <c r="A260" s="2" t="s">
        <v>4</v>
      </c>
      <c r="B260" s="1">
        <v>44360</v>
      </c>
      <c r="C260" s="2" t="s">
        <v>7</v>
      </c>
      <c r="D260" s="2">
        <v>5</v>
      </c>
      <c r="E260" s="2"/>
      <c r="F260" s="4">
        <f>Transactions[[#This Row],[Credit]]-Transactions[[#This Row],[Debit]]</f>
        <v>-5</v>
      </c>
      <c r="G260" t="s">
        <v>39</v>
      </c>
      <c r="H260" s="4" t="str">
        <f>VLOOKUP(Transactions[[#This Row],[Sub-category]],DATA_VALIDATION[],2,0)</f>
        <v>Dining Out</v>
      </c>
      <c r="I260" s="4" t="str">
        <f>VLOOKUP(Transactions[[#This Row],[Sub-category]],DATA_VALIDATION[],3,0)</f>
        <v>Expense</v>
      </c>
    </row>
    <row r="261" spans="1:9" x14ac:dyDescent="0.3">
      <c r="A261" s="4" t="s">
        <v>4</v>
      </c>
      <c r="B261" s="3">
        <v>44361</v>
      </c>
      <c r="C261" s="4" t="s">
        <v>7</v>
      </c>
      <c r="D261" s="4">
        <v>5</v>
      </c>
      <c r="E261" s="4"/>
      <c r="F261" s="4">
        <f>Transactions[[#This Row],[Credit]]-Transactions[[#This Row],[Debit]]</f>
        <v>-5</v>
      </c>
      <c r="G261" t="s">
        <v>39</v>
      </c>
      <c r="H261" s="4" t="str">
        <f>VLOOKUP(Transactions[[#This Row],[Sub-category]],DATA_VALIDATION[],2,0)</f>
        <v>Dining Out</v>
      </c>
      <c r="I261" s="4" t="str">
        <f>VLOOKUP(Transactions[[#This Row],[Sub-category]],DATA_VALIDATION[],3,0)</f>
        <v>Expense</v>
      </c>
    </row>
    <row r="262" spans="1:9" x14ac:dyDescent="0.3">
      <c r="A262" s="2" t="s">
        <v>4</v>
      </c>
      <c r="B262" s="1">
        <v>44361</v>
      </c>
      <c r="C262" s="2" t="s">
        <v>13</v>
      </c>
      <c r="D262" s="2">
        <v>44.9</v>
      </c>
      <c r="E262" s="2"/>
      <c r="F262" s="4">
        <f>Transactions[[#This Row],[Credit]]-Transactions[[#This Row],[Debit]]</f>
        <v>-44.9</v>
      </c>
      <c r="G262" t="s">
        <v>46</v>
      </c>
      <c r="H262" s="4" t="str">
        <f>VLOOKUP(Transactions[[#This Row],[Sub-category]],DATA_VALIDATION[],2,0)</f>
        <v>Discretionary</v>
      </c>
      <c r="I262" s="4" t="str">
        <f>VLOOKUP(Transactions[[#This Row],[Sub-category]],DATA_VALIDATION[],3,0)</f>
        <v>Expense</v>
      </c>
    </row>
    <row r="263" spans="1:9" x14ac:dyDescent="0.3">
      <c r="A263" s="4" t="s">
        <v>4</v>
      </c>
      <c r="B263" s="3">
        <v>44361</v>
      </c>
      <c r="C263" s="4" t="s">
        <v>14</v>
      </c>
      <c r="D263" s="4">
        <v>102.9</v>
      </c>
      <c r="E263" s="4"/>
      <c r="F263" s="4">
        <f>Transactions[[#This Row],[Credit]]-Transactions[[#This Row],[Debit]]</f>
        <v>-102.9</v>
      </c>
      <c r="G263" t="s">
        <v>36</v>
      </c>
      <c r="H263" s="4" t="str">
        <f>VLOOKUP(Transactions[[#This Row],[Sub-category]],DATA_VALIDATION[],2,0)</f>
        <v>Discretionary</v>
      </c>
      <c r="I263" s="4" t="str">
        <f>VLOOKUP(Transactions[[#This Row],[Sub-category]],DATA_VALIDATION[],3,0)</f>
        <v>Expense</v>
      </c>
    </row>
    <row r="264" spans="1:9" x14ac:dyDescent="0.3">
      <c r="A264" s="2" t="s">
        <v>4</v>
      </c>
      <c r="B264" s="1">
        <v>44361</v>
      </c>
      <c r="C264" s="2" t="s">
        <v>15</v>
      </c>
      <c r="D264" s="2">
        <v>56.9</v>
      </c>
      <c r="E264" s="2"/>
      <c r="F264" s="4">
        <f>Transactions[[#This Row],[Credit]]-Transactions[[#This Row],[Debit]]</f>
        <v>-56.9</v>
      </c>
      <c r="G264" t="s">
        <v>58</v>
      </c>
      <c r="H264" s="4" t="str">
        <f>VLOOKUP(Transactions[[#This Row],[Sub-category]],DATA_VALIDATION[],2,0)</f>
        <v>Dining Out</v>
      </c>
      <c r="I264" s="4" t="str">
        <f>VLOOKUP(Transactions[[#This Row],[Sub-category]],DATA_VALIDATION[],3,0)</f>
        <v>Expense</v>
      </c>
    </row>
    <row r="265" spans="1:9" x14ac:dyDescent="0.3">
      <c r="A265" s="4" t="s">
        <v>4</v>
      </c>
      <c r="B265" s="3">
        <v>44362</v>
      </c>
      <c r="C265" s="4" t="s">
        <v>16</v>
      </c>
      <c r="D265" s="4">
        <v>33.1</v>
      </c>
      <c r="E265" s="4"/>
      <c r="F265" s="4">
        <f>Transactions[[#This Row],[Credit]]-Transactions[[#This Row],[Debit]]</f>
        <v>-33.1</v>
      </c>
      <c r="G265" t="s">
        <v>61</v>
      </c>
      <c r="H265" s="4" t="str">
        <f>VLOOKUP(Transactions[[#This Row],[Sub-category]],DATA_VALIDATION[],2,0)</f>
        <v>Transport</v>
      </c>
      <c r="I265" s="4" t="str">
        <f>VLOOKUP(Transactions[[#This Row],[Sub-category]],DATA_VALIDATION[],3,0)</f>
        <v>Expense</v>
      </c>
    </row>
    <row r="266" spans="1:9" x14ac:dyDescent="0.3">
      <c r="A266" s="2" t="s">
        <v>5</v>
      </c>
      <c r="B266" s="1">
        <v>44363</v>
      </c>
      <c r="C266" s="2" t="s">
        <v>17</v>
      </c>
      <c r="D266" s="2">
        <v>30</v>
      </c>
      <c r="E266" s="2"/>
      <c r="F266" s="4">
        <f>Transactions[[#This Row],[Credit]]-Transactions[[#This Row],[Debit]]</f>
        <v>-30</v>
      </c>
      <c r="G266" t="s">
        <v>52</v>
      </c>
      <c r="H266" s="4" t="str">
        <f>VLOOKUP(Transactions[[#This Row],[Sub-category]],DATA_VALIDATION[],2,0)</f>
        <v>Discretionary</v>
      </c>
      <c r="I266" s="4" t="str">
        <f>VLOOKUP(Transactions[[#This Row],[Sub-category]],DATA_VALIDATION[],3,0)</f>
        <v>Expense</v>
      </c>
    </row>
    <row r="267" spans="1:9" x14ac:dyDescent="0.3">
      <c r="A267" s="4" t="s">
        <v>4</v>
      </c>
      <c r="B267" s="3">
        <v>44363</v>
      </c>
      <c r="C267" s="4" t="s">
        <v>7</v>
      </c>
      <c r="D267" s="4">
        <v>5</v>
      </c>
      <c r="E267" s="4"/>
      <c r="F267" s="4">
        <f>Transactions[[#This Row],[Credit]]-Transactions[[#This Row],[Debit]]</f>
        <v>-5</v>
      </c>
      <c r="G267" t="s">
        <v>39</v>
      </c>
      <c r="H267" s="4" t="str">
        <f>VLOOKUP(Transactions[[#This Row],[Sub-category]],DATA_VALIDATION[],2,0)</f>
        <v>Dining Out</v>
      </c>
      <c r="I267" s="4" t="str">
        <f>VLOOKUP(Transactions[[#This Row],[Sub-category]],DATA_VALIDATION[],3,0)</f>
        <v>Expense</v>
      </c>
    </row>
    <row r="268" spans="1:9" x14ac:dyDescent="0.3">
      <c r="A268" s="2" t="s">
        <v>4</v>
      </c>
      <c r="B268" s="1">
        <v>44364</v>
      </c>
      <c r="C268" s="2" t="s">
        <v>7</v>
      </c>
      <c r="D268" s="2">
        <v>5</v>
      </c>
      <c r="E268" s="2"/>
      <c r="F268" s="4">
        <f>Transactions[[#This Row],[Credit]]-Transactions[[#This Row],[Debit]]</f>
        <v>-5</v>
      </c>
      <c r="G268" t="s">
        <v>39</v>
      </c>
      <c r="H268" s="4" t="str">
        <f>VLOOKUP(Transactions[[#This Row],[Sub-category]],DATA_VALIDATION[],2,0)</f>
        <v>Dining Out</v>
      </c>
      <c r="I268" s="4" t="str">
        <f>VLOOKUP(Transactions[[#This Row],[Sub-category]],DATA_VALIDATION[],3,0)</f>
        <v>Expense</v>
      </c>
    </row>
    <row r="269" spans="1:9" x14ac:dyDescent="0.3">
      <c r="A269" s="4" t="s">
        <v>5</v>
      </c>
      <c r="B269" s="3">
        <v>44364</v>
      </c>
      <c r="C269" s="4" t="s">
        <v>19</v>
      </c>
      <c r="D269" s="4">
        <v>40</v>
      </c>
      <c r="E269" s="4"/>
      <c r="F269" s="4">
        <f>Transactions[[#This Row],[Credit]]-Transactions[[#This Row],[Debit]]</f>
        <v>-40</v>
      </c>
      <c r="G269" t="s">
        <v>56</v>
      </c>
      <c r="H269" s="4" t="str">
        <f>VLOOKUP(Transactions[[#This Row],[Sub-category]],DATA_VALIDATION[],2,0)</f>
        <v>Living Expenses</v>
      </c>
      <c r="I269" s="4" t="str">
        <f>VLOOKUP(Transactions[[#This Row],[Sub-category]],DATA_VALIDATION[],3,0)</f>
        <v>Expense</v>
      </c>
    </row>
    <row r="270" spans="1:9" x14ac:dyDescent="0.3">
      <c r="A270" s="2" t="s">
        <v>4</v>
      </c>
      <c r="B270" s="1">
        <v>44365</v>
      </c>
      <c r="C270" s="2" t="s">
        <v>20</v>
      </c>
      <c r="D270" s="2">
        <v>50.1</v>
      </c>
      <c r="E270" s="2"/>
      <c r="F270" s="4">
        <f>Transactions[[#This Row],[Credit]]-Transactions[[#This Row],[Debit]]</f>
        <v>-50.1</v>
      </c>
      <c r="G270" t="s">
        <v>50</v>
      </c>
      <c r="H270" s="4" t="str">
        <f>VLOOKUP(Transactions[[#This Row],[Sub-category]],DATA_VALIDATION[],2,0)</f>
        <v>Discretionary</v>
      </c>
      <c r="I270" s="4" t="str">
        <f>VLOOKUP(Transactions[[#This Row],[Sub-category]],DATA_VALIDATION[],3,0)</f>
        <v>Expense</v>
      </c>
    </row>
    <row r="271" spans="1:9" x14ac:dyDescent="0.3">
      <c r="A271" s="4" t="s">
        <v>4</v>
      </c>
      <c r="B271" s="3">
        <v>44365</v>
      </c>
      <c r="C271" s="4" t="s">
        <v>21</v>
      </c>
      <c r="D271" s="4">
        <v>35</v>
      </c>
      <c r="E271" s="4"/>
      <c r="F271" s="4">
        <f>Transactions[[#This Row],[Credit]]-Transactions[[#This Row],[Debit]]</f>
        <v>-35</v>
      </c>
      <c r="G271" t="s">
        <v>46</v>
      </c>
      <c r="H271" s="4" t="str">
        <f>VLOOKUP(Transactions[[#This Row],[Sub-category]],DATA_VALIDATION[],2,0)</f>
        <v>Discretionary</v>
      </c>
      <c r="I271" s="4" t="str">
        <f>VLOOKUP(Transactions[[#This Row],[Sub-category]],DATA_VALIDATION[],3,0)</f>
        <v>Expense</v>
      </c>
    </row>
    <row r="272" spans="1:9" x14ac:dyDescent="0.3">
      <c r="A272" s="2" t="s">
        <v>4</v>
      </c>
      <c r="B272" s="1">
        <v>44365</v>
      </c>
      <c r="C272" s="2" t="s">
        <v>7</v>
      </c>
      <c r="D272" s="2">
        <v>5</v>
      </c>
      <c r="E272" s="2"/>
      <c r="F272" s="4">
        <f>Transactions[[#This Row],[Credit]]-Transactions[[#This Row],[Debit]]</f>
        <v>-5</v>
      </c>
      <c r="G272" t="s">
        <v>39</v>
      </c>
      <c r="H272" s="4" t="str">
        <f>VLOOKUP(Transactions[[#This Row],[Sub-category]],DATA_VALIDATION[],2,0)</f>
        <v>Dining Out</v>
      </c>
      <c r="I272" s="4" t="str">
        <f>VLOOKUP(Transactions[[#This Row],[Sub-category]],DATA_VALIDATION[],3,0)</f>
        <v>Expense</v>
      </c>
    </row>
    <row r="273" spans="1:9" x14ac:dyDescent="0.3">
      <c r="A273" s="4" t="s">
        <v>4</v>
      </c>
      <c r="B273" s="3">
        <v>44366</v>
      </c>
      <c r="C273" s="4" t="s">
        <v>7</v>
      </c>
      <c r="D273" s="4">
        <v>5</v>
      </c>
      <c r="E273" s="4"/>
      <c r="F273" s="4">
        <f>Transactions[[#This Row],[Credit]]-Transactions[[#This Row],[Debit]]</f>
        <v>-5</v>
      </c>
      <c r="G273" t="s">
        <v>39</v>
      </c>
      <c r="H273" s="4" t="str">
        <f>VLOOKUP(Transactions[[#This Row],[Sub-category]],DATA_VALIDATION[],2,0)</f>
        <v>Dining Out</v>
      </c>
      <c r="I273" s="4" t="str">
        <f>VLOOKUP(Transactions[[#This Row],[Sub-category]],DATA_VALIDATION[],3,0)</f>
        <v>Expense</v>
      </c>
    </row>
    <row r="274" spans="1:9" x14ac:dyDescent="0.3">
      <c r="A274" s="2" t="s">
        <v>4</v>
      </c>
      <c r="B274" s="1">
        <v>44367</v>
      </c>
      <c r="C274" s="2" t="s">
        <v>7</v>
      </c>
      <c r="D274" s="2">
        <v>5</v>
      </c>
      <c r="E274" s="2"/>
      <c r="F274" s="4">
        <f>Transactions[[#This Row],[Credit]]-Transactions[[#This Row],[Debit]]</f>
        <v>-5</v>
      </c>
      <c r="G274" t="s">
        <v>39</v>
      </c>
      <c r="H274" s="4" t="str">
        <f>VLOOKUP(Transactions[[#This Row],[Sub-category]],DATA_VALIDATION[],2,0)</f>
        <v>Dining Out</v>
      </c>
      <c r="I274" s="4" t="str">
        <f>VLOOKUP(Transactions[[#This Row],[Sub-category]],DATA_VALIDATION[],3,0)</f>
        <v>Expense</v>
      </c>
    </row>
    <row r="275" spans="1:9" x14ac:dyDescent="0.3">
      <c r="A275" s="4" t="s">
        <v>4</v>
      </c>
      <c r="B275" s="3">
        <v>44367</v>
      </c>
      <c r="C275" s="4" t="s">
        <v>10</v>
      </c>
      <c r="D275" s="4">
        <v>234</v>
      </c>
      <c r="E275" s="4"/>
      <c r="F275" s="4">
        <f>Transactions[[#This Row],[Credit]]-Transactions[[#This Row],[Debit]]</f>
        <v>-234</v>
      </c>
      <c r="G275" t="s">
        <v>51</v>
      </c>
      <c r="H275" s="4" t="str">
        <f>VLOOKUP(Transactions[[#This Row],[Sub-category]],DATA_VALIDATION[],2,0)</f>
        <v>Living Expenses</v>
      </c>
      <c r="I275" s="4" t="str">
        <f>VLOOKUP(Transactions[[#This Row],[Sub-category]],DATA_VALIDATION[],3,0)</f>
        <v>Expense</v>
      </c>
    </row>
    <row r="276" spans="1:9" x14ac:dyDescent="0.3">
      <c r="A276" s="2" t="s">
        <v>4</v>
      </c>
      <c r="B276" s="1">
        <v>44368</v>
      </c>
      <c r="C276" s="2" t="s">
        <v>22</v>
      </c>
      <c r="D276" s="2">
        <v>42.1</v>
      </c>
      <c r="E276" s="2"/>
      <c r="F276" s="4">
        <f>Transactions[[#This Row],[Credit]]-Transactions[[#This Row],[Debit]]</f>
        <v>-42.1</v>
      </c>
      <c r="G276" t="s">
        <v>58</v>
      </c>
      <c r="H276" s="4" t="str">
        <f>VLOOKUP(Transactions[[#This Row],[Sub-category]],DATA_VALIDATION[],2,0)</f>
        <v>Dining Out</v>
      </c>
      <c r="I276" s="4" t="str">
        <f>VLOOKUP(Transactions[[#This Row],[Sub-category]],DATA_VALIDATION[],3,0)</f>
        <v>Expense</v>
      </c>
    </row>
    <row r="277" spans="1:9" x14ac:dyDescent="0.3">
      <c r="A277" s="4" t="s">
        <v>4</v>
      </c>
      <c r="B277" s="3">
        <v>44369</v>
      </c>
      <c r="C277" s="4" t="s">
        <v>23</v>
      </c>
      <c r="D277" s="4">
        <v>17.099999999999998</v>
      </c>
      <c r="E277" s="4"/>
      <c r="F277" s="4">
        <f>Transactions[[#This Row],[Credit]]-Transactions[[#This Row],[Debit]]</f>
        <v>-17.099999999999998</v>
      </c>
      <c r="G277" t="s">
        <v>58</v>
      </c>
      <c r="H277" s="4" t="str">
        <f>VLOOKUP(Transactions[[#This Row],[Sub-category]],DATA_VALIDATION[],2,0)</f>
        <v>Dining Out</v>
      </c>
      <c r="I277" s="4" t="str">
        <f>VLOOKUP(Transactions[[#This Row],[Sub-category]],DATA_VALIDATION[],3,0)</f>
        <v>Expense</v>
      </c>
    </row>
    <row r="278" spans="1:9" x14ac:dyDescent="0.3">
      <c r="A278" s="2" t="s">
        <v>5</v>
      </c>
      <c r="B278" s="1">
        <v>44370</v>
      </c>
      <c r="C278" s="2" t="s">
        <v>24</v>
      </c>
      <c r="D278" s="2">
        <v>55</v>
      </c>
      <c r="E278" s="2"/>
      <c r="F278" s="4">
        <f>Transactions[[#This Row],[Credit]]-Transactions[[#This Row],[Debit]]</f>
        <v>-55</v>
      </c>
      <c r="G278" t="s">
        <v>44</v>
      </c>
      <c r="H278" s="4" t="str">
        <f>VLOOKUP(Transactions[[#This Row],[Sub-category]],DATA_VALIDATION[],2,0)</f>
        <v>Charity</v>
      </c>
      <c r="I278" s="4" t="str">
        <f>VLOOKUP(Transactions[[#This Row],[Sub-category]],DATA_VALIDATION[],3,0)</f>
        <v>Expense</v>
      </c>
    </row>
    <row r="279" spans="1:9" x14ac:dyDescent="0.3">
      <c r="A279" s="4" t="s">
        <v>4</v>
      </c>
      <c r="B279" s="3">
        <v>44370</v>
      </c>
      <c r="C279" s="4" t="s">
        <v>12</v>
      </c>
      <c r="D279" s="4">
        <v>67.900000000000006</v>
      </c>
      <c r="E279" s="4"/>
      <c r="F279" s="4">
        <f>Transactions[[#This Row],[Credit]]-Transactions[[#This Row],[Debit]]</f>
        <v>-67.900000000000006</v>
      </c>
      <c r="G279" t="s">
        <v>53</v>
      </c>
      <c r="H279" s="4" t="str">
        <f>VLOOKUP(Transactions[[#This Row],[Sub-category]],DATA_VALIDATION[],2,0)</f>
        <v>Transport</v>
      </c>
      <c r="I279" s="4" t="str">
        <f>VLOOKUP(Transactions[[#This Row],[Sub-category]],DATA_VALIDATION[],3,0)</f>
        <v>Expense</v>
      </c>
    </row>
    <row r="280" spans="1:9" x14ac:dyDescent="0.3">
      <c r="A280" s="2" t="s">
        <v>4</v>
      </c>
      <c r="B280" s="1">
        <v>44370</v>
      </c>
      <c r="C280" s="2" t="s">
        <v>7</v>
      </c>
      <c r="D280" s="2">
        <v>5</v>
      </c>
      <c r="E280" s="2"/>
      <c r="F280" s="4">
        <f>Transactions[[#This Row],[Credit]]-Transactions[[#This Row],[Debit]]</f>
        <v>-5</v>
      </c>
      <c r="G280" t="s">
        <v>39</v>
      </c>
      <c r="H280" s="4" t="str">
        <f>VLOOKUP(Transactions[[#This Row],[Sub-category]],DATA_VALIDATION[],2,0)</f>
        <v>Dining Out</v>
      </c>
      <c r="I280" s="4" t="str">
        <f>VLOOKUP(Transactions[[#This Row],[Sub-category]],DATA_VALIDATION[],3,0)</f>
        <v>Expense</v>
      </c>
    </row>
    <row r="281" spans="1:9" x14ac:dyDescent="0.3">
      <c r="A281" s="4" t="s">
        <v>4</v>
      </c>
      <c r="B281" s="3">
        <v>44371</v>
      </c>
      <c r="C281" s="4" t="s">
        <v>7</v>
      </c>
      <c r="D281" s="4">
        <v>5</v>
      </c>
      <c r="E281" s="4"/>
      <c r="F281" s="4">
        <f>Transactions[[#This Row],[Credit]]-Transactions[[#This Row],[Debit]]</f>
        <v>-5</v>
      </c>
      <c r="G281" t="s">
        <v>39</v>
      </c>
      <c r="H281" s="4" t="str">
        <f>VLOOKUP(Transactions[[#This Row],[Sub-category]],DATA_VALIDATION[],2,0)</f>
        <v>Dining Out</v>
      </c>
      <c r="I281" s="4" t="str">
        <f>VLOOKUP(Transactions[[#This Row],[Sub-category]],DATA_VALIDATION[],3,0)</f>
        <v>Expense</v>
      </c>
    </row>
    <row r="282" spans="1:9" x14ac:dyDescent="0.3">
      <c r="A282" s="2" t="s">
        <v>4</v>
      </c>
      <c r="B282" s="1">
        <v>44372</v>
      </c>
      <c r="C282" s="2" t="s">
        <v>7</v>
      </c>
      <c r="D282" s="2">
        <v>5</v>
      </c>
      <c r="E282" s="2"/>
      <c r="F282" s="4">
        <f>Transactions[[#This Row],[Credit]]-Transactions[[#This Row],[Debit]]</f>
        <v>-5</v>
      </c>
      <c r="G282" t="s">
        <v>39</v>
      </c>
      <c r="H282" s="4" t="str">
        <f>VLOOKUP(Transactions[[#This Row],[Sub-category]],DATA_VALIDATION[],2,0)</f>
        <v>Dining Out</v>
      </c>
      <c r="I282" s="4" t="str">
        <f>VLOOKUP(Transactions[[#This Row],[Sub-category]],DATA_VALIDATION[],3,0)</f>
        <v>Expense</v>
      </c>
    </row>
    <row r="283" spans="1:9" x14ac:dyDescent="0.3">
      <c r="A283" s="4" t="s">
        <v>4</v>
      </c>
      <c r="B283" s="3">
        <v>44373</v>
      </c>
      <c r="C283" s="4" t="s">
        <v>7</v>
      </c>
      <c r="D283" s="4">
        <v>5</v>
      </c>
      <c r="E283" s="4"/>
      <c r="F283" s="4">
        <f>Transactions[[#This Row],[Credit]]-Transactions[[#This Row],[Debit]]</f>
        <v>-5</v>
      </c>
      <c r="G283" t="s">
        <v>39</v>
      </c>
      <c r="H283" s="4" t="str">
        <f>VLOOKUP(Transactions[[#This Row],[Sub-category]],DATA_VALIDATION[],2,0)</f>
        <v>Dining Out</v>
      </c>
      <c r="I283" s="4" t="str">
        <f>VLOOKUP(Transactions[[#This Row],[Sub-category]],DATA_VALIDATION[],3,0)</f>
        <v>Expense</v>
      </c>
    </row>
    <row r="284" spans="1:9" x14ac:dyDescent="0.3">
      <c r="A284" s="2" t="s">
        <v>4</v>
      </c>
      <c r="B284" s="1">
        <v>44374</v>
      </c>
      <c r="C284" s="2" t="s">
        <v>7</v>
      </c>
      <c r="D284" s="2">
        <v>5</v>
      </c>
      <c r="E284" s="2"/>
      <c r="F284" s="4">
        <f>Transactions[[#This Row],[Credit]]-Transactions[[#This Row],[Debit]]</f>
        <v>-5</v>
      </c>
      <c r="G284" t="s">
        <v>39</v>
      </c>
      <c r="H284" s="4" t="str">
        <f>VLOOKUP(Transactions[[#This Row],[Sub-category]],DATA_VALIDATION[],2,0)</f>
        <v>Dining Out</v>
      </c>
      <c r="I284" s="4" t="str">
        <f>VLOOKUP(Transactions[[#This Row],[Sub-category]],DATA_VALIDATION[],3,0)</f>
        <v>Expense</v>
      </c>
    </row>
    <row r="285" spans="1:9" x14ac:dyDescent="0.3">
      <c r="A285" s="4" t="s">
        <v>4</v>
      </c>
      <c r="B285" s="3">
        <v>44374</v>
      </c>
      <c r="C285" s="4" t="s">
        <v>10</v>
      </c>
      <c r="D285" s="4">
        <v>166.9</v>
      </c>
      <c r="E285" s="4"/>
      <c r="F285" s="4">
        <f>Transactions[[#This Row],[Credit]]-Transactions[[#This Row],[Debit]]</f>
        <v>-166.9</v>
      </c>
      <c r="G285" t="s">
        <v>51</v>
      </c>
      <c r="H285" s="4" t="str">
        <f>VLOOKUP(Transactions[[#This Row],[Sub-category]],DATA_VALIDATION[],2,0)</f>
        <v>Living Expenses</v>
      </c>
      <c r="I285" s="4" t="str">
        <f>VLOOKUP(Transactions[[#This Row],[Sub-category]],DATA_VALIDATION[],3,0)</f>
        <v>Expense</v>
      </c>
    </row>
    <row r="286" spans="1:9" x14ac:dyDescent="0.3">
      <c r="A286" s="2" t="s">
        <v>4</v>
      </c>
      <c r="B286" s="1">
        <v>44375</v>
      </c>
      <c r="C286" s="2" t="s">
        <v>25</v>
      </c>
      <c r="D286" s="2">
        <v>129.9</v>
      </c>
      <c r="E286" s="2"/>
      <c r="F286" s="4">
        <f>Transactions[[#This Row],[Credit]]-Transactions[[#This Row],[Debit]]</f>
        <v>-129.9</v>
      </c>
      <c r="G286" t="s">
        <v>36</v>
      </c>
      <c r="H286" s="4" t="str">
        <f>VLOOKUP(Transactions[[#This Row],[Sub-category]],DATA_VALIDATION[],2,0)</f>
        <v>Discretionary</v>
      </c>
      <c r="I286" s="4" t="str">
        <f>VLOOKUP(Transactions[[#This Row],[Sub-category]],DATA_VALIDATION[],3,0)</f>
        <v>Expense</v>
      </c>
    </row>
    <row r="287" spans="1:9" x14ac:dyDescent="0.3">
      <c r="A287" s="4" t="s">
        <v>4</v>
      </c>
      <c r="B287" s="3">
        <v>44375</v>
      </c>
      <c r="C287" s="4" t="s">
        <v>26</v>
      </c>
      <c r="D287" s="4">
        <v>180.29999999999998</v>
      </c>
      <c r="E287" s="4"/>
      <c r="F287" s="4">
        <f>Transactions[[#This Row],[Credit]]-Transactions[[#This Row],[Debit]]</f>
        <v>-180.29999999999998</v>
      </c>
      <c r="G287" t="s">
        <v>46</v>
      </c>
      <c r="H287" s="4" t="str">
        <f>VLOOKUP(Transactions[[#This Row],[Sub-category]],DATA_VALIDATION[],2,0)</f>
        <v>Discretionary</v>
      </c>
      <c r="I287" s="4" t="str">
        <f>VLOOKUP(Transactions[[#This Row],[Sub-category]],DATA_VALIDATION[],3,0)</f>
        <v>Expense</v>
      </c>
    </row>
    <row r="288" spans="1:9" x14ac:dyDescent="0.3">
      <c r="A288" s="2" t="s">
        <v>4</v>
      </c>
      <c r="B288" s="1">
        <v>44376</v>
      </c>
      <c r="C288" s="2" t="s">
        <v>14</v>
      </c>
      <c r="D288" s="2">
        <v>150.1</v>
      </c>
      <c r="E288" s="2"/>
      <c r="F288" s="4">
        <f>Transactions[[#This Row],[Credit]]-Transactions[[#This Row],[Debit]]</f>
        <v>-150.1</v>
      </c>
      <c r="G288" t="s">
        <v>36</v>
      </c>
      <c r="H288" s="4" t="str">
        <f>VLOOKUP(Transactions[[#This Row],[Sub-category]],DATA_VALIDATION[],2,0)</f>
        <v>Discretionary</v>
      </c>
      <c r="I288" s="4" t="str">
        <f>VLOOKUP(Transactions[[#This Row],[Sub-category]],DATA_VALIDATION[],3,0)</f>
        <v>Expense</v>
      </c>
    </row>
    <row r="289" spans="1:9" x14ac:dyDescent="0.3">
      <c r="A289" s="4" t="s">
        <v>4</v>
      </c>
      <c r="B289" s="3">
        <v>44376</v>
      </c>
      <c r="C289" s="4" t="s">
        <v>16</v>
      </c>
      <c r="D289" s="4">
        <v>28.200000000000003</v>
      </c>
      <c r="E289" s="4"/>
      <c r="F289" s="4">
        <f>Transactions[[#This Row],[Credit]]-Transactions[[#This Row],[Debit]]</f>
        <v>-28.200000000000003</v>
      </c>
      <c r="G289" t="s">
        <v>61</v>
      </c>
      <c r="H289" s="4" t="str">
        <f>VLOOKUP(Transactions[[#This Row],[Sub-category]],DATA_VALIDATION[],2,0)</f>
        <v>Transport</v>
      </c>
      <c r="I289" s="4" t="str">
        <f>VLOOKUP(Transactions[[#This Row],[Sub-category]],DATA_VALIDATION[],3,0)</f>
        <v>Expense</v>
      </c>
    </row>
    <row r="290" spans="1:9" x14ac:dyDescent="0.3">
      <c r="A290" s="2" t="s">
        <v>4</v>
      </c>
      <c r="B290" s="1">
        <v>44376</v>
      </c>
      <c r="C290" s="2" t="s">
        <v>30</v>
      </c>
      <c r="D290" s="2">
        <v>15</v>
      </c>
      <c r="E290" s="2"/>
      <c r="F290" s="4">
        <f>Transactions[[#This Row],[Credit]]-Transactions[[#This Row],[Debit]]</f>
        <v>-15</v>
      </c>
      <c r="G290" t="s">
        <v>58</v>
      </c>
      <c r="H290" s="4" t="str">
        <f>VLOOKUP(Transactions[[#This Row],[Sub-category]],DATA_VALIDATION[],2,0)</f>
        <v>Dining Out</v>
      </c>
      <c r="I290" s="4" t="str">
        <f>VLOOKUP(Transactions[[#This Row],[Sub-category]],DATA_VALIDATION[],3,0)</f>
        <v>Expense</v>
      </c>
    </row>
    <row r="291" spans="1:9" x14ac:dyDescent="0.3">
      <c r="A291" s="4" t="s">
        <v>4</v>
      </c>
      <c r="B291" s="3">
        <v>44377</v>
      </c>
      <c r="C291" s="4" t="s">
        <v>7</v>
      </c>
      <c r="D291" s="4">
        <v>5</v>
      </c>
      <c r="E291" s="4"/>
      <c r="F291" s="4">
        <f>Transactions[[#This Row],[Credit]]-Transactions[[#This Row],[Debit]]</f>
        <v>-5</v>
      </c>
      <c r="G291" t="s">
        <v>39</v>
      </c>
      <c r="H291" s="4" t="str">
        <f>VLOOKUP(Transactions[[#This Row],[Sub-category]],DATA_VALIDATION[],2,0)</f>
        <v>Dining Out</v>
      </c>
      <c r="I291" s="4" t="str">
        <f>VLOOKUP(Transactions[[#This Row],[Sub-category]],DATA_VALIDATION[],3,0)</f>
        <v>Expense</v>
      </c>
    </row>
    <row r="292" spans="1:9" x14ac:dyDescent="0.3">
      <c r="A292" s="2" t="s">
        <v>4</v>
      </c>
      <c r="B292" s="1">
        <v>44378</v>
      </c>
      <c r="C292" s="2" t="s">
        <v>7</v>
      </c>
      <c r="D292" s="2">
        <v>5</v>
      </c>
      <c r="E292" s="2"/>
      <c r="F292" s="4">
        <f>Transactions[[#This Row],[Credit]]-Transactions[[#This Row],[Debit]]</f>
        <v>-5</v>
      </c>
      <c r="G292" t="s">
        <v>39</v>
      </c>
      <c r="H292" s="4" t="str">
        <f>VLOOKUP(Transactions[[#This Row],[Sub-category]],DATA_VALIDATION[],2,0)</f>
        <v>Dining Out</v>
      </c>
      <c r="I292" s="4" t="str">
        <f>VLOOKUP(Transactions[[#This Row],[Sub-category]],DATA_VALIDATION[],3,0)</f>
        <v>Expense</v>
      </c>
    </row>
    <row r="293" spans="1:9" x14ac:dyDescent="0.3">
      <c r="A293" s="4" t="s">
        <v>5</v>
      </c>
      <c r="B293" s="3">
        <v>44379</v>
      </c>
      <c r="C293" s="4" t="s">
        <v>6</v>
      </c>
      <c r="D293" s="4"/>
      <c r="E293" s="4">
        <v>4000</v>
      </c>
      <c r="F293" s="4">
        <f>Transactions[[#This Row],[Credit]]-Transactions[[#This Row],[Debit]]</f>
        <v>4000</v>
      </c>
      <c r="G293" t="s">
        <v>59</v>
      </c>
      <c r="H293" s="4" t="str">
        <f>VLOOKUP(Transactions[[#This Row],[Sub-category]],DATA_VALIDATION[],2,0)</f>
        <v>Salary</v>
      </c>
      <c r="I293" s="4" t="str">
        <f>VLOOKUP(Transactions[[#This Row],[Sub-category]],DATA_VALIDATION[],3,0)</f>
        <v>Income</v>
      </c>
    </row>
    <row r="294" spans="1:9" x14ac:dyDescent="0.3">
      <c r="A294" s="2" t="s">
        <v>4</v>
      </c>
      <c r="B294" s="1">
        <v>44380</v>
      </c>
      <c r="C294" s="2" t="s">
        <v>7</v>
      </c>
      <c r="D294" s="2">
        <v>5</v>
      </c>
      <c r="E294" s="2"/>
      <c r="F294" s="4">
        <f>Transactions[[#This Row],[Credit]]-Transactions[[#This Row],[Debit]]</f>
        <v>-5</v>
      </c>
      <c r="G294" t="s">
        <v>39</v>
      </c>
      <c r="H294" s="4" t="str">
        <f>VLOOKUP(Transactions[[#This Row],[Sub-category]],DATA_VALIDATION[],2,0)</f>
        <v>Dining Out</v>
      </c>
      <c r="I294" s="4" t="str">
        <f>VLOOKUP(Transactions[[#This Row],[Sub-category]],DATA_VALIDATION[],3,0)</f>
        <v>Expense</v>
      </c>
    </row>
    <row r="295" spans="1:9" x14ac:dyDescent="0.3">
      <c r="A295" s="4" t="s">
        <v>5</v>
      </c>
      <c r="B295" s="3">
        <v>44382</v>
      </c>
      <c r="C295" s="4" t="s">
        <v>8</v>
      </c>
      <c r="D295" s="4">
        <v>900</v>
      </c>
      <c r="E295" s="4"/>
      <c r="F295" s="4">
        <f>Transactions[[#This Row],[Credit]]-Transactions[[#This Row],[Debit]]</f>
        <v>-900</v>
      </c>
      <c r="G295" t="s">
        <v>57</v>
      </c>
      <c r="H295" s="4" t="str">
        <f>VLOOKUP(Transactions[[#This Row],[Sub-category]],DATA_VALIDATION[],2,0)</f>
        <v>Living Expenses</v>
      </c>
      <c r="I295" s="4" t="str">
        <f>VLOOKUP(Transactions[[#This Row],[Sub-category]],DATA_VALIDATION[],3,0)</f>
        <v>Expense</v>
      </c>
    </row>
    <row r="296" spans="1:9" x14ac:dyDescent="0.3">
      <c r="A296" s="2" t="s">
        <v>5</v>
      </c>
      <c r="B296" s="1">
        <v>44382</v>
      </c>
      <c r="C296" s="2" t="s">
        <v>9</v>
      </c>
      <c r="D296" s="2">
        <v>150</v>
      </c>
      <c r="E296" s="2"/>
      <c r="F296" s="4">
        <f>Transactions[[#This Row],[Credit]]-Transactions[[#This Row],[Debit]]</f>
        <v>-150</v>
      </c>
      <c r="G296" t="s">
        <v>55</v>
      </c>
      <c r="H296" s="4" t="str">
        <f>VLOOKUP(Transactions[[#This Row],[Sub-category]],DATA_VALIDATION[],2,0)</f>
        <v>Transport</v>
      </c>
      <c r="I296" s="4" t="str">
        <f>VLOOKUP(Transactions[[#This Row],[Sub-category]],DATA_VALIDATION[],3,0)</f>
        <v>Expense</v>
      </c>
    </row>
    <row r="297" spans="1:9" x14ac:dyDescent="0.3">
      <c r="A297" s="4" t="s">
        <v>4</v>
      </c>
      <c r="B297" s="3">
        <v>44382</v>
      </c>
      <c r="C297" s="4" t="s">
        <v>33</v>
      </c>
      <c r="D297" s="4">
        <v>15</v>
      </c>
      <c r="E297" s="4"/>
      <c r="F297" s="4">
        <f>Transactions[[#This Row],[Credit]]-Transactions[[#This Row],[Debit]]</f>
        <v>-15</v>
      </c>
      <c r="G297" t="s">
        <v>58</v>
      </c>
      <c r="H297" s="4" t="str">
        <f>VLOOKUP(Transactions[[#This Row],[Sub-category]],DATA_VALIDATION[],2,0)</f>
        <v>Dining Out</v>
      </c>
      <c r="I297" s="4" t="str">
        <f>VLOOKUP(Transactions[[#This Row],[Sub-category]],DATA_VALIDATION[],3,0)</f>
        <v>Expense</v>
      </c>
    </row>
    <row r="298" spans="1:9" x14ac:dyDescent="0.3">
      <c r="A298" s="2" t="s">
        <v>4</v>
      </c>
      <c r="B298" s="1">
        <v>44382</v>
      </c>
      <c r="C298" s="2" t="s">
        <v>7</v>
      </c>
      <c r="D298" s="2">
        <v>5</v>
      </c>
      <c r="E298" s="2"/>
      <c r="F298" s="4">
        <f>Transactions[[#This Row],[Credit]]-Transactions[[#This Row],[Debit]]</f>
        <v>-5</v>
      </c>
      <c r="G298" t="s">
        <v>39</v>
      </c>
      <c r="H298" s="4" t="str">
        <f>VLOOKUP(Transactions[[#This Row],[Sub-category]],DATA_VALIDATION[],2,0)</f>
        <v>Dining Out</v>
      </c>
      <c r="I298" s="4" t="str">
        <f>VLOOKUP(Transactions[[#This Row],[Sub-category]],DATA_VALIDATION[],3,0)</f>
        <v>Expense</v>
      </c>
    </row>
    <row r="299" spans="1:9" x14ac:dyDescent="0.3">
      <c r="A299" s="4" t="s">
        <v>4</v>
      </c>
      <c r="B299" s="3">
        <v>44383</v>
      </c>
      <c r="C299" s="4" t="s">
        <v>7</v>
      </c>
      <c r="D299" s="4">
        <v>5</v>
      </c>
      <c r="E299" s="4"/>
      <c r="F299" s="4">
        <f>Transactions[[#This Row],[Credit]]-Transactions[[#This Row],[Debit]]</f>
        <v>-5</v>
      </c>
      <c r="G299" t="s">
        <v>39</v>
      </c>
      <c r="H299" s="4" t="str">
        <f>VLOOKUP(Transactions[[#This Row],[Sub-category]],DATA_VALIDATION[],2,0)</f>
        <v>Dining Out</v>
      </c>
      <c r="I299" s="4" t="str">
        <f>VLOOKUP(Transactions[[#This Row],[Sub-category]],DATA_VALIDATION[],3,0)</f>
        <v>Expense</v>
      </c>
    </row>
    <row r="300" spans="1:9" x14ac:dyDescent="0.3">
      <c r="A300" s="2" t="s">
        <v>4</v>
      </c>
      <c r="B300" s="1">
        <v>44384</v>
      </c>
      <c r="C300" s="2" t="s">
        <v>7</v>
      </c>
      <c r="D300" s="2">
        <v>5</v>
      </c>
      <c r="E300" s="2"/>
      <c r="F300" s="4">
        <f>Transactions[[#This Row],[Credit]]-Transactions[[#This Row],[Debit]]</f>
        <v>-5</v>
      </c>
      <c r="G300" t="s">
        <v>39</v>
      </c>
      <c r="H300" s="4" t="str">
        <f>VLOOKUP(Transactions[[#This Row],[Sub-category]],DATA_VALIDATION[],2,0)</f>
        <v>Dining Out</v>
      </c>
      <c r="I300" s="4" t="str">
        <f>VLOOKUP(Transactions[[#This Row],[Sub-category]],DATA_VALIDATION[],3,0)</f>
        <v>Expense</v>
      </c>
    </row>
    <row r="301" spans="1:9" x14ac:dyDescent="0.3">
      <c r="A301" s="4" t="s">
        <v>4</v>
      </c>
      <c r="B301" s="3">
        <v>44384</v>
      </c>
      <c r="C301" s="4" t="s">
        <v>10</v>
      </c>
      <c r="D301" s="4">
        <v>180</v>
      </c>
      <c r="E301" s="4"/>
      <c r="F301" s="4">
        <f>Transactions[[#This Row],[Credit]]-Transactions[[#This Row],[Debit]]</f>
        <v>-180</v>
      </c>
      <c r="G301" t="s">
        <v>51</v>
      </c>
      <c r="H301" s="4" t="str">
        <f>VLOOKUP(Transactions[[#This Row],[Sub-category]],DATA_VALIDATION[],2,0)</f>
        <v>Living Expenses</v>
      </c>
      <c r="I301" s="4" t="str">
        <f>VLOOKUP(Transactions[[#This Row],[Sub-category]],DATA_VALIDATION[],3,0)</f>
        <v>Expense</v>
      </c>
    </row>
    <row r="302" spans="1:9" x14ac:dyDescent="0.3">
      <c r="A302" s="2" t="s">
        <v>5</v>
      </c>
      <c r="B302" s="1">
        <v>44387</v>
      </c>
      <c r="C302" s="2" t="s">
        <v>11</v>
      </c>
      <c r="D302" s="2">
        <v>56.1</v>
      </c>
      <c r="E302" s="2"/>
      <c r="F302" s="4">
        <f>Transactions[[#This Row],[Credit]]-Transactions[[#This Row],[Debit]]</f>
        <v>-56.1</v>
      </c>
      <c r="G302" t="s">
        <v>48</v>
      </c>
      <c r="H302" s="4" t="str">
        <f>VLOOKUP(Transactions[[#This Row],[Sub-category]],DATA_VALIDATION[],2,0)</f>
        <v>Living Expenses</v>
      </c>
      <c r="I302" s="4" t="str">
        <f>VLOOKUP(Transactions[[#This Row],[Sub-category]],DATA_VALIDATION[],3,0)</f>
        <v>Expense</v>
      </c>
    </row>
    <row r="303" spans="1:9" x14ac:dyDescent="0.3">
      <c r="A303" s="4" t="s">
        <v>4</v>
      </c>
      <c r="B303" s="3">
        <v>44387</v>
      </c>
      <c r="C303" s="4" t="s">
        <v>7</v>
      </c>
      <c r="D303" s="4">
        <v>5</v>
      </c>
      <c r="E303" s="4"/>
      <c r="F303" s="4">
        <f>Transactions[[#This Row],[Credit]]-Transactions[[#This Row],[Debit]]</f>
        <v>-5</v>
      </c>
      <c r="G303" t="s">
        <v>39</v>
      </c>
      <c r="H303" s="4" t="str">
        <f>VLOOKUP(Transactions[[#This Row],[Sub-category]],DATA_VALIDATION[],2,0)</f>
        <v>Dining Out</v>
      </c>
      <c r="I303" s="4" t="str">
        <f>VLOOKUP(Transactions[[#This Row],[Sub-category]],DATA_VALIDATION[],3,0)</f>
        <v>Expense</v>
      </c>
    </row>
    <row r="304" spans="1:9" x14ac:dyDescent="0.3">
      <c r="A304" s="2" t="s">
        <v>4</v>
      </c>
      <c r="B304" s="1">
        <v>44388</v>
      </c>
      <c r="C304" s="2" t="s">
        <v>7</v>
      </c>
      <c r="D304" s="2">
        <v>5</v>
      </c>
      <c r="E304" s="2"/>
      <c r="F304" s="4">
        <f>Transactions[[#This Row],[Credit]]-Transactions[[#This Row],[Debit]]</f>
        <v>-5</v>
      </c>
      <c r="G304" t="s">
        <v>39</v>
      </c>
      <c r="H304" s="4" t="str">
        <f>VLOOKUP(Transactions[[#This Row],[Sub-category]],DATA_VALIDATION[],2,0)</f>
        <v>Dining Out</v>
      </c>
      <c r="I304" s="4" t="str">
        <f>VLOOKUP(Transactions[[#This Row],[Sub-category]],DATA_VALIDATION[],3,0)</f>
        <v>Expense</v>
      </c>
    </row>
    <row r="305" spans="1:9" x14ac:dyDescent="0.3">
      <c r="A305" s="4" t="s">
        <v>4</v>
      </c>
      <c r="B305" s="3">
        <v>44389</v>
      </c>
      <c r="C305" s="4" t="s">
        <v>12</v>
      </c>
      <c r="D305" s="4">
        <v>83.1</v>
      </c>
      <c r="E305" s="4"/>
      <c r="F305" s="4">
        <f>Transactions[[#This Row],[Credit]]-Transactions[[#This Row],[Debit]]</f>
        <v>-83.1</v>
      </c>
      <c r="G305" t="s">
        <v>53</v>
      </c>
      <c r="H305" s="4" t="str">
        <f>VLOOKUP(Transactions[[#This Row],[Sub-category]],DATA_VALIDATION[],2,0)</f>
        <v>Transport</v>
      </c>
      <c r="I305" s="4" t="str">
        <f>VLOOKUP(Transactions[[#This Row],[Sub-category]],DATA_VALIDATION[],3,0)</f>
        <v>Expense</v>
      </c>
    </row>
    <row r="306" spans="1:9" x14ac:dyDescent="0.3">
      <c r="A306" s="2" t="s">
        <v>4</v>
      </c>
      <c r="B306" s="1">
        <v>44389</v>
      </c>
      <c r="C306" s="2" t="s">
        <v>7</v>
      </c>
      <c r="D306" s="2">
        <v>5</v>
      </c>
      <c r="E306" s="2"/>
      <c r="F306" s="4">
        <f>Transactions[[#This Row],[Credit]]-Transactions[[#This Row],[Debit]]</f>
        <v>-5</v>
      </c>
      <c r="G306" t="s">
        <v>39</v>
      </c>
      <c r="H306" s="4" t="str">
        <f>VLOOKUP(Transactions[[#This Row],[Sub-category]],DATA_VALIDATION[],2,0)</f>
        <v>Dining Out</v>
      </c>
      <c r="I306" s="4" t="str">
        <f>VLOOKUP(Transactions[[#This Row],[Sub-category]],DATA_VALIDATION[],3,0)</f>
        <v>Expense</v>
      </c>
    </row>
    <row r="307" spans="1:9" x14ac:dyDescent="0.3">
      <c r="A307" s="4" t="s">
        <v>4</v>
      </c>
      <c r="B307" s="3">
        <v>44390</v>
      </c>
      <c r="C307" s="4" t="s">
        <v>7</v>
      </c>
      <c r="D307" s="4">
        <v>5</v>
      </c>
      <c r="E307" s="4"/>
      <c r="F307" s="4">
        <f>Transactions[[#This Row],[Credit]]-Transactions[[#This Row],[Debit]]</f>
        <v>-5</v>
      </c>
      <c r="G307" t="s">
        <v>39</v>
      </c>
      <c r="H307" s="4" t="str">
        <f>VLOOKUP(Transactions[[#This Row],[Sub-category]],DATA_VALIDATION[],2,0)</f>
        <v>Dining Out</v>
      </c>
      <c r="I307" s="4" t="str">
        <f>VLOOKUP(Transactions[[#This Row],[Sub-category]],DATA_VALIDATION[],3,0)</f>
        <v>Expense</v>
      </c>
    </row>
    <row r="308" spans="1:9" x14ac:dyDescent="0.3">
      <c r="A308" s="2" t="s">
        <v>4</v>
      </c>
      <c r="B308" s="1">
        <v>44391</v>
      </c>
      <c r="C308" s="2" t="s">
        <v>10</v>
      </c>
      <c r="D308" s="2">
        <v>141.1</v>
      </c>
      <c r="E308" s="2"/>
      <c r="F308" s="4">
        <f>Transactions[[#This Row],[Credit]]-Transactions[[#This Row],[Debit]]</f>
        <v>-141.1</v>
      </c>
      <c r="G308" t="s">
        <v>51</v>
      </c>
      <c r="H308" s="4" t="str">
        <f>VLOOKUP(Transactions[[#This Row],[Sub-category]],DATA_VALIDATION[],2,0)</f>
        <v>Living Expenses</v>
      </c>
      <c r="I308" s="4" t="str">
        <f>VLOOKUP(Transactions[[#This Row],[Sub-category]],DATA_VALIDATION[],3,0)</f>
        <v>Expense</v>
      </c>
    </row>
    <row r="309" spans="1:9" x14ac:dyDescent="0.3">
      <c r="A309" s="4" t="s">
        <v>4</v>
      </c>
      <c r="B309" s="3">
        <v>44391</v>
      </c>
      <c r="C309" s="4" t="s">
        <v>7</v>
      </c>
      <c r="D309" s="4">
        <v>5</v>
      </c>
      <c r="E309" s="4"/>
      <c r="F309" s="4">
        <f>Transactions[[#This Row],[Credit]]-Transactions[[#This Row],[Debit]]</f>
        <v>-5</v>
      </c>
      <c r="G309" t="s">
        <v>39</v>
      </c>
      <c r="H309" s="4" t="str">
        <f>VLOOKUP(Transactions[[#This Row],[Sub-category]],DATA_VALIDATION[],2,0)</f>
        <v>Dining Out</v>
      </c>
      <c r="I309" s="4" t="str">
        <f>VLOOKUP(Transactions[[#This Row],[Sub-category]],DATA_VALIDATION[],3,0)</f>
        <v>Expense</v>
      </c>
    </row>
    <row r="310" spans="1:9" x14ac:dyDescent="0.3">
      <c r="A310" s="2" t="s">
        <v>4</v>
      </c>
      <c r="B310" s="1">
        <v>44392</v>
      </c>
      <c r="C310" s="2" t="s">
        <v>7</v>
      </c>
      <c r="D310" s="2">
        <v>5</v>
      </c>
      <c r="E310" s="2"/>
      <c r="F310" s="4">
        <f>Transactions[[#This Row],[Credit]]-Transactions[[#This Row],[Debit]]</f>
        <v>-5</v>
      </c>
      <c r="G310" t="s">
        <v>39</v>
      </c>
      <c r="H310" s="4" t="str">
        <f>VLOOKUP(Transactions[[#This Row],[Sub-category]],DATA_VALIDATION[],2,0)</f>
        <v>Dining Out</v>
      </c>
      <c r="I310" s="4" t="str">
        <f>VLOOKUP(Transactions[[#This Row],[Sub-category]],DATA_VALIDATION[],3,0)</f>
        <v>Expense</v>
      </c>
    </row>
    <row r="311" spans="1:9" x14ac:dyDescent="0.3">
      <c r="A311" s="4" t="s">
        <v>4</v>
      </c>
      <c r="B311" s="3">
        <v>44392</v>
      </c>
      <c r="C311" s="4" t="s">
        <v>13</v>
      </c>
      <c r="D311" s="4">
        <v>45.8</v>
      </c>
      <c r="E311" s="4"/>
      <c r="F311" s="4">
        <f>Transactions[[#This Row],[Credit]]-Transactions[[#This Row],[Debit]]</f>
        <v>-45.8</v>
      </c>
      <c r="G311" t="s">
        <v>46</v>
      </c>
      <c r="H311" s="4" t="str">
        <f>VLOOKUP(Transactions[[#This Row],[Sub-category]],DATA_VALIDATION[],2,0)</f>
        <v>Discretionary</v>
      </c>
      <c r="I311" s="4" t="str">
        <f>VLOOKUP(Transactions[[#This Row],[Sub-category]],DATA_VALIDATION[],3,0)</f>
        <v>Expense</v>
      </c>
    </row>
    <row r="312" spans="1:9" x14ac:dyDescent="0.3">
      <c r="A312" s="2" t="s">
        <v>4</v>
      </c>
      <c r="B312" s="1">
        <v>44392</v>
      </c>
      <c r="C312" s="2" t="s">
        <v>14</v>
      </c>
      <c r="D312" s="2">
        <v>103.80000000000001</v>
      </c>
      <c r="E312" s="2"/>
      <c r="F312" s="4">
        <f>Transactions[[#This Row],[Credit]]-Transactions[[#This Row],[Debit]]</f>
        <v>-103.80000000000001</v>
      </c>
      <c r="G312" t="s">
        <v>36</v>
      </c>
      <c r="H312" s="4" t="str">
        <f>VLOOKUP(Transactions[[#This Row],[Sub-category]],DATA_VALIDATION[],2,0)</f>
        <v>Discretionary</v>
      </c>
      <c r="I312" s="4" t="str">
        <f>VLOOKUP(Transactions[[#This Row],[Sub-category]],DATA_VALIDATION[],3,0)</f>
        <v>Expense</v>
      </c>
    </row>
    <row r="313" spans="1:9" x14ac:dyDescent="0.3">
      <c r="A313" s="4" t="s">
        <v>4</v>
      </c>
      <c r="B313" s="3">
        <v>44392</v>
      </c>
      <c r="C313" s="4" t="s">
        <v>15</v>
      </c>
      <c r="D313" s="4">
        <v>58</v>
      </c>
      <c r="E313" s="4"/>
      <c r="F313" s="4">
        <f>Transactions[[#This Row],[Credit]]-Transactions[[#This Row],[Debit]]</f>
        <v>-58</v>
      </c>
      <c r="G313" t="s">
        <v>58</v>
      </c>
      <c r="H313" s="4" t="str">
        <f>VLOOKUP(Transactions[[#This Row],[Sub-category]],DATA_VALIDATION[],2,0)</f>
        <v>Dining Out</v>
      </c>
      <c r="I313" s="4" t="str">
        <f>VLOOKUP(Transactions[[#This Row],[Sub-category]],DATA_VALIDATION[],3,0)</f>
        <v>Expense</v>
      </c>
    </row>
    <row r="314" spans="1:9" x14ac:dyDescent="0.3">
      <c r="A314" s="2" t="s">
        <v>4</v>
      </c>
      <c r="B314" s="1">
        <v>44393</v>
      </c>
      <c r="C314" s="2" t="s">
        <v>16</v>
      </c>
      <c r="D314" s="2">
        <v>34.200000000000003</v>
      </c>
      <c r="E314" s="2"/>
      <c r="F314" s="4">
        <f>Transactions[[#This Row],[Credit]]-Transactions[[#This Row],[Debit]]</f>
        <v>-34.200000000000003</v>
      </c>
      <c r="G314" t="s">
        <v>61</v>
      </c>
      <c r="H314" s="4" t="str">
        <f>VLOOKUP(Transactions[[#This Row],[Sub-category]],DATA_VALIDATION[],2,0)</f>
        <v>Transport</v>
      </c>
      <c r="I314" s="4" t="str">
        <f>VLOOKUP(Transactions[[#This Row],[Sub-category]],DATA_VALIDATION[],3,0)</f>
        <v>Expense</v>
      </c>
    </row>
    <row r="315" spans="1:9" x14ac:dyDescent="0.3">
      <c r="A315" s="4" t="s">
        <v>5</v>
      </c>
      <c r="B315" s="3">
        <v>44394</v>
      </c>
      <c r="C315" s="4" t="s">
        <v>17</v>
      </c>
      <c r="D315" s="4">
        <v>30</v>
      </c>
      <c r="E315" s="4"/>
      <c r="F315" s="4">
        <f>Transactions[[#This Row],[Credit]]-Transactions[[#This Row],[Debit]]</f>
        <v>-30</v>
      </c>
      <c r="G315" t="s">
        <v>52</v>
      </c>
      <c r="H315" s="4" t="str">
        <f>VLOOKUP(Transactions[[#This Row],[Sub-category]],DATA_VALIDATION[],2,0)</f>
        <v>Discretionary</v>
      </c>
      <c r="I315" s="4" t="str">
        <f>VLOOKUP(Transactions[[#This Row],[Sub-category]],DATA_VALIDATION[],3,0)</f>
        <v>Expense</v>
      </c>
    </row>
    <row r="316" spans="1:9" x14ac:dyDescent="0.3">
      <c r="A316" s="2" t="s">
        <v>4</v>
      </c>
      <c r="B316" s="1">
        <v>44394</v>
      </c>
      <c r="C316" s="2" t="s">
        <v>7</v>
      </c>
      <c r="D316" s="2">
        <v>5</v>
      </c>
      <c r="E316" s="2"/>
      <c r="F316" s="4">
        <f>Transactions[[#This Row],[Credit]]-Transactions[[#This Row],[Debit]]</f>
        <v>-5</v>
      </c>
      <c r="G316" t="s">
        <v>39</v>
      </c>
      <c r="H316" s="4" t="str">
        <f>VLOOKUP(Transactions[[#This Row],[Sub-category]],DATA_VALIDATION[],2,0)</f>
        <v>Dining Out</v>
      </c>
      <c r="I316" s="4" t="str">
        <f>VLOOKUP(Transactions[[#This Row],[Sub-category]],DATA_VALIDATION[],3,0)</f>
        <v>Expense</v>
      </c>
    </row>
    <row r="317" spans="1:9" x14ac:dyDescent="0.3">
      <c r="A317" s="4" t="s">
        <v>4</v>
      </c>
      <c r="B317" s="3">
        <v>44395</v>
      </c>
      <c r="C317" s="4" t="s">
        <v>7</v>
      </c>
      <c r="D317" s="4">
        <v>5</v>
      </c>
      <c r="E317" s="4"/>
      <c r="F317" s="4">
        <f>Transactions[[#This Row],[Credit]]-Transactions[[#This Row],[Debit]]</f>
        <v>-5</v>
      </c>
      <c r="G317" t="s">
        <v>39</v>
      </c>
      <c r="H317" s="4" t="str">
        <f>VLOOKUP(Transactions[[#This Row],[Sub-category]],DATA_VALIDATION[],2,0)</f>
        <v>Dining Out</v>
      </c>
      <c r="I317" s="4" t="str">
        <f>VLOOKUP(Transactions[[#This Row],[Sub-category]],DATA_VALIDATION[],3,0)</f>
        <v>Expense</v>
      </c>
    </row>
    <row r="318" spans="1:9" x14ac:dyDescent="0.3">
      <c r="A318" s="2" t="s">
        <v>5</v>
      </c>
      <c r="B318" s="1">
        <v>44395</v>
      </c>
      <c r="C318" s="2" t="s">
        <v>19</v>
      </c>
      <c r="D318" s="2">
        <v>40</v>
      </c>
      <c r="E318" s="2"/>
      <c r="F318" s="4">
        <f>Transactions[[#This Row],[Credit]]-Transactions[[#This Row],[Debit]]</f>
        <v>-40</v>
      </c>
      <c r="G318" t="s">
        <v>56</v>
      </c>
      <c r="H318" s="4" t="str">
        <f>VLOOKUP(Transactions[[#This Row],[Sub-category]],DATA_VALIDATION[],2,0)</f>
        <v>Living Expenses</v>
      </c>
      <c r="I318" s="4" t="str">
        <f>VLOOKUP(Transactions[[#This Row],[Sub-category]],DATA_VALIDATION[],3,0)</f>
        <v>Expense</v>
      </c>
    </row>
    <row r="319" spans="1:9" x14ac:dyDescent="0.3">
      <c r="A319" s="4" t="s">
        <v>4</v>
      </c>
      <c r="B319" s="3">
        <v>44396</v>
      </c>
      <c r="C319" s="4" t="s">
        <v>20</v>
      </c>
      <c r="D319" s="4">
        <v>51.1</v>
      </c>
      <c r="E319" s="4"/>
      <c r="F319" s="4">
        <f>Transactions[[#This Row],[Credit]]-Transactions[[#This Row],[Debit]]</f>
        <v>-51.1</v>
      </c>
      <c r="G319" t="s">
        <v>50</v>
      </c>
      <c r="H319" s="4" t="str">
        <f>VLOOKUP(Transactions[[#This Row],[Sub-category]],DATA_VALIDATION[],2,0)</f>
        <v>Discretionary</v>
      </c>
      <c r="I319" s="4" t="str">
        <f>VLOOKUP(Transactions[[#This Row],[Sub-category]],DATA_VALIDATION[],3,0)</f>
        <v>Expense</v>
      </c>
    </row>
    <row r="320" spans="1:9" x14ac:dyDescent="0.3">
      <c r="A320" s="2" t="s">
        <v>4</v>
      </c>
      <c r="B320" s="1">
        <v>44396</v>
      </c>
      <c r="C320" s="2" t="s">
        <v>21</v>
      </c>
      <c r="D320" s="2">
        <v>35</v>
      </c>
      <c r="E320" s="2"/>
      <c r="F320" s="4">
        <f>Transactions[[#This Row],[Credit]]-Transactions[[#This Row],[Debit]]</f>
        <v>-35</v>
      </c>
      <c r="G320" t="s">
        <v>46</v>
      </c>
      <c r="H320" s="4" t="str">
        <f>VLOOKUP(Transactions[[#This Row],[Sub-category]],DATA_VALIDATION[],2,0)</f>
        <v>Discretionary</v>
      </c>
      <c r="I320" s="4" t="str">
        <f>VLOOKUP(Transactions[[#This Row],[Sub-category]],DATA_VALIDATION[],3,0)</f>
        <v>Expense</v>
      </c>
    </row>
    <row r="321" spans="1:9" x14ac:dyDescent="0.3">
      <c r="A321" s="4" t="s">
        <v>4</v>
      </c>
      <c r="B321" s="3">
        <v>44396</v>
      </c>
      <c r="C321" s="4" t="s">
        <v>7</v>
      </c>
      <c r="D321" s="4">
        <v>5</v>
      </c>
      <c r="E321" s="4"/>
      <c r="F321" s="4">
        <f>Transactions[[#This Row],[Credit]]-Transactions[[#This Row],[Debit]]</f>
        <v>-5</v>
      </c>
      <c r="G321" t="s">
        <v>39</v>
      </c>
      <c r="H321" s="4" t="str">
        <f>VLOOKUP(Transactions[[#This Row],[Sub-category]],DATA_VALIDATION[],2,0)</f>
        <v>Dining Out</v>
      </c>
      <c r="I321" s="4" t="str">
        <f>VLOOKUP(Transactions[[#This Row],[Sub-category]],DATA_VALIDATION[],3,0)</f>
        <v>Expense</v>
      </c>
    </row>
    <row r="322" spans="1:9" x14ac:dyDescent="0.3">
      <c r="A322" s="2" t="s">
        <v>4</v>
      </c>
      <c r="B322" s="1">
        <v>44397</v>
      </c>
      <c r="C322" s="2" t="s">
        <v>7</v>
      </c>
      <c r="D322" s="2">
        <v>5</v>
      </c>
      <c r="E322" s="2"/>
      <c r="F322" s="4">
        <f>Transactions[[#This Row],[Credit]]-Transactions[[#This Row],[Debit]]</f>
        <v>-5</v>
      </c>
      <c r="G322" t="s">
        <v>39</v>
      </c>
      <c r="H322" s="4" t="str">
        <f>VLOOKUP(Transactions[[#This Row],[Sub-category]],DATA_VALIDATION[],2,0)</f>
        <v>Dining Out</v>
      </c>
      <c r="I322" s="4" t="str">
        <f>VLOOKUP(Transactions[[#This Row],[Sub-category]],DATA_VALIDATION[],3,0)</f>
        <v>Expense</v>
      </c>
    </row>
    <row r="323" spans="1:9" x14ac:dyDescent="0.3">
      <c r="A323" s="4" t="s">
        <v>4</v>
      </c>
      <c r="B323" s="3">
        <v>44398</v>
      </c>
      <c r="C323" s="4" t="s">
        <v>7</v>
      </c>
      <c r="D323" s="4">
        <v>5</v>
      </c>
      <c r="E323" s="4"/>
      <c r="F323" s="4">
        <f>Transactions[[#This Row],[Credit]]-Transactions[[#This Row],[Debit]]</f>
        <v>-5</v>
      </c>
      <c r="G323" t="s">
        <v>39</v>
      </c>
      <c r="H323" s="4" t="str">
        <f>VLOOKUP(Transactions[[#This Row],[Sub-category]],DATA_VALIDATION[],2,0)</f>
        <v>Dining Out</v>
      </c>
      <c r="I323" s="4" t="str">
        <f>VLOOKUP(Transactions[[#This Row],[Sub-category]],DATA_VALIDATION[],3,0)</f>
        <v>Expense</v>
      </c>
    </row>
    <row r="324" spans="1:9" x14ac:dyDescent="0.3">
      <c r="A324" s="2" t="s">
        <v>4</v>
      </c>
      <c r="B324" s="1">
        <v>44398</v>
      </c>
      <c r="C324" s="2" t="s">
        <v>10</v>
      </c>
      <c r="D324" s="2">
        <v>176</v>
      </c>
      <c r="E324" s="2"/>
      <c r="F324" s="4">
        <f>Transactions[[#This Row],[Credit]]-Transactions[[#This Row],[Debit]]</f>
        <v>-176</v>
      </c>
      <c r="G324" t="s">
        <v>51</v>
      </c>
      <c r="H324" s="4" t="str">
        <f>VLOOKUP(Transactions[[#This Row],[Sub-category]],DATA_VALIDATION[],2,0)</f>
        <v>Living Expenses</v>
      </c>
      <c r="I324" s="4" t="str">
        <f>VLOOKUP(Transactions[[#This Row],[Sub-category]],DATA_VALIDATION[],3,0)</f>
        <v>Expense</v>
      </c>
    </row>
    <row r="325" spans="1:9" x14ac:dyDescent="0.3">
      <c r="A325" s="4" t="s">
        <v>4</v>
      </c>
      <c r="B325" s="3">
        <v>44399</v>
      </c>
      <c r="C325" s="4" t="s">
        <v>22</v>
      </c>
      <c r="D325" s="4">
        <v>43.1</v>
      </c>
      <c r="E325" s="4"/>
      <c r="F325" s="4">
        <f>Transactions[[#This Row],[Credit]]-Transactions[[#This Row],[Debit]]</f>
        <v>-43.1</v>
      </c>
      <c r="G325" t="s">
        <v>58</v>
      </c>
      <c r="H325" s="4" t="str">
        <f>VLOOKUP(Transactions[[#This Row],[Sub-category]],DATA_VALIDATION[],2,0)</f>
        <v>Dining Out</v>
      </c>
      <c r="I325" s="4" t="str">
        <f>VLOOKUP(Transactions[[#This Row],[Sub-category]],DATA_VALIDATION[],3,0)</f>
        <v>Expense</v>
      </c>
    </row>
    <row r="326" spans="1:9" x14ac:dyDescent="0.3">
      <c r="A326" s="2" t="s">
        <v>4</v>
      </c>
      <c r="B326" s="1">
        <v>44400</v>
      </c>
      <c r="C326" s="2" t="s">
        <v>23</v>
      </c>
      <c r="D326" s="2">
        <v>18.2</v>
      </c>
      <c r="E326" s="2"/>
      <c r="F326" s="4">
        <f>Transactions[[#This Row],[Credit]]-Transactions[[#This Row],[Debit]]</f>
        <v>-18.2</v>
      </c>
      <c r="G326" t="s">
        <v>58</v>
      </c>
      <c r="H326" s="4" t="str">
        <f>VLOOKUP(Transactions[[#This Row],[Sub-category]],DATA_VALIDATION[],2,0)</f>
        <v>Dining Out</v>
      </c>
      <c r="I326" s="4" t="str">
        <f>VLOOKUP(Transactions[[#This Row],[Sub-category]],DATA_VALIDATION[],3,0)</f>
        <v>Expense</v>
      </c>
    </row>
    <row r="327" spans="1:9" x14ac:dyDescent="0.3">
      <c r="A327" s="4" t="s">
        <v>5</v>
      </c>
      <c r="B327" s="3">
        <v>44401</v>
      </c>
      <c r="C327" s="4" t="s">
        <v>24</v>
      </c>
      <c r="D327" s="4">
        <v>55</v>
      </c>
      <c r="E327" s="4"/>
      <c r="F327" s="4">
        <f>Transactions[[#This Row],[Credit]]-Transactions[[#This Row],[Debit]]</f>
        <v>-55</v>
      </c>
      <c r="G327" t="s">
        <v>44</v>
      </c>
      <c r="H327" s="4" t="str">
        <f>VLOOKUP(Transactions[[#This Row],[Sub-category]],DATA_VALIDATION[],2,0)</f>
        <v>Charity</v>
      </c>
      <c r="I327" s="4" t="str">
        <f>VLOOKUP(Transactions[[#This Row],[Sub-category]],DATA_VALIDATION[],3,0)</f>
        <v>Expense</v>
      </c>
    </row>
    <row r="328" spans="1:9" x14ac:dyDescent="0.3">
      <c r="A328" s="2" t="s">
        <v>4</v>
      </c>
      <c r="B328" s="1">
        <v>44401</v>
      </c>
      <c r="C328" s="2" t="s">
        <v>12</v>
      </c>
      <c r="D328" s="2">
        <v>68.800000000000011</v>
      </c>
      <c r="E328" s="2"/>
      <c r="F328" s="4">
        <f>Transactions[[#This Row],[Credit]]-Transactions[[#This Row],[Debit]]</f>
        <v>-68.800000000000011</v>
      </c>
      <c r="G328" t="s">
        <v>53</v>
      </c>
      <c r="H328" s="4" t="str">
        <f>VLOOKUP(Transactions[[#This Row],[Sub-category]],DATA_VALIDATION[],2,0)</f>
        <v>Transport</v>
      </c>
      <c r="I328" s="4" t="str">
        <f>VLOOKUP(Transactions[[#This Row],[Sub-category]],DATA_VALIDATION[],3,0)</f>
        <v>Expense</v>
      </c>
    </row>
    <row r="329" spans="1:9" x14ac:dyDescent="0.3">
      <c r="A329" s="4" t="s">
        <v>4</v>
      </c>
      <c r="B329" s="3">
        <v>44401</v>
      </c>
      <c r="C329" s="4" t="s">
        <v>7</v>
      </c>
      <c r="D329" s="4">
        <v>5</v>
      </c>
      <c r="E329" s="4"/>
      <c r="F329" s="4">
        <f>Transactions[[#This Row],[Credit]]-Transactions[[#This Row],[Debit]]</f>
        <v>-5</v>
      </c>
      <c r="G329" t="s">
        <v>39</v>
      </c>
      <c r="H329" s="4" t="str">
        <f>VLOOKUP(Transactions[[#This Row],[Sub-category]],DATA_VALIDATION[],2,0)</f>
        <v>Dining Out</v>
      </c>
      <c r="I329" s="4" t="str">
        <f>VLOOKUP(Transactions[[#This Row],[Sub-category]],DATA_VALIDATION[],3,0)</f>
        <v>Expense</v>
      </c>
    </row>
    <row r="330" spans="1:9" x14ac:dyDescent="0.3">
      <c r="A330" s="2" t="s">
        <v>4</v>
      </c>
      <c r="B330" s="1">
        <v>44402</v>
      </c>
      <c r="C330" s="2" t="s">
        <v>7</v>
      </c>
      <c r="D330" s="2">
        <v>5</v>
      </c>
      <c r="E330" s="2"/>
      <c r="F330" s="4">
        <f>Transactions[[#This Row],[Credit]]-Transactions[[#This Row],[Debit]]</f>
        <v>-5</v>
      </c>
      <c r="G330" t="s">
        <v>39</v>
      </c>
      <c r="H330" s="4" t="str">
        <f>VLOOKUP(Transactions[[#This Row],[Sub-category]],DATA_VALIDATION[],2,0)</f>
        <v>Dining Out</v>
      </c>
      <c r="I330" s="4" t="str">
        <f>VLOOKUP(Transactions[[#This Row],[Sub-category]],DATA_VALIDATION[],3,0)</f>
        <v>Expense</v>
      </c>
    </row>
    <row r="331" spans="1:9" x14ac:dyDescent="0.3">
      <c r="A331" s="4" t="s">
        <v>4</v>
      </c>
      <c r="B331" s="3">
        <v>44403</v>
      </c>
      <c r="C331" s="4" t="s">
        <v>7</v>
      </c>
      <c r="D331" s="4">
        <v>5</v>
      </c>
      <c r="E331" s="4"/>
      <c r="F331" s="4">
        <f>Transactions[[#This Row],[Credit]]-Transactions[[#This Row],[Debit]]</f>
        <v>-5</v>
      </c>
      <c r="G331" t="s">
        <v>39</v>
      </c>
      <c r="H331" s="4" t="str">
        <f>VLOOKUP(Transactions[[#This Row],[Sub-category]],DATA_VALIDATION[],2,0)</f>
        <v>Dining Out</v>
      </c>
      <c r="I331" s="4" t="str">
        <f>VLOOKUP(Transactions[[#This Row],[Sub-category]],DATA_VALIDATION[],3,0)</f>
        <v>Expense</v>
      </c>
    </row>
    <row r="332" spans="1:9" x14ac:dyDescent="0.3">
      <c r="A332" s="2" t="s">
        <v>4</v>
      </c>
      <c r="B332" s="1">
        <v>44404</v>
      </c>
      <c r="C332" s="2" t="s">
        <v>7</v>
      </c>
      <c r="D332" s="2">
        <v>5</v>
      </c>
      <c r="E332" s="2"/>
      <c r="F332" s="4">
        <f>Transactions[[#This Row],[Credit]]-Transactions[[#This Row],[Debit]]</f>
        <v>-5</v>
      </c>
      <c r="G332" t="s">
        <v>39</v>
      </c>
      <c r="H332" s="4" t="str">
        <f>VLOOKUP(Transactions[[#This Row],[Sub-category]],DATA_VALIDATION[],2,0)</f>
        <v>Dining Out</v>
      </c>
      <c r="I332" s="4" t="str">
        <f>VLOOKUP(Transactions[[#This Row],[Sub-category]],DATA_VALIDATION[],3,0)</f>
        <v>Expense</v>
      </c>
    </row>
    <row r="333" spans="1:9" x14ac:dyDescent="0.3">
      <c r="A333" s="4" t="s">
        <v>4</v>
      </c>
      <c r="B333" s="3">
        <v>44405</v>
      </c>
      <c r="C333" s="4" t="s">
        <v>7</v>
      </c>
      <c r="D333" s="4">
        <v>5</v>
      </c>
      <c r="E333" s="4"/>
      <c r="F333" s="4">
        <f>Transactions[[#This Row],[Credit]]-Transactions[[#This Row],[Debit]]</f>
        <v>-5</v>
      </c>
      <c r="G333" t="s">
        <v>39</v>
      </c>
      <c r="H333" s="4" t="str">
        <f>VLOOKUP(Transactions[[#This Row],[Sub-category]],DATA_VALIDATION[],2,0)</f>
        <v>Dining Out</v>
      </c>
      <c r="I333" s="4" t="str">
        <f>VLOOKUP(Transactions[[#This Row],[Sub-category]],DATA_VALIDATION[],3,0)</f>
        <v>Expense</v>
      </c>
    </row>
    <row r="334" spans="1:9" x14ac:dyDescent="0.3">
      <c r="A334" s="2" t="s">
        <v>4</v>
      </c>
      <c r="B334" s="1">
        <v>44405</v>
      </c>
      <c r="C334" s="2" t="s">
        <v>10</v>
      </c>
      <c r="D334" s="2">
        <v>193</v>
      </c>
      <c r="E334" s="2"/>
      <c r="F334" s="4">
        <f>Transactions[[#This Row],[Credit]]-Transactions[[#This Row],[Debit]]</f>
        <v>-193</v>
      </c>
      <c r="G334" t="s">
        <v>51</v>
      </c>
      <c r="H334" s="4" t="str">
        <f>VLOOKUP(Transactions[[#This Row],[Sub-category]],DATA_VALIDATION[],2,0)</f>
        <v>Living Expenses</v>
      </c>
      <c r="I334" s="4" t="str">
        <f>VLOOKUP(Transactions[[#This Row],[Sub-category]],DATA_VALIDATION[],3,0)</f>
        <v>Expense</v>
      </c>
    </row>
    <row r="335" spans="1:9" x14ac:dyDescent="0.3">
      <c r="A335" s="4" t="s">
        <v>4</v>
      </c>
      <c r="B335" s="3">
        <v>44406</v>
      </c>
      <c r="C335" s="4" t="s">
        <v>25</v>
      </c>
      <c r="D335" s="4">
        <v>130.80000000000001</v>
      </c>
      <c r="E335" s="4"/>
      <c r="F335" s="4">
        <f>Transactions[[#This Row],[Credit]]-Transactions[[#This Row],[Debit]]</f>
        <v>-130.80000000000001</v>
      </c>
      <c r="G335" t="s">
        <v>36</v>
      </c>
      <c r="H335" s="4" t="str">
        <f>VLOOKUP(Transactions[[#This Row],[Sub-category]],DATA_VALIDATION[],2,0)</f>
        <v>Discretionary</v>
      </c>
      <c r="I335" s="4" t="str">
        <f>VLOOKUP(Transactions[[#This Row],[Sub-category]],DATA_VALIDATION[],3,0)</f>
        <v>Expense</v>
      </c>
    </row>
    <row r="336" spans="1:9" x14ac:dyDescent="0.3">
      <c r="A336" s="2" t="s">
        <v>4</v>
      </c>
      <c r="B336" s="1">
        <v>44406</v>
      </c>
      <c r="C336" s="2" t="s">
        <v>32</v>
      </c>
      <c r="D336" s="2">
        <v>181.39999999999998</v>
      </c>
      <c r="E336" s="2"/>
      <c r="F336" s="4">
        <f>Transactions[[#This Row],[Credit]]-Transactions[[#This Row],[Debit]]</f>
        <v>-181.39999999999998</v>
      </c>
      <c r="G336" t="s">
        <v>47</v>
      </c>
      <c r="H336" s="4" t="str">
        <f>VLOOKUP(Transactions[[#This Row],[Sub-category]],DATA_VALIDATION[],2,0)</f>
        <v>Discretionary</v>
      </c>
      <c r="I336" s="4" t="str">
        <f>VLOOKUP(Transactions[[#This Row],[Sub-category]],DATA_VALIDATION[],3,0)</f>
        <v>Expense</v>
      </c>
    </row>
    <row r="337" spans="1:9" x14ac:dyDescent="0.3">
      <c r="A337" s="4" t="s">
        <v>4</v>
      </c>
      <c r="B337" s="3">
        <v>44407</v>
      </c>
      <c r="C337" s="4" t="s">
        <v>14</v>
      </c>
      <c r="D337" s="4">
        <v>151.19999999999999</v>
      </c>
      <c r="E337" s="4"/>
      <c r="F337" s="4">
        <f>Transactions[[#This Row],[Credit]]-Transactions[[#This Row],[Debit]]</f>
        <v>-151.19999999999999</v>
      </c>
      <c r="G337" t="s">
        <v>36</v>
      </c>
      <c r="H337" s="4" t="str">
        <f>VLOOKUP(Transactions[[#This Row],[Sub-category]],DATA_VALIDATION[],2,0)</f>
        <v>Discretionary</v>
      </c>
      <c r="I337" s="4" t="str">
        <f>VLOOKUP(Transactions[[#This Row],[Sub-category]],DATA_VALIDATION[],3,0)</f>
        <v>Expense</v>
      </c>
    </row>
    <row r="338" spans="1:9" x14ac:dyDescent="0.3">
      <c r="A338" s="2" t="s">
        <v>4</v>
      </c>
      <c r="B338" s="1">
        <v>44407</v>
      </c>
      <c r="C338" s="2" t="s">
        <v>16</v>
      </c>
      <c r="D338" s="2">
        <v>29.300000000000004</v>
      </c>
      <c r="E338" s="2"/>
      <c r="F338" s="4">
        <f>Transactions[[#This Row],[Credit]]-Transactions[[#This Row],[Debit]]</f>
        <v>-29.300000000000004</v>
      </c>
      <c r="G338" t="s">
        <v>61</v>
      </c>
      <c r="H338" s="4" t="str">
        <f>VLOOKUP(Transactions[[#This Row],[Sub-category]],DATA_VALIDATION[],2,0)</f>
        <v>Transport</v>
      </c>
      <c r="I338" s="4" t="str">
        <f>VLOOKUP(Transactions[[#This Row],[Sub-category]],DATA_VALIDATION[],3,0)</f>
        <v>Expense</v>
      </c>
    </row>
    <row r="339" spans="1:9" x14ac:dyDescent="0.3">
      <c r="A339" s="4" t="s">
        <v>4</v>
      </c>
      <c r="B339" s="3">
        <v>44407</v>
      </c>
      <c r="C339" s="4" t="s">
        <v>30</v>
      </c>
      <c r="D339" s="4">
        <v>15</v>
      </c>
      <c r="E339" s="4"/>
      <c r="F339" s="4">
        <f>Transactions[[#This Row],[Credit]]-Transactions[[#This Row],[Debit]]</f>
        <v>-15</v>
      </c>
      <c r="G339" t="s">
        <v>58</v>
      </c>
      <c r="H339" s="4" t="str">
        <f>VLOOKUP(Transactions[[#This Row],[Sub-category]],DATA_VALIDATION[],2,0)</f>
        <v>Dining Out</v>
      </c>
      <c r="I339" s="4" t="str">
        <f>VLOOKUP(Transactions[[#This Row],[Sub-category]],DATA_VALIDATION[],3,0)</f>
        <v>Expense</v>
      </c>
    </row>
    <row r="340" spans="1:9" x14ac:dyDescent="0.3">
      <c r="A340" s="2" t="s">
        <v>4</v>
      </c>
      <c r="B340" s="1">
        <v>44408</v>
      </c>
      <c r="C340" s="2" t="s">
        <v>7</v>
      </c>
      <c r="D340" s="2">
        <v>5</v>
      </c>
      <c r="E340" s="2"/>
      <c r="F340" s="4">
        <f>Transactions[[#This Row],[Credit]]-Transactions[[#This Row],[Debit]]</f>
        <v>-5</v>
      </c>
      <c r="G340" t="s">
        <v>39</v>
      </c>
      <c r="H340" s="4" t="str">
        <f>VLOOKUP(Transactions[[#This Row],[Sub-category]],DATA_VALIDATION[],2,0)</f>
        <v>Dining Out</v>
      </c>
      <c r="I340" s="4" t="str">
        <f>VLOOKUP(Transactions[[#This Row],[Sub-category]],DATA_VALIDATION[],3,0)</f>
        <v>Expense</v>
      </c>
    </row>
    <row r="341" spans="1:9" x14ac:dyDescent="0.3">
      <c r="A341" s="4" t="s">
        <v>4</v>
      </c>
      <c r="B341" s="3">
        <v>44410</v>
      </c>
      <c r="C341" s="4" t="s">
        <v>7</v>
      </c>
      <c r="D341" s="4">
        <v>5</v>
      </c>
      <c r="E341" s="4"/>
      <c r="F341" s="4">
        <f>Transactions[[#This Row],[Credit]]-Transactions[[#This Row],[Debit]]</f>
        <v>-5</v>
      </c>
      <c r="G341" t="s">
        <v>39</v>
      </c>
      <c r="H341" s="4" t="str">
        <f>VLOOKUP(Transactions[[#This Row],[Sub-category]],DATA_VALIDATION[],2,0)</f>
        <v>Dining Out</v>
      </c>
      <c r="I341" s="4" t="str">
        <f>VLOOKUP(Transactions[[#This Row],[Sub-category]],DATA_VALIDATION[],3,0)</f>
        <v>Expense</v>
      </c>
    </row>
    <row r="342" spans="1:9" x14ac:dyDescent="0.3">
      <c r="A342" s="2" t="s">
        <v>5</v>
      </c>
      <c r="B342" s="1">
        <v>44410</v>
      </c>
      <c r="C342" s="2" t="s">
        <v>6</v>
      </c>
      <c r="D342" s="2"/>
      <c r="E342" s="2">
        <v>4000</v>
      </c>
      <c r="F342" s="4">
        <f>Transactions[[#This Row],[Credit]]-Transactions[[#This Row],[Debit]]</f>
        <v>4000</v>
      </c>
      <c r="G342" t="s">
        <v>59</v>
      </c>
      <c r="H342" s="4" t="str">
        <f>VLOOKUP(Transactions[[#This Row],[Sub-category]],DATA_VALIDATION[],2,0)</f>
        <v>Salary</v>
      </c>
      <c r="I342" s="4" t="str">
        <f>VLOOKUP(Transactions[[#This Row],[Sub-category]],DATA_VALIDATION[],3,0)</f>
        <v>Income</v>
      </c>
    </row>
    <row r="343" spans="1:9" x14ac:dyDescent="0.3">
      <c r="A343" s="4" t="s">
        <v>4</v>
      </c>
      <c r="B343" s="3">
        <v>44411</v>
      </c>
      <c r="C343" s="4" t="s">
        <v>7</v>
      </c>
      <c r="D343" s="4">
        <v>5</v>
      </c>
      <c r="E343" s="4"/>
      <c r="F343" s="4">
        <f>Transactions[[#This Row],[Credit]]-Transactions[[#This Row],[Debit]]</f>
        <v>-5</v>
      </c>
      <c r="G343" t="s">
        <v>39</v>
      </c>
      <c r="H343" s="4" t="str">
        <f>VLOOKUP(Transactions[[#This Row],[Sub-category]],DATA_VALIDATION[],2,0)</f>
        <v>Dining Out</v>
      </c>
      <c r="I343" s="4" t="str">
        <f>VLOOKUP(Transactions[[#This Row],[Sub-category]],DATA_VALIDATION[],3,0)</f>
        <v>Expense</v>
      </c>
    </row>
    <row r="344" spans="1:9" x14ac:dyDescent="0.3">
      <c r="A344" s="2" t="s">
        <v>5</v>
      </c>
      <c r="B344" s="1">
        <v>44413</v>
      </c>
      <c r="C344" s="2" t="s">
        <v>8</v>
      </c>
      <c r="D344" s="2">
        <v>900</v>
      </c>
      <c r="E344" s="2"/>
      <c r="F344" s="4">
        <f>Transactions[[#This Row],[Credit]]-Transactions[[#This Row],[Debit]]</f>
        <v>-900</v>
      </c>
      <c r="G344" t="s">
        <v>57</v>
      </c>
      <c r="H344" s="4" t="str">
        <f>VLOOKUP(Transactions[[#This Row],[Sub-category]],DATA_VALIDATION[],2,0)</f>
        <v>Living Expenses</v>
      </c>
      <c r="I344" s="4" t="str">
        <f>VLOOKUP(Transactions[[#This Row],[Sub-category]],DATA_VALIDATION[],3,0)</f>
        <v>Expense</v>
      </c>
    </row>
    <row r="345" spans="1:9" x14ac:dyDescent="0.3">
      <c r="A345" s="4" t="s">
        <v>5</v>
      </c>
      <c r="B345" s="3">
        <v>44413</v>
      </c>
      <c r="C345" s="4" t="s">
        <v>9</v>
      </c>
      <c r="D345" s="4">
        <v>150</v>
      </c>
      <c r="E345" s="4"/>
      <c r="F345" s="4">
        <f>Transactions[[#This Row],[Credit]]-Transactions[[#This Row],[Debit]]</f>
        <v>-150</v>
      </c>
      <c r="G345" t="s">
        <v>55</v>
      </c>
      <c r="H345" s="4" t="str">
        <f>VLOOKUP(Transactions[[#This Row],[Sub-category]],DATA_VALIDATION[],2,0)</f>
        <v>Transport</v>
      </c>
      <c r="I345" s="4" t="str">
        <f>VLOOKUP(Transactions[[#This Row],[Sub-category]],DATA_VALIDATION[],3,0)</f>
        <v>Expense</v>
      </c>
    </row>
    <row r="346" spans="1:9" x14ac:dyDescent="0.3">
      <c r="A346" s="2" t="s">
        <v>4</v>
      </c>
      <c r="B346" s="1">
        <v>44413</v>
      </c>
      <c r="C346" s="2" t="s">
        <v>7</v>
      </c>
      <c r="D346" s="2">
        <v>5</v>
      </c>
      <c r="E346" s="2"/>
      <c r="F346" s="4">
        <f>Transactions[[#This Row],[Credit]]-Transactions[[#This Row],[Debit]]</f>
        <v>-5</v>
      </c>
      <c r="G346" t="s">
        <v>39</v>
      </c>
      <c r="H346" s="4" t="str">
        <f>VLOOKUP(Transactions[[#This Row],[Sub-category]],DATA_VALIDATION[],2,0)</f>
        <v>Dining Out</v>
      </c>
      <c r="I346" s="4" t="str">
        <f>VLOOKUP(Transactions[[#This Row],[Sub-category]],DATA_VALIDATION[],3,0)</f>
        <v>Expense</v>
      </c>
    </row>
    <row r="347" spans="1:9" x14ac:dyDescent="0.3">
      <c r="A347" s="4" t="s">
        <v>4</v>
      </c>
      <c r="B347" s="3">
        <v>44413</v>
      </c>
      <c r="C347" s="4" t="s">
        <v>7</v>
      </c>
      <c r="D347" s="4">
        <v>5</v>
      </c>
      <c r="E347" s="4"/>
      <c r="F347" s="4">
        <f>Transactions[[#This Row],[Credit]]-Transactions[[#This Row],[Debit]]</f>
        <v>-5</v>
      </c>
      <c r="G347" t="s">
        <v>39</v>
      </c>
      <c r="H347" s="4" t="str">
        <f>VLOOKUP(Transactions[[#This Row],[Sub-category]],DATA_VALIDATION[],2,0)</f>
        <v>Dining Out</v>
      </c>
      <c r="I347" s="4" t="str">
        <f>VLOOKUP(Transactions[[#This Row],[Sub-category]],DATA_VALIDATION[],3,0)</f>
        <v>Expense</v>
      </c>
    </row>
    <row r="348" spans="1:9" x14ac:dyDescent="0.3">
      <c r="A348" s="2" t="s">
        <v>4</v>
      </c>
      <c r="B348" s="1">
        <v>44414</v>
      </c>
      <c r="C348" s="2" t="s">
        <v>7</v>
      </c>
      <c r="D348" s="2">
        <v>5</v>
      </c>
      <c r="E348" s="2"/>
      <c r="F348" s="4">
        <f>Transactions[[#This Row],[Credit]]-Transactions[[#This Row],[Debit]]</f>
        <v>-5</v>
      </c>
      <c r="G348" t="s">
        <v>39</v>
      </c>
      <c r="H348" s="4" t="str">
        <f>VLOOKUP(Transactions[[#This Row],[Sub-category]],DATA_VALIDATION[],2,0)</f>
        <v>Dining Out</v>
      </c>
      <c r="I348" s="4" t="str">
        <f>VLOOKUP(Transactions[[#This Row],[Sub-category]],DATA_VALIDATION[],3,0)</f>
        <v>Expense</v>
      </c>
    </row>
    <row r="349" spans="1:9" x14ac:dyDescent="0.3">
      <c r="A349" s="4" t="s">
        <v>4</v>
      </c>
      <c r="B349" s="3">
        <v>44415</v>
      </c>
      <c r="C349" s="4" t="s">
        <v>7</v>
      </c>
      <c r="D349" s="4">
        <v>5</v>
      </c>
      <c r="E349" s="4"/>
      <c r="F349" s="4">
        <f>Transactions[[#This Row],[Credit]]-Transactions[[#This Row],[Debit]]</f>
        <v>-5</v>
      </c>
      <c r="G349" t="s">
        <v>39</v>
      </c>
      <c r="H349" s="4" t="str">
        <f>VLOOKUP(Transactions[[#This Row],[Sub-category]],DATA_VALIDATION[],2,0)</f>
        <v>Dining Out</v>
      </c>
      <c r="I349" s="4" t="str">
        <f>VLOOKUP(Transactions[[#This Row],[Sub-category]],DATA_VALIDATION[],3,0)</f>
        <v>Expense</v>
      </c>
    </row>
    <row r="350" spans="1:9" x14ac:dyDescent="0.3">
      <c r="A350" s="2" t="s">
        <v>4</v>
      </c>
      <c r="B350" s="1">
        <v>44415</v>
      </c>
      <c r="C350" s="2" t="s">
        <v>10</v>
      </c>
      <c r="D350" s="2">
        <v>137</v>
      </c>
      <c r="E350" s="2"/>
      <c r="F350" s="4">
        <f>Transactions[[#This Row],[Credit]]-Transactions[[#This Row],[Debit]]</f>
        <v>-137</v>
      </c>
      <c r="G350" t="s">
        <v>51</v>
      </c>
      <c r="H350" s="4" t="str">
        <f>VLOOKUP(Transactions[[#This Row],[Sub-category]],DATA_VALIDATION[],2,0)</f>
        <v>Living Expenses</v>
      </c>
      <c r="I350" s="4" t="str">
        <f>VLOOKUP(Transactions[[#This Row],[Sub-category]],DATA_VALIDATION[],3,0)</f>
        <v>Expense</v>
      </c>
    </row>
    <row r="351" spans="1:9" x14ac:dyDescent="0.3">
      <c r="A351" s="4" t="s">
        <v>5</v>
      </c>
      <c r="B351" s="3">
        <v>44418</v>
      </c>
      <c r="C351" s="4" t="s">
        <v>11</v>
      </c>
      <c r="D351" s="4">
        <v>57</v>
      </c>
      <c r="E351" s="4"/>
      <c r="F351" s="4">
        <f>Transactions[[#This Row],[Credit]]-Transactions[[#This Row],[Debit]]</f>
        <v>-57</v>
      </c>
      <c r="G351" t="s">
        <v>48</v>
      </c>
      <c r="H351" s="4" t="str">
        <f>VLOOKUP(Transactions[[#This Row],[Sub-category]],DATA_VALIDATION[],2,0)</f>
        <v>Living Expenses</v>
      </c>
      <c r="I351" s="4" t="str">
        <f>VLOOKUP(Transactions[[#This Row],[Sub-category]],DATA_VALIDATION[],3,0)</f>
        <v>Expense</v>
      </c>
    </row>
    <row r="352" spans="1:9" x14ac:dyDescent="0.3">
      <c r="A352" s="2" t="s">
        <v>4</v>
      </c>
      <c r="B352" s="1">
        <v>44418</v>
      </c>
      <c r="C352" s="2" t="s">
        <v>7</v>
      </c>
      <c r="D352" s="2">
        <v>5</v>
      </c>
      <c r="E352" s="2"/>
      <c r="F352" s="4">
        <f>Transactions[[#This Row],[Credit]]-Transactions[[#This Row],[Debit]]</f>
        <v>-5</v>
      </c>
      <c r="G352" t="s">
        <v>39</v>
      </c>
      <c r="H352" s="4" t="str">
        <f>VLOOKUP(Transactions[[#This Row],[Sub-category]],DATA_VALIDATION[],2,0)</f>
        <v>Dining Out</v>
      </c>
      <c r="I352" s="4" t="str">
        <f>VLOOKUP(Transactions[[#This Row],[Sub-category]],DATA_VALIDATION[],3,0)</f>
        <v>Expense</v>
      </c>
    </row>
    <row r="353" spans="1:9" x14ac:dyDescent="0.3">
      <c r="A353" s="4" t="s">
        <v>4</v>
      </c>
      <c r="B353" s="3">
        <v>44419</v>
      </c>
      <c r="C353" s="4" t="s">
        <v>7</v>
      </c>
      <c r="D353" s="4">
        <v>5</v>
      </c>
      <c r="E353" s="4"/>
      <c r="F353" s="4">
        <f>Transactions[[#This Row],[Credit]]-Transactions[[#This Row],[Debit]]</f>
        <v>-5</v>
      </c>
      <c r="G353" t="s">
        <v>39</v>
      </c>
      <c r="H353" s="4" t="str">
        <f>VLOOKUP(Transactions[[#This Row],[Sub-category]],DATA_VALIDATION[],2,0)</f>
        <v>Dining Out</v>
      </c>
      <c r="I353" s="4" t="str">
        <f>VLOOKUP(Transactions[[#This Row],[Sub-category]],DATA_VALIDATION[],3,0)</f>
        <v>Expense</v>
      </c>
    </row>
    <row r="354" spans="1:9" x14ac:dyDescent="0.3">
      <c r="A354" s="2" t="s">
        <v>4</v>
      </c>
      <c r="B354" s="1">
        <v>44420</v>
      </c>
      <c r="C354" s="2" t="s">
        <v>12</v>
      </c>
      <c r="D354" s="2">
        <v>84.199999999999989</v>
      </c>
      <c r="E354" s="2"/>
      <c r="F354" s="4">
        <f>Transactions[[#This Row],[Credit]]-Transactions[[#This Row],[Debit]]</f>
        <v>-84.199999999999989</v>
      </c>
      <c r="G354" t="s">
        <v>53</v>
      </c>
      <c r="H354" s="4" t="str">
        <f>VLOOKUP(Transactions[[#This Row],[Sub-category]],DATA_VALIDATION[],2,0)</f>
        <v>Transport</v>
      </c>
      <c r="I354" s="4" t="str">
        <f>VLOOKUP(Transactions[[#This Row],[Sub-category]],DATA_VALIDATION[],3,0)</f>
        <v>Expense</v>
      </c>
    </row>
    <row r="355" spans="1:9" x14ac:dyDescent="0.3">
      <c r="A355" s="4" t="s">
        <v>4</v>
      </c>
      <c r="B355" s="3">
        <v>44420</v>
      </c>
      <c r="C355" s="4" t="s">
        <v>7</v>
      </c>
      <c r="D355" s="4">
        <v>5</v>
      </c>
      <c r="E355" s="4"/>
      <c r="F355" s="4">
        <f>Transactions[[#This Row],[Credit]]-Transactions[[#This Row],[Debit]]</f>
        <v>-5</v>
      </c>
      <c r="G355" t="s">
        <v>39</v>
      </c>
      <c r="H355" s="4" t="str">
        <f>VLOOKUP(Transactions[[#This Row],[Sub-category]],DATA_VALIDATION[],2,0)</f>
        <v>Dining Out</v>
      </c>
      <c r="I355" s="4" t="str">
        <f>VLOOKUP(Transactions[[#This Row],[Sub-category]],DATA_VALIDATION[],3,0)</f>
        <v>Expense</v>
      </c>
    </row>
    <row r="356" spans="1:9" x14ac:dyDescent="0.3">
      <c r="A356" s="2" t="s">
        <v>4</v>
      </c>
      <c r="B356" s="1">
        <v>44421</v>
      </c>
      <c r="C356" s="2" t="s">
        <v>7</v>
      </c>
      <c r="D356" s="2">
        <v>5</v>
      </c>
      <c r="E356" s="2"/>
      <c r="F356" s="4">
        <f>Transactions[[#This Row],[Credit]]-Transactions[[#This Row],[Debit]]</f>
        <v>-5</v>
      </c>
      <c r="G356" t="s">
        <v>39</v>
      </c>
      <c r="H356" s="4" t="str">
        <f>VLOOKUP(Transactions[[#This Row],[Sub-category]],DATA_VALIDATION[],2,0)</f>
        <v>Dining Out</v>
      </c>
      <c r="I356" s="4" t="str">
        <f>VLOOKUP(Transactions[[#This Row],[Sub-category]],DATA_VALIDATION[],3,0)</f>
        <v>Expense</v>
      </c>
    </row>
    <row r="357" spans="1:9" x14ac:dyDescent="0.3">
      <c r="A357" s="4" t="s">
        <v>4</v>
      </c>
      <c r="B357" s="3">
        <v>44422</v>
      </c>
      <c r="C357" s="4" t="s">
        <v>10</v>
      </c>
      <c r="D357" s="4">
        <v>142.1</v>
      </c>
      <c r="E357" s="4"/>
      <c r="F357" s="4">
        <f>Transactions[[#This Row],[Credit]]-Transactions[[#This Row],[Debit]]</f>
        <v>-142.1</v>
      </c>
      <c r="G357" t="s">
        <v>51</v>
      </c>
      <c r="H357" s="4" t="str">
        <f>VLOOKUP(Transactions[[#This Row],[Sub-category]],DATA_VALIDATION[],2,0)</f>
        <v>Living Expenses</v>
      </c>
      <c r="I357" s="4" t="str">
        <f>VLOOKUP(Transactions[[#This Row],[Sub-category]],DATA_VALIDATION[],3,0)</f>
        <v>Expense</v>
      </c>
    </row>
    <row r="358" spans="1:9" x14ac:dyDescent="0.3">
      <c r="A358" s="2" t="s">
        <v>4</v>
      </c>
      <c r="B358" s="1">
        <v>44422</v>
      </c>
      <c r="C358" s="2" t="s">
        <v>7</v>
      </c>
      <c r="D358" s="2">
        <v>5</v>
      </c>
      <c r="E358" s="2"/>
      <c r="F358" s="4">
        <f>Transactions[[#This Row],[Credit]]-Transactions[[#This Row],[Debit]]</f>
        <v>-5</v>
      </c>
      <c r="G358" t="s">
        <v>39</v>
      </c>
      <c r="H358" s="4" t="str">
        <f>VLOOKUP(Transactions[[#This Row],[Sub-category]],DATA_VALIDATION[],2,0)</f>
        <v>Dining Out</v>
      </c>
      <c r="I358" s="4" t="str">
        <f>VLOOKUP(Transactions[[#This Row],[Sub-category]],DATA_VALIDATION[],3,0)</f>
        <v>Expense</v>
      </c>
    </row>
    <row r="359" spans="1:9" x14ac:dyDescent="0.3">
      <c r="A359" s="4" t="s">
        <v>4</v>
      </c>
      <c r="B359" s="3">
        <v>44423</v>
      </c>
      <c r="C359" s="4" t="s">
        <v>7</v>
      </c>
      <c r="D359" s="4">
        <v>5</v>
      </c>
      <c r="E359" s="4"/>
      <c r="F359" s="4">
        <f>Transactions[[#This Row],[Credit]]-Transactions[[#This Row],[Debit]]</f>
        <v>-5</v>
      </c>
      <c r="G359" t="s">
        <v>39</v>
      </c>
      <c r="H359" s="4" t="str">
        <f>VLOOKUP(Transactions[[#This Row],[Sub-category]],DATA_VALIDATION[],2,0)</f>
        <v>Dining Out</v>
      </c>
      <c r="I359" s="4" t="str">
        <f>VLOOKUP(Transactions[[#This Row],[Sub-category]],DATA_VALIDATION[],3,0)</f>
        <v>Expense</v>
      </c>
    </row>
    <row r="360" spans="1:9" x14ac:dyDescent="0.3">
      <c r="A360" s="2" t="s">
        <v>4</v>
      </c>
      <c r="B360" s="1">
        <v>44423</v>
      </c>
      <c r="C360" s="2" t="s">
        <v>13</v>
      </c>
      <c r="D360" s="2">
        <v>46.8</v>
      </c>
      <c r="E360" s="2"/>
      <c r="F360" s="4">
        <f>Transactions[[#This Row],[Credit]]-Transactions[[#This Row],[Debit]]</f>
        <v>-46.8</v>
      </c>
      <c r="G360" t="s">
        <v>46</v>
      </c>
      <c r="H360" s="4" t="str">
        <f>VLOOKUP(Transactions[[#This Row],[Sub-category]],DATA_VALIDATION[],2,0)</f>
        <v>Discretionary</v>
      </c>
      <c r="I360" s="4" t="str">
        <f>VLOOKUP(Transactions[[#This Row],[Sub-category]],DATA_VALIDATION[],3,0)</f>
        <v>Expense</v>
      </c>
    </row>
    <row r="361" spans="1:9" x14ac:dyDescent="0.3">
      <c r="A361" s="4" t="s">
        <v>4</v>
      </c>
      <c r="B361" s="3">
        <v>44423</v>
      </c>
      <c r="C361" s="4" t="s">
        <v>14</v>
      </c>
      <c r="D361" s="4">
        <v>104.70000000000002</v>
      </c>
      <c r="E361" s="4"/>
      <c r="F361" s="4">
        <f>Transactions[[#This Row],[Credit]]-Transactions[[#This Row],[Debit]]</f>
        <v>-104.70000000000002</v>
      </c>
      <c r="G361" t="s">
        <v>36</v>
      </c>
      <c r="H361" s="4" t="str">
        <f>VLOOKUP(Transactions[[#This Row],[Sub-category]],DATA_VALIDATION[],2,0)</f>
        <v>Discretionary</v>
      </c>
      <c r="I361" s="4" t="str">
        <f>VLOOKUP(Transactions[[#This Row],[Sub-category]],DATA_VALIDATION[],3,0)</f>
        <v>Expense</v>
      </c>
    </row>
    <row r="362" spans="1:9" x14ac:dyDescent="0.3">
      <c r="A362" s="2" t="s">
        <v>4</v>
      </c>
      <c r="B362" s="1">
        <v>44423</v>
      </c>
      <c r="C362" s="2" t="s">
        <v>15</v>
      </c>
      <c r="D362" s="2">
        <v>59.1</v>
      </c>
      <c r="E362" s="2"/>
      <c r="F362" s="4">
        <f>Transactions[[#This Row],[Credit]]-Transactions[[#This Row],[Debit]]</f>
        <v>-59.1</v>
      </c>
      <c r="G362" t="s">
        <v>58</v>
      </c>
      <c r="H362" s="4" t="str">
        <f>VLOOKUP(Transactions[[#This Row],[Sub-category]],DATA_VALIDATION[],2,0)</f>
        <v>Dining Out</v>
      </c>
      <c r="I362" s="4" t="str">
        <f>VLOOKUP(Transactions[[#This Row],[Sub-category]],DATA_VALIDATION[],3,0)</f>
        <v>Expense</v>
      </c>
    </row>
    <row r="363" spans="1:9" x14ac:dyDescent="0.3">
      <c r="A363" s="4" t="s">
        <v>4</v>
      </c>
      <c r="B363" s="3">
        <v>44424</v>
      </c>
      <c r="C363" s="4" t="s">
        <v>16</v>
      </c>
      <c r="D363" s="4">
        <v>35.1</v>
      </c>
      <c r="E363" s="4"/>
      <c r="F363" s="4">
        <f>Transactions[[#This Row],[Credit]]-Transactions[[#This Row],[Debit]]</f>
        <v>-35.1</v>
      </c>
      <c r="G363" t="s">
        <v>61</v>
      </c>
      <c r="H363" s="4" t="str">
        <f>VLOOKUP(Transactions[[#This Row],[Sub-category]],DATA_VALIDATION[],2,0)</f>
        <v>Transport</v>
      </c>
      <c r="I363" s="4" t="str">
        <f>VLOOKUP(Transactions[[#This Row],[Sub-category]],DATA_VALIDATION[],3,0)</f>
        <v>Expense</v>
      </c>
    </row>
    <row r="364" spans="1:9" x14ac:dyDescent="0.3">
      <c r="A364" s="2" t="s">
        <v>5</v>
      </c>
      <c r="B364" s="1">
        <v>44425</v>
      </c>
      <c r="C364" s="2" t="s">
        <v>17</v>
      </c>
      <c r="D364" s="2">
        <v>30</v>
      </c>
      <c r="E364" s="2"/>
      <c r="F364" s="4">
        <f>Transactions[[#This Row],[Credit]]-Transactions[[#This Row],[Debit]]</f>
        <v>-30</v>
      </c>
      <c r="G364" t="s">
        <v>52</v>
      </c>
      <c r="H364" s="4" t="str">
        <f>VLOOKUP(Transactions[[#This Row],[Sub-category]],DATA_VALIDATION[],2,0)</f>
        <v>Discretionary</v>
      </c>
      <c r="I364" s="4" t="str">
        <f>VLOOKUP(Transactions[[#This Row],[Sub-category]],DATA_VALIDATION[],3,0)</f>
        <v>Expense</v>
      </c>
    </row>
    <row r="365" spans="1:9" x14ac:dyDescent="0.3">
      <c r="A365" s="4" t="s">
        <v>4</v>
      </c>
      <c r="B365" s="3">
        <v>44425</v>
      </c>
      <c r="C365" s="4" t="s">
        <v>7</v>
      </c>
      <c r="D365" s="4">
        <v>5</v>
      </c>
      <c r="E365" s="4"/>
      <c r="F365" s="4">
        <f>Transactions[[#This Row],[Credit]]-Transactions[[#This Row],[Debit]]</f>
        <v>-5</v>
      </c>
      <c r="G365" t="s">
        <v>39</v>
      </c>
      <c r="H365" s="4" t="str">
        <f>VLOOKUP(Transactions[[#This Row],[Sub-category]],DATA_VALIDATION[],2,0)</f>
        <v>Dining Out</v>
      </c>
      <c r="I365" s="4" t="str">
        <f>VLOOKUP(Transactions[[#This Row],[Sub-category]],DATA_VALIDATION[],3,0)</f>
        <v>Expense</v>
      </c>
    </row>
    <row r="366" spans="1:9" x14ac:dyDescent="0.3">
      <c r="A366" s="2" t="s">
        <v>4</v>
      </c>
      <c r="B366" s="1">
        <v>44426</v>
      </c>
      <c r="C366" s="2" t="s">
        <v>7</v>
      </c>
      <c r="D366" s="2">
        <v>5</v>
      </c>
      <c r="E366" s="2"/>
      <c r="F366" s="4">
        <f>Transactions[[#This Row],[Credit]]-Transactions[[#This Row],[Debit]]</f>
        <v>-5</v>
      </c>
      <c r="G366" t="s">
        <v>39</v>
      </c>
      <c r="H366" s="4" t="str">
        <f>VLOOKUP(Transactions[[#This Row],[Sub-category]],DATA_VALIDATION[],2,0)</f>
        <v>Dining Out</v>
      </c>
      <c r="I366" s="4" t="str">
        <f>VLOOKUP(Transactions[[#This Row],[Sub-category]],DATA_VALIDATION[],3,0)</f>
        <v>Expense</v>
      </c>
    </row>
    <row r="367" spans="1:9" x14ac:dyDescent="0.3">
      <c r="A367" s="4" t="s">
        <v>5</v>
      </c>
      <c r="B367" s="3">
        <v>44426</v>
      </c>
      <c r="C367" s="4" t="s">
        <v>19</v>
      </c>
      <c r="D367" s="4">
        <v>40</v>
      </c>
      <c r="E367" s="4"/>
      <c r="F367" s="4">
        <f>Transactions[[#This Row],[Credit]]-Transactions[[#This Row],[Debit]]</f>
        <v>-40</v>
      </c>
      <c r="G367" t="s">
        <v>56</v>
      </c>
      <c r="H367" s="4" t="str">
        <f>VLOOKUP(Transactions[[#This Row],[Sub-category]],DATA_VALIDATION[],2,0)</f>
        <v>Living Expenses</v>
      </c>
      <c r="I367" s="4" t="str">
        <f>VLOOKUP(Transactions[[#This Row],[Sub-category]],DATA_VALIDATION[],3,0)</f>
        <v>Expense</v>
      </c>
    </row>
    <row r="368" spans="1:9" x14ac:dyDescent="0.3">
      <c r="A368" s="2" t="s">
        <v>4</v>
      </c>
      <c r="B368" s="1">
        <v>44427</v>
      </c>
      <c r="C368" s="2" t="s">
        <v>20</v>
      </c>
      <c r="D368" s="2">
        <v>52.1</v>
      </c>
      <c r="E368" s="2"/>
      <c r="F368" s="4">
        <f>Transactions[[#This Row],[Credit]]-Transactions[[#This Row],[Debit]]</f>
        <v>-52.1</v>
      </c>
      <c r="G368" t="s">
        <v>50</v>
      </c>
      <c r="H368" s="4" t="str">
        <f>VLOOKUP(Transactions[[#This Row],[Sub-category]],DATA_VALIDATION[],2,0)</f>
        <v>Discretionary</v>
      </c>
      <c r="I368" s="4" t="str">
        <f>VLOOKUP(Transactions[[#This Row],[Sub-category]],DATA_VALIDATION[],3,0)</f>
        <v>Expense</v>
      </c>
    </row>
    <row r="369" spans="1:9" x14ac:dyDescent="0.3">
      <c r="A369" s="4" t="s">
        <v>4</v>
      </c>
      <c r="B369" s="3">
        <v>44427</v>
      </c>
      <c r="C369" s="4" t="s">
        <v>21</v>
      </c>
      <c r="D369" s="4">
        <v>35</v>
      </c>
      <c r="E369" s="4"/>
      <c r="F369" s="4">
        <f>Transactions[[#This Row],[Credit]]-Transactions[[#This Row],[Debit]]</f>
        <v>-35</v>
      </c>
      <c r="G369" t="s">
        <v>46</v>
      </c>
      <c r="H369" s="4" t="str">
        <f>VLOOKUP(Transactions[[#This Row],[Sub-category]],DATA_VALIDATION[],2,0)</f>
        <v>Discretionary</v>
      </c>
      <c r="I369" s="4" t="str">
        <f>VLOOKUP(Transactions[[#This Row],[Sub-category]],DATA_VALIDATION[],3,0)</f>
        <v>Expense</v>
      </c>
    </row>
    <row r="370" spans="1:9" x14ac:dyDescent="0.3">
      <c r="A370" s="2" t="s">
        <v>4</v>
      </c>
      <c r="B370" s="1">
        <v>44427</v>
      </c>
      <c r="C370" s="2" t="s">
        <v>7</v>
      </c>
      <c r="D370" s="2">
        <v>5</v>
      </c>
      <c r="E370" s="2"/>
      <c r="F370" s="4">
        <f>Transactions[[#This Row],[Credit]]-Transactions[[#This Row],[Debit]]</f>
        <v>-5</v>
      </c>
      <c r="G370" t="s">
        <v>39</v>
      </c>
      <c r="H370" s="4" t="str">
        <f>VLOOKUP(Transactions[[#This Row],[Sub-category]],DATA_VALIDATION[],2,0)</f>
        <v>Dining Out</v>
      </c>
      <c r="I370" s="4" t="str">
        <f>VLOOKUP(Transactions[[#This Row],[Sub-category]],DATA_VALIDATION[],3,0)</f>
        <v>Expense</v>
      </c>
    </row>
    <row r="371" spans="1:9" x14ac:dyDescent="0.3">
      <c r="A371" s="4" t="s">
        <v>4</v>
      </c>
      <c r="B371" s="3">
        <v>44428</v>
      </c>
      <c r="C371" s="4" t="s">
        <v>7</v>
      </c>
      <c r="D371" s="4">
        <v>5</v>
      </c>
      <c r="E371" s="4"/>
      <c r="F371" s="4">
        <f>Transactions[[#This Row],[Credit]]-Transactions[[#This Row],[Debit]]</f>
        <v>-5</v>
      </c>
      <c r="G371" t="s">
        <v>39</v>
      </c>
      <c r="H371" s="4" t="str">
        <f>VLOOKUP(Transactions[[#This Row],[Sub-category]],DATA_VALIDATION[],2,0)</f>
        <v>Dining Out</v>
      </c>
      <c r="I371" s="4" t="str">
        <f>VLOOKUP(Transactions[[#This Row],[Sub-category]],DATA_VALIDATION[],3,0)</f>
        <v>Expense</v>
      </c>
    </row>
    <row r="372" spans="1:9" x14ac:dyDescent="0.3">
      <c r="A372" s="2" t="s">
        <v>4</v>
      </c>
      <c r="B372" s="1">
        <v>44429</v>
      </c>
      <c r="C372" s="2" t="s">
        <v>7</v>
      </c>
      <c r="D372" s="2">
        <v>5</v>
      </c>
      <c r="E372" s="2"/>
      <c r="F372" s="4">
        <f>Transactions[[#This Row],[Credit]]-Transactions[[#This Row],[Debit]]</f>
        <v>-5</v>
      </c>
      <c r="G372" t="s">
        <v>39</v>
      </c>
      <c r="H372" s="4" t="str">
        <f>VLOOKUP(Transactions[[#This Row],[Sub-category]],DATA_VALIDATION[],2,0)</f>
        <v>Dining Out</v>
      </c>
      <c r="I372" s="4" t="str">
        <f>VLOOKUP(Transactions[[#This Row],[Sub-category]],DATA_VALIDATION[],3,0)</f>
        <v>Expense</v>
      </c>
    </row>
    <row r="373" spans="1:9" x14ac:dyDescent="0.3">
      <c r="A373" s="4" t="s">
        <v>4</v>
      </c>
      <c r="B373" s="3">
        <v>44429</v>
      </c>
      <c r="C373" s="4" t="s">
        <v>10</v>
      </c>
      <c r="D373" s="4">
        <v>177</v>
      </c>
      <c r="E373" s="4"/>
      <c r="F373" s="4">
        <f>Transactions[[#This Row],[Credit]]-Transactions[[#This Row],[Debit]]</f>
        <v>-177</v>
      </c>
      <c r="G373" t="s">
        <v>51</v>
      </c>
      <c r="H373" s="4" t="str">
        <f>VLOOKUP(Transactions[[#This Row],[Sub-category]],DATA_VALIDATION[],2,0)</f>
        <v>Living Expenses</v>
      </c>
      <c r="I373" s="4" t="str">
        <f>VLOOKUP(Transactions[[#This Row],[Sub-category]],DATA_VALIDATION[],3,0)</f>
        <v>Expense</v>
      </c>
    </row>
    <row r="374" spans="1:9" x14ac:dyDescent="0.3">
      <c r="A374" s="2" t="s">
        <v>4</v>
      </c>
      <c r="B374" s="1">
        <v>44430</v>
      </c>
      <c r="C374" s="2" t="s">
        <v>22</v>
      </c>
      <c r="D374" s="2">
        <v>44.2</v>
      </c>
      <c r="E374" s="2"/>
      <c r="F374" s="4">
        <f>Transactions[[#This Row],[Credit]]-Transactions[[#This Row],[Debit]]</f>
        <v>-44.2</v>
      </c>
      <c r="G374" t="s">
        <v>58</v>
      </c>
      <c r="H374" s="4" t="str">
        <f>VLOOKUP(Transactions[[#This Row],[Sub-category]],DATA_VALIDATION[],2,0)</f>
        <v>Dining Out</v>
      </c>
      <c r="I374" s="4" t="str">
        <f>VLOOKUP(Transactions[[#This Row],[Sub-category]],DATA_VALIDATION[],3,0)</f>
        <v>Expense</v>
      </c>
    </row>
    <row r="375" spans="1:9" x14ac:dyDescent="0.3">
      <c r="A375" s="4" t="s">
        <v>4</v>
      </c>
      <c r="B375" s="3">
        <v>44431</v>
      </c>
      <c r="C375" s="4" t="s">
        <v>23</v>
      </c>
      <c r="D375" s="4">
        <v>19.2</v>
      </c>
      <c r="E375" s="4"/>
      <c r="F375" s="4">
        <f>Transactions[[#This Row],[Credit]]-Transactions[[#This Row],[Debit]]</f>
        <v>-19.2</v>
      </c>
      <c r="G375" t="s">
        <v>58</v>
      </c>
      <c r="H375" s="4" t="str">
        <f>VLOOKUP(Transactions[[#This Row],[Sub-category]],DATA_VALIDATION[],2,0)</f>
        <v>Dining Out</v>
      </c>
      <c r="I375" s="4" t="str">
        <f>VLOOKUP(Transactions[[#This Row],[Sub-category]],DATA_VALIDATION[],3,0)</f>
        <v>Expense</v>
      </c>
    </row>
    <row r="376" spans="1:9" x14ac:dyDescent="0.3">
      <c r="A376" s="2" t="s">
        <v>5</v>
      </c>
      <c r="B376" s="1">
        <v>44432</v>
      </c>
      <c r="C376" s="2" t="s">
        <v>24</v>
      </c>
      <c r="D376" s="2">
        <v>55</v>
      </c>
      <c r="E376" s="2"/>
      <c r="F376" s="4">
        <f>Transactions[[#This Row],[Credit]]-Transactions[[#This Row],[Debit]]</f>
        <v>-55</v>
      </c>
      <c r="G376" t="s">
        <v>44</v>
      </c>
      <c r="H376" s="4" t="str">
        <f>VLOOKUP(Transactions[[#This Row],[Sub-category]],DATA_VALIDATION[],2,0)</f>
        <v>Charity</v>
      </c>
      <c r="I376" s="4" t="str">
        <f>VLOOKUP(Transactions[[#This Row],[Sub-category]],DATA_VALIDATION[],3,0)</f>
        <v>Expense</v>
      </c>
    </row>
    <row r="377" spans="1:9" x14ac:dyDescent="0.3">
      <c r="A377" s="4" t="s">
        <v>4</v>
      </c>
      <c r="B377" s="3">
        <v>44432</v>
      </c>
      <c r="C377" s="4" t="s">
        <v>12</v>
      </c>
      <c r="D377" s="4">
        <v>69.700000000000017</v>
      </c>
      <c r="E377" s="4"/>
      <c r="F377" s="4">
        <f>Transactions[[#This Row],[Credit]]-Transactions[[#This Row],[Debit]]</f>
        <v>-69.700000000000017</v>
      </c>
      <c r="G377" t="s">
        <v>53</v>
      </c>
      <c r="H377" s="4" t="str">
        <f>VLOOKUP(Transactions[[#This Row],[Sub-category]],DATA_VALIDATION[],2,0)</f>
        <v>Transport</v>
      </c>
      <c r="I377" s="4" t="str">
        <f>VLOOKUP(Transactions[[#This Row],[Sub-category]],DATA_VALIDATION[],3,0)</f>
        <v>Expense</v>
      </c>
    </row>
    <row r="378" spans="1:9" x14ac:dyDescent="0.3">
      <c r="A378" s="2" t="s">
        <v>4</v>
      </c>
      <c r="B378" s="1">
        <v>44432</v>
      </c>
      <c r="C378" s="2" t="s">
        <v>7</v>
      </c>
      <c r="D378" s="2">
        <v>5</v>
      </c>
      <c r="E378" s="2"/>
      <c r="F378" s="4">
        <f>Transactions[[#This Row],[Credit]]-Transactions[[#This Row],[Debit]]</f>
        <v>-5</v>
      </c>
      <c r="G378" t="s">
        <v>39</v>
      </c>
      <c r="H378" s="4" t="str">
        <f>VLOOKUP(Transactions[[#This Row],[Sub-category]],DATA_VALIDATION[],2,0)</f>
        <v>Dining Out</v>
      </c>
      <c r="I378" s="4" t="str">
        <f>VLOOKUP(Transactions[[#This Row],[Sub-category]],DATA_VALIDATION[],3,0)</f>
        <v>Expense</v>
      </c>
    </row>
    <row r="379" spans="1:9" x14ac:dyDescent="0.3">
      <c r="A379" s="4" t="s">
        <v>4</v>
      </c>
      <c r="B379" s="3">
        <v>44433</v>
      </c>
      <c r="C379" s="4" t="s">
        <v>7</v>
      </c>
      <c r="D379" s="4">
        <v>5</v>
      </c>
      <c r="E379" s="4"/>
      <c r="F379" s="4">
        <f>Transactions[[#This Row],[Credit]]-Transactions[[#This Row],[Debit]]</f>
        <v>-5</v>
      </c>
      <c r="G379" t="s">
        <v>39</v>
      </c>
      <c r="H379" s="4" t="str">
        <f>VLOOKUP(Transactions[[#This Row],[Sub-category]],DATA_VALIDATION[],2,0)</f>
        <v>Dining Out</v>
      </c>
      <c r="I379" s="4" t="str">
        <f>VLOOKUP(Transactions[[#This Row],[Sub-category]],DATA_VALIDATION[],3,0)</f>
        <v>Expense</v>
      </c>
    </row>
    <row r="380" spans="1:9" x14ac:dyDescent="0.3">
      <c r="A380" s="2" t="s">
        <v>4</v>
      </c>
      <c r="B380" s="1">
        <v>44434</v>
      </c>
      <c r="C380" s="2" t="s">
        <v>7</v>
      </c>
      <c r="D380" s="2">
        <v>5</v>
      </c>
      <c r="E380" s="2"/>
      <c r="F380" s="4">
        <f>Transactions[[#This Row],[Credit]]-Transactions[[#This Row],[Debit]]</f>
        <v>-5</v>
      </c>
      <c r="G380" t="s">
        <v>39</v>
      </c>
      <c r="H380" s="4" t="str">
        <f>VLOOKUP(Transactions[[#This Row],[Sub-category]],DATA_VALIDATION[],2,0)</f>
        <v>Dining Out</v>
      </c>
      <c r="I380" s="4" t="str">
        <f>VLOOKUP(Transactions[[#This Row],[Sub-category]],DATA_VALIDATION[],3,0)</f>
        <v>Expense</v>
      </c>
    </row>
    <row r="381" spans="1:9" x14ac:dyDescent="0.3">
      <c r="A381" s="4" t="s">
        <v>4</v>
      </c>
      <c r="B381" s="3">
        <v>44435</v>
      </c>
      <c r="C381" s="4" t="s">
        <v>7</v>
      </c>
      <c r="D381" s="4">
        <v>5</v>
      </c>
      <c r="E381" s="4"/>
      <c r="F381" s="4">
        <f>Transactions[[#This Row],[Credit]]-Transactions[[#This Row],[Debit]]</f>
        <v>-5</v>
      </c>
      <c r="G381" t="s">
        <v>39</v>
      </c>
      <c r="H381" s="4" t="str">
        <f>VLOOKUP(Transactions[[#This Row],[Sub-category]],DATA_VALIDATION[],2,0)</f>
        <v>Dining Out</v>
      </c>
      <c r="I381" s="4" t="str">
        <f>VLOOKUP(Transactions[[#This Row],[Sub-category]],DATA_VALIDATION[],3,0)</f>
        <v>Expense</v>
      </c>
    </row>
    <row r="382" spans="1:9" x14ac:dyDescent="0.3">
      <c r="A382" s="2" t="s">
        <v>4</v>
      </c>
      <c r="B382" s="1">
        <v>44436</v>
      </c>
      <c r="C382" s="2" t="s">
        <v>7</v>
      </c>
      <c r="D382" s="2">
        <v>5</v>
      </c>
      <c r="E382" s="2"/>
      <c r="F382" s="4">
        <f>Transactions[[#This Row],[Credit]]-Transactions[[#This Row],[Debit]]</f>
        <v>-5</v>
      </c>
      <c r="G382" t="s">
        <v>39</v>
      </c>
      <c r="H382" s="4" t="str">
        <f>VLOOKUP(Transactions[[#This Row],[Sub-category]],DATA_VALIDATION[],2,0)</f>
        <v>Dining Out</v>
      </c>
      <c r="I382" s="4" t="str">
        <f>VLOOKUP(Transactions[[#This Row],[Sub-category]],DATA_VALIDATION[],3,0)</f>
        <v>Expense</v>
      </c>
    </row>
    <row r="383" spans="1:9" x14ac:dyDescent="0.3">
      <c r="A383" s="4" t="s">
        <v>4</v>
      </c>
      <c r="B383" s="3">
        <v>44436</v>
      </c>
      <c r="C383" s="4" t="s">
        <v>10</v>
      </c>
      <c r="D383" s="4">
        <v>117</v>
      </c>
      <c r="E383" s="4"/>
      <c r="F383" s="4">
        <f>Transactions[[#This Row],[Credit]]-Transactions[[#This Row],[Debit]]</f>
        <v>-117</v>
      </c>
      <c r="G383" t="s">
        <v>51</v>
      </c>
      <c r="H383" s="4" t="str">
        <f>VLOOKUP(Transactions[[#This Row],[Sub-category]],DATA_VALIDATION[],2,0)</f>
        <v>Living Expenses</v>
      </c>
      <c r="I383" s="4" t="str">
        <f>VLOOKUP(Transactions[[#This Row],[Sub-category]],DATA_VALIDATION[],3,0)</f>
        <v>Expense</v>
      </c>
    </row>
    <row r="384" spans="1:9" x14ac:dyDescent="0.3">
      <c r="A384" s="2" t="s">
        <v>4</v>
      </c>
      <c r="B384" s="1">
        <v>44437</v>
      </c>
      <c r="C384" s="2" t="s">
        <v>25</v>
      </c>
      <c r="D384" s="2">
        <v>131.9</v>
      </c>
      <c r="E384" s="2"/>
      <c r="F384" s="4">
        <f>Transactions[[#This Row],[Credit]]-Transactions[[#This Row],[Debit]]</f>
        <v>-131.9</v>
      </c>
      <c r="G384" t="s">
        <v>36</v>
      </c>
      <c r="H384" s="4" t="str">
        <f>VLOOKUP(Transactions[[#This Row],[Sub-category]],DATA_VALIDATION[],2,0)</f>
        <v>Discretionary</v>
      </c>
      <c r="I384" s="4" t="str">
        <f>VLOOKUP(Transactions[[#This Row],[Sub-category]],DATA_VALIDATION[],3,0)</f>
        <v>Expense</v>
      </c>
    </row>
    <row r="385" spans="1:9" x14ac:dyDescent="0.3">
      <c r="A385" s="4" t="s">
        <v>4</v>
      </c>
      <c r="B385" s="3">
        <v>44437</v>
      </c>
      <c r="C385" s="4" t="s">
        <v>26</v>
      </c>
      <c r="D385" s="4">
        <v>182.39999999999998</v>
      </c>
      <c r="E385" s="4"/>
      <c r="F385" s="4">
        <f>Transactions[[#This Row],[Credit]]-Transactions[[#This Row],[Debit]]</f>
        <v>-182.39999999999998</v>
      </c>
      <c r="G385" t="s">
        <v>46</v>
      </c>
      <c r="H385" s="4" t="str">
        <f>VLOOKUP(Transactions[[#This Row],[Sub-category]],DATA_VALIDATION[],2,0)</f>
        <v>Discretionary</v>
      </c>
      <c r="I385" s="4" t="str">
        <f>VLOOKUP(Transactions[[#This Row],[Sub-category]],DATA_VALIDATION[],3,0)</f>
        <v>Expense</v>
      </c>
    </row>
    <row r="386" spans="1:9" x14ac:dyDescent="0.3">
      <c r="A386" s="2" t="s">
        <v>4</v>
      </c>
      <c r="B386" s="1">
        <v>44438</v>
      </c>
      <c r="C386" s="2" t="s">
        <v>14</v>
      </c>
      <c r="D386" s="2">
        <v>152.29999999999998</v>
      </c>
      <c r="E386" s="2"/>
      <c r="F386" s="4">
        <f>Transactions[[#This Row],[Credit]]-Transactions[[#This Row],[Debit]]</f>
        <v>-152.29999999999998</v>
      </c>
      <c r="G386" t="s">
        <v>36</v>
      </c>
      <c r="H386" s="4" t="str">
        <f>VLOOKUP(Transactions[[#This Row],[Sub-category]],DATA_VALIDATION[],2,0)</f>
        <v>Discretionary</v>
      </c>
      <c r="I386" s="4" t="str">
        <f>VLOOKUP(Transactions[[#This Row],[Sub-category]],DATA_VALIDATION[],3,0)</f>
        <v>Expense</v>
      </c>
    </row>
    <row r="387" spans="1:9" x14ac:dyDescent="0.3">
      <c r="A387" s="4" t="s">
        <v>4</v>
      </c>
      <c r="B387" s="3">
        <v>44438</v>
      </c>
      <c r="C387" s="4" t="s">
        <v>16</v>
      </c>
      <c r="D387" s="4">
        <v>30.300000000000004</v>
      </c>
      <c r="E387" s="4"/>
      <c r="F387" s="4">
        <f>Transactions[[#This Row],[Credit]]-Transactions[[#This Row],[Debit]]</f>
        <v>-30.300000000000004</v>
      </c>
      <c r="G387" t="s">
        <v>61</v>
      </c>
      <c r="H387" s="4" t="str">
        <f>VLOOKUP(Transactions[[#This Row],[Sub-category]],DATA_VALIDATION[],2,0)</f>
        <v>Transport</v>
      </c>
      <c r="I387" s="4" t="str">
        <f>VLOOKUP(Transactions[[#This Row],[Sub-category]],DATA_VALIDATION[],3,0)</f>
        <v>Expense</v>
      </c>
    </row>
    <row r="388" spans="1:9" x14ac:dyDescent="0.3">
      <c r="A388" s="2" t="s">
        <v>4</v>
      </c>
      <c r="B388" s="1">
        <v>44438</v>
      </c>
      <c r="C388" s="2" t="s">
        <v>30</v>
      </c>
      <c r="D388" s="2">
        <v>15</v>
      </c>
      <c r="E388" s="2"/>
      <c r="F388" s="4">
        <f>Transactions[[#This Row],[Credit]]-Transactions[[#This Row],[Debit]]</f>
        <v>-15</v>
      </c>
      <c r="G388" t="s">
        <v>58</v>
      </c>
      <c r="H388" s="4" t="str">
        <f>VLOOKUP(Transactions[[#This Row],[Sub-category]],DATA_VALIDATION[],2,0)</f>
        <v>Dining Out</v>
      </c>
      <c r="I388" s="4" t="str">
        <f>VLOOKUP(Transactions[[#This Row],[Sub-category]],DATA_VALIDATION[],3,0)</f>
        <v>Expense</v>
      </c>
    </row>
    <row r="389" spans="1:9" x14ac:dyDescent="0.3">
      <c r="A389" s="4" t="s">
        <v>4</v>
      </c>
      <c r="B389" s="3">
        <v>44439</v>
      </c>
      <c r="C389" s="4" t="s">
        <v>7</v>
      </c>
      <c r="D389" s="4">
        <v>5</v>
      </c>
      <c r="E389" s="4"/>
      <c r="F389" s="4">
        <f>Transactions[[#This Row],[Credit]]-Transactions[[#This Row],[Debit]]</f>
        <v>-5</v>
      </c>
      <c r="G389" t="s">
        <v>39</v>
      </c>
      <c r="H389" s="4" t="str">
        <f>VLOOKUP(Transactions[[#This Row],[Sub-category]],DATA_VALIDATION[],2,0)</f>
        <v>Dining Out</v>
      </c>
      <c r="I389" s="4" t="str">
        <f>VLOOKUP(Transactions[[#This Row],[Sub-category]],DATA_VALIDATION[],3,0)</f>
        <v>Expense</v>
      </c>
    </row>
    <row r="390" spans="1:9" x14ac:dyDescent="0.3">
      <c r="A390" s="2" t="s">
        <v>4</v>
      </c>
      <c r="B390" s="1">
        <v>44441</v>
      </c>
      <c r="C390" s="2" t="s">
        <v>7</v>
      </c>
      <c r="D390" s="2">
        <v>5</v>
      </c>
      <c r="E390" s="2"/>
      <c r="F390" s="4">
        <f>Transactions[[#This Row],[Credit]]-Transactions[[#This Row],[Debit]]</f>
        <v>-5</v>
      </c>
      <c r="G390" t="s">
        <v>39</v>
      </c>
      <c r="H390" s="4" t="str">
        <f>VLOOKUP(Transactions[[#This Row],[Sub-category]],DATA_VALIDATION[],2,0)</f>
        <v>Dining Out</v>
      </c>
      <c r="I390" s="4" t="str">
        <f>VLOOKUP(Transactions[[#This Row],[Sub-category]],DATA_VALIDATION[],3,0)</f>
        <v>Expense</v>
      </c>
    </row>
    <row r="391" spans="1:9" x14ac:dyDescent="0.3">
      <c r="A391" s="4" t="s">
        <v>5</v>
      </c>
      <c r="B391" s="3">
        <v>44441</v>
      </c>
      <c r="C391" s="4" t="s">
        <v>6</v>
      </c>
      <c r="D391" s="4"/>
      <c r="E391" s="4">
        <v>4000</v>
      </c>
      <c r="F391" s="4">
        <f>Transactions[[#This Row],[Credit]]-Transactions[[#This Row],[Debit]]</f>
        <v>4000</v>
      </c>
      <c r="G391" t="s">
        <v>59</v>
      </c>
      <c r="H391" s="4" t="str">
        <f>VLOOKUP(Transactions[[#This Row],[Sub-category]],DATA_VALIDATION[],2,0)</f>
        <v>Salary</v>
      </c>
      <c r="I391" s="4" t="str">
        <f>VLOOKUP(Transactions[[#This Row],[Sub-category]],DATA_VALIDATION[],3,0)</f>
        <v>Income</v>
      </c>
    </row>
    <row r="392" spans="1:9" x14ac:dyDescent="0.3">
      <c r="A392" s="2" t="s">
        <v>4</v>
      </c>
      <c r="B392" s="1">
        <v>44442</v>
      </c>
      <c r="C392" s="2" t="s">
        <v>7</v>
      </c>
      <c r="D392" s="2">
        <v>5</v>
      </c>
      <c r="E392" s="2"/>
      <c r="F392" s="4">
        <f>Transactions[[#This Row],[Credit]]-Transactions[[#This Row],[Debit]]</f>
        <v>-5</v>
      </c>
      <c r="G392" t="s">
        <v>39</v>
      </c>
      <c r="H392" s="4" t="str">
        <f>VLOOKUP(Transactions[[#This Row],[Sub-category]],DATA_VALIDATION[],2,0)</f>
        <v>Dining Out</v>
      </c>
      <c r="I392" s="4" t="str">
        <f>VLOOKUP(Transactions[[#This Row],[Sub-category]],DATA_VALIDATION[],3,0)</f>
        <v>Expense</v>
      </c>
    </row>
    <row r="393" spans="1:9" x14ac:dyDescent="0.3">
      <c r="A393" s="4" t="s">
        <v>5</v>
      </c>
      <c r="B393" s="3">
        <v>44444</v>
      </c>
      <c r="C393" s="4" t="s">
        <v>8</v>
      </c>
      <c r="D393" s="4">
        <v>900</v>
      </c>
      <c r="E393" s="4"/>
      <c r="F393" s="4">
        <f>Transactions[[#This Row],[Credit]]-Transactions[[#This Row],[Debit]]</f>
        <v>-900</v>
      </c>
      <c r="G393" t="s">
        <v>57</v>
      </c>
      <c r="H393" s="4" t="str">
        <f>VLOOKUP(Transactions[[#This Row],[Sub-category]],DATA_VALIDATION[],2,0)</f>
        <v>Living Expenses</v>
      </c>
      <c r="I393" s="4" t="str">
        <f>VLOOKUP(Transactions[[#This Row],[Sub-category]],DATA_VALIDATION[],3,0)</f>
        <v>Expense</v>
      </c>
    </row>
    <row r="394" spans="1:9" x14ac:dyDescent="0.3">
      <c r="A394" s="2" t="s">
        <v>5</v>
      </c>
      <c r="B394" s="1">
        <v>44444</v>
      </c>
      <c r="C394" s="2" t="s">
        <v>9</v>
      </c>
      <c r="D394" s="2">
        <v>150</v>
      </c>
      <c r="E394" s="2"/>
      <c r="F394" s="4">
        <f>Transactions[[#This Row],[Credit]]-Transactions[[#This Row],[Debit]]</f>
        <v>-150</v>
      </c>
      <c r="G394" t="s">
        <v>55</v>
      </c>
      <c r="H394" s="4" t="str">
        <f>VLOOKUP(Transactions[[#This Row],[Sub-category]],DATA_VALIDATION[],2,0)</f>
        <v>Transport</v>
      </c>
      <c r="I394" s="4" t="str">
        <f>VLOOKUP(Transactions[[#This Row],[Sub-category]],DATA_VALIDATION[],3,0)</f>
        <v>Expense</v>
      </c>
    </row>
    <row r="395" spans="1:9" x14ac:dyDescent="0.3">
      <c r="A395" s="4" t="s">
        <v>4</v>
      </c>
      <c r="B395" s="3">
        <v>44444</v>
      </c>
      <c r="C395" s="4" t="s">
        <v>7</v>
      </c>
      <c r="D395" s="4">
        <v>5</v>
      </c>
      <c r="E395" s="4"/>
      <c r="F395" s="4">
        <f>Transactions[[#This Row],[Credit]]-Transactions[[#This Row],[Debit]]</f>
        <v>-5</v>
      </c>
      <c r="G395" t="s">
        <v>39</v>
      </c>
      <c r="H395" s="4" t="str">
        <f>VLOOKUP(Transactions[[#This Row],[Sub-category]],DATA_VALIDATION[],2,0)</f>
        <v>Dining Out</v>
      </c>
      <c r="I395" s="4" t="str">
        <f>VLOOKUP(Transactions[[#This Row],[Sub-category]],DATA_VALIDATION[],3,0)</f>
        <v>Expense</v>
      </c>
    </row>
    <row r="396" spans="1:9" x14ac:dyDescent="0.3">
      <c r="A396" s="2" t="s">
        <v>4</v>
      </c>
      <c r="B396" s="1">
        <v>44444</v>
      </c>
      <c r="C396" s="2" t="s">
        <v>7</v>
      </c>
      <c r="D396" s="2">
        <v>5</v>
      </c>
      <c r="E396" s="2"/>
      <c r="F396" s="4">
        <f>Transactions[[#This Row],[Credit]]-Transactions[[#This Row],[Debit]]</f>
        <v>-5</v>
      </c>
      <c r="G396" t="s">
        <v>39</v>
      </c>
      <c r="H396" s="4" t="str">
        <f>VLOOKUP(Transactions[[#This Row],[Sub-category]],DATA_VALIDATION[],2,0)</f>
        <v>Dining Out</v>
      </c>
      <c r="I396" s="4" t="str">
        <f>VLOOKUP(Transactions[[#This Row],[Sub-category]],DATA_VALIDATION[],3,0)</f>
        <v>Expense</v>
      </c>
    </row>
    <row r="397" spans="1:9" x14ac:dyDescent="0.3">
      <c r="A397" s="4" t="s">
        <v>4</v>
      </c>
      <c r="B397" s="3">
        <v>44445</v>
      </c>
      <c r="C397" s="4" t="s">
        <v>7</v>
      </c>
      <c r="D397" s="4">
        <v>5</v>
      </c>
      <c r="E397" s="4"/>
      <c r="F397" s="4">
        <f>Transactions[[#This Row],[Credit]]-Transactions[[#This Row],[Debit]]</f>
        <v>-5</v>
      </c>
      <c r="G397" t="s">
        <v>39</v>
      </c>
      <c r="H397" s="4" t="str">
        <f>VLOOKUP(Transactions[[#This Row],[Sub-category]],DATA_VALIDATION[],2,0)</f>
        <v>Dining Out</v>
      </c>
      <c r="I397" s="4" t="str">
        <f>VLOOKUP(Transactions[[#This Row],[Sub-category]],DATA_VALIDATION[],3,0)</f>
        <v>Expense</v>
      </c>
    </row>
    <row r="398" spans="1:9" x14ac:dyDescent="0.3">
      <c r="A398" s="2" t="s">
        <v>4</v>
      </c>
      <c r="B398" s="1">
        <v>44446</v>
      </c>
      <c r="C398" s="2" t="s">
        <v>7</v>
      </c>
      <c r="D398" s="2">
        <v>5</v>
      </c>
      <c r="E398" s="2"/>
      <c r="F398" s="4">
        <f>Transactions[[#This Row],[Credit]]-Transactions[[#This Row],[Debit]]</f>
        <v>-5</v>
      </c>
      <c r="G398" t="s">
        <v>39</v>
      </c>
      <c r="H398" s="4" t="str">
        <f>VLOOKUP(Transactions[[#This Row],[Sub-category]],DATA_VALIDATION[],2,0)</f>
        <v>Dining Out</v>
      </c>
      <c r="I398" s="4" t="str">
        <f>VLOOKUP(Transactions[[#This Row],[Sub-category]],DATA_VALIDATION[],3,0)</f>
        <v>Expense</v>
      </c>
    </row>
    <row r="399" spans="1:9" x14ac:dyDescent="0.3">
      <c r="A399" s="4" t="s">
        <v>4</v>
      </c>
      <c r="B399" s="3">
        <v>44446</v>
      </c>
      <c r="C399" s="4" t="s">
        <v>10</v>
      </c>
      <c r="D399" s="4">
        <v>163.39999999999998</v>
      </c>
      <c r="E399" s="4"/>
      <c r="F399" s="4">
        <f>Transactions[[#This Row],[Credit]]-Transactions[[#This Row],[Debit]]</f>
        <v>-163.39999999999998</v>
      </c>
      <c r="G399" t="s">
        <v>51</v>
      </c>
      <c r="H399" s="4" t="str">
        <f>VLOOKUP(Transactions[[#This Row],[Sub-category]],DATA_VALIDATION[],2,0)</f>
        <v>Living Expenses</v>
      </c>
      <c r="I399" s="4" t="str">
        <f>VLOOKUP(Transactions[[#This Row],[Sub-category]],DATA_VALIDATION[],3,0)</f>
        <v>Expense</v>
      </c>
    </row>
    <row r="400" spans="1:9" x14ac:dyDescent="0.3">
      <c r="A400" s="2" t="s">
        <v>5</v>
      </c>
      <c r="B400" s="1">
        <v>44449</v>
      </c>
      <c r="C400" s="2" t="s">
        <v>11</v>
      </c>
      <c r="D400" s="2">
        <v>58.1</v>
      </c>
      <c r="E400" s="2"/>
      <c r="F400" s="4">
        <f>Transactions[[#This Row],[Credit]]-Transactions[[#This Row],[Debit]]</f>
        <v>-58.1</v>
      </c>
      <c r="G400" t="s">
        <v>48</v>
      </c>
      <c r="H400" s="4" t="str">
        <f>VLOOKUP(Transactions[[#This Row],[Sub-category]],DATA_VALIDATION[],2,0)</f>
        <v>Living Expenses</v>
      </c>
      <c r="I400" s="4" t="str">
        <f>VLOOKUP(Transactions[[#This Row],[Sub-category]],DATA_VALIDATION[],3,0)</f>
        <v>Expense</v>
      </c>
    </row>
    <row r="401" spans="1:9" x14ac:dyDescent="0.3">
      <c r="A401" s="4" t="s">
        <v>4</v>
      </c>
      <c r="B401" s="3">
        <v>44449</v>
      </c>
      <c r="C401" s="4" t="s">
        <v>7</v>
      </c>
      <c r="D401" s="4">
        <v>5</v>
      </c>
      <c r="E401" s="4"/>
      <c r="F401" s="4">
        <f>Transactions[[#This Row],[Credit]]-Transactions[[#This Row],[Debit]]</f>
        <v>-5</v>
      </c>
      <c r="G401" t="s">
        <v>39</v>
      </c>
      <c r="H401" s="4" t="str">
        <f>VLOOKUP(Transactions[[#This Row],[Sub-category]],DATA_VALIDATION[],2,0)</f>
        <v>Dining Out</v>
      </c>
      <c r="I401" s="4" t="str">
        <f>VLOOKUP(Transactions[[#This Row],[Sub-category]],DATA_VALIDATION[],3,0)</f>
        <v>Expense</v>
      </c>
    </row>
    <row r="402" spans="1:9" x14ac:dyDescent="0.3">
      <c r="A402" s="2" t="s">
        <v>4</v>
      </c>
      <c r="B402" s="1">
        <v>44450</v>
      </c>
      <c r="C402" s="2" t="s">
        <v>7</v>
      </c>
      <c r="D402" s="2">
        <v>5</v>
      </c>
      <c r="E402" s="2"/>
      <c r="F402" s="4">
        <f>Transactions[[#This Row],[Credit]]-Transactions[[#This Row],[Debit]]</f>
        <v>-5</v>
      </c>
      <c r="G402" t="s">
        <v>39</v>
      </c>
      <c r="H402" s="4" t="str">
        <f>VLOOKUP(Transactions[[#This Row],[Sub-category]],DATA_VALIDATION[],2,0)</f>
        <v>Dining Out</v>
      </c>
      <c r="I402" s="4" t="str">
        <f>VLOOKUP(Transactions[[#This Row],[Sub-category]],DATA_VALIDATION[],3,0)</f>
        <v>Expense</v>
      </c>
    </row>
    <row r="403" spans="1:9" x14ac:dyDescent="0.3">
      <c r="A403" s="4" t="s">
        <v>4</v>
      </c>
      <c r="B403" s="3">
        <v>44451</v>
      </c>
      <c r="C403" s="4" t="s">
        <v>12</v>
      </c>
      <c r="D403" s="4">
        <v>85.299999999999983</v>
      </c>
      <c r="E403" s="4"/>
      <c r="F403" s="4">
        <f>Transactions[[#This Row],[Credit]]-Transactions[[#This Row],[Debit]]</f>
        <v>-85.299999999999983</v>
      </c>
      <c r="G403" t="s">
        <v>53</v>
      </c>
      <c r="H403" s="4" t="str">
        <f>VLOOKUP(Transactions[[#This Row],[Sub-category]],DATA_VALIDATION[],2,0)</f>
        <v>Transport</v>
      </c>
      <c r="I403" s="4" t="str">
        <f>VLOOKUP(Transactions[[#This Row],[Sub-category]],DATA_VALIDATION[],3,0)</f>
        <v>Expense</v>
      </c>
    </row>
    <row r="404" spans="1:9" x14ac:dyDescent="0.3">
      <c r="A404" s="2" t="s">
        <v>4</v>
      </c>
      <c r="B404" s="1">
        <v>44451</v>
      </c>
      <c r="C404" s="2" t="s">
        <v>7</v>
      </c>
      <c r="D404" s="2">
        <v>5</v>
      </c>
      <c r="E404" s="2"/>
      <c r="F404" s="4">
        <f>Transactions[[#This Row],[Credit]]-Transactions[[#This Row],[Debit]]</f>
        <v>-5</v>
      </c>
      <c r="G404" t="s">
        <v>39</v>
      </c>
      <c r="H404" s="4" t="str">
        <f>VLOOKUP(Transactions[[#This Row],[Sub-category]],DATA_VALIDATION[],2,0)</f>
        <v>Dining Out</v>
      </c>
      <c r="I404" s="4" t="str">
        <f>VLOOKUP(Transactions[[#This Row],[Sub-category]],DATA_VALIDATION[],3,0)</f>
        <v>Expense</v>
      </c>
    </row>
    <row r="405" spans="1:9" x14ac:dyDescent="0.3">
      <c r="A405" s="4" t="s">
        <v>4</v>
      </c>
      <c r="B405" s="3">
        <v>44452</v>
      </c>
      <c r="C405" s="4" t="s">
        <v>7</v>
      </c>
      <c r="D405" s="4">
        <v>5</v>
      </c>
      <c r="E405" s="4"/>
      <c r="F405" s="4">
        <f>Transactions[[#This Row],[Credit]]-Transactions[[#This Row],[Debit]]</f>
        <v>-5</v>
      </c>
      <c r="G405" t="s">
        <v>39</v>
      </c>
      <c r="H405" s="4" t="str">
        <f>VLOOKUP(Transactions[[#This Row],[Sub-category]],DATA_VALIDATION[],2,0)</f>
        <v>Dining Out</v>
      </c>
      <c r="I405" s="4" t="str">
        <f>VLOOKUP(Transactions[[#This Row],[Sub-category]],DATA_VALIDATION[],3,0)</f>
        <v>Expense</v>
      </c>
    </row>
    <row r="406" spans="1:9" x14ac:dyDescent="0.3">
      <c r="A406" s="2" t="s">
        <v>4</v>
      </c>
      <c r="B406" s="1">
        <v>44453</v>
      </c>
      <c r="C406" s="2" t="s">
        <v>10</v>
      </c>
      <c r="D406" s="2">
        <v>143</v>
      </c>
      <c r="E406" s="2"/>
      <c r="F406" s="4">
        <f>Transactions[[#This Row],[Credit]]-Transactions[[#This Row],[Debit]]</f>
        <v>-143</v>
      </c>
      <c r="G406" t="s">
        <v>51</v>
      </c>
      <c r="H406" s="4" t="str">
        <f>VLOOKUP(Transactions[[#This Row],[Sub-category]],DATA_VALIDATION[],2,0)</f>
        <v>Living Expenses</v>
      </c>
      <c r="I406" s="4" t="str">
        <f>VLOOKUP(Transactions[[#This Row],[Sub-category]],DATA_VALIDATION[],3,0)</f>
        <v>Expense</v>
      </c>
    </row>
    <row r="407" spans="1:9" x14ac:dyDescent="0.3">
      <c r="A407" s="4" t="s">
        <v>4</v>
      </c>
      <c r="B407" s="3">
        <v>44453</v>
      </c>
      <c r="C407" s="4" t="s">
        <v>7</v>
      </c>
      <c r="D407" s="4">
        <v>5</v>
      </c>
      <c r="E407" s="4"/>
      <c r="F407" s="4">
        <f>Transactions[[#This Row],[Credit]]-Transactions[[#This Row],[Debit]]</f>
        <v>-5</v>
      </c>
      <c r="G407" t="s">
        <v>39</v>
      </c>
      <c r="H407" s="4" t="str">
        <f>VLOOKUP(Transactions[[#This Row],[Sub-category]],DATA_VALIDATION[],2,0)</f>
        <v>Dining Out</v>
      </c>
      <c r="I407" s="4" t="str">
        <f>VLOOKUP(Transactions[[#This Row],[Sub-category]],DATA_VALIDATION[],3,0)</f>
        <v>Expense</v>
      </c>
    </row>
    <row r="408" spans="1:9" x14ac:dyDescent="0.3">
      <c r="A408" s="2" t="s">
        <v>4</v>
      </c>
      <c r="B408" s="1">
        <v>44454</v>
      </c>
      <c r="C408" s="2" t="s">
        <v>7</v>
      </c>
      <c r="D408" s="2">
        <v>5</v>
      </c>
      <c r="E408" s="2"/>
      <c r="F408" s="4">
        <f>Transactions[[#This Row],[Credit]]-Transactions[[#This Row],[Debit]]</f>
        <v>-5</v>
      </c>
      <c r="G408" t="s">
        <v>39</v>
      </c>
      <c r="H408" s="4" t="str">
        <f>VLOOKUP(Transactions[[#This Row],[Sub-category]],DATA_VALIDATION[],2,0)</f>
        <v>Dining Out</v>
      </c>
      <c r="I408" s="4" t="str">
        <f>VLOOKUP(Transactions[[#This Row],[Sub-category]],DATA_VALIDATION[],3,0)</f>
        <v>Expense</v>
      </c>
    </row>
    <row r="409" spans="1:9" x14ac:dyDescent="0.3">
      <c r="A409" s="4" t="s">
        <v>4</v>
      </c>
      <c r="B409" s="3">
        <v>44454</v>
      </c>
      <c r="C409" s="4" t="s">
        <v>13</v>
      </c>
      <c r="D409" s="4">
        <v>47.8</v>
      </c>
      <c r="E409" s="4"/>
      <c r="F409" s="4">
        <f>Transactions[[#This Row],[Credit]]-Transactions[[#This Row],[Debit]]</f>
        <v>-47.8</v>
      </c>
      <c r="G409" t="s">
        <v>46</v>
      </c>
      <c r="H409" s="4" t="str">
        <f>VLOOKUP(Transactions[[#This Row],[Sub-category]],DATA_VALIDATION[],2,0)</f>
        <v>Discretionary</v>
      </c>
      <c r="I409" s="4" t="str">
        <f>VLOOKUP(Transactions[[#This Row],[Sub-category]],DATA_VALIDATION[],3,0)</f>
        <v>Expense</v>
      </c>
    </row>
    <row r="410" spans="1:9" x14ac:dyDescent="0.3">
      <c r="A410" s="2" t="s">
        <v>4</v>
      </c>
      <c r="B410" s="1">
        <v>44454</v>
      </c>
      <c r="C410" s="2" t="s">
        <v>14</v>
      </c>
      <c r="D410" s="2">
        <v>105.80000000000001</v>
      </c>
      <c r="E410" s="2"/>
      <c r="F410" s="4">
        <f>Transactions[[#This Row],[Credit]]-Transactions[[#This Row],[Debit]]</f>
        <v>-105.80000000000001</v>
      </c>
      <c r="G410" t="s">
        <v>36</v>
      </c>
      <c r="H410" s="4" t="str">
        <f>VLOOKUP(Transactions[[#This Row],[Sub-category]],DATA_VALIDATION[],2,0)</f>
        <v>Discretionary</v>
      </c>
      <c r="I410" s="4" t="str">
        <f>VLOOKUP(Transactions[[#This Row],[Sub-category]],DATA_VALIDATION[],3,0)</f>
        <v>Expense</v>
      </c>
    </row>
    <row r="411" spans="1:9" x14ac:dyDescent="0.3">
      <c r="A411" s="4" t="s">
        <v>4</v>
      </c>
      <c r="B411" s="3">
        <v>44454</v>
      </c>
      <c r="C411" s="4" t="s">
        <v>15</v>
      </c>
      <c r="D411" s="4">
        <v>60.1</v>
      </c>
      <c r="E411" s="4"/>
      <c r="F411" s="4">
        <f>Transactions[[#This Row],[Credit]]-Transactions[[#This Row],[Debit]]</f>
        <v>-60.1</v>
      </c>
      <c r="G411" t="s">
        <v>58</v>
      </c>
      <c r="H411" s="4" t="str">
        <f>VLOOKUP(Transactions[[#This Row],[Sub-category]],DATA_VALIDATION[],2,0)</f>
        <v>Dining Out</v>
      </c>
      <c r="I411" s="4" t="str">
        <f>VLOOKUP(Transactions[[#This Row],[Sub-category]],DATA_VALIDATION[],3,0)</f>
        <v>Expense</v>
      </c>
    </row>
    <row r="412" spans="1:9" x14ac:dyDescent="0.3">
      <c r="A412" s="2" t="s">
        <v>4</v>
      </c>
      <c r="B412" s="1">
        <v>44455</v>
      </c>
      <c r="C412" s="2" t="s">
        <v>16</v>
      </c>
      <c r="D412" s="2">
        <v>36.200000000000003</v>
      </c>
      <c r="E412" s="2"/>
      <c r="F412" s="4">
        <f>Transactions[[#This Row],[Credit]]-Transactions[[#This Row],[Debit]]</f>
        <v>-36.200000000000003</v>
      </c>
      <c r="G412" t="s">
        <v>61</v>
      </c>
      <c r="H412" s="4" t="str">
        <f>VLOOKUP(Transactions[[#This Row],[Sub-category]],DATA_VALIDATION[],2,0)</f>
        <v>Transport</v>
      </c>
      <c r="I412" s="4" t="str">
        <f>VLOOKUP(Transactions[[#This Row],[Sub-category]],DATA_VALIDATION[],3,0)</f>
        <v>Expense</v>
      </c>
    </row>
    <row r="413" spans="1:9" x14ac:dyDescent="0.3">
      <c r="A413" s="4" t="s">
        <v>5</v>
      </c>
      <c r="B413" s="3">
        <v>44456</v>
      </c>
      <c r="C413" s="4" t="s">
        <v>17</v>
      </c>
      <c r="D413" s="4">
        <v>30</v>
      </c>
      <c r="E413" s="4"/>
      <c r="F413" s="4">
        <f>Transactions[[#This Row],[Credit]]-Transactions[[#This Row],[Debit]]</f>
        <v>-30</v>
      </c>
      <c r="G413" t="s">
        <v>52</v>
      </c>
      <c r="H413" s="4" t="str">
        <f>VLOOKUP(Transactions[[#This Row],[Sub-category]],DATA_VALIDATION[],2,0)</f>
        <v>Discretionary</v>
      </c>
      <c r="I413" s="4" t="str">
        <f>VLOOKUP(Transactions[[#This Row],[Sub-category]],DATA_VALIDATION[],3,0)</f>
        <v>Expense</v>
      </c>
    </row>
    <row r="414" spans="1:9" x14ac:dyDescent="0.3">
      <c r="A414" s="2" t="s">
        <v>4</v>
      </c>
      <c r="B414" s="1">
        <v>44456</v>
      </c>
      <c r="C414" s="2" t="s">
        <v>7</v>
      </c>
      <c r="D414" s="2">
        <v>5</v>
      </c>
      <c r="E414" s="2"/>
      <c r="F414" s="4">
        <f>Transactions[[#This Row],[Credit]]-Transactions[[#This Row],[Debit]]</f>
        <v>-5</v>
      </c>
      <c r="G414" t="s">
        <v>39</v>
      </c>
      <c r="H414" s="4" t="str">
        <f>VLOOKUP(Transactions[[#This Row],[Sub-category]],DATA_VALIDATION[],2,0)</f>
        <v>Dining Out</v>
      </c>
      <c r="I414" s="4" t="str">
        <f>VLOOKUP(Transactions[[#This Row],[Sub-category]],DATA_VALIDATION[],3,0)</f>
        <v>Expense</v>
      </c>
    </row>
    <row r="415" spans="1:9" x14ac:dyDescent="0.3">
      <c r="A415" s="4" t="s">
        <v>4</v>
      </c>
      <c r="B415" s="3">
        <v>44457</v>
      </c>
      <c r="C415" s="4" t="s">
        <v>7</v>
      </c>
      <c r="D415" s="4">
        <v>5</v>
      </c>
      <c r="E415" s="4"/>
      <c r="F415" s="4">
        <f>Transactions[[#This Row],[Credit]]-Transactions[[#This Row],[Debit]]</f>
        <v>-5</v>
      </c>
      <c r="G415" t="s">
        <v>39</v>
      </c>
      <c r="H415" s="4" t="str">
        <f>VLOOKUP(Transactions[[#This Row],[Sub-category]],DATA_VALIDATION[],2,0)</f>
        <v>Dining Out</v>
      </c>
      <c r="I415" s="4" t="str">
        <f>VLOOKUP(Transactions[[#This Row],[Sub-category]],DATA_VALIDATION[],3,0)</f>
        <v>Expense</v>
      </c>
    </row>
    <row r="416" spans="1:9" x14ac:dyDescent="0.3">
      <c r="A416" s="2" t="s">
        <v>5</v>
      </c>
      <c r="B416" s="1">
        <v>44457</v>
      </c>
      <c r="C416" s="2" t="s">
        <v>19</v>
      </c>
      <c r="D416" s="2">
        <v>40</v>
      </c>
      <c r="E416" s="2"/>
      <c r="F416" s="4">
        <f>Transactions[[#This Row],[Credit]]-Transactions[[#This Row],[Debit]]</f>
        <v>-40</v>
      </c>
      <c r="G416" t="s">
        <v>56</v>
      </c>
      <c r="H416" s="4" t="str">
        <f>VLOOKUP(Transactions[[#This Row],[Sub-category]],DATA_VALIDATION[],2,0)</f>
        <v>Living Expenses</v>
      </c>
      <c r="I416" s="4" t="str">
        <f>VLOOKUP(Transactions[[#This Row],[Sub-category]],DATA_VALIDATION[],3,0)</f>
        <v>Expense</v>
      </c>
    </row>
    <row r="417" spans="1:9" x14ac:dyDescent="0.3">
      <c r="A417" s="4" t="s">
        <v>4</v>
      </c>
      <c r="B417" s="3">
        <v>44458</v>
      </c>
      <c r="C417" s="4" t="s">
        <v>20</v>
      </c>
      <c r="D417" s="4">
        <v>53</v>
      </c>
      <c r="E417" s="4"/>
      <c r="F417" s="4">
        <f>Transactions[[#This Row],[Credit]]-Transactions[[#This Row],[Debit]]</f>
        <v>-53</v>
      </c>
      <c r="G417" t="s">
        <v>50</v>
      </c>
      <c r="H417" s="4" t="str">
        <f>VLOOKUP(Transactions[[#This Row],[Sub-category]],DATA_VALIDATION[],2,0)</f>
        <v>Discretionary</v>
      </c>
      <c r="I417" s="4" t="str">
        <f>VLOOKUP(Transactions[[#This Row],[Sub-category]],DATA_VALIDATION[],3,0)</f>
        <v>Expense</v>
      </c>
    </row>
    <row r="418" spans="1:9" x14ac:dyDescent="0.3">
      <c r="A418" s="2" t="s">
        <v>4</v>
      </c>
      <c r="B418" s="1">
        <v>44458</v>
      </c>
      <c r="C418" s="2" t="s">
        <v>21</v>
      </c>
      <c r="D418" s="2">
        <v>35</v>
      </c>
      <c r="E418" s="2"/>
      <c r="F418" s="4">
        <f>Transactions[[#This Row],[Credit]]-Transactions[[#This Row],[Debit]]</f>
        <v>-35</v>
      </c>
      <c r="G418" t="s">
        <v>46</v>
      </c>
      <c r="H418" s="4" t="str">
        <f>VLOOKUP(Transactions[[#This Row],[Sub-category]],DATA_VALIDATION[],2,0)</f>
        <v>Discretionary</v>
      </c>
      <c r="I418" s="4" t="str">
        <f>VLOOKUP(Transactions[[#This Row],[Sub-category]],DATA_VALIDATION[],3,0)</f>
        <v>Expense</v>
      </c>
    </row>
    <row r="419" spans="1:9" x14ac:dyDescent="0.3">
      <c r="A419" s="4" t="s">
        <v>4</v>
      </c>
      <c r="B419" s="3">
        <v>44458</v>
      </c>
      <c r="C419" s="4" t="s">
        <v>7</v>
      </c>
      <c r="D419" s="4">
        <v>5</v>
      </c>
      <c r="E419" s="4"/>
      <c r="F419" s="4">
        <f>Transactions[[#This Row],[Credit]]-Transactions[[#This Row],[Debit]]</f>
        <v>-5</v>
      </c>
      <c r="G419" t="s">
        <v>39</v>
      </c>
      <c r="H419" s="4" t="str">
        <f>VLOOKUP(Transactions[[#This Row],[Sub-category]],DATA_VALIDATION[],2,0)</f>
        <v>Dining Out</v>
      </c>
      <c r="I419" s="4" t="str">
        <f>VLOOKUP(Transactions[[#This Row],[Sub-category]],DATA_VALIDATION[],3,0)</f>
        <v>Expense</v>
      </c>
    </row>
    <row r="420" spans="1:9" x14ac:dyDescent="0.3">
      <c r="A420" s="2" t="s">
        <v>4</v>
      </c>
      <c r="B420" s="1">
        <v>44459</v>
      </c>
      <c r="C420" s="2" t="s">
        <v>7</v>
      </c>
      <c r="D420" s="2">
        <v>5</v>
      </c>
      <c r="E420" s="2"/>
      <c r="F420" s="4">
        <f>Transactions[[#This Row],[Credit]]-Transactions[[#This Row],[Debit]]</f>
        <v>-5</v>
      </c>
      <c r="G420" t="s">
        <v>39</v>
      </c>
      <c r="H420" s="4" t="str">
        <f>VLOOKUP(Transactions[[#This Row],[Sub-category]],DATA_VALIDATION[],2,0)</f>
        <v>Dining Out</v>
      </c>
      <c r="I420" s="4" t="str">
        <f>VLOOKUP(Transactions[[#This Row],[Sub-category]],DATA_VALIDATION[],3,0)</f>
        <v>Expense</v>
      </c>
    </row>
    <row r="421" spans="1:9" x14ac:dyDescent="0.3">
      <c r="A421" s="4" t="s">
        <v>4</v>
      </c>
      <c r="B421" s="3">
        <v>44460</v>
      </c>
      <c r="C421" s="4" t="s">
        <v>7</v>
      </c>
      <c r="D421" s="4">
        <v>5</v>
      </c>
      <c r="E421" s="4"/>
      <c r="F421" s="4">
        <f>Transactions[[#This Row],[Credit]]-Transactions[[#This Row],[Debit]]</f>
        <v>-5</v>
      </c>
      <c r="G421" t="s">
        <v>39</v>
      </c>
      <c r="H421" s="4" t="str">
        <f>VLOOKUP(Transactions[[#This Row],[Sub-category]],DATA_VALIDATION[],2,0)</f>
        <v>Dining Out</v>
      </c>
      <c r="I421" s="4" t="str">
        <f>VLOOKUP(Transactions[[#This Row],[Sub-category]],DATA_VALIDATION[],3,0)</f>
        <v>Expense</v>
      </c>
    </row>
    <row r="422" spans="1:9" x14ac:dyDescent="0.3">
      <c r="A422" s="2" t="s">
        <v>4</v>
      </c>
      <c r="B422" s="1">
        <v>44460</v>
      </c>
      <c r="C422" s="2" t="s">
        <v>10</v>
      </c>
      <c r="D422" s="2">
        <v>177.9</v>
      </c>
      <c r="E422" s="2"/>
      <c r="F422" s="4">
        <f>Transactions[[#This Row],[Credit]]-Transactions[[#This Row],[Debit]]</f>
        <v>-177.9</v>
      </c>
      <c r="G422" t="s">
        <v>51</v>
      </c>
      <c r="H422" s="4" t="str">
        <f>VLOOKUP(Transactions[[#This Row],[Sub-category]],DATA_VALIDATION[],2,0)</f>
        <v>Living Expenses</v>
      </c>
      <c r="I422" s="4" t="str">
        <f>VLOOKUP(Transactions[[#This Row],[Sub-category]],DATA_VALIDATION[],3,0)</f>
        <v>Expense</v>
      </c>
    </row>
    <row r="423" spans="1:9" x14ac:dyDescent="0.3">
      <c r="A423" s="4" t="s">
        <v>4</v>
      </c>
      <c r="B423" s="3">
        <v>44461</v>
      </c>
      <c r="C423" s="4" t="s">
        <v>22</v>
      </c>
      <c r="D423" s="4">
        <v>45.300000000000004</v>
      </c>
      <c r="E423" s="4"/>
      <c r="F423" s="4">
        <f>Transactions[[#This Row],[Credit]]-Transactions[[#This Row],[Debit]]</f>
        <v>-45.300000000000004</v>
      </c>
      <c r="G423" t="s">
        <v>58</v>
      </c>
      <c r="H423" s="4" t="str">
        <f>VLOOKUP(Transactions[[#This Row],[Sub-category]],DATA_VALIDATION[],2,0)</f>
        <v>Dining Out</v>
      </c>
      <c r="I423" s="4" t="str">
        <f>VLOOKUP(Transactions[[#This Row],[Sub-category]],DATA_VALIDATION[],3,0)</f>
        <v>Expense</v>
      </c>
    </row>
    <row r="424" spans="1:9" x14ac:dyDescent="0.3">
      <c r="A424" s="2" t="s">
        <v>4</v>
      </c>
      <c r="B424" s="1">
        <v>44462</v>
      </c>
      <c r="C424" s="2" t="s">
        <v>23</v>
      </c>
      <c r="D424" s="2">
        <v>20.099999999999998</v>
      </c>
      <c r="E424" s="2"/>
      <c r="F424" s="4">
        <f>Transactions[[#This Row],[Credit]]-Transactions[[#This Row],[Debit]]</f>
        <v>-20.099999999999998</v>
      </c>
      <c r="G424" t="s">
        <v>58</v>
      </c>
      <c r="H424" s="4" t="str">
        <f>VLOOKUP(Transactions[[#This Row],[Sub-category]],DATA_VALIDATION[],2,0)</f>
        <v>Dining Out</v>
      </c>
      <c r="I424" s="4" t="str">
        <f>VLOOKUP(Transactions[[#This Row],[Sub-category]],DATA_VALIDATION[],3,0)</f>
        <v>Expense</v>
      </c>
    </row>
    <row r="425" spans="1:9" x14ac:dyDescent="0.3">
      <c r="A425" s="4" t="s">
        <v>5</v>
      </c>
      <c r="B425" s="3">
        <v>44463</v>
      </c>
      <c r="C425" s="4" t="s">
        <v>24</v>
      </c>
      <c r="D425" s="4">
        <v>55</v>
      </c>
      <c r="E425" s="4"/>
      <c r="F425" s="4">
        <f>Transactions[[#This Row],[Credit]]-Transactions[[#This Row],[Debit]]</f>
        <v>-55</v>
      </c>
      <c r="G425" t="s">
        <v>44</v>
      </c>
      <c r="H425" s="4" t="str">
        <f>VLOOKUP(Transactions[[#This Row],[Sub-category]],DATA_VALIDATION[],2,0)</f>
        <v>Charity</v>
      </c>
      <c r="I425" s="4" t="str">
        <f>VLOOKUP(Transactions[[#This Row],[Sub-category]],DATA_VALIDATION[],3,0)</f>
        <v>Expense</v>
      </c>
    </row>
    <row r="426" spans="1:9" x14ac:dyDescent="0.3">
      <c r="A426" s="2" t="s">
        <v>4</v>
      </c>
      <c r="B426" s="1">
        <v>44463</v>
      </c>
      <c r="C426" s="2" t="s">
        <v>12</v>
      </c>
      <c r="D426" s="2">
        <v>70.600000000000023</v>
      </c>
      <c r="E426" s="2"/>
      <c r="F426" s="4">
        <f>Transactions[[#This Row],[Credit]]-Transactions[[#This Row],[Debit]]</f>
        <v>-70.600000000000023</v>
      </c>
      <c r="G426" t="s">
        <v>53</v>
      </c>
      <c r="H426" s="4" t="str">
        <f>VLOOKUP(Transactions[[#This Row],[Sub-category]],DATA_VALIDATION[],2,0)</f>
        <v>Transport</v>
      </c>
      <c r="I426" s="4" t="str">
        <f>VLOOKUP(Transactions[[#This Row],[Sub-category]],DATA_VALIDATION[],3,0)</f>
        <v>Expense</v>
      </c>
    </row>
    <row r="427" spans="1:9" x14ac:dyDescent="0.3">
      <c r="A427" s="4" t="s">
        <v>4</v>
      </c>
      <c r="B427" s="3">
        <v>44463</v>
      </c>
      <c r="C427" s="4" t="s">
        <v>7</v>
      </c>
      <c r="D427" s="4">
        <v>5</v>
      </c>
      <c r="E427" s="4"/>
      <c r="F427" s="4">
        <f>Transactions[[#This Row],[Credit]]-Transactions[[#This Row],[Debit]]</f>
        <v>-5</v>
      </c>
      <c r="G427" t="s">
        <v>39</v>
      </c>
      <c r="H427" s="4" t="str">
        <f>VLOOKUP(Transactions[[#This Row],[Sub-category]],DATA_VALIDATION[],2,0)</f>
        <v>Dining Out</v>
      </c>
      <c r="I427" s="4" t="str">
        <f>VLOOKUP(Transactions[[#This Row],[Sub-category]],DATA_VALIDATION[],3,0)</f>
        <v>Expense</v>
      </c>
    </row>
    <row r="428" spans="1:9" x14ac:dyDescent="0.3">
      <c r="A428" s="2" t="s">
        <v>4</v>
      </c>
      <c r="B428" s="1">
        <v>44464</v>
      </c>
      <c r="C428" s="2" t="s">
        <v>7</v>
      </c>
      <c r="D428" s="2">
        <v>5</v>
      </c>
      <c r="E428" s="2"/>
      <c r="F428" s="4">
        <f>Transactions[[#This Row],[Credit]]-Transactions[[#This Row],[Debit]]</f>
        <v>-5</v>
      </c>
      <c r="G428" t="s">
        <v>39</v>
      </c>
      <c r="H428" s="4" t="str">
        <f>VLOOKUP(Transactions[[#This Row],[Sub-category]],DATA_VALIDATION[],2,0)</f>
        <v>Dining Out</v>
      </c>
      <c r="I428" s="4" t="str">
        <f>VLOOKUP(Transactions[[#This Row],[Sub-category]],DATA_VALIDATION[],3,0)</f>
        <v>Expense</v>
      </c>
    </row>
    <row r="429" spans="1:9" x14ac:dyDescent="0.3">
      <c r="A429" s="4" t="s">
        <v>4</v>
      </c>
      <c r="B429" s="3">
        <v>44465</v>
      </c>
      <c r="C429" s="4" t="s">
        <v>7</v>
      </c>
      <c r="D429" s="4">
        <v>5</v>
      </c>
      <c r="E429" s="4"/>
      <c r="F429" s="4">
        <f>Transactions[[#This Row],[Credit]]-Transactions[[#This Row],[Debit]]</f>
        <v>-5</v>
      </c>
      <c r="G429" t="s">
        <v>39</v>
      </c>
      <c r="H429" s="4" t="str">
        <f>VLOOKUP(Transactions[[#This Row],[Sub-category]],DATA_VALIDATION[],2,0)</f>
        <v>Dining Out</v>
      </c>
      <c r="I429" s="4" t="str">
        <f>VLOOKUP(Transactions[[#This Row],[Sub-category]],DATA_VALIDATION[],3,0)</f>
        <v>Expense</v>
      </c>
    </row>
    <row r="430" spans="1:9" x14ac:dyDescent="0.3">
      <c r="A430" s="2" t="s">
        <v>4</v>
      </c>
      <c r="B430" s="1">
        <v>44466</v>
      </c>
      <c r="C430" s="2" t="s">
        <v>7</v>
      </c>
      <c r="D430" s="2">
        <v>5</v>
      </c>
      <c r="E430" s="2"/>
      <c r="F430" s="4">
        <f>Transactions[[#This Row],[Credit]]-Transactions[[#This Row],[Debit]]</f>
        <v>-5</v>
      </c>
      <c r="G430" t="s">
        <v>39</v>
      </c>
      <c r="H430" s="4" t="str">
        <f>VLOOKUP(Transactions[[#This Row],[Sub-category]],DATA_VALIDATION[],2,0)</f>
        <v>Dining Out</v>
      </c>
      <c r="I430" s="4" t="str">
        <f>VLOOKUP(Transactions[[#This Row],[Sub-category]],DATA_VALIDATION[],3,0)</f>
        <v>Expense</v>
      </c>
    </row>
    <row r="431" spans="1:9" x14ac:dyDescent="0.3">
      <c r="A431" s="4" t="s">
        <v>4</v>
      </c>
      <c r="B431" s="3">
        <v>44467</v>
      </c>
      <c r="C431" s="4" t="s">
        <v>7</v>
      </c>
      <c r="D431" s="4">
        <v>5</v>
      </c>
      <c r="E431" s="4"/>
      <c r="F431" s="4">
        <f>Transactions[[#This Row],[Credit]]-Transactions[[#This Row],[Debit]]</f>
        <v>-5</v>
      </c>
      <c r="G431" t="s">
        <v>39</v>
      </c>
      <c r="H431" s="4" t="str">
        <f>VLOOKUP(Transactions[[#This Row],[Sub-category]],DATA_VALIDATION[],2,0)</f>
        <v>Dining Out</v>
      </c>
      <c r="I431" s="4" t="str">
        <f>VLOOKUP(Transactions[[#This Row],[Sub-category]],DATA_VALIDATION[],3,0)</f>
        <v>Expense</v>
      </c>
    </row>
    <row r="432" spans="1:9" x14ac:dyDescent="0.3">
      <c r="A432" s="2" t="s">
        <v>4</v>
      </c>
      <c r="B432" s="1">
        <v>44467</v>
      </c>
      <c r="C432" s="2" t="s">
        <v>10</v>
      </c>
      <c r="D432" s="2">
        <v>223</v>
      </c>
      <c r="E432" s="2"/>
      <c r="F432" s="4">
        <f>Transactions[[#This Row],[Credit]]-Transactions[[#This Row],[Debit]]</f>
        <v>-223</v>
      </c>
      <c r="G432" t="s">
        <v>51</v>
      </c>
      <c r="H432" s="4" t="str">
        <f>VLOOKUP(Transactions[[#This Row],[Sub-category]],DATA_VALIDATION[],2,0)</f>
        <v>Living Expenses</v>
      </c>
      <c r="I432" s="4" t="str">
        <f>VLOOKUP(Transactions[[#This Row],[Sub-category]],DATA_VALIDATION[],3,0)</f>
        <v>Expense</v>
      </c>
    </row>
    <row r="433" spans="1:9" x14ac:dyDescent="0.3">
      <c r="A433" s="4" t="s">
        <v>4</v>
      </c>
      <c r="B433" s="3">
        <v>44468</v>
      </c>
      <c r="C433" s="4" t="s">
        <v>25</v>
      </c>
      <c r="D433" s="4">
        <v>132.9</v>
      </c>
      <c r="E433" s="4"/>
      <c r="F433" s="4">
        <f>Transactions[[#This Row],[Credit]]-Transactions[[#This Row],[Debit]]</f>
        <v>-132.9</v>
      </c>
      <c r="G433" t="s">
        <v>36</v>
      </c>
      <c r="H433" s="4" t="str">
        <f>VLOOKUP(Transactions[[#This Row],[Sub-category]],DATA_VALIDATION[],2,0)</f>
        <v>Discretionary</v>
      </c>
      <c r="I433" s="4" t="str">
        <f>VLOOKUP(Transactions[[#This Row],[Sub-category]],DATA_VALIDATION[],3,0)</f>
        <v>Expense</v>
      </c>
    </row>
    <row r="434" spans="1:9" x14ac:dyDescent="0.3">
      <c r="A434" s="2" t="s">
        <v>4</v>
      </c>
      <c r="B434" s="1">
        <v>44468</v>
      </c>
      <c r="C434" s="2" t="s">
        <v>27</v>
      </c>
      <c r="D434" s="2">
        <v>175</v>
      </c>
      <c r="E434" s="2"/>
      <c r="F434" s="4">
        <f>Transactions[[#This Row],[Credit]]-Transactions[[#This Row],[Debit]]</f>
        <v>-175</v>
      </c>
      <c r="G434" t="s">
        <v>36</v>
      </c>
      <c r="H434" s="4" t="str">
        <f>VLOOKUP(Transactions[[#This Row],[Sub-category]],DATA_VALIDATION[],2,0)</f>
        <v>Discretionary</v>
      </c>
      <c r="I434" s="4" t="str">
        <f>VLOOKUP(Transactions[[#This Row],[Sub-category]],DATA_VALIDATION[],3,0)</f>
        <v>Expense</v>
      </c>
    </row>
    <row r="435" spans="1:9" x14ac:dyDescent="0.3">
      <c r="A435" s="4" t="s">
        <v>4</v>
      </c>
      <c r="B435" s="3">
        <v>44469</v>
      </c>
      <c r="C435" s="4" t="s">
        <v>14</v>
      </c>
      <c r="D435" s="4">
        <v>153.39999999999998</v>
      </c>
      <c r="E435" s="4"/>
      <c r="F435" s="4">
        <f>Transactions[[#This Row],[Credit]]-Transactions[[#This Row],[Debit]]</f>
        <v>-153.39999999999998</v>
      </c>
      <c r="G435" t="s">
        <v>36</v>
      </c>
      <c r="H435" s="4" t="str">
        <f>VLOOKUP(Transactions[[#This Row],[Sub-category]],DATA_VALIDATION[],2,0)</f>
        <v>Discretionary</v>
      </c>
      <c r="I435" s="4" t="str">
        <f>VLOOKUP(Transactions[[#This Row],[Sub-category]],DATA_VALIDATION[],3,0)</f>
        <v>Expense</v>
      </c>
    </row>
    <row r="436" spans="1:9" x14ac:dyDescent="0.3">
      <c r="A436" s="2" t="s">
        <v>4</v>
      </c>
      <c r="B436" s="1">
        <v>44469</v>
      </c>
      <c r="C436" s="2" t="s">
        <v>16</v>
      </c>
      <c r="D436" s="2">
        <v>31.200000000000003</v>
      </c>
      <c r="E436" s="2"/>
      <c r="F436" s="4">
        <f>Transactions[[#This Row],[Credit]]-Transactions[[#This Row],[Debit]]</f>
        <v>-31.200000000000003</v>
      </c>
      <c r="G436" t="s">
        <v>61</v>
      </c>
      <c r="H436" s="4" t="str">
        <f>VLOOKUP(Transactions[[#This Row],[Sub-category]],DATA_VALIDATION[],2,0)</f>
        <v>Transport</v>
      </c>
      <c r="I436" s="4" t="str">
        <f>VLOOKUP(Transactions[[#This Row],[Sub-category]],DATA_VALIDATION[],3,0)</f>
        <v>Expense</v>
      </c>
    </row>
    <row r="437" spans="1:9" x14ac:dyDescent="0.3">
      <c r="A437" s="4" t="s">
        <v>4</v>
      </c>
      <c r="B437" s="3">
        <v>44469</v>
      </c>
      <c r="C437" s="4" t="s">
        <v>30</v>
      </c>
      <c r="D437" s="4">
        <v>15</v>
      </c>
      <c r="E437" s="4"/>
      <c r="F437" s="4">
        <f>Transactions[[#This Row],[Credit]]-Transactions[[#This Row],[Debit]]</f>
        <v>-15</v>
      </c>
      <c r="G437" t="s">
        <v>58</v>
      </c>
      <c r="H437" s="4" t="str">
        <f>VLOOKUP(Transactions[[#This Row],[Sub-category]],DATA_VALIDATION[],2,0)</f>
        <v>Dining Out</v>
      </c>
      <c r="I437" s="4" t="str">
        <f>VLOOKUP(Transactions[[#This Row],[Sub-category]],DATA_VALIDATION[],3,0)</f>
        <v>Expense</v>
      </c>
    </row>
    <row r="438" spans="1:9" x14ac:dyDescent="0.3">
      <c r="A438" s="2" t="s">
        <v>4</v>
      </c>
      <c r="B438" s="1">
        <v>44470</v>
      </c>
      <c r="C438" s="2" t="s">
        <v>7</v>
      </c>
      <c r="D438" s="2">
        <v>5</v>
      </c>
      <c r="E438" s="2"/>
      <c r="F438" s="4">
        <f>Transactions[[#This Row],[Credit]]-Transactions[[#This Row],[Debit]]</f>
        <v>-5</v>
      </c>
      <c r="G438" t="s">
        <v>39</v>
      </c>
      <c r="H438" s="4" t="str">
        <f>VLOOKUP(Transactions[[#This Row],[Sub-category]],DATA_VALIDATION[],2,0)</f>
        <v>Dining Out</v>
      </c>
      <c r="I438" s="4" t="str">
        <f>VLOOKUP(Transactions[[#This Row],[Sub-category]],DATA_VALIDATION[],3,0)</f>
        <v>Expense</v>
      </c>
    </row>
    <row r="439" spans="1:9" x14ac:dyDescent="0.3">
      <c r="A439" s="4" t="s">
        <v>4</v>
      </c>
      <c r="B439" s="3">
        <v>44472</v>
      </c>
      <c r="C439" s="4" t="s">
        <v>7</v>
      </c>
      <c r="D439" s="4">
        <v>5</v>
      </c>
      <c r="E439" s="4"/>
      <c r="F439" s="4">
        <f>Transactions[[#This Row],[Credit]]-Transactions[[#This Row],[Debit]]</f>
        <v>-5</v>
      </c>
      <c r="G439" t="s">
        <v>39</v>
      </c>
      <c r="H439" s="4" t="str">
        <f>VLOOKUP(Transactions[[#This Row],[Sub-category]],DATA_VALIDATION[],2,0)</f>
        <v>Dining Out</v>
      </c>
      <c r="I439" s="4" t="str">
        <f>VLOOKUP(Transactions[[#This Row],[Sub-category]],DATA_VALIDATION[],3,0)</f>
        <v>Expense</v>
      </c>
    </row>
    <row r="440" spans="1:9" x14ac:dyDescent="0.3">
      <c r="A440" s="2" t="s">
        <v>5</v>
      </c>
      <c r="B440" s="1">
        <v>44472</v>
      </c>
      <c r="C440" s="2" t="s">
        <v>6</v>
      </c>
      <c r="D440" s="2"/>
      <c r="E440" s="2">
        <v>4000</v>
      </c>
      <c r="F440" s="4">
        <f>Transactions[[#This Row],[Credit]]-Transactions[[#This Row],[Debit]]</f>
        <v>4000</v>
      </c>
      <c r="G440" t="s">
        <v>59</v>
      </c>
      <c r="H440" s="4" t="str">
        <f>VLOOKUP(Transactions[[#This Row],[Sub-category]],DATA_VALIDATION[],2,0)</f>
        <v>Salary</v>
      </c>
      <c r="I440" s="4" t="str">
        <f>VLOOKUP(Transactions[[#This Row],[Sub-category]],DATA_VALIDATION[],3,0)</f>
        <v>Income</v>
      </c>
    </row>
    <row r="441" spans="1:9" x14ac:dyDescent="0.3">
      <c r="A441" s="4" t="s">
        <v>4</v>
      </c>
      <c r="B441" s="3">
        <v>44473</v>
      </c>
      <c r="C441" s="4" t="s">
        <v>7</v>
      </c>
      <c r="D441" s="4">
        <v>5</v>
      </c>
      <c r="E441" s="4"/>
      <c r="F441" s="4">
        <f>Transactions[[#This Row],[Credit]]-Transactions[[#This Row],[Debit]]</f>
        <v>-5</v>
      </c>
      <c r="G441" t="s">
        <v>39</v>
      </c>
      <c r="H441" s="4" t="str">
        <f>VLOOKUP(Transactions[[#This Row],[Sub-category]],DATA_VALIDATION[],2,0)</f>
        <v>Dining Out</v>
      </c>
      <c r="I441" s="4" t="str">
        <f>VLOOKUP(Transactions[[#This Row],[Sub-category]],DATA_VALIDATION[],3,0)</f>
        <v>Expense</v>
      </c>
    </row>
    <row r="442" spans="1:9" x14ac:dyDescent="0.3">
      <c r="A442" s="2" t="s">
        <v>5</v>
      </c>
      <c r="B442" s="1">
        <v>44475</v>
      </c>
      <c r="C442" s="2" t="s">
        <v>8</v>
      </c>
      <c r="D442" s="2">
        <v>900</v>
      </c>
      <c r="E442" s="2"/>
      <c r="F442" s="4">
        <f>Transactions[[#This Row],[Credit]]-Transactions[[#This Row],[Debit]]</f>
        <v>-900</v>
      </c>
      <c r="G442" t="s">
        <v>57</v>
      </c>
      <c r="H442" s="4" t="str">
        <f>VLOOKUP(Transactions[[#This Row],[Sub-category]],DATA_VALIDATION[],2,0)</f>
        <v>Living Expenses</v>
      </c>
      <c r="I442" s="4" t="str">
        <f>VLOOKUP(Transactions[[#This Row],[Sub-category]],DATA_VALIDATION[],3,0)</f>
        <v>Expense</v>
      </c>
    </row>
    <row r="443" spans="1:9" x14ac:dyDescent="0.3">
      <c r="A443" s="4" t="s">
        <v>5</v>
      </c>
      <c r="B443" s="3">
        <v>44475</v>
      </c>
      <c r="C443" s="4" t="s">
        <v>9</v>
      </c>
      <c r="D443" s="4">
        <v>150</v>
      </c>
      <c r="E443" s="4"/>
      <c r="F443" s="4">
        <f>Transactions[[#This Row],[Credit]]-Transactions[[#This Row],[Debit]]</f>
        <v>-150</v>
      </c>
      <c r="G443" t="s">
        <v>55</v>
      </c>
      <c r="H443" s="4" t="str">
        <f>VLOOKUP(Transactions[[#This Row],[Sub-category]],DATA_VALIDATION[],2,0)</f>
        <v>Transport</v>
      </c>
      <c r="I443" s="4" t="str">
        <f>VLOOKUP(Transactions[[#This Row],[Sub-category]],DATA_VALIDATION[],3,0)</f>
        <v>Expense</v>
      </c>
    </row>
    <row r="444" spans="1:9" x14ac:dyDescent="0.3">
      <c r="A444" s="2" t="s">
        <v>4</v>
      </c>
      <c r="B444" s="1">
        <v>44475</v>
      </c>
      <c r="C444" s="2" t="s">
        <v>7</v>
      </c>
      <c r="D444" s="2">
        <v>5</v>
      </c>
      <c r="E444" s="2"/>
      <c r="F444" s="4">
        <f>Transactions[[#This Row],[Credit]]-Transactions[[#This Row],[Debit]]</f>
        <v>-5</v>
      </c>
      <c r="G444" t="s">
        <v>39</v>
      </c>
      <c r="H444" s="4" t="str">
        <f>VLOOKUP(Transactions[[#This Row],[Sub-category]],DATA_VALIDATION[],2,0)</f>
        <v>Dining Out</v>
      </c>
      <c r="I444" s="4" t="str">
        <f>VLOOKUP(Transactions[[#This Row],[Sub-category]],DATA_VALIDATION[],3,0)</f>
        <v>Expense</v>
      </c>
    </row>
    <row r="445" spans="1:9" x14ac:dyDescent="0.3">
      <c r="A445" s="4" t="s">
        <v>4</v>
      </c>
      <c r="B445" s="3">
        <v>44475</v>
      </c>
      <c r="C445" s="4" t="s">
        <v>7</v>
      </c>
      <c r="D445" s="4">
        <v>5</v>
      </c>
      <c r="E445" s="4"/>
      <c r="F445" s="4">
        <f>Transactions[[#This Row],[Credit]]-Transactions[[#This Row],[Debit]]</f>
        <v>-5</v>
      </c>
      <c r="G445" t="s">
        <v>39</v>
      </c>
      <c r="H445" s="4" t="str">
        <f>VLOOKUP(Transactions[[#This Row],[Sub-category]],DATA_VALIDATION[],2,0)</f>
        <v>Dining Out</v>
      </c>
      <c r="I445" s="4" t="str">
        <f>VLOOKUP(Transactions[[#This Row],[Sub-category]],DATA_VALIDATION[],3,0)</f>
        <v>Expense</v>
      </c>
    </row>
    <row r="446" spans="1:9" x14ac:dyDescent="0.3">
      <c r="A446" s="2" t="s">
        <v>4</v>
      </c>
      <c r="B446" s="1">
        <v>44476</v>
      </c>
      <c r="C446" s="2" t="s">
        <v>7</v>
      </c>
      <c r="D446" s="2">
        <v>5</v>
      </c>
      <c r="E446" s="2"/>
      <c r="F446" s="4">
        <f>Transactions[[#This Row],[Credit]]-Transactions[[#This Row],[Debit]]</f>
        <v>-5</v>
      </c>
      <c r="G446" t="s">
        <v>39</v>
      </c>
      <c r="H446" s="4" t="str">
        <f>VLOOKUP(Transactions[[#This Row],[Sub-category]],DATA_VALIDATION[],2,0)</f>
        <v>Dining Out</v>
      </c>
      <c r="I446" s="4" t="str">
        <f>VLOOKUP(Transactions[[#This Row],[Sub-category]],DATA_VALIDATION[],3,0)</f>
        <v>Expense</v>
      </c>
    </row>
    <row r="447" spans="1:9" x14ac:dyDescent="0.3">
      <c r="A447" s="4" t="s">
        <v>4</v>
      </c>
      <c r="B447" s="3">
        <v>44477</v>
      </c>
      <c r="C447" s="4" t="s">
        <v>7</v>
      </c>
      <c r="D447" s="4">
        <v>5</v>
      </c>
      <c r="E447" s="4"/>
      <c r="F447" s="4">
        <f>Transactions[[#This Row],[Credit]]-Transactions[[#This Row],[Debit]]</f>
        <v>-5</v>
      </c>
      <c r="G447" t="s">
        <v>39</v>
      </c>
      <c r="H447" s="4" t="str">
        <f>VLOOKUP(Transactions[[#This Row],[Sub-category]],DATA_VALIDATION[],2,0)</f>
        <v>Dining Out</v>
      </c>
      <c r="I447" s="4" t="str">
        <f>VLOOKUP(Transactions[[#This Row],[Sub-category]],DATA_VALIDATION[],3,0)</f>
        <v>Expense</v>
      </c>
    </row>
    <row r="448" spans="1:9" x14ac:dyDescent="0.3">
      <c r="A448" s="2" t="s">
        <v>4</v>
      </c>
      <c r="B448" s="1">
        <v>44477</v>
      </c>
      <c r="C448" s="2" t="s">
        <v>10</v>
      </c>
      <c r="D448" s="2">
        <v>105</v>
      </c>
      <c r="E448" s="2"/>
      <c r="F448" s="4">
        <f>Transactions[[#This Row],[Credit]]-Transactions[[#This Row],[Debit]]</f>
        <v>-105</v>
      </c>
      <c r="G448" t="s">
        <v>51</v>
      </c>
      <c r="H448" s="4" t="str">
        <f>VLOOKUP(Transactions[[#This Row],[Sub-category]],DATA_VALIDATION[],2,0)</f>
        <v>Living Expenses</v>
      </c>
      <c r="I448" s="4" t="str">
        <f>VLOOKUP(Transactions[[#This Row],[Sub-category]],DATA_VALIDATION[],3,0)</f>
        <v>Expense</v>
      </c>
    </row>
    <row r="449" spans="1:9" x14ac:dyDescent="0.3">
      <c r="A449" s="4" t="s">
        <v>5</v>
      </c>
      <c r="B449" s="3">
        <v>44480</v>
      </c>
      <c r="C449" s="4" t="s">
        <v>11</v>
      </c>
      <c r="D449" s="4">
        <v>59</v>
      </c>
      <c r="E449" s="4"/>
      <c r="F449" s="4">
        <f>Transactions[[#This Row],[Credit]]-Transactions[[#This Row],[Debit]]</f>
        <v>-59</v>
      </c>
      <c r="G449" t="s">
        <v>48</v>
      </c>
      <c r="H449" s="4" t="str">
        <f>VLOOKUP(Transactions[[#This Row],[Sub-category]],DATA_VALIDATION[],2,0)</f>
        <v>Living Expenses</v>
      </c>
      <c r="I449" s="4" t="str">
        <f>VLOOKUP(Transactions[[#This Row],[Sub-category]],DATA_VALIDATION[],3,0)</f>
        <v>Expense</v>
      </c>
    </row>
    <row r="450" spans="1:9" x14ac:dyDescent="0.3">
      <c r="A450" s="2" t="s">
        <v>4</v>
      </c>
      <c r="B450" s="1">
        <v>44480</v>
      </c>
      <c r="C450" s="2" t="s">
        <v>7</v>
      </c>
      <c r="D450" s="2">
        <v>5</v>
      </c>
      <c r="E450" s="2"/>
      <c r="F450" s="4">
        <f>Transactions[[#This Row],[Credit]]-Transactions[[#This Row],[Debit]]</f>
        <v>-5</v>
      </c>
      <c r="G450" t="s">
        <v>39</v>
      </c>
      <c r="H450" s="4" t="str">
        <f>VLOOKUP(Transactions[[#This Row],[Sub-category]],DATA_VALIDATION[],2,0)</f>
        <v>Dining Out</v>
      </c>
      <c r="I450" s="4" t="str">
        <f>VLOOKUP(Transactions[[#This Row],[Sub-category]],DATA_VALIDATION[],3,0)</f>
        <v>Expense</v>
      </c>
    </row>
    <row r="451" spans="1:9" x14ac:dyDescent="0.3">
      <c r="A451" s="4" t="s">
        <v>4</v>
      </c>
      <c r="B451" s="3">
        <v>44481</v>
      </c>
      <c r="C451" s="4" t="s">
        <v>7</v>
      </c>
      <c r="D451" s="4">
        <v>5</v>
      </c>
      <c r="E451" s="4"/>
      <c r="F451" s="4">
        <f>Transactions[[#This Row],[Credit]]-Transactions[[#This Row],[Debit]]</f>
        <v>-5</v>
      </c>
      <c r="G451" t="s">
        <v>39</v>
      </c>
      <c r="H451" s="4" t="str">
        <f>VLOOKUP(Transactions[[#This Row],[Sub-category]],DATA_VALIDATION[],2,0)</f>
        <v>Dining Out</v>
      </c>
      <c r="I451" s="4" t="str">
        <f>VLOOKUP(Transactions[[#This Row],[Sub-category]],DATA_VALIDATION[],3,0)</f>
        <v>Expense</v>
      </c>
    </row>
    <row r="452" spans="1:9" x14ac:dyDescent="0.3">
      <c r="A452" s="2" t="s">
        <v>4</v>
      </c>
      <c r="B452" s="1">
        <v>44482</v>
      </c>
      <c r="C452" s="2" t="s">
        <v>12</v>
      </c>
      <c r="D452" s="2">
        <v>86.399999999999977</v>
      </c>
      <c r="E452" s="2"/>
      <c r="F452" s="4">
        <f>Transactions[[#This Row],[Credit]]-Transactions[[#This Row],[Debit]]</f>
        <v>-86.399999999999977</v>
      </c>
      <c r="G452" t="s">
        <v>53</v>
      </c>
      <c r="H452" s="4" t="str">
        <f>VLOOKUP(Transactions[[#This Row],[Sub-category]],DATA_VALIDATION[],2,0)</f>
        <v>Transport</v>
      </c>
      <c r="I452" s="4" t="str">
        <f>VLOOKUP(Transactions[[#This Row],[Sub-category]],DATA_VALIDATION[],3,0)</f>
        <v>Expense</v>
      </c>
    </row>
    <row r="453" spans="1:9" x14ac:dyDescent="0.3">
      <c r="A453" s="4" t="s">
        <v>4</v>
      </c>
      <c r="B453" s="3">
        <v>44482</v>
      </c>
      <c r="C453" s="4" t="s">
        <v>7</v>
      </c>
      <c r="D453" s="4">
        <v>5</v>
      </c>
      <c r="E453" s="4"/>
      <c r="F453" s="4">
        <f>Transactions[[#This Row],[Credit]]-Transactions[[#This Row],[Debit]]</f>
        <v>-5</v>
      </c>
      <c r="G453" t="s">
        <v>39</v>
      </c>
      <c r="H453" s="4" t="str">
        <f>VLOOKUP(Transactions[[#This Row],[Sub-category]],DATA_VALIDATION[],2,0)</f>
        <v>Dining Out</v>
      </c>
      <c r="I453" s="4" t="str">
        <f>VLOOKUP(Transactions[[#This Row],[Sub-category]],DATA_VALIDATION[],3,0)</f>
        <v>Expense</v>
      </c>
    </row>
    <row r="454" spans="1:9" x14ac:dyDescent="0.3">
      <c r="A454" s="2" t="s">
        <v>4</v>
      </c>
      <c r="B454" s="1">
        <v>44483</v>
      </c>
      <c r="C454" s="2" t="s">
        <v>7</v>
      </c>
      <c r="D454" s="2">
        <v>5</v>
      </c>
      <c r="E454" s="2"/>
      <c r="F454" s="4">
        <f>Transactions[[#This Row],[Credit]]-Transactions[[#This Row],[Debit]]</f>
        <v>-5</v>
      </c>
      <c r="G454" t="s">
        <v>39</v>
      </c>
      <c r="H454" s="4" t="str">
        <f>VLOOKUP(Transactions[[#This Row],[Sub-category]],DATA_VALIDATION[],2,0)</f>
        <v>Dining Out</v>
      </c>
      <c r="I454" s="4" t="str">
        <f>VLOOKUP(Transactions[[#This Row],[Sub-category]],DATA_VALIDATION[],3,0)</f>
        <v>Expense</v>
      </c>
    </row>
    <row r="455" spans="1:9" x14ac:dyDescent="0.3">
      <c r="A455" s="4" t="s">
        <v>4</v>
      </c>
      <c r="B455" s="3">
        <v>44484</v>
      </c>
      <c r="C455" s="4" t="s">
        <v>10</v>
      </c>
      <c r="D455" s="4">
        <v>143.9</v>
      </c>
      <c r="E455" s="4"/>
      <c r="F455" s="4">
        <f>Transactions[[#This Row],[Credit]]-Transactions[[#This Row],[Debit]]</f>
        <v>-143.9</v>
      </c>
      <c r="G455" t="s">
        <v>51</v>
      </c>
      <c r="H455" s="4" t="str">
        <f>VLOOKUP(Transactions[[#This Row],[Sub-category]],DATA_VALIDATION[],2,0)</f>
        <v>Living Expenses</v>
      </c>
      <c r="I455" s="4" t="str">
        <f>VLOOKUP(Transactions[[#This Row],[Sub-category]],DATA_VALIDATION[],3,0)</f>
        <v>Expense</v>
      </c>
    </row>
    <row r="456" spans="1:9" x14ac:dyDescent="0.3">
      <c r="A456" s="2" t="s">
        <v>4</v>
      </c>
      <c r="B456" s="1">
        <v>44484</v>
      </c>
      <c r="C456" s="2" t="s">
        <v>7</v>
      </c>
      <c r="D456" s="2">
        <v>5</v>
      </c>
      <c r="E456" s="2"/>
      <c r="F456" s="4">
        <f>Transactions[[#This Row],[Credit]]-Transactions[[#This Row],[Debit]]</f>
        <v>-5</v>
      </c>
      <c r="G456" t="s">
        <v>39</v>
      </c>
      <c r="H456" s="4" t="str">
        <f>VLOOKUP(Transactions[[#This Row],[Sub-category]],DATA_VALIDATION[],2,0)</f>
        <v>Dining Out</v>
      </c>
      <c r="I456" s="4" t="str">
        <f>VLOOKUP(Transactions[[#This Row],[Sub-category]],DATA_VALIDATION[],3,0)</f>
        <v>Expense</v>
      </c>
    </row>
    <row r="457" spans="1:9" x14ac:dyDescent="0.3">
      <c r="A457" s="4" t="s">
        <v>4</v>
      </c>
      <c r="B457" s="3">
        <v>44485</v>
      </c>
      <c r="C457" s="4" t="s">
        <v>7</v>
      </c>
      <c r="D457" s="4">
        <v>5</v>
      </c>
      <c r="E457" s="4"/>
      <c r="F457" s="4">
        <f>Transactions[[#This Row],[Credit]]-Transactions[[#This Row],[Debit]]</f>
        <v>-5</v>
      </c>
      <c r="G457" t="s">
        <v>39</v>
      </c>
      <c r="H457" s="4" t="str">
        <f>VLOOKUP(Transactions[[#This Row],[Sub-category]],DATA_VALIDATION[],2,0)</f>
        <v>Dining Out</v>
      </c>
      <c r="I457" s="4" t="str">
        <f>VLOOKUP(Transactions[[#This Row],[Sub-category]],DATA_VALIDATION[],3,0)</f>
        <v>Expense</v>
      </c>
    </row>
    <row r="458" spans="1:9" x14ac:dyDescent="0.3">
      <c r="A458" s="2" t="s">
        <v>4</v>
      </c>
      <c r="B458" s="1">
        <v>44485</v>
      </c>
      <c r="C458" s="2" t="s">
        <v>13</v>
      </c>
      <c r="D458" s="2">
        <v>48.8</v>
      </c>
      <c r="E458" s="2"/>
      <c r="F458" s="4">
        <f>Transactions[[#This Row],[Credit]]-Transactions[[#This Row],[Debit]]</f>
        <v>-48.8</v>
      </c>
      <c r="G458" t="s">
        <v>46</v>
      </c>
      <c r="H458" s="4" t="str">
        <f>VLOOKUP(Transactions[[#This Row],[Sub-category]],DATA_VALIDATION[],2,0)</f>
        <v>Discretionary</v>
      </c>
      <c r="I458" s="4" t="str">
        <f>VLOOKUP(Transactions[[#This Row],[Sub-category]],DATA_VALIDATION[],3,0)</f>
        <v>Expense</v>
      </c>
    </row>
    <row r="459" spans="1:9" x14ac:dyDescent="0.3">
      <c r="A459" s="4" t="s">
        <v>4</v>
      </c>
      <c r="B459" s="3">
        <v>44485</v>
      </c>
      <c r="C459" s="4" t="s">
        <v>14</v>
      </c>
      <c r="D459" s="4">
        <v>106.70000000000002</v>
      </c>
      <c r="E459" s="4"/>
      <c r="F459" s="4">
        <f>Transactions[[#This Row],[Credit]]-Transactions[[#This Row],[Debit]]</f>
        <v>-106.70000000000002</v>
      </c>
      <c r="G459" t="s">
        <v>36</v>
      </c>
      <c r="H459" s="4" t="str">
        <f>VLOOKUP(Transactions[[#This Row],[Sub-category]],DATA_VALIDATION[],2,0)</f>
        <v>Discretionary</v>
      </c>
      <c r="I459" s="4" t="str">
        <f>VLOOKUP(Transactions[[#This Row],[Sub-category]],DATA_VALIDATION[],3,0)</f>
        <v>Expense</v>
      </c>
    </row>
    <row r="460" spans="1:9" x14ac:dyDescent="0.3">
      <c r="A460" s="2" t="s">
        <v>4</v>
      </c>
      <c r="B460" s="1">
        <v>44485</v>
      </c>
      <c r="C460" s="2" t="s">
        <v>15</v>
      </c>
      <c r="D460" s="2">
        <v>61.1</v>
      </c>
      <c r="E460" s="2"/>
      <c r="F460" s="4">
        <f>Transactions[[#This Row],[Credit]]-Transactions[[#This Row],[Debit]]</f>
        <v>-61.1</v>
      </c>
      <c r="G460" t="s">
        <v>58</v>
      </c>
      <c r="H460" s="4" t="str">
        <f>VLOOKUP(Transactions[[#This Row],[Sub-category]],DATA_VALIDATION[],2,0)</f>
        <v>Dining Out</v>
      </c>
      <c r="I460" s="4" t="str">
        <f>VLOOKUP(Transactions[[#This Row],[Sub-category]],DATA_VALIDATION[],3,0)</f>
        <v>Expense</v>
      </c>
    </row>
    <row r="461" spans="1:9" x14ac:dyDescent="0.3">
      <c r="A461" s="4" t="s">
        <v>4</v>
      </c>
      <c r="B461" s="3">
        <v>44486</v>
      </c>
      <c r="C461" s="4" t="s">
        <v>16</v>
      </c>
      <c r="D461" s="4">
        <v>37.200000000000003</v>
      </c>
      <c r="E461" s="4"/>
      <c r="F461" s="4">
        <f>Transactions[[#This Row],[Credit]]-Transactions[[#This Row],[Debit]]</f>
        <v>-37.200000000000003</v>
      </c>
      <c r="G461" t="s">
        <v>61</v>
      </c>
      <c r="H461" s="4" t="str">
        <f>VLOOKUP(Transactions[[#This Row],[Sub-category]],DATA_VALIDATION[],2,0)</f>
        <v>Transport</v>
      </c>
      <c r="I461" s="4" t="str">
        <f>VLOOKUP(Transactions[[#This Row],[Sub-category]],DATA_VALIDATION[],3,0)</f>
        <v>Expense</v>
      </c>
    </row>
    <row r="462" spans="1:9" x14ac:dyDescent="0.3">
      <c r="A462" s="2" t="s">
        <v>5</v>
      </c>
      <c r="B462" s="1">
        <v>44487</v>
      </c>
      <c r="C462" s="2" t="s">
        <v>17</v>
      </c>
      <c r="D462" s="2">
        <v>30</v>
      </c>
      <c r="E462" s="2"/>
      <c r="F462" s="4">
        <f>Transactions[[#This Row],[Credit]]-Transactions[[#This Row],[Debit]]</f>
        <v>-30</v>
      </c>
      <c r="G462" t="s">
        <v>52</v>
      </c>
      <c r="H462" s="4" t="str">
        <f>VLOOKUP(Transactions[[#This Row],[Sub-category]],DATA_VALIDATION[],2,0)</f>
        <v>Discretionary</v>
      </c>
      <c r="I462" s="4" t="str">
        <f>VLOOKUP(Transactions[[#This Row],[Sub-category]],DATA_VALIDATION[],3,0)</f>
        <v>Expense</v>
      </c>
    </row>
    <row r="463" spans="1:9" x14ac:dyDescent="0.3">
      <c r="A463" s="4" t="s">
        <v>4</v>
      </c>
      <c r="B463" s="3">
        <v>44487</v>
      </c>
      <c r="C463" s="4" t="s">
        <v>7</v>
      </c>
      <c r="D463" s="4">
        <v>5</v>
      </c>
      <c r="E463" s="4"/>
      <c r="F463" s="4">
        <f>Transactions[[#This Row],[Credit]]-Transactions[[#This Row],[Debit]]</f>
        <v>-5</v>
      </c>
      <c r="G463" t="s">
        <v>39</v>
      </c>
      <c r="H463" s="4" t="str">
        <f>VLOOKUP(Transactions[[#This Row],[Sub-category]],DATA_VALIDATION[],2,0)</f>
        <v>Dining Out</v>
      </c>
      <c r="I463" s="4" t="str">
        <f>VLOOKUP(Transactions[[#This Row],[Sub-category]],DATA_VALIDATION[],3,0)</f>
        <v>Expense</v>
      </c>
    </row>
    <row r="464" spans="1:9" x14ac:dyDescent="0.3">
      <c r="A464" s="2" t="s">
        <v>4</v>
      </c>
      <c r="B464" s="1">
        <v>44488</v>
      </c>
      <c r="C464" s="2" t="s">
        <v>7</v>
      </c>
      <c r="D464" s="2">
        <v>5</v>
      </c>
      <c r="E464" s="2"/>
      <c r="F464" s="4">
        <f>Transactions[[#This Row],[Credit]]-Transactions[[#This Row],[Debit]]</f>
        <v>-5</v>
      </c>
      <c r="G464" t="s">
        <v>39</v>
      </c>
      <c r="H464" s="4" t="str">
        <f>VLOOKUP(Transactions[[#This Row],[Sub-category]],DATA_VALIDATION[],2,0)</f>
        <v>Dining Out</v>
      </c>
      <c r="I464" s="4" t="str">
        <f>VLOOKUP(Transactions[[#This Row],[Sub-category]],DATA_VALIDATION[],3,0)</f>
        <v>Expense</v>
      </c>
    </row>
    <row r="465" spans="1:9" x14ac:dyDescent="0.3">
      <c r="A465" s="4" t="s">
        <v>5</v>
      </c>
      <c r="B465" s="3">
        <v>44488</v>
      </c>
      <c r="C465" s="4" t="s">
        <v>28</v>
      </c>
      <c r="D465" s="4">
        <v>75</v>
      </c>
      <c r="E465" s="4"/>
      <c r="F465" s="4">
        <f>Transactions[[#This Row],[Credit]]-Transactions[[#This Row],[Debit]]</f>
        <v>-75</v>
      </c>
      <c r="G465" t="s">
        <v>43</v>
      </c>
      <c r="H465" s="4" t="str">
        <f>VLOOKUP(Transactions[[#This Row],[Sub-category]],DATA_VALIDATION[],2,0)</f>
        <v>Medical</v>
      </c>
      <c r="I465" s="4" t="str">
        <f>VLOOKUP(Transactions[[#This Row],[Sub-category]],DATA_VALIDATION[],3,0)</f>
        <v>Expense</v>
      </c>
    </row>
    <row r="466" spans="1:9" x14ac:dyDescent="0.3">
      <c r="A466" s="2" t="s">
        <v>5</v>
      </c>
      <c r="B466" s="1">
        <v>44488</v>
      </c>
      <c r="C466" s="2" t="s">
        <v>19</v>
      </c>
      <c r="D466" s="2">
        <v>40</v>
      </c>
      <c r="E466" s="2"/>
      <c r="F466" s="4">
        <f>Transactions[[#This Row],[Credit]]-Transactions[[#This Row],[Debit]]</f>
        <v>-40</v>
      </c>
      <c r="G466" t="s">
        <v>56</v>
      </c>
      <c r="H466" s="4" t="str">
        <f>VLOOKUP(Transactions[[#This Row],[Sub-category]],DATA_VALIDATION[],2,0)</f>
        <v>Living Expenses</v>
      </c>
      <c r="I466" s="4" t="str">
        <f>VLOOKUP(Transactions[[#This Row],[Sub-category]],DATA_VALIDATION[],3,0)</f>
        <v>Expense</v>
      </c>
    </row>
    <row r="467" spans="1:9" x14ac:dyDescent="0.3">
      <c r="A467" s="4" t="s">
        <v>4</v>
      </c>
      <c r="B467" s="3">
        <v>44489</v>
      </c>
      <c r="C467" s="4" t="s">
        <v>20</v>
      </c>
      <c r="D467" s="4">
        <v>54.1</v>
      </c>
      <c r="E467" s="4"/>
      <c r="F467" s="4">
        <f>Transactions[[#This Row],[Credit]]-Transactions[[#This Row],[Debit]]</f>
        <v>-54.1</v>
      </c>
      <c r="G467" t="s">
        <v>50</v>
      </c>
      <c r="H467" s="4" t="str">
        <f>VLOOKUP(Transactions[[#This Row],[Sub-category]],DATA_VALIDATION[],2,0)</f>
        <v>Discretionary</v>
      </c>
      <c r="I467" s="4" t="str">
        <f>VLOOKUP(Transactions[[#This Row],[Sub-category]],DATA_VALIDATION[],3,0)</f>
        <v>Expense</v>
      </c>
    </row>
    <row r="468" spans="1:9" x14ac:dyDescent="0.3">
      <c r="A468" s="2" t="s">
        <v>4</v>
      </c>
      <c r="B468" s="1">
        <v>44489</v>
      </c>
      <c r="C468" s="2" t="s">
        <v>21</v>
      </c>
      <c r="D468" s="2">
        <v>35</v>
      </c>
      <c r="E468" s="2"/>
      <c r="F468" s="4">
        <f>Transactions[[#This Row],[Credit]]-Transactions[[#This Row],[Debit]]</f>
        <v>-35</v>
      </c>
      <c r="G468" t="s">
        <v>46</v>
      </c>
      <c r="H468" s="4" t="str">
        <f>VLOOKUP(Transactions[[#This Row],[Sub-category]],DATA_VALIDATION[],2,0)</f>
        <v>Discretionary</v>
      </c>
      <c r="I468" s="4" t="str">
        <f>VLOOKUP(Transactions[[#This Row],[Sub-category]],DATA_VALIDATION[],3,0)</f>
        <v>Expense</v>
      </c>
    </row>
    <row r="469" spans="1:9" x14ac:dyDescent="0.3">
      <c r="A469" s="4" t="s">
        <v>4</v>
      </c>
      <c r="B469" s="3">
        <v>44489</v>
      </c>
      <c r="C469" s="4" t="s">
        <v>7</v>
      </c>
      <c r="D469" s="4">
        <v>5</v>
      </c>
      <c r="E469" s="4"/>
      <c r="F469" s="4">
        <f>Transactions[[#This Row],[Credit]]-Transactions[[#This Row],[Debit]]</f>
        <v>-5</v>
      </c>
      <c r="G469" t="s">
        <v>39</v>
      </c>
      <c r="H469" s="4" t="str">
        <f>VLOOKUP(Transactions[[#This Row],[Sub-category]],DATA_VALIDATION[],2,0)</f>
        <v>Dining Out</v>
      </c>
      <c r="I469" s="4" t="str">
        <f>VLOOKUP(Transactions[[#This Row],[Sub-category]],DATA_VALIDATION[],3,0)</f>
        <v>Expense</v>
      </c>
    </row>
    <row r="470" spans="1:9" x14ac:dyDescent="0.3">
      <c r="A470" s="2" t="s">
        <v>4</v>
      </c>
      <c r="B470" s="1">
        <v>44490</v>
      </c>
      <c r="C470" s="2" t="s">
        <v>7</v>
      </c>
      <c r="D470" s="2">
        <v>5</v>
      </c>
      <c r="E470" s="2"/>
      <c r="F470" s="4">
        <f>Transactions[[#This Row],[Credit]]-Transactions[[#This Row],[Debit]]</f>
        <v>-5</v>
      </c>
      <c r="G470" t="s">
        <v>39</v>
      </c>
      <c r="H470" s="4" t="str">
        <f>VLOOKUP(Transactions[[#This Row],[Sub-category]],DATA_VALIDATION[],2,0)</f>
        <v>Dining Out</v>
      </c>
      <c r="I470" s="4" t="str">
        <f>VLOOKUP(Transactions[[#This Row],[Sub-category]],DATA_VALIDATION[],3,0)</f>
        <v>Expense</v>
      </c>
    </row>
    <row r="471" spans="1:9" x14ac:dyDescent="0.3">
      <c r="A471" s="4" t="s">
        <v>4</v>
      </c>
      <c r="B471" s="3">
        <v>44491</v>
      </c>
      <c r="C471" s="4" t="s">
        <v>7</v>
      </c>
      <c r="D471" s="4">
        <v>5</v>
      </c>
      <c r="E471" s="4"/>
      <c r="F471" s="4">
        <f>Transactions[[#This Row],[Credit]]-Transactions[[#This Row],[Debit]]</f>
        <v>-5</v>
      </c>
      <c r="G471" t="s">
        <v>39</v>
      </c>
      <c r="H471" s="4" t="str">
        <f>VLOOKUP(Transactions[[#This Row],[Sub-category]],DATA_VALIDATION[],2,0)</f>
        <v>Dining Out</v>
      </c>
      <c r="I471" s="4" t="str">
        <f>VLOOKUP(Transactions[[#This Row],[Sub-category]],DATA_VALIDATION[],3,0)</f>
        <v>Expense</v>
      </c>
    </row>
    <row r="472" spans="1:9" x14ac:dyDescent="0.3">
      <c r="A472" s="2" t="s">
        <v>4</v>
      </c>
      <c r="B472" s="1">
        <v>44491</v>
      </c>
      <c r="C472" s="2" t="s">
        <v>10</v>
      </c>
      <c r="D472" s="2">
        <v>178.9</v>
      </c>
      <c r="E472" s="2"/>
      <c r="F472" s="4">
        <f>Transactions[[#This Row],[Credit]]-Transactions[[#This Row],[Debit]]</f>
        <v>-178.9</v>
      </c>
      <c r="G472" t="s">
        <v>51</v>
      </c>
      <c r="H472" s="4" t="str">
        <f>VLOOKUP(Transactions[[#This Row],[Sub-category]],DATA_VALIDATION[],2,0)</f>
        <v>Living Expenses</v>
      </c>
      <c r="I472" s="4" t="str">
        <f>VLOOKUP(Transactions[[#This Row],[Sub-category]],DATA_VALIDATION[],3,0)</f>
        <v>Expense</v>
      </c>
    </row>
    <row r="473" spans="1:9" x14ac:dyDescent="0.3">
      <c r="A473" s="4" t="s">
        <v>4</v>
      </c>
      <c r="B473" s="3">
        <v>44492</v>
      </c>
      <c r="C473" s="4" t="s">
        <v>22</v>
      </c>
      <c r="D473" s="4">
        <v>46.2</v>
      </c>
      <c r="E473" s="4"/>
      <c r="F473" s="4">
        <f>Transactions[[#This Row],[Credit]]-Transactions[[#This Row],[Debit]]</f>
        <v>-46.2</v>
      </c>
      <c r="G473" t="s">
        <v>58</v>
      </c>
      <c r="H473" s="4" t="str">
        <f>VLOOKUP(Transactions[[#This Row],[Sub-category]],DATA_VALIDATION[],2,0)</f>
        <v>Dining Out</v>
      </c>
      <c r="I473" s="4" t="str">
        <f>VLOOKUP(Transactions[[#This Row],[Sub-category]],DATA_VALIDATION[],3,0)</f>
        <v>Expense</v>
      </c>
    </row>
    <row r="474" spans="1:9" x14ac:dyDescent="0.3">
      <c r="A474" s="2" t="s">
        <v>4</v>
      </c>
      <c r="B474" s="1">
        <v>44493</v>
      </c>
      <c r="C474" s="2" t="s">
        <v>23</v>
      </c>
      <c r="D474" s="2">
        <v>21.099999999999998</v>
      </c>
      <c r="E474" s="2"/>
      <c r="F474" s="4">
        <f>Transactions[[#This Row],[Credit]]-Transactions[[#This Row],[Debit]]</f>
        <v>-21.099999999999998</v>
      </c>
      <c r="G474" t="s">
        <v>58</v>
      </c>
      <c r="H474" s="4" t="str">
        <f>VLOOKUP(Transactions[[#This Row],[Sub-category]],DATA_VALIDATION[],2,0)</f>
        <v>Dining Out</v>
      </c>
      <c r="I474" s="4" t="str">
        <f>VLOOKUP(Transactions[[#This Row],[Sub-category]],DATA_VALIDATION[],3,0)</f>
        <v>Expense</v>
      </c>
    </row>
    <row r="475" spans="1:9" x14ac:dyDescent="0.3">
      <c r="A475" s="4" t="s">
        <v>5</v>
      </c>
      <c r="B475" s="3">
        <v>44494</v>
      </c>
      <c r="C475" s="4" t="s">
        <v>24</v>
      </c>
      <c r="D475" s="4">
        <v>55</v>
      </c>
      <c r="E475" s="4"/>
      <c r="F475" s="4">
        <f>Transactions[[#This Row],[Credit]]-Transactions[[#This Row],[Debit]]</f>
        <v>-55</v>
      </c>
      <c r="G475" t="s">
        <v>44</v>
      </c>
      <c r="H475" s="4" t="str">
        <f>VLOOKUP(Transactions[[#This Row],[Sub-category]],DATA_VALIDATION[],2,0)</f>
        <v>Charity</v>
      </c>
      <c r="I475" s="4" t="str">
        <f>VLOOKUP(Transactions[[#This Row],[Sub-category]],DATA_VALIDATION[],3,0)</f>
        <v>Expense</v>
      </c>
    </row>
    <row r="476" spans="1:9" x14ac:dyDescent="0.3">
      <c r="A476" s="2" t="s">
        <v>4</v>
      </c>
      <c r="B476" s="1">
        <v>44494</v>
      </c>
      <c r="C476" s="2" t="s">
        <v>12</v>
      </c>
      <c r="D476" s="2">
        <v>71.500000000000028</v>
      </c>
      <c r="E476" s="2"/>
      <c r="F476" s="4">
        <f>Transactions[[#This Row],[Credit]]-Transactions[[#This Row],[Debit]]</f>
        <v>-71.500000000000028</v>
      </c>
      <c r="G476" t="s">
        <v>53</v>
      </c>
      <c r="H476" s="4" t="str">
        <f>VLOOKUP(Transactions[[#This Row],[Sub-category]],DATA_VALIDATION[],2,0)</f>
        <v>Transport</v>
      </c>
      <c r="I476" s="4" t="str">
        <f>VLOOKUP(Transactions[[#This Row],[Sub-category]],DATA_VALIDATION[],3,0)</f>
        <v>Expense</v>
      </c>
    </row>
    <row r="477" spans="1:9" x14ac:dyDescent="0.3">
      <c r="A477" s="4" t="s">
        <v>4</v>
      </c>
      <c r="B477" s="3">
        <v>44494</v>
      </c>
      <c r="C477" s="4" t="s">
        <v>7</v>
      </c>
      <c r="D477" s="4">
        <v>5</v>
      </c>
      <c r="E477" s="4"/>
      <c r="F477" s="4">
        <f>Transactions[[#This Row],[Credit]]-Transactions[[#This Row],[Debit]]</f>
        <v>-5</v>
      </c>
      <c r="G477" t="s">
        <v>39</v>
      </c>
      <c r="H477" s="4" t="str">
        <f>VLOOKUP(Transactions[[#This Row],[Sub-category]],DATA_VALIDATION[],2,0)</f>
        <v>Dining Out</v>
      </c>
      <c r="I477" s="4" t="str">
        <f>VLOOKUP(Transactions[[#This Row],[Sub-category]],DATA_VALIDATION[],3,0)</f>
        <v>Expense</v>
      </c>
    </row>
    <row r="478" spans="1:9" x14ac:dyDescent="0.3">
      <c r="A478" s="2" t="s">
        <v>4</v>
      </c>
      <c r="B478" s="1">
        <v>44495</v>
      </c>
      <c r="C478" s="2" t="s">
        <v>7</v>
      </c>
      <c r="D478" s="2">
        <v>5</v>
      </c>
      <c r="E478" s="2"/>
      <c r="F478" s="4">
        <f>Transactions[[#This Row],[Credit]]-Transactions[[#This Row],[Debit]]</f>
        <v>-5</v>
      </c>
      <c r="G478" t="s">
        <v>39</v>
      </c>
      <c r="H478" s="4" t="str">
        <f>VLOOKUP(Transactions[[#This Row],[Sub-category]],DATA_VALIDATION[],2,0)</f>
        <v>Dining Out</v>
      </c>
      <c r="I478" s="4" t="str">
        <f>VLOOKUP(Transactions[[#This Row],[Sub-category]],DATA_VALIDATION[],3,0)</f>
        <v>Expense</v>
      </c>
    </row>
    <row r="479" spans="1:9" x14ac:dyDescent="0.3">
      <c r="A479" s="4" t="s">
        <v>4</v>
      </c>
      <c r="B479" s="3">
        <v>44496</v>
      </c>
      <c r="C479" s="4" t="s">
        <v>7</v>
      </c>
      <c r="D479" s="4">
        <v>5</v>
      </c>
      <c r="E479" s="4"/>
      <c r="F479" s="4">
        <f>Transactions[[#This Row],[Credit]]-Transactions[[#This Row],[Debit]]</f>
        <v>-5</v>
      </c>
      <c r="G479" t="s">
        <v>39</v>
      </c>
      <c r="H479" s="4" t="str">
        <f>VLOOKUP(Transactions[[#This Row],[Sub-category]],DATA_VALIDATION[],2,0)</f>
        <v>Dining Out</v>
      </c>
      <c r="I479" s="4" t="str">
        <f>VLOOKUP(Transactions[[#This Row],[Sub-category]],DATA_VALIDATION[],3,0)</f>
        <v>Expense</v>
      </c>
    </row>
    <row r="480" spans="1:9" x14ac:dyDescent="0.3">
      <c r="A480" s="2" t="s">
        <v>4</v>
      </c>
      <c r="B480" s="1">
        <v>44497</v>
      </c>
      <c r="C480" s="2" t="s">
        <v>7</v>
      </c>
      <c r="D480" s="2">
        <v>5</v>
      </c>
      <c r="E480" s="2"/>
      <c r="F480" s="4">
        <f>Transactions[[#This Row],[Credit]]-Transactions[[#This Row],[Debit]]</f>
        <v>-5</v>
      </c>
      <c r="G480" t="s">
        <v>39</v>
      </c>
      <c r="H480" s="4" t="str">
        <f>VLOOKUP(Transactions[[#This Row],[Sub-category]],DATA_VALIDATION[],2,0)</f>
        <v>Dining Out</v>
      </c>
      <c r="I480" s="4" t="str">
        <f>VLOOKUP(Transactions[[#This Row],[Sub-category]],DATA_VALIDATION[],3,0)</f>
        <v>Expense</v>
      </c>
    </row>
    <row r="481" spans="1:9" x14ac:dyDescent="0.3">
      <c r="A481" s="4" t="s">
        <v>4</v>
      </c>
      <c r="B481" s="3">
        <v>44498</v>
      </c>
      <c r="C481" s="4" t="s">
        <v>7</v>
      </c>
      <c r="D481" s="4">
        <v>5</v>
      </c>
      <c r="E481" s="4"/>
      <c r="F481" s="4">
        <f>Transactions[[#This Row],[Credit]]-Transactions[[#This Row],[Debit]]</f>
        <v>-5</v>
      </c>
      <c r="G481" t="s">
        <v>39</v>
      </c>
      <c r="H481" s="4" t="str">
        <f>VLOOKUP(Transactions[[#This Row],[Sub-category]],DATA_VALIDATION[],2,0)</f>
        <v>Dining Out</v>
      </c>
      <c r="I481" s="4" t="str">
        <f>VLOOKUP(Transactions[[#This Row],[Sub-category]],DATA_VALIDATION[],3,0)</f>
        <v>Expense</v>
      </c>
    </row>
    <row r="482" spans="1:9" x14ac:dyDescent="0.3">
      <c r="A482" s="2" t="s">
        <v>4</v>
      </c>
      <c r="B482" s="1">
        <v>44498</v>
      </c>
      <c r="C482" s="2" t="s">
        <v>10</v>
      </c>
      <c r="D482" s="2">
        <v>189</v>
      </c>
      <c r="E482" s="2"/>
      <c r="F482" s="4">
        <f>Transactions[[#This Row],[Credit]]-Transactions[[#This Row],[Debit]]</f>
        <v>-189</v>
      </c>
      <c r="G482" t="s">
        <v>51</v>
      </c>
      <c r="H482" s="4" t="str">
        <f>VLOOKUP(Transactions[[#This Row],[Sub-category]],DATA_VALIDATION[],2,0)</f>
        <v>Living Expenses</v>
      </c>
      <c r="I482" s="4" t="str">
        <f>VLOOKUP(Transactions[[#This Row],[Sub-category]],DATA_VALIDATION[],3,0)</f>
        <v>Expense</v>
      </c>
    </row>
    <row r="483" spans="1:9" x14ac:dyDescent="0.3">
      <c r="A483" s="4" t="s">
        <v>4</v>
      </c>
      <c r="B483" s="3">
        <v>44499</v>
      </c>
      <c r="C483" s="4" t="s">
        <v>25</v>
      </c>
      <c r="D483" s="4">
        <v>133.80000000000001</v>
      </c>
      <c r="E483" s="4"/>
      <c r="F483" s="4">
        <f>Transactions[[#This Row],[Credit]]-Transactions[[#This Row],[Debit]]</f>
        <v>-133.80000000000001</v>
      </c>
      <c r="G483" t="s">
        <v>36</v>
      </c>
      <c r="H483" s="4" t="str">
        <f>VLOOKUP(Transactions[[#This Row],[Sub-category]],DATA_VALIDATION[],2,0)</f>
        <v>Discretionary</v>
      </c>
      <c r="I483" s="4" t="str">
        <f>VLOOKUP(Transactions[[#This Row],[Sub-category]],DATA_VALIDATION[],3,0)</f>
        <v>Expense</v>
      </c>
    </row>
    <row r="484" spans="1:9" x14ac:dyDescent="0.3">
      <c r="A484" s="2" t="s">
        <v>4</v>
      </c>
      <c r="B484" s="1">
        <v>44499</v>
      </c>
      <c r="C484" s="2" t="s">
        <v>26</v>
      </c>
      <c r="D484" s="2">
        <v>184.39999999999998</v>
      </c>
      <c r="E484" s="2"/>
      <c r="F484" s="4">
        <f>Transactions[[#This Row],[Credit]]-Transactions[[#This Row],[Debit]]</f>
        <v>-184.39999999999998</v>
      </c>
      <c r="G484" t="s">
        <v>46</v>
      </c>
      <c r="H484" s="4" t="str">
        <f>VLOOKUP(Transactions[[#This Row],[Sub-category]],DATA_VALIDATION[],2,0)</f>
        <v>Discretionary</v>
      </c>
      <c r="I484" s="4" t="str">
        <f>VLOOKUP(Transactions[[#This Row],[Sub-category]],DATA_VALIDATION[],3,0)</f>
        <v>Expense</v>
      </c>
    </row>
    <row r="485" spans="1:9" x14ac:dyDescent="0.3">
      <c r="A485" s="4" t="s">
        <v>4</v>
      </c>
      <c r="B485" s="3">
        <v>44500</v>
      </c>
      <c r="C485" s="4" t="s">
        <v>14</v>
      </c>
      <c r="D485" s="4">
        <v>154.49999999999997</v>
      </c>
      <c r="E485" s="4"/>
      <c r="F485" s="4">
        <f>Transactions[[#This Row],[Credit]]-Transactions[[#This Row],[Debit]]</f>
        <v>-154.49999999999997</v>
      </c>
      <c r="G485" t="s">
        <v>36</v>
      </c>
      <c r="H485" s="4" t="str">
        <f>VLOOKUP(Transactions[[#This Row],[Sub-category]],DATA_VALIDATION[],2,0)</f>
        <v>Discretionary</v>
      </c>
      <c r="I485" s="4" t="str">
        <f>VLOOKUP(Transactions[[#This Row],[Sub-category]],DATA_VALIDATION[],3,0)</f>
        <v>Expense</v>
      </c>
    </row>
    <row r="486" spans="1:9" x14ac:dyDescent="0.3">
      <c r="A486" s="2" t="s">
        <v>4</v>
      </c>
      <c r="B486" s="1">
        <v>44500</v>
      </c>
      <c r="C486" s="2" t="s">
        <v>16</v>
      </c>
      <c r="D486" s="2">
        <v>32.1</v>
      </c>
      <c r="E486" s="2"/>
      <c r="F486" s="4">
        <f>Transactions[[#This Row],[Credit]]-Transactions[[#This Row],[Debit]]</f>
        <v>-32.1</v>
      </c>
      <c r="G486" t="s">
        <v>61</v>
      </c>
      <c r="H486" s="4" t="str">
        <f>VLOOKUP(Transactions[[#This Row],[Sub-category]],DATA_VALIDATION[],2,0)</f>
        <v>Transport</v>
      </c>
      <c r="I486" s="4" t="str">
        <f>VLOOKUP(Transactions[[#This Row],[Sub-category]],DATA_VALIDATION[],3,0)</f>
        <v>Expense</v>
      </c>
    </row>
    <row r="487" spans="1:9" x14ac:dyDescent="0.3">
      <c r="A487" s="7" t="s">
        <v>4</v>
      </c>
      <c r="B487" s="8">
        <v>44500</v>
      </c>
      <c r="C487" s="7" t="s">
        <v>30</v>
      </c>
      <c r="D487" s="7">
        <v>15</v>
      </c>
      <c r="E487" s="7"/>
      <c r="F487" s="7">
        <f>Transactions[[#This Row],[Credit]]-Transactions[[#This Row],[Debit]]</f>
        <v>-15</v>
      </c>
      <c r="G487" t="s">
        <v>58</v>
      </c>
      <c r="H487" s="7" t="str">
        <f>VLOOKUP(Transactions[[#This Row],[Sub-category]],DATA_VALIDATION[],2,0)</f>
        <v>Dining Out</v>
      </c>
      <c r="I487" s="7" t="str">
        <f>VLOOKUP(Transactions[[#This Row],[Sub-category]],DATA_VALIDATION[],3,0)</f>
        <v>Expense</v>
      </c>
    </row>
    <row r="488" spans="1:9" x14ac:dyDescent="0.3">
      <c r="A488" s="7" t="s">
        <v>4</v>
      </c>
      <c r="B488" s="8">
        <v>44500</v>
      </c>
      <c r="C488" s="7" t="s">
        <v>30</v>
      </c>
      <c r="D488" s="7">
        <v>23</v>
      </c>
      <c r="E488" s="7"/>
      <c r="F488" s="18">
        <f>Transactions[[#This Row],[Credit]]-Transactions[[#This Row],[Debit]]</f>
        <v>-23</v>
      </c>
      <c r="G488" s="7" t="s">
        <v>58</v>
      </c>
      <c r="H488" s="18" t="str">
        <f>VLOOKUP(Transactions[[#This Row],[Sub-category]],DATA_VALIDATION[],2,0)</f>
        <v>Dining Out</v>
      </c>
      <c r="I488" s="18" t="str">
        <f>VLOOKUP(Transactions[[#This Row],[Sub-category]],DATA_VALIDATION[],3,0)</f>
        <v>Expense</v>
      </c>
    </row>
  </sheetData>
  <dataValidations count="1">
    <dataValidation type="list" allowBlank="1" showInputMessage="1" showErrorMessage="1" sqref="G15:G487" xr:uid="{7131D028-EEF7-4504-AAF1-0F385C5B4634}">
      <formula1>Categories</formula1>
    </dataValidation>
  </dataValidations>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E0CF40BD-7C93-4C43-A2AA-40ECD42B3A53}">
          <x14:formula1>
            <xm:f>'Data Validation List'!$A$2:$A$19</xm:f>
          </x14:formula1>
          <xm:sqref>G2:G14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38D55-0F34-4377-9593-5BC97FC3FF60}">
  <dimension ref="A1:C19"/>
  <sheetViews>
    <sheetView workbookViewId="0">
      <selection activeCell="B13" sqref="B13"/>
    </sheetView>
  </sheetViews>
  <sheetFormatPr defaultRowHeight="14.4" x14ac:dyDescent="0.3"/>
  <cols>
    <col min="1" max="1" width="14.21875" bestFit="1" customWidth="1"/>
    <col min="2" max="2" width="13.44140625" bestFit="1" customWidth="1"/>
    <col min="3" max="3" width="14.77734375" bestFit="1" customWidth="1"/>
  </cols>
  <sheetData>
    <row r="1" spans="1:3" x14ac:dyDescent="0.3">
      <c r="A1" s="10" t="s">
        <v>35</v>
      </c>
      <c r="B1" s="10" t="s">
        <v>62</v>
      </c>
      <c r="C1" s="10" t="s">
        <v>63</v>
      </c>
    </row>
    <row r="2" spans="1:3" x14ac:dyDescent="0.3">
      <c r="A2" t="s">
        <v>36</v>
      </c>
      <c r="B2" t="s">
        <v>37</v>
      </c>
      <c r="C2" t="s">
        <v>38</v>
      </c>
    </row>
    <row r="3" spans="1:3" x14ac:dyDescent="0.3">
      <c r="A3" t="s">
        <v>39</v>
      </c>
      <c r="B3" t="s">
        <v>40</v>
      </c>
      <c r="C3" t="s">
        <v>38</v>
      </c>
    </row>
    <row r="4" spans="1:3" x14ac:dyDescent="0.3">
      <c r="A4" t="s">
        <v>41</v>
      </c>
      <c r="B4" t="s">
        <v>42</v>
      </c>
      <c r="C4" t="s">
        <v>38</v>
      </c>
    </row>
    <row r="5" spans="1:3" x14ac:dyDescent="0.3">
      <c r="A5" t="s">
        <v>43</v>
      </c>
      <c r="B5" t="s">
        <v>42</v>
      </c>
      <c r="C5" t="s">
        <v>38</v>
      </c>
    </row>
    <row r="6" spans="1:3" x14ac:dyDescent="0.3">
      <c r="A6" t="s">
        <v>44</v>
      </c>
      <c r="B6" t="s">
        <v>45</v>
      </c>
      <c r="C6" t="s">
        <v>38</v>
      </c>
    </row>
    <row r="7" spans="1:3" x14ac:dyDescent="0.3">
      <c r="A7" t="s">
        <v>46</v>
      </c>
      <c r="B7" t="s">
        <v>37</v>
      </c>
      <c r="C7" t="s">
        <v>38</v>
      </c>
    </row>
    <row r="8" spans="1:3" x14ac:dyDescent="0.3">
      <c r="A8" t="s">
        <v>47</v>
      </c>
      <c r="B8" t="s">
        <v>37</v>
      </c>
      <c r="C8" t="s">
        <v>38</v>
      </c>
    </row>
    <row r="9" spans="1:3" x14ac:dyDescent="0.3">
      <c r="A9" t="s">
        <v>48</v>
      </c>
      <c r="B9" t="s">
        <v>49</v>
      </c>
      <c r="C9" t="s">
        <v>38</v>
      </c>
    </row>
    <row r="10" spans="1:3" x14ac:dyDescent="0.3">
      <c r="A10" t="s">
        <v>50</v>
      </c>
      <c r="B10" t="s">
        <v>37</v>
      </c>
      <c r="C10" t="s">
        <v>38</v>
      </c>
    </row>
    <row r="11" spans="1:3" x14ac:dyDescent="0.3">
      <c r="A11" t="s">
        <v>51</v>
      </c>
      <c r="B11" t="s">
        <v>49</v>
      </c>
      <c r="C11" t="s">
        <v>38</v>
      </c>
    </row>
    <row r="12" spans="1:3" x14ac:dyDescent="0.3">
      <c r="A12" t="s">
        <v>52</v>
      </c>
      <c r="B12" t="s">
        <v>37</v>
      </c>
      <c r="C12" t="s">
        <v>38</v>
      </c>
    </row>
    <row r="13" spans="1:3" x14ac:dyDescent="0.3">
      <c r="A13" t="s">
        <v>53</v>
      </c>
      <c r="B13" t="s">
        <v>54</v>
      </c>
      <c r="C13" t="s">
        <v>38</v>
      </c>
    </row>
    <row r="14" spans="1:3" x14ac:dyDescent="0.3">
      <c r="A14" t="s">
        <v>55</v>
      </c>
      <c r="B14" t="s">
        <v>54</v>
      </c>
      <c r="C14" t="s">
        <v>38</v>
      </c>
    </row>
    <row r="15" spans="1:3" x14ac:dyDescent="0.3">
      <c r="A15" t="s">
        <v>56</v>
      </c>
      <c r="B15" t="s">
        <v>49</v>
      </c>
      <c r="C15" t="s">
        <v>38</v>
      </c>
    </row>
    <row r="16" spans="1:3" x14ac:dyDescent="0.3">
      <c r="A16" t="s">
        <v>57</v>
      </c>
      <c r="B16" t="s">
        <v>49</v>
      </c>
      <c r="C16" t="s">
        <v>38</v>
      </c>
    </row>
    <row r="17" spans="1:3" x14ac:dyDescent="0.3">
      <c r="A17" t="s">
        <v>58</v>
      </c>
      <c r="B17" t="s">
        <v>40</v>
      </c>
      <c r="C17" t="s">
        <v>38</v>
      </c>
    </row>
    <row r="18" spans="1:3" x14ac:dyDescent="0.3">
      <c r="A18" t="s">
        <v>59</v>
      </c>
      <c r="B18" t="s">
        <v>59</v>
      </c>
      <c r="C18" t="s">
        <v>60</v>
      </c>
    </row>
    <row r="19" spans="1:3" x14ac:dyDescent="0.3">
      <c r="A19" t="s">
        <v>61</v>
      </c>
      <c r="B19" t="s">
        <v>54</v>
      </c>
      <c r="C19" t="s">
        <v>38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Analysis</vt:lpstr>
      <vt:lpstr>Transactions</vt:lpstr>
      <vt:lpstr>Data Validation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Sritam Kumar Rout</dc:creator>
  <cp:lastModifiedBy>Sritam Kumar Rout</cp:lastModifiedBy>
  <dcterms:created xsi:type="dcterms:W3CDTF">2025-04-04T02:12:28Z</dcterms:created>
  <dcterms:modified xsi:type="dcterms:W3CDTF">2025-04-20T12:50:14Z</dcterms:modified>
</cp:coreProperties>
</file>