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ble results" sheetId="1" r:id="rId4"/>
  </sheets>
  <definedNames/>
  <calcPr/>
</workbook>
</file>

<file path=xl/sharedStrings.xml><?xml version="1.0" encoding="utf-8"?>
<sst xmlns="http://schemas.openxmlformats.org/spreadsheetml/2006/main" count="83" uniqueCount="27">
  <si>
    <t>Pairwise Comparison Matrix</t>
  </si>
  <si>
    <t>range</t>
  </si>
  <si>
    <t>charging stations availability</t>
  </si>
  <si>
    <t>consumer perception</t>
  </si>
  <si>
    <t>spare part availability</t>
  </si>
  <si>
    <t xml:space="preserve">car type variety </t>
  </si>
  <si>
    <t>delivery time (lag)</t>
  </si>
  <si>
    <t>Government policies</t>
  </si>
  <si>
    <t>cost</t>
  </si>
  <si>
    <t>battery (life and cost)</t>
  </si>
  <si>
    <t>operation cost</t>
  </si>
  <si>
    <t xml:space="preserve">charging stations availability </t>
  </si>
  <si>
    <t>Consumer perception</t>
  </si>
  <si>
    <t xml:space="preserve">spare part availability </t>
  </si>
  <si>
    <t>Cost</t>
  </si>
  <si>
    <t>battery life and cost</t>
  </si>
  <si>
    <t>Criteria Weights / Outputs</t>
  </si>
  <si>
    <t>criteria weights</t>
  </si>
  <si>
    <t>weighted sum value</t>
  </si>
  <si>
    <t>Supporting Calculations</t>
  </si>
  <si>
    <t xml:space="preserve">lambda max = </t>
  </si>
  <si>
    <t xml:space="preserve">consistency index (CI) = </t>
  </si>
  <si>
    <t xml:space="preserve">consistency ratio = </t>
  </si>
  <si>
    <t>Final Result</t>
  </si>
  <si>
    <t>Criterias</t>
  </si>
  <si>
    <t>Criteria Weights</t>
  </si>
  <si>
    <t>Criteria Weights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</si>
</sst>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b/>
      <sz val="12.0"/>
      <color theme="1"/>
      <name val="FkGroteskNeue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5">
    <border/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2" fillId="2" fontId="3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wrapText="1"/>
    </xf>
    <xf borderId="4" fillId="2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4" numFmtId="4" xfId="0" applyAlignment="1" applyBorder="1" applyFont="1" applyNumberFormat="1">
      <alignment readingOrder="0" shrinkToFit="0" wrapText="1"/>
    </xf>
    <xf borderId="3" fillId="0" fontId="4" numFmtId="4" xfId="0" applyAlignment="1" applyBorder="1" applyFont="1" applyNumberFormat="1">
      <alignment horizontal="center" readingOrder="0" shrinkToFit="0" wrapText="1"/>
    </xf>
    <xf borderId="4" fillId="0" fontId="4" numFmtId="4" xfId="0" applyAlignment="1" applyBorder="1" applyFont="1" applyNumberFormat="1">
      <alignment horizontal="center" readingOrder="0" shrinkToFit="0" wrapText="1"/>
    </xf>
    <xf borderId="3" fillId="3" fontId="4" numFmtId="4" xfId="0" applyAlignment="1" applyBorder="1" applyFill="1" applyFont="1" applyNumberFormat="1">
      <alignment horizontal="center" readingOrder="0" shrinkToFit="0" wrapText="1"/>
    </xf>
    <xf borderId="5" fillId="0" fontId="4" numFmtId="0" xfId="0" applyBorder="1" applyFont="1"/>
    <xf borderId="6" fillId="0" fontId="4" numFmtId="4" xfId="0" applyBorder="1" applyFont="1" applyNumberFormat="1"/>
    <xf borderId="7" fillId="0" fontId="4" numFmtId="4" xfId="0" applyBorder="1" applyFont="1" applyNumberFormat="1"/>
    <xf borderId="8" fillId="4" fontId="5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2" fillId="5" fontId="3" numFmtId="0" xfId="0" applyAlignment="1" applyBorder="1" applyFill="1" applyFont="1">
      <alignment shrinkToFit="0" wrapText="1"/>
    </xf>
    <xf borderId="3" fillId="5" fontId="3" numFmtId="0" xfId="0" applyAlignment="1" applyBorder="1" applyFont="1">
      <alignment readingOrder="0" shrinkToFit="0" wrapText="1"/>
    </xf>
    <xf borderId="3" fillId="6" fontId="5" numFmtId="0" xfId="0" applyAlignment="1" applyBorder="1" applyFill="1" applyFont="1">
      <alignment readingOrder="0"/>
    </xf>
    <xf borderId="1" fillId="0" fontId="4" numFmtId="0" xfId="0" applyBorder="1" applyFont="1"/>
    <xf borderId="2" fillId="5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10" fillId="0" fontId="4" numFmtId="0" xfId="0" applyBorder="1" applyFont="1"/>
    <xf borderId="2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3" fillId="5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1" fillId="5" fontId="3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4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readingOrder="0"/>
    </xf>
    <xf borderId="13" fillId="0" fontId="4" numFmtId="0" xfId="0" applyBorder="1" applyFont="1"/>
    <xf borderId="0" fillId="3" fontId="4" numFmtId="0" xfId="0" applyFont="1"/>
    <xf borderId="14" fillId="7" fontId="5" numFmtId="0" xfId="0" applyAlignment="1" applyBorder="1" applyFill="1" applyFont="1">
      <alignment horizontal="center" readingOrder="0"/>
    </xf>
    <xf borderId="2" fillId="6" fontId="5" numFmtId="0" xfId="0" applyAlignment="1" applyBorder="1" applyFont="1">
      <alignment horizontal="center" readingOrder="0"/>
    </xf>
    <xf borderId="3" fillId="6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2" fillId="3" fontId="6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/>
    </xf>
    <xf borderId="4" fillId="0" fontId="4" numFmtId="10" xfId="0" applyBorder="1" applyFont="1" applyNumberFormat="1"/>
    <xf borderId="0" fillId="3" fontId="6" numFmtId="0" xfId="0" applyAlignment="1" applyFont="1">
      <alignment horizontal="center" readingOrder="0" shrinkToFit="0" vertical="center" wrapText="1"/>
    </xf>
    <xf borderId="0" fillId="3" fontId="4" numFmtId="10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11" fillId="3" fontId="6" numFmtId="0" xfId="0" applyAlignment="1" applyBorder="1" applyFont="1">
      <alignment horizontal="center" readingOrder="0" shrinkToFit="0" vertical="center" wrapText="1"/>
    </xf>
    <xf borderId="12" fillId="0" fontId="4" numFmtId="164" xfId="0" applyAlignment="1" applyBorder="1" applyFont="1" applyNumberFormat="1">
      <alignment horizontal="center"/>
    </xf>
    <xf borderId="13" fillId="0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15.13"/>
  </cols>
  <sheetData>
    <row r="1">
      <c r="A1" s="1" t="s">
        <v>0</v>
      </c>
      <c r="K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>
      <c r="A3" s="6" t="s">
        <v>1</v>
      </c>
      <c r="B3" s="7">
        <v>1.0</v>
      </c>
      <c r="C3" s="8">
        <v>0.33</v>
      </c>
      <c r="D3" s="8">
        <f>1/4</f>
        <v>0.25</v>
      </c>
      <c r="E3" s="8">
        <v>3.0</v>
      </c>
      <c r="F3" s="8">
        <v>0.2</v>
      </c>
      <c r="G3" s="8">
        <v>2.0</v>
      </c>
      <c r="H3" s="8">
        <v>1.0</v>
      </c>
      <c r="I3" s="8">
        <v>0.33</v>
      </c>
      <c r="J3" s="8">
        <v>0.2</v>
      </c>
      <c r="K3" s="9">
        <v>2.0</v>
      </c>
    </row>
    <row r="4">
      <c r="A4" s="6" t="s">
        <v>11</v>
      </c>
      <c r="B4" s="7">
        <v>3.0</v>
      </c>
      <c r="C4" s="8">
        <v>1.0</v>
      </c>
      <c r="D4" s="8">
        <v>0.25</v>
      </c>
      <c r="E4" s="8">
        <v>5.0</v>
      </c>
      <c r="F4" s="8">
        <v>2.0</v>
      </c>
      <c r="G4" s="8">
        <v>4.0</v>
      </c>
      <c r="H4" s="8">
        <v>0.5</v>
      </c>
      <c r="I4" s="8">
        <v>0.25</v>
      </c>
      <c r="J4" s="8">
        <v>2.0</v>
      </c>
      <c r="K4" s="9">
        <v>1.0</v>
      </c>
    </row>
    <row r="5">
      <c r="A5" s="6" t="s">
        <v>12</v>
      </c>
      <c r="B5" s="7">
        <v>4.0</v>
      </c>
      <c r="C5" s="8">
        <v>4.0</v>
      </c>
      <c r="D5" s="8">
        <v>1.0</v>
      </c>
      <c r="E5" s="10">
        <v>9.0</v>
      </c>
      <c r="F5" s="8">
        <v>3.0</v>
      </c>
      <c r="G5" s="8">
        <v>5.0</v>
      </c>
      <c r="H5" s="8">
        <v>4.0</v>
      </c>
      <c r="I5" s="8">
        <v>2.0</v>
      </c>
      <c r="J5" s="8">
        <v>3.0</v>
      </c>
      <c r="K5" s="9">
        <v>3.0</v>
      </c>
    </row>
    <row r="6">
      <c r="A6" s="6" t="s">
        <v>13</v>
      </c>
      <c r="B6" s="7">
        <f>1/3</f>
        <v>0.3333333333</v>
      </c>
      <c r="C6" s="8">
        <v>0.2</v>
      </c>
      <c r="D6" s="8">
        <v>0.11</v>
      </c>
      <c r="E6" s="8">
        <v>1.0</v>
      </c>
      <c r="F6" s="8">
        <v>0.2</v>
      </c>
      <c r="G6" s="8">
        <v>1.0</v>
      </c>
      <c r="H6" s="8">
        <v>0.33</v>
      </c>
      <c r="I6" s="8">
        <v>0.16</v>
      </c>
      <c r="J6" s="8">
        <v>0.25</v>
      </c>
      <c r="K6" s="9">
        <v>0.33</v>
      </c>
    </row>
    <row r="7">
      <c r="A7" s="6" t="s">
        <v>5</v>
      </c>
      <c r="B7" s="7">
        <v>5.0</v>
      </c>
      <c r="C7" s="8">
        <v>0.5</v>
      </c>
      <c r="D7" s="8">
        <f>1/3</f>
        <v>0.3333333333</v>
      </c>
      <c r="E7" s="8">
        <v>5.0</v>
      </c>
      <c r="F7" s="8">
        <v>1.0</v>
      </c>
      <c r="G7" s="8">
        <v>7.0</v>
      </c>
      <c r="H7" s="8">
        <v>0.5</v>
      </c>
      <c r="I7" s="8">
        <f>1/3</f>
        <v>0.3333333333</v>
      </c>
      <c r="J7" s="8">
        <v>2.0</v>
      </c>
      <c r="K7" s="9">
        <v>0.5</v>
      </c>
    </row>
    <row r="8">
      <c r="A8" s="6" t="s">
        <v>6</v>
      </c>
      <c r="B8" s="7">
        <v>0.5</v>
      </c>
      <c r="C8" s="8">
        <v>0.25</v>
      </c>
      <c r="D8" s="8">
        <v>0.2</v>
      </c>
      <c r="E8" s="8">
        <v>1.0</v>
      </c>
      <c r="F8" s="8">
        <v>0.14</v>
      </c>
      <c r="G8" s="8">
        <v>1.0</v>
      </c>
      <c r="H8" s="8">
        <v>0.33</v>
      </c>
      <c r="I8" s="8">
        <f>1/8</f>
        <v>0.125</v>
      </c>
      <c r="J8" s="8">
        <v>0.2</v>
      </c>
      <c r="K8" s="9">
        <v>0.16</v>
      </c>
    </row>
    <row r="9">
      <c r="A9" s="6" t="s">
        <v>7</v>
      </c>
      <c r="B9" s="7">
        <v>1.0</v>
      </c>
      <c r="C9" s="8">
        <v>2.0</v>
      </c>
      <c r="D9" s="8">
        <v>0.25</v>
      </c>
      <c r="E9" s="8">
        <v>3.0</v>
      </c>
      <c r="F9" s="8">
        <v>2.0</v>
      </c>
      <c r="G9" s="8">
        <v>3.0</v>
      </c>
      <c r="H9" s="8">
        <v>1.0</v>
      </c>
      <c r="I9" s="8">
        <v>0.33</v>
      </c>
      <c r="J9" s="8">
        <v>0.5</v>
      </c>
      <c r="K9" s="9">
        <v>0.33</v>
      </c>
    </row>
    <row r="10">
      <c r="A10" s="6" t="s">
        <v>14</v>
      </c>
      <c r="B10" s="7">
        <v>3.0</v>
      </c>
      <c r="C10" s="8">
        <v>4.0</v>
      </c>
      <c r="D10" s="8">
        <v>0.5</v>
      </c>
      <c r="E10" s="8">
        <v>6.0</v>
      </c>
      <c r="F10" s="8">
        <v>3.0</v>
      </c>
      <c r="G10" s="8">
        <v>8.0</v>
      </c>
      <c r="H10" s="8">
        <v>3.0</v>
      </c>
      <c r="I10" s="8">
        <v>1.0</v>
      </c>
      <c r="J10" s="8">
        <v>3.0</v>
      </c>
      <c r="K10" s="9">
        <v>3.0</v>
      </c>
    </row>
    <row r="11">
      <c r="A11" s="6" t="s">
        <v>15</v>
      </c>
      <c r="B11" s="7">
        <v>5.0</v>
      </c>
      <c r="C11" s="8">
        <v>0.5</v>
      </c>
      <c r="D11" s="8">
        <f t="shared" ref="D11:D12" si="1">1/3</f>
        <v>0.3333333333</v>
      </c>
      <c r="E11" s="8">
        <v>4.0</v>
      </c>
      <c r="F11" s="8">
        <v>0.5</v>
      </c>
      <c r="G11" s="8">
        <v>5.0</v>
      </c>
      <c r="H11" s="8">
        <v>2.0</v>
      </c>
      <c r="I11" s="8">
        <f>1/3</f>
        <v>0.3333333333</v>
      </c>
      <c r="J11" s="8">
        <v>1.0</v>
      </c>
      <c r="K11" s="9">
        <v>2.0</v>
      </c>
    </row>
    <row r="12">
      <c r="A12" s="6" t="s">
        <v>10</v>
      </c>
      <c r="B12" s="7">
        <v>0.5</v>
      </c>
      <c r="C12" s="8">
        <v>1.0</v>
      </c>
      <c r="D12" s="8">
        <f t="shared" si="1"/>
        <v>0.3333333333</v>
      </c>
      <c r="E12" s="8">
        <v>3.0</v>
      </c>
      <c r="F12" s="8">
        <v>2.0</v>
      </c>
      <c r="G12" s="8">
        <v>6.0</v>
      </c>
      <c r="H12" s="8">
        <v>3.0</v>
      </c>
      <c r="I12" s="8">
        <v>0.33</v>
      </c>
      <c r="J12" s="8">
        <v>0.5</v>
      </c>
      <c r="K12" s="9">
        <v>1.0</v>
      </c>
    </row>
    <row r="13">
      <c r="A13" s="11"/>
      <c r="B13" s="12">
        <f t="shared" ref="B13:K13" si="2">SUM(B3:B12)</f>
        <v>23.33333333</v>
      </c>
      <c r="C13" s="12">
        <f t="shared" si="2"/>
        <v>13.78</v>
      </c>
      <c r="D13" s="12">
        <f t="shared" si="2"/>
        <v>3.56</v>
      </c>
      <c r="E13" s="12">
        <f t="shared" si="2"/>
        <v>40</v>
      </c>
      <c r="F13" s="12">
        <f t="shared" si="2"/>
        <v>14.04</v>
      </c>
      <c r="G13" s="12">
        <f t="shared" si="2"/>
        <v>42</v>
      </c>
      <c r="H13" s="12">
        <f t="shared" si="2"/>
        <v>15.66</v>
      </c>
      <c r="I13" s="12">
        <f t="shared" si="2"/>
        <v>5.191666667</v>
      </c>
      <c r="J13" s="12">
        <f t="shared" si="2"/>
        <v>12.65</v>
      </c>
      <c r="K13" s="13">
        <f t="shared" si="2"/>
        <v>13.32</v>
      </c>
    </row>
    <row r="16">
      <c r="A16" s="14" t="s">
        <v>16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</row>
    <row r="17">
      <c r="A17" s="17"/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I17" s="18" t="s">
        <v>8</v>
      </c>
      <c r="J17" s="18" t="s">
        <v>9</v>
      </c>
      <c r="K17" s="18" t="s">
        <v>10</v>
      </c>
      <c r="L17" s="19" t="s">
        <v>17</v>
      </c>
      <c r="N17" s="20"/>
    </row>
    <row r="18">
      <c r="A18" s="21" t="s">
        <v>1</v>
      </c>
      <c r="B18" s="7">
        <f t="shared" ref="B18:K18" si="3">B3/B$13</f>
        <v>0.04285714286</v>
      </c>
      <c r="C18" s="7">
        <f t="shared" si="3"/>
        <v>0.02394775036</v>
      </c>
      <c r="D18" s="7">
        <f t="shared" si="3"/>
        <v>0.0702247191</v>
      </c>
      <c r="E18" s="7">
        <f t="shared" si="3"/>
        <v>0.075</v>
      </c>
      <c r="F18" s="7">
        <f t="shared" si="3"/>
        <v>0.01424501425</v>
      </c>
      <c r="G18" s="7">
        <f t="shared" si="3"/>
        <v>0.04761904762</v>
      </c>
      <c r="H18" s="7">
        <f t="shared" si="3"/>
        <v>0.06385696041</v>
      </c>
      <c r="I18" s="7">
        <f t="shared" si="3"/>
        <v>0.06356340289</v>
      </c>
      <c r="J18" s="7">
        <f t="shared" si="3"/>
        <v>0.01581027668</v>
      </c>
      <c r="K18" s="7">
        <f t="shared" si="3"/>
        <v>0.1501501502</v>
      </c>
      <c r="L18" s="22">
        <f t="shared" ref="L18:L27" si="5">(SUM(B18:K18))/10</f>
        <v>0.05672744643</v>
      </c>
      <c r="N18" s="20"/>
    </row>
    <row r="19">
      <c r="A19" s="21" t="s">
        <v>11</v>
      </c>
      <c r="B19" s="7">
        <f t="shared" ref="B19:K19" si="4">B4/B$13</f>
        <v>0.1285714286</v>
      </c>
      <c r="C19" s="7">
        <f t="shared" si="4"/>
        <v>0.07256894049</v>
      </c>
      <c r="D19" s="7">
        <f t="shared" si="4"/>
        <v>0.0702247191</v>
      </c>
      <c r="E19" s="7">
        <f t="shared" si="4"/>
        <v>0.125</v>
      </c>
      <c r="F19" s="7">
        <f t="shared" si="4"/>
        <v>0.1424501425</v>
      </c>
      <c r="G19" s="7">
        <f t="shared" si="4"/>
        <v>0.09523809524</v>
      </c>
      <c r="H19" s="7">
        <f t="shared" si="4"/>
        <v>0.0319284802</v>
      </c>
      <c r="I19" s="7">
        <f t="shared" si="4"/>
        <v>0.0481540931</v>
      </c>
      <c r="J19" s="7">
        <f t="shared" si="4"/>
        <v>0.1581027668</v>
      </c>
      <c r="K19" s="7">
        <f t="shared" si="4"/>
        <v>0.07507507508</v>
      </c>
      <c r="L19" s="22">
        <f t="shared" si="5"/>
        <v>0.0947313741</v>
      </c>
      <c r="N19" s="20"/>
    </row>
    <row r="20">
      <c r="A20" s="21" t="s">
        <v>12</v>
      </c>
      <c r="B20" s="7">
        <f t="shared" ref="B20:K20" si="6">B5/B$13</f>
        <v>0.1714285714</v>
      </c>
      <c r="C20" s="7">
        <f t="shared" si="6"/>
        <v>0.290275762</v>
      </c>
      <c r="D20" s="7">
        <f t="shared" si="6"/>
        <v>0.2808988764</v>
      </c>
      <c r="E20" s="7">
        <f t="shared" si="6"/>
        <v>0.225</v>
      </c>
      <c r="F20" s="7">
        <f t="shared" si="6"/>
        <v>0.2136752137</v>
      </c>
      <c r="G20" s="7">
        <f t="shared" si="6"/>
        <v>0.119047619</v>
      </c>
      <c r="H20" s="7">
        <f t="shared" si="6"/>
        <v>0.2554278416</v>
      </c>
      <c r="I20" s="7">
        <f t="shared" si="6"/>
        <v>0.3852327448</v>
      </c>
      <c r="J20" s="7">
        <f t="shared" si="6"/>
        <v>0.2371541502</v>
      </c>
      <c r="K20" s="7">
        <f t="shared" si="6"/>
        <v>0.2252252252</v>
      </c>
      <c r="L20" s="22">
        <f t="shared" si="5"/>
        <v>0.2403366004</v>
      </c>
      <c r="N20" s="20"/>
    </row>
    <row r="21">
      <c r="A21" s="21" t="s">
        <v>13</v>
      </c>
      <c r="B21" s="7">
        <f t="shared" ref="B21:K21" si="7">B6/B$13</f>
        <v>0.01428571429</v>
      </c>
      <c r="C21" s="7">
        <f t="shared" si="7"/>
        <v>0.0145137881</v>
      </c>
      <c r="D21" s="7">
        <f t="shared" si="7"/>
        <v>0.0308988764</v>
      </c>
      <c r="E21" s="7">
        <f t="shared" si="7"/>
        <v>0.025</v>
      </c>
      <c r="F21" s="7">
        <f t="shared" si="7"/>
        <v>0.01424501425</v>
      </c>
      <c r="G21" s="7">
        <f t="shared" si="7"/>
        <v>0.02380952381</v>
      </c>
      <c r="H21" s="7">
        <f t="shared" si="7"/>
        <v>0.02107279693</v>
      </c>
      <c r="I21" s="7">
        <f t="shared" si="7"/>
        <v>0.03081861958</v>
      </c>
      <c r="J21" s="7">
        <f t="shared" si="7"/>
        <v>0.01976284585</v>
      </c>
      <c r="K21" s="7">
        <f t="shared" si="7"/>
        <v>0.02477477477</v>
      </c>
      <c r="L21" s="22">
        <f t="shared" si="5"/>
        <v>0.0219181954</v>
      </c>
      <c r="N21" s="20"/>
    </row>
    <row r="22">
      <c r="A22" s="21" t="s">
        <v>5</v>
      </c>
      <c r="B22" s="7">
        <f t="shared" ref="B22:K22" si="8">B7/B$13</f>
        <v>0.2142857143</v>
      </c>
      <c r="C22" s="7">
        <f t="shared" si="8"/>
        <v>0.03628447025</v>
      </c>
      <c r="D22" s="7">
        <f t="shared" si="8"/>
        <v>0.0936329588</v>
      </c>
      <c r="E22" s="7">
        <f t="shared" si="8"/>
        <v>0.125</v>
      </c>
      <c r="F22" s="7">
        <f t="shared" si="8"/>
        <v>0.07122507123</v>
      </c>
      <c r="G22" s="7">
        <f t="shared" si="8"/>
        <v>0.1666666667</v>
      </c>
      <c r="H22" s="7">
        <f t="shared" si="8"/>
        <v>0.0319284802</v>
      </c>
      <c r="I22" s="7">
        <f t="shared" si="8"/>
        <v>0.06420545746</v>
      </c>
      <c r="J22" s="7">
        <f t="shared" si="8"/>
        <v>0.1581027668</v>
      </c>
      <c r="K22" s="7">
        <f t="shared" si="8"/>
        <v>0.03753753754</v>
      </c>
      <c r="L22" s="22">
        <f t="shared" si="5"/>
        <v>0.09988691232</v>
      </c>
      <c r="N22" s="20"/>
    </row>
    <row r="23">
      <c r="A23" s="21" t="s">
        <v>6</v>
      </c>
      <c r="B23" s="7">
        <f t="shared" ref="B23:K23" si="9">B8/B$13</f>
        <v>0.02142857143</v>
      </c>
      <c r="C23" s="7">
        <f t="shared" si="9"/>
        <v>0.01814223512</v>
      </c>
      <c r="D23" s="7">
        <f t="shared" si="9"/>
        <v>0.05617977528</v>
      </c>
      <c r="E23" s="7">
        <f t="shared" si="9"/>
        <v>0.025</v>
      </c>
      <c r="F23" s="7">
        <f t="shared" si="9"/>
        <v>0.009971509972</v>
      </c>
      <c r="G23" s="7">
        <f t="shared" si="9"/>
        <v>0.02380952381</v>
      </c>
      <c r="H23" s="7">
        <f t="shared" si="9"/>
        <v>0.02107279693</v>
      </c>
      <c r="I23" s="7">
        <f t="shared" si="9"/>
        <v>0.02407704655</v>
      </c>
      <c r="J23" s="7">
        <f t="shared" si="9"/>
        <v>0.01581027668</v>
      </c>
      <c r="K23" s="7">
        <f t="shared" si="9"/>
        <v>0.01201201201</v>
      </c>
      <c r="L23" s="22">
        <f t="shared" si="5"/>
        <v>0.02275037478</v>
      </c>
      <c r="N23" s="20"/>
    </row>
    <row r="24">
      <c r="A24" s="21" t="s">
        <v>7</v>
      </c>
      <c r="B24" s="7">
        <f t="shared" ref="B24:K24" si="10">B9/B$13</f>
        <v>0.04285714286</v>
      </c>
      <c r="C24" s="7">
        <f t="shared" si="10"/>
        <v>0.145137881</v>
      </c>
      <c r="D24" s="7">
        <f t="shared" si="10"/>
        <v>0.0702247191</v>
      </c>
      <c r="E24" s="7">
        <f t="shared" si="10"/>
        <v>0.075</v>
      </c>
      <c r="F24" s="7">
        <f t="shared" si="10"/>
        <v>0.1424501425</v>
      </c>
      <c r="G24" s="7">
        <f t="shared" si="10"/>
        <v>0.07142857143</v>
      </c>
      <c r="H24" s="7">
        <f t="shared" si="10"/>
        <v>0.06385696041</v>
      </c>
      <c r="I24" s="7">
        <f t="shared" si="10"/>
        <v>0.06356340289</v>
      </c>
      <c r="J24" s="7">
        <f t="shared" si="10"/>
        <v>0.0395256917</v>
      </c>
      <c r="K24" s="7">
        <f t="shared" si="10"/>
        <v>0.02477477477</v>
      </c>
      <c r="L24" s="22">
        <f t="shared" si="5"/>
        <v>0.07388192866</v>
      </c>
      <c r="N24" s="20"/>
    </row>
    <row r="25">
      <c r="A25" s="21" t="s">
        <v>14</v>
      </c>
      <c r="B25" s="7">
        <f t="shared" ref="B25:K25" si="11">B10/B$13</f>
        <v>0.1285714286</v>
      </c>
      <c r="C25" s="7">
        <f t="shared" si="11"/>
        <v>0.290275762</v>
      </c>
      <c r="D25" s="7">
        <f t="shared" si="11"/>
        <v>0.1404494382</v>
      </c>
      <c r="E25" s="7">
        <f t="shared" si="11"/>
        <v>0.15</v>
      </c>
      <c r="F25" s="7">
        <f t="shared" si="11"/>
        <v>0.2136752137</v>
      </c>
      <c r="G25" s="7">
        <f t="shared" si="11"/>
        <v>0.1904761905</v>
      </c>
      <c r="H25" s="7">
        <f t="shared" si="11"/>
        <v>0.1915708812</v>
      </c>
      <c r="I25" s="7">
        <f t="shared" si="11"/>
        <v>0.1926163724</v>
      </c>
      <c r="J25" s="7">
        <f t="shared" si="11"/>
        <v>0.2371541502</v>
      </c>
      <c r="K25" s="7">
        <f t="shared" si="11"/>
        <v>0.2252252252</v>
      </c>
      <c r="L25" s="22">
        <f t="shared" si="5"/>
        <v>0.1960014662</v>
      </c>
      <c r="N25" s="20"/>
    </row>
    <row r="26">
      <c r="A26" s="21" t="s">
        <v>15</v>
      </c>
      <c r="B26" s="7">
        <f t="shared" ref="B26:K26" si="12">B11/B$13</f>
        <v>0.2142857143</v>
      </c>
      <c r="C26" s="7">
        <f t="shared" si="12"/>
        <v>0.03628447025</v>
      </c>
      <c r="D26" s="7">
        <f t="shared" si="12"/>
        <v>0.0936329588</v>
      </c>
      <c r="E26" s="7">
        <f t="shared" si="12"/>
        <v>0.1</v>
      </c>
      <c r="F26" s="7">
        <f t="shared" si="12"/>
        <v>0.03561253561</v>
      </c>
      <c r="G26" s="7">
        <f t="shared" si="12"/>
        <v>0.119047619</v>
      </c>
      <c r="H26" s="7">
        <f t="shared" si="12"/>
        <v>0.1277139208</v>
      </c>
      <c r="I26" s="7">
        <f t="shared" si="12"/>
        <v>0.06420545746</v>
      </c>
      <c r="J26" s="7">
        <f t="shared" si="12"/>
        <v>0.0790513834</v>
      </c>
      <c r="K26" s="7">
        <f t="shared" si="12"/>
        <v>0.1501501502</v>
      </c>
      <c r="L26" s="22">
        <f t="shared" si="5"/>
        <v>0.101998421</v>
      </c>
      <c r="N26" s="20"/>
    </row>
    <row r="27">
      <c r="A27" s="21" t="s">
        <v>10</v>
      </c>
      <c r="B27" s="7">
        <f t="shared" ref="B27:K27" si="13">B12/B$13</f>
        <v>0.02142857143</v>
      </c>
      <c r="C27" s="7">
        <f t="shared" si="13"/>
        <v>0.07256894049</v>
      </c>
      <c r="D27" s="7">
        <f t="shared" si="13"/>
        <v>0.0936329588</v>
      </c>
      <c r="E27" s="7">
        <f t="shared" si="13"/>
        <v>0.075</v>
      </c>
      <c r="F27" s="7">
        <f t="shared" si="13"/>
        <v>0.1424501425</v>
      </c>
      <c r="G27" s="7">
        <f t="shared" si="13"/>
        <v>0.1428571429</v>
      </c>
      <c r="H27" s="7">
        <f t="shared" si="13"/>
        <v>0.1915708812</v>
      </c>
      <c r="I27" s="7">
        <f t="shared" si="13"/>
        <v>0.06356340289</v>
      </c>
      <c r="J27" s="7">
        <f t="shared" si="13"/>
        <v>0.0395256917</v>
      </c>
      <c r="K27" s="7">
        <f t="shared" si="13"/>
        <v>0.07507507508</v>
      </c>
      <c r="L27" s="22">
        <f t="shared" si="5"/>
        <v>0.09176728069</v>
      </c>
      <c r="N27" s="20"/>
    </row>
    <row r="28">
      <c r="A28" s="23"/>
      <c r="N28" s="20"/>
    </row>
    <row r="29">
      <c r="A29" s="24"/>
      <c r="B29" s="25" t="s">
        <v>1</v>
      </c>
      <c r="C29" s="25" t="s">
        <v>2</v>
      </c>
      <c r="D29" s="25" t="s">
        <v>3</v>
      </c>
      <c r="E29" s="25" t="s">
        <v>4</v>
      </c>
      <c r="F29" s="25" t="s">
        <v>5</v>
      </c>
      <c r="G29" s="25" t="s">
        <v>6</v>
      </c>
      <c r="H29" s="25" t="s">
        <v>7</v>
      </c>
      <c r="I29" s="25" t="s">
        <v>8</v>
      </c>
      <c r="J29" s="25" t="s">
        <v>9</v>
      </c>
      <c r="K29" s="25" t="s">
        <v>10</v>
      </c>
      <c r="L29" s="26" t="s">
        <v>17</v>
      </c>
      <c r="M29" s="27" t="s">
        <v>18</v>
      </c>
      <c r="N29" s="28"/>
    </row>
    <row r="30">
      <c r="A30" s="21" t="s">
        <v>1</v>
      </c>
      <c r="B30" s="29">
        <f t="shared" ref="B30:B39" si="14">B3*$L$18</f>
        <v>0.05672744643</v>
      </c>
      <c r="C30" s="29">
        <f t="shared" ref="C30:C39" si="15">C3*$L$19</f>
        <v>0.03126135345</v>
      </c>
      <c r="D30" s="29">
        <f t="shared" ref="D30:D39" si="16">D3*$L$20</f>
        <v>0.06008415011</v>
      </c>
      <c r="E30" s="29">
        <f t="shared" ref="E30:E39" si="17">E3*$L$21</f>
        <v>0.0657545862</v>
      </c>
      <c r="F30" s="29">
        <f t="shared" ref="F30:F39" si="18">F3*$L$22</f>
        <v>0.01997738246</v>
      </c>
      <c r="G30" s="29">
        <f t="shared" ref="G30:G39" si="19">G3*$L$23</f>
        <v>0.04550074956</v>
      </c>
      <c r="H30" s="29">
        <f t="shared" ref="H30:H39" si="20">H3*$L$24</f>
        <v>0.07388192866</v>
      </c>
      <c r="I30" s="29">
        <f t="shared" ref="I30:I39" si="21">I3*$L$25</f>
        <v>0.06468048384</v>
      </c>
      <c r="J30" s="29">
        <f t="shared" ref="J30:J39" si="22">J3*$L$26</f>
        <v>0.0203996842</v>
      </c>
      <c r="K30" s="29">
        <f t="shared" ref="K30:K39" si="23">K3*$L$27</f>
        <v>0.1835345614</v>
      </c>
      <c r="L30" s="30">
        <v>0.05672744643130954</v>
      </c>
      <c r="M30" s="30">
        <f t="shared" ref="M30:M39" si="24">SUM(B30:K30)</f>
        <v>0.6218023263</v>
      </c>
      <c r="N30" s="31">
        <f t="shared" ref="N30:N39" si="25">M30/L30</f>
        <v>10.96122539</v>
      </c>
    </row>
    <row r="31">
      <c r="A31" s="21" t="s">
        <v>11</v>
      </c>
      <c r="B31" s="29">
        <f t="shared" si="14"/>
        <v>0.1701823393</v>
      </c>
      <c r="C31" s="29">
        <f t="shared" si="15"/>
        <v>0.0947313741</v>
      </c>
      <c r="D31" s="29">
        <f t="shared" si="16"/>
        <v>0.06008415011</v>
      </c>
      <c r="E31" s="29">
        <f t="shared" si="17"/>
        <v>0.109590977</v>
      </c>
      <c r="F31" s="29">
        <f t="shared" si="18"/>
        <v>0.1997738246</v>
      </c>
      <c r="G31" s="29">
        <f t="shared" si="19"/>
        <v>0.09100149912</v>
      </c>
      <c r="H31" s="29">
        <f t="shared" si="20"/>
        <v>0.03694096433</v>
      </c>
      <c r="I31" s="29">
        <f t="shared" si="21"/>
        <v>0.04900036655</v>
      </c>
      <c r="J31" s="29">
        <f t="shared" si="22"/>
        <v>0.203996842</v>
      </c>
      <c r="K31" s="29">
        <f t="shared" si="23"/>
        <v>0.09176728069</v>
      </c>
      <c r="L31" s="30">
        <v>0.09473137410300082</v>
      </c>
      <c r="M31" s="30">
        <f t="shared" si="24"/>
        <v>1.107069618</v>
      </c>
      <c r="N31" s="31">
        <f t="shared" si="25"/>
        <v>11.68640937</v>
      </c>
    </row>
    <row r="32">
      <c r="A32" s="21" t="s">
        <v>12</v>
      </c>
      <c r="B32" s="29">
        <f t="shared" si="14"/>
        <v>0.2269097857</v>
      </c>
      <c r="C32" s="29">
        <f t="shared" si="15"/>
        <v>0.3789254964</v>
      </c>
      <c r="D32" s="29">
        <f t="shared" si="16"/>
        <v>0.2403366004</v>
      </c>
      <c r="E32" s="29">
        <f t="shared" si="17"/>
        <v>0.1972637586</v>
      </c>
      <c r="F32" s="29">
        <f t="shared" si="18"/>
        <v>0.299660737</v>
      </c>
      <c r="G32" s="29">
        <f t="shared" si="19"/>
        <v>0.1137518739</v>
      </c>
      <c r="H32" s="29">
        <f t="shared" si="20"/>
        <v>0.2955277146</v>
      </c>
      <c r="I32" s="29">
        <f t="shared" si="21"/>
        <v>0.3920029324</v>
      </c>
      <c r="J32" s="29">
        <f t="shared" si="22"/>
        <v>0.3059952629</v>
      </c>
      <c r="K32" s="29">
        <f t="shared" si="23"/>
        <v>0.2753018421</v>
      </c>
      <c r="L32" s="30">
        <v>0.2403366004370672</v>
      </c>
      <c r="M32" s="30">
        <f t="shared" si="24"/>
        <v>2.725676004</v>
      </c>
      <c r="N32" s="31">
        <f t="shared" si="25"/>
        <v>11.34107747</v>
      </c>
    </row>
    <row r="33">
      <c r="A33" s="21" t="s">
        <v>13</v>
      </c>
      <c r="B33" s="29">
        <f t="shared" si="14"/>
        <v>0.01890914881</v>
      </c>
      <c r="C33" s="29">
        <f t="shared" si="15"/>
        <v>0.01894627482</v>
      </c>
      <c r="D33" s="29">
        <f t="shared" si="16"/>
        <v>0.02643702605</v>
      </c>
      <c r="E33" s="29">
        <f t="shared" si="17"/>
        <v>0.0219181954</v>
      </c>
      <c r="F33" s="29">
        <f t="shared" si="18"/>
        <v>0.01997738246</v>
      </c>
      <c r="G33" s="29">
        <f t="shared" si="19"/>
        <v>0.02275037478</v>
      </c>
      <c r="H33" s="29">
        <f t="shared" si="20"/>
        <v>0.02438103646</v>
      </c>
      <c r="I33" s="29">
        <f t="shared" si="21"/>
        <v>0.03136023459</v>
      </c>
      <c r="J33" s="29">
        <f t="shared" si="22"/>
        <v>0.02549960525</v>
      </c>
      <c r="K33" s="29">
        <f t="shared" si="23"/>
        <v>0.03028320263</v>
      </c>
      <c r="L33" s="30">
        <v>0.021918195398554805</v>
      </c>
      <c r="M33" s="30">
        <f t="shared" si="24"/>
        <v>0.2404624812</v>
      </c>
      <c r="N33" s="31">
        <f t="shared" si="25"/>
        <v>10.97090691</v>
      </c>
    </row>
    <row r="34">
      <c r="A34" s="21" t="s">
        <v>5</v>
      </c>
      <c r="B34" s="29">
        <f t="shared" si="14"/>
        <v>0.2836372322</v>
      </c>
      <c r="C34" s="29">
        <f t="shared" si="15"/>
        <v>0.04736568705</v>
      </c>
      <c r="D34" s="29">
        <f t="shared" si="16"/>
        <v>0.08011220015</v>
      </c>
      <c r="E34" s="29">
        <f t="shared" si="17"/>
        <v>0.109590977</v>
      </c>
      <c r="F34" s="29">
        <f t="shared" si="18"/>
        <v>0.09988691232</v>
      </c>
      <c r="G34" s="29">
        <f t="shared" si="19"/>
        <v>0.1592526235</v>
      </c>
      <c r="H34" s="29">
        <f t="shared" si="20"/>
        <v>0.03694096433</v>
      </c>
      <c r="I34" s="29">
        <f t="shared" si="21"/>
        <v>0.06533382206</v>
      </c>
      <c r="J34" s="29">
        <f t="shared" si="22"/>
        <v>0.203996842</v>
      </c>
      <c r="K34" s="29">
        <f t="shared" si="23"/>
        <v>0.04588364035</v>
      </c>
      <c r="L34" s="30">
        <v>0.09988691232298677</v>
      </c>
      <c r="M34" s="30">
        <f t="shared" si="24"/>
        <v>1.132000901</v>
      </c>
      <c r="N34" s="31">
        <f t="shared" si="25"/>
        <v>11.33282504</v>
      </c>
    </row>
    <row r="35">
      <c r="A35" s="21" t="s">
        <v>6</v>
      </c>
      <c r="B35" s="29">
        <f t="shared" si="14"/>
        <v>0.02836372322</v>
      </c>
      <c r="C35" s="29">
        <f t="shared" si="15"/>
        <v>0.02368284353</v>
      </c>
      <c r="D35" s="29">
        <f t="shared" si="16"/>
        <v>0.04806732009</v>
      </c>
      <c r="E35" s="29">
        <f t="shared" si="17"/>
        <v>0.0219181954</v>
      </c>
      <c r="F35" s="29">
        <f t="shared" si="18"/>
        <v>0.01398416773</v>
      </c>
      <c r="G35" s="29">
        <f t="shared" si="19"/>
        <v>0.02275037478</v>
      </c>
      <c r="H35" s="29">
        <f t="shared" si="20"/>
        <v>0.02438103646</v>
      </c>
      <c r="I35" s="29">
        <f t="shared" si="21"/>
        <v>0.02450018327</v>
      </c>
      <c r="J35" s="29">
        <f t="shared" si="22"/>
        <v>0.0203996842</v>
      </c>
      <c r="K35" s="29">
        <f t="shared" si="23"/>
        <v>0.01468276491</v>
      </c>
      <c r="L35" s="30">
        <v>0.022750374778954773</v>
      </c>
      <c r="M35" s="30">
        <f t="shared" si="24"/>
        <v>0.2427302936</v>
      </c>
      <c r="N35" s="31">
        <f t="shared" si="25"/>
        <v>10.66928769</v>
      </c>
    </row>
    <row r="36">
      <c r="A36" s="21" t="s">
        <v>7</v>
      </c>
      <c r="B36" s="29">
        <f t="shared" si="14"/>
        <v>0.05672744643</v>
      </c>
      <c r="C36" s="29">
        <f t="shared" si="15"/>
        <v>0.1894627482</v>
      </c>
      <c r="D36" s="29">
        <f t="shared" si="16"/>
        <v>0.06008415011</v>
      </c>
      <c r="E36" s="29">
        <f t="shared" si="17"/>
        <v>0.0657545862</v>
      </c>
      <c r="F36" s="29">
        <f t="shared" si="18"/>
        <v>0.1997738246</v>
      </c>
      <c r="G36" s="29">
        <f t="shared" si="19"/>
        <v>0.06825112434</v>
      </c>
      <c r="H36" s="29">
        <f t="shared" si="20"/>
        <v>0.07388192866</v>
      </c>
      <c r="I36" s="29">
        <f t="shared" si="21"/>
        <v>0.06468048384</v>
      </c>
      <c r="J36" s="29">
        <f t="shared" si="22"/>
        <v>0.05099921049</v>
      </c>
      <c r="K36" s="29">
        <f t="shared" si="23"/>
        <v>0.03028320263</v>
      </c>
      <c r="L36" s="30">
        <v>0.07388192865962274</v>
      </c>
      <c r="M36" s="30">
        <f t="shared" si="24"/>
        <v>0.8598987055</v>
      </c>
      <c r="N36" s="31">
        <f t="shared" si="25"/>
        <v>11.6388232</v>
      </c>
    </row>
    <row r="37">
      <c r="A37" s="21" t="s">
        <v>14</v>
      </c>
      <c r="B37" s="29">
        <f t="shared" si="14"/>
        <v>0.1701823393</v>
      </c>
      <c r="C37" s="29">
        <f t="shared" si="15"/>
        <v>0.3789254964</v>
      </c>
      <c r="D37" s="29">
        <f t="shared" si="16"/>
        <v>0.1201683002</v>
      </c>
      <c r="E37" s="29">
        <f t="shared" si="17"/>
        <v>0.1315091724</v>
      </c>
      <c r="F37" s="29">
        <f t="shared" si="18"/>
        <v>0.299660737</v>
      </c>
      <c r="G37" s="29">
        <f t="shared" si="19"/>
        <v>0.1820029982</v>
      </c>
      <c r="H37" s="29">
        <f t="shared" si="20"/>
        <v>0.221645786</v>
      </c>
      <c r="I37" s="29">
        <f t="shared" si="21"/>
        <v>0.1960014662</v>
      </c>
      <c r="J37" s="29">
        <f t="shared" si="22"/>
        <v>0.3059952629</v>
      </c>
      <c r="K37" s="29">
        <f t="shared" si="23"/>
        <v>0.2753018421</v>
      </c>
      <c r="L37" s="30">
        <v>0.19600146619395156</v>
      </c>
      <c r="M37" s="30">
        <f t="shared" si="24"/>
        <v>2.281393401</v>
      </c>
      <c r="N37" s="31">
        <f t="shared" si="25"/>
        <v>11.63967518</v>
      </c>
    </row>
    <row r="38">
      <c r="A38" s="21" t="s">
        <v>15</v>
      </c>
      <c r="B38" s="29">
        <f t="shared" si="14"/>
        <v>0.2836372322</v>
      </c>
      <c r="C38" s="29">
        <f t="shared" si="15"/>
        <v>0.04736568705</v>
      </c>
      <c r="D38" s="29">
        <f t="shared" si="16"/>
        <v>0.08011220015</v>
      </c>
      <c r="E38" s="29">
        <f t="shared" si="17"/>
        <v>0.08767278159</v>
      </c>
      <c r="F38" s="29">
        <f t="shared" si="18"/>
        <v>0.04994345616</v>
      </c>
      <c r="G38" s="29">
        <f t="shared" si="19"/>
        <v>0.1137518739</v>
      </c>
      <c r="H38" s="29">
        <f t="shared" si="20"/>
        <v>0.1477638573</v>
      </c>
      <c r="I38" s="29">
        <f t="shared" si="21"/>
        <v>0.06533382206</v>
      </c>
      <c r="J38" s="29">
        <f t="shared" si="22"/>
        <v>0.101998421</v>
      </c>
      <c r="K38" s="29">
        <f t="shared" si="23"/>
        <v>0.1835345614</v>
      </c>
      <c r="L38" s="30">
        <v>0.10199842098247144</v>
      </c>
      <c r="M38" s="30">
        <f t="shared" si="24"/>
        <v>1.161113893</v>
      </c>
      <c r="N38" s="31">
        <f t="shared" si="25"/>
        <v>11.38364576</v>
      </c>
    </row>
    <row r="39">
      <c r="A39" s="32" t="s">
        <v>10</v>
      </c>
      <c r="B39" s="33">
        <f t="shared" si="14"/>
        <v>0.02836372322</v>
      </c>
      <c r="C39" s="33">
        <f t="shared" si="15"/>
        <v>0.0947313741</v>
      </c>
      <c r="D39" s="33">
        <f t="shared" si="16"/>
        <v>0.08011220015</v>
      </c>
      <c r="E39" s="33">
        <f t="shared" si="17"/>
        <v>0.0657545862</v>
      </c>
      <c r="F39" s="33">
        <f t="shared" si="18"/>
        <v>0.1997738246</v>
      </c>
      <c r="G39" s="33">
        <f t="shared" si="19"/>
        <v>0.1365022487</v>
      </c>
      <c r="H39" s="33">
        <f t="shared" si="20"/>
        <v>0.221645786</v>
      </c>
      <c r="I39" s="33">
        <f t="shared" si="21"/>
        <v>0.06468048384</v>
      </c>
      <c r="J39" s="33">
        <f t="shared" si="22"/>
        <v>0.05099921049</v>
      </c>
      <c r="K39" s="33">
        <f t="shared" si="23"/>
        <v>0.09176728069</v>
      </c>
      <c r="L39" s="34">
        <v>0.09176728069208026</v>
      </c>
      <c r="M39" s="34">
        <f t="shared" si="24"/>
        <v>1.034330718</v>
      </c>
      <c r="N39" s="35">
        <f t="shared" si="25"/>
        <v>11.27123644</v>
      </c>
    </row>
    <row r="42">
      <c r="B42" s="36" t="s">
        <v>19</v>
      </c>
      <c r="C42" s="16"/>
    </row>
    <row r="43">
      <c r="B43" s="37" t="s">
        <v>20</v>
      </c>
      <c r="C43" s="38">
        <f>(SUM(N30:N39))/10</f>
        <v>11.28951124</v>
      </c>
    </row>
    <row r="44">
      <c r="B44" s="39" t="s">
        <v>21</v>
      </c>
      <c r="C44" s="38">
        <f>(C43-10)/9</f>
        <v>0.1432790271</v>
      </c>
    </row>
    <row r="45">
      <c r="B45" s="40" t="s">
        <v>22</v>
      </c>
      <c r="C45" s="41">
        <f>C44/1.49</f>
        <v>0.09616042089</v>
      </c>
    </row>
    <row r="46">
      <c r="D46" s="42"/>
      <c r="E46" s="42"/>
    </row>
    <row r="47">
      <c r="D47" s="42"/>
      <c r="E47" s="42"/>
    </row>
    <row r="48">
      <c r="A48" s="43" t="s">
        <v>23</v>
      </c>
      <c r="B48" s="15"/>
      <c r="C48" s="16"/>
      <c r="D48" s="42"/>
      <c r="E48" s="42"/>
    </row>
    <row r="49">
      <c r="A49" s="44" t="s">
        <v>24</v>
      </c>
      <c r="B49" s="45" t="s">
        <v>25</v>
      </c>
      <c r="C49" s="46" t="s">
        <v>26</v>
      </c>
      <c r="D49" s="47"/>
      <c r="E49" s="47"/>
    </row>
    <row r="50">
      <c r="A50" s="48" t="s">
        <v>1</v>
      </c>
      <c r="B50" s="49">
        <f t="shared" ref="B50:B59" si="26">L18</f>
        <v>0.05672744643</v>
      </c>
      <c r="C50" s="50">
        <f t="shared" ref="C50:C59" si="27">B50</f>
        <v>0.05672744643</v>
      </c>
      <c r="D50" s="51"/>
      <c r="E50" s="52"/>
    </row>
    <row r="51">
      <c r="A51" s="48" t="s">
        <v>11</v>
      </c>
      <c r="B51" s="49">
        <f t="shared" si="26"/>
        <v>0.0947313741</v>
      </c>
      <c r="C51" s="50">
        <f t="shared" si="27"/>
        <v>0.0947313741</v>
      </c>
      <c r="D51" s="51"/>
      <c r="E51" s="52"/>
    </row>
    <row r="52">
      <c r="A52" s="48" t="s">
        <v>12</v>
      </c>
      <c r="B52" s="49">
        <f t="shared" si="26"/>
        <v>0.2403366004</v>
      </c>
      <c r="C52" s="50">
        <f t="shared" si="27"/>
        <v>0.2403366004</v>
      </c>
      <c r="D52" s="51"/>
      <c r="E52" s="53"/>
    </row>
    <row r="53">
      <c r="A53" s="48" t="s">
        <v>13</v>
      </c>
      <c r="B53" s="49">
        <f t="shared" si="26"/>
        <v>0.0219181954</v>
      </c>
      <c r="C53" s="50">
        <f t="shared" si="27"/>
        <v>0.0219181954</v>
      </c>
      <c r="D53" s="51"/>
      <c r="E53" s="53"/>
    </row>
    <row r="54">
      <c r="A54" s="48" t="s">
        <v>5</v>
      </c>
      <c r="B54" s="49">
        <f t="shared" si="26"/>
        <v>0.09988691232</v>
      </c>
      <c r="C54" s="50">
        <f t="shared" si="27"/>
        <v>0.09988691232</v>
      </c>
      <c r="D54" s="51"/>
      <c r="E54" s="53"/>
    </row>
    <row r="55">
      <c r="A55" s="48" t="s">
        <v>6</v>
      </c>
      <c r="B55" s="49">
        <f t="shared" si="26"/>
        <v>0.02275037478</v>
      </c>
      <c r="C55" s="50">
        <f t="shared" si="27"/>
        <v>0.02275037478</v>
      </c>
      <c r="D55" s="51"/>
      <c r="E55" s="53"/>
    </row>
    <row r="56">
      <c r="A56" s="48" t="s">
        <v>7</v>
      </c>
      <c r="B56" s="49">
        <f t="shared" si="26"/>
        <v>0.07388192866</v>
      </c>
      <c r="C56" s="50">
        <f t="shared" si="27"/>
        <v>0.07388192866</v>
      </c>
      <c r="D56" s="51"/>
      <c r="E56" s="53"/>
    </row>
    <row r="57">
      <c r="A57" s="48" t="s">
        <v>14</v>
      </c>
      <c r="B57" s="49">
        <f t="shared" si="26"/>
        <v>0.1960014662</v>
      </c>
      <c r="C57" s="50">
        <f t="shared" si="27"/>
        <v>0.1960014662</v>
      </c>
      <c r="D57" s="51"/>
      <c r="E57" s="53"/>
    </row>
    <row r="58">
      <c r="A58" s="48" t="s">
        <v>15</v>
      </c>
      <c r="B58" s="49">
        <f t="shared" si="26"/>
        <v>0.101998421</v>
      </c>
      <c r="C58" s="50">
        <f t="shared" si="27"/>
        <v>0.101998421</v>
      </c>
      <c r="D58" s="51"/>
      <c r="E58" s="53"/>
    </row>
    <row r="59">
      <c r="A59" s="54" t="s">
        <v>10</v>
      </c>
      <c r="B59" s="55">
        <f t="shared" si="26"/>
        <v>0.09176728069</v>
      </c>
      <c r="C59" s="56">
        <f t="shared" si="27"/>
        <v>0.09176728069</v>
      </c>
      <c r="D59" s="51"/>
      <c r="E59" s="53"/>
    </row>
  </sheetData>
  <mergeCells count="4">
    <mergeCell ref="A1:K1"/>
    <mergeCell ref="A16:N16"/>
    <mergeCell ref="B42:C42"/>
    <mergeCell ref="A48:C48"/>
  </mergeCells>
  <drawing r:id="rId1"/>
</worksheet>
</file>