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MSPA/Capstone/modelResults/"/>
    </mc:Choice>
  </mc:AlternateContent>
  <bookViews>
    <workbookView xWindow="0" yWindow="460" windowWidth="28800" windowHeight="17540" activeTab="3"/>
  </bookViews>
  <sheets>
    <sheet name="Sheet1" sheetId="1" r:id="rId1"/>
    <sheet name="Sheet2" sheetId="2" r:id="rId2"/>
    <sheet name="ConsolidatedResult" sheetId="3" r:id="rId3"/>
    <sheet name="Sheet4" sheetId="6" r:id="rId4"/>
    <sheet name="Sheet1 (2)" sheetId="4" r:id="rId5"/>
  </sheets>
  <definedNames>
    <definedName name="_xlnm._FilterDatabase" localSheetId="2" hidden="1">ConsolidatedResult!$A$1:$K$37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3" l="1"/>
  <c r="B33" i="3"/>
  <c r="B32" i="3"/>
  <c r="B3" i="3"/>
  <c r="B10" i="3"/>
  <c r="B9" i="3"/>
  <c r="B19" i="3"/>
  <c r="B18" i="3"/>
  <c r="B6" i="3"/>
  <c r="B7" i="3"/>
  <c r="B17" i="3"/>
  <c r="B8" i="3"/>
  <c r="B5" i="3"/>
  <c r="B22" i="3"/>
  <c r="B2" i="3"/>
  <c r="B4" i="3"/>
  <c r="B36" i="3"/>
  <c r="B37" i="3"/>
  <c r="B35" i="3"/>
  <c r="B20" i="3"/>
  <c r="B24" i="3"/>
  <c r="B25" i="3"/>
  <c r="B23" i="3"/>
  <c r="B16" i="3"/>
  <c r="B13" i="3"/>
  <c r="B31" i="3"/>
  <c r="B12" i="3"/>
  <c r="B15" i="3"/>
  <c r="B11" i="3"/>
  <c r="B29" i="3"/>
  <c r="B14" i="3"/>
  <c r="B30" i="3"/>
  <c r="B28" i="3"/>
  <c r="B26" i="3"/>
  <c r="B27" i="3"/>
  <c r="B39" i="3"/>
  <c r="B40" i="3"/>
  <c r="B38" i="3"/>
  <c r="B21" i="3"/>
  <c r="P341" i="4"/>
  <c r="P342" i="4"/>
  <c r="R343" i="4"/>
  <c r="Q343" i="4"/>
  <c r="H343" i="4"/>
  <c r="L343" i="4"/>
  <c r="K343" i="4"/>
  <c r="H342" i="4"/>
  <c r="L342" i="4"/>
  <c r="P343" i="4"/>
  <c r="N343" i="4"/>
  <c r="K342" i="4"/>
  <c r="R342" i="4"/>
  <c r="N342" i="4"/>
  <c r="R341" i="4"/>
  <c r="N341" i="4"/>
  <c r="N340" i="4"/>
  <c r="P340" i="4"/>
  <c r="P334" i="4"/>
  <c r="P335" i="4"/>
  <c r="R336" i="4"/>
  <c r="Q336" i="4"/>
  <c r="H336" i="4"/>
  <c r="L336" i="4"/>
  <c r="K336" i="4"/>
  <c r="H335" i="4"/>
  <c r="L335" i="4"/>
  <c r="P336" i="4"/>
  <c r="N336" i="4"/>
  <c r="K335" i="4"/>
  <c r="R335" i="4"/>
  <c r="N335" i="4"/>
  <c r="R334" i="4"/>
  <c r="N334" i="4"/>
  <c r="N333" i="4"/>
  <c r="P333" i="4"/>
  <c r="P327" i="4"/>
  <c r="P328" i="4"/>
  <c r="R329" i="4"/>
  <c r="Q329" i="4"/>
  <c r="H329" i="4"/>
  <c r="L329" i="4"/>
  <c r="K329" i="4"/>
  <c r="H328" i="4"/>
  <c r="L328" i="4"/>
  <c r="P329" i="4"/>
  <c r="N329" i="4"/>
  <c r="K328" i="4"/>
  <c r="R328" i="4"/>
  <c r="N328" i="4"/>
  <c r="R327" i="4"/>
  <c r="N327" i="4"/>
  <c r="N326" i="4"/>
  <c r="P326" i="4"/>
  <c r="P318" i="4"/>
  <c r="P319" i="4"/>
  <c r="R320" i="4"/>
  <c r="Q320" i="4"/>
  <c r="H320" i="4"/>
  <c r="L320" i="4"/>
  <c r="K320" i="4"/>
  <c r="H319" i="4"/>
  <c r="L319" i="4"/>
  <c r="P320" i="4"/>
  <c r="N320" i="4"/>
  <c r="K319" i="4"/>
  <c r="R319" i="4"/>
  <c r="N319" i="4"/>
  <c r="R318" i="4"/>
  <c r="N318" i="4"/>
  <c r="N317" i="4"/>
  <c r="P317" i="4"/>
  <c r="P311" i="4"/>
  <c r="P312" i="4"/>
  <c r="R313" i="4"/>
  <c r="Q313" i="4"/>
  <c r="H313" i="4"/>
  <c r="L313" i="4"/>
  <c r="K313" i="4"/>
  <c r="H312" i="4"/>
  <c r="L312" i="4"/>
  <c r="P313" i="4"/>
  <c r="N313" i="4"/>
  <c r="K312" i="4"/>
  <c r="R312" i="4"/>
  <c r="N312" i="4"/>
  <c r="R311" i="4"/>
  <c r="N311" i="4"/>
  <c r="N310" i="4"/>
  <c r="P310" i="4"/>
  <c r="P304" i="4"/>
  <c r="P305" i="4"/>
  <c r="R306" i="4"/>
  <c r="Q306" i="4"/>
  <c r="H306" i="4"/>
  <c r="L306" i="4"/>
  <c r="K306" i="4"/>
  <c r="H305" i="4"/>
  <c r="L305" i="4"/>
  <c r="P306" i="4"/>
  <c r="N306" i="4"/>
  <c r="K305" i="4"/>
  <c r="R305" i="4"/>
  <c r="N305" i="4"/>
  <c r="R304" i="4"/>
  <c r="N304" i="4"/>
  <c r="N303" i="4"/>
  <c r="P303" i="4"/>
  <c r="P292" i="4"/>
  <c r="P293" i="4"/>
  <c r="R294" i="4"/>
  <c r="Q294" i="4"/>
  <c r="H294" i="4"/>
  <c r="L294" i="4"/>
  <c r="K294" i="4"/>
  <c r="H293" i="4"/>
  <c r="L293" i="4"/>
  <c r="P294" i="4"/>
  <c r="N294" i="4"/>
  <c r="K293" i="4"/>
  <c r="R293" i="4"/>
  <c r="N293" i="4"/>
  <c r="R292" i="4"/>
  <c r="N292" i="4"/>
  <c r="N291" i="4"/>
  <c r="P291" i="4"/>
  <c r="P268" i="4"/>
  <c r="P269" i="4"/>
  <c r="R270" i="4"/>
  <c r="Q270" i="4"/>
  <c r="H270" i="4"/>
  <c r="L270" i="4"/>
  <c r="K270" i="4"/>
  <c r="H269" i="4"/>
  <c r="L269" i="4"/>
  <c r="P270" i="4"/>
  <c r="N270" i="4"/>
  <c r="K269" i="4"/>
  <c r="R269" i="4"/>
  <c r="N269" i="4"/>
  <c r="R268" i="4"/>
  <c r="N268" i="4"/>
  <c r="N267" i="4"/>
  <c r="P267" i="4"/>
  <c r="P244" i="4"/>
  <c r="P245" i="4"/>
  <c r="R246" i="4"/>
  <c r="Q246" i="4"/>
  <c r="H246" i="4"/>
  <c r="L246" i="4"/>
  <c r="K246" i="4"/>
  <c r="H245" i="4"/>
  <c r="L245" i="4"/>
  <c r="P246" i="4"/>
  <c r="N246" i="4"/>
  <c r="K245" i="4"/>
  <c r="R245" i="4"/>
  <c r="N245" i="4"/>
  <c r="R244" i="4"/>
  <c r="N244" i="4"/>
  <c r="N243" i="4"/>
  <c r="P243" i="4"/>
  <c r="P216" i="4"/>
  <c r="P217" i="4"/>
  <c r="R218" i="4"/>
  <c r="Q218" i="4"/>
  <c r="H218" i="4"/>
  <c r="L218" i="4"/>
  <c r="K218" i="4"/>
  <c r="H217" i="4"/>
  <c r="L217" i="4"/>
  <c r="P218" i="4"/>
  <c r="N218" i="4"/>
  <c r="K217" i="4"/>
  <c r="R217" i="4"/>
  <c r="N217" i="4"/>
  <c r="R216" i="4"/>
  <c r="N216" i="4"/>
  <c r="N215" i="4"/>
  <c r="P215" i="4"/>
  <c r="P191" i="4"/>
  <c r="P192" i="4"/>
  <c r="R193" i="4"/>
  <c r="Q193" i="4"/>
  <c r="H193" i="4"/>
  <c r="L193" i="4"/>
  <c r="K193" i="4"/>
  <c r="H192" i="4"/>
  <c r="L192" i="4"/>
  <c r="P193" i="4"/>
  <c r="N193" i="4"/>
  <c r="K192" i="4"/>
  <c r="R192" i="4"/>
  <c r="N192" i="4"/>
  <c r="R191" i="4"/>
  <c r="N191" i="4"/>
  <c r="N190" i="4"/>
  <c r="P190" i="4"/>
  <c r="P166" i="4"/>
  <c r="P167" i="4"/>
  <c r="R168" i="4"/>
  <c r="Q168" i="4"/>
  <c r="H168" i="4"/>
  <c r="L168" i="4"/>
  <c r="K168" i="4"/>
  <c r="H167" i="4"/>
  <c r="L167" i="4"/>
  <c r="P168" i="4"/>
  <c r="N168" i="4"/>
  <c r="K167" i="4"/>
  <c r="R167" i="4"/>
  <c r="N167" i="4"/>
  <c r="R166" i="4"/>
  <c r="N166" i="4"/>
  <c r="N165" i="4"/>
  <c r="P165" i="4"/>
  <c r="P142" i="4"/>
  <c r="P143" i="4"/>
  <c r="R144" i="4"/>
  <c r="Q144" i="4"/>
  <c r="H144" i="4"/>
  <c r="L144" i="4"/>
  <c r="K144" i="4"/>
  <c r="H143" i="4"/>
  <c r="L143" i="4"/>
  <c r="P144" i="4"/>
  <c r="N144" i="4"/>
  <c r="K143" i="4"/>
  <c r="R143" i="4"/>
  <c r="N143" i="4"/>
  <c r="R142" i="4"/>
  <c r="N142" i="4"/>
  <c r="N141" i="4"/>
  <c r="P141" i="4"/>
  <c r="P117" i="4"/>
  <c r="P118" i="4"/>
  <c r="R119" i="4"/>
  <c r="Q119" i="4"/>
  <c r="H119" i="4"/>
  <c r="L119" i="4"/>
  <c r="K119" i="4"/>
  <c r="H118" i="4"/>
  <c r="L118" i="4"/>
  <c r="P119" i="4"/>
  <c r="N119" i="4"/>
  <c r="K118" i="4"/>
  <c r="R118" i="4"/>
  <c r="N118" i="4"/>
  <c r="R117" i="4"/>
  <c r="N117" i="4"/>
  <c r="N116" i="4"/>
  <c r="P116" i="4"/>
  <c r="P90" i="4"/>
  <c r="P91" i="4"/>
  <c r="R92" i="4"/>
  <c r="Q92" i="4"/>
  <c r="H92" i="4"/>
  <c r="L92" i="4"/>
  <c r="K92" i="4"/>
  <c r="H91" i="4"/>
  <c r="L91" i="4"/>
  <c r="P92" i="4"/>
  <c r="N92" i="4"/>
  <c r="K91" i="4"/>
  <c r="R91" i="4"/>
  <c r="N91" i="4"/>
  <c r="R90" i="4"/>
  <c r="N90" i="4"/>
  <c r="N89" i="4"/>
  <c r="P89" i="4"/>
  <c r="P66" i="4"/>
  <c r="P67" i="4"/>
  <c r="R68" i="4"/>
  <c r="Q68" i="4"/>
  <c r="H68" i="4"/>
  <c r="L68" i="4"/>
  <c r="K68" i="4"/>
  <c r="H67" i="4"/>
  <c r="L67" i="4"/>
  <c r="P68" i="4"/>
  <c r="N68" i="4"/>
  <c r="K67" i="4"/>
  <c r="R67" i="4"/>
  <c r="N67" i="4"/>
  <c r="R66" i="4"/>
  <c r="N66" i="4"/>
  <c r="N65" i="4"/>
  <c r="P65" i="4"/>
  <c r="P43" i="4"/>
  <c r="P44" i="4"/>
  <c r="R45" i="4"/>
  <c r="Q45" i="4"/>
  <c r="H45" i="4"/>
  <c r="L45" i="4"/>
  <c r="K45" i="4"/>
  <c r="H44" i="4"/>
  <c r="L44" i="4"/>
  <c r="P45" i="4"/>
  <c r="N45" i="4"/>
  <c r="K44" i="4"/>
  <c r="R44" i="4"/>
  <c r="N44" i="4"/>
  <c r="R43" i="4"/>
  <c r="N43" i="4"/>
  <c r="N42" i="4"/>
  <c r="P42" i="4"/>
  <c r="P19" i="4"/>
  <c r="P20" i="4"/>
  <c r="R21" i="4"/>
  <c r="Q21" i="4"/>
  <c r="H21" i="4"/>
  <c r="L21" i="4"/>
  <c r="K21" i="4"/>
  <c r="H20" i="4"/>
  <c r="L20" i="4"/>
  <c r="P21" i="4"/>
  <c r="N21" i="4"/>
  <c r="K20" i="4"/>
  <c r="R20" i="4"/>
  <c r="N20" i="4"/>
  <c r="R19" i="4"/>
  <c r="N19" i="4"/>
  <c r="N18" i="4"/>
  <c r="P18" i="4"/>
  <c r="R38" i="4"/>
  <c r="Q287" i="4"/>
  <c r="Q280" i="4"/>
  <c r="Q263" i="4"/>
  <c r="Q256" i="4"/>
  <c r="Q239" i="4"/>
  <c r="Q232" i="4"/>
  <c r="Q211" i="4"/>
  <c r="Q204" i="4"/>
  <c r="Q186" i="4"/>
  <c r="Q179" i="4"/>
  <c r="Q161" i="4"/>
  <c r="Q154" i="4"/>
  <c r="Q137" i="4"/>
  <c r="Q130" i="4"/>
  <c r="Q112" i="4"/>
  <c r="Q105" i="4"/>
  <c r="Q85" i="4"/>
  <c r="Q78" i="4"/>
  <c r="Q61" i="4"/>
  <c r="Q54" i="4"/>
  <c r="Q38" i="4"/>
  <c r="Q31" i="4"/>
  <c r="Q14" i="4"/>
  <c r="P29" i="4"/>
  <c r="P30" i="4"/>
  <c r="R31" i="4"/>
  <c r="P285" i="4"/>
  <c r="P286" i="4"/>
  <c r="R287" i="4"/>
  <c r="H287" i="4"/>
  <c r="L287" i="4"/>
  <c r="K287" i="4"/>
  <c r="H286" i="4"/>
  <c r="L286" i="4"/>
  <c r="P287" i="4"/>
  <c r="N287" i="4"/>
  <c r="K286" i="4"/>
  <c r="R286" i="4"/>
  <c r="N286" i="4"/>
  <c r="R285" i="4"/>
  <c r="N285" i="4"/>
  <c r="N284" i="4"/>
  <c r="P284" i="4"/>
  <c r="P278" i="4"/>
  <c r="P279" i="4"/>
  <c r="R280" i="4"/>
  <c r="H280" i="4"/>
  <c r="L280" i="4"/>
  <c r="K280" i="4"/>
  <c r="H279" i="4"/>
  <c r="L279" i="4"/>
  <c r="P280" i="4"/>
  <c r="N280" i="4"/>
  <c r="K279" i="4"/>
  <c r="R279" i="4"/>
  <c r="N279" i="4"/>
  <c r="R278" i="4"/>
  <c r="N278" i="4"/>
  <c r="N277" i="4"/>
  <c r="P277" i="4"/>
  <c r="P261" i="4"/>
  <c r="P262" i="4"/>
  <c r="R263" i="4"/>
  <c r="H263" i="4"/>
  <c r="L263" i="4"/>
  <c r="K263" i="4"/>
  <c r="H262" i="4"/>
  <c r="L262" i="4"/>
  <c r="P263" i="4"/>
  <c r="N263" i="4"/>
  <c r="K262" i="4"/>
  <c r="R262" i="4"/>
  <c r="N262" i="4"/>
  <c r="R261" i="4"/>
  <c r="N261" i="4"/>
  <c r="N260" i="4"/>
  <c r="P260" i="4"/>
  <c r="P254" i="4"/>
  <c r="P255" i="4"/>
  <c r="R256" i="4"/>
  <c r="H256" i="4"/>
  <c r="L256" i="4"/>
  <c r="K256" i="4"/>
  <c r="H255" i="4"/>
  <c r="L255" i="4"/>
  <c r="P256" i="4"/>
  <c r="N256" i="4"/>
  <c r="K255" i="4"/>
  <c r="R255" i="4"/>
  <c r="N255" i="4"/>
  <c r="R254" i="4"/>
  <c r="N254" i="4"/>
  <c r="N253" i="4"/>
  <c r="P253" i="4"/>
  <c r="P237" i="4"/>
  <c r="P238" i="4"/>
  <c r="R239" i="4"/>
  <c r="H239" i="4"/>
  <c r="L239" i="4"/>
  <c r="K239" i="4"/>
  <c r="H238" i="4"/>
  <c r="L238" i="4"/>
  <c r="P239" i="4"/>
  <c r="N239" i="4"/>
  <c r="K238" i="4"/>
  <c r="R238" i="4"/>
  <c r="N238" i="4"/>
  <c r="R237" i="4"/>
  <c r="N237" i="4"/>
  <c r="N236" i="4"/>
  <c r="P236" i="4"/>
  <c r="P230" i="4"/>
  <c r="P231" i="4"/>
  <c r="R232" i="4"/>
  <c r="H232" i="4"/>
  <c r="L232" i="4"/>
  <c r="K232" i="4"/>
  <c r="H231" i="4"/>
  <c r="L231" i="4"/>
  <c r="P232" i="4"/>
  <c r="N232" i="4"/>
  <c r="K231" i="4"/>
  <c r="R231" i="4"/>
  <c r="N231" i="4"/>
  <c r="R230" i="4"/>
  <c r="N230" i="4"/>
  <c r="N229" i="4"/>
  <c r="P229" i="4"/>
  <c r="P209" i="4"/>
  <c r="P210" i="4"/>
  <c r="R211" i="4"/>
  <c r="H211" i="4"/>
  <c r="L211" i="4"/>
  <c r="K211" i="4"/>
  <c r="H210" i="4"/>
  <c r="L210" i="4"/>
  <c r="P211" i="4"/>
  <c r="N211" i="4"/>
  <c r="K210" i="4"/>
  <c r="R210" i="4"/>
  <c r="N210" i="4"/>
  <c r="R209" i="4"/>
  <c r="N209" i="4"/>
  <c r="N208" i="4"/>
  <c r="P208" i="4"/>
  <c r="P202" i="4"/>
  <c r="P203" i="4"/>
  <c r="R204" i="4"/>
  <c r="H204" i="4"/>
  <c r="L204" i="4"/>
  <c r="K204" i="4"/>
  <c r="H203" i="4"/>
  <c r="L203" i="4"/>
  <c r="P204" i="4"/>
  <c r="N204" i="4"/>
  <c r="K203" i="4"/>
  <c r="R203" i="4"/>
  <c r="N203" i="4"/>
  <c r="R202" i="4"/>
  <c r="N202" i="4"/>
  <c r="N201" i="4"/>
  <c r="P201" i="4"/>
  <c r="P184" i="4"/>
  <c r="P185" i="4"/>
  <c r="R186" i="4"/>
  <c r="P177" i="4"/>
  <c r="P178" i="4"/>
  <c r="R179" i="4"/>
  <c r="P159" i="4"/>
  <c r="P160" i="4"/>
  <c r="R161" i="4"/>
  <c r="P152" i="4"/>
  <c r="P153" i="4"/>
  <c r="R154" i="4"/>
  <c r="P135" i="4"/>
  <c r="P136" i="4"/>
  <c r="R137" i="4"/>
  <c r="P128" i="4"/>
  <c r="P129" i="4"/>
  <c r="R130" i="4"/>
  <c r="P110" i="4"/>
  <c r="P111" i="4"/>
  <c r="R112" i="4"/>
  <c r="P103" i="4"/>
  <c r="P104" i="4"/>
  <c r="R105" i="4"/>
  <c r="P83" i="4"/>
  <c r="P84" i="4"/>
  <c r="R85" i="4"/>
  <c r="P76" i="4"/>
  <c r="P77" i="4"/>
  <c r="R78" i="4"/>
  <c r="P59" i="4"/>
  <c r="P60" i="4"/>
  <c r="R61" i="4"/>
  <c r="P52" i="4"/>
  <c r="P53" i="4"/>
  <c r="R54" i="4"/>
  <c r="P36" i="4"/>
  <c r="P37" i="4"/>
  <c r="P5" i="4"/>
  <c r="P6" i="4"/>
  <c r="R7" i="4"/>
  <c r="P12" i="4"/>
  <c r="P13" i="4"/>
  <c r="R14" i="4"/>
  <c r="H186" i="4"/>
  <c r="L186" i="4"/>
  <c r="K186" i="4"/>
  <c r="H185" i="4"/>
  <c r="L185" i="4"/>
  <c r="P186" i="4"/>
  <c r="N186" i="4"/>
  <c r="K185" i="4"/>
  <c r="R185" i="4"/>
  <c r="N185" i="4"/>
  <c r="R184" i="4"/>
  <c r="N184" i="4"/>
  <c r="N183" i="4"/>
  <c r="P183" i="4"/>
  <c r="H179" i="4"/>
  <c r="L179" i="4"/>
  <c r="K179" i="4"/>
  <c r="H178" i="4"/>
  <c r="L178" i="4"/>
  <c r="P179" i="4"/>
  <c r="N179" i="4"/>
  <c r="K178" i="4"/>
  <c r="R178" i="4"/>
  <c r="N178" i="4"/>
  <c r="R177" i="4"/>
  <c r="N177" i="4"/>
  <c r="N176" i="4"/>
  <c r="P176" i="4"/>
  <c r="H161" i="4"/>
  <c r="L161" i="4"/>
  <c r="K161" i="4"/>
  <c r="H160" i="4"/>
  <c r="L160" i="4"/>
  <c r="P161" i="4"/>
  <c r="N161" i="4"/>
  <c r="K160" i="4"/>
  <c r="R160" i="4"/>
  <c r="N160" i="4"/>
  <c r="R159" i="4"/>
  <c r="N159" i="4"/>
  <c r="N158" i="4"/>
  <c r="P158" i="4"/>
  <c r="H154" i="4"/>
  <c r="L154" i="4"/>
  <c r="K154" i="4"/>
  <c r="H153" i="4"/>
  <c r="L153" i="4"/>
  <c r="P154" i="4"/>
  <c r="N154" i="4"/>
  <c r="K153" i="4"/>
  <c r="R153" i="4"/>
  <c r="N153" i="4"/>
  <c r="R152" i="4"/>
  <c r="N152" i="4"/>
  <c r="N151" i="4"/>
  <c r="P151" i="4"/>
  <c r="H137" i="4"/>
  <c r="L137" i="4"/>
  <c r="K137" i="4"/>
  <c r="H136" i="4"/>
  <c r="L136" i="4"/>
  <c r="P137" i="4"/>
  <c r="N137" i="4"/>
  <c r="K136" i="4"/>
  <c r="R136" i="4"/>
  <c r="N136" i="4"/>
  <c r="R135" i="4"/>
  <c r="N135" i="4"/>
  <c r="N134" i="4"/>
  <c r="P134" i="4"/>
  <c r="H130" i="4"/>
  <c r="L130" i="4"/>
  <c r="K130" i="4"/>
  <c r="H129" i="4"/>
  <c r="L129" i="4"/>
  <c r="P130" i="4"/>
  <c r="N130" i="4"/>
  <c r="K129" i="4"/>
  <c r="R129" i="4"/>
  <c r="N129" i="4"/>
  <c r="R128" i="4"/>
  <c r="N128" i="4"/>
  <c r="N127" i="4"/>
  <c r="P127" i="4"/>
  <c r="H112" i="4"/>
  <c r="L112" i="4"/>
  <c r="K112" i="4"/>
  <c r="H111" i="4"/>
  <c r="L111" i="4"/>
  <c r="P112" i="4"/>
  <c r="N112" i="4"/>
  <c r="K111" i="4"/>
  <c r="R111" i="4"/>
  <c r="N111" i="4"/>
  <c r="R110" i="4"/>
  <c r="N110" i="4"/>
  <c r="N109" i="4"/>
  <c r="P109" i="4"/>
  <c r="H105" i="4"/>
  <c r="L105" i="4"/>
  <c r="K105" i="4"/>
  <c r="H104" i="4"/>
  <c r="L104" i="4"/>
  <c r="P105" i="4"/>
  <c r="N105" i="4"/>
  <c r="K104" i="4"/>
  <c r="R104" i="4"/>
  <c r="N104" i="4"/>
  <c r="R103" i="4"/>
  <c r="N103" i="4"/>
  <c r="N102" i="4"/>
  <c r="P102" i="4"/>
  <c r="H85" i="4"/>
  <c r="L85" i="4"/>
  <c r="K85" i="4"/>
  <c r="H84" i="4"/>
  <c r="L84" i="4"/>
  <c r="P85" i="4"/>
  <c r="N85" i="4"/>
  <c r="K84" i="4"/>
  <c r="R84" i="4"/>
  <c r="N84" i="4"/>
  <c r="R83" i="4"/>
  <c r="N83" i="4"/>
  <c r="N82" i="4"/>
  <c r="P82" i="4"/>
  <c r="H78" i="4"/>
  <c r="L78" i="4"/>
  <c r="K78" i="4"/>
  <c r="H77" i="4"/>
  <c r="L77" i="4"/>
  <c r="P78" i="4"/>
  <c r="N78" i="4"/>
  <c r="K77" i="4"/>
  <c r="R77" i="4"/>
  <c r="N77" i="4"/>
  <c r="R76" i="4"/>
  <c r="N76" i="4"/>
  <c r="N75" i="4"/>
  <c r="P75" i="4"/>
  <c r="H38" i="4"/>
  <c r="L38" i="4"/>
  <c r="K38" i="4"/>
  <c r="H37" i="4"/>
  <c r="L37" i="4"/>
  <c r="P38" i="4"/>
  <c r="N38" i="4"/>
  <c r="K37" i="4"/>
  <c r="R37" i="4"/>
  <c r="N37" i="4"/>
  <c r="R36" i="4"/>
  <c r="N36" i="4"/>
  <c r="N35" i="4"/>
  <c r="P35" i="4"/>
  <c r="H31" i="4"/>
  <c r="L31" i="4"/>
  <c r="K31" i="4"/>
  <c r="H30" i="4"/>
  <c r="L30" i="4"/>
  <c r="P31" i="4"/>
  <c r="N31" i="4"/>
  <c r="K30" i="4"/>
  <c r="R30" i="4"/>
  <c r="N30" i="4"/>
  <c r="R29" i="4"/>
  <c r="N29" i="4"/>
  <c r="N28" i="4"/>
  <c r="P28" i="4"/>
  <c r="H14" i="4"/>
  <c r="L14" i="4"/>
  <c r="K14" i="4"/>
  <c r="H13" i="4"/>
  <c r="L13" i="4"/>
  <c r="P14" i="4"/>
  <c r="N14" i="4"/>
  <c r="H7" i="4"/>
  <c r="L7" i="4"/>
  <c r="K7" i="4"/>
  <c r="H6" i="4"/>
  <c r="L6" i="4"/>
  <c r="P7" i="4"/>
  <c r="N7" i="4"/>
  <c r="K13" i="4"/>
  <c r="R13" i="4"/>
  <c r="N13" i="4"/>
  <c r="K6" i="4"/>
  <c r="R6" i="4"/>
  <c r="N6" i="4"/>
  <c r="R12" i="4"/>
  <c r="N12" i="4"/>
  <c r="R5" i="4"/>
  <c r="N5" i="4"/>
  <c r="N11" i="4"/>
  <c r="P11" i="4"/>
  <c r="N4" i="4"/>
  <c r="P4" i="4"/>
  <c r="H61" i="4"/>
  <c r="L61" i="4"/>
  <c r="K61" i="4"/>
  <c r="H60" i="4"/>
  <c r="L60" i="4"/>
  <c r="P61" i="4"/>
  <c r="N61" i="4"/>
  <c r="H54" i="4"/>
  <c r="L54" i="4"/>
  <c r="K54" i="4"/>
  <c r="H53" i="4"/>
  <c r="L53" i="4"/>
  <c r="P54" i="4"/>
  <c r="N54" i="4"/>
  <c r="K60" i="4"/>
  <c r="R60" i="4"/>
  <c r="N60" i="4"/>
  <c r="K53" i="4"/>
  <c r="R53" i="4"/>
  <c r="N53" i="4"/>
  <c r="R59" i="4"/>
  <c r="N59" i="4"/>
  <c r="R52" i="4"/>
  <c r="N52" i="4"/>
  <c r="N58" i="4"/>
  <c r="P58" i="4"/>
  <c r="N51" i="4"/>
  <c r="P51" i="4"/>
  <c r="W27" i="1"/>
  <c r="AA27" i="1"/>
  <c r="Z27" i="1"/>
  <c r="W26" i="1"/>
  <c r="AA26" i="1"/>
  <c r="AE27" i="1"/>
  <c r="AC27" i="1"/>
  <c r="H27" i="1"/>
  <c r="L27" i="1"/>
  <c r="K27" i="1"/>
  <c r="H26" i="1"/>
  <c r="L26" i="1"/>
  <c r="P27" i="1"/>
  <c r="N27" i="1"/>
  <c r="Z26" i="1"/>
  <c r="AG26" i="1"/>
  <c r="AE26" i="1"/>
  <c r="AC26" i="1"/>
  <c r="K26" i="1"/>
  <c r="R26" i="1"/>
  <c r="P26" i="1"/>
  <c r="N26" i="1"/>
  <c r="AG25" i="1"/>
  <c r="AE25" i="1"/>
  <c r="AC25" i="1"/>
  <c r="R25" i="1"/>
  <c r="P25" i="1"/>
  <c r="N25" i="1"/>
  <c r="AC24" i="1"/>
  <c r="AE24" i="1"/>
  <c r="N24" i="1"/>
  <c r="P24" i="1"/>
  <c r="P9" i="1"/>
  <c r="W9" i="1"/>
  <c r="AA9" i="1"/>
  <c r="Z9" i="1"/>
  <c r="W8" i="1"/>
  <c r="AA8" i="1"/>
  <c r="AE9" i="1"/>
  <c r="AC9" i="1"/>
  <c r="Z8" i="1"/>
  <c r="AG8" i="1"/>
  <c r="AE8" i="1"/>
  <c r="AC8" i="1"/>
  <c r="AG7" i="1"/>
  <c r="AE7" i="1"/>
  <c r="AC7" i="1"/>
  <c r="AC6" i="1"/>
  <c r="AE6" i="1"/>
  <c r="P8" i="1"/>
  <c r="P7" i="1"/>
  <c r="H8" i="1"/>
  <c r="L8" i="1"/>
  <c r="N8" i="1"/>
  <c r="H9" i="1"/>
  <c r="K9" i="1"/>
  <c r="N9" i="1"/>
  <c r="K8" i="1"/>
  <c r="N7" i="1"/>
  <c r="R8" i="1"/>
  <c r="L9" i="1"/>
  <c r="R7" i="1"/>
  <c r="N6" i="1"/>
  <c r="P6" i="1"/>
</calcChain>
</file>

<file path=xl/sharedStrings.xml><?xml version="1.0" encoding="utf-8"?>
<sst xmlns="http://schemas.openxmlformats.org/spreadsheetml/2006/main" count="894" uniqueCount="83">
  <si>
    <t>Actual
Class</t>
  </si>
  <si>
    <t>Predicted Class</t>
  </si>
  <si>
    <t>Totals</t>
  </si>
  <si>
    <t>TN</t>
  </si>
  <si>
    <t>TP</t>
  </si>
  <si>
    <t>TP+TN</t>
  </si>
  <si>
    <t>F1</t>
  </si>
  <si>
    <t>Type I Error</t>
  </si>
  <si>
    <t>Type II Error</t>
  </si>
  <si>
    <t>Precision</t>
  </si>
  <si>
    <t>Recall</t>
  </si>
  <si>
    <t>* Use this table to present your classification results.</t>
  </si>
  <si>
    <t>Table 1: Confusion matrix and classification metrics for Model #1: XGBoost Model.</t>
  </si>
  <si>
    <t>* Adjust the caption as necessary.</t>
  </si>
  <si>
    <t>AUC</t>
  </si>
  <si>
    <t>Sensitivity</t>
  </si>
  <si>
    <t>Specificity</t>
  </si>
  <si>
    <t>* In R use table(actual class , model predicted class) and then type the cell counts into the table.</t>
  </si>
  <si>
    <t>* Create the table of counts in R and then type them into this table.  The rest of the table will self-compute, except for AUC.</t>
  </si>
  <si>
    <t>Model #1 (Training):  OneR  (single predictor decision tree)</t>
  </si>
  <si>
    <t>Model #1 (Validation):  OneR  (single predictor decision tree)</t>
  </si>
  <si>
    <t>`</t>
  </si>
  <si>
    <t>Model #1 (Training):  rpart complexity cost parameter tuning</t>
  </si>
  <si>
    <r>
      <t>Model #1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rpart complexity cost parameter tuning</t>
    </r>
  </si>
  <si>
    <t>Model #2 (Training):  rpart depth of tree tuning</t>
  </si>
  <si>
    <r>
      <t>Model #2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rpart depth of tree tuning</t>
    </r>
  </si>
  <si>
    <t>Model #3 (Training):  OneR  (single predictor decision tree)</t>
  </si>
  <si>
    <r>
      <t>Model #3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OneR  (single predictor decision tree)</t>
    </r>
  </si>
  <si>
    <t>Model #4 (Training):  Simple Logit Regression</t>
  </si>
  <si>
    <r>
      <t>Model #4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Simple Logit Regression</t>
    </r>
  </si>
  <si>
    <t xml:space="preserve">Model #5 (Training):  Stepwise selection Logit Regression </t>
  </si>
  <si>
    <r>
      <t>Model #5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Stepwise selection Logit Regression</t>
    </r>
  </si>
  <si>
    <t>Model #6 (Training):  Lasso regression</t>
  </si>
  <si>
    <r>
      <t>Model #6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Lasso Regression</t>
    </r>
  </si>
  <si>
    <t>Model #7 (Training):  Random Forest</t>
  </si>
  <si>
    <r>
      <t>Model #7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Random Forest</t>
    </r>
  </si>
  <si>
    <t>Model #8 (Training):  xgBoost</t>
  </si>
  <si>
    <r>
      <t>Model #8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xgBoost</t>
    </r>
  </si>
  <si>
    <t xml:space="preserve">Model #9 (Training):  Logistic Regression </t>
  </si>
  <si>
    <r>
      <t>Model #9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Logistic Regression</t>
    </r>
  </si>
  <si>
    <t>Model #10 (Training):  Logistic Regression  (re-fit)</t>
  </si>
  <si>
    <r>
      <t>Model #10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Logistic Regression (re-fit)</t>
    </r>
  </si>
  <si>
    <t xml:space="preserve">Model #11 (Training):  Naïve Bayes </t>
  </si>
  <si>
    <r>
      <t>Model #11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Naïve Bayes</t>
    </r>
  </si>
  <si>
    <t>Model #12 (Training):  Neural Network</t>
  </si>
  <si>
    <r>
      <t>Model #12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Neural Network</t>
    </r>
  </si>
  <si>
    <t>F1=2*Precision*recall)/(Precision + recall)</t>
  </si>
  <si>
    <t>% VAR recovered</t>
  </si>
  <si>
    <r>
      <t>Model #1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 rpart complexity cost parameter tuning</t>
    </r>
  </si>
  <si>
    <r>
      <rPr>
        <b/>
        <sz val="11"/>
        <color rgb="FF0432FF"/>
        <rFont val="Calibri"/>
        <family val="2"/>
        <scheme val="minor"/>
      </rPr>
      <t xml:space="preserve">Model #2 </t>
    </r>
    <r>
      <rPr>
        <b/>
        <sz val="11"/>
        <color rgb="FF0432FF"/>
        <rFont val="Calibri (Body)"/>
      </rPr>
      <t>(Test)</t>
    </r>
    <r>
      <rPr>
        <b/>
        <sz val="11"/>
        <color rgb="FF0432FF"/>
        <rFont val="Calibri"/>
        <family val="2"/>
        <scheme val="minor"/>
      </rPr>
      <t>:  rpart depth of tree tuning</t>
    </r>
  </si>
  <si>
    <r>
      <t>Model #3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 OneR  (single predictor decision tree)</t>
    </r>
  </si>
  <si>
    <t>Model #4 (Test):  Simple Logit Regression</t>
  </si>
  <si>
    <t>Model #5 (Test):  Stepwise selection Logit Regression</t>
  </si>
  <si>
    <t>Model #6 (Test):  Lasso Regression</t>
  </si>
  <si>
    <t>Model #7 (Test):  Random Forest</t>
  </si>
  <si>
    <r>
      <rPr>
        <b/>
        <sz val="11"/>
        <color rgb="FF0432FF"/>
        <rFont val="Calibri"/>
        <family val="2"/>
        <scheme val="minor"/>
      </rPr>
      <t>Model #8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xgBoost</t>
    </r>
  </si>
  <si>
    <t>Model #9 (Test): Logistic Regression</t>
  </si>
  <si>
    <t>Model #10 (Test): Logistic Regression (re-fit)</t>
  </si>
  <si>
    <t>Model #11 (Test): Naïve Bayes</t>
  </si>
  <si>
    <t>Model #12 (Test): Neural Network</t>
  </si>
  <si>
    <t>Data</t>
  </si>
  <si>
    <t>Training</t>
  </si>
  <si>
    <t>Validation</t>
  </si>
  <si>
    <t>Test</t>
  </si>
  <si>
    <t>F1*</t>
  </si>
  <si>
    <t>Model #13 (Training):  Ensemble by Vote</t>
  </si>
  <si>
    <r>
      <t>Model #13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Ensemble by Vote</t>
    </r>
  </si>
  <si>
    <t>Model #13 (Test): Ensemble by Vote</t>
  </si>
  <si>
    <t>Model_ID</t>
  </si>
  <si>
    <t>ModelName</t>
  </si>
  <si>
    <t xml:space="preserve">rpart </t>
  </si>
  <si>
    <t>rpart2</t>
  </si>
  <si>
    <t>OneR</t>
  </si>
  <si>
    <t>Simple Logit</t>
  </si>
  <si>
    <t>Stepwise Logit</t>
  </si>
  <si>
    <t>Lasso</t>
  </si>
  <si>
    <t>Random Forest</t>
  </si>
  <si>
    <t>xgBoost</t>
  </si>
  <si>
    <t>Logit Selected Predictors</t>
  </si>
  <si>
    <t xml:space="preserve">Logit refit </t>
  </si>
  <si>
    <t xml:space="preserve">Naïve Bayes </t>
  </si>
  <si>
    <t>Ensemble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</si>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</sst>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ody)"/>
    </font>
    <font>
      <sz val="10"/>
      <color theme="1"/>
      <name val="Calibri"/>
      <family val="2"/>
      <scheme val="minor"/>
    </font>
    <font>
      <b/>
      <sz val="11"/>
      <color rgb="FF0432FF"/>
      <name val="Calibri"/>
      <family val="2"/>
      <scheme val="minor"/>
    </font>
    <font>
      <b/>
      <sz val="11"/>
      <color rgb="FF0432FF"/>
      <name val="Calibri (Body)"/>
    </font>
    <font>
      <sz val="11"/>
      <color rgb="FF0432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43" fontId="0" fillId="0" borderId="0" xfId="0" applyNumberFormat="1"/>
    <xf numFmtId="0" fontId="0" fillId="0" borderId="5" xfId="0" applyBorder="1" applyAlignment="1">
      <alignment horizontal="center"/>
    </xf>
    <xf numFmtId="43" fontId="0" fillId="0" borderId="6" xfId="0" applyNumberFormat="1" applyBorder="1"/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/>
    <xf numFmtId="43" fontId="0" fillId="0" borderId="5" xfId="1" applyNumberFormat="1" applyFont="1" applyBorder="1"/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NumberFormat="1" applyFont="1" applyBorder="1"/>
    <xf numFmtId="43" fontId="0" fillId="0" borderId="5" xfId="0" applyNumberFormat="1" applyBorder="1"/>
    <xf numFmtId="43" fontId="0" fillId="0" borderId="8" xfId="0" applyNumberFormat="1" applyBorder="1"/>
    <xf numFmtId="0" fontId="0" fillId="0" borderId="9" xfId="0" applyBorder="1"/>
    <xf numFmtId="0" fontId="0" fillId="0" borderId="11" xfId="0" applyBorder="1" applyAlignment="1">
      <alignment horizontal="center"/>
    </xf>
    <xf numFmtId="43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9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0" fillId="0" borderId="0" xfId="0" applyBorder="1" applyAlignment="1"/>
    <xf numFmtId="43" fontId="0" fillId="0" borderId="0" xfId="0" applyNumberFormat="1" applyBorder="1"/>
    <xf numFmtId="0" fontId="4" fillId="0" borderId="12" xfId="0" applyFont="1" applyBorder="1" applyAlignment="1">
      <alignment wrapText="1"/>
    </xf>
    <xf numFmtId="43" fontId="0" fillId="0" borderId="13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7" xfId="0" applyFont="1" applyBorder="1" applyAlignment="1">
      <alignment wrapText="1"/>
    </xf>
    <xf numFmtId="43" fontId="0" fillId="0" borderId="18" xfId="0" applyNumberFormat="1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0" fillId="3" borderId="0" xfId="0" applyFill="1" applyBorder="1"/>
    <xf numFmtId="43" fontId="0" fillId="3" borderId="0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/>
    <xf numFmtId="0" fontId="0" fillId="0" borderId="5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6" fillId="2" borderId="1" xfId="0" applyFont="1" applyFill="1" applyBorder="1" applyAlignment="1">
      <alignment horizontal="center" vertic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G32"/>
  <sheetViews>
    <sheetView showGridLines="0" workbookViewId="0">
      <selection activeCell="F32" sqref="F32"/>
    </sheetView>
  </sheetViews>
  <sheetFormatPr baseColWidth="10" defaultColWidth="8.83203125" defaultRowHeight="15" x14ac:dyDescent="0.2"/>
  <cols>
    <col min="6" max="6" width="9.5" bestFit="1" customWidth="1"/>
    <col min="7" max="7" width="9.33203125" bestFit="1" customWidth="1"/>
    <col min="9" max="9" width="4.6640625" customWidth="1"/>
    <col min="13" max="13" width="12.6640625" customWidth="1"/>
    <col min="15" max="15" width="10.6640625" customWidth="1"/>
    <col min="17" max="17" width="12.6640625" customWidth="1"/>
    <col min="18" max="18" width="8.6640625" customWidth="1"/>
  </cols>
  <sheetData>
    <row r="3" spans="5:33" ht="16" thickBot="1" x14ac:dyDescent="0.25"/>
    <row r="4" spans="5:33" x14ac:dyDescent="0.2">
      <c r="E4" s="45" t="s">
        <v>19</v>
      </c>
      <c r="F4" s="46"/>
      <c r="G4" s="46"/>
      <c r="H4" s="46"/>
      <c r="I4" s="46"/>
      <c r="J4" s="46"/>
      <c r="K4" s="46"/>
      <c r="L4" s="46"/>
      <c r="M4" s="46"/>
      <c r="N4" s="46"/>
      <c r="O4" s="47"/>
      <c r="P4" s="47"/>
      <c r="Q4" s="48"/>
      <c r="R4" s="49"/>
      <c r="T4" s="45" t="s">
        <v>20</v>
      </c>
      <c r="U4" s="46"/>
      <c r="V4" s="46"/>
      <c r="W4" s="46"/>
      <c r="X4" s="46"/>
      <c r="Y4" s="46"/>
      <c r="Z4" s="46"/>
      <c r="AA4" s="46"/>
      <c r="AB4" s="46"/>
      <c r="AC4" s="46"/>
      <c r="AD4" s="47"/>
      <c r="AE4" s="47"/>
      <c r="AF4" s="48"/>
      <c r="AG4" s="49"/>
    </row>
    <row r="5" spans="5:33" ht="16" thickBot="1" x14ac:dyDescent="0.25">
      <c r="E5" s="50"/>
      <c r="F5" s="51"/>
      <c r="G5" s="51"/>
      <c r="H5" s="51"/>
      <c r="I5" s="51"/>
      <c r="J5" s="51"/>
      <c r="K5" s="51"/>
      <c r="L5" s="51"/>
      <c r="M5" s="51"/>
      <c r="N5" s="51"/>
      <c r="O5" s="52"/>
      <c r="P5" s="52"/>
      <c r="Q5" s="53"/>
      <c r="R5" s="54"/>
      <c r="T5" s="50"/>
      <c r="U5" s="51"/>
      <c r="V5" s="51"/>
      <c r="W5" s="51"/>
      <c r="X5" s="51"/>
      <c r="Y5" s="51"/>
      <c r="Z5" s="51"/>
      <c r="AA5" s="51"/>
      <c r="AB5" s="51"/>
      <c r="AC5" s="51"/>
      <c r="AD5" s="52"/>
      <c r="AE5" s="52"/>
      <c r="AF5" s="53"/>
      <c r="AG5" s="54"/>
    </row>
    <row r="6" spans="5:33" x14ac:dyDescent="0.2">
      <c r="E6" s="55" t="s">
        <v>0</v>
      </c>
      <c r="F6" s="57" t="s">
        <v>1</v>
      </c>
      <c r="G6" s="57"/>
      <c r="H6" s="57" t="s">
        <v>2</v>
      </c>
      <c r="I6" s="60"/>
      <c r="J6" s="59" t="s">
        <v>0</v>
      </c>
      <c r="K6" s="57" t="s">
        <v>1</v>
      </c>
      <c r="L6" s="57"/>
      <c r="M6" s="17" t="s">
        <v>4</v>
      </c>
      <c r="N6" s="18">
        <f>L9</f>
        <v>0.33976044405492256</v>
      </c>
      <c r="O6" s="17" t="s">
        <v>5</v>
      </c>
      <c r="P6" s="18">
        <f>N6+N7</f>
        <v>1.2767341618400718</v>
      </c>
      <c r="Q6" s="19" t="s">
        <v>14</v>
      </c>
      <c r="R6" s="3">
        <v>0.67</v>
      </c>
      <c r="T6" s="55" t="s">
        <v>0</v>
      </c>
      <c r="U6" s="57" t="s">
        <v>1</v>
      </c>
      <c r="V6" s="57"/>
      <c r="W6" s="57" t="s">
        <v>2</v>
      </c>
      <c r="X6" s="60"/>
      <c r="Y6" s="59" t="s">
        <v>0</v>
      </c>
      <c r="Z6" s="57" t="s">
        <v>1</v>
      </c>
      <c r="AA6" s="57"/>
      <c r="AB6" s="17" t="s">
        <v>4</v>
      </c>
      <c r="AC6" s="18">
        <f>AA9</f>
        <v>0.34299516908212563</v>
      </c>
      <c r="AD6" s="17" t="s">
        <v>5</v>
      </c>
      <c r="AE6" s="18">
        <f>AC6+AC7</f>
        <v>1.2787938336943496</v>
      </c>
      <c r="AF6" s="21" t="s">
        <v>14</v>
      </c>
      <c r="AG6" s="3">
        <v>0.68</v>
      </c>
    </row>
    <row r="7" spans="5:33" x14ac:dyDescent="0.2">
      <c r="E7" s="56"/>
      <c r="F7" s="2">
        <v>0</v>
      </c>
      <c r="G7" s="2">
        <v>1</v>
      </c>
      <c r="H7" s="58"/>
      <c r="I7" s="61"/>
      <c r="J7" s="58"/>
      <c r="K7" s="2">
        <v>0</v>
      </c>
      <c r="L7" s="2">
        <v>1</v>
      </c>
      <c r="M7" s="2" t="s">
        <v>3</v>
      </c>
      <c r="N7" s="14">
        <f>K8</f>
        <v>0.93697371778514926</v>
      </c>
      <c r="O7" s="2" t="s">
        <v>9</v>
      </c>
      <c r="P7" s="14">
        <f>G9/(G8+G9)</f>
        <v>0.61081932773109249</v>
      </c>
      <c r="Q7" s="20" t="s">
        <v>15</v>
      </c>
      <c r="R7" s="3">
        <f>L9</f>
        <v>0.33976044405492256</v>
      </c>
      <c r="T7" s="56"/>
      <c r="U7" s="2">
        <v>0</v>
      </c>
      <c r="V7" s="2">
        <v>1</v>
      </c>
      <c r="W7" s="58"/>
      <c r="X7" s="61"/>
      <c r="Y7" s="58"/>
      <c r="Z7" s="2">
        <v>0</v>
      </c>
      <c r="AA7" s="2">
        <v>1</v>
      </c>
      <c r="AB7" s="2" t="s">
        <v>3</v>
      </c>
      <c r="AC7" s="14">
        <f>Z8</f>
        <v>0.93579866461222394</v>
      </c>
      <c r="AD7" s="2" t="s">
        <v>9</v>
      </c>
      <c r="AE7" s="14">
        <f>V9/(V8+V9)</f>
        <v>0.60233297985153766</v>
      </c>
      <c r="AF7" s="22" t="s">
        <v>15</v>
      </c>
      <c r="AG7" s="3">
        <f>AA9</f>
        <v>0.34299516908212563</v>
      </c>
    </row>
    <row r="8" spans="5:33" x14ac:dyDescent="0.2">
      <c r="E8" s="4">
        <v>0</v>
      </c>
      <c r="F8" s="5">
        <v>11016</v>
      </c>
      <c r="G8" s="5">
        <v>741</v>
      </c>
      <c r="H8" s="6">
        <f>F8+G8</f>
        <v>11757</v>
      </c>
      <c r="I8" s="61"/>
      <c r="J8" s="2">
        <v>0</v>
      </c>
      <c r="K8" s="7">
        <f>F8/H8</f>
        <v>0.93697371778514926</v>
      </c>
      <c r="L8" s="7">
        <f>G8/H8</f>
        <v>6.3026282214850723E-2</v>
      </c>
      <c r="M8" s="2" t="s">
        <v>7</v>
      </c>
      <c r="N8" s="14">
        <f>L8</f>
        <v>6.3026282214850723E-2</v>
      </c>
      <c r="O8" s="2" t="s">
        <v>10</v>
      </c>
      <c r="P8" s="14">
        <f>G9/(F9+G9)</f>
        <v>0.33976044405492256</v>
      </c>
      <c r="Q8" s="20" t="s">
        <v>16</v>
      </c>
      <c r="R8" s="3">
        <f>K8</f>
        <v>0.93697371778514926</v>
      </c>
      <c r="T8" s="4">
        <v>0</v>
      </c>
      <c r="U8" s="5">
        <v>5466</v>
      </c>
      <c r="V8" s="5">
        <v>375</v>
      </c>
      <c r="W8" s="6">
        <f>U8+V8</f>
        <v>5841</v>
      </c>
      <c r="X8" s="61"/>
      <c r="Y8" s="2">
        <v>0</v>
      </c>
      <c r="Z8" s="7">
        <f>U8/W8</f>
        <v>0.93579866461222394</v>
      </c>
      <c r="AA8" s="7">
        <f>V8/W8</f>
        <v>6.420133538777606E-2</v>
      </c>
      <c r="AB8" s="2" t="s">
        <v>7</v>
      </c>
      <c r="AC8" s="14">
        <f>AA8</f>
        <v>6.420133538777606E-2</v>
      </c>
      <c r="AD8" s="2" t="s">
        <v>10</v>
      </c>
      <c r="AE8" s="14">
        <f>V9/(U9+V9)</f>
        <v>0.34299516908212563</v>
      </c>
      <c r="AF8" s="22" t="s">
        <v>16</v>
      </c>
      <c r="AG8" s="3">
        <f>Z8</f>
        <v>0.93579866461222394</v>
      </c>
    </row>
    <row r="9" spans="5:33" ht="16" thickBot="1" x14ac:dyDescent="0.25">
      <c r="E9" s="8">
        <v>1</v>
      </c>
      <c r="F9" s="9">
        <v>2260</v>
      </c>
      <c r="G9" s="9">
        <v>1163</v>
      </c>
      <c r="H9" s="10">
        <f>F9+G9</f>
        <v>3423</v>
      </c>
      <c r="I9" s="53"/>
      <c r="J9" s="12">
        <v>1</v>
      </c>
      <c r="K9" s="13">
        <f>F9/H9</f>
        <v>0.66023955594507744</v>
      </c>
      <c r="L9" s="13">
        <f>G9/H9</f>
        <v>0.33976044405492256</v>
      </c>
      <c r="M9" s="12" t="s">
        <v>8</v>
      </c>
      <c r="N9" s="15">
        <f>K9</f>
        <v>0.66023955594507744</v>
      </c>
      <c r="O9" s="12" t="s">
        <v>6</v>
      </c>
      <c r="P9" s="15">
        <f>(2*L9)/(2*L9+K9+L8)</f>
        <v>0.48440784004051435</v>
      </c>
      <c r="Q9" s="11"/>
      <c r="R9" s="16"/>
      <c r="T9" s="8">
        <v>1</v>
      </c>
      <c r="U9" s="9">
        <v>1088</v>
      </c>
      <c r="V9" s="9">
        <v>568</v>
      </c>
      <c r="W9" s="10">
        <f>U9+V9</f>
        <v>1656</v>
      </c>
      <c r="X9" s="53"/>
      <c r="Y9" s="12">
        <v>1</v>
      </c>
      <c r="Z9" s="13">
        <f>U9/W9</f>
        <v>0.65700483091787443</v>
      </c>
      <c r="AA9" s="13">
        <f>V9/W9</f>
        <v>0.34299516908212563</v>
      </c>
      <c r="AB9" s="12" t="s">
        <v>8</v>
      </c>
      <c r="AC9" s="15">
        <f>Z9</f>
        <v>0.65700483091787443</v>
      </c>
      <c r="AD9" s="12" t="s">
        <v>6</v>
      </c>
      <c r="AE9" s="15">
        <f>(2*AA9)/(2*AA9+Z9+AA8)</f>
        <v>0.48748723862319954</v>
      </c>
      <c r="AF9" s="11"/>
      <c r="AG9" s="16"/>
    </row>
    <row r="11" spans="5:33" x14ac:dyDescent="0.2">
      <c r="E11" t="s">
        <v>12</v>
      </c>
    </row>
    <row r="12" spans="5:33" x14ac:dyDescent="0.2">
      <c r="P12" s="1"/>
    </row>
    <row r="13" spans="5:33" x14ac:dyDescent="0.2">
      <c r="G13" s="1"/>
    </row>
    <row r="14" spans="5:33" x14ac:dyDescent="0.2">
      <c r="G14" s="1"/>
    </row>
    <row r="15" spans="5:33" x14ac:dyDescent="0.2">
      <c r="E15" t="s">
        <v>18</v>
      </c>
    </row>
    <row r="16" spans="5:33" x14ac:dyDescent="0.2">
      <c r="E16" t="s">
        <v>11</v>
      </c>
    </row>
    <row r="17" spans="5:33" x14ac:dyDescent="0.2">
      <c r="E17" t="s">
        <v>13</v>
      </c>
    </row>
    <row r="18" spans="5:33" x14ac:dyDescent="0.2">
      <c r="E18" t="s">
        <v>17</v>
      </c>
    </row>
    <row r="20" spans="5:33" x14ac:dyDescent="0.2">
      <c r="Q20" s="1"/>
    </row>
    <row r="21" spans="5:33" ht="16" thickBot="1" x14ac:dyDescent="0.25">
      <c r="N21" s="1"/>
    </row>
    <row r="22" spans="5:33" x14ac:dyDescent="0.2">
      <c r="E22" s="45" t="s">
        <v>19</v>
      </c>
      <c r="F22" s="46"/>
      <c r="G22" s="46"/>
      <c r="H22" s="46"/>
      <c r="I22" s="46"/>
      <c r="J22" s="46"/>
      <c r="K22" s="46"/>
      <c r="L22" s="46"/>
      <c r="M22" s="46"/>
      <c r="N22" s="46"/>
      <c r="O22" s="47"/>
      <c r="P22" s="47"/>
      <c r="Q22" s="48"/>
      <c r="R22" s="49"/>
      <c r="T22" s="45" t="s">
        <v>20</v>
      </c>
      <c r="U22" s="46"/>
      <c r="V22" s="46"/>
      <c r="W22" s="46"/>
      <c r="X22" s="46"/>
      <c r="Y22" s="46"/>
      <c r="Z22" s="46"/>
      <c r="AA22" s="46"/>
      <c r="AB22" s="46"/>
      <c r="AC22" s="46"/>
      <c r="AD22" s="47"/>
      <c r="AE22" s="47"/>
      <c r="AF22" s="48"/>
      <c r="AG22" s="49"/>
    </row>
    <row r="23" spans="5:33" ht="16" thickBot="1" x14ac:dyDescent="0.25">
      <c r="E23" s="50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2"/>
      <c r="Q23" s="53"/>
      <c r="R23" s="54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2"/>
      <c r="AE23" s="52"/>
      <c r="AF23" s="53"/>
      <c r="AG23" s="54"/>
    </row>
    <row r="24" spans="5:33" x14ac:dyDescent="0.2">
      <c r="E24" s="55" t="s">
        <v>0</v>
      </c>
      <c r="F24" s="57" t="s">
        <v>1</v>
      </c>
      <c r="G24" s="57"/>
      <c r="H24" s="57" t="s">
        <v>2</v>
      </c>
      <c r="I24" s="60"/>
      <c r="J24" s="59" t="s">
        <v>0</v>
      </c>
      <c r="K24" s="57" t="s">
        <v>1</v>
      </c>
      <c r="L24" s="57"/>
      <c r="M24" s="17" t="s">
        <v>4</v>
      </c>
      <c r="N24" s="18">
        <f>L27</f>
        <v>0.33976044405492256</v>
      </c>
      <c r="O24" s="17" t="s">
        <v>5</v>
      </c>
      <c r="P24" s="18">
        <f>N24+N25</f>
        <v>1.2767341618400718</v>
      </c>
      <c r="Q24" s="21" t="s">
        <v>14</v>
      </c>
      <c r="R24" s="3">
        <v>0.67</v>
      </c>
      <c r="T24" s="55" t="s">
        <v>0</v>
      </c>
      <c r="U24" s="57" t="s">
        <v>1</v>
      </c>
      <c r="V24" s="57"/>
      <c r="W24" s="57" t="s">
        <v>2</v>
      </c>
      <c r="X24" s="60"/>
      <c r="Y24" s="59" t="s">
        <v>0</v>
      </c>
      <c r="Z24" s="57" t="s">
        <v>1</v>
      </c>
      <c r="AA24" s="57"/>
      <c r="AB24" s="17" t="s">
        <v>4</v>
      </c>
      <c r="AC24" s="18">
        <f>AA27</f>
        <v>0.34299516908212563</v>
      </c>
      <c r="AD24" s="17" t="s">
        <v>5</v>
      </c>
      <c r="AE24" s="18">
        <f>AC24+AC25</f>
        <v>1.2787938336943496</v>
      </c>
      <c r="AF24" s="21" t="s">
        <v>14</v>
      </c>
      <c r="AG24" s="3">
        <v>0.68</v>
      </c>
    </row>
    <row r="25" spans="5:33" x14ac:dyDescent="0.2">
      <c r="E25" s="56"/>
      <c r="F25" s="2">
        <v>0</v>
      </c>
      <c r="G25" s="2">
        <v>1</v>
      </c>
      <c r="H25" s="58"/>
      <c r="I25" s="61"/>
      <c r="J25" s="58"/>
      <c r="K25" s="2">
        <v>0</v>
      </c>
      <c r="L25" s="2">
        <v>1</v>
      </c>
      <c r="M25" s="2" t="s">
        <v>3</v>
      </c>
      <c r="N25" s="14">
        <f>K26</f>
        <v>0.93697371778514926</v>
      </c>
      <c r="O25" s="2" t="s">
        <v>9</v>
      </c>
      <c r="P25" s="14">
        <f>G27/(G26+G27)</f>
        <v>0.61081932773109249</v>
      </c>
      <c r="Q25" s="22" t="s">
        <v>15</v>
      </c>
      <c r="R25" s="3">
        <f>L27</f>
        <v>0.33976044405492256</v>
      </c>
      <c r="T25" s="56"/>
      <c r="U25" s="2">
        <v>0</v>
      </c>
      <c r="V25" s="2">
        <v>1</v>
      </c>
      <c r="W25" s="58"/>
      <c r="X25" s="61"/>
      <c r="Y25" s="58"/>
      <c r="Z25" s="2">
        <v>0</v>
      </c>
      <c r="AA25" s="2">
        <v>1</v>
      </c>
      <c r="AB25" s="2" t="s">
        <v>3</v>
      </c>
      <c r="AC25" s="14">
        <f>Z26</f>
        <v>0.93579866461222394</v>
      </c>
      <c r="AD25" s="2" t="s">
        <v>9</v>
      </c>
      <c r="AE25" s="14">
        <f>V27/(V26+V27)</f>
        <v>0.60233297985153766</v>
      </c>
      <c r="AF25" s="22" t="s">
        <v>15</v>
      </c>
      <c r="AG25" s="3">
        <f>AA27</f>
        <v>0.34299516908212563</v>
      </c>
    </row>
    <row r="26" spans="5:33" x14ac:dyDescent="0.2">
      <c r="E26" s="4">
        <v>0</v>
      </c>
      <c r="F26" s="5">
        <v>11016</v>
      </c>
      <c r="G26" s="5">
        <v>741</v>
      </c>
      <c r="H26" s="6">
        <f>F26+G26</f>
        <v>11757</v>
      </c>
      <c r="I26" s="61"/>
      <c r="J26" s="2">
        <v>0</v>
      </c>
      <c r="K26" s="7">
        <f>F26/H26</f>
        <v>0.93697371778514926</v>
      </c>
      <c r="L26" s="7">
        <f>G26/H26</f>
        <v>6.3026282214850723E-2</v>
      </c>
      <c r="M26" s="2" t="s">
        <v>7</v>
      </c>
      <c r="N26" s="14">
        <f>L26</f>
        <v>6.3026282214850723E-2</v>
      </c>
      <c r="O26" s="2" t="s">
        <v>10</v>
      </c>
      <c r="P26" s="14">
        <f>G27/(F27+G27)</f>
        <v>0.33976044405492256</v>
      </c>
      <c r="Q26" s="22" t="s">
        <v>16</v>
      </c>
      <c r="R26" s="3">
        <f>K26</f>
        <v>0.93697371778514926</v>
      </c>
      <c r="T26" s="4">
        <v>0</v>
      </c>
      <c r="U26" s="5">
        <v>5466</v>
      </c>
      <c r="V26" s="5">
        <v>375</v>
      </c>
      <c r="W26" s="6">
        <f>U26+V26</f>
        <v>5841</v>
      </c>
      <c r="X26" s="61"/>
      <c r="Y26" s="2">
        <v>0</v>
      </c>
      <c r="Z26" s="7">
        <f>U26/W26</f>
        <v>0.93579866461222394</v>
      </c>
      <c r="AA26" s="7">
        <f>V26/W26</f>
        <v>6.420133538777606E-2</v>
      </c>
      <c r="AB26" s="2" t="s">
        <v>7</v>
      </c>
      <c r="AC26" s="14">
        <f>AA26</f>
        <v>6.420133538777606E-2</v>
      </c>
      <c r="AD26" s="2" t="s">
        <v>10</v>
      </c>
      <c r="AE26" s="14">
        <f>V27/(U27+V27)</f>
        <v>0.34299516908212563</v>
      </c>
      <c r="AF26" s="22" t="s">
        <v>16</v>
      </c>
      <c r="AG26" s="3">
        <f>Z26</f>
        <v>0.93579866461222394</v>
      </c>
    </row>
    <row r="27" spans="5:33" ht="16" thickBot="1" x14ac:dyDescent="0.25">
      <c r="E27" s="8">
        <v>1</v>
      </c>
      <c r="F27" s="9">
        <v>2260</v>
      </c>
      <c r="G27" s="9">
        <v>1163</v>
      </c>
      <c r="H27" s="10">
        <f>F27+G27</f>
        <v>3423</v>
      </c>
      <c r="I27" s="53"/>
      <c r="J27" s="12">
        <v>1</v>
      </c>
      <c r="K27" s="13">
        <f>F27/H27</f>
        <v>0.66023955594507744</v>
      </c>
      <c r="L27" s="13">
        <f>G27/H27</f>
        <v>0.33976044405492256</v>
      </c>
      <c r="M27" s="12" t="s">
        <v>8</v>
      </c>
      <c r="N27" s="15">
        <f>K27</f>
        <v>0.66023955594507744</v>
      </c>
      <c r="O27" s="12" t="s">
        <v>6</v>
      </c>
      <c r="P27" s="15">
        <f>(2*L27)/(2*L27+K27+L26)</f>
        <v>0.48440784004051435</v>
      </c>
      <c r="Q27" s="11"/>
      <c r="R27" s="16"/>
      <c r="T27" s="8">
        <v>1</v>
      </c>
      <c r="U27" s="9">
        <v>1088</v>
      </c>
      <c r="V27" s="9">
        <v>568</v>
      </c>
      <c r="W27" s="10">
        <f>U27+V27</f>
        <v>1656</v>
      </c>
      <c r="X27" s="53"/>
      <c r="Y27" s="12">
        <v>1</v>
      </c>
      <c r="Z27" s="13">
        <f>U27/W27</f>
        <v>0.65700483091787443</v>
      </c>
      <c r="AA27" s="13">
        <f>V27/W27</f>
        <v>0.34299516908212563</v>
      </c>
      <c r="AB27" s="12" t="s">
        <v>8</v>
      </c>
      <c r="AC27" s="15">
        <f>Z27</f>
        <v>0.65700483091787443</v>
      </c>
      <c r="AD27" s="12" t="s">
        <v>6</v>
      </c>
      <c r="AE27" s="15">
        <f>(2*AA27)/(2*AA27+Z27+AA26)</f>
        <v>0.48748723862319954</v>
      </c>
      <c r="AF27" s="11"/>
      <c r="AG27" s="16"/>
    </row>
    <row r="32" spans="5:33" x14ac:dyDescent="0.2">
      <c r="F32" t="s">
        <v>21</v>
      </c>
    </row>
  </sheetData>
  <mergeCells count="28">
    <mergeCell ref="E22:R23"/>
    <mergeCell ref="T22:AG23"/>
    <mergeCell ref="E24:E25"/>
    <mergeCell ref="F24:G24"/>
    <mergeCell ref="H24:H25"/>
    <mergeCell ref="I24:I27"/>
    <mergeCell ref="J24:J25"/>
    <mergeCell ref="K24:L24"/>
    <mergeCell ref="T24:T25"/>
    <mergeCell ref="U24:V24"/>
    <mergeCell ref="W24:W25"/>
    <mergeCell ref="X24:X27"/>
    <mergeCell ref="Y24:Y25"/>
    <mergeCell ref="Z24:AA24"/>
    <mergeCell ref="T4:AG5"/>
    <mergeCell ref="T6:T7"/>
    <mergeCell ref="U6:V6"/>
    <mergeCell ref="W6:W7"/>
    <mergeCell ref="X6:X9"/>
    <mergeCell ref="Y6:Y7"/>
    <mergeCell ref="Z6:AA6"/>
    <mergeCell ref="E4:R5"/>
    <mergeCell ref="E6:E7"/>
    <mergeCell ref="F6:G6"/>
    <mergeCell ref="H6:H7"/>
    <mergeCell ref="J6:J7"/>
    <mergeCell ref="K6:L6"/>
    <mergeCell ref="I6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35" sqref="B35"/>
    </sheetView>
  </sheetViews>
  <sheetFormatPr baseColWidth="10" defaultColWidth="8.83203125" defaultRowHeight="15" x14ac:dyDescent="0.2"/>
  <cols>
    <col min="1" max="10" width="8.83203125" style="40"/>
    <col min="11" max="11" width="13.83203125" style="40" bestFit="1" customWidth="1"/>
    <col min="12" max="16384" width="8.83203125" style="40"/>
  </cols>
  <sheetData>
    <row r="1" spans="1:11" x14ac:dyDescent="0.2">
      <c r="A1" s="40" t="s">
        <v>68</v>
      </c>
      <c r="B1" s="40" t="s">
        <v>69</v>
      </c>
      <c r="C1" s="40" t="s">
        <v>60</v>
      </c>
      <c r="D1" s="37" t="s">
        <v>9</v>
      </c>
      <c r="E1" s="37" t="s">
        <v>10</v>
      </c>
      <c r="F1" s="37" t="s">
        <v>64</v>
      </c>
      <c r="G1" s="37" t="s">
        <v>6</v>
      </c>
      <c r="H1" s="39" t="s">
        <v>14</v>
      </c>
      <c r="I1" s="39" t="s">
        <v>15</v>
      </c>
      <c r="J1" s="39" t="s">
        <v>16</v>
      </c>
      <c r="K1" s="40" t="s">
        <v>47</v>
      </c>
    </row>
    <row r="2" spans="1:11" x14ac:dyDescent="0.2">
      <c r="A2" s="40">
        <v>1</v>
      </c>
      <c r="B2" s="41" t="str">
        <f>VLOOKUP(A2,Sheet4!$A$1:$B$13,2,FALSE)</f>
        <v xml:space="preserve">rpart </v>
      </c>
      <c r="C2" s="41" t="s">
        <v>63</v>
      </c>
      <c r="D2" s="40">
        <v>0.59230769230769231</v>
      </c>
      <c r="E2" s="40">
        <v>0.29672447013487474</v>
      </c>
      <c r="F2" s="40">
        <v>0.3953786906290116</v>
      </c>
      <c r="G2" s="40">
        <v>0.43898199507608332</v>
      </c>
      <c r="H2" s="40">
        <v>0.66</v>
      </c>
      <c r="I2" s="40">
        <v>0.29672447013487474</v>
      </c>
      <c r="J2" s="40">
        <v>0.94484911550468265</v>
      </c>
      <c r="K2" s="30">
        <v>1.18</v>
      </c>
    </row>
    <row r="3" spans="1:11" x14ac:dyDescent="0.2">
      <c r="A3" s="40">
        <v>1</v>
      </c>
      <c r="B3" s="41" t="str">
        <f>VLOOKUP(A3,Sheet4!$A$1:$B$13,2,FALSE)</f>
        <v xml:space="preserve">rpart </v>
      </c>
      <c r="C3" s="40" t="s">
        <v>61</v>
      </c>
      <c r="D3" s="40">
        <v>0.70991890205864006</v>
      </c>
      <c r="E3" s="40">
        <v>0.3324569091440257</v>
      </c>
      <c r="F3" s="40">
        <v>0.45284520493434144</v>
      </c>
      <c r="G3" s="40">
        <v>0.48462830242273836</v>
      </c>
      <c r="H3" s="40">
        <v>0.67</v>
      </c>
      <c r="I3" s="40">
        <v>0.3324569091440257</v>
      </c>
      <c r="J3" s="40">
        <v>0.96044909415667257</v>
      </c>
      <c r="K3" s="40">
        <v>1.04</v>
      </c>
    </row>
    <row r="4" spans="1:11" x14ac:dyDescent="0.2">
      <c r="A4" s="40">
        <v>1</v>
      </c>
      <c r="B4" s="41" t="str">
        <f>VLOOKUP(A4,Sheet4!$A$1:$B$13,2,FALSE)</f>
        <v xml:space="preserve">rpart </v>
      </c>
      <c r="C4" s="40" t="s">
        <v>62</v>
      </c>
      <c r="D4" s="40">
        <v>0.60907944514501888</v>
      </c>
      <c r="E4" s="40">
        <v>0.29166666666666669</v>
      </c>
      <c r="F4" s="40">
        <v>0.39444671294405886</v>
      </c>
      <c r="G4" s="40">
        <v>0.43378900965991374</v>
      </c>
      <c r="H4" s="40">
        <v>0.67</v>
      </c>
      <c r="I4" s="40">
        <v>0.29166666666666669</v>
      </c>
      <c r="J4" s="40">
        <v>0.94692689607943847</v>
      </c>
      <c r="K4" s="30">
        <v>1.07</v>
      </c>
    </row>
    <row r="5" spans="1:11" x14ac:dyDescent="0.2">
      <c r="A5" s="41">
        <v>2</v>
      </c>
      <c r="B5" s="41" t="str">
        <f>VLOOKUP(A5,Sheet4!$A$1:$B$13,2,FALSE)</f>
        <v>rpart2</v>
      </c>
      <c r="C5" s="41" t="s">
        <v>63</v>
      </c>
      <c r="D5" s="40">
        <v>0.59631901840490797</v>
      </c>
      <c r="E5" s="40">
        <v>0.31213872832369943</v>
      </c>
      <c r="F5" s="40">
        <v>0.40978077571669475</v>
      </c>
      <c r="G5" s="40">
        <v>0.45594410304883803</v>
      </c>
      <c r="H5" s="40">
        <v>0.66</v>
      </c>
      <c r="I5" s="40">
        <v>0.31213872832369943</v>
      </c>
      <c r="J5" s="40">
        <v>0.94294138050641696</v>
      </c>
      <c r="K5" s="30">
        <v>1.17</v>
      </c>
    </row>
    <row r="6" spans="1:11" x14ac:dyDescent="0.2">
      <c r="A6" s="41">
        <v>2</v>
      </c>
      <c r="B6" s="41" t="str">
        <f>VLOOKUP(A6,Sheet4!$A$1:$B$13,2,FALSE)</f>
        <v>rpart2</v>
      </c>
      <c r="C6" s="40" t="s">
        <v>61</v>
      </c>
      <c r="D6" s="40">
        <v>0.63408958696916817</v>
      </c>
      <c r="E6" s="40">
        <v>0.31843412211510369</v>
      </c>
      <c r="F6" s="40">
        <v>0.42395954881369119</v>
      </c>
      <c r="G6" s="40">
        <v>0.46421195757301509</v>
      </c>
      <c r="H6" s="40">
        <v>0.67</v>
      </c>
      <c r="I6" s="40">
        <v>0.31843412211510369</v>
      </c>
      <c r="J6" s="40">
        <v>0.94649995747214422</v>
      </c>
      <c r="K6" s="41">
        <v>1.03</v>
      </c>
    </row>
    <row r="7" spans="1:11" x14ac:dyDescent="0.2">
      <c r="A7" s="41">
        <v>2</v>
      </c>
      <c r="B7" s="41" t="str">
        <f>VLOOKUP(A7,Sheet4!$A$1:$B$13,2,FALSE)</f>
        <v>rpart2</v>
      </c>
      <c r="C7" s="40" t="s">
        <v>62</v>
      </c>
      <c r="D7" s="40">
        <v>0.62663495838287753</v>
      </c>
      <c r="E7" s="40">
        <v>0.31823671497584544</v>
      </c>
      <c r="F7" s="40">
        <v>0.42210652783340008</v>
      </c>
      <c r="G7" s="40">
        <v>0.46390373152902292</v>
      </c>
      <c r="H7" s="40">
        <v>0.67</v>
      </c>
      <c r="I7" s="40">
        <v>0.31823671497584544</v>
      </c>
      <c r="J7" s="40">
        <v>0.94624208183530223</v>
      </c>
      <c r="K7" s="40">
        <v>1.06</v>
      </c>
    </row>
    <row r="8" spans="1:11" x14ac:dyDescent="0.2">
      <c r="A8" s="41">
        <v>3</v>
      </c>
      <c r="B8" s="41" t="str">
        <f>VLOOKUP(A8,Sheet4!$A$1:$B$13,2,FALSE)</f>
        <v>OneR</v>
      </c>
      <c r="C8" s="41" t="s">
        <v>63</v>
      </c>
      <c r="D8" s="40">
        <v>0.5741360089186176</v>
      </c>
      <c r="E8" s="40">
        <v>0.33076429030186255</v>
      </c>
      <c r="F8" s="40">
        <v>0.41972290138549306</v>
      </c>
      <c r="G8" s="40">
        <v>0.47353014202124938</v>
      </c>
      <c r="H8" s="40">
        <v>0.67</v>
      </c>
      <c r="I8" s="40">
        <v>0.33076429030186255</v>
      </c>
      <c r="J8" s="40">
        <v>0.93374956642386409</v>
      </c>
      <c r="K8" s="42">
        <v>1.17</v>
      </c>
    </row>
    <row r="9" spans="1:11" x14ac:dyDescent="0.2">
      <c r="A9" s="41">
        <v>3</v>
      </c>
      <c r="B9" s="41" t="str">
        <f>VLOOKUP(A9,Sheet4!$A$1:$B$13,2,FALSE)</f>
        <v>OneR</v>
      </c>
      <c r="C9" s="40" t="s">
        <v>61</v>
      </c>
      <c r="D9" s="40">
        <v>0.61081932773109249</v>
      </c>
      <c r="E9" s="40">
        <v>0.33976044405492256</v>
      </c>
      <c r="F9" s="40">
        <v>0.43664351417308056</v>
      </c>
      <c r="G9" s="40">
        <v>0.48440784004051435</v>
      </c>
      <c r="H9" s="40">
        <v>0.67</v>
      </c>
      <c r="I9" s="40">
        <v>0.33976044405492256</v>
      </c>
      <c r="J9" s="40">
        <v>0.93697371778514926</v>
      </c>
      <c r="K9" s="42">
        <v>1.04</v>
      </c>
    </row>
    <row r="10" spans="1:11" x14ac:dyDescent="0.2">
      <c r="A10" s="41">
        <v>3</v>
      </c>
      <c r="B10" s="41" t="str">
        <f>VLOOKUP(A10,Sheet4!$A$1:$B$13,2,FALSE)</f>
        <v>OneR</v>
      </c>
      <c r="C10" s="40" t="s">
        <v>62</v>
      </c>
      <c r="D10" s="40">
        <v>0.60233297985153766</v>
      </c>
      <c r="E10" s="40">
        <v>0.34299516908212563</v>
      </c>
      <c r="F10" s="40">
        <v>0.43709118891881493</v>
      </c>
      <c r="G10" s="40">
        <v>0.48748723862319954</v>
      </c>
      <c r="H10" s="40">
        <v>0.68</v>
      </c>
      <c r="I10" s="40">
        <v>0.34299516908212563</v>
      </c>
      <c r="J10" s="40">
        <v>0.93579866461222394</v>
      </c>
      <c r="K10" s="42">
        <v>1.06</v>
      </c>
    </row>
    <row r="11" spans="1:11" x14ac:dyDescent="0.2">
      <c r="A11" s="41">
        <v>4</v>
      </c>
      <c r="B11" s="41" t="str">
        <f>VLOOKUP(A11,Sheet4!$A$1:$B$13,2,FALSE)</f>
        <v>Simple Logit</v>
      </c>
      <c r="C11" s="41" t="s">
        <v>63</v>
      </c>
      <c r="D11" s="40">
        <v>0.61</v>
      </c>
      <c r="E11" s="40">
        <v>0.15671162491971741</v>
      </c>
      <c r="F11" s="40">
        <v>0.24936126724578436</v>
      </c>
      <c r="G11" s="40">
        <v>0.26476773655562791</v>
      </c>
      <c r="H11" s="40">
        <v>0.76</v>
      </c>
      <c r="I11" s="40">
        <v>0.15671162491971741</v>
      </c>
      <c r="J11" s="40">
        <v>0.97294484911550472</v>
      </c>
      <c r="K11" s="42">
        <v>1.1499999999999999</v>
      </c>
    </row>
    <row r="12" spans="1:11" x14ac:dyDescent="0.2">
      <c r="A12" s="41">
        <v>4</v>
      </c>
      <c r="B12" s="41" t="str">
        <f>VLOOKUP(A12,Sheet4!$A$1:$B$13,2,FALSE)</f>
        <v>Simple Logit</v>
      </c>
      <c r="C12" s="40" t="s">
        <v>61</v>
      </c>
      <c r="D12" s="40">
        <v>0.62645011600928069</v>
      </c>
      <c r="E12" s="40">
        <v>0.15775635407537247</v>
      </c>
      <c r="F12" s="40">
        <v>0.25204200700116686</v>
      </c>
      <c r="G12" s="40">
        <v>0.26622303289784083</v>
      </c>
      <c r="H12" s="40">
        <v>0.77</v>
      </c>
      <c r="I12" s="40">
        <v>0.15775635407537247</v>
      </c>
      <c r="J12" s="40">
        <v>0.97261206089988939</v>
      </c>
      <c r="K12" s="42">
        <v>1</v>
      </c>
    </row>
    <row r="13" spans="1:11" x14ac:dyDescent="0.2">
      <c r="A13" s="41">
        <v>4</v>
      </c>
      <c r="B13" s="41" t="str">
        <f>VLOOKUP(A13,Sheet4!$A$1:$B$13,2,FALSE)</f>
        <v>Simple Logit</v>
      </c>
      <c r="C13" s="40" t="s">
        <v>62</v>
      </c>
      <c r="D13" s="40">
        <v>0.60449438202247197</v>
      </c>
      <c r="E13" s="40">
        <v>0.16243961352657005</v>
      </c>
      <c r="F13" s="40">
        <v>0.2560685387910519</v>
      </c>
      <c r="G13" s="40">
        <v>0.272419090448768</v>
      </c>
      <c r="H13" s="40">
        <v>0.77</v>
      </c>
      <c r="I13" s="40">
        <v>0.16243961352657005</v>
      </c>
      <c r="J13" s="40">
        <v>0.96986817325800379</v>
      </c>
      <c r="K13" s="42">
        <v>1.02</v>
      </c>
    </row>
    <row r="14" spans="1:11" x14ac:dyDescent="0.2">
      <c r="A14" s="41">
        <v>5</v>
      </c>
      <c r="B14" s="41" t="str">
        <f>VLOOKUP(A14,Sheet4!$A$1:$B$13,2,FALSE)</f>
        <v>Stepwise Logit</v>
      </c>
      <c r="C14" s="41" t="s">
        <v>63</v>
      </c>
      <c r="D14" s="40">
        <v>0.60246913580246919</v>
      </c>
      <c r="E14" s="40">
        <v>0.15671162491971741</v>
      </c>
      <c r="F14" s="40">
        <v>0.24872579001019371</v>
      </c>
      <c r="G14" s="40">
        <v>0.26457392651959155</v>
      </c>
      <c r="H14" s="40">
        <v>0.76</v>
      </c>
      <c r="I14" s="40">
        <v>0.15671162491971741</v>
      </c>
      <c r="J14" s="40">
        <v>0.97207769684356571</v>
      </c>
      <c r="K14" s="42">
        <v>1.1599999999999999</v>
      </c>
    </row>
    <row r="15" spans="1:11" x14ac:dyDescent="0.2">
      <c r="A15" s="41">
        <v>5</v>
      </c>
      <c r="B15" s="41" t="str">
        <f>VLOOKUP(A15,Sheet4!$A$1:$B$13,2,FALSE)</f>
        <v>Stepwise Logit</v>
      </c>
      <c r="C15" s="40" t="s">
        <v>61</v>
      </c>
      <c r="D15" s="40">
        <v>0.62997658079625296</v>
      </c>
      <c r="E15" s="40">
        <v>0.15717207128250074</v>
      </c>
      <c r="F15" s="40">
        <v>0.25157820902501754</v>
      </c>
      <c r="G15" s="40">
        <v>0.26548222503362728</v>
      </c>
      <c r="H15" s="40">
        <v>0.77</v>
      </c>
      <c r="I15" s="40">
        <v>0.15717207128250074</v>
      </c>
      <c r="J15" s="40">
        <v>0.97312239516883559</v>
      </c>
      <c r="K15" s="42">
        <v>1</v>
      </c>
    </row>
    <row r="16" spans="1:11" x14ac:dyDescent="0.2">
      <c r="A16" s="41">
        <v>5</v>
      </c>
      <c r="B16" s="41" t="str">
        <f>VLOOKUP(A16,Sheet4!$A$1:$B$13,2,FALSE)</f>
        <v>Stepwise Logit</v>
      </c>
      <c r="C16" s="40" t="s">
        <v>62</v>
      </c>
      <c r="D16" s="40">
        <v>0.61085972850678738</v>
      </c>
      <c r="E16" s="40">
        <v>0.16304347826086957</v>
      </c>
      <c r="F16" s="40">
        <v>0.25738798856053385</v>
      </c>
      <c r="G16" s="40">
        <v>0.273450362119252</v>
      </c>
      <c r="H16" s="40">
        <v>0.77</v>
      </c>
      <c r="I16" s="40">
        <v>0.16304347826086957</v>
      </c>
      <c r="J16" s="40">
        <v>0.97055298750214003</v>
      </c>
      <c r="K16" s="42">
        <v>1.02</v>
      </c>
    </row>
    <row r="17" spans="1:11" x14ac:dyDescent="0.2">
      <c r="A17" s="41">
        <v>6</v>
      </c>
      <c r="B17" s="41" t="str">
        <f>VLOOKUP(A17,Sheet4!$A$1:$B$13,2,FALSE)</f>
        <v>Lasso</v>
      </c>
      <c r="C17" s="41" t="s">
        <v>63</v>
      </c>
      <c r="D17" s="40">
        <v>0.58561643835616439</v>
      </c>
      <c r="E17" s="40">
        <v>0.32947976878612717</v>
      </c>
      <c r="F17" s="40">
        <v>0.42170160295930947</v>
      </c>
      <c r="G17" s="40">
        <v>0.47324257602166769</v>
      </c>
      <c r="H17" s="40">
        <v>0.76</v>
      </c>
      <c r="I17" s="40">
        <v>0.32947976878612717</v>
      </c>
      <c r="J17" s="40">
        <v>0.93704474505723201</v>
      </c>
      <c r="K17" s="42">
        <v>1.1299999999999999</v>
      </c>
    </row>
    <row r="18" spans="1:11" x14ac:dyDescent="0.2">
      <c r="A18" s="41">
        <v>6</v>
      </c>
      <c r="B18" s="41" t="str">
        <f>VLOOKUP(A18,Sheet4!$A$1:$B$13,2,FALSE)</f>
        <v>Lasso</v>
      </c>
      <c r="C18" s="40" t="s">
        <v>61</v>
      </c>
      <c r="D18" s="40">
        <v>0.61517467248908297</v>
      </c>
      <c r="E18" s="40">
        <v>0.32924335378323111</v>
      </c>
      <c r="F18" s="40">
        <v>0.42892483349191246</v>
      </c>
      <c r="G18" s="40">
        <v>0.47400164897183411</v>
      </c>
      <c r="H18" s="40">
        <v>0.76</v>
      </c>
      <c r="I18" s="40">
        <v>0.32924335378323111</v>
      </c>
      <c r="J18" s="40">
        <v>0.94003572339882624</v>
      </c>
      <c r="K18" s="42">
        <v>0.98</v>
      </c>
    </row>
    <row r="19" spans="1:11" x14ac:dyDescent="0.2">
      <c r="A19" s="41">
        <v>6</v>
      </c>
      <c r="B19" s="41" t="str">
        <f>VLOOKUP(A19,Sheet4!$A$1:$B$13,2,FALSE)</f>
        <v>Lasso</v>
      </c>
      <c r="C19" s="40" t="s">
        <v>62</v>
      </c>
      <c r="D19" s="40">
        <v>0.60632497273718644</v>
      </c>
      <c r="E19" s="40">
        <v>0.33574879227053139</v>
      </c>
      <c r="F19" s="40">
        <v>0.43218033424018659</v>
      </c>
      <c r="G19" s="40">
        <v>0.48048084835540594</v>
      </c>
      <c r="H19" s="40">
        <v>0.76</v>
      </c>
      <c r="I19" s="40">
        <v>0.33574879227053139</v>
      </c>
      <c r="J19" s="40">
        <v>0.93819551446670091</v>
      </c>
      <c r="K19" s="42">
        <v>1.01</v>
      </c>
    </row>
    <row r="20" spans="1:11" x14ac:dyDescent="0.2">
      <c r="A20" s="41">
        <v>7</v>
      </c>
      <c r="B20" s="41" t="str">
        <f>VLOOKUP(A20,Sheet4!$A$1:$B$13,2,FALSE)</f>
        <v>Random Forest</v>
      </c>
      <c r="C20" s="41" t="s">
        <v>63</v>
      </c>
      <c r="D20" s="40">
        <v>0.46266968325791857</v>
      </c>
      <c r="E20" s="40">
        <v>0.27431254191817572</v>
      </c>
      <c r="F20" s="40">
        <v>0.34442105263157902</v>
      </c>
      <c r="G20" s="40">
        <v>0.40466247208738637</v>
      </c>
      <c r="H20" s="40">
        <v>0.75</v>
      </c>
      <c r="I20" s="40">
        <v>0.27431254191817572</v>
      </c>
      <c r="J20" s="40">
        <v>0.91855281207133055</v>
      </c>
      <c r="K20" s="42">
        <v>1.19</v>
      </c>
    </row>
    <row r="21" spans="1:11" x14ac:dyDescent="0.2">
      <c r="A21" s="41">
        <v>7</v>
      </c>
      <c r="B21" s="41" t="str">
        <f>VLOOKUP(A21,Sheet4!$A$1:$B$13,2,FALSE)</f>
        <v>Random Forest</v>
      </c>
      <c r="C21" s="40" t="s">
        <v>61</v>
      </c>
      <c r="D21" s="40">
        <v>0.99725526075022874</v>
      </c>
      <c r="E21" s="40">
        <v>0.95530236634531118</v>
      </c>
      <c r="F21" s="40">
        <v>0.97582811101163835</v>
      </c>
      <c r="G21" s="40">
        <v>0.9767578948523743</v>
      </c>
      <c r="H21" s="40">
        <v>0.99</v>
      </c>
      <c r="I21" s="40">
        <v>0.95530236634531118</v>
      </c>
      <c r="J21" s="40">
        <v>0.99923449859658076</v>
      </c>
      <c r="K21" s="42">
        <v>1.01</v>
      </c>
    </row>
    <row r="22" spans="1:11" x14ac:dyDescent="0.2">
      <c r="A22" s="41">
        <v>7</v>
      </c>
      <c r="B22" s="41" t="str">
        <f>VLOOKUP(A22,Sheet4!$A$1:$B$13,2,FALSE)</f>
        <v>Random Forest</v>
      </c>
      <c r="C22" s="40" t="s">
        <v>62</v>
      </c>
      <c r="D22" s="40">
        <v>0.57158590308370039</v>
      </c>
      <c r="E22" s="40">
        <v>0.31340579710144928</v>
      </c>
      <c r="F22" s="40">
        <v>0.40483619344773786</v>
      </c>
      <c r="G22" s="40">
        <v>0.45420998940768675</v>
      </c>
      <c r="H22" s="40">
        <v>0.75</v>
      </c>
      <c r="I22" s="40">
        <v>0.31340579710144928</v>
      </c>
      <c r="J22" s="40">
        <v>0.93340181475774697</v>
      </c>
      <c r="K22" s="42">
        <v>1.01</v>
      </c>
    </row>
    <row r="23" spans="1:11" x14ac:dyDescent="0.2">
      <c r="A23" s="41">
        <v>8</v>
      </c>
      <c r="B23" s="41" t="str">
        <f>VLOOKUP(A23,Sheet4!$A$1:$B$13,2,FALSE)</f>
        <v>xgBoost</v>
      </c>
      <c r="C23" s="41" t="s">
        <v>63</v>
      </c>
      <c r="D23" s="40">
        <v>0.1635998144425545</v>
      </c>
      <c r="E23" s="40">
        <v>0.67951188182402056</v>
      </c>
      <c r="F23" s="40">
        <v>0.26370887337986043</v>
      </c>
      <c r="G23" s="40">
        <v>0.51918750473140252</v>
      </c>
      <c r="H23" s="40">
        <v>0.77</v>
      </c>
      <c r="I23" s="40">
        <v>0.67951188182402056</v>
      </c>
      <c r="J23" s="40">
        <v>6.1914672216441209E-2</v>
      </c>
      <c r="K23" s="42">
        <v>4.12</v>
      </c>
    </row>
    <row r="24" spans="1:11" x14ac:dyDescent="0.2">
      <c r="A24" s="41">
        <v>8</v>
      </c>
      <c r="B24" s="41" t="str">
        <f>VLOOKUP(A24,Sheet4!$A$1:$B$13,2,FALSE)</f>
        <v>xgBoost</v>
      </c>
      <c r="C24" s="40" t="s">
        <v>61</v>
      </c>
      <c r="D24" s="40">
        <v>0.16897403277707101</v>
      </c>
      <c r="E24" s="40">
        <v>0.65965527315220562</v>
      </c>
      <c r="F24" s="40">
        <v>0.26903371857500297</v>
      </c>
      <c r="G24" s="40">
        <v>0.50660896959476676</v>
      </c>
      <c r="H24" s="40">
        <v>0.79</v>
      </c>
      <c r="I24" s="40">
        <v>0.65965527315220562</v>
      </c>
      <c r="J24" s="40">
        <v>5.5456323892149356E-2</v>
      </c>
      <c r="K24" s="42">
        <v>3.57</v>
      </c>
    </row>
    <row r="25" spans="1:11" x14ac:dyDescent="0.2">
      <c r="A25" s="41">
        <v>8</v>
      </c>
      <c r="B25" s="41" t="str">
        <f>VLOOKUP(A25,Sheet4!$A$1:$B$13,2,FALSE)</f>
        <v>xgBoost</v>
      </c>
      <c r="C25" s="40" t="s">
        <v>62</v>
      </c>
      <c r="D25" s="40">
        <v>0.16626139817629179</v>
      </c>
      <c r="E25" s="40">
        <v>0.66062801932367154</v>
      </c>
      <c r="F25" s="40">
        <v>0.26566294317629918</v>
      </c>
      <c r="G25" s="40">
        <v>0.50820457136885533</v>
      </c>
      <c r="H25" s="40">
        <v>0.78</v>
      </c>
      <c r="I25" s="40">
        <v>0.66062801932367154</v>
      </c>
      <c r="J25" s="40">
        <v>6.0777264167094676E-2</v>
      </c>
      <c r="K25" s="42">
        <v>3.73</v>
      </c>
    </row>
    <row r="26" spans="1:11" x14ac:dyDescent="0.2">
      <c r="A26" s="41">
        <v>9</v>
      </c>
      <c r="B26" s="41" t="str">
        <f>VLOOKUP(A26,Sheet4!$A$1:$B$13,2,FALSE)</f>
        <v>Logit Selected Predictors</v>
      </c>
      <c r="C26" s="41" t="s">
        <v>63</v>
      </c>
      <c r="D26" s="40">
        <v>0.60326086956521741</v>
      </c>
      <c r="E26" s="40">
        <v>0.14258188824662812</v>
      </c>
      <c r="F26" s="40">
        <v>0.23064935064935066</v>
      </c>
      <c r="G26" s="40">
        <v>0.24416740200033649</v>
      </c>
      <c r="H26" s="40">
        <v>0.76</v>
      </c>
      <c r="I26" s="40">
        <v>0.14258188824662812</v>
      </c>
      <c r="J26" s="40">
        <v>0.97467915365938262</v>
      </c>
      <c r="K26" s="42">
        <v>1.1499999999999999</v>
      </c>
    </row>
    <row r="27" spans="1:11" x14ac:dyDescent="0.2">
      <c r="A27" s="41">
        <v>9</v>
      </c>
      <c r="B27" s="41" t="str">
        <f>VLOOKUP(A27,Sheet4!$A$1:$B$13,2,FALSE)</f>
        <v>Logit Selected Predictors</v>
      </c>
      <c r="C27" s="40" t="s">
        <v>61</v>
      </c>
      <c r="D27" s="40">
        <v>0.6053984575835476</v>
      </c>
      <c r="E27" s="40">
        <v>0.13759859772129709</v>
      </c>
      <c r="F27" s="40">
        <v>0.22423232563675313</v>
      </c>
      <c r="G27" s="40">
        <v>0.23648248243387798</v>
      </c>
      <c r="H27" s="40">
        <v>0.76</v>
      </c>
      <c r="I27" s="40">
        <v>0.13759859772129709</v>
      </c>
      <c r="J27" s="40">
        <v>0.97388789657225483</v>
      </c>
      <c r="K27" s="42">
        <v>1</v>
      </c>
    </row>
    <row r="28" spans="1:11" x14ac:dyDescent="0.2">
      <c r="A28" s="41">
        <v>9</v>
      </c>
      <c r="B28" s="41" t="str">
        <f>VLOOKUP(A28,Sheet4!$A$1:$B$13,2,FALSE)</f>
        <v>Logit Selected Predictors</v>
      </c>
      <c r="C28" s="40" t="s">
        <v>62</v>
      </c>
      <c r="D28" s="40">
        <v>0.61097256857855364</v>
      </c>
      <c r="E28" s="40">
        <v>0.14794685990338163</v>
      </c>
      <c r="F28" s="40">
        <v>0.23821098687408845</v>
      </c>
      <c r="G28" s="40">
        <v>0.25189848651791391</v>
      </c>
      <c r="H28" s="40">
        <v>0.76</v>
      </c>
      <c r="I28" s="40">
        <v>0.14794685990338163</v>
      </c>
      <c r="J28" s="40">
        <v>0.97329224447868512</v>
      </c>
      <c r="K28" s="42">
        <v>1.02</v>
      </c>
    </row>
    <row r="29" spans="1:11" x14ac:dyDescent="0.2">
      <c r="A29" s="41">
        <v>10</v>
      </c>
      <c r="B29" s="41" t="str">
        <f>VLOOKUP(A29,Sheet4!$A$1:$B$13,2,FALSE)</f>
        <v xml:space="preserve">Logit refit </v>
      </c>
      <c r="C29" s="41" t="s">
        <v>63</v>
      </c>
      <c r="D29" s="40">
        <v>0.59756097560975607</v>
      </c>
      <c r="E29" s="40">
        <v>0.1573538856775851</v>
      </c>
      <c r="F29" s="40">
        <v>0.24911032028469748</v>
      </c>
      <c r="G29" s="40">
        <v>0.26535898468306846</v>
      </c>
      <c r="H29" s="40">
        <v>0.76</v>
      </c>
      <c r="I29" s="40">
        <v>0.1573538856775851</v>
      </c>
      <c r="J29" s="40">
        <v>0.97138397502601459</v>
      </c>
      <c r="K29" s="42">
        <v>1.1000000000000001</v>
      </c>
    </row>
    <row r="30" spans="1:11" x14ac:dyDescent="0.2">
      <c r="A30" s="41">
        <v>10</v>
      </c>
      <c r="B30" s="41" t="str">
        <f>VLOOKUP(A30,Sheet4!$A$1:$B$13,2,FALSE)</f>
        <v xml:space="preserve">Logit refit </v>
      </c>
      <c r="C30" s="40" t="s">
        <v>61</v>
      </c>
      <c r="D30" s="40">
        <v>0.59929494712103404</v>
      </c>
      <c r="E30" s="40">
        <v>0.14899211218229624</v>
      </c>
      <c r="F30" s="40">
        <v>0.2386523163313056</v>
      </c>
      <c r="G30" s="40">
        <v>0.25295858100498991</v>
      </c>
      <c r="H30" s="40">
        <v>0.76</v>
      </c>
      <c r="I30" s="40">
        <v>0.14899211218229624</v>
      </c>
      <c r="J30" s="40">
        <v>0.97099600238155992</v>
      </c>
      <c r="K30" s="42">
        <v>0.95</v>
      </c>
    </row>
    <row r="31" spans="1:11" x14ac:dyDescent="0.2">
      <c r="A31" s="41">
        <v>10</v>
      </c>
      <c r="B31" s="41" t="str">
        <f>VLOOKUP(A31,Sheet4!$A$1:$B$13,2,FALSE)</f>
        <v xml:space="preserve">Logit refit </v>
      </c>
      <c r="C31" s="40" t="s">
        <v>62</v>
      </c>
      <c r="D31" s="40">
        <v>0.60969976905311773</v>
      </c>
      <c r="E31" s="40">
        <v>0.15942028985507245</v>
      </c>
      <c r="F31" s="40">
        <v>0.25275251316419339</v>
      </c>
      <c r="G31" s="40">
        <v>0.26830444668549991</v>
      </c>
      <c r="H31" s="40">
        <v>0.76</v>
      </c>
      <c r="I31" s="40">
        <v>0.15942028985507245</v>
      </c>
      <c r="J31" s="40">
        <v>0.97106659818524221</v>
      </c>
      <c r="K31" s="42">
        <v>0.97</v>
      </c>
    </row>
    <row r="32" spans="1:11" x14ac:dyDescent="0.2">
      <c r="A32" s="43">
        <v>11</v>
      </c>
      <c r="B32" s="41" t="str">
        <f>VLOOKUP(A32,Sheet4!$A$1:$B$13,2,FALSE)</f>
        <v xml:space="preserve">Naïve Bayes </v>
      </c>
      <c r="C32" s="43" t="s">
        <v>63</v>
      </c>
      <c r="D32" s="43">
        <v>0.47005444646098005</v>
      </c>
      <c r="E32" s="43">
        <v>0.49903660886319845</v>
      </c>
      <c r="F32" s="43">
        <v>0.48411214953271026</v>
      </c>
      <c r="G32" s="43">
        <v>0.60539670603111961</v>
      </c>
      <c r="H32" s="43">
        <v>0.74</v>
      </c>
      <c r="I32" s="43">
        <v>0.49903660886319845</v>
      </c>
      <c r="J32" s="43">
        <v>0.85040983606557374</v>
      </c>
      <c r="K32" s="44">
        <v>1.38</v>
      </c>
    </row>
    <row r="33" spans="1:11" x14ac:dyDescent="0.2">
      <c r="A33" s="41">
        <v>11</v>
      </c>
      <c r="B33" s="41" t="str">
        <f>VLOOKUP(A33,Sheet4!$A$1:$B$13,2,FALSE)</f>
        <v xml:space="preserve">Naïve Bayes </v>
      </c>
      <c r="C33" s="40" t="s">
        <v>61</v>
      </c>
      <c r="D33" s="40">
        <v>0.50391802290536469</v>
      </c>
      <c r="E33" s="40">
        <v>0.48846041484078295</v>
      </c>
      <c r="F33" s="40">
        <v>0.49606883251743061</v>
      </c>
      <c r="G33" s="40">
        <v>0.59990393396941255</v>
      </c>
      <c r="H33" s="40">
        <v>0.75</v>
      </c>
      <c r="I33" s="40">
        <v>0.48846041484078295</v>
      </c>
      <c r="J33" s="40">
        <v>0.85999829888577017</v>
      </c>
      <c r="K33" s="42">
        <v>1.24</v>
      </c>
    </row>
    <row r="34" spans="1:11" x14ac:dyDescent="0.2">
      <c r="A34" s="41">
        <v>11</v>
      </c>
      <c r="B34" s="41" t="str">
        <f>VLOOKUP(A34,Sheet4!$A$1:$B$13,2,FALSE)</f>
        <v xml:space="preserve">Naïve Bayes </v>
      </c>
      <c r="C34" s="40" t="s">
        <v>62</v>
      </c>
      <c r="D34" s="40">
        <v>0.50455927051671734</v>
      </c>
      <c r="E34" s="40">
        <v>0.50120772946859904</v>
      </c>
      <c r="F34" s="40">
        <v>0.50287791578309604</v>
      </c>
      <c r="G34" s="40">
        <v>0.61095377384491323</v>
      </c>
      <c r="H34" s="40">
        <v>0.75</v>
      </c>
      <c r="I34" s="40">
        <v>0.50120772946859904</v>
      </c>
      <c r="J34" s="40">
        <v>0.86046909775723335</v>
      </c>
      <c r="K34" s="42">
        <v>1.27</v>
      </c>
    </row>
    <row r="35" spans="1:11" x14ac:dyDescent="0.2">
      <c r="A35" s="41">
        <v>12</v>
      </c>
      <c r="B35" s="41" t="str">
        <f>VLOOKUP(A35,Sheet4!$A$1:$B$13,2,FALSE)</f>
        <v>Neural Network</v>
      </c>
      <c r="C35" s="41" t="s">
        <v>63</v>
      </c>
      <c r="D35" s="40">
        <v>0.60784313725490191</v>
      </c>
      <c r="E35" s="40">
        <v>0.25883108542068078</v>
      </c>
      <c r="F35" s="40">
        <v>0.36306306306306302</v>
      </c>
      <c r="G35" s="40">
        <v>0.39700363397795008</v>
      </c>
      <c r="H35" s="40">
        <v>0.76</v>
      </c>
      <c r="I35" s="40">
        <v>0.25883108542068078</v>
      </c>
      <c r="J35" s="40">
        <v>0.95490808185917442</v>
      </c>
      <c r="K35" s="42">
        <v>1.2</v>
      </c>
    </row>
    <row r="36" spans="1:11" x14ac:dyDescent="0.2">
      <c r="A36" s="41">
        <v>12</v>
      </c>
      <c r="B36" s="41" t="str">
        <f>VLOOKUP(A36,Sheet4!$A$1:$B$13,2,FALSE)</f>
        <v>Neural Network</v>
      </c>
      <c r="C36" s="40" t="s">
        <v>61</v>
      </c>
      <c r="D36" s="40">
        <v>0.6617852161785216</v>
      </c>
      <c r="E36" s="40">
        <v>0.27724218521764532</v>
      </c>
      <c r="F36" s="40">
        <v>0.39077619929997937</v>
      </c>
      <c r="G36" s="40">
        <v>0.42054365366967944</v>
      </c>
      <c r="H36" s="40">
        <v>0.79</v>
      </c>
      <c r="I36" s="40">
        <v>0.27724218521764532</v>
      </c>
      <c r="J36" s="40">
        <v>0.95874797992685212</v>
      </c>
      <c r="K36" s="42">
        <v>0.98</v>
      </c>
    </row>
    <row r="37" spans="1:11" x14ac:dyDescent="0.2">
      <c r="A37" s="41">
        <v>12</v>
      </c>
      <c r="B37" s="41" t="str">
        <f>VLOOKUP(A37,Sheet4!$A$1:$B$13,2,FALSE)</f>
        <v>Neural Network</v>
      </c>
      <c r="C37" s="40" t="s">
        <v>62</v>
      </c>
      <c r="D37" s="40">
        <v>0.63291139240506333</v>
      </c>
      <c r="E37" s="40">
        <v>0.27173913043478259</v>
      </c>
      <c r="F37" s="40">
        <v>0.38022813688212931</v>
      </c>
      <c r="G37" s="40">
        <v>0.41284462029745167</v>
      </c>
      <c r="H37" s="40">
        <v>0.76</v>
      </c>
      <c r="I37" s="40">
        <v>0.27173913043478259</v>
      </c>
      <c r="J37" s="40">
        <v>0.95531587057010781</v>
      </c>
      <c r="K37" s="42">
        <v>1</v>
      </c>
    </row>
    <row r="38" spans="1:11" x14ac:dyDescent="0.2">
      <c r="A38" s="41">
        <v>13</v>
      </c>
      <c r="B38" s="41" t="str">
        <f>VLOOKUP(A38,Sheet4!$A$1:$B$13,2,FALSE)</f>
        <v>Ensemble</v>
      </c>
      <c r="C38" s="41" t="s">
        <v>63</v>
      </c>
      <c r="D38" s="40">
        <v>0.59164733178654294</v>
      </c>
      <c r="E38" s="40">
        <v>0.32755298651252407</v>
      </c>
      <c r="F38" s="41">
        <v>0.42</v>
      </c>
      <c r="G38" s="40">
        <v>0.47177425759157471</v>
      </c>
      <c r="I38" s="40">
        <v>0.32755298651252407</v>
      </c>
      <c r="J38" s="40">
        <v>0.9389524800554977</v>
      </c>
      <c r="K38" s="42">
        <v>0.63</v>
      </c>
    </row>
    <row r="39" spans="1:11" x14ac:dyDescent="0.2">
      <c r="A39" s="41">
        <v>13</v>
      </c>
      <c r="B39" s="41" t="str">
        <f>VLOOKUP(A39,Sheet4!$A$1:$B$13,2,FALSE)</f>
        <v>Ensemble</v>
      </c>
      <c r="C39" s="41" t="s">
        <v>61</v>
      </c>
      <c r="D39" s="40">
        <v>0.62335526315789469</v>
      </c>
      <c r="E39" s="40">
        <v>0.33216476774758985</v>
      </c>
      <c r="F39" s="41">
        <v>0.43</v>
      </c>
      <c r="G39" s="40">
        <v>0.47772937660587866</v>
      </c>
      <c r="I39" s="40">
        <v>0.33216476774758985</v>
      </c>
      <c r="J39" s="40">
        <v>0.94156672620566473</v>
      </c>
      <c r="K39" s="42">
        <v>0.54</v>
      </c>
    </row>
    <row r="40" spans="1:11" x14ac:dyDescent="0.2">
      <c r="A40" s="41">
        <v>13</v>
      </c>
      <c r="B40" s="41" t="str">
        <f>VLOOKUP(A40,Sheet4!$A$1:$B$13,2,FALSE)</f>
        <v>Ensemble</v>
      </c>
      <c r="C40" s="41" t="s">
        <v>62</v>
      </c>
      <c r="D40" s="40">
        <v>0.60812294182217341</v>
      </c>
      <c r="E40" s="40">
        <v>0.33454106280193235</v>
      </c>
      <c r="F40" s="41">
        <v>0.43</v>
      </c>
      <c r="G40" s="40">
        <v>0.47940169789156906</v>
      </c>
      <c r="I40" s="40">
        <v>0.33454106280193235</v>
      </c>
      <c r="J40" s="40">
        <v>0.93888032871083715</v>
      </c>
      <c r="K40" s="42">
        <v>0.55000000000000004</v>
      </c>
    </row>
  </sheetData>
  <autoFilter ref="A1:K37"/>
  <sortState ref="A2:K40">
    <sortCondition ref="A2:A40"/>
    <sortCondition ref="C2:C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baseColWidth="10" defaultRowHeight="15" x14ac:dyDescent="0.2"/>
  <cols>
    <col min="2" max="2" width="19.5" bestFit="1" customWidth="1"/>
  </cols>
  <sheetData>
    <row r="1" spans="1:2" x14ac:dyDescent="0.2">
      <c r="A1">
        <v>1</v>
      </c>
      <c r="B1" t="s">
        <v>70</v>
      </c>
    </row>
    <row r="2" spans="1:2" x14ac:dyDescent="0.2">
      <c r="A2">
        <v>2</v>
      </c>
      <c r="B2" t="s">
        <v>71</v>
      </c>
    </row>
    <row r="3" spans="1:2" x14ac:dyDescent="0.2">
      <c r="A3">
        <v>3</v>
      </c>
      <c r="B3" t="s">
        <v>72</v>
      </c>
    </row>
    <row r="4" spans="1:2" x14ac:dyDescent="0.2">
      <c r="A4">
        <v>4</v>
      </c>
      <c r="B4" t="s">
        <v>73</v>
      </c>
    </row>
    <row r="5" spans="1:2" x14ac:dyDescent="0.2">
      <c r="A5">
        <v>5</v>
      </c>
      <c r="B5" t="s">
        <v>74</v>
      </c>
    </row>
    <row r="6" spans="1:2" x14ac:dyDescent="0.2">
      <c r="A6">
        <v>6</v>
      </c>
      <c r="B6" t="s">
        <v>75</v>
      </c>
    </row>
    <row r="7" spans="1:2" x14ac:dyDescent="0.2">
      <c r="A7">
        <v>7</v>
      </c>
      <c r="B7" t="s">
        <v>76</v>
      </c>
    </row>
    <row r="8" spans="1:2" x14ac:dyDescent="0.2">
      <c r="A8">
        <v>8</v>
      </c>
      <c r="B8" t="s">
        <v>77</v>
      </c>
    </row>
    <row r="9" spans="1:2" x14ac:dyDescent="0.2">
      <c r="A9">
        <v>9</v>
      </c>
      <c r="B9" t="s">
        <v>78</v>
      </c>
    </row>
    <row r="10" spans="1:2" x14ac:dyDescent="0.2">
      <c r="A10">
        <v>10</v>
      </c>
      <c r="B10" t="s">
        <v>79</v>
      </c>
    </row>
    <row r="11" spans="1:2" x14ac:dyDescent="0.2">
      <c r="A11">
        <v>11</v>
      </c>
      <c r="B11" t="s">
        <v>80</v>
      </c>
    </row>
    <row r="12" spans="1:2" x14ac:dyDescent="0.2">
      <c r="A12">
        <v>12</v>
      </c>
      <c r="B12" t="s">
        <v>82</v>
      </c>
    </row>
    <row r="13" spans="1:2" x14ac:dyDescent="0.2">
      <c r="A13">
        <v>13</v>
      </c>
      <c r="B1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4"/>
  <sheetViews>
    <sheetView showGridLines="0" topLeftCell="A245" workbookViewId="0">
      <selection activeCell="E251" sqref="E251:R252"/>
    </sheetView>
  </sheetViews>
  <sheetFormatPr baseColWidth="10" defaultColWidth="8.83203125" defaultRowHeight="15" x14ac:dyDescent="0.2"/>
  <cols>
    <col min="6" max="6" width="9.5" bestFit="1" customWidth="1"/>
    <col min="7" max="7" width="9.33203125" bestFit="1" customWidth="1"/>
    <col min="9" max="9" width="4.6640625" customWidth="1"/>
    <col min="13" max="13" width="12.6640625" customWidth="1"/>
    <col min="15" max="15" width="10.6640625" customWidth="1"/>
    <col min="17" max="17" width="12.6640625" customWidth="1"/>
    <col min="18" max="19" width="8.6640625" customWidth="1"/>
  </cols>
  <sheetData>
    <row r="1" spans="5:21" ht="16" thickBot="1" x14ac:dyDescent="0.25">
      <c r="N1" s="1"/>
    </row>
    <row r="2" spans="5:21" x14ac:dyDescent="0.2">
      <c r="E2" s="45" t="s">
        <v>22</v>
      </c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8"/>
      <c r="R2" s="49"/>
      <c r="S2" s="29"/>
    </row>
    <row r="3" spans="5:21" ht="16" thickBot="1" x14ac:dyDescent="0.25">
      <c r="E3" s="50"/>
      <c r="F3" s="51"/>
      <c r="G3" s="51"/>
      <c r="H3" s="51"/>
      <c r="I3" s="51"/>
      <c r="J3" s="51"/>
      <c r="K3" s="51"/>
      <c r="L3" s="51"/>
      <c r="M3" s="51"/>
      <c r="N3" s="51"/>
      <c r="O3" s="52"/>
      <c r="P3" s="52"/>
      <c r="Q3" s="53"/>
      <c r="R3" s="54"/>
      <c r="S3" s="29"/>
    </row>
    <row r="4" spans="5:21" x14ac:dyDescent="0.2">
      <c r="E4" s="55" t="s">
        <v>0</v>
      </c>
      <c r="F4" s="57" t="s">
        <v>1</v>
      </c>
      <c r="G4" s="57"/>
      <c r="H4" s="57" t="s">
        <v>2</v>
      </c>
      <c r="I4" s="60"/>
      <c r="J4" s="59" t="s">
        <v>0</v>
      </c>
      <c r="K4" s="57" t="s">
        <v>1</v>
      </c>
      <c r="L4" s="57"/>
      <c r="M4" s="17" t="s">
        <v>4</v>
      </c>
      <c r="N4" s="18">
        <f>L7</f>
        <v>0.3324569091440257</v>
      </c>
      <c r="O4" s="17" t="s">
        <v>5</v>
      </c>
      <c r="P4" s="18">
        <f>N4+N5</f>
        <v>1.2929060033006983</v>
      </c>
      <c r="Q4" s="21" t="s">
        <v>14</v>
      </c>
      <c r="R4" s="3">
        <v>0.67</v>
      </c>
      <c r="S4" s="30"/>
    </row>
    <row r="5" spans="5:21" x14ac:dyDescent="0.2">
      <c r="E5" s="56"/>
      <c r="F5" s="2">
        <v>0</v>
      </c>
      <c r="G5" s="2">
        <v>1</v>
      </c>
      <c r="H5" s="58"/>
      <c r="I5" s="61"/>
      <c r="J5" s="58"/>
      <c r="K5" s="2">
        <v>0</v>
      </c>
      <c r="L5" s="2">
        <v>1</v>
      </c>
      <c r="M5" s="2" t="s">
        <v>3</v>
      </c>
      <c r="N5" s="14">
        <f>K6</f>
        <v>0.96044909415667257</v>
      </c>
      <c r="O5" s="2" t="s">
        <v>9</v>
      </c>
      <c r="P5" s="14">
        <f>G7/(G6+G7)</f>
        <v>0.70991890205864006</v>
      </c>
      <c r="Q5" s="22" t="s">
        <v>15</v>
      </c>
      <c r="R5" s="3">
        <f>L7</f>
        <v>0.3324569091440257</v>
      </c>
      <c r="S5" s="30"/>
    </row>
    <row r="6" spans="5:21" ht="30" customHeight="1" x14ac:dyDescent="0.2">
      <c r="E6" s="4">
        <v>0</v>
      </c>
      <c r="F6" s="5">
        <v>11292</v>
      </c>
      <c r="G6" s="5">
        <v>465</v>
      </c>
      <c r="H6" s="6">
        <f>F6+G6</f>
        <v>11757</v>
      </c>
      <c r="I6" s="61"/>
      <c r="J6" s="2">
        <v>0</v>
      </c>
      <c r="K6" s="7">
        <f>F6/H6</f>
        <v>0.96044909415667257</v>
      </c>
      <c r="L6" s="7">
        <f>G6/H6</f>
        <v>3.9550905843327377E-2</v>
      </c>
      <c r="M6" s="2" t="s">
        <v>7</v>
      </c>
      <c r="N6" s="14">
        <f>L6</f>
        <v>3.9550905843327377E-2</v>
      </c>
      <c r="O6" s="2" t="s">
        <v>10</v>
      </c>
      <c r="P6" s="14">
        <f>G7/(F7+G7)</f>
        <v>0.3324569091440257</v>
      </c>
      <c r="Q6" s="22" t="s">
        <v>16</v>
      </c>
      <c r="R6" s="3">
        <f>K6</f>
        <v>0.96044909415667257</v>
      </c>
      <c r="S6" s="30"/>
    </row>
    <row r="7" spans="5:21" ht="43" thickBot="1" x14ac:dyDescent="0.25">
      <c r="E7" s="8">
        <v>1</v>
      </c>
      <c r="F7" s="9">
        <v>2285</v>
      </c>
      <c r="G7" s="9">
        <v>1138</v>
      </c>
      <c r="H7" s="10">
        <f>F7+G7</f>
        <v>3423</v>
      </c>
      <c r="I7" s="53"/>
      <c r="J7" s="12">
        <v>1</v>
      </c>
      <c r="K7" s="13">
        <f>F7/H7</f>
        <v>0.6675430908559743</v>
      </c>
      <c r="L7" s="13">
        <f>G7/H7</f>
        <v>0.3324569091440257</v>
      </c>
      <c r="M7" s="12" t="s">
        <v>8</v>
      </c>
      <c r="N7" s="15">
        <f>K7</f>
        <v>0.6675430908559743</v>
      </c>
      <c r="O7" s="12" t="s">
        <v>6</v>
      </c>
      <c r="P7" s="15">
        <f>(2*L7)/(2*L7+K7+L6)</f>
        <v>0.48462830242273836</v>
      </c>
      <c r="Q7" s="28" t="s">
        <v>46</v>
      </c>
      <c r="R7" s="25">
        <f>2*(P5*P6)/SUM(P5:P6)</f>
        <v>0.45284520493434144</v>
      </c>
      <c r="S7" s="30"/>
    </row>
    <row r="8" spans="5:21" ht="16" thickBot="1" x14ac:dyDescent="0.25">
      <c r="E8" s="62"/>
      <c r="F8" s="63"/>
      <c r="G8" s="63"/>
      <c r="H8" s="63"/>
      <c r="I8" s="63"/>
      <c r="J8" s="63"/>
      <c r="K8" s="63"/>
      <c r="L8" s="63"/>
      <c r="M8" s="63"/>
      <c r="N8" s="63"/>
      <c r="O8" s="63"/>
      <c r="P8" s="64"/>
      <c r="Q8" s="31" t="s">
        <v>47</v>
      </c>
      <c r="R8" s="32">
        <v>1.04</v>
      </c>
      <c r="S8" s="30"/>
    </row>
    <row r="9" spans="5:21" x14ac:dyDescent="0.2">
      <c r="E9" s="45" t="s">
        <v>23</v>
      </c>
      <c r="F9" s="46"/>
      <c r="G9" s="46"/>
      <c r="H9" s="46"/>
      <c r="I9" s="46"/>
      <c r="J9" s="46"/>
      <c r="K9" s="46"/>
      <c r="L9" s="46"/>
      <c r="M9" s="46"/>
      <c r="N9" s="46"/>
      <c r="O9" s="47"/>
      <c r="P9" s="47"/>
      <c r="Q9" s="48"/>
      <c r="R9" s="49"/>
      <c r="S9" s="29"/>
    </row>
    <row r="10" spans="5:21" ht="16" thickBot="1" x14ac:dyDescent="0.25"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2"/>
      <c r="P10" s="52"/>
      <c r="Q10" s="53"/>
      <c r="R10" s="54"/>
      <c r="S10" s="29"/>
    </row>
    <row r="11" spans="5:21" ht="15" customHeight="1" x14ac:dyDescent="0.2">
      <c r="E11" s="55" t="s">
        <v>0</v>
      </c>
      <c r="F11" s="57" t="s">
        <v>1</v>
      </c>
      <c r="G11" s="57"/>
      <c r="H11" s="57" t="s">
        <v>2</v>
      </c>
      <c r="I11" s="60"/>
      <c r="J11" s="59" t="s">
        <v>0</v>
      </c>
      <c r="K11" s="57" t="s">
        <v>1</v>
      </c>
      <c r="L11" s="57"/>
      <c r="M11" s="17" t="s">
        <v>4</v>
      </c>
      <c r="N11" s="18">
        <f>L14</f>
        <v>0.29166666666666669</v>
      </c>
      <c r="O11" s="17" t="s">
        <v>5</v>
      </c>
      <c r="P11" s="18">
        <f>N11+N12</f>
        <v>1.2385935627461051</v>
      </c>
      <c r="Q11" s="23" t="s">
        <v>14</v>
      </c>
      <c r="R11" s="3">
        <v>0.67</v>
      </c>
      <c r="S11" s="30"/>
      <c r="U11" s="1"/>
    </row>
    <row r="12" spans="5:21" x14ac:dyDescent="0.2">
      <c r="E12" s="56"/>
      <c r="F12" s="2">
        <v>0</v>
      </c>
      <c r="G12" s="2">
        <v>1</v>
      </c>
      <c r="H12" s="58"/>
      <c r="I12" s="61"/>
      <c r="J12" s="58"/>
      <c r="K12" s="2">
        <v>0</v>
      </c>
      <c r="L12" s="2">
        <v>1</v>
      </c>
      <c r="M12" s="2" t="s">
        <v>3</v>
      </c>
      <c r="N12" s="14">
        <f>K13</f>
        <v>0.94692689607943847</v>
      </c>
      <c r="O12" s="2" t="s">
        <v>9</v>
      </c>
      <c r="P12" s="14">
        <f>G14/(G13+G14)</f>
        <v>0.60907944514501888</v>
      </c>
      <c r="Q12" s="24" t="s">
        <v>15</v>
      </c>
      <c r="R12" s="3">
        <f>L14</f>
        <v>0.29166666666666669</v>
      </c>
      <c r="S12" s="30"/>
    </row>
    <row r="13" spans="5:21" ht="28" customHeight="1" x14ac:dyDescent="0.2">
      <c r="E13" s="4">
        <v>0</v>
      </c>
      <c r="F13" s="5">
        <v>5531</v>
      </c>
      <c r="G13" s="5">
        <v>310</v>
      </c>
      <c r="H13" s="6">
        <f>F13+G13</f>
        <v>5841</v>
      </c>
      <c r="I13" s="61"/>
      <c r="J13" s="2">
        <v>0</v>
      </c>
      <c r="K13" s="7">
        <f>F13/H13</f>
        <v>0.94692689607943847</v>
      </c>
      <c r="L13" s="7">
        <f>G13/H13</f>
        <v>5.3073103920561547E-2</v>
      </c>
      <c r="M13" s="2" t="s">
        <v>7</v>
      </c>
      <c r="N13" s="14">
        <f>L13</f>
        <v>5.3073103920561547E-2</v>
      </c>
      <c r="O13" s="2" t="s">
        <v>10</v>
      </c>
      <c r="P13" s="14">
        <f>G14/(F14+G14)</f>
        <v>0.29166666666666669</v>
      </c>
      <c r="Q13" s="24" t="s">
        <v>16</v>
      </c>
      <c r="R13" s="3">
        <f>K13</f>
        <v>0.94692689607943847</v>
      </c>
      <c r="S13" s="30"/>
    </row>
    <row r="14" spans="5:21" ht="43" thickBot="1" x14ac:dyDescent="0.25">
      <c r="E14" s="8">
        <v>1</v>
      </c>
      <c r="F14" s="9">
        <v>1173</v>
      </c>
      <c r="G14" s="9">
        <v>483</v>
      </c>
      <c r="H14" s="10">
        <f>F14+G14</f>
        <v>1656</v>
      </c>
      <c r="I14" s="53"/>
      <c r="J14" s="12">
        <v>1</v>
      </c>
      <c r="K14" s="13">
        <f>F14/H14</f>
        <v>0.70833333333333337</v>
      </c>
      <c r="L14" s="13">
        <f>G14/H14</f>
        <v>0.29166666666666669</v>
      </c>
      <c r="M14" s="12" t="s">
        <v>8</v>
      </c>
      <c r="N14" s="15">
        <f>K14</f>
        <v>0.70833333333333337</v>
      </c>
      <c r="O14" s="12" t="s">
        <v>6</v>
      </c>
      <c r="P14" s="15">
        <f>(2*L14)/(2*L14+K14+L13)</f>
        <v>0.43378900965991374</v>
      </c>
      <c r="Q14" s="28" t="str">
        <f>$Q$7</f>
        <v>F1=2*Precision*recall)/(Precision + recall)</v>
      </c>
      <c r="R14" s="25">
        <f>2*(P12*P13)/SUM(P12:P13)</f>
        <v>0.39444671294405886</v>
      </c>
      <c r="S14" s="30"/>
    </row>
    <row r="15" spans="5:21" ht="16" thickBot="1" x14ac:dyDescent="0.25"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31" t="s">
        <v>47</v>
      </c>
      <c r="R15" s="32">
        <v>1.07</v>
      </c>
    </row>
    <row r="16" spans="5:21" x14ac:dyDescent="0.2">
      <c r="E16" s="65" t="s">
        <v>48</v>
      </c>
      <c r="F16" s="66"/>
      <c r="G16" s="66"/>
      <c r="H16" s="66"/>
      <c r="I16" s="66"/>
      <c r="J16" s="66"/>
      <c r="K16" s="66"/>
      <c r="L16" s="66"/>
      <c r="M16" s="66"/>
      <c r="N16" s="66"/>
      <c r="O16" s="67"/>
      <c r="P16" s="67"/>
      <c r="Q16" s="68"/>
      <c r="R16" s="69"/>
      <c r="S16" s="29"/>
    </row>
    <row r="17" spans="5:21" ht="16" thickBot="1" x14ac:dyDescent="0.25"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2"/>
      <c r="P17" s="72"/>
      <c r="Q17" s="73"/>
      <c r="R17" s="74"/>
      <c r="S17" s="29"/>
    </row>
    <row r="18" spans="5:21" ht="15" customHeight="1" x14ac:dyDescent="0.2">
      <c r="E18" s="55" t="s">
        <v>0</v>
      </c>
      <c r="F18" s="57" t="s">
        <v>1</v>
      </c>
      <c r="G18" s="57"/>
      <c r="H18" s="57" t="s">
        <v>2</v>
      </c>
      <c r="I18" s="60"/>
      <c r="J18" s="59" t="s">
        <v>0</v>
      </c>
      <c r="K18" s="57" t="s">
        <v>1</v>
      </c>
      <c r="L18" s="57"/>
      <c r="M18" s="17" t="s">
        <v>4</v>
      </c>
      <c r="N18" s="18">
        <f>L21</f>
        <v>0.29672447013487474</v>
      </c>
      <c r="O18" s="17" t="s">
        <v>5</v>
      </c>
      <c r="P18" s="18">
        <f>N18+N19</f>
        <v>1.2415735856395573</v>
      </c>
      <c r="Q18" s="26" t="s">
        <v>14</v>
      </c>
      <c r="R18" s="3">
        <v>0.66</v>
      </c>
      <c r="S18" s="30"/>
      <c r="U18" s="1"/>
    </row>
    <row r="19" spans="5:21" x14ac:dyDescent="0.2">
      <c r="E19" s="56"/>
      <c r="F19" s="2">
        <v>0</v>
      </c>
      <c r="G19" s="2">
        <v>1</v>
      </c>
      <c r="H19" s="58"/>
      <c r="I19" s="61"/>
      <c r="J19" s="58"/>
      <c r="K19" s="2">
        <v>0</v>
      </c>
      <c r="L19" s="2">
        <v>1</v>
      </c>
      <c r="M19" s="2" t="s">
        <v>3</v>
      </c>
      <c r="N19" s="14">
        <f>K20</f>
        <v>0.94484911550468265</v>
      </c>
      <c r="O19" s="2" t="s">
        <v>9</v>
      </c>
      <c r="P19" s="14">
        <f>G21/(G20+G21)</f>
        <v>0.59230769230769231</v>
      </c>
      <c r="Q19" s="27" t="s">
        <v>15</v>
      </c>
      <c r="R19" s="3">
        <f>L21</f>
        <v>0.29672447013487474</v>
      </c>
      <c r="S19" s="30"/>
    </row>
    <row r="20" spans="5:21" ht="28" customHeight="1" x14ac:dyDescent="0.2">
      <c r="E20" s="4">
        <v>0</v>
      </c>
      <c r="F20" s="5">
        <v>5448</v>
      </c>
      <c r="G20" s="5">
        <v>318</v>
      </c>
      <c r="H20" s="6">
        <f>F20+G20</f>
        <v>5766</v>
      </c>
      <c r="I20" s="61"/>
      <c r="J20" s="2">
        <v>0</v>
      </c>
      <c r="K20" s="7">
        <f>F20/H20</f>
        <v>0.94484911550468265</v>
      </c>
      <c r="L20" s="7">
        <f>G20/H20</f>
        <v>5.5150884495317375E-2</v>
      </c>
      <c r="M20" s="2" t="s">
        <v>7</v>
      </c>
      <c r="N20" s="14">
        <f>L20</f>
        <v>5.5150884495317375E-2</v>
      </c>
      <c r="O20" s="2" t="s">
        <v>10</v>
      </c>
      <c r="P20" s="14">
        <f>G21/(F21+G21)</f>
        <v>0.29672447013487474</v>
      </c>
      <c r="Q20" s="27" t="s">
        <v>16</v>
      </c>
      <c r="R20" s="3">
        <f>K20</f>
        <v>0.94484911550468265</v>
      </c>
      <c r="S20" s="30"/>
    </row>
    <row r="21" spans="5:21" ht="43" thickBot="1" x14ac:dyDescent="0.25">
      <c r="E21" s="8">
        <v>1</v>
      </c>
      <c r="F21" s="9">
        <v>1095</v>
      </c>
      <c r="G21" s="9">
        <v>462</v>
      </c>
      <c r="H21" s="10">
        <f>F21+G21</f>
        <v>1557</v>
      </c>
      <c r="I21" s="53"/>
      <c r="J21" s="12">
        <v>1</v>
      </c>
      <c r="K21" s="13">
        <f>F21/H21</f>
        <v>0.7032755298651252</v>
      </c>
      <c r="L21" s="13">
        <f>G21/H21</f>
        <v>0.29672447013487474</v>
      </c>
      <c r="M21" s="12" t="s">
        <v>8</v>
      </c>
      <c r="N21" s="15">
        <f>K21</f>
        <v>0.7032755298651252</v>
      </c>
      <c r="O21" s="12" t="s">
        <v>6</v>
      </c>
      <c r="P21" s="15">
        <f>(2*L21)/(2*L21+K21+L20)</f>
        <v>0.43898199507608332</v>
      </c>
      <c r="Q21" s="28" t="str">
        <f>$Q$7</f>
        <v>F1=2*Precision*recall)/(Precision + recall)</v>
      </c>
      <c r="R21" s="25">
        <f>2*(P19*P20)/SUM(P19:P20)</f>
        <v>0.3953786906290116</v>
      </c>
      <c r="S21" s="30"/>
    </row>
    <row r="22" spans="5:21" ht="16" thickBot="1" x14ac:dyDescent="0.25"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35" t="s">
        <v>47</v>
      </c>
      <c r="R22" s="36">
        <v>1.18</v>
      </c>
    </row>
    <row r="25" spans="5:21" ht="16" thickBot="1" x14ac:dyDescent="0.25"/>
    <row r="26" spans="5:21" x14ac:dyDescent="0.2">
      <c r="E26" s="45" t="s">
        <v>24</v>
      </c>
      <c r="F26" s="46"/>
      <c r="G26" s="46"/>
      <c r="H26" s="46"/>
      <c r="I26" s="46"/>
      <c r="J26" s="46"/>
      <c r="K26" s="46"/>
      <c r="L26" s="46"/>
      <c r="M26" s="46"/>
      <c r="N26" s="46"/>
      <c r="O26" s="47"/>
      <c r="P26" s="47"/>
      <c r="Q26" s="48"/>
      <c r="R26" s="49"/>
      <c r="S26" s="29"/>
    </row>
    <row r="27" spans="5:21" ht="16" thickBot="1" x14ac:dyDescent="0.25">
      <c r="E27" s="50"/>
      <c r="F27" s="51"/>
      <c r="G27" s="51"/>
      <c r="H27" s="51"/>
      <c r="I27" s="51"/>
      <c r="J27" s="51"/>
      <c r="K27" s="51"/>
      <c r="L27" s="51"/>
      <c r="M27" s="51"/>
      <c r="N27" s="51"/>
      <c r="O27" s="52"/>
      <c r="P27" s="52"/>
      <c r="Q27" s="53"/>
      <c r="R27" s="54"/>
      <c r="S27" s="29"/>
    </row>
    <row r="28" spans="5:21" x14ac:dyDescent="0.2">
      <c r="E28" s="55" t="s">
        <v>0</v>
      </c>
      <c r="F28" s="57" t="s">
        <v>1</v>
      </c>
      <c r="G28" s="57"/>
      <c r="H28" s="57" t="s">
        <v>2</v>
      </c>
      <c r="I28" s="60"/>
      <c r="J28" s="59" t="s">
        <v>0</v>
      </c>
      <c r="K28" s="57" t="s">
        <v>1</v>
      </c>
      <c r="L28" s="57"/>
      <c r="M28" s="17" t="s">
        <v>4</v>
      </c>
      <c r="N28" s="18">
        <f>L31</f>
        <v>0.31843412211510369</v>
      </c>
      <c r="O28" s="17" t="s">
        <v>5</v>
      </c>
      <c r="P28" s="18">
        <f>N28+N29</f>
        <v>1.2649340795872479</v>
      </c>
      <c r="Q28" s="23" t="s">
        <v>14</v>
      </c>
      <c r="R28" s="3">
        <v>0.67</v>
      </c>
      <c r="S28" s="30"/>
    </row>
    <row r="29" spans="5:21" x14ac:dyDescent="0.2">
      <c r="E29" s="56"/>
      <c r="F29" s="2">
        <v>0</v>
      </c>
      <c r="G29" s="2">
        <v>1</v>
      </c>
      <c r="H29" s="58"/>
      <c r="I29" s="61"/>
      <c r="J29" s="58"/>
      <c r="K29" s="2">
        <v>0</v>
      </c>
      <c r="L29" s="2">
        <v>1</v>
      </c>
      <c r="M29" s="2" t="s">
        <v>3</v>
      </c>
      <c r="N29" s="14">
        <f>K30</f>
        <v>0.94649995747214422</v>
      </c>
      <c r="O29" s="2" t="s">
        <v>9</v>
      </c>
      <c r="P29" s="14">
        <f>G31/(G30+G31)</f>
        <v>0.63408958696916817</v>
      </c>
      <c r="Q29" s="24" t="s">
        <v>15</v>
      </c>
      <c r="R29" s="3">
        <f>L31</f>
        <v>0.31843412211510369</v>
      </c>
      <c r="S29" s="30"/>
    </row>
    <row r="30" spans="5:21" ht="30" customHeight="1" x14ac:dyDescent="0.2">
      <c r="E30" s="4">
        <v>0</v>
      </c>
      <c r="F30" s="5">
        <v>11128</v>
      </c>
      <c r="G30" s="5">
        <v>629</v>
      </c>
      <c r="H30" s="6">
        <f>F30+G30</f>
        <v>11757</v>
      </c>
      <c r="I30" s="61"/>
      <c r="J30" s="2">
        <v>0</v>
      </c>
      <c r="K30" s="7">
        <f>F30/H30</f>
        <v>0.94649995747214422</v>
      </c>
      <c r="L30" s="7">
        <f>G30/H30</f>
        <v>5.3500042527855743E-2</v>
      </c>
      <c r="M30" s="2" t="s">
        <v>7</v>
      </c>
      <c r="N30" s="14">
        <f>L30</f>
        <v>5.3500042527855743E-2</v>
      </c>
      <c r="O30" s="2" t="s">
        <v>10</v>
      </c>
      <c r="P30" s="14">
        <f>G31/(F31+G31)</f>
        <v>0.31843412211510369</v>
      </c>
      <c r="Q30" s="24" t="s">
        <v>16</v>
      </c>
      <c r="R30" s="3">
        <f>K30</f>
        <v>0.94649995747214422</v>
      </c>
      <c r="S30" s="30"/>
    </row>
    <row r="31" spans="5:21" ht="43" thickBot="1" x14ac:dyDescent="0.25">
      <c r="E31" s="8">
        <v>1</v>
      </c>
      <c r="F31" s="9">
        <v>2333</v>
      </c>
      <c r="G31" s="9">
        <v>1090</v>
      </c>
      <c r="H31" s="10">
        <f>F31+G31</f>
        <v>3423</v>
      </c>
      <c r="I31" s="53"/>
      <c r="J31" s="12">
        <v>1</v>
      </c>
      <c r="K31" s="13">
        <f>F31/H31</f>
        <v>0.68156587788489631</v>
      </c>
      <c r="L31" s="13">
        <f>G31/H31</f>
        <v>0.31843412211510369</v>
      </c>
      <c r="M31" s="12" t="s">
        <v>8</v>
      </c>
      <c r="N31" s="15">
        <f>K31</f>
        <v>0.68156587788489631</v>
      </c>
      <c r="O31" s="12" t="s">
        <v>6</v>
      </c>
      <c r="P31" s="15">
        <f>(2*L31)/(2*L31+K31+L30)</f>
        <v>0.46421195757301509</v>
      </c>
      <c r="Q31" s="28" t="str">
        <f>$Q$7</f>
        <v>F1=2*Precision*recall)/(Precision + recall)</v>
      </c>
      <c r="R31" s="25">
        <f>2*(P29*P30)/SUM(P29:P30)</f>
        <v>0.42395954881369119</v>
      </c>
      <c r="S31" s="30"/>
    </row>
    <row r="32" spans="5:21" ht="16" thickBot="1" x14ac:dyDescent="0.25">
      <c r="E32" s="6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  <c r="Q32" s="31" t="s">
        <v>47</v>
      </c>
      <c r="R32" s="32">
        <v>1.03</v>
      </c>
      <c r="S32" s="30"/>
    </row>
    <row r="33" spans="5:21" x14ac:dyDescent="0.2">
      <c r="E33" s="45" t="s">
        <v>25</v>
      </c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/>
      <c r="Q33" s="48"/>
      <c r="R33" s="49"/>
      <c r="S33" s="29"/>
    </row>
    <row r="34" spans="5:21" ht="16" thickBot="1" x14ac:dyDescent="0.25">
      <c r="E34" s="50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52"/>
      <c r="Q34" s="53"/>
      <c r="R34" s="54"/>
      <c r="S34" s="29"/>
    </row>
    <row r="35" spans="5:21" ht="15" customHeight="1" x14ac:dyDescent="0.2">
      <c r="E35" s="55" t="s">
        <v>0</v>
      </c>
      <c r="F35" s="57" t="s">
        <v>1</v>
      </c>
      <c r="G35" s="57"/>
      <c r="H35" s="57" t="s">
        <v>2</v>
      </c>
      <c r="I35" s="60"/>
      <c r="J35" s="59" t="s">
        <v>0</v>
      </c>
      <c r="K35" s="57" t="s">
        <v>1</v>
      </c>
      <c r="L35" s="57"/>
      <c r="M35" s="17" t="s">
        <v>4</v>
      </c>
      <c r="N35" s="18">
        <f>L38</f>
        <v>0.31823671497584544</v>
      </c>
      <c r="O35" s="17" t="s">
        <v>5</v>
      </c>
      <c r="P35" s="18">
        <f>N35+N36</f>
        <v>1.2644787968111477</v>
      </c>
      <c r="Q35" s="23" t="s">
        <v>14</v>
      </c>
      <c r="R35" s="3">
        <v>0.67</v>
      </c>
      <c r="S35" s="30"/>
      <c r="U35" s="1"/>
    </row>
    <row r="36" spans="5:21" x14ac:dyDescent="0.2">
      <c r="E36" s="56"/>
      <c r="F36" s="2">
        <v>0</v>
      </c>
      <c r="G36" s="2">
        <v>1</v>
      </c>
      <c r="H36" s="58"/>
      <c r="I36" s="61"/>
      <c r="J36" s="58"/>
      <c r="K36" s="2">
        <v>0</v>
      </c>
      <c r="L36" s="2">
        <v>1</v>
      </c>
      <c r="M36" s="2" t="s">
        <v>3</v>
      </c>
      <c r="N36" s="14">
        <f>K37</f>
        <v>0.94624208183530223</v>
      </c>
      <c r="O36" s="2" t="s">
        <v>9</v>
      </c>
      <c r="P36" s="14">
        <f>G38/(G37+G38)</f>
        <v>0.62663495838287753</v>
      </c>
      <c r="Q36" s="24" t="s">
        <v>15</v>
      </c>
      <c r="R36" s="3">
        <f>L38</f>
        <v>0.31823671497584544</v>
      </c>
      <c r="S36" s="30"/>
    </row>
    <row r="37" spans="5:21" ht="28" customHeight="1" x14ac:dyDescent="0.2">
      <c r="E37" s="4">
        <v>0</v>
      </c>
      <c r="F37" s="5">
        <v>5527</v>
      </c>
      <c r="G37" s="5">
        <v>314</v>
      </c>
      <c r="H37" s="6">
        <f>F37+G37</f>
        <v>5841</v>
      </c>
      <c r="I37" s="61"/>
      <c r="J37" s="2">
        <v>0</v>
      </c>
      <c r="K37" s="7">
        <f>F37/H37</f>
        <v>0.94624208183530223</v>
      </c>
      <c r="L37" s="7">
        <f>G37/H37</f>
        <v>5.3757918164697827E-2</v>
      </c>
      <c r="M37" s="2" t="s">
        <v>7</v>
      </c>
      <c r="N37" s="14">
        <f>L37</f>
        <v>5.3757918164697827E-2</v>
      </c>
      <c r="O37" s="2" t="s">
        <v>10</v>
      </c>
      <c r="P37" s="14">
        <f>G38/(F38+G38)</f>
        <v>0.31823671497584544</v>
      </c>
      <c r="Q37" s="24" t="s">
        <v>16</v>
      </c>
      <c r="R37" s="3">
        <f>K37</f>
        <v>0.94624208183530223</v>
      </c>
      <c r="S37" s="30"/>
    </row>
    <row r="38" spans="5:21" ht="43" thickBot="1" x14ac:dyDescent="0.25">
      <c r="E38" s="8">
        <v>1</v>
      </c>
      <c r="F38" s="9">
        <v>1129</v>
      </c>
      <c r="G38" s="9">
        <v>527</v>
      </c>
      <c r="H38" s="10">
        <f>F38+G38</f>
        <v>1656</v>
      </c>
      <c r="I38" s="53"/>
      <c r="J38" s="12">
        <v>1</v>
      </c>
      <c r="K38" s="13">
        <f>F38/H38</f>
        <v>0.68176328502415462</v>
      </c>
      <c r="L38" s="13">
        <f>G38/H38</f>
        <v>0.31823671497584544</v>
      </c>
      <c r="M38" s="12" t="s">
        <v>8</v>
      </c>
      <c r="N38" s="15">
        <f>K38</f>
        <v>0.68176328502415462</v>
      </c>
      <c r="O38" s="12" t="s">
        <v>6</v>
      </c>
      <c r="P38" s="15">
        <f>(2*L38)/(2*L38+K38+L37)</f>
        <v>0.46390373152902292</v>
      </c>
      <c r="Q38" s="28" t="str">
        <f>$Q$7</f>
        <v>F1=2*Precision*recall)/(Precision + recall)</v>
      </c>
      <c r="R38" s="25">
        <f>2*(P36*P37)/SUM(P36:P37)</f>
        <v>0.42210652783340008</v>
      </c>
      <c r="S38" s="30"/>
    </row>
    <row r="39" spans="5:21" ht="16" thickBot="1" x14ac:dyDescent="0.25">
      <c r="E39" s="6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35" t="s">
        <v>47</v>
      </c>
      <c r="R39" s="38">
        <v>1.06</v>
      </c>
      <c r="S39" s="30"/>
    </row>
    <row r="40" spans="5:21" x14ac:dyDescent="0.2">
      <c r="E40" s="65" t="s">
        <v>49</v>
      </c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47"/>
      <c r="Q40" s="48"/>
      <c r="R40" s="49"/>
      <c r="S40" s="29"/>
    </row>
    <row r="41" spans="5:21" ht="16" thickBot="1" x14ac:dyDescent="0.25">
      <c r="E41" s="50"/>
      <c r="F41" s="51"/>
      <c r="G41" s="51"/>
      <c r="H41" s="51"/>
      <c r="I41" s="51"/>
      <c r="J41" s="51"/>
      <c r="K41" s="51"/>
      <c r="L41" s="51"/>
      <c r="M41" s="51"/>
      <c r="N41" s="51"/>
      <c r="O41" s="52"/>
      <c r="P41" s="52"/>
      <c r="Q41" s="53"/>
      <c r="R41" s="54"/>
      <c r="S41" s="29"/>
    </row>
    <row r="42" spans="5:21" ht="15" customHeight="1" x14ac:dyDescent="0.2">
      <c r="E42" s="55" t="s">
        <v>0</v>
      </c>
      <c r="F42" s="57" t="s">
        <v>1</v>
      </c>
      <c r="G42" s="57"/>
      <c r="H42" s="57" t="s">
        <v>2</v>
      </c>
      <c r="I42" s="60"/>
      <c r="J42" s="59" t="s">
        <v>0</v>
      </c>
      <c r="K42" s="57" t="s">
        <v>1</v>
      </c>
      <c r="L42" s="57"/>
      <c r="M42" s="17" t="s">
        <v>4</v>
      </c>
      <c r="N42" s="18">
        <f>L45</f>
        <v>0.31213872832369943</v>
      </c>
      <c r="O42" s="17" t="s">
        <v>5</v>
      </c>
      <c r="P42" s="18">
        <f>N42+N43</f>
        <v>1.2550801088301164</v>
      </c>
      <c r="Q42" s="26" t="s">
        <v>14</v>
      </c>
      <c r="R42" s="3">
        <v>0.66</v>
      </c>
      <c r="S42" s="30"/>
      <c r="U42" s="1"/>
    </row>
    <row r="43" spans="5:21" x14ac:dyDescent="0.2">
      <c r="E43" s="56"/>
      <c r="F43" s="2">
        <v>0</v>
      </c>
      <c r="G43" s="2">
        <v>1</v>
      </c>
      <c r="H43" s="58"/>
      <c r="I43" s="61"/>
      <c r="J43" s="58"/>
      <c r="K43" s="2">
        <v>0</v>
      </c>
      <c r="L43" s="2">
        <v>1</v>
      </c>
      <c r="M43" s="2" t="s">
        <v>3</v>
      </c>
      <c r="N43" s="14">
        <f>K44</f>
        <v>0.94294138050641696</v>
      </c>
      <c r="O43" s="2" t="s">
        <v>9</v>
      </c>
      <c r="P43" s="14">
        <f>G45/(G44+G45)</f>
        <v>0.59631901840490797</v>
      </c>
      <c r="Q43" s="27" t="s">
        <v>15</v>
      </c>
      <c r="R43" s="3">
        <f>L45</f>
        <v>0.31213872832369943</v>
      </c>
      <c r="S43" s="30"/>
    </row>
    <row r="44" spans="5:21" ht="28" customHeight="1" x14ac:dyDescent="0.2">
      <c r="E44" s="4">
        <v>0</v>
      </c>
      <c r="F44" s="5">
        <v>5437</v>
      </c>
      <c r="G44" s="5">
        <v>329</v>
      </c>
      <c r="H44" s="6">
        <f>F44+G44</f>
        <v>5766</v>
      </c>
      <c r="I44" s="61"/>
      <c r="J44" s="2">
        <v>0</v>
      </c>
      <c r="K44" s="7">
        <f>F44/H44</f>
        <v>0.94294138050641696</v>
      </c>
      <c r="L44" s="7">
        <f>G44/H44</f>
        <v>5.7058619493583075E-2</v>
      </c>
      <c r="M44" s="2" t="s">
        <v>7</v>
      </c>
      <c r="N44" s="14">
        <f>L44</f>
        <v>5.7058619493583075E-2</v>
      </c>
      <c r="O44" s="2" t="s">
        <v>10</v>
      </c>
      <c r="P44" s="14">
        <f>G45/(F45+G45)</f>
        <v>0.31213872832369943</v>
      </c>
      <c r="Q44" s="27" t="s">
        <v>16</v>
      </c>
      <c r="R44" s="3">
        <f>K44</f>
        <v>0.94294138050641696</v>
      </c>
      <c r="S44" s="30"/>
    </row>
    <row r="45" spans="5:21" ht="43" thickBot="1" x14ac:dyDescent="0.25">
      <c r="E45" s="8">
        <v>1</v>
      </c>
      <c r="F45" s="9">
        <v>1071</v>
      </c>
      <c r="G45" s="9">
        <v>486</v>
      </c>
      <c r="H45" s="10">
        <f>F45+G45</f>
        <v>1557</v>
      </c>
      <c r="I45" s="53"/>
      <c r="J45" s="12">
        <v>1</v>
      </c>
      <c r="K45" s="13">
        <f>F45/H45</f>
        <v>0.68786127167630062</v>
      </c>
      <c r="L45" s="13">
        <f>G45/H45</f>
        <v>0.31213872832369943</v>
      </c>
      <c r="M45" s="12" t="s">
        <v>8</v>
      </c>
      <c r="N45" s="15">
        <f>K45</f>
        <v>0.68786127167630062</v>
      </c>
      <c r="O45" s="12" t="s">
        <v>6</v>
      </c>
      <c r="P45" s="15">
        <f>(2*L45)/(2*L45+K45+L44)</f>
        <v>0.45594410304883803</v>
      </c>
      <c r="Q45" s="28" t="str">
        <f>$Q$7</f>
        <v>F1=2*Precision*recall)/(Precision + recall)</v>
      </c>
      <c r="R45" s="25">
        <f>2*(P43*P44)/SUM(P43:P44)</f>
        <v>0.40978077571669475</v>
      </c>
      <c r="S45" s="30"/>
    </row>
    <row r="46" spans="5:21" ht="16" thickBot="1" x14ac:dyDescent="0.25">
      <c r="E46" s="62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35" t="s">
        <v>47</v>
      </c>
      <c r="R46" s="36">
        <v>1.17</v>
      </c>
      <c r="S46" s="30"/>
    </row>
    <row r="48" spans="5:21" ht="16" thickBot="1" x14ac:dyDescent="0.25"/>
    <row r="49" spans="5:21" x14ac:dyDescent="0.2">
      <c r="E49" s="45" t="s">
        <v>26</v>
      </c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/>
      <c r="Q49" s="48"/>
      <c r="R49" s="49"/>
      <c r="S49" s="29"/>
    </row>
    <row r="50" spans="5:21" ht="16" thickBot="1" x14ac:dyDescent="0.25"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2"/>
      <c r="P50" s="52"/>
      <c r="Q50" s="53"/>
      <c r="R50" s="54"/>
      <c r="S50" s="29"/>
    </row>
    <row r="51" spans="5:21" x14ac:dyDescent="0.2">
      <c r="E51" s="55" t="s">
        <v>0</v>
      </c>
      <c r="F51" s="57" t="s">
        <v>1</v>
      </c>
      <c r="G51" s="57"/>
      <c r="H51" s="57" t="s">
        <v>2</v>
      </c>
      <c r="I51" s="60"/>
      <c r="J51" s="59" t="s">
        <v>0</v>
      </c>
      <c r="K51" s="57" t="s">
        <v>1</v>
      </c>
      <c r="L51" s="57"/>
      <c r="M51" s="17" t="s">
        <v>4</v>
      </c>
      <c r="N51" s="18">
        <f>L54</f>
        <v>0.33976044405492256</v>
      </c>
      <c r="O51" s="17" t="s">
        <v>5</v>
      </c>
      <c r="P51" s="18">
        <f>N51+N52</f>
        <v>1.2767341618400718</v>
      </c>
      <c r="Q51" s="23" t="s">
        <v>14</v>
      </c>
      <c r="R51" s="3">
        <v>0.67</v>
      </c>
      <c r="S51" s="30"/>
    </row>
    <row r="52" spans="5:21" x14ac:dyDescent="0.2">
      <c r="E52" s="56"/>
      <c r="F52" s="2">
        <v>0</v>
      </c>
      <c r="G52" s="2">
        <v>1</v>
      </c>
      <c r="H52" s="58"/>
      <c r="I52" s="61"/>
      <c r="J52" s="58"/>
      <c r="K52" s="2">
        <v>0</v>
      </c>
      <c r="L52" s="2">
        <v>1</v>
      </c>
      <c r="M52" s="2" t="s">
        <v>3</v>
      </c>
      <c r="N52" s="14">
        <f>K53</f>
        <v>0.93697371778514926</v>
      </c>
      <c r="O52" s="2" t="s">
        <v>9</v>
      </c>
      <c r="P52" s="14">
        <f>G54/(G53+G54)</f>
        <v>0.61081932773109249</v>
      </c>
      <c r="Q52" s="24" t="s">
        <v>15</v>
      </c>
      <c r="R52" s="3">
        <f>L54</f>
        <v>0.33976044405492256</v>
      </c>
      <c r="S52" s="30"/>
    </row>
    <row r="53" spans="5:21" ht="30" customHeight="1" x14ac:dyDescent="0.2">
      <c r="E53" s="4">
        <v>0</v>
      </c>
      <c r="F53" s="5">
        <v>11016</v>
      </c>
      <c r="G53" s="5">
        <v>741</v>
      </c>
      <c r="H53" s="6">
        <f>F53+G53</f>
        <v>11757</v>
      </c>
      <c r="I53" s="61"/>
      <c r="J53" s="2">
        <v>0</v>
      </c>
      <c r="K53" s="7">
        <f>F53/H53</f>
        <v>0.93697371778514926</v>
      </c>
      <c r="L53" s="7">
        <f>G53/H53</f>
        <v>6.3026282214850723E-2</v>
      </c>
      <c r="M53" s="2" t="s">
        <v>7</v>
      </c>
      <c r="N53" s="14">
        <f>L53</f>
        <v>6.3026282214850723E-2</v>
      </c>
      <c r="O53" s="2" t="s">
        <v>10</v>
      </c>
      <c r="P53" s="14">
        <f>G54/(F54+G54)</f>
        <v>0.33976044405492256</v>
      </c>
      <c r="Q53" s="24" t="s">
        <v>16</v>
      </c>
      <c r="R53" s="3">
        <f>K53</f>
        <v>0.93697371778514926</v>
      </c>
      <c r="S53" s="30"/>
    </row>
    <row r="54" spans="5:21" ht="43" thickBot="1" x14ac:dyDescent="0.25">
      <c r="E54" s="8">
        <v>1</v>
      </c>
      <c r="F54" s="9">
        <v>2260</v>
      </c>
      <c r="G54" s="9">
        <v>1163</v>
      </c>
      <c r="H54" s="10">
        <f>F54+G54</f>
        <v>3423</v>
      </c>
      <c r="I54" s="53"/>
      <c r="J54" s="12">
        <v>1</v>
      </c>
      <c r="K54" s="13">
        <f>F54/H54</f>
        <v>0.66023955594507744</v>
      </c>
      <c r="L54" s="13">
        <f>G54/H54</f>
        <v>0.33976044405492256</v>
      </c>
      <c r="M54" s="12" t="s">
        <v>8</v>
      </c>
      <c r="N54" s="15">
        <f>K54</f>
        <v>0.66023955594507744</v>
      </c>
      <c r="O54" s="12" t="s">
        <v>6</v>
      </c>
      <c r="P54" s="15">
        <f>(2*L54)/(2*L54+K54+L53)</f>
        <v>0.48440784004051435</v>
      </c>
      <c r="Q54" s="28" t="str">
        <f>$Q$7</f>
        <v>F1=2*Precision*recall)/(Precision + recall)</v>
      </c>
      <c r="R54" s="25">
        <f>2*(P52*P53)/SUM(P52:P53)</f>
        <v>0.43664351417308056</v>
      </c>
      <c r="S54" s="30"/>
    </row>
    <row r="55" spans="5:21" ht="16" thickBot="1" x14ac:dyDescent="0.25">
      <c r="E55" s="62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4"/>
      <c r="Q55" s="31" t="s">
        <v>47</v>
      </c>
      <c r="R55" s="32">
        <v>1.0349999999999999</v>
      </c>
      <c r="S55" s="30"/>
    </row>
    <row r="56" spans="5:21" x14ac:dyDescent="0.2">
      <c r="E56" s="45" t="s">
        <v>27</v>
      </c>
      <c r="F56" s="46"/>
      <c r="G56" s="46"/>
      <c r="H56" s="46"/>
      <c r="I56" s="46"/>
      <c r="J56" s="46"/>
      <c r="K56" s="46"/>
      <c r="L56" s="46"/>
      <c r="M56" s="46"/>
      <c r="N56" s="46"/>
      <c r="O56" s="47"/>
      <c r="P56" s="47"/>
      <c r="Q56" s="48"/>
      <c r="R56" s="49"/>
      <c r="S56" s="29"/>
    </row>
    <row r="57" spans="5:21" ht="16" thickBot="1" x14ac:dyDescent="0.25">
      <c r="E57" s="50"/>
      <c r="F57" s="51"/>
      <c r="G57" s="51"/>
      <c r="H57" s="51"/>
      <c r="I57" s="51"/>
      <c r="J57" s="51"/>
      <c r="K57" s="51"/>
      <c r="L57" s="51"/>
      <c r="M57" s="51"/>
      <c r="N57" s="51"/>
      <c r="O57" s="52"/>
      <c r="P57" s="52"/>
      <c r="Q57" s="53"/>
      <c r="R57" s="54"/>
      <c r="S57" s="29"/>
    </row>
    <row r="58" spans="5:21" ht="15" customHeight="1" x14ac:dyDescent="0.2">
      <c r="E58" s="55" t="s">
        <v>0</v>
      </c>
      <c r="F58" s="57" t="s">
        <v>1</v>
      </c>
      <c r="G58" s="57"/>
      <c r="H58" s="57" t="s">
        <v>2</v>
      </c>
      <c r="I58" s="60"/>
      <c r="J58" s="59" t="s">
        <v>0</v>
      </c>
      <c r="K58" s="57" t="s">
        <v>1</v>
      </c>
      <c r="L58" s="57"/>
      <c r="M58" s="17" t="s">
        <v>4</v>
      </c>
      <c r="N58" s="18">
        <f>L61</f>
        <v>0.34299516908212563</v>
      </c>
      <c r="O58" s="17" t="s">
        <v>5</v>
      </c>
      <c r="P58" s="18">
        <f>N58+N59</f>
        <v>1.2787938336943496</v>
      </c>
      <c r="Q58" s="23" t="s">
        <v>14</v>
      </c>
      <c r="R58" s="3">
        <v>0.68</v>
      </c>
      <c r="S58" s="30"/>
      <c r="U58" s="1"/>
    </row>
    <row r="59" spans="5:21" x14ac:dyDescent="0.2">
      <c r="E59" s="56"/>
      <c r="F59" s="2">
        <v>0</v>
      </c>
      <c r="G59" s="2">
        <v>1</v>
      </c>
      <c r="H59" s="58"/>
      <c r="I59" s="61"/>
      <c r="J59" s="58"/>
      <c r="K59" s="2">
        <v>0</v>
      </c>
      <c r="L59" s="2">
        <v>1</v>
      </c>
      <c r="M59" s="2" t="s">
        <v>3</v>
      </c>
      <c r="N59" s="14">
        <f>K60</f>
        <v>0.93579866461222394</v>
      </c>
      <c r="O59" s="2" t="s">
        <v>9</v>
      </c>
      <c r="P59" s="14">
        <f>G61/(G60+G61)</f>
        <v>0.60233297985153766</v>
      </c>
      <c r="Q59" s="24" t="s">
        <v>15</v>
      </c>
      <c r="R59" s="3">
        <f>L61</f>
        <v>0.34299516908212563</v>
      </c>
      <c r="S59" s="30"/>
    </row>
    <row r="60" spans="5:21" ht="28" customHeight="1" x14ac:dyDescent="0.2">
      <c r="E60" s="4">
        <v>0</v>
      </c>
      <c r="F60" s="5">
        <v>5466</v>
      </c>
      <c r="G60" s="5">
        <v>375</v>
      </c>
      <c r="H60" s="6">
        <f>F60+G60</f>
        <v>5841</v>
      </c>
      <c r="I60" s="61"/>
      <c r="J60" s="2">
        <v>0</v>
      </c>
      <c r="K60" s="7">
        <f>F60/H60</f>
        <v>0.93579866461222394</v>
      </c>
      <c r="L60" s="7">
        <f>G60/H60</f>
        <v>6.420133538777606E-2</v>
      </c>
      <c r="M60" s="2" t="s">
        <v>7</v>
      </c>
      <c r="N60" s="14">
        <f>L60</f>
        <v>6.420133538777606E-2</v>
      </c>
      <c r="O60" s="2" t="s">
        <v>10</v>
      </c>
      <c r="P60" s="14">
        <f>G61/(F61+G61)</f>
        <v>0.34299516908212563</v>
      </c>
      <c r="Q60" s="24" t="s">
        <v>16</v>
      </c>
      <c r="R60" s="3">
        <f>K60</f>
        <v>0.93579866461222394</v>
      </c>
      <c r="S60" s="30"/>
    </row>
    <row r="61" spans="5:21" ht="43" thickBot="1" x14ac:dyDescent="0.25">
      <c r="E61" s="8">
        <v>1</v>
      </c>
      <c r="F61" s="9">
        <v>1088</v>
      </c>
      <c r="G61" s="9">
        <v>568</v>
      </c>
      <c r="H61" s="10">
        <f>F61+G61</f>
        <v>1656</v>
      </c>
      <c r="I61" s="53"/>
      <c r="J61" s="12">
        <v>1</v>
      </c>
      <c r="K61" s="13">
        <f>F61/H61</f>
        <v>0.65700483091787443</v>
      </c>
      <c r="L61" s="13">
        <f>G61/H61</f>
        <v>0.34299516908212563</v>
      </c>
      <c r="M61" s="12" t="s">
        <v>8</v>
      </c>
      <c r="N61" s="15">
        <f>K61</f>
        <v>0.65700483091787443</v>
      </c>
      <c r="O61" s="12" t="s">
        <v>6</v>
      </c>
      <c r="P61" s="15">
        <f>(2*L61)/(2*L61+K61+L60)</f>
        <v>0.48748723862319954</v>
      </c>
      <c r="Q61" s="28" t="str">
        <f>$Q$7</f>
        <v>F1=2*Precision*recall)/(Precision + recall)</v>
      </c>
      <c r="R61" s="25">
        <f>2*(P59*P60)/SUM(P59:P60)</f>
        <v>0.43709118891881493</v>
      </c>
      <c r="S61" s="30"/>
    </row>
    <row r="62" spans="5:21" ht="16" thickBot="1" x14ac:dyDescent="0.25">
      <c r="E62" s="62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4"/>
      <c r="Q62" s="31" t="s">
        <v>47</v>
      </c>
      <c r="R62" s="32">
        <v>1.06</v>
      </c>
      <c r="S62" s="30"/>
    </row>
    <row r="63" spans="5:21" x14ac:dyDescent="0.2">
      <c r="E63" s="65" t="s">
        <v>50</v>
      </c>
      <c r="F63" s="66"/>
      <c r="G63" s="66"/>
      <c r="H63" s="66"/>
      <c r="I63" s="66"/>
      <c r="J63" s="66"/>
      <c r="K63" s="66"/>
      <c r="L63" s="66"/>
      <c r="M63" s="66"/>
      <c r="N63" s="66"/>
      <c r="O63" s="67"/>
      <c r="P63" s="67"/>
      <c r="Q63" s="68"/>
      <c r="R63" s="69"/>
      <c r="S63" s="29"/>
    </row>
    <row r="64" spans="5:21" ht="16" thickBot="1" x14ac:dyDescent="0.25">
      <c r="E64" s="70"/>
      <c r="F64" s="71"/>
      <c r="G64" s="71"/>
      <c r="H64" s="71"/>
      <c r="I64" s="71"/>
      <c r="J64" s="71"/>
      <c r="K64" s="71"/>
      <c r="L64" s="71"/>
      <c r="M64" s="71"/>
      <c r="N64" s="71"/>
      <c r="O64" s="72"/>
      <c r="P64" s="72"/>
      <c r="Q64" s="73"/>
      <c r="R64" s="74"/>
      <c r="S64" s="29"/>
    </row>
    <row r="65" spans="5:21" ht="15" customHeight="1" x14ac:dyDescent="0.2">
      <c r="E65" s="55" t="s">
        <v>0</v>
      </c>
      <c r="F65" s="57" t="s">
        <v>1</v>
      </c>
      <c r="G65" s="57"/>
      <c r="H65" s="57" t="s">
        <v>2</v>
      </c>
      <c r="I65" s="60"/>
      <c r="J65" s="59" t="s">
        <v>0</v>
      </c>
      <c r="K65" s="57" t="s">
        <v>1</v>
      </c>
      <c r="L65" s="57"/>
      <c r="M65" s="17" t="s">
        <v>4</v>
      </c>
      <c r="N65" s="18">
        <f>L68</f>
        <v>0.33076429030186255</v>
      </c>
      <c r="O65" s="17" t="s">
        <v>5</v>
      </c>
      <c r="P65" s="18">
        <f>N65+N66</f>
        <v>1.2645138567257266</v>
      </c>
      <c r="Q65" s="26" t="s">
        <v>14</v>
      </c>
      <c r="R65" s="3">
        <v>0.67</v>
      </c>
      <c r="S65" s="30"/>
      <c r="U65" s="1"/>
    </row>
    <row r="66" spans="5:21" x14ac:dyDescent="0.2">
      <c r="E66" s="56"/>
      <c r="F66" s="2">
        <v>0</v>
      </c>
      <c r="G66" s="2">
        <v>1</v>
      </c>
      <c r="H66" s="58"/>
      <c r="I66" s="61"/>
      <c r="J66" s="58"/>
      <c r="K66" s="2">
        <v>0</v>
      </c>
      <c r="L66" s="2">
        <v>1</v>
      </c>
      <c r="M66" s="2" t="s">
        <v>3</v>
      </c>
      <c r="N66" s="14">
        <f>K67</f>
        <v>0.93374956642386409</v>
      </c>
      <c r="O66" s="2" t="s">
        <v>9</v>
      </c>
      <c r="P66" s="14">
        <f>G68/(G67+G68)</f>
        <v>0.5741360089186176</v>
      </c>
      <c r="Q66" s="27" t="s">
        <v>15</v>
      </c>
      <c r="R66" s="3">
        <f>L68</f>
        <v>0.33076429030186255</v>
      </c>
      <c r="S66" s="30"/>
    </row>
    <row r="67" spans="5:21" ht="28" customHeight="1" x14ac:dyDescent="0.2">
      <c r="E67" s="4">
        <v>0</v>
      </c>
      <c r="F67" s="5">
        <v>5384</v>
      </c>
      <c r="G67" s="5">
        <v>382</v>
      </c>
      <c r="H67" s="6">
        <f>F67+G67</f>
        <v>5766</v>
      </c>
      <c r="I67" s="61"/>
      <c r="J67" s="2">
        <v>0</v>
      </c>
      <c r="K67" s="7">
        <f>F67/H67</f>
        <v>0.93374956642386409</v>
      </c>
      <c r="L67" s="7">
        <f>G67/H67</f>
        <v>6.625043357613597E-2</v>
      </c>
      <c r="M67" s="2" t="s">
        <v>7</v>
      </c>
      <c r="N67" s="14">
        <f>L67</f>
        <v>6.625043357613597E-2</v>
      </c>
      <c r="O67" s="2" t="s">
        <v>10</v>
      </c>
      <c r="P67" s="14">
        <f>G68/(F68+G68)</f>
        <v>0.33076429030186255</v>
      </c>
      <c r="Q67" s="27" t="s">
        <v>16</v>
      </c>
      <c r="R67" s="3">
        <f>K67</f>
        <v>0.93374956642386409</v>
      </c>
      <c r="S67" s="30"/>
    </row>
    <row r="68" spans="5:21" ht="43" thickBot="1" x14ac:dyDescent="0.25">
      <c r="E68" s="8">
        <v>1</v>
      </c>
      <c r="F68" s="9">
        <v>1042</v>
      </c>
      <c r="G68" s="9">
        <v>515</v>
      </c>
      <c r="H68" s="10">
        <f>F68+G68</f>
        <v>1557</v>
      </c>
      <c r="I68" s="53"/>
      <c r="J68" s="12">
        <v>1</v>
      </c>
      <c r="K68" s="13">
        <f>F68/H68</f>
        <v>0.66923570969813739</v>
      </c>
      <c r="L68" s="13">
        <f>G68/H68</f>
        <v>0.33076429030186255</v>
      </c>
      <c r="M68" s="12" t="s">
        <v>8</v>
      </c>
      <c r="N68" s="15">
        <f>K68</f>
        <v>0.66923570969813739</v>
      </c>
      <c r="O68" s="12" t="s">
        <v>6</v>
      </c>
      <c r="P68" s="15">
        <f>(2*L68)/(2*L68+K68+L67)</f>
        <v>0.47353014202124938</v>
      </c>
      <c r="Q68" s="28" t="str">
        <f>$Q$7</f>
        <v>F1=2*Precision*recall)/(Precision + recall)</v>
      </c>
      <c r="R68" s="25">
        <f>2*(P66*P67)/SUM(P66:P67)</f>
        <v>0.41972290138549306</v>
      </c>
      <c r="S68" s="30"/>
    </row>
    <row r="69" spans="5:21" ht="16" thickBot="1" x14ac:dyDescent="0.25">
      <c r="E69" s="62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35" t="s">
        <v>47</v>
      </c>
      <c r="R69" s="36">
        <v>1.17</v>
      </c>
      <c r="S69" s="30"/>
    </row>
    <row r="72" spans="5:21" ht="16" thickBot="1" x14ac:dyDescent="0.25"/>
    <row r="73" spans="5:21" x14ac:dyDescent="0.2">
      <c r="E73" s="45" t="s">
        <v>28</v>
      </c>
      <c r="F73" s="46"/>
      <c r="G73" s="46"/>
      <c r="H73" s="46"/>
      <c r="I73" s="46"/>
      <c r="J73" s="46"/>
      <c r="K73" s="46"/>
      <c r="L73" s="46"/>
      <c r="M73" s="46"/>
      <c r="N73" s="46"/>
      <c r="O73" s="47"/>
      <c r="P73" s="47"/>
      <c r="Q73" s="48"/>
      <c r="R73" s="49"/>
      <c r="S73" s="29"/>
    </row>
    <row r="74" spans="5:21" ht="16" thickBot="1" x14ac:dyDescent="0.25">
      <c r="E74" s="50"/>
      <c r="F74" s="51"/>
      <c r="G74" s="51"/>
      <c r="H74" s="51"/>
      <c r="I74" s="51"/>
      <c r="J74" s="51"/>
      <c r="K74" s="51"/>
      <c r="L74" s="51"/>
      <c r="M74" s="51"/>
      <c r="N74" s="51"/>
      <c r="O74" s="52"/>
      <c r="P74" s="52"/>
      <c r="Q74" s="53"/>
      <c r="R74" s="54"/>
      <c r="S74" s="29"/>
    </row>
    <row r="75" spans="5:21" x14ac:dyDescent="0.2">
      <c r="E75" s="55" t="s">
        <v>0</v>
      </c>
      <c r="F75" s="57" t="s">
        <v>1</v>
      </c>
      <c r="G75" s="57"/>
      <c r="H75" s="57" t="s">
        <v>2</v>
      </c>
      <c r="I75" s="60"/>
      <c r="J75" s="59" t="s">
        <v>0</v>
      </c>
      <c r="K75" s="57" t="s">
        <v>1</v>
      </c>
      <c r="L75" s="57"/>
      <c r="M75" s="17" t="s">
        <v>4</v>
      </c>
      <c r="N75" s="18">
        <f>L78</f>
        <v>0.15775635407537247</v>
      </c>
      <c r="O75" s="17" t="s">
        <v>5</v>
      </c>
      <c r="P75" s="18">
        <f>N75+N76</f>
        <v>1.130368414975262</v>
      </c>
      <c r="Q75" s="23" t="s">
        <v>14</v>
      </c>
      <c r="R75" s="3">
        <v>0.77</v>
      </c>
      <c r="S75" s="30"/>
    </row>
    <row r="76" spans="5:21" x14ac:dyDescent="0.2">
      <c r="E76" s="56"/>
      <c r="F76" s="2">
        <v>0</v>
      </c>
      <c r="G76" s="2">
        <v>1</v>
      </c>
      <c r="H76" s="58"/>
      <c r="I76" s="61"/>
      <c r="J76" s="58"/>
      <c r="K76" s="2">
        <v>0</v>
      </c>
      <c r="L76" s="2">
        <v>1</v>
      </c>
      <c r="M76" s="2" t="s">
        <v>3</v>
      </c>
      <c r="N76" s="14">
        <f>K77</f>
        <v>0.97261206089988939</v>
      </c>
      <c r="O76" s="2" t="s">
        <v>9</v>
      </c>
      <c r="P76" s="14">
        <f>G78/(G77+G78)</f>
        <v>0.62645011600928069</v>
      </c>
      <c r="Q76" s="24" t="s">
        <v>15</v>
      </c>
      <c r="R76" s="3">
        <f>L78</f>
        <v>0.15775635407537247</v>
      </c>
      <c r="S76" s="30"/>
    </row>
    <row r="77" spans="5:21" ht="30" customHeight="1" x14ac:dyDescent="0.2">
      <c r="E77" s="4">
        <v>0</v>
      </c>
      <c r="F77" s="5">
        <v>11435</v>
      </c>
      <c r="G77" s="5">
        <v>322</v>
      </c>
      <c r="H77" s="6">
        <f>F77+G77</f>
        <v>11757</v>
      </c>
      <c r="I77" s="61"/>
      <c r="J77" s="2">
        <v>0</v>
      </c>
      <c r="K77" s="7">
        <f>F77/H77</f>
        <v>0.97261206089988939</v>
      </c>
      <c r="L77" s="7">
        <f>G77/H77</f>
        <v>2.7387939100110573E-2</v>
      </c>
      <c r="M77" s="2" t="s">
        <v>7</v>
      </c>
      <c r="N77" s="14">
        <f>L77</f>
        <v>2.7387939100110573E-2</v>
      </c>
      <c r="O77" s="2" t="s">
        <v>10</v>
      </c>
      <c r="P77" s="14">
        <f>G78/(F78+G78)</f>
        <v>0.15775635407537247</v>
      </c>
      <c r="Q77" s="24" t="s">
        <v>16</v>
      </c>
      <c r="R77" s="3">
        <f>K77</f>
        <v>0.97261206089988939</v>
      </c>
      <c r="S77" s="30"/>
    </row>
    <row r="78" spans="5:21" ht="43" thickBot="1" x14ac:dyDescent="0.25">
      <c r="E78" s="8">
        <v>1</v>
      </c>
      <c r="F78" s="9">
        <v>2883</v>
      </c>
      <c r="G78" s="9">
        <v>540</v>
      </c>
      <c r="H78" s="10">
        <f>F78+G78</f>
        <v>3423</v>
      </c>
      <c r="I78" s="53"/>
      <c r="J78" s="12">
        <v>1</v>
      </c>
      <c r="K78" s="13">
        <f>F78/H78</f>
        <v>0.84224364592462753</v>
      </c>
      <c r="L78" s="13">
        <f>G78/H78</f>
        <v>0.15775635407537247</v>
      </c>
      <c r="M78" s="12" t="s">
        <v>8</v>
      </c>
      <c r="N78" s="15">
        <f>K78</f>
        <v>0.84224364592462753</v>
      </c>
      <c r="O78" s="12" t="s">
        <v>6</v>
      </c>
      <c r="P78" s="15">
        <f>(2*L78)/(2*L78+K78+L77)</f>
        <v>0.26622303289784083</v>
      </c>
      <c r="Q78" s="28" t="str">
        <f>$Q$7</f>
        <v>F1=2*Precision*recall)/(Precision + recall)</v>
      </c>
      <c r="R78" s="25">
        <f>2*(P76*P77)/SUM(P76:P77)</f>
        <v>0.25204200700116686</v>
      </c>
      <c r="S78" s="30"/>
    </row>
    <row r="79" spans="5:21" ht="16" thickBot="1" x14ac:dyDescent="0.25">
      <c r="E79" s="62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4"/>
      <c r="Q79" s="31" t="s">
        <v>47</v>
      </c>
      <c r="R79" s="32">
        <v>0.998</v>
      </c>
      <c r="S79" s="30"/>
    </row>
    <row r="80" spans="5:21" x14ac:dyDescent="0.2">
      <c r="E80" s="45" t="s">
        <v>29</v>
      </c>
      <c r="F80" s="46"/>
      <c r="G80" s="46"/>
      <c r="H80" s="46"/>
      <c r="I80" s="46"/>
      <c r="J80" s="46"/>
      <c r="K80" s="46"/>
      <c r="L80" s="46"/>
      <c r="M80" s="46"/>
      <c r="N80" s="46"/>
      <c r="O80" s="47"/>
      <c r="P80" s="47"/>
      <c r="Q80" s="48"/>
      <c r="R80" s="49"/>
      <c r="S80" s="29"/>
    </row>
    <row r="81" spans="5:21" ht="16" thickBot="1" x14ac:dyDescent="0.25">
      <c r="E81" s="50"/>
      <c r="F81" s="51"/>
      <c r="G81" s="51"/>
      <c r="H81" s="51"/>
      <c r="I81" s="51"/>
      <c r="J81" s="51"/>
      <c r="K81" s="51"/>
      <c r="L81" s="51"/>
      <c r="M81" s="51"/>
      <c r="N81" s="51"/>
      <c r="O81" s="52"/>
      <c r="P81" s="52"/>
      <c r="Q81" s="53"/>
      <c r="R81" s="54"/>
      <c r="S81" s="29"/>
    </row>
    <row r="82" spans="5:21" ht="15" customHeight="1" x14ac:dyDescent="0.2">
      <c r="E82" s="55" t="s">
        <v>0</v>
      </c>
      <c r="F82" s="57" t="s">
        <v>1</v>
      </c>
      <c r="G82" s="57"/>
      <c r="H82" s="57" t="s">
        <v>2</v>
      </c>
      <c r="I82" s="60"/>
      <c r="J82" s="59" t="s">
        <v>0</v>
      </c>
      <c r="K82" s="57" t="s">
        <v>1</v>
      </c>
      <c r="L82" s="57"/>
      <c r="M82" s="17" t="s">
        <v>4</v>
      </c>
      <c r="N82" s="18">
        <f>L85</f>
        <v>0.16243961352657005</v>
      </c>
      <c r="O82" s="17" t="s">
        <v>5</v>
      </c>
      <c r="P82" s="18">
        <f>N82+N83</f>
        <v>1.1323077867845739</v>
      </c>
      <c r="Q82" s="23" t="s">
        <v>14</v>
      </c>
      <c r="R82" s="3">
        <v>0.77</v>
      </c>
      <c r="S82" s="30"/>
      <c r="U82" s="1"/>
    </row>
    <row r="83" spans="5:21" x14ac:dyDescent="0.2">
      <c r="E83" s="56"/>
      <c r="F83" s="2">
        <v>0</v>
      </c>
      <c r="G83" s="2">
        <v>1</v>
      </c>
      <c r="H83" s="58"/>
      <c r="I83" s="61"/>
      <c r="J83" s="58"/>
      <c r="K83" s="2">
        <v>0</v>
      </c>
      <c r="L83" s="2">
        <v>1</v>
      </c>
      <c r="M83" s="2" t="s">
        <v>3</v>
      </c>
      <c r="N83" s="14">
        <f>K84</f>
        <v>0.96986817325800379</v>
      </c>
      <c r="O83" s="2" t="s">
        <v>9</v>
      </c>
      <c r="P83" s="14">
        <f>G85/(G84+G85)</f>
        <v>0.60449438202247197</v>
      </c>
      <c r="Q83" s="24" t="s">
        <v>15</v>
      </c>
      <c r="R83" s="3">
        <f>L85</f>
        <v>0.16243961352657005</v>
      </c>
      <c r="S83" s="30"/>
    </row>
    <row r="84" spans="5:21" ht="28" customHeight="1" x14ac:dyDescent="0.2">
      <c r="E84" s="4">
        <v>0</v>
      </c>
      <c r="F84" s="5">
        <v>5665</v>
      </c>
      <c r="G84" s="5">
        <v>176</v>
      </c>
      <c r="H84" s="6">
        <f>F84+G84</f>
        <v>5841</v>
      </c>
      <c r="I84" s="61"/>
      <c r="J84" s="2">
        <v>0</v>
      </c>
      <c r="K84" s="7">
        <f>F84/H84</f>
        <v>0.96986817325800379</v>
      </c>
      <c r="L84" s="7">
        <f>G84/H84</f>
        <v>3.0131826741996232E-2</v>
      </c>
      <c r="M84" s="2" t="s">
        <v>7</v>
      </c>
      <c r="N84" s="14">
        <f>L84</f>
        <v>3.0131826741996232E-2</v>
      </c>
      <c r="O84" s="2" t="s">
        <v>10</v>
      </c>
      <c r="P84" s="14">
        <f>G85/(F85+G85)</f>
        <v>0.16243961352657005</v>
      </c>
      <c r="Q84" s="24" t="s">
        <v>16</v>
      </c>
      <c r="R84" s="3">
        <f>K84</f>
        <v>0.96986817325800379</v>
      </c>
      <c r="S84" s="30"/>
    </row>
    <row r="85" spans="5:21" ht="43" thickBot="1" x14ac:dyDescent="0.25">
      <c r="E85" s="8">
        <v>1</v>
      </c>
      <c r="F85" s="9">
        <v>1387</v>
      </c>
      <c r="G85" s="9">
        <v>269</v>
      </c>
      <c r="H85" s="10">
        <f>F85+G85</f>
        <v>1656</v>
      </c>
      <c r="I85" s="53"/>
      <c r="J85" s="12">
        <v>1</v>
      </c>
      <c r="K85" s="13">
        <f>F85/H85</f>
        <v>0.8375603864734299</v>
      </c>
      <c r="L85" s="13">
        <f>G85/H85</f>
        <v>0.16243961352657005</v>
      </c>
      <c r="M85" s="12" t="s">
        <v>8</v>
      </c>
      <c r="N85" s="15">
        <f>K85</f>
        <v>0.8375603864734299</v>
      </c>
      <c r="O85" s="12" t="s">
        <v>6</v>
      </c>
      <c r="P85" s="15">
        <f>(2*L85)/(2*L85+K85+L84)</f>
        <v>0.272419090448768</v>
      </c>
      <c r="Q85" s="28" t="str">
        <f>$Q$7</f>
        <v>F1=2*Precision*recall)/(Precision + recall)</v>
      </c>
      <c r="R85" s="25">
        <f>2*(P83*P84)/SUM(P83:P84)</f>
        <v>0.2560685387910519</v>
      </c>
      <c r="S85" s="30"/>
    </row>
    <row r="86" spans="5:21" ht="16" thickBot="1" x14ac:dyDescent="0.25">
      <c r="E86" s="62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4"/>
      <c r="Q86" s="31" t="s">
        <v>47</v>
      </c>
      <c r="R86" s="32">
        <v>1.024</v>
      </c>
      <c r="S86" s="30"/>
    </row>
    <row r="87" spans="5:21" x14ac:dyDescent="0.2">
      <c r="E87" s="75" t="s">
        <v>51</v>
      </c>
      <c r="F87" s="46"/>
      <c r="G87" s="46"/>
      <c r="H87" s="46"/>
      <c r="I87" s="46"/>
      <c r="J87" s="46"/>
      <c r="K87" s="46"/>
      <c r="L87" s="46"/>
      <c r="M87" s="46"/>
      <c r="N87" s="46"/>
      <c r="O87" s="47"/>
      <c r="P87" s="47"/>
      <c r="Q87" s="48"/>
      <c r="R87" s="49"/>
      <c r="S87" s="29"/>
    </row>
    <row r="88" spans="5:21" ht="16" thickBot="1" x14ac:dyDescent="0.25">
      <c r="E88" s="50"/>
      <c r="F88" s="51"/>
      <c r="G88" s="51"/>
      <c r="H88" s="51"/>
      <c r="I88" s="51"/>
      <c r="J88" s="51"/>
      <c r="K88" s="51"/>
      <c r="L88" s="51"/>
      <c r="M88" s="51"/>
      <c r="N88" s="51"/>
      <c r="O88" s="52"/>
      <c r="P88" s="52"/>
      <c r="Q88" s="53"/>
      <c r="R88" s="54"/>
      <c r="S88" s="29"/>
    </row>
    <row r="89" spans="5:21" ht="15" customHeight="1" x14ac:dyDescent="0.2">
      <c r="E89" s="55" t="s">
        <v>0</v>
      </c>
      <c r="F89" s="57" t="s">
        <v>1</v>
      </c>
      <c r="G89" s="57"/>
      <c r="H89" s="57" t="s">
        <v>2</v>
      </c>
      <c r="I89" s="60"/>
      <c r="J89" s="59" t="s">
        <v>0</v>
      </c>
      <c r="K89" s="57" t="s">
        <v>1</v>
      </c>
      <c r="L89" s="57"/>
      <c r="M89" s="17" t="s">
        <v>4</v>
      </c>
      <c r="N89" s="18">
        <f>L92</f>
        <v>0.15671162491971741</v>
      </c>
      <c r="O89" s="17" t="s">
        <v>5</v>
      </c>
      <c r="P89" s="18">
        <f>N89+N90</f>
        <v>1.1296564740352222</v>
      </c>
      <c r="Q89" s="26" t="s">
        <v>14</v>
      </c>
      <c r="R89" s="3">
        <v>0.76</v>
      </c>
      <c r="S89" s="30"/>
      <c r="U89" s="1"/>
    </row>
    <row r="90" spans="5:21" x14ac:dyDescent="0.2">
      <c r="E90" s="56"/>
      <c r="F90" s="2">
        <v>0</v>
      </c>
      <c r="G90" s="2">
        <v>1</v>
      </c>
      <c r="H90" s="58"/>
      <c r="I90" s="61"/>
      <c r="J90" s="58"/>
      <c r="K90" s="2">
        <v>0</v>
      </c>
      <c r="L90" s="2">
        <v>1</v>
      </c>
      <c r="M90" s="2" t="s">
        <v>3</v>
      </c>
      <c r="N90" s="14">
        <f>K91</f>
        <v>0.97294484911550472</v>
      </c>
      <c r="O90" s="2" t="s">
        <v>9</v>
      </c>
      <c r="P90" s="14">
        <f>G92/(G91+G92)</f>
        <v>0.61</v>
      </c>
      <c r="Q90" s="27" t="s">
        <v>15</v>
      </c>
      <c r="R90" s="3">
        <f>L92</f>
        <v>0.15671162491971741</v>
      </c>
      <c r="S90" s="30"/>
    </row>
    <row r="91" spans="5:21" ht="28" customHeight="1" x14ac:dyDescent="0.2">
      <c r="E91" s="4">
        <v>0</v>
      </c>
      <c r="F91" s="5">
        <v>5610</v>
      </c>
      <c r="G91" s="5">
        <v>156</v>
      </c>
      <c r="H91" s="6">
        <f>F91+G91</f>
        <v>5766</v>
      </c>
      <c r="I91" s="61"/>
      <c r="J91" s="2">
        <v>0</v>
      </c>
      <c r="K91" s="7">
        <f>F91/H91</f>
        <v>0.97294484911550472</v>
      </c>
      <c r="L91" s="7">
        <f>G91/H91</f>
        <v>2.7055150884495317E-2</v>
      </c>
      <c r="M91" s="2" t="s">
        <v>7</v>
      </c>
      <c r="N91" s="14">
        <f>L91</f>
        <v>2.7055150884495317E-2</v>
      </c>
      <c r="O91" s="2" t="s">
        <v>10</v>
      </c>
      <c r="P91" s="14">
        <f>G92/(F92+G92)</f>
        <v>0.15671162491971741</v>
      </c>
      <c r="Q91" s="27" t="s">
        <v>16</v>
      </c>
      <c r="R91" s="3">
        <f>K91</f>
        <v>0.97294484911550472</v>
      </c>
      <c r="S91" s="30"/>
    </row>
    <row r="92" spans="5:21" ht="43" thickBot="1" x14ac:dyDescent="0.25">
      <c r="E92" s="8">
        <v>1</v>
      </c>
      <c r="F92" s="9">
        <v>1313</v>
      </c>
      <c r="G92" s="9">
        <v>244</v>
      </c>
      <c r="H92" s="10">
        <f>F92+G92</f>
        <v>1557</v>
      </c>
      <c r="I92" s="53"/>
      <c r="J92" s="12">
        <v>1</v>
      </c>
      <c r="K92" s="13">
        <f>F92/H92</f>
        <v>0.84328837508028265</v>
      </c>
      <c r="L92" s="13">
        <f>G92/H92</f>
        <v>0.15671162491971741</v>
      </c>
      <c r="M92" s="12" t="s">
        <v>8</v>
      </c>
      <c r="N92" s="15">
        <f>K92</f>
        <v>0.84328837508028265</v>
      </c>
      <c r="O92" s="12" t="s">
        <v>6</v>
      </c>
      <c r="P92" s="15">
        <f>(2*L92)/(2*L92+K92+L91)</f>
        <v>0.26476773655562791</v>
      </c>
      <c r="Q92" s="28" t="str">
        <f>$Q$7</f>
        <v>F1=2*Precision*recall)/(Precision + recall)</v>
      </c>
      <c r="R92" s="25">
        <f>2*(P90*P91)/SUM(P90:P91)</f>
        <v>0.24936126724578436</v>
      </c>
      <c r="S92" s="30"/>
    </row>
    <row r="93" spans="5:21" ht="16" thickBot="1" x14ac:dyDescent="0.25">
      <c r="E93" s="62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35" t="s">
        <v>47</v>
      </c>
      <c r="R93" s="36">
        <v>1.1499999999999999</v>
      </c>
      <c r="S93" s="30"/>
    </row>
    <row r="99" spans="5:21" ht="16" thickBot="1" x14ac:dyDescent="0.25"/>
    <row r="100" spans="5:21" x14ac:dyDescent="0.2">
      <c r="E100" s="45" t="s">
        <v>30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7"/>
      <c r="P100" s="47"/>
      <c r="Q100" s="48"/>
      <c r="R100" s="49"/>
      <c r="S100" s="29"/>
    </row>
    <row r="101" spans="5:21" ht="16" thickBot="1" x14ac:dyDescent="0.25">
      <c r="E101" s="50"/>
      <c r="F101" s="51"/>
      <c r="G101" s="51"/>
      <c r="H101" s="51"/>
      <c r="I101" s="51"/>
      <c r="J101" s="51"/>
      <c r="K101" s="51"/>
      <c r="L101" s="51"/>
      <c r="M101" s="51"/>
      <c r="N101" s="51"/>
      <c r="O101" s="52"/>
      <c r="P101" s="52"/>
      <c r="Q101" s="53"/>
      <c r="R101" s="54"/>
      <c r="S101" s="29"/>
    </row>
    <row r="102" spans="5:21" x14ac:dyDescent="0.2">
      <c r="E102" s="55" t="s">
        <v>0</v>
      </c>
      <c r="F102" s="57" t="s">
        <v>1</v>
      </c>
      <c r="G102" s="57"/>
      <c r="H102" s="57" t="s">
        <v>2</v>
      </c>
      <c r="I102" s="60"/>
      <c r="J102" s="59" t="s">
        <v>0</v>
      </c>
      <c r="K102" s="57" t="s">
        <v>1</v>
      </c>
      <c r="L102" s="57"/>
      <c r="M102" s="17" t="s">
        <v>4</v>
      </c>
      <c r="N102" s="18">
        <f>L105</f>
        <v>0.15717207128250074</v>
      </c>
      <c r="O102" s="17" t="s">
        <v>5</v>
      </c>
      <c r="P102" s="18">
        <f>N102+N103</f>
        <v>1.1302944664513364</v>
      </c>
      <c r="Q102" s="23" t="s">
        <v>14</v>
      </c>
      <c r="R102" s="3">
        <v>0.77</v>
      </c>
      <c r="S102" s="30"/>
    </row>
    <row r="103" spans="5:21" x14ac:dyDescent="0.2">
      <c r="E103" s="56"/>
      <c r="F103" s="2">
        <v>0</v>
      </c>
      <c r="G103" s="2">
        <v>1</v>
      </c>
      <c r="H103" s="58"/>
      <c r="I103" s="61"/>
      <c r="J103" s="58"/>
      <c r="K103" s="2">
        <v>0</v>
      </c>
      <c r="L103" s="2">
        <v>1</v>
      </c>
      <c r="M103" s="2" t="s">
        <v>3</v>
      </c>
      <c r="N103" s="14">
        <f>K104</f>
        <v>0.97312239516883559</v>
      </c>
      <c r="O103" s="2" t="s">
        <v>9</v>
      </c>
      <c r="P103" s="14">
        <f>G105/(G104+G105)</f>
        <v>0.62997658079625296</v>
      </c>
      <c r="Q103" s="24" t="s">
        <v>15</v>
      </c>
      <c r="R103" s="3">
        <f>L105</f>
        <v>0.15717207128250074</v>
      </c>
      <c r="S103" s="30"/>
    </row>
    <row r="104" spans="5:21" ht="30" customHeight="1" x14ac:dyDescent="0.2">
      <c r="E104" s="4">
        <v>0</v>
      </c>
      <c r="F104" s="5">
        <v>11441</v>
      </c>
      <c r="G104" s="5">
        <v>316</v>
      </c>
      <c r="H104" s="6">
        <f>F104+G104</f>
        <v>11757</v>
      </c>
      <c r="I104" s="61"/>
      <c r="J104" s="2">
        <v>0</v>
      </c>
      <c r="K104" s="7">
        <f>F104/H104</f>
        <v>0.97312239516883559</v>
      </c>
      <c r="L104" s="7">
        <f>G104/H104</f>
        <v>2.6877604831164411E-2</v>
      </c>
      <c r="M104" s="2" t="s">
        <v>7</v>
      </c>
      <c r="N104" s="14">
        <f>L104</f>
        <v>2.6877604831164411E-2</v>
      </c>
      <c r="O104" s="2" t="s">
        <v>10</v>
      </c>
      <c r="P104" s="14">
        <f>G105/(F105+G105)</f>
        <v>0.15717207128250074</v>
      </c>
      <c r="Q104" s="24" t="s">
        <v>16</v>
      </c>
      <c r="R104" s="3">
        <f>K104</f>
        <v>0.97312239516883559</v>
      </c>
      <c r="S104" s="30"/>
    </row>
    <row r="105" spans="5:21" ht="43" thickBot="1" x14ac:dyDescent="0.25">
      <c r="E105" s="8">
        <v>1</v>
      </c>
      <c r="F105" s="9">
        <v>2885</v>
      </c>
      <c r="G105" s="9">
        <v>538</v>
      </c>
      <c r="H105" s="10">
        <f>F105+G105</f>
        <v>3423</v>
      </c>
      <c r="I105" s="53"/>
      <c r="J105" s="12">
        <v>1</v>
      </c>
      <c r="K105" s="13">
        <f>F105/H105</f>
        <v>0.84282792871749923</v>
      </c>
      <c r="L105" s="13">
        <f>G105/H105</f>
        <v>0.15717207128250074</v>
      </c>
      <c r="M105" s="12" t="s">
        <v>8</v>
      </c>
      <c r="N105" s="15">
        <f>K105</f>
        <v>0.84282792871749923</v>
      </c>
      <c r="O105" s="12" t="s">
        <v>6</v>
      </c>
      <c r="P105" s="15">
        <f>(2*L105)/(2*L105+K105+L104)</f>
        <v>0.26548222503362728</v>
      </c>
      <c r="Q105" s="28" t="str">
        <f>$Q$7</f>
        <v>F1=2*Precision*recall)/(Precision + recall)</v>
      </c>
      <c r="R105" s="25">
        <f>2*(P103*P104)/SUM(P103:P104)</f>
        <v>0.25157820902501754</v>
      </c>
      <c r="S105" s="30"/>
    </row>
    <row r="106" spans="5:21" ht="16" thickBot="1" x14ac:dyDescent="0.25">
      <c r="E106" s="62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4"/>
      <c r="Q106" s="31" t="s">
        <v>47</v>
      </c>
      <c r="R106" s="32">
        <v>0.998</v>
      </c>
      <c r="S106" s="30"/>
    </row>
    <row r="107" spans="5:21" x14ac:dyDescent="0.2">
      <c r="E107" s="45" t="s">
        <v>31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7"/>
      <c r="P107" s="47"/>
      <c r="Q107" s="48"/>
      <c r="R107" s="49"/>
      <c r="S107" s="29"/>
    </row>
    <row r="108" spans="5:21" ht="16" thickBot="1" x14ac:dyDescent="0.25">
      <c r="E108" s="50"/>
      <c r="F108" s="51"/>
      <c r="G108" s="51"/>
      <c r="H108" s="51"/>
      <c r="I108" s="51"/>
      <c r="J108" s="51"/>
      <c r="K108" s="51"/>
      <c r="L108" s="51"/>
      <c r="M108" s="51"/>
      <c r="N108" s="51"/>
      <c r="O108" s="52"/>
      <c r="P108" s="52"/>
      <c r="Q108" s="53"/>
      <c r="R108" s="54"/>
      <c r="S108" s="29"/>
    </row>
    <row r="109" spans="5:21" ht="15" customHeight="1" x14ac:dyDescent="0.2">
      <c r="E109" s="55" t="s">
        <v>0</v>
      </c>
      <c r="F109" s="57" t="s">
        <v>1</v>
      </c>
      <c r="G109" s="57"/>
      <c r="H109" s="57" t="s">
        <v>2</v>
      </c>
      <c r="I109" s="60"/>
      <c r="J109" s="59" t="s">
        <v>0</v>
      </c>
      <c r="K109" s="57" t="s">
        <v>1</v>
      </c>
      <c r="L109" s="57"/>
      <c r="M109" s="17" t="s">
        <v>4</v>
      </c>
      <c r="N109" s="18">
        <f>L112</f>
        <v>0.16304347826086957</v>
      </c>
      <c r="O109" s="17" t="s">
        <v>5</v>
      </c>
      <c r="P109" s="18">
        <f>N109+N110</f>
        <v>1.1335964657630095</v>
      </c>
      <c r="Q109" s="23" t="s">
        <v>14</v>
      </c>
      <c r="R109" s="3">
        <v>0.77</v>
      </c>
      <c r="S109" s="30"/>
      <c r="U109" s="1"/>
    </row>
    <row r="110" spans="5:21" x14ac:dyDescent="0.2">
      <c r="E110" s="56"/>
      <c r="F110" s="2">
        <v>0</v>
      </c>
      <c r="G110" s="2">
        <v>1</v>
      </c>
      <c r="H110" s="58"/>
      <c r="I110" s="61"/>
      <c r="J110" s="58"/>
      <c r="K110" s="2">
        <v>0</v>
      </c>
      <c r="L110" s="2">
        <v>1</v>
      </c>
      <c r="M110" s="2" t="s">
        <v>3</v>
      </c>
      <c r="N110" s="14">
        <f>K111</f>
        <v>0.97055298750214003</v>
      </c>
      <c r="O110" s="2" t="s">
        <v>9</v>
      </c>
      <c r="P110" s="14">
        <f>G112/(G111+G112)</f>
        <v>0.61085972850678738</v>
      </c>
      <c r="Q110" s="24" t="s">
        <v>15</v>
      </c>
      <c r="R110" s="3">
        <f>L112</f>
        <v>0.16304347826086957</v>
      </c>
      <c r="S110" s="30"/>
    </row>
    <row r="111" spans="5:21" ht="28" customHeight="1" x14ac:dyDescent="0.2">
      <c r="E111" s="4">
        <v>0</v>
      </c>
      <c r="F111" s="5">
        <v>5669</v>
      </c>
      <c r="G111" s="5">
        <v>172</v>
      </c>
      <c r="H111" s="6">
        <f>F111+G111</f>
        <v>5841</v>
      </c>
      <c r="I111" s="61"/>
      <c r="J111" s="2">
        <v>0</v>
      </c>
      <c r="K111" s="7">
        <f>F111/H111</f>
        <v>0.97055298750214003</v>
      </c>
      <c r="L111" s="7">
        <f>G111/H111</f>
        <v>2.9447012497859956E-2</v>
      </c>
      <c r="M111" s="2" t="s">
        <v>7</v>
      </c>
      <c r="N111" s="14">
        <f>L111</f>
        <v>2.9447012497859956E-2</v>
      </c>
      <c r="O111" s="2" t="s">
        <v>10</v>
      </c>
      <c r="P111" s="14">
        <f>G112/(F112+G112)</f>
        <v>0.16304347826086957</v>
      </c>
      <c r="Q111" s="24" t="s">
        <v>16</v>
      </c>
      <c r="R111" s="3">
        <f>K111</f>
        <v>0.97055298750214003</v>
      </c>
      <c r="S111" s="30"/>
    </row>
    <row r="112" spans="5:21" ht="43" thickBot="1" x14ac:dyDescent="0.25">
      <c r="E112" s="8">
        <v>1</v>
      </c>
      <c r="F112" s="9">
        <v>1386</v>
      </c>
      <c r="G112" s="9">
        <v>270</v>
      </c>
      <c r="H112" s="10">
        <f>F112+G112</f>
        <v>1656</v>
      </c>
      <c r="I112" s="53"/>
      <c r="J112" s="12">
        <v>1</v>
      </c>
      <c r="K112" s="13">
        <f>F112/H112</f>
        <v>0.83695652173913049</v>
      </c>
      <c r="L112" s="13">
        <f>G112/H112</f>
        <v>0.16304347826086957</v>
      </c>
      <c r="M112" s="12" t="s">
        <v>8</v>
      </c>
      <c r="N112" s="15">
        <f>K112</f>
        <v>0.83695652173913049</v>
      </c>
      <c r="O112" s="12" t="s">
        <v>6</v>
      </c>
      <c r="P112" s="15">
        <f>(2*L112)/(2*L112+K112+L111)</f>
        <v>0.273450362119252</v>
      </c>
      <c r="Q112" s="28" t="str">
        <f>$Q$7</f>
        <v>F1=2*Precision*recall)/(Precision + recall)</v>
      </c>
      <c r="R112" s="25">
        <f>2*(P110*P111)/SUM(P110:P111)</f>
        <v>0.25738798856053385</v>
      </c>
      <c r="S112" s="30"/>
    </row>
    <row r="113" spans="5:21" ht="16" thickBot="1" x14ac:dyDescent="0.25">
      <c r="E113" s="62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4"/>
      <c r="Q113" s="31" t="s">
        <v>47</v>
      </c>
      <c r="R113" s="32">
        <v>1.0229999999999999</v>
      </c>
      <c r="S113" s="30"/>
    </row>
    <row r="114" spans="5:21" x14ac:dyDescent="0.2">
      <c r="E114" s="75" t="s">
        <v>52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7"/>
      <c r="P114" s="47"/>
      <c r="Q114" s="48"/>
      <c r="R114" s="49"/>
      <c r="S114" s="29"/>
    </row>
    <row r="115" spans="5:21" ht="16" thickBot="1" x14ac:dyDescent="0.25">
      <c r="E115" s="50"/>
      <c r="F115" s="51"/>
      <c r="G115" s="51"/>
      <c r="H115" s="51"/>
      <c r="I115" s="51"/>
      <c r="J115" s="51"/>
      <c r="K115" s="51"/>
      <c r="L115" s="51"/>
      <c r="M115" s="51"/>
      <c r="N115" s="51"/>
      <c r="O115" s="52"/>
      <c r="P115" s="52"/>
      <c r="Q115" s="53"/>
      <c r="R115" s="54"/>
      <c r="S115" s="29"/>
    </row>
    <row r="116" spans="5:21" ht="15" customHeight="1" x14ac:dyDescent="0.2">
      <c r="E116" s="55" t="s">
        <v>0</v>
      </c>
      <c r="F116" s="57" t="s">
        <v>1</v>
      </c>
      <c r="G116" s="57"/>
      <c r="H116" s="57" t="s">
        <v>2</v>
      </c>
      <c r="I116" s="60"/>
      <c r="J116" s="59" t="s">
        <v>0</v>
      </c>
      <c r="K116" s="57" t="s">
        <v>1</v>
      </c>
      <c r="L116" s="57"/>
      <c r="M116" s="17" t="s">
        <v>4</v>
      </c>
      <c r="N116" s="18">
        <f>L119</f>
        <v>0.15671162491971741</v>
      </c>
      <c r="O116" s="17" t="s">
        <v>5</v>
      </c>
      <c r="P116" s="18">
        <f>N116+N117</f>
        <v>1.1287893217632832</v>
      </c>
      <c r="Q116" s="26" t="s">
        <v>14</v>
      </c>
      <c r="R116" s="3">
        <v>0.76</v>
      </c>
      <c r="S116" s="30"/>
      <c r="U116" s="1"/>
    </row>
    <row r="117" spans="5:21" x14ac:dyDescent="0.2">
      <c r="E117" s="56"/>
      <c r="F117" s="2">
        <v>0</v>
      </c>
      <c r="G117" s="2">
        <v>1</v>
      </c>
      <c r="H117" s="58"/>
      <c r="I117" s="61"/>
      <c r="J117" s="58"/>
      <c r="K117" s="2">
        <v>0</v>
      </c>
      <c r="L117" s="2">
        <v>1</v>
      </c>
      <c r="M117" s="2" t="s">
        <v>3</v>
      </c>
      <c r="N117" s="14">
        <f>K118</f>
        <v>0.97207769684356571</v>
      </c>
      <c r="O117" s="2" t="s">
        <v>9</v>
      </c>
      <c r="P117" s="14">
        <f>G119/(G118+G119)</f>
        <v>0.60246913580246919</v>
      </c>
      <c r="Q117" s="27" t="s">
        <v>15</v>
      </c>
      <c r="R117" s="3">
        <f>L119</f>
        <v>0.15671162491971741</v>
      </c>
      <c r="S117" s="30"/>
    </row>
    <row r="118" spans="5:21" ht="28" customHeight="1" x14ac:dyDescent="0.2">
      <c r="E118" s="4">
        <v>0</v>
      </c>
      <c r="F118" s="5">
        <v>5605</v>
      </c>
      <c r="G118" s="5">
        <v>161</v>
      </c>
      <c r="H118" s="6">
        <f>F118+G118</f>
        <v>5766</v>
      </c>
      <c r="I118" s="61"/>
      <c r="J118" s="2">
        <v>0</v>
      </c>
      <c r="K118" s="7">
        <f>F118/H118</f>
        <v>0.97207769684356571</v>
      </c>
      <c r="L118" s="7">
        <f>G118/H118</f>
        <v>2.7922303156434271E-2</v>
      </c>
      <c r="M118" s="2" t="s">
        <v>7</v>
      </c>
      <c r="N118" s="14">
        <f>L118</f>
        <v>2.7922303156434271E-2</v>
      </c>
      <c r="O118" s="2" t="s">
        <v>10</v>
      </c>
      <c r="P118" s="14">
        <f>G119/(F119+G119)</f>
        <v>0.15671162491971741</v>
      </c>
      <c r="Q118" s="27" t="s">
        <v>16</v>
      </c>
      <c r="R118" s="3">
        <f>K118</f>
        <v>0.97207769684356571</v>
      </c>
      <c r="S118" s="30"/>
    </row>
    <row r="119" spans="5:21" ht="43" thickBot="1" x14ac:dyDescent="0.25">
      <c r="E119" s="8">
        <v>1</v>
      </c>
      <c r="F119" s="9">
        <v>1313</v>
      </c>
      <c r="G119" s="9">
        <v>244</v>
      </c>
      <c r="H119" s="10">
        <f>F119+G119</f>
        <v>1557</v>
      </c>
      <c r="I119" s="53"/>
      <c r="J119" s="12">
        <v>1</v>
      </c>
      <c r="K119" s="13">
        <f>F119/H119</f>
        <v>0.84328837508028265</v>
      </c>
      <c r="L119" s="13">
        <f>G119/H119</f>
        <v>0.15671162491971741</v>
      </c>
      <c r="M119" s="12" t="s">
        <v>8</v>
      </c>
      <c r="N119" s="15">
        <f>K119</f>
        <v>0.84328837508028265</v>
      </c>
      <c r="O119" s="12" t="s">
        <v>6</v>
      </c>
      <c r="P119" s="15">
        <f>(2*L119)/(2*L119+K119+L118)</f>
        <v>0.26457392651959155</v>
      </c>
      <c r="Q119" s="28" t="str">
        <f>$Q$7</f>
        <v>F1=2*Precision*recall)/(Precision + recall)</v>
      </c>
      <c r="R119" s="25">
        <f>2*(P117*P118)/SUM(P117:P118)</f>
        <v>0.24872579001019371</v>
      </c>
      <c r="S119" s="30"/>
    </row>
    <row r="120" spans="5:21" ht="16" thickBot="1" x14ac:dyDescent="0.25">
      <c r="E120" s="62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35" t="s">
        <v>47</v>
      </c>
      <c r="R120" s="36">
        <v>1.157</v>
      </c>
      <c r="S120" s="30"/>
    </row>
    <row r="124" spans="5:21" ht="16" thickBot="1" x14ac:dyDescent="0.25"/>
    <row r="125" spans="5:21" x14ac:dyDescent="0.2">
      <c r="E125" s="45" t="s">
        <v>32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7"/>
      <c r="P125" s="47"/>
      <c r="Q125" s="48"/>
      <c r="R125" s="49"/>
      <c r="S125" s="29"/>
    </row>
    <row r="126" spans="5:21" ht="16" thickBot="1" x14ac:dyDescent="0.25">
      <c r="E126" s="50"/>
      <c r="F126" s="51"/>
      <c r="G126" s="51"/>
      <c r="H126" s="51"/>
      <c r="I126" s="51"/>
      <c r="J126" s="51"/>
      <c r="K126" s="51"/>
      <c r="L126" s="51"/>
      <c r="M126" s="51"/>
      <c r="N126" s="51"/>
      <c r="O126" s="52"/>
      <c r="P126" s="52"/>
      <c r="Q126" s="53"/>
      <c r="R126" s="54"/>
      <c r="S126" s="29"/>
    </row>
    <row r="127" spans="5:21" x14ac:dyDescent="0.2">
      <c r="E127" s="55" t="s">
        <v>0</v>
      </c>
      <c r="F127" s="57" t="s">
        <v>1</v>
      </c>
      <c r="G127" s="57"/>
      <c r="H127" s="57" t="s">
        <v>2</v>
      </c>
      <c r="I127" s="60"/>
      <c r="J127" s="59" t="s">
        <v>0</v>
      </c>
      <c r="K127" s="57" t="s">
        <v>1</v>
      </c>
      <c r="L127" s="57"/>
      <c r="M127" s="17" t="s">
        <v>4</v>
      </c>
      <c r="N127" s="18">
        <f>L130</f>
        <v>0.32924335378323111</v>
      </c>
      <c r="O127" s="17" t="s">
        <v>5</v>
      </c>
      <c r="P127" s="18">
        <f>N127+N128</f>
        <v>1.2692790771820572</v>
      </c>
      <c r="Q127" s="23" t="s">
        <v>14</v>
      </c>
      <c r="R127" s="3">
        <v>0.76</v>
      </c>
      <c r="S127" s="30"/>
    </row>
    <row r="128" spans="5:21" x14ac:dyDescent="0.2">
      <c r="E128" s="56"/>
      <c r="F128" s="2">
        <v>0</v>
      </c>
      <c r="G128" s="2">
        <v>1</v>
      </c>
      <c r="H128" s="58"/>
      <c r="I128" s="61"/>
      <c r="J128" s="58"/>
      <c r="K128" s="2">
        <v>0</v>
      </c>
      <c r="L128" s="2">
        <v>1</v>
      </c>
      <c r="M128" s="2" t="s">
        <v>3</v>
      </c>
      <c r="N128" s="14">
        <f>K129</f>
        <v>0.94003572339882624</v>
      </c>
      <c r="O128" s="2" t="s">
        <v>9</v>
      </c>
      <c r="P128" s="14">
        <f>G130/(G129+G130)</f>
        <v>0.61517467248908297</v>
      </c>
      <c r="Q128" s="24" t="s">
        <v>15</v>
      </c>
      <c r="R128" s="3">
        <f>L130</f>
        <v>0.32924335378323111</v>
      </c>
      <c r="S128" s="30"/>
    </row>
    <row r="129" spans="5:21" ht="30" customHeight="1" x14ac:dyDescent="0.2">
      <c r="E129" s="4">
        <v>0</v>
      </c>
      <c r="F129" s="5">
        <v>11052</v>
      </c>
      <c r="G129" s="5">
        <v>705</v>
      </c>
      <c r="H129" s="6">
        <f>F129+G129</f>
        <v>11757</v>
      </c>
      <c r="I129" s="61"/>
      <c r="J129" s="2">
        <v>0</v>
      </c>
      <c r="K129" s="7">
        <f>F129/H129</f>
        <v>0.94003572339882624</v>
      </c>
      <c r="L129" s="7">
        <f>G129/H129</f>
        <v>5.9964276601173767E-2</v>
      </c>
      <c r="M129" s="2" t="s">
        <v>7</v>
      </c>
      <c r="N129" s="14">
        <f>L129</f>
        <v>5.9964276601173767E-2</v>
      </c>
      <c r="O129" s="2" t="s">
        <v>10</v>
      </c>
      <c r="P129" s="14">
        <f>G130/(F130+G130)</f>
        <v>0.32924335378323111</v>
      </c>
      <c r="Q129" s="24" t="s">
        <v>16</v>
      </c>
      <c r="R129" s="3">
        <f>K129</f>
        <v>0.94003572339882624</v>
      </c>
      <c r="S129" s="30"/>
    </row>
    <row r="130" spans="5:21" ht="43" thickBot="1" x14ac:dyDescent="0.25">
      <c r="E130" s="8">
        <v>1</v>
      </c>
      <c r="F130" s="9">
        <v>2296</v>
      </c>
      <c r="G130" s="9">
        <v>1127</v>
      </c>
      <c r="H130" s="10">
        <f>F130+G130</f>
        <v>3423</v>
      </c>
      <c r="I130" s="53"/>
      <c r="J130" s="12">
        <v>1</v>
      </c>
      <c r="K130" s="13">
        <f>F130/H130</f>
        <v>0.67075664621676889</v>
      </c>
      <c r="L130" s="13">
        <f>G130/H130</f>
        <v>0.32924335378323111</v>
      </c>
      <c r="M130" s="12" t="s">
        <v>8</v>
      </c>
      <c r="N130" s="15">
        <f>K130</f>
        <v>0.67075664621676889</v>
      </c>
      <c r="O130" s="12" t="s">
        <v>6</v>
      </c>
      <c r="P130" s="15">
        <f>(2*L130)/(2*L130+K130+L129)</f>
        <v>0.47400164897183411</v>
      </c>
      <c r="Q130" s="28" t="str">
        <f>$Q$7</f>
        <v>F1=2*Precision*recall)/(Precision + recall)</v>
      </c>
      <c r="R130" s="25">
        <f>2*(P128*P129)/SUM(P128:P129)</f>
        <v>0.42892483349191246</v>
      </c>
      <c r="S130" s="30"/>
    </row>
    <row r="131" spans="5:21" ht="16" thickBot="1" x14ac:dyDescent="0.25">
      <c r="E131" s="62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4"/>
      <c r="Q131" s="31" t="s">
        <v>47</v>
      </c>
      <c r="R131" s="32">
        <v>0.98</v>
      </c>
      <c r="S131" s="30"/>
    </row>
    <row r="132" spans="5:21" x14ac:dyDescent="0.2">
      <c r="E132" s="45" t="s">
        <v>33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7"/>
      <c r="P132" s="47"/>
      <c r="Q132" s="48"/>
      <c r="R132" s="49"/>
      <c r="S132" s="29"/>
    </row>
    <row r="133" spans="5:21" ht="16" thickBot="1" x14ac:dyDescent="0.25">
      <c r="E133" s="50"/>
      <c r="F133" s="51"/>
      <c r="G133" s="51"/>
      <c r="H133" s="51"/>
      <c r="I133" s="51"/>
      <c r="J133" s="51"/>
      <c r="K133" s="51"/>
      <c r="L133" s="51"/>
      <c r="M133" s="51"/>
      <c r="N133" s="51"/>
      <c r="O133" s="52"/>
      <c r="P133" s="52"/>
      <c r="Q133" s="53"/>
      <c r="R133" s="54"/>
      <c r="S133" s="29"/>
    </row>
    <row r="134" spans="5:21" ht="15" customHeight="1" x14ac:dyDescent="0.2">
      <c r="E134" s="55" t="s">
        <v>0</v>
      </c>
      <c r="F134" s="57" t="s">
        <v>1</v>
      </c>
      <c r="G134" s="57"/>
      <c r="H134" s="57" t="s">
        <v>2</v>
      </c>
      <c r="I134" s="60"/>
      <c r="J134" s="59" t="s">
        <v>0</v>
      </c>
      <c r="K134" s="57" t="s">
        <v>1</v>
      </c>
      <c r="L134" s="57"/>
      <c r="M134" s="17" t="s">
        <v>4</v>
      </c>
      <c r="N134" s="18">
        <f>L137</f>
        <v>0.33574879227053139</v>
      </c>
      <c r="O134" s="17" t="s">
        <v>5</v>
      </c>
      <c r="P134" s="18">
        <f>N134+N135</f>
        <v>1.2739443067372322</v>
      </c>
      <c r="Q134" s="23" t="s">
        <v>14</v>
      </c>
      <c r="R134" s="3">
        <v>0.76</v>
      </c>
      <c r="S134" s="30"/>
      <c r="U134" s="1"/>
    </row>
    <row r="135" spans="5:21" x14ac:dyDescent="0.2">
      <c r="E135" s="56"/>
      <c r="F135" s="2">
        <v>0</v>
      </c>
      <c r="G135" s="2">
        <v>1</v>
      </c>
      <c r="H135" s="58"/>
      <c r="I135" s="61"/>
      <c r="J135" s="58"/>
      <c r="K135" s="2">
        <v>0</v>
      </c>
      <c r="L135" s="2">
        <v>1</v>
      </c>
      <c r="M135" s="2" t="s">
        <v>3</v>
      </c>
      <c r="N135" s="14">
        <f>K136</f>
        <v>0.93819551446670091</v>
      </c>
      <c r="O135" s="2" t="s">
        <v>9</v>
      </c>
      <c r="P135" s="14">
        <f>G137/(G136+G137)</f>
        <v>0.60632497273718644</v>
      </c>
      <c r="Q135" s="24" t="s">
        <v>15</v>
      </c>
      <c r="R135" s="3">
        <f>L137</f>
        <v>0.33574879227053139</v>
      </c>
      <c r="S135" s="30"/>
    </row>
    <row r="136" spans="5:21" ht="28" customHeight="1" x14ac:dyDescent="0.2">
      <c r="E136" s="4">
        <v>0</v>
      </c>
      <c r="F136" s="5">
        <v>5480</v>
      </c>
      <c r="G136" s="5">
        <v>361</v>
      </c>
      <c r="H136" s="6">
        <f>F136+G136</f>
        <v>5841</v>
      </c>
      <c r="I136" s="61"/>
      <c r="J136" s="2">
        <v>0</v>
      </c>
      <c r="K136" s="7">
        <f>F136/H136</f>
        <v>0.93819551446670091</v>
      </c>
      <c r="L136" s="7">
        <f>G136/H136</f>
        <v>6.1804485533299092E-2</v>
      </c>
      <c r="M136" s="2" t="s">
        <v>7</v>
      </c>
      <c r="N136" s="14">
        <f>L136</f>
        <v>6.1804485533299092E-2</v>
      </c>
      <c r="O136" s="2" t="s">
        <v>10</v>
      </c>
      <c r="P136" s="14">
        <f>G137/(F137+G137)</f>
        <v>0.33574879227053139</v>
      </c>
      <c r="Q136" s="24" t="s">
        <v>16</v>
      </c>
      <c r="R136" s="3">
        <f>K136</f>
        <v>0.93819551446670091</v>
      </c>
      <c r="S136" s="30"/>
    </row>
    <row r="137" spans="5:21" ht="43" thickBot="1" x14ac:dyDescent="0.25">
      <c r="E137" s="8">
        <v>1</v>
      </c>
      <c r="F137" s="9">
        <v>1100</v>
      </c>
      <c r="G137" s="9">
        <v>556</v>
      </c>
      <c r="H137" s="10">
        <f>F137+G137</f>
        <v>1656</v>
      </c>
      <c r="I137" s="53"/>
      <c r="J137" s="12">
        <v>1</v>
      </c>
      <c r="K137" s="13">
        <f>F137/H137</f>
        <v>0.66425120772946855</v>
      </c>
      <c r="L137" s="13">
        <f>G137/H137</f>
        <v>0.33574879227053139</v>
      </c>
      <c r="M137" s="12" t="s">
        <v>8</v>
      </c>
      <c r="N137" s="15">
        <f>K137</f>
        <v>0.66425120772946855</v>
      </c>
      <c r="O137" s="12" t="s">
        <v>6</v>
      </c>
      <c r="P137" s="15">
        <f>(2*L137)/(2*L137+K137+L136)</f>
        <v>0.48048084835540594</v>
      </c>
      <c r="Q137" s="28" t="str">
        <f>$Q$7</f>
        <v>F1=2*Precision*recall)/(Precision + recall)</v>
      </c>
      <c r="R137" s="25">
        <f>2*(P135*P136)/SUM(P135:P136)</f>
        <v>0.43218033424018659</v>
      </c>
      <c r="S137" s="30"/>
    </row>
    <row r="138" spans="5:21" ht="16" thickBot="1" x14ac:dyDescent="0.25">
      <c r="E138" s="62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4"/>
      <c r="Q138" s="31" t="s">
        <v>47</v>
      </c>
      <c r="R138" s="32">
        <v>1.01</v>
      </c>
      <c r="S138" s="30"/>
    </row>
    <row r="139" spans="5:21" x14ac:dyDescent="0.2">
      <c r="E139" s="65" t="s">
        <v>53</v>
      </c>
      <c r="F139" s="66"/>
      <c r="G139" s="66"/>
      <c r="H139" s="66"/>
      <c r="I139" s="66"/>
      <c r="J139" s="66"/>
      <c r="K139" s="66"/>
      <c r="L139" s="66"/>
      <c r="M139" s="66"/>
      <c r="N139" s="66"/>
      <c r="O139" s="67"/>
      <c r="P139" s="67"/>
      <c r="Q139" s="68"/>
      <c r="R139" s="69"/>
      <c r="S139" s="29"/>
    </row>
    <row r="140" spans="5:21" ht="16" thickBot="1" x14ac:dyDescent="0.25">
      <c r="E140" s="70"/>
      <c r="F140" s="71"/>
      <c r="G140" s="71"/>
      <c r="H140" s="71"/>
      <c r="I140" s="71"/>
      <c r="J140" s="71"/>
      <c r="K140" s="71"/>
      <c r="L140" s="71"/>
      <c r="M140" s="71"/>
      <c r="N140" s="71"/>
      <c r="O140" s="72"/>
      <c r="P140" s="72"/>
      <c r="Q140" s="73"/>
      <c r="R140" s="74"/>
      <c r="S140" s="29"/>
    </row>
    <row r="141" spans="5:21" ht="15" customHeight="1" x14ac:dyDescent="0.2">
      <c r="E141" s="55" t="s">
        <v>0</v>
      </c>
      <c r="F141" s="57" t="s">
        <v>1</v>
      </c>
      <c r="G141" s="57"/>
      <c r="H141" s="57" t="s">
        <v>2</v>
      </c>
      <c r="I141" s="60"/>
      <c r="J141" s="59" t="s">
        <v>0</v>
      </c>
      <c r="K141" s="57" t="s">
        <v>1</v>
      </c>
      <c r="L141" s="57"/>
      <c r="M141" s="17" t="s">
        <v>4</v>
      </c>
      <c r="N141" s="18">
        <f>L144</f>
        <v>0.32947976878612717</v>
      </c>
      <c r="O141" s="17" t="s">
        <v>5</v>
      </c>
      <c r="P141" s="18">
        <f>N141+N142</f>
        <v>1.2665245138433592</v>
      </c>
      <c r="Q141" s="26" t="s">
        <v>14</v>
      </c>
      <c r="R141" s="3">
        <v>0.76</v>
      </c>
      <c r="S141" s="30"/>
      <c r="U141" s="1"/>
    </row>
    <row r="142" spans="5:21" x14ac:dyDescent="0.2">
      <c r="E142" s="56"/>
      <c r="F142" s="2">
        <v>0</v>
      </c>
      <c r="G142" s="2">
        <v>1</v>
      </c>
      <c r="H142" s="58"/>
      <c r="I142" s="61"/>
      <c r="J142" s="58"/>
      <c r="K142" s="2">
        <v>0</v>
      </c>
      <c r="L142" s="2">
        <v>1</v>
      </c>
      <c r="M142" s="2" t="s">
        <v>3</v>
      </c>
      <c r="N142" s="14">
        <f>K143</f>
        <v>0.93704474505723201</v>
      </c>
      <c r="O142" s="2" t="s">
        <v>9</v>
      </c>
      <c r="P142" s="14">
        <f>G144/(G143+G144)</f>
        <v>0.58561643835616439</v>
      </c>
      <c r="Q142" s="27" t="s">
        <v>15</v>
      </c>
      <c r="R142" s="3">
        <f>L144</f>
        <v>0.32947976878612717</v>
      </c>
      <c r="S142" s="30"/>
    </row>
    <row r="143" spans="5:21" ht="28" customHeight="1" x14ac:dyDescent="0.2">
      <c r="E143" s="4">
        <v>0</v>
      </c>
      <c r="F143" s="5">
        <v>5403</v>
      </c>
      <c r="G143" s="5">
        <v>363</v>
      </c>
      <c r="H143" s="6">
        <f>F143+G143</f>
        <v>5766</v>
      </c>
      <c r="I143" s="61"/>
      <c r="J143" s="2">
        <v>0</v>
      </c>
      <c r="K143" s="7">
        <f>F143/H143</f>
        <v>0.93704474505723201</v>
      </c>
      <c r="L143" s="7">
        <f>G143/H143</f>
        <v>6.2955254942767949E-2</v>
      </c>
      <c r="M143" s="2" t="s">
        <v>7</v>
      </c>
      <c r="N143" s="14">
        <f>L143</f>
        <v>6.2955254942767949E-2</v>
      </c>
      <c r="O143" s="2" t="s">
        <v>10</v>
      </c>
      <c r="P143" s="14">
        <f>G144/(F144+G144)</f>
        <v>0.32947976878612717</v>
      </c>
      <c r="Q143" s="27" t="s">
        <v>16</v>
      </c>
      <c r="R143" s="3">
        <f>K143</f>
        <v>0.93704474505723201</v>
      </c>
      <c r="S143" s="30"/>
    </row>
    <row r="144" spans="5:21" ht="43" thickBot="1" x14ac:dyDescent="0.25">
      <c r="E144" s="8">
        <v>1</v>
      </c>
      <c r="F144" s="9">
        <v>1044</v>
      </c>
      <c r="G144" s="9">
        <v>513</v>
      </c>
      <c r="H144" s="10">
        <f>F144+G144</f>
        <v>1557</v>
      </c>
      <c r="I144" s="53"/>
      <c r="J144" s="12">
        <v>1</v>
      </c>
      <c r="K144" s="13">
        <f>F144/H144</f>
        <v>0.67052023121387283</v>
      </c>
      <c r="L144" s="13">
        <f>G144/H144</f>
        <v>0.32947976878612717</v>
      </c>
      <c r="M144" s="12" t="s">
        <v>8</v>
      </c>
      <c r="N144" s="15">
        <f>K144</f>
        <v>0.67052023121387283</v>
      </c>
      <c r="O144" s="12" t="s">
        <v>6</v>
      </c>
      <c r="P144" s="15">
        <f>(2*L144)/(2*L144+K144+L143)</f>
        <v>0.47324257602166769</v>
      </c>
      <c r="Q144" s="28" t="str">
        <f>$Q$7</f>
        <v>F1=2*Precision*recall)/(Precision + recall)</v>
      </c>
      <c r="R144" s="25">
        <f>2*(P142*P143)/SUM(P142:P143)</f>
        <v>0.42170160295930947</v>
      </c>
      <c r="S144" s="30"/>
    </row>
    <row r="145" spans="5:21" ht="16" thickBot="1" x14ac:dyDescent="0.25">
      <c r="E145" s="62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35" t="s">
        <v>47</v>
      </c>
      <c r="R145" s="36">
        <v>1.1299999999999999</v>
      </c>
      <c r="S145" s="30"/>
    </row>
    <row r="148" spans="5:21" ht="16" thickBot="1" x14ac:dyDescent="0.25"/>
    <row r="149" spans="5:21" x14ac:dyDescent="0.2">
      <c r="E149" s="45" t="s">
        <v>34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7"/>
      <c r="P149" s="47"/>
      <c r="Q149" s="48"/>
      <c r="R149" s="49"/>
      <c r="S149" s="29"/>
    </row>
    <row r="150" spans="5:21" ht="16" thickBot="1" x14ac:dyDescent="0.25">
      <c r="E150" s="50"/>
      <c r="F150" s="51"/>
      <c r="G150" s="51"/>
      <c r="H150" s="51"/>
      <c r="I150" s="51"/>
      <c r="J150" s="51"/>
      <c r="K150" s="51"/>
      <c r="L150" s="51"/>
      <c r="M150" s="51"/>
      <c r="N150" s="51"/>
      <c r="O150" s="52"/>
      <c r="P150" s="52"/>
      <c r="Q150" s="53"/>
      <c r="R150" s="54"/>
      <c r="S150" s="29"/>
    </row>
    <row r="151" spans="5:21" x14ac:dyDescent="0.2">
      <c r="E151" s="55" t="s">
        <v>0</v>
      </c>
      <c r="F151" s="57" t="s">
        <v>1</v>
      </c>
      <c r="G151" s="57"/>
      <c r="H151" s="57" t="s">
        <v>2</v>
      </c>
      <c r="I151" s="60"/>
      <c r="J151" s="59" t="s">
        <v>0</v>
      </c>
      <c r="K151" s="57" t="s">
        <v>1</v>
      </c>
      <c r="L151" s="57"/>
      <c r="M151" s="17" t="s">
        <v>4</v>
      </c>
      <c r="N151" s="18">
        <f>L154</f>
        <v>0.95530236634531118</v>
      </c>
      <c r="O151" s="17" t="s">
        <v>5</v>
      </c>
      <c r="P151" s="18">
        <f>N151+N152</f>
        <v>1.9545368649418919</v>
      </c>
      <c r="Q151" s="23" t="s">
        <v>14</v>
      </c>
      <c r="R151" s="3">
        <v>0.99</v>
      </c>
      <c r="S151" s="30"/>
    </row>
    <row r="152" spans="5:21" x14ac:dyDescent="0.2">
      <c r="E152" s="56"/>
      <c r="F152" s="2">
        <v>0</v>
      </c>
      <c r="G152" s="2">
        <v>1</v>
      </c>
      <c r="H152" s="58"/>
      <c r="I152" s="61"/>
      <c r="J152" s="58"/>
      <c r="K152" s="2">
        <v>0</v>
      </c>
      <c r="L152" s="2">
        <v>1</v>
      </c>
      <c r="M152" s="2" t="s">
        <v>3</v>
      </c>
      <c r="N152" s="14">
        <f>K153</f>
        <v>0.99923449859658076</v>
      </c>
      <c r="O152" s="2" t="s">
        <v>9</v>
      </c>
      <c r="P152" s="14">
        <f>G154/(G153+G154)</f>
        <v>0.99725526075022874</v>
      </c>
      <c r="Q152" s="24" t="s">
        <v>15</v>
      </c>
      <c r="R152" s="3">
        <f>L154</f>
        <v>0.95530236634531118</v>
      </c>
      <c r="S152" s="30"/>
    </row>
    <row r="153" spans="5:21" ht="30" customHeight="1" x14ac:dyDescent="0.2">
      <c r="E153" s="4">
        <v>0</v>
      </c>
      <c r="F153" s="5">
        <v>11748</v>
      </c>
      <c r="G153" s="5">
        <v>9</v>
      </c>
      <c r="H153" s="6">
        <f>F153+G153</f>
        <v>11757</v>
      </c>
      <c r="I153" s="61"/>
      <c r="J153" s="2">
        <v>0</v>
      </c>
      <c r="K153" s="7">
        <f>F153/H153</f>
        <v>0.99923449859658076</v>
      </c>
      <c r="L153" s="7">
        <f>G153/H153</f>
        <v>7.6550140341923956E-4</v>
      </c>
      <c r="M153" s="2" t="s">
        <v>7</v>
      </c>
      <c r="N153" s="14">
        <f>L153</f>
        <v>7.6550140341923956E-4</v>
      </c>
      <c r="O153" s="2" t="s">
        <v>10</v>
      </c>
      <c r="P153" s="14">
        <f>G154/(F154+G154)</f>
        <v>0.95530236634531118</v>
      </c>
      <c r="Q153" s="24" t="s">
        <v>16</v>
      </c>
      <c r="R153" s="3">
        <f>K153</f>
        <v>0.99923449859658076</v>
      </c>
      <c r="S153" s="30"/>
    </row>
    <row r="154" spans="5:21" ht="43" thickBot="1" x14ac:dyDescent="0.25">
      <c r="E154" s="8">
        <v>1</v>
      </c>
      <c r="F154" s="9">
        <v>153</v>
      </c>
      <c r="G154" s="9">
        <v>3270</v>
      </c>
      <c r="H154" s="10">
        <f>F154+G154</f>
        <v>3423</v>
      </c>
      <c r="I154" s="53"/>
      <c r="J154" s="12">
        <v>1</v>
      </c>
      <c r="K154" s="13">
        <f>F154/H154</f>
        <v>4.4697633654688866E-2</v>
      </c>
      <c r="L154" s="13">
        <f>G154/H154</f>
        <v>0.95530236634531118</v>
      </c>
      <c r="M154" s="12" t="s">
        <v>8</v>
      </c>
      <c r="N154" s="15">
        <f>K154</f>
        <v>4.4697633654688866E-2</v>
      </c>
      <c r="O154" s="12" t="s">
        <v>6</v>
      </c>
      <c r="P154" s="15">
        <f>(2*L154)/(2*L154+K154+L153)</f>
        <v>0.9767578948523743</v>
      </c>
      <c r="Q154" s="28" t="str">
        <f>$Q$7</f>
        <v>F1=2*Precision*recall)/(Precision + recall)</v>
      </c>
      <c r="R154" s="25">
        <f>2*(P152*P153)/SUM(P152:P153)</f>
        <v>0.97582811101163835</v>
      </c>
      <c r="S154" s="30"/>
    </row>
    <row r="155" spans="5:21" ht="16" thickBot="1" x14ac:dyDescent="0.25">
      <c r="E155" s="62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4"/>
      <c r="Q155" s="31" t="s">
        <v>47</v>
      </c>
      <c r="R155" s="32">
        <v>1.01</v>
      </c>
      <c r="S155" s="30"/>
    </row>
    <row r="156" spans="5:21" x14ac:dyDescent="0.2">
      <c r="E156" s="45" t="s">
        <v>35</v>
      </c>
      <c r="F156" s="46"/>
      <c r="G156" s="46"/>
      <c r="H156" s="46"/>
      <c r="I156" s="46"/>
      <c r="J156" s="46"/>
      <c r="K156" s="46"/>
      <c r="L156" s="46"/>
      <c r="M156" s="46"/>
      <c r="N156" s="46"/>
      <c r="O156" s="47"/>
      <c r="P156" s="47"/>
      <c r="Q156" s="48"/>
      <c r="R156" s="49"/>
      <c r="S156" s="29"/>
    </row>
    <row r="157" spans="5:21" ht="16" thickBot="1" x14ac:dyDescent="0.25">
      <c r="E157" s="50"/>
      <c r="F157" s="51"/>
      <c r="G157" s="51"/>
      <c r="H157" s="51"/>
      <c r="I157" s="51"/>
      <c r="J157" s="51"/>
      <c r="K157" s="51"/>
      <c r="L157" s="51"/>
      <c r="M157" s="51"/>
      <c r="N157" s="51"/>
      <c r="O157" s="52"/>
      <c r="P157" s="52"/>
      <c r="Q157" s="53"/>
      <c r="R157" s="54"/>
      <c r="S157" s="29"/>
    </row>
    <row r="158" spans="5:21" ht="15" customHeight="1" x14ac:dyDescent="0.2">
      <c r="E158" s="55" t="s">
        <v>0</v>
      </c>
      <c r="F158" s="57" t="s">
        <v>1</v>
      </c>
      <c r="G158" s="57"/>
      <c r="H158" s="57" t="s">
        <v>2</v>
      </c>
      <c r="I158" s="60"/>
      <c r="J158" s="59" t="s">
        <v>0</v>
      </c>
      <c r="K158" s="57" t="s">
        <v>1</v>
      </c>
      <c r="L158" s="57"/>
      <c r="M158" s="17" t="s">
        <v>4</v>
      </c>
      <c r="N158" s="18">
        <f>L161</f>
        <v>0.31340579710144928</v>
      </c>
      <c r="O158" s="17" t="s">
        <v>5</v>
      </c>
      <c r="P158" s="18">
        <f>N158+N159</f>
        <v>1.2468076118591962</v>
      </c>
      <c r="Q158" s="23" t="s">
        <v>14</v>
      </c>
      <c r="R158" s="3">
        <v>0.75</v>
      </c>
      <c r="S158" s="30"/>
      <c r="U158" s="1"/>
    </row>
    <row r="159" spans="5:21" x14ac:dyDescent="0.2">
      <c r="E159" s="56"/>
      <c r="F159" s="2">
        <v>0</v>
      </c>
      <c r="G159" s="2">
        <v>1</v>
      </c>
      <c r="H159" s="58"/>
      <c r="I159" s="61"/>
      <c r="J159" s="58"/>
      <c r="K159" s="2">
        <v>0</v>
      </c>
      <c r="L159" s="2">
        <v>1</v>
      </c>
      <c r="M159" s="2" t="s">
        <v>3</v>
      </c>
      <c r="N159" s="14">
        <f>K160</f>
        <v>0.93340181475774697</v>
      </c>
      <c r="O159" s="2" t="s">
        <v>9</v>
      </c>
      <c r="P159" s="14">
        <f>G161/(G160+G161)</f>
        <v>0.57158590308370039</v>
      </c>
      <c r="Q159" s="24" t="s">
        <v>15</v>
      </c>
      <c r="R159" s="3">
        <f>L161</f>
        <v>0.31340579710144928</v>
      </c>
      <c r="S159" s="30"/>
    </row>
    <row r="160" spans="5:21" ht="28" customHeight="1" x14ac:dyDescent="0.2">
      <c r="E160" s="4">
        <v>0</v>
      </c>
      <c r="F160" s="5">
        <v>5452</v>
      </c>
      <c r="G160" s="5">
        <v>389</v>
      </c>
      <c r="H160" s="6">
        <f>F160+G160</f>
        <v>5841</v>
      </c>
      <c r="I160" s="61"/>
      <c r="J160" s="2">
        <v>0</v>
      </c>
      <c r="K160" s="7">
        <f>F160/H160</f>
        <v>0.93340181475774697</v>
      </c>
      <c r="L160" s="7">
        <f>G160/H160</f>
        <v>6.6598185242253041E-2</v>
      </c>
      <c r="M160" s="2" t="s">
        <v>7</v>
      </c>
      <c r="N160" s="14">
        <f>L160</f>
        <v>6.6598185242253041E-2</v>
      </c>
      <c r="O160" s="2" t="s">
        <v>10</v>
      </c>
      <c r="P160" s="14">
        <f>G161/(F161+G161)</f>
        <v>0.31340579710144928</v>
      </c>
      <c r="Q160" s="24" t="s">
        <v>16</v>
      </c>
      <c r="R160" s="3">
        <f>K160</f>
        <v>0.93340181475774697</v>
      </c>
      <c r="S160" s="30"/>
    </row>
    <row r="161" spans="5:21" ht="43" thickBot="1" x14ac:dyDescent="0.25">
      <c r="E161" s="8">
        <v>1</v>
      </c>
      <c r="F161" s="9">
        <v>1137</v>
      </c>
      <c r="G161" s="9">
        <v>519</v>
      </c>
      <c r="H161" s="10">
        <f>F161+G161</f>
        <v>1656</v>
      </c>
      <c r="I161" s="53"/>
      <c r="J161" s="12">
        <v>1</v>
      </c>
      <c r="K161" s="13">
        <f>F161/H161</f>
        <v>0.68659420289855078</v>
      </c>
      <c r="L161" s="13">
        <f>G161/H161</f>
        <v>0.31340579710144928</v>
      </c>
      <c r="M161" s="12" t="s">
        <v>8</v>
      </c>
      <c r="N161" s="15">
        <f>K161</f>
        <v>0.68659420289855078</v>
      </c>
      <c r="O161" s="12" t="s">
        <v>6</v>
      </c>
      <c r="P161" s="15">
        <f>(2*L161)/(2*L161+K161+L160)</f>
        <v>0.45420998940768675</v>
      </c>
      <c r="Q161" s="28" t="str">
        <f>$Q$7</f>
        <v>F1=2*Precision*recall)/(Precision + recall)</v>
      </c>
      <c r="R161" s="25">
        <f>2*(P159*P160)/SUM(P159:P160)</f>
        <v>0.40483619344773786</v>
      </c>
      <c r="S161" s="30"/>
    </row>
    <row r="162" spans="5:21" ht="16" thickBot="1" x14ac:dyDescent="0.25">
      <c r="E162" s="62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4"/>
      <c r="Q162" s="31" t="s">
        <v>47</v>
      </c>
      <c r="R162" s="32">
        <v>1.01</v>
      </c>
      <c r="S162" s="30"/>
    </row>
    <row r="163" spans="5:21" x14ac:dyDescent="0.2">
      <c r="E163" s="65" t="s">
        <v>54</v>
      </c>
      <c r="F163" s="66"/>
      <c r="G163" s="66"/>
      <c r="H163" s="66"/>
      <c r="I163" s="66"/>
      <c r="J163" s="66"/>
      <c r="K163" s="66"/>
      <c r="L163" s="66"/>
      <c r="M163" s="66"/>
      <c r="N163" s="66"/>
      <c r="O163" s="67"/>
      <c r="P163" s="67"/>
      <c r="Q163" s="68"/>
      <c r="R163" s="69"/>
      <c r="S163" s="29"/>
    </row>
    <row r="164" spans="5:21" ht="16" thickBot="1" x14ac:dyDescent="0.25">
      <c r="E164" s="70"/>
      <c r="F164" s="71"/>
      <c r="G164" s="71"/>
      <c r="H164" s="71"/>
      <c r="I164" s="71"/>
      <c r="J164" s="71"/>
      <c r="K164" s="71"/>
      <c r="L164" s="71"/>
      <c r="M164" s="71"/>
      <c r="N164" s="71"/>
      <c r="O164" s="72"/>
      <c r="P164" s="72"/>
      <c r="Q164" s="73"/>
      <c r="R164" s="74"/>
      <c r="S164" s="29"/>
    </row>
    <row r="165" spans="5:21" ht="15" customHeight="1" x14ac:dyDescent="0.2">
      <c r="E165" s="55" t="s">
        <v>0</v>
      </c>
      <c r="F165" s="57" t="s">
        <v>1</v>
      </c>
      <c r="G165" s="57"/>
      <c r="H165" s="57" t="s">
        <v>2</v>
      </c>
      <c r="I165" s="60"/>
      <c r="J165" s="59" t="s">
        <v>0</v>
      </c>
      <c r="K165" s="57" t="s">
        <v>1</v>
      </c>
      <c r="L165" s="57"/>
      <c r="M165" s="17" t="s">
        <v>4</v>
      </c>
      <c r="N165" s="18">
        <f>L168</f>
        <v>0.27431254191817572</v>
      </c>
      <c r="O165" s="17" t="s">
        <v>5</v>
      </c>
      <c r="P165" s="18">
        <f>N165+N166</f>
        <v>1.1928653539895062</v>
      </c>
      <c r="Q165" s="26" t="s">
        <v>14</v>
      </c>
      <c r="R165" s="3">
        <v>0.75</v>
      </c>
      <c r="S165" s="30"/>
      <c r="U165" s="1"/>
    </row>
    <row r="166" spans="5:21" x14ac:dyDescent="0.2">
      <c r="E166" s="56"/>
      <c r="F166" s="2">
        <v>0</v>
      </c>
      <c r="G166" s="2">
        <v>1</v>
      </c>
      <c r="H166" s="58"/>
      <c r="I166" s="61"/>
      <c r="J166" s="58"/>
      <c r="K166" s="2">
        <v>0</v>
      </c>
      <c r="L166" s="2">
        <v>1</v>
      </c>
      <c r="M166" s="2" t="s">
        <v>3</v>
      </c>
      <c r="N166" s="14">
        <f>K167</f>
        <v>0.91855281207133055</v>
      </c>
      <c r="O166" s="2" t="s">
        <v>9</v>
      </c>
      <c r="P166" s="14">
        <f>G168/(G167+G168)</f>
        <v>0.46266968325791857</v>
      </c>
      <c r="Q166" s="27" t="s">
        <v>15</v>
      </c>
      <c r="R166" s="3">
        <f>L168</f>
        <v>0.27431254191817572</v>
      </c>
      <c r="S166" s="30"/>
    </row>
    <row r="167" spans="5:21" ht="28" customHeight="1" x14ac:dyDescent="0.2">
      <c r="E167" s="4">
        <v>0</v>
      </c>
      <c r="F167" s="5">
        <v>5357</v>
      </c>
      <c r="G167" s="5">
        <v>475</v>
      </c>
      <c r="H167" s="6">
        <f>F167+G167</f>
        <v>5832</v>
      </c>
      <c r="I167" s="61"/>
      <c r="J167" s="2">
        <v>0</v>
      </c>
      <c r="K167" s="7">
        <f>F167/H167</f>
        <v>0.91855281207133055</v>
      </c>
      <c r="L167" s="7">
        <f>G167/H167</f>
        <v>8.1447187928669409E-2</v>
      </c>
      <c r="M167" s="2" t="s">
        <v>7</v>
      </c>
      <c r="N167" s="14">
        <f>L167</f>
        <v>8.1447187928669409E-2</v>
      </c>
      <c r="O167" s="2" t="s">
        <v>10</v>
      </c>
      <c r="P167" s="14">
        <f>G168/(F168+G168)</f>
        <v>0.27431254191817572</v>
      </c>
      <c r="Q167" s="27" t="s">
        <v>16</v>
      </c>
      <c r="R167" s="3">
        <f>K167</f>
        <v>0.91855281207133055</v>
      </c>
      <c r="S167" s="30"/>
    </row>
    <row r="168" spans="5:21" ht="43" thickBot="1" x14ac:dyDescent="0.25">
      <c r="E168" s="8">
        <v>1</v>
      </c>
      <c r="F168" s="9">
        <v>1082</v>
      </c>
      <c r="G168" s="9">
        <v>409</v>
      </c>
      <c r="H168" s="10">
        <f>F168+G168</f>
        <v>1491</v>
      </c>
      <c r="I168" s="53"/>
      <c r="J168" s="12">
        <v>1</v>
      </c>
      <c r="K168" s="13">
        <f>F168/H168</f>
        <v>0.72568745808182433</v>
      </c>
      <c r="L168" s="13">
        <f>G168/H168</f>
        <v>0.27431254191817572</v>
      </c>
      <c r="M168" s="12" t="s">
        <v>8</v>
      </c>
      <c r="N168" s="15">
        <f>K168</f>
        <v>0.72568745808182433</v>
      </c>
      <c r="O168" s="12" t="s">
        <v>6</v>
      </c>
      <c r="P168" s="15">
        <f>(2*L168)/(2*L168+K168+L167)</f>
        <v>0.40466247208738637</v>
      </c>
      <c r="Q168" s="28" t="str">
        <f>$Q$7</f>
        <v>F1=2*Precision*recall)/(Precision + recall)</v>
      </c>
      <c r="R168" s="25">
        <f>2*(P166*P167)/SUM(P166:P167)</f>
        <v>0.34442105263157902</v>
      </c>
      <c r="S168" s="30"/>
    </row>
    <row r="169" spans="5:21" ht="16" thickBot="1" x14ac:dyDescent="0.25">
      <c r="E169" s="62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35" t="s">
        <v>47</v>
      </c>
      <c r="R169" s="36">
        <v>1.19</v>
      </c>
      <c r="S169" s="30"/>
    </row>
    <row r="173" spans="5:21" ht="16" thickBot="1" x14ac:dyDescent="0.25"/>
    <row r="174" spans="5:21" x14ac:dyDescent="0.2">
      <c r="E174" s="45" t="s">
        <v>36</v>
      </c>
      <c r="F174" s="46"/>
      <c r="G174" s="46"/>
      <c r="H174" s="46"/>
      <c r="I174" s="46"/>
      <c r="J174" s="46"/>
      <c r="K174" s="46"/>
      <c r="L174" s="46"/>
      <c r="M174" s="46"/>
      <c r="N174" s="46"/>
      <c r="O174" s="47"/>
      <c r="P174" s="47"/>
      <c r="Q174" s="48"/>
      <c r="R174" s="49"/>
      <c r="S174" s="29"/>
    </row>
    <row r="175" spans="5:21" ht="16" thickBot="1" x14ac:dyDescent="0.25">
      <c r="E175" s="50"/>
      <c r="F175" s="51"/>
      <c r="G175" s="51"/>
      <c r="H175" s="51"/>
      <c r="I175" s="51"/>
      <c r="J175" s="51"/>
      <c r="K175" s="51"/>
      <c r="L175" s="51"/>
      <c r="M175" s="51"/>
      <c r="N175" s="51"/>
      <c r="O175" s="52"/>
      <c r="P175" s="52"/>
      <c r="Q175" s="53"/>
      <c r="R175" s="54"/>
      <c r="S175" s="29"/>
    </row>
    <row r="176" spans="5:21" x14ac:dyDescent="0.2">
      <c r="E176" s="55" t="s">
        <v>0</v>
      </c>
      <c r="F176" s="57" t="s">
        <v>1</v>
      </c>
      <c r="G176" s="57"/>
      <c r="H176" s="57" t="s">
        <v>2</v>
      </c>
      <c r="I176" s="60"/>
      <c r="J176" s="59" t="s">
        <v>0</v>
      </c>
      <c r="K176" s="57" t="s">
        <v>1</v>
      </c>
      <c r="L176" s="57"/>
      <c r="M176" s="17" t="s">
        <v>4</v>
      </c>
      <c r="N176" s="18">
        <f>L179</f>
        <v>0.65965527315220562</v>
      </c>
      <c r="O176" s="17" t="s">
        <v>5</v>
      </c>
      <c r="P176" s="18">
        <f>N176+N177</f>
        <v>0.71511159704435501</v>
      </c>
      <c r="Q176" s="23" t="s">
        <v>14</v>
      </c>
      <c r="R176" s="3">
        <v>0.79</v>
      </c>
      <c r="S176" s="30"/>
    </row>
    <row r="177" spans="5:21" x14ac:dyDescent="0.2">
      <c r="E177" s="56"/>
      <c r="F177" s="2">
        <v>0</v>
      </c>
      <c r="G177" s="2">
        <v>1</v>
      </c>
      <c r="H177" s="58"/>
      <c r="I177" s="61"/>
      <c r="J177" s="58"/>
      <c r="K177" s="2">
        <v>0</v>
      </c>
      <c r="L177" s="2">
        <v>1</v>
      </c>
      <c r="M177" s="2" t="s">
        <v>3</v>
      </c>
      <c r="N177" s="14">
        <f>K178</f>
        <v>5.5456323892149356E-2</v>
      </c>
      <c r="O177" s="2" t="s">
        <v>9</v>
      </c>
      <c r="P177" s="14">
        <f>G179/(G178+G179)</f>
        <v>0.16897403277707101</v>
      </c>
      <c r="Q177" s="24" t="s">
        <v>15</v>
      </c>
      <c r="R177" s="3">
        <f>L179</f>
        <v>0.65965527315220562</v>
      </c>
      <c r="S177" s="30"/>
    </row>
    <row r="178" spans="5:21" ht="30" customHeight="1" x14ac:dyDescent="0.2">
      <c r="E178" s="4">
        <v>0</v>
      </c>
      <c r="F178" s="5">
        <v>652</v>
      </c>
      <c r="G178" s="5">
        <v>11105</v>
      </c>
      <c r="H178" s="6">
        <f>F178+G178</f>
        <v>11757</v>
      </c>
      <c r="I178" s="61"/>
      <c r="J178" s="2">
        <v>0</v>
      </c>
      <c r="K178" s="7">
        <f>F178/H178</f>
        <v>5.5456323892149356E-2</v>
      </c>
      <c r="L178" s="7">
        <f>G178/H178</f>
        <v>0.94454367610785062</v>
      </c>
      <c r="M178" s="2" t="s">
        <v>7</v>
      </c>
      <c r="N178" s="14">
        <f>L178</f>
        <v>0.94454367610785062</v>
      </c>
      <c r="O178" s="2" t="s">
        <v>10</v>
      </c>
      <c r="P178" s="14">
        <f>G179/(F179+G179)</f>
        <v>0.65965527315220562</v>
      </c>
      <c r="Q178" s="24" t="s">
        <v>16</v>
      </c>
      <c r="R178" s="3">
        <f>K178</f>
        <v>5.5456323892149356E-2</v>
      </c>
      <c r="S178" s="30"/>
    </row>
    <row r="179" spans="5:21" ht="43" thickBot="1" x14ac:dyDescent="0.25">
      <c r="E179" s="8">
        <v>1</v>
      </c>
      <c r="F179" s="9">
        <v>1165</v>
      </c>
      <c r="G179" s="9">
        <v>2258</v>
      </c>
      <c r="H179" s="10">
        <f>F179+G179</f>
        <v>3423</v>
      </c>
      <c r="I179" s="53"/>
      <c r="J179" s="12">
        <v>1</v>
      </c>
      <c r="K179" s="13">
        <f>F179/H179</f>
        <v>0.34034472684779432</v>
      </c>
      <c r="L179" s="13">
        <f>G179/H179</f>
        <v>0.65965527315220562</v>
      </c>
      <c r="M179" s="12" t="s">
        <v>8</v>
      </c>
      <c r="N179" s="15">
        <f>K179</f>
        <v>0.34034472684779432</v>
      </c>
      <c r="O179" s="12" t="s">
        <v>6</v>
      </c>
      <c r="P179" s="15">
        <f>(2*L179)/(2*L179+K179+L178)</f>
        <v>0.50660896959476676</v>
      </c>
      <c r="Q179" s="28" t="str">
        <f>$Q$7</f>
        <v>F1=2*Precision*recall)/(Precision + recall)</v>
      </c>
      <c r="R179" s="25">
        <f>2*(P177*P178)/SUM(P177:P178)</f>
        <v>0.26903371857500297</v>
      </c>
      <c r="S179" s="30"/>
    </row>
    <row r="180" spans="5:21" ht="16" thickBot="1" x14ac:dyDescent="0.25">
      <c r="E180" s="62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4"/>
      <c r="Q180" s="31" t="s">
        <v>47</v>
      </c>
      <c r="R180" s="32">
        <v>3.57</v>
      </c>
      <c r="S180" s="30"/>
    </row>
    <row r="181" spans="5:21" x14ac:dyDescent="0.2">
      <c r="E181" s="45" t="s">
        <v>37</v>
      </c>
      <c r="F181" s="46"/>
      <c r="G181" s="46"/>
      <c r="H181" s="46"/>
      <c r="I181" s="46"/>
      <c r="J181" s="46"/>
      <c r="K181" s="46"/>
      <c r="L181" s="46"/>
      <c r="M181" s="46"/>
      <c r="N181" s="46"/>
      <c r="O181" s="47"/>
      <c r="P181" s="47"/>
      <c r="Q181" s="48"/>
      <c r="R181" s="49"/>
      <c r="S181" s="29"/>
    </row>
    <row r="182" spans="5:21" ht="16" thickBot="1" x14ac:dyDescent="0.25">
      <c r="E182" s="50"/>
      <c r="F182" s="51"/>
      <c r="G182" s="51"/>
      <c r="H182" s="51"/>
      <c r="I182" s="51"/>
      <c r="J182" s="51"/>
      <c r="K182" s="51"/>
      <c r="L182" s="51"/>
      <c r="M182" s="51"/>
      <c r="N182" s="51"/>
      <c r="O182" s="52"/>
      <c r="P182" s="52"/>
      <c r="Q182" s="53"/>
      <c r="R182" s="54"/>
      <c r="S182" s="29"/>
    </row>
    <row r="183" spans="5:21" ht="15" customHeight="1" x14ac:dyDescent="0.2">
      <c r="E183" s="55" t="s">
        <v>0</v>
      </c>
      <c r="F183" s="57" t="s">
        <v>1</v>
      </c>
      <c r="G183" s="57"/>
      <c r="H183" s="57" t="s">
        <v>2</v>
      </c>
      <c r="I183" s="60"/>
      <c r="J183" s="59" t="s">
        <v>0</v>
      </c>
      <c r="K183" s="57" t="s">
        <v>1</v>
      </c>
      <c r="L183" s="57"/>
      <c r="M183" s="17" t="s">
        <v>4</v>
      </c>
      <c r="N183" s="18">
        <f>L186</f>
        <v>0.66062801932367154</v>
      </c>
      <c r="O183" s="17" t="s">
        <v>5</v>
      </c>
      <c r="P183" s="18">
        <f>N183+N184</f>
        <v>0.72140528349076627</v>
      </c>
      <c r="Q183" s="23" t="s">
        <v>14</v>
      </c>
      <c r="R183" s="3">
        <v>0.78</v>
      </c>
      <c r="S183" s="30"/>
      <c r="U183" s="1"/>
    </row>
    <row r="184" spans="5:21" x14ac:dyDescent="0.2">
      <c r="E184" s="56"/>
      <c r="F184" s="2">
        <v>0</v>
      </c>
      <c r="G184" s="2">
        <v>1</v>
      </c>
      <c r="H184" s="58"/>
      <c r="I184" s="61"/>
      <c r="J184" s="58"/>
      <c r="K184" s="2">
        <v>0</v>
      </c>
      <c r="L184" s="2">
        <v>1</v>
      </c>
      <c r="M184" s="2" t="s">
        <v>3</v>
      </c>
      <c r="N184" s="14">
        <f>K185</f>
        <v>6.0777264167094676E-2</v>
      </c>
      <c r="O184" s="2" t="s">
        <v>9</v>
      </c>
      <c r="P184" s="14">
        <f>G186/(G185+G186)</f>
        <v>0.16626139817629179</v>
      </c>
      <c r="Q184" s="24" t="s">
        <v>15</v>
      </c>
      <c r="R184" s="3">
        <f>L186</f>
        <v>0.66062801932367154</v>
      </c>
      <c r="S184" s="30"/>
    </row>
    <row r="185" spans="5:21" ht="28" customHeight="1" x14ac:dyDescent="0.2">
      <c r="E185" s="4">
        <v>0</v>
      </c>
      <c r="F185" s="5">
        <v>355</v>
      </c>
      <c r="G185" s="5">
        <v>5486</v>
      </c>
      <c r="H185" s="6">
        <f>F185+G185</f>
        <v>5841</v>
      </c>
      <c r="I185" s="61"/>
      <c r="J185" s="2">
        <v>0</v>
      </c>
      <c r="K185" s="7">
        <f>F185/H185</f>
        <v>6.0777264167094676E-2</v>
      </c>
      <c r="L185" s="7">
        <f>G185/H185</f>
        <v>0.93922273583290528</v>
      </c>
      <c r="M185" s="2" t="s">
        <v>7</v>
      </c>
      <c r="N185" s="14">
        <f>L185</f>
        <v>0.93922273583290528</v>
      </c>
      <c r="O185" s="2" t="s">
        <v>10</v>
      </c>
      <c r="P185" s="14">
        <f>G186/(F186+G186)</f>
        <v>0.66062801932367154</v>
      </c>
      <c r="Q185" s="24" t="s">
        <v>16</v>
      </c>
      <c r="R185" s="3">
        <f>K185</f>
        <v>6.0777264167094676E-2</v>
      </c>
      <c r="S185" s="30"/>
    </row>
    <row r="186" spans="5:21" ht="43" thickBot="1" x14ac:dyDescent="0.25">
      <c r="E186" s="8">
        <v>1</v>
      </c>
      <c r="F186" s="9">
        <v>562</v>
      </c>
      <c r="G186" s="9">
        <v>1094</v>
      </c>
      <c r="H186" s="10">
        <f>F186+G186</f>
        <v>1656</v>
      </c>
      <c r="I186" s="53"/>
      <c r="J186" s="12">
        <v>1</v>
      </c>
      <c r="K186" s="13">
        <f>F186/H186</f>
        <v>0.33937198067632851</v>
      </c>
      <c r="L186" s="13">
        <f>G186/H186</f>
        <v>0.66062801932367154</v>
      </c>
      <c r="M186" s="12" t="s">
        <v>8</v>
      </c>
      <c r="N186" s="15">
        <f>K186</f>
        <v>0.33937198067632851</v>
      </c>
      <c r="O186" s="12" t="s">
        <v>6</v>
      </c>
      <c r="P186" s="15">
        <f>(2*L186)/(2*L186+K186+L185)</f>
        <v>0.50820457136885533</v>
      </c>
      <c r="Q186" s="28" t="str">
        <f>$Q$7</f>
        <v>F1=2*Precision*recall)/(Precision + recall)</v>
      </c>
      <c r="R186" s="25">
        <f>2*(P184*P185)/SUM(P184:P185)</f>
        <v>0.26566294317629918</v>
      </c>
      <c r="S186" s="30"/>
    </row>
    <row r="187" spans="5:21" ht="16" thickBot="1" x14ac:dyDescent="0.25">
      <c r="E187" s="62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4"/>
      <c r="Q187" s="31" t="s">
        <v>47</v>
      </c>
      <c r="R187" s="32">
        <v>3.73</v>
      </c>
      <c r="S187" s="30"/>
    </row>
    <row r="188" spans="5:21" x14ac:dyDescent="0.2">
      <c r="E188" s="65" t="s">
        <v>55</v>
      </c>
      <c r="F188" s="46"/>
      <c r="G188" s="46"/>
      <c r="H188" s="46"/>
      <c r="I188" s="46"/>
      <c r="J188" s="46"/>
      <c r="K188" s="46"/>
      <c r="L188" s="46"/>
      <c r="M188" s="46"/>
      <c r="N188" s="46"/>
      <c r="O188" s="47"/>
      <c r="P188" s="47"/>
      <c r="Q188" s="48"/>
      <c r="R188" s="49"/>
      <c r="S188" s="29"/>
    </row>
    <row r="189" spans="5:21" ht="16" thickBot="1" x14ac:dyDescent="0.25">
      <c r="E189" s="50"/>
      <c r="F189" s="51"/>
      <c r="G189" s="51"/>
      <c r="H189" s="51"/>
      <c r="I189" s="51"/>
      <c r="J189" s="51"/>
      <c r="K189" s="51"/>
      <c r="L189" s="51"/>
      <c r="M189" s="51"/>
      <c r="N189" s="51"/>
      <c r="O189" s="52"/>
      <c r="P189" s="52"/>
      <c r="Q189" s="53"/>
      <c r="R189" s="54"/>
      <c r="S189" s="29"/>
    </row>
    <row r="190" spans="5:21" ht="15" customHeight="1" x14ac:dyDescent="0.2">
      <c r="E190" s="55" t="s">
        <v>0</v>
      </c>
      <c r="F190" s="57" t="s">
        <v>1</v>
      </c>
      <c r="G190" s="57"/>
      <c r="H190" s="57" t="s">
        <v>2</v>
      </c>
      <c r="I190" s="60"/>
      <c r="J190" s="59" t="s">
        <v>0</v>
      </c>
      <c r="K190" s="57" t="s">
        <v>1</v>
      </c>
      <c r="L190" s="57"/>
      <c r="M190" s="17" t="s">
        <v>4</v>
      </c>
      <c r="N190" s="18">
        <f>L193</f>
        <v>0.67951188182402056</v>
      </c>
      <c r="O190" s="17" t="s">
        <v>5</v>
      </c>
      <c r="P190" s="18">
        <f>N190+N191</f>
        <v>0.74142655404046176</v>
      </c>
      <c r="Q190" s="26" t="s">
        <v>14</v>
      </c>
      <c r="R190" s="3">
        <v>0.77</v>
      </c>
      <c r="S190" s="30"/>
      <c r="U190" s="1"/>
    </row>
    <row r="191" spans="5:21" x14ac:dyDescent="0.2">
      <c r="E191" s="56"/>
      <c r="F191" s="2">
        <v>0</v>
      </c>
      <c r="G191" s="2">
        <v>1</v>
      </c>
      <c r="H191" s="58"/>
      <c r="I191" s="61"/>
      <c r="J191" s="58"/>
      <c r="K191" s="2">
        <v>0</v>
      </c>
      <c r="L191" s="2">
        <v>1</v>
      </c>
      <c r="M191" s="2" t="s">
        <v>3</v>
      </c>
      <c r="N191" s="14">
        <f>K192</f>
        <v>6.1914672216441209E-2</v>
      </c>
      <c r="O191" s="2" t="s">
        <v>9</v>
      </c>
      <c r="P191" s="14">
        <f>G193/(G192+G193)</f>
        <v>0.1635998144425545</v>
      </c>
      <c r="Q191" s="27" t="s">
        <v>15</v>
      </c>
      <c r="R191" s="3">
        <f>L193</f>
        <v>0.67951188182402056</v>
      </c>
      <c r="S191" s="30"/>
    </row>
    <row r="192" spans="5:21" ht="28" customHeight="1" x14ac:dyDescent="0.2">
      <c r="E192" s="4">
        <v>0</v>
      </c>
      <c r="F192" s="5">
        <v>357</v>
      </c>
      <c r="G192" s="5">
        <v>5409</v>
      </c>
      <c r="H192" s="6">
        <f>F192+G192</f>
        <v>5766</v>
      </c>
      <c r="I192" s="61"/>
      <c r="J192" s="2">
        <v>0</v>
      </c>
      <c r="K192" s="7">
        <f>F192/H192</f>
        <v>6.1914672216441209E-2</v>
      </c>
      <c r="L192" s="7">
        <f>G192/H192</f>
        <v>0.9380853277835588</v>
      </c>
      <c r="M192" s="2" t="s">
        <v>7</v>
      </c>
      <c r="N192" s="14">
        <f>L192</f>
        <v>0.9380853277835588</v>
      </c>
      <c r="O192" s="2" t="s">
        <v>10</v>
      </c>
      <c r="P192" s="14">
        <f>G193/(F193+G193)</f>
        <v>0.67951188182402056</v>
      </c>
      <c r="Q192" s="27" t="s">
        <v>16</v>
      </c>
      <c r="R192" s="3">
        <f>K192</f>
        <v>6.1914672216441209E-2</v>
      </c>
      <c r="S192" s="30"/>
    </row>
    <row r="193" spans="5:21" ht="43" thickBot="1" x14ac:dyDescent="0.25">
      <c r="E193" s="8">
        <v>1</v>
      </c>
      <c r="F193" s="9">
        <v>499</v>
      </c>
      <c r="G193" s="9">
        <v>1058</v>
      </c>
      <c r="H193" s="10">
        <f>F193+G193</f>
        <v>1557</v>
      </c>
      <c r="I193" s="53"/>
      <c r="J193" s="12">
        <v>1</v>
      </c>
      <c r="K193" s="13">
        <f>F193/H193</f>
        <v>0.32048811817597944</v>
      </c>
      <c r="L193" s="13">
        <f>G193/H193</f>
        <v>0.67951188182402056</v>
      </c>
      <c r="M193" s="12" t="s">
        <v>8</v>
      </c>
      <c r="N193" s="15">
        <f>K193</f>
        <v>0.32048811817597944</v>
      </c>
      <c r="O193" s="12" t="s">
        <v>6</v>
      </c>
      <c r="P193" s="15">
        <f>(2*L193)/(2*L193+K193+L192)</f>
        <v>0.51918750473140252</v>
      </c>
      <c r="Q193" s="28" t="str">
        <f>$Q$7</f>
        <v>F1=2*Precision*recall)/(Precision + recall)</v>
      </c>
      <c r="R193" s="25">
        <f>2*(P191*P192)/SUM(P191:P192)</f>
        <v>0.26370887337986043</v>
      </c>
      <c r="S193" s="30"/>
    </row>
    <row r="194" spans="5:21" ht="16" thickBot="1" x14ac:dyDescent="0.25">
      <c r="E194" s="62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35" t="s">
        <v>47</v>
      </c>
      <c r="R194" s="36">
        <v>4.12</v>
      </c>
      <c r="S194" s="30"/>
    </row>
    <row r="198" spans="5:21" ht="16" thickBot="1" x14ac:dyDescent="0.25"/>
    <row r="199" spans="5:21" x14ac:dyDescent="0.2">
      <c r="E199" s="45" t="s">
        <v>38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7"/>
      <c r="P199" s="47"/>
      <c r="Q199" s="48"/>
      <c r="R199" s="49"/>
      <c r="S199" s="29"/>
    </row>
    <row r="200" spans="5:21" ht="16" thickBot="1" x14ac:dyDescent="0.25">
      <c r="E200" s="50"/>
      <c r="F200" s="51"/>
      <c r="G200" s="51"/>
      <c r="H200" s="51"/>
      <c r="I200" s="51"/>
      <c r="J200" s="51"/>
      <c r="K200" s="51"/>
      <c r="L200" s="51"/>
      <c r="M200" s="51"/>
      <c r="N200" s="51"/>
      <c r="O200" s="52"/>
      <c r="P200" s="52"/>
      <c r="Q200" s="53"/>
      <c r="R200" s="54"/>
      <c r="S200" s="29"/>
    </row>
    <row r="201" spans="5:21" x14ac:dyDescent="0.2">
      <c r="E201" s="55" t="s">
        <v>0</v>
      </c>
      <c r="F201" s="57" t="s">
        <v>1</v>
      </c>
      <c r="G201" s="57"/>
      <c r="H201" s="57" t="s">
        <v>2</v>
      </c>
      <c r="I201" s="60"/>
      <c r="J201" s="59" t="s">
        <v>0</v>
      </c>
      <c r="K201" s="57" t="s">
        <v>1</v>
      </c>
      <c r="L201" s="57"/>
      <c r="M201" s="17" t="s">
        <v>4</v>
      </c>
      <c r="N201" s="18">
        <f>L204</f>
        <v>0.13759859772129709</v>
      </c>
      <c r="O201" s="17" t="s">
        <v>5</v>
      </c>
      <c r="P201" s="18">
        <f>N201+N202</f>
        <v>1.1114864942935518</v>
      </c>
      <c r="Q201" s="23" t="s">
        <v>14</v>
      </c>
      <c r="R201" s="3">
        <v>0.76</v>
      </c>
      <c r="S201" s="30"/>
    </row>
    <row r="202" spans="5:21" x14ac:dyDescent="0.2">
      <c r="E202" s="56"/>
      <c r="F202" s="2">
        <v>0</v>
      </c>
      <c r="G202" s="2">
        <v>1</v>
      </c>
      <c r="H202" s="58"/>
      <c r="I202" s="61"/>
      <c r="J202" s="58"/>
      <c r="K202" s="2">
        <v>0</v>
      </c>
      <c r="L202" s="2">
        <v>1</v>
      </c>
      <c r="M202" s="2" t="s">
        <v>3</v>
      </c>
      <c r="N202" s="14">
        <f>K203</f>
        <v>0.97388789657225483</v>
      </c>
      <c r="O202" s="2" t="s">
        <v>9</v>
      </c>
      <c r="P202" s="14">
        <f>G204/(G203+G204)</f>
        <v>0.6053984575835476</v>
      </c>
      <c r="Q202" s="24" t="s">
        <v>15</v>
      </c>
      <c r="R202" s="3">
        <f>L204</f>
        <v>0.13759859772129709</v>
      </c>
      <c r="S202" s="30"/>
    </row>
    <row r="203" spans="5:21" ht="30" customHeight="1" x14ac:dyDescent="0.2">
      <c r="E203" s="4">
        <v>0</v>
      </c>
      <c r="F203" s="5">
        <v>11450</v>
      </c>
      <c r="G203" s="5">
        <v>307</v>
      </c>
      <c r="H203" s="6">
        <f>F203+G203</f>
        <v>11757</v>
      </c>
      <c r="I203" s="61"/>
      <c r="J203" s="2">
        <v>0</v>
      </c>
      <c r="K203" s="7">
        <f>F203/H203</f>
        <v>0.97388789657225483</v>
      </c>
      <c r="L203" s="7">
        <f>G203/H203</f>
        <v>2.6112103427745174E-2</v>
      </c>
      <c r="M203" s="2" t="s">
        <v>7</v>
      </c>
      <c r="N203" s="14">
        <f>L203</f>
        <v>2.6112103427745174E-2</v>
      </c>
      <c r="O203" s="2" t="s">
        <v>10</v>
      </c>
      <c r="P203" s="14">
        <f>G204/(F204+G204)</f>
        <v>0.13759859772129709</v>
      </c>
      <c r="Q203" s="24" t="s">
        <v>16</v>
      </c>
      <c r="R203" s="3">
        <f>K203</f>
        <v>0.97388789657225483</v>
      </c>
      <c r="S203" s="30"/>
    </row>
    <row r="204" spans="5:21" ht="43" thickBot="1" x14ac:dyDescent="0.25">
      <c r="E204" s="8">
        <v>1</v>
      </c>
      <c r="F204" s="9">
        <v>2952</v>
      </c>
      <c r="G204" s="9">
        <v>471</v>
      </c>
      <c r="H204" s="10">
        <f>F204+G204</f>
        <v>3423</v>
      </c>
      <c r="I204" s="53"/>
      <c r="J204" s="12">
        <v>1</v>
      </c>
      <c r="K204" s="13">
        <f>F204/H204</f>
        <v>0.86240140227870288</v>
      </c>
      <c r="L204" s="13">
        <f>G204/H204</f>
        <v>0.13759859772129709</v>
      </c>
      <c r="M204" s="12" t="s">
        <v>8</v>
      </c>
      <c r="N204" s="15">
        <f>K204</f>
        <v>0.86240140227870288</v>
      </c>
      <c r="O204" s="12" t="s">
        <v>6</v>
      </c>
      <c r="P204" s="15">
        <f>(2*L204)/(2*L204+K204+L203)</f>
        <v>0.23648248243387798</v>
      </c>
      <c r="Q204" s="28" t="str">
        <f>$Q$7</f>
        <v>F1=2*Precision*recall)/(Precision + recall)</v>
      </c>
      <c r="R204" s="25">
        <f>2*(P202*P203)/SUM(P202:P203)</f>
        <v>0.22423232563675313</v>
      </c>
      <c r="S204" s="30"/>
    </row>
    <row r="205" spans="5:21" ht="16" thickBot="1" x14ac:dyDescent="0.25">
      <c r="E205" s="62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4"/>
      <c r="Q205" s="31" t="s">
        <v>47</v>
      </c>
      <c r="R205" s="32">
        <v>0.998</v>
      </c>
      <c r="S205" s="30"/>
    </row>
    <row r="206" spans="5:21" x14ac:dyDescent="0.2">
      <c r="E206" s="45" t="s">
        <v>39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7"/>
      <c r="P206" s="47"/>
      <c r="Q206" s="48"/>
      <c r="R206" s="49"/>
      <c r="S206" s="29"/>
    </row>
    <row r="207" spans="5:21" ht="16" thickBot="1" x14ac:dyDescent="0.25">
      <c r="E207" s="50"/>
      <c r="F207" s="51"/>
      <c r="G207" s="51"/>
      <c r="H207" s="51"/>
      <c r="I207" s="51"/>
      <c r="J207" s="51"/>
      <c r="K207" s="51"/>
      <c r="L207" s="51"/>
      <c r="M207" s="51"/>
      <c r="N207" s="51"/>
      <c r="O207" s="52"/>
      <c r="P207" s="52"/>
      <c r="Q207" s="53"/>
      <c r="R207" s="54"/>
      <c r="S207" s="29"/>
    </row>
    <row r="208" spans="5:21" ht="15" customHeight="1" x14ac:dyDescent="0.2">
      <c r="E208" s="55" t="s">
        <v>0</v>
      </c>
      <c r="F208" s="57" t="s">
        <v>1</v>
      </c>
      <c r="G208" s="57"/>
      <c r="H208" s="57" t="s">
        <v>2</v>
      </c>
      <c r="I208" s="60"/>
      <c r="J208" s="59" t="s">
        <v>0</v>
      </c>
      <c r="K208" s="57" t="s">
        <v>1</v>
      </c>
      <c r="L208" s="57"/>
      <c r="M208" s="17" t="s">
        <v>4</v>
      </c>
      <c r="N208" s="18">
        <f>L211</f>
        <v>0.14794685990338163</v>
      </c>
      <c r="O208" s="17" t="s">
        <v>5</v>
      </c>
      <c r="P208" s="18">
        <f>N208+N209</f>
        <v>1.1212391043820666</v>
      </c>
      <c r="Q208" s="23" t="s">
        <v>14</v>
      </c>
      <c r="R208" s="3">
        <v>0.76</v>
      </c>
      <c r="S208" s="30"/>
      <c r="U208" s="1"/>
    </row>
    <row r="209" spans="5:21" x14ac:dyDescent="0.2">
      <c r="E209" s="56"/>
      <c r="F209" s="2">
        <v>0</v>
      </c>
      <c r="G209" s="2">
        <v>1</v>
      </c>
      <c r="H209" s="58"/>
      <c r="I209" s="61"/>
      <c r="J209" s="58"/>
      <c r="K209" s="2">
        <v>0</v>
      </c>
      <c r="L209" s="2">
        <v>1</v>
      </c>
      <c r="M209" s="2" t="s">
        <v>3</v>
      </c>
      <c r="N209" s="14">
        <f>K210</f>
        <v>0.97329224447868512</v>
      </c>
      <c r="O209" s="2" t="s">
        <v>9</v>
      </c>
      <c r="P209" s="14">
        <f>G211/(G210+G211)</f>
        <v>0.61097256857855364</v>
      </c>
      <c r="Q209" s="24" t="s">
        <v>15</v>
      </c>
      <c r="R209" s="3">
        <f>L211</f>
        <v>0.14794685990338163</v>
      </c>
      <c r="S209" s="30"/>
    </row>
    <row r="210" spans="5:21" ht="28" customHeight="1" x14ac:dyDescent="0.2">
      <c r="E210" s="4">
        <v>0</v>
      </c>
      <c r="F210" s="5">
        <v>5685</v>
      </c>
      <c r="G210" s="5">
        <v>156</v>
      </c>
      <c r="H210" s="6">
        <f>F210+G210</f>
        <v>5841</v>
      </c>
      <c r="I210" s="61"/>
      <c r="J210" s="2">
        <v>0</v>
      </c>
      <c r="K210" s="7">
        <f>F210/H210</f>
        <v>0.97329224447868512</v>
      </c>
      <c r="L210" s="7">
        <f>G210/H210</f>
        <v>2.6707755521314842E-2</v>
      </c>
      <c r="M210" s="2" t="s">
        <v>7</v>
      </c>
      <c r="N210" s="14">
        <f>L210</f>
        <v>2.6707755521314842E-2</v>
      </c>
      <c r="O210" s="2" t="s">
        <v>10</v>
      </c>
      <c r="P210" s="14">
        <f>G211/(F211+G211)</f>
        <v>0.14794685990338163</v>
      </c>
      <c r="Q210" s="24" t="s">
        <v>16</v>
      </c>
      <c r="R210" s="3">
        <f>K210</f>
        <v>0.97329224447868512</v>
      </c>
      <c r="S210" s="30"/>
    </row>
    <row r="211" spans="5:21" ht="43" thickBot="1" x14ac:dyDescent="0.25">
      <c r="E211" s="8">
        <v>1</v>
      </c>
      <c r="F211" s="9">
        <v>1411</v>
      </c>
      <c r="G211" s="9">
        <v>245</v>
      </c>
      <c r="H211" s="10">
        <f>F211+G211</f>
        <v>1656</v>
      </c>
      <c r="I211" s="53"/>
      <c r="J211" s="12">
        <v>1</v>
      </c>
      <c r="K211" s="13">
        <f>F211/H211</f>
        <v>0.85205314009661837</v>
      </c>
      <c r="L211" s="13">
        <f>G211/H211</f>
        <v>0.14794685990338163</v>
      </c>
      <c r="M211" s="12" t="s">
        <v>8</v>
      </c>
      <c r="N211" s="15">
        <f>K211</f>
        <v>0.85205314009661837</v>
      </c>
      <c r="O211" s="12" t="s">
        <v>6</v>
      </c>
      <c r="P211" s="15">
        <f>(2*L211)/(2*L211+K211+L210)</f>
        <v>0.25189848651791391</v>
      </c>
      <c r="Q211" s="28" t="str">
        <f>$Q$7</f>
        <v>F1=2*Precision*recall)/(Precision + recall)</v>
      </c>
      <c r="R211" s="25">
        <f>2*(P209*P210)/SUM(P209:P210)</f>
        <v>0.23821098687408845</v>
      </c>
      <c r="S211" s="30"/>
    </row>
    <row r="212" spans="5:21" ht="16" thickBot="1" x14ac:dyDescent="0.25">
      <c r="E212" s="62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4"/>
      <c r="Q212" s="31" t="s">
        <v>47</v>
      </c>
      <c r="R212" s="32">
        <v>1.02</v>
      </c>
      <c r="S212" s="30"/>
    </row>
    <row r="213" spans="5:21" x14ac:dyDescent="0.2">
      <c r="E213" s="65" t="s">
        <v>56</v>
      </c>
      <c r="F213" s="66"/>
      <c r="G213" s="66"/>
      <c r="H213" s="66"/>
      <c r="I213" s="66"/>
      <c r="J213" s="66"/>
      <c r="K213" s="66"/>
      <c r="L213" s="66"/>
      <c r="M213" s="66"/>
      <c r="N213" s="66"/>
      <c r="O213" s="67"/>
      <c r="P213" s="67"/>
      <c r="Q213" s="68"/>
      <c r="R213" s="69"/>
      <c r="S213" s="29"/>
    </row>
    <row r="214" spans="5:21" ht="16" thickBot="1" x14ac:dyDescent="0.25">
      <c r="E214" s="70"/>
      <c r="F214" s="71"/>
      <c r="G214" s="71"/>
      <c r="H214" s="71"/>
      <c r="I214" s="71"/>
      <c r="J214" s="71"/>
      <c r="K214" s="71"/>
      <c r="L214" s="71"/>
      <c r="M214" s="71"/>
      <c r="N214" s="71"/>
      <c r="O214" s="72"/>
      <c r="P214" s="72"/>
      <c r="Q214" s="73"/>
      <c r="R214" s="74"/>
      <c r="S214" s="29"/>
    </row>
    <row r="215" spans="5:21" ht="15" customHeight="1" x14ac:dyDescent="0.2">
      <c r="E215" s="55" t="s">
        <v>0</v>
      </c>
      <c r="F215" s="57" t="s">
        <v>1</v>
      </c>
      <c r="G215" s="57"/>
      <c r="H215" s="57" t="s">
        <v>2</v>
      </c>
      <c r="I215" s="60"/>
      <c r="J215" s="59" t="s">
        <v>0</v>
      </c>
      <c r="K215" s="57" t="s">
        <v>1</v>
      </c>
      <c r="L215" s="57"/>
      <c r="M215" s="17" t="s">
        <v>4</v>
      </c>
      <c r="N215" s="18">
        <f>L218</f>
        <v>0.14258188824662812</v>
      </c>
      <c r="O215" s="17" t="s">
        <v>5</v>
      </c>
      <c r="P215" s="18">
        <f>N215+N216</f>
        <v>1.1172610419060107</v>
      </c>
      <c r="Q215" s="26" t="s">
        <v>14</v>
      </c>
      <c r="R215" s="3">
        <v>0.76</v>
      </c>
      <c r="S215" s="30"/>
      <c r="U215" s="1"/>
    </row>
    <row r="216" spans="5:21" x14ac:dyDescent="0.2">
      <c r="E216" s="56"/>
      <c r="F216" s="2">
        <v>0</v>
      </c>
      <c r="G216" s="2">
        <v>1</v>
      </c>
      <c r="H216" s="58"/>
      <c r="I216" s="61"/>
      <c r="J216" s="58"/>
      <c r="K216" s="2">
        <v>0</v>
      </c>
      <c r="L216" s="2">
        <v>1</v>
      </c>
      <c r="M216" s="2" t="s">
        <v>3</v>
      </c>
      <c r="N216" s="14">
        <f>K217</f>
        <v>0.97467915365938262</v>
      </c>
      <c r="O216" s="2" t="s">
        <v>9</v>
      </c>
      <c r="P216" s="14">
        <f>G218/(G217+G218)</f>
        <v>0.60326086956521741</v>
      </c>
      <c r="Q216" s="27" t="s">
        <v>15</v>
      </c>
      <c r="R216" s="3">
        <f>L218</f>
        <v>0.14258188824662812</v>
      </c>
      <c r="S216" s="30"/>
    </row>
    <row r="217" spans="5:21" ht="28" customHeight="1" x14ac:dyDescent="0.2">
      <c r="E217" s="4">
        <v>0</v>
      </c>
      <c r="F217" s="5">
        <v>5620</v>
      </c>
      <c r="G217" s="5">
        <v>146</v>
      </c>
      <c r="H217" s="6">
        <f>F217+G217</f>
        <v>5766</v>
      </c>
      <c r="I217" s="61"/>
      <c r="J217" s="2">
        <v>0</v>
      </c>
      <c r="K217" s="7">
        <f>F217/H217</f>
        <v>0.97467915365938262</v>
      </c>
      <c r="L217" s="7">
        <f>G217/H217</f>
        <v>2.5320846340617414E-2</v>
      </c>
      <c r="M217" s="2" t="s">
        <v>7</v>
      </c>
      <c r="N217" s="14">
        <f>L217</f>
        <v>2.5320846340617414E-2</v>
      </c>
      <c r="O217" s="2" t="s">
        <v>10</v>
      </c>
      <c r="P217" s="14">
        <f>G218/(F218+G218)</f>
        <v>0.14258188824662812</v>
      </c>
      <c r="Q217" s="27" t="s">
        <v>16</v>
      </c>
      <c r="R217" s="3">
        <f>K217</f>
        <v>0.97467915365938262</v>
      </c>
      <c r="S217" s="30"/>
    </row>
    <row r="218" spans="5:21" ht="43" thickBot="1" x14ac:dyDescent="0.25">
      <c r="E218" s="8">
        <v>1</v>
      </c>
      <c r="F218" s="9">
        <v>1335</v>
      </c>
      <c r="G218" s="9">
        <v>222</v>
      </c>
      <c r="H218" s="10">
        <f>F218+G218</f>
        <v>1557</v>
      </c>
      <c r="I218" s="53"/>
      <c r="J218" s="12">
        <v>1</v>
      </c>
      <c r="K218" s="13">
        <f>F218/H218</f>
        <v>0.8574181117533719</v>
      </c>
      <c r="L218" s="13">
        <f>G218/H218</f>
        <v>0.14258188824662812</v>
      </c>
      <c r="M218" s="12" t="s">
        <v>8</v>
      </c>
      <c r="N218" s="15">
        <f>K218</f>
        <v>0.8574181117533719</v>
      </c>
      <c r="O218" s="12" t="s">
        <v>6</v>
      </c>
      <c r="P218" s="15">
        <f>(2*L218)/(2*L218+K218+L217)</f>
        <v>0.24416740200033649</v>
      </c>
      <c r="Q218" s="28" t="str">
        <f>$Q$7</f>
        <v>F1=2*Precision*recall)/(Precision + recall)</v>
      </c>
      <c r="R218" s="25">
        <f>2*(P216*P217)/SUM(P216:P217)</f>
        <v>0.23064935064935066</v>
      </c>
      <c r="S218" s="30"/>
    </row>
    <row r="219" spans="5:21" ht="16" thickBot="1" x14ac:dyDescent="0.25">
      <c r="E219" s="62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35" t="s">
        <v>47</v>
      </c>
      <c r="R219" s="36">
        <v>1.147</v>
      </c>
      <c r="S219" s="30"/>
    </row>
    <row r="226" spans="5:21" ht="16" thickBot="1" x14ac:dyDescent="0.25"/>
    <row r="227" spans="5:21" x14ac:dyDescent="0.2">
      <c r="E227" s="45" t="s">
        <v>40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7"/>
      <c r="P227" s="47"/>
      <c r="Q227" s="48"/>
      <c r="R227" s="49"/>
      <c r="S227" s="29"/>
    </row>
    <row r="228" spans="5:21" ht="16" thickBot="1" x14ac:dyDescent="0.25">
      <c r="E228" s="50"/>
      <c r="F228" s="51"/>
      <c r="G228" s="51"/>
      <c r="H228" s="51"/>
      <c r="I228" s="51"/>
      <c r="J228" s="51"/>
      <c r="K228" s="51"/>
      <c r="L228" s="51"/>
      <c r="M228" s="51"/>
      <c r="N228" s="51"/>
      <c r="O228" s="52"/>
      <c r="P228" s="52"/>
      <c r="Q228" s="53"/>
      <c r="R228" s="54"/>
      <c r="S228" s="29"/>
    </row>
    <row r="229" spans="5:21" x14ac:dyDescent="0.2">
      <c r="E229" s="55" t="s">
        <v>0</v>
      </c>
      <c r="F229" s="57" t="s">
        <v>1</v>
      </c>
      <c r="G229" s="57"/>
      <c r="H229" s="57" t="s">
        <v>2</v>
      </c>
      <c r="I229" s="60"/>
      <c r="J229" s="59" t="s">
        <v>0</v>
      </c>
      <c r="K229" s="57" t="s">
        <v>1</v>
      </c>
      <c r="L229" s="57"/>
      <c r="M229" s="17" t="s">
        <v>4</v>
      </c>
      <c r="N229" s="18">
        <f>L232</f>
        <v>0.14899211218229624</v>
      </c>
      <c r="O229" s="17" t="s">
        <v>5</v>
      </c>
      <c r="P229" s="18">
        <f>N229+N230</f>
        <v>1.1199881145638562</v>
      </c>
      <c r="Q229" s="23" t="s">
        <v>14</v>
      </c>
      <c r="R229" s="3">
        <v>0.76</v>
      </c>
      <c r="S229" s="30"/>
    </row>
    <row r="230" spans="5:21" x14ac:dyDescent="0.2">
      <c r="E230" s="56"/>
      <c r="F230" s="2">
        <v>0</v>
      </c>
      <c r="G230" s="2">
        <v>1</v>
      </c>
      <c r="H230" s="58"/>
      <c r="I230" s="61"/>
      <c r="J230" s="58"/>
      <c r="K230" s="2">
        <v>0</v>
      </c>
      <c r="L230" s="2">
        <v>1</v>
      </c>
      <c r="M230" s="2" t="s">
        <v>3</v>
      </c>
      <c r="N230" s="14">
        <f>K231</f>
        <v>0.97099600238155992</v>
      </c>
      <c r="O230" s="2" t="s">
        <v>9</v>
      </c>
      <c r="P230" s="14">
        <f>G232/(G231+G232)</f>
        <v>0.59929494712103404</v>
      </c>
      <c r="Q230" s="24" t="s">
        <v>15</v>
      </c>
      <c r="R230" s="3">
        <f>L232</f>
        <v>0.14899211218229624</v>
      </c>
      <c r="S230" s="30"/>
    </row>
    <row r="231" spans="5:21" ht="30" customHeight="1" x14ac:dyDescent="0.2">
      <c r="E231" s="4">
        <v>0</v>
      </c>
      <c r="F231" s="5">
        <v>11416</v>
      </c>
      <c r="G231" s="5">
        <v>341</v>
      </c>
      <c r="H231" s="6">
        <f>F231+G231</f>
        <v>11757</v>
      </c>
      <c r="I231" s="61"/>
      <c r="J231" s="2">
        <v>0</v>
      </c>
      <c r="K231" s="7">
        <f>F231/H231</f>
        <v>0.97099600238155992</v>
      </c>
      <c r="L231" s="7">
        <f>G231/H231</f>
        <v>2.9003997618440077E-2</v>
      </c>
      <c r="M231" s="2" t="s">
        <v>7</v>
      </c>
      <c r="N231" s="14">
        <f>L231</f>
        <v>2.9003997618440077E-2</v>
      </c>
      <c r="O231" s="2" t="s">
        <v>10</v>
      </c>
      <c r="P231" s="14">
        <f>G232/(F232+G232)</f>
        <v>0.14899211218229624</v>
      </c>
      <c r="Q231" s="24" t="s">
        <v>16</v>
      </c>
      <c r="R231" s="3">
        <f>K231</f>
        <v>0.97099600238155992</v>
      </c>
      <c r="S231" s="30"/>
    </row>
    <row r="232" spans="5:21" ht="43" thickBot="1" x14ac:dyDescent="0.25">
      <c r="E232" s="8">
        <v>1</v>
      </c>
      <c r="F232" s="9">
        <v>2913</v>
      </c>
      <c r="G232" s="9">
        <v>510</v>
      </c>
      <c r="H232" s="10">
        <f>F232+G232</f>
        <v>3423</v>
      </c>
      <c r="I232" s="53"/>
      <c r="J232" s="12">
        <v>1</v>
      </c>
      <c r="K232" s="13">
        <f>F232/H232</f>
        <v>0.85100788781770376</v>
      </c>
      <c r="L232" s="13">
        <f>G232/H232</f>
        <v>0.14899211218229624</v>
      </c>
      <c r="M232" s="12" t="s">
        <v>8</v>
      </c>
      <c r="N232" s="15">
        <f>K232</f>
        <v>0.85100788781770376</v>
      </c>
      <c r="O232" s="12" t="s">
        <v>6</v>
      </c>
      <c r="P232" s="15">
        <f>(2*L232)/(2*L232+K232+L231)</f>
        <v>0.25295858100498991</v>
      </c>
      <c r="Q232" s="28" t="str">
        <f>$Q$7</f>
        <v>F1=2*Precision*recall)/(Precision + recall)</v>
      </c>
      <c r="R232" s="25">
        <f>2*(P230*P231)/SUM(P230:P231)</f>
        <v>0.2386523163313056</v>
      </c>
      <c r="S232" s="30"/>
    </row>
    <row r="233" spans="5:21" ht="16" thickBot="1" x14ac:dyDescent="0.25">
      <c r="E233" s="62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4"/>
      <c r="Q233" s="31" t="s">
        <v>47</v>
      </c>
      <c r="R233" s="32">
        <v>0.95</v>
      </c>
      <c r="S233" s="30"/>
    </row>
    <row r="234" spans="5:21" x14ac:dyDescent="0.2">
      <c r="E234" s="45" t="s">
        <v>41</v>
      </c>
      <c r="F234" s="46"/>
      <c r="G234" s="46"/>
      <c r="H234" s="46"/>
      <c r="I234" s="46"/>
      <c r="J234" s="46"/>
      <c r="K234" s="46"/>
      <c r="L234" s="46"/>
      <c r="M234" s="46"/>
      <c r="N234" s="46"/>
      <c r="O234" s="47"/>
      <c r="P234" s="47"/>
      <c r="Q234" s="48"/>
      <c r="R234" s="49"/>
      <c r="S234" s="29"/>
    </row>
    <row r="235" spans="5:21" ht="16" thickBot="1" x14ac:dyDescent="0.25">
      <c r="E235" s="50"/>
      <c r="F235" s="51"/>
      <c r="G235" s="51"/>
      <c r="H235" s="51"/>
      <c r="I235" s="51"/>
      <c r="J235" s="51"/>
      <c r="K235" s="51"/>
      <c r="L235" s="51"/>
      <c r="M235" s="51"/>
      <c r="N235" s="51"/>
      <c r="O235" s="52"/>
      <c r="P235" s="52"/>
      <c r="Q235" s="53"/>
      <c r="R235" s="54"/>
      <c r="S235" s="29"/>
    </row>
    <row r="236" spans="5:21" ht="15" customHeight="1" x14ac:dyDescent="0.2">
      <c r="E236" s="55" t="s">
        <v>0</v>
      </c>
      <c r="F236" s="57" t="s">
        <v>1</v>
      </c>
      <c r="G236" s="57"/>
      <c r="H236" s="57" t="s">
        <v>2</v>
      </c>
      <c r="I236" s="60"/>
      <c r="J236" s="59" t="s">
        <v>0</v>
      </c>
      <c r="K236" s="57" t="s">
        <v>1</v>
      </c>
      <c r="L236" s="57"/>
      <c r="M236" s="17" t="s">
        <v>4</v>
      </c>
      <c r="N236" s="18">
        <f>L239</f>
        <v>0.15942028985507245</v>
      </c>
      <c r="O236" s="17" t="s">
        <v>5</v>
      </c>
      <c r="P236" s="18">
        <f>N236+N237</f>
        <v>1.1304868880403147</v>
      </c>
      <c r="Q236" s="23" t="s">
        <v>14</v>
      </c>
      <c r="R236" s="3">
        <v>0.76</v>
      </c>
      <c r="S236" s="30"/>
      <c r="U236" s="1"/>
    </row>
    <row r="237" spans="5:21" x14ac:dyDescent="0.2">
      <c r="E237" s="56"/>
      <c r="F237" s="2">
        <v>0</v>
      </c>
      <c r="G237" s="2">
        <v>1</v>
      </c>
      <c r="H237" s="58"/>
      <c r="I237" s="61"/>
      <c r="J237" s="58"/>
      <c r="K237" s="2">
        <v>0</v>
      </c>
      <c r="L237" s="2">
        <v>1</v>
      </c>
      <c r="M237" s="2" t="s">
        <v>3</v>
      </c>
      <c r="N237" s="14">
        <f>K238</f>
        <v>0.97106659818524221</v>
      </c>
      <c r="O237" s="2" t="s">
        <v>9</v>
      </c>
      <c r="P237" s="14">
        <f>G239/(G238+G239)</f>
        <v>0.60969976905311773</v>
      </c>
      <c r="Q237" s="24" t="s">
        <v>15</v>
      </c>
      <c r="R237" s="3">
        <f>L239</f>
        <v>0.15942028985507245</v>
      </c>
      <c r="S237" s="30"/>
    </row>
    <row r="238" spans="5:21" ht="28" customHeight="1" x14ac:dyDescent="0.2">
      <c r="E238" s="4">
        <v>0</v>
      </c>
      <c r="F238" s="5">
        <v>5672</v>
      </c>
      <c r="G238" s="5">
        <v>169</v>
      </c>
      <c r="H238" s="6">
        <f>F238+G238</f>
        <v>5841</v>
      </c>
      <c r="I238" s="61"/>
      <c r="J238" s="2">
        <v>0</v>
      </c>
      <c r="K238" s="7">
        <f>F238/H238</f>
        <v>0.97106659818524221</v>
      </c>
      <c r="L238" s="7">
        <f>G238/H238</f>
        <v>2.8933401814757748E-2</v>
      </c>
      <c r="M238" s="2" t="s">
        <v>7</v>
      </c>
      <c r="N238" s="14">
        <f>L238</f>
        <v>2.8933401814757748E-2</v>
      </c>
      <c r="O238" s="2" t="s">
        <v>10</v>
      </c>
      <c r="P238" s="14">
        <f>G239/(F239+G239)</f>
        <v>0.15942028985507245</v>
      </c>
      <c r="Q238" s="24" t="s">
        <v>16</v>
      </c>
      <c r="R238" s="3">
        <f>K238</f>
        <v>0.97106659818524221</v>
      </c>
      <c r="S238" s="30"/>
    </row>
    <row r="239" spans="5:21" ht="43" thickBot="1" x14ac:dyDescent="0.25">
      <c r="E239" s="8">
        <v>1</v>
      </c>
      <c r="F239" s="9">
        <v>1392</v>
      </c>
      <c r="G239" s="9">
        <v>264</v>
      </c>
      <c r="H239" s="10">
        <f>F239+G239</f>
        <v>1656</v>
      </c>
      <c r="I239" s="53"/>
      <c r="J239" s="12">
        <v>1</v>
      </c>
      <c r="K239" s="13">
        <f>F239/H239</f>
        <v>0.84057971014492749</v>
      </c>
      <c r="L239" s="13">
        <f>G239/H239</f>
        <v>0.15942028985507245</v>
      </c>
      <c r="M239" s="12" t="s">
        <v>8</v>
      </c>
      <c r="N239" s="15">
        <f>K239</f>
        <v>0.84057971014492749</v>
      </c>
      <c r="O239" s="12" t="s">
        <v>6</v>
      </c>
      <c r="P239" s="15">
        <f>(2*L239)/(2*L239+K239+L238)</f>
        <v>0.26830444668549991</v>
      </c>
      <c r="Q239" s="28" t="str">
        <f>$Q$7</f>
        <v>F1=2*Precision*recall)/(Precision + recall)</v>
      </c>
      <c r="R239" s="25">
        <f>2*(P237*P238)/SUM(P237:P238)</f>
        <v>0.25275251316419339</v>
      </c>
      <c r="S239" s="30"/>
    </row>
    <row r="240" spans="5:21" ht="16" thickBot="1" x14ac:dyDescent="0.25">
      <c r="E240" s="62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4"/>
      <c r="Q240" s="31" t="s">
        <v>47</v>
      </c>
      <c r="R240" s="32">
        <v>0.97</v>
      </c>
      <c r="S240" s="30"/>
    </row>
    <row r="241" spans="5:21" x14ac:dyDescent="0.2">
      <c r="E241" s="65" t="s">
        <v>57</v>
      </c>
      <c r="F241" s="66"/>
      <c r="G241" s="66"/>
      <c r="H241" s="66"/>
      <c r="I241" s="66"/>
      <c r="J241" s="66"/>
      <c r="K241" s="66"/>
      <c r="L241" s="66"/>
      <c r="M241" s="66"/>
      <c r="N241" s="66"/>
      <c r="O241" s="67"/>
      <c r="P241" s="67"/>
      <c r="Q241" s="68"/>
      <c r="R241" s="69"/>
      <c r="S241" s="29"/>
    </row>
    <row r="242" spans="5:21" ht="16" thickBot="1" x14ac:dyDescent="0.25">
      <c r="E242" s="70"/>
      <c r="F242" s="71"/>
      <c r="G242" s="71"/>
      <c r="H242" s="71"/>
      <c r="I242" s="71"/>
      <c r="J242" s="71"/>
      <c r="K242" s="71"/>
      <c r="L242" s="71"/>
      <c r="M242" s="71"/>
      <c r="N242" s="71"/>
      <c r="O242" s="72"/>
      <c r="P242" s="72"/>
      <c r="Q242" s="73"/>
      <c r="R242" s="74"/>
      <c r="S242" s="29"/>
    </row>
    <row r="243" spans="5:21" ht="15" customHeight="1" x14ac:dyDescent="0.2">
      <c r="E243" s="55" t="s">
        <v>0</v>
      </c>
      <c r="F243" s="57" t="s">
        <v>1</v>
      </c>
      <c r="G243" s="57"/>
      <c r="H243" s="57" t="s">
        <v>2</v>
      </c>
      <c r="I243" s="60"/>
      <c r="J243" s="59" t="s">
        <v>0</v>
      </c>
      <c r="K243" s="57" t="s">
        <v>1</v>
      </c>
      <c r="L243" s="57"/>
      <c r="M243" s="17" t="s">
        <v>4</v>
      </c>
      <c r="N243" s="18">
        <f>L246</f>
        <v>0.1573538856775851</v>
      </c>
      <c r="O243" s="17" t="s">
        <v>5</v>
      </c>
      <c r="P243" s="18">
        <f>N243+N244</f>
        <v>1.1287378607035996</v>
      </c>
      <c r="Q243" s="26" t="s">
        <v>14</v>
      </c>
      <c r="R243" s="3">
        <v>0.76</v>
      </c>
      <c r="S243" s="30"/>
      <c r="U243" s="1"/>
    </row>
    <row r="244" spans="5:21" x14ac:dyDescent="0.2">
      <c r="E244" s="56"/>
      <c r="F244" s="2">
        <v>0</v>
      </c>
      <c r="G244" s="2">
        <v>1</v>
      </c>
      <c r="H244" s="58"/>
      <c r="I244" s="61"/>
      <c r="J244" s="58"/>
      <c r="K244" s="2">
        <v>0</v>
      </c>
      <c r="L244" s="2">
        <v>1</v>
      </c>
      <c r="M244" s="2" t="s">
        <v>3</v>
      </c>
      <c r="N244" s="14">
        <f>K245</f>
        <v>0.97138397502601459</v>
      </c>
      <c r="O244" s="2" t="s">
        <v>9</v>
      </c>
      <c r="P244" s="14">
        <f>G246/(G245+G246)</f>
        <v>0.59756097560975607</v>
      </c>
      <c r="Q244" s="27" t="s">
        <v>15</v>
      </c>
      <c r="R244" s="3">
        <f>L246</f>
        <v>0.1573538856775851</v>
      </c>
      <c r="S244" s="30"/>
    </row>
    <row r="245" spans="5:21" ht="28" customHeight="1" x14ac:dyDescent="0.2">
      <c r="E245" s="4">
        <v>0</v>
      </c>
      <c r="F245" s="5">
        <v>5601</v>
      </c>
      <c r="G245" s="5">
        <v>165</v>
      </c>
      <c r="H245" s="6">
        <f>F245+G245</f>
        <v>5766</v>
      </c>
      <c r="I245" s="61"/>
      <c r="J245" s="2">
        <v>0</v>
      </c>
      <c r="K245" s="7">
        <f>F245/H245</f>
        <v>0.97138397502601459</v>
      </c>
      <c r="L245" s="7">
        <f>G245/H245</f>
        <v>2.8616024973985431E-2</v>
      </c>
      <c r="M245" s="2" t="s">
        <v>7</v>
      </c>
      <c r="N245" s="14">
        <f>L245</f>
        <v>2.8616024973985431E-2</v>
      </c>
      <c r="O245" s="2" t="s">
        <v>10</v>
      </c>
      <c r="P245" s="14">
        <f>G246/(F246+G246)</f>
        <v>0.1573538856775851</v>
      </c>
      <c r="Q245" s="27" t="s">
        <v>16</v>
      </c>
      <c r="R245" s="3">
        <f>K245</f>
        <v>0.97138397502601459</v>
      </c>
      <c r="S245" s="30"/>
    </row>
    <row r="246" spans="5:21" ht="43" thickBot="1" x14ac:dyDescent="0.25">
      <c r="E246" s="8">
        <v>1</v>
      </c>
      <c r="F246" s="9">
        <v>1312</v>
      </c>
      <c r="G246" s="9">
        <v>245</v>
      </c>
      <c r="H246" s="10">
        <f>F246+G246</f>
        <v>1557</v>
      </c>
      <c r="I246" s="53"/>
      <c r="J246" s="12">
        <v>1</v>
      </c>
      <c r="K246" s="13">
        <f>F246/H246</f>
        <v>0.84264611432241487</v>
      </c>
      <c r="L246" s="13">
        <f>G246/H246</f>
        <v>0.1573538856775851</v>
      </c>
      <c r="M246" s="12" t="s">
        <v>8</v>
      </c>
      <c r="N246" s="15">
        <f>K246</f>
        <v>0.84264611432241487</v>
      </c>
      <c r="O246" s="12" t="s">
        <v>6</v>
      </c>
      <c r="P246" s="15">
        <f>(2*L246)/(2*L246+K246+L245)</f>
        <v>0.26535898468306846</v>
      </c>
      <c r="Q246" s="28" t="str">
        <f>$Q$7</f>
        <v>F1=2*Precision*recall)/(Precision + recall)</v>
      </c>
      <c r="R246" s="25">
        <f>2*(P244*P245)/SUM(P244:P245)</f>
        <v>0.24911032028469748</v>
      </c>
      <c r="S246" s="30"/>
    </row>
    <row r="247" spans="5:21" ht="16" thickBot="1" x14ac:dyDescent="0.25">
      <c r="E247" s="62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35" t="s">
        <v>47</v>
      </c>
      <c r="R247" s="36">
        <v>1.1000000000000001</v>
      </c>
      <c r="S247" s="30"/>
    </row>
    <row r="250" spans="5:21" ht="16" thickBot="1" x14ac:dyDescent="0.25"/>
    <row r="251" spans="5:21" x14ac:dyDescent="0.2">
      <c r="E251" s="45" t="s">
        <v>42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7"/>
      <c r="P251" s="47"/>
      <c r="Q251" s="48"/>
      <c r="R251" s="49"/>
      <c r="S251" s="29"/>
    </row>
    <row r="252" spans="5:21" ht="16" thickBot="1" x14ac:dyDescent="0.25">
      <c r="E252" s="50"/>
      <c r="F252" s="51"/>
      <c r="G252" s="51"/>
      <c r="H252" s="51"/>
      <c r="I252" s="51"/>
      <c r="J252" s="51"/>
      <c r="K252" s="51"/>
      <c r="L252" s="51"/>
      <c r="M252" s="51"/>
      <c r="N252" s="51"/>
      <c r="O252" s="52"/>
      <c r="P252" s="52"/>
      <c r="Q252" s="53"/>
      <c r="R252" s="54"/>
      <c r="S252" s="29"/>
    </row>
    <row r="253" spans="5:21" x14ac:dyDescent="0.2">
      <c r="E253" s="55" t="s">
        <v>0</v>
      </c>
      <c r="F253" s="57" t="s">
        <v>1</v>
      </c>
      <c r="G253" s="57"/>
      <c r="H253" s="57" t="s">
        <v>2</v>
      </c>
      <c r="I253" s="60"/>
      <c r="J253" s="59" t="s">
        <v>0</v>
      </c>
      <c r="K253" s="57" t="s">
        <v>1</v>
      </c>
      <c r="L253" s="57"/>
      <c r="M253" s="17" t="s">
        <v>4</v>
      </c>
      <c r="N253" s="18">
        <f>L256</f>
        <v>0.48846041484078295</v>
      </c>
      <c r="O253" s="17" t="s">
        <v>5</v>
      </c>
      <c r="P253" s="18">
        <f>N253+N254</f>
        <v>1.3484587137265531</v>
      </c>
      <c r="Q253" s="23" t="s">
        <v>14</v>
      </c>
      <c r="R253" s="3">
        <v>0.75</v>
      </c>
      <c r="S253" s="30"/>
    </row>
    <row r="254" spans="5:21" x14ac:dyDescent="0.2">
      <c r="E254" s="56"/>
      <c r="F254" s="2">
        <v>0</v>
      </c>
      <c r="G254" s="2">
        <v>1</v>
      </c>
      <c r="H254" s="58"/>
      <c r="I254" s="61"/>
      <c r="J254" s="58"/>
      <c r="K254" s="2">
        <v>0</v>
      </c>
      <c r="L254" s="2">
        <v>1</v>
      </c>
      <c r="M254" s="2" t="s">
        <v>3</v>
      </c>
      <c r="N254" s="14">
        <f>K255</f>
        <v>0.85999829888577017</v>
      </c>
      <c r="O254" s="2" t="s">
        <v>9</v>
      </c>
      <c r="P254" s="14">
        <f>G256/(G255+G256)</f>
        <v>0.50391802290536469</v>
      </c>
      <c r="Q254" s="24" t="s">
        <v>15</v>
      </c>
      <c r="R254" s="3">
        <f>L256</f>
        <v>0.48846041484078295</v>
      </c>
      <c r="S254" s="30"/>
    </row>
    <row r="255" spans="5:21" ht="30" customHeight="1" x14ac:dyDescent="0.2">
      <c r="E255" s="4">
        <v>0</v>
      </c>
      <c r="F255" s="5">
        <v>10111</v>
      </c>
      <c r="G255" s="5">
        <v>1646</v>
      </c>
      <c r="H255" s="6">
        <f>F255+G255</f>
        <v>11757</v>
      </c>
      <c r="I255" s="61"/>
      <c r="J255" s="2">
        <v>0</v>
      </c>
      <c r="K255" s="7">
        <f>F255/H255</f>
        <v>0.85999829888577017</v>
      </c>
      <c r="L255" s="7">
        <f>G255/H255</f>
        <v>0.14000170111422983</v>
      </c>
      <c r="M255" s="2" t="s">
        <v>7</v>
      </c>
      <c r="N255" s="14">
        <f>L255</f>
        <v>0.14000170111422983</v>
      </c>
      <c r="O255" s="2" t="s">
        <v>10</v>
      </c>
      <c r="P255" s="14">
        <f>G256/(F256+G256)</f>
        <v>0.48846041484078295</v>
      </c>
      <c r="Q255" s="24" t="s">
        <v>16</v>
      </c>
      <c r="R255" s="3">
        <f>K255</f>
        <v>0.85999829888577017</v>
      </c>
      <c r="S255" s="30"/>
    </row>
    <row r="256" spans="5:21" ht="43" thickBot="1" x14ac:dyDescent="0.25">
      <c r="E256" s="8">
        <v>1</v>
      </c>
      <c r="F256" s="9">
        <v>1751</v>
      </c>
      <c r="G256" s="9">
        <v>1672</v>
      </c>
      <c r="H256" s="10">
        <f>F256+G256</f>
        <v>3423</v>
      </c>
      <c r="I256" s="53"/>
      <c r="J256" s="12">
        <v>1</v>
      </c>
      <c r="K256" s="13">
        <f>F256/H256</f>
        <v>0.51153958515921705</v>
      </c>
      <c r="L256" s="13">
        <f>G256/H256</f>
        <v>0.48846041484078295</v>
      </c>
      <c r="M256" s="12" t="s">
        <v>8</v>
      </c>
      <c r="N256" s="15">
        <f>K256</f>
        <v>0.51153958515921705</v>
      </c>
      <c r="O256" s="12" t="s">
        <v>6</v>
      </c>
      <c r="P256" s="15">
        <f>(2*L256)/(2*L256+K256+L255)</f>
        <v>0.59990393396941255</v>
      </c>
      <c r="Q256" s="28" t="str">
        <f>$Q$7</f>
        <v>F1=2*Precision*recall)/(Precision + recall)</v>
      </c>
      <c r="R256" s="25">
        <f>2*(P254*P255)/SUM(P254:P255)</f>
        <v>0.49606883251743061</v>
      </c>
      <c r="S256" s="30"/>
    </row>
    <row r="257" spans="5:21" ht="16" thickBot="1" x14ac:dyDescent="0.25">
      <c r="E257" s="62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4"/>
      <c r="Q257" s="31" t="s">
        <v>47</v>
      </c>
      <c r="R257" s="32">
        <v>1.2390000000000001</v>
      </c>
      <c r="S257" s="30"/>
    </row>
    <row r="258" spans="5:21" x14ac:dyDescent="0.2">
      <c r="E258" s="45" t="s">
        <v>43</v>
      </c>
      <c r="F258" s="46"/>
      <c r="G258" s="46"/>
      <c r="H258" s="46"/>
      <c r="I258" s="46"/>
      <c r="J258" s="46"/>
      <c r="K258" s="46"/>
      <c r="L258" s="46"/>
      <c r="M258" s="46"/>
      <c r="N258" s="46"/>
      <c r="O258" s="47"/>
      <c r="P258" s="47"/>
      <c r="Q258" s="48"/>
      <c r="R258" s="49"/>
      <c r="S258" s="29"/>
    </row>
    <row r="259" spans="5:21" ht="16" thickBot="1" x14ac:dyDescent="0.25">
      <c r="E259" s="50"/>
      <c r="F259" s="51"/>
      <c r="G259" s="51"/>
      <c r="H259" s="51"/>
      <c r="I259" s="51"/>
      <c r="J259" s="51"/>
      <c r="K259" s="51"/>
      <c r="L259" s="51"/>
      <c r="M259" s="51"/>
      <c r="N259" s="51"/>
      <c r="O259" s="52"/>
      <c r="P259" s="52"/>
      <c r="Q259" s="53"/>
      <c r="R259" s="54"/>
      <c r="S259" s="29"/>
    </row>
    <row r="260" spans="5:21" ht="15" customHeight="1" x14ac:dyDescent="0.2">
      <c r="E260" s="55" t="s">
        <v>0</v>
      </c>
      <c r="F260" s="57" t="s">
        <v>1</v>
      </c>
      <c r="G260" s="57"/>
      <c r="H260" s="57" t="s">
        <v>2</v>
      </c>
      <c r="I260" s="60"/>
      <c r="J260" s="59" t="s">
        <v>0</v>
      </c>
      <c r="K260" s="57" t="s">
        <v>1</v>
      </c>
      <c r="L260" s="57"/>
      <c r="M260" s="17" t="s">
        <v>4</v>
      </c>
      <c r="N260" s="18">
        <f>L263</f>
        <v>0.50120772946859904</v>
      </c>
      <c r="O260" s="17" t="s">
        <v>5</v>
      </c>
      <c r="P260" s="18">
        <f>N260+N261</f>
        <v>1.3616768272258324</v>
      </c>
      <c r="Q260" s="23" t="s">
        <v>14</v>
      </c>
      <c r="R260" s="3">
        <v>0.75</v>
      </c>
      <c r="S260" s="30"/>
      <c r="U260" s="1"/>
    </row>
    <row r="261" spans="5:21" x14ac:dyDescent="0.2">
      <c r="E261" s="56"/>
      <c r="F261" s="2">
        <v>0</v>
      </c>
      <c r="G261" s="2">
        <v>1</v>
      </c>
      <c r="H261" s="58"/>
      <c r="I261" s="61"/>
      <c r="J261" s="58"/>
      <c r="K261" s="2">
        <v>0</v>
      </c>
      <c r="L261" s="2">
        <v>1</v>
      </c>
      <c r="M261" s="2" t="s">
        <v>3</v>
      </c>
      <c r="N261" s="14">
        <f>K262</f>
        <v>0.86046909775723335</v>
      </c>
      <c r="O261" s="2" t="s">
        <v>9</v>
      </c>
      <c r="P261" s="14">
        <f>G263/(G262+G263)</f>
        <v>0.50455927051671734</v>
      </c>
      <c r="Q261" s="24" t="s">
        <v>15</v>
      </c>
      <c r="R261" s="3">
        <f>L263</f>
        <v>0.50120772946859904</v>
      </c>
      <c r="S261" s="30"/>
    </row>
    <row r="262" spans="5:21" ht="28" customHeight="1" x14ac:dyDescent="0.2">
      <c r="E262" s="4">
        <v>0</v>
      </c>
      <c r="F262" s="5">
        <v>5026</v>
      </c>
      <c r="G262" s="5">
        <v>815</v>
      </c>
      <c r="H262" s="6">
        <f>F262+G262</f>
        <v>5841</v>
      </c>
      <c r="I262" s="61"/>
      <c r="J262" s="2">
        <v>0</v>
      </c>
      <c r="K262" s="7">
        <f>F262/H262</f>
        <v>0.86046909775723335</v>
      </c>
      <c r="L262" s="7">
        <f>G262/H262</f>
        <v>0.13953090224276665</v>
      </c>
      <c r="M262" s="2" t="s">
        <v>7</v>
      </c>
      <c r="N262" s="14">
        <f>L262</f>
        <v>0.13953090224276665</v>
      </c>
      <c r="O262" s="2" t="s">
        <v>10</v>
      </c>
      <c r="P262" s="14">
        <f>G263/(F263+G263)</f>
        <v>0.50120772946859904</v>
      </c>
      <c r="Q262" s="24" t="s">
        <v>16</v>
      </c>
      <c r="R262" s="3">
        <f>K262</f>
        <v>0.86046909775723335</v>
      </c>
      <c r="S262" s="30"/>
    </row>
    <row r="263" spans="5:21" ht="43" thickBot="1" x14ac:dyDescent="0.25">
      <c r="E263" s="8">
        <v>1</v>
      </c>
      <c r="F263" s="9">
        <v>826</v>
      </c>
      <c r="G263" s="9">
        <v>830</v>
      </c>
      <c r="H263" s="10">
        <f>F263+G263</f>
        <v>1656</v>
      </c>
      <c r="I263" s="53"/>
      <c r="J263" s="12">
        <v>1</v>
      </c>
      <c r="K263" s="13">
        <f>F263/H263</f>
        <v>0.49879227053140096</v>
      </c>
      <c r="L263" s="13">
        <f>G263/H263</f>
        <v>0.50120772946859904</v>
      </c>
      <c r="M263" s="12" t="s">
        <v>8</v>
      </c>
      <c r="N263" s="15">
        <f>K263</f>
        <v>0.49879227053140096</v>
      </c>
      <c r="O263" s="12" t="s">
        <v>6</v>
      </c>
      <c r="P263" s="15">
        <f>(2*L263)/(2*L263+K263+L262)</f>
        <v>0.61095377384491323</v>
      </c>
      <c r="Q263" s="28" t="str">
        <f>$Q$7</f>
        <v>F1=2*Precision*recall)/(Precision + recall)</v>
      </c>
      <c r="R263" s="25">
        <f>2*(P261*P262)/SUM(P261:P262)</f>
        <v>0.50287791578309604</v>
      </c>
      <c r="S263" s="30"/>
    </row>
    <row r="264" spans="5:21" ht="16" thickBot="1" x14ac:dyDescent="0.25">
      <c r="E264" s="62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4"/>
      <c r="Q264" s="31" t="s">
        <v>47</v>
      </c>
      <c r="R264" s="32">
        <v>1.27</v>
      </c>
      <c r="S264" s="30"/>
    </row>
    <row r="265" spans="5:21" x14ac:dyDescent="0.2">
      <c r="E265" s="65" t="s">
        <v>58</v>
      </c>
      <c r="F265" s="66"/>
      <c r="G265" s="66"/>
      <c r="H265" s="66"/>
      <c r="I265" s="66"/>
      <c r="J265" s="66"/>
      <c r="K265" s="66"/>
      <c r="L265" s="66"/>
      <c r="M265" s="66"/>
      <c r="N265" s="66"/>
      <c r="O265" s="67"/>
      <c r="P265" s="67"/>
      <c r="Q265" s="68"/>
      <c r="R265" s="69"/>
      <c r="S265" s="29"/>
    </row>
    <row r="266" spans="5:21" ht="16" thickBot="1" x14ac:dyDescent="0.25">
      <c r="E266" s="70"/>
      <c r="F266" s="71"/>
      <c r="G266" s="71"/>
      <c r="H266" s="71"/>
      <c r="I266" s="71"/>
      <c r="J266" s="71"/>
      <c r="K266" s="71"/>
      <c r="L266" s="71"/>
      <c r="M266" s="71"/>
      <c r="N266" s="71"/>
      <c r="O266" s="72"/>
      <c r="P266" s="72"/>
      <c r="Q266" s="73"/>
      <c r="R266" s="74"/>
      <c r="S266" s="29"/>
    </row>
    <row r="267" spans="5:21" ht="15" customHeight="1" x14ac:dyDescent="0.2">
      <c r="E267" s="55" t="s">
        <v>0</v>
      </c>
      <c r="F267" s="57" t="s">
        <v>1</v>
      </c>
      <c r="G267" s="57"/>
      <c r="H267" s="57" t="s">
        <v>2</v>
      </c>
      <c r="I267" s="60"/>
      <c r="J267" s="59" t="s">
        <v>0</v>
      </c>
      <c r="K267" s="57" t="s">
        <v>1</v>
      </c>
      <c r="L267" s="57"/>
      <c r="M267" s="17" t="s">
        <v>4</v>
      </c>
      <c r="N267" s="18">
        <f>L270</f>
        <v>0.49903660886319845</v>
      </c>
      <c r="O267" s="17" t="s">
        <v>5</v>
      </c>
      <c r="P267" s="18">
        <f>N267+N268</f>
        <v>1.3494464449287722</v>
      </c>
      <c r="Q267" s="26" t="s">
        <v>14</v>
      </c>
      <c r="R267" s="3">
        <v>0.74</v>
      </c>
      <c r="S267" s="30"/>
      <c r="U267" s="1"/>
    </row>
    <row r="268" spans="5:21" x14ac:dyDescent="0.2">
      <c r="E268" s="56"/>
      <c r="F268" s="2">
        <v>0</v>
      </c>
      <c r="G268" s="2">
        <v>1</v>
      </c>
      <c r="H268" s="58"/>
      <c r="I268" s="61"/>
      <c r="J268" s="58"/>
      <c r="K268" s="2">
        <v>0</v>
      </c>
      <c r="L268" s="2">
        <v>1</v>
      </c>
      <c r="M268" s="2" t="s">
        <v>3</v>
      </c>
      <c r="N268" s="14">
        <f>K269</f>
        <v>0.85040983606557374</v>
      </c>
      <c r="O268" s="2" t="s">
        <v>9</v>
      </c>
      <c r="P268" s="14">
        <f>G270/(G269+G270)</f>
        <v>0.47005444646098005</v>
      </c>
      <c r="Q268" s="27" t="s">
        <v>15</v>
      </c>
      <c r="R268" s="3">
        <f>L270</f>
        <v>0.49903660886319845</v>
      </c>
      <c r="S268" s="30"/>
    </row>
    <row r="269" spans="5:21" ht="28" customHeight="1" x14ac:dyDescent="0.2">
      <c r="E269" s="4">
        <v>0</v>
      </c>
      <c r="F269" s="5">
        <v>4980</v>
      </c>
      <c r="G269" s="5">
        <v>876</v>
      </c>
      <c r="H269" s="6">
        <f>F269+G269</f>
        <v>5856</v>
      </c>
      <c r="I269" s="61"/>
      <c r="J269" s="2">
        <v>0</v>
      </c>
      <c r="K269" s="7">
        <f>F269/H269</f>
        <v>0.85040983606557374</v>
      </c>
      <c r="L269" s="7">
        <f>G269/H269</f>
        <v>0.14959016393442623</v>
      </c>
      <c r="M269" s="2" t="s">
        <v>7</v>
      </c>
      <c r="N269" s="14">
        <f>L269</f>
        <v>0.14959016393442623</v>
      </c>
      <c r="O269" s="2" t="s">
        <v>10</v>
      </c>
      <c r="P269" s="14">
        <f>G270/(F270+G270)</f>
        <v>0.49903660886319845</v>
      </c>
      <c r="Q269" s="27" t="s">
        <v>16</v>
      </c>
      <c r="R269" s="3">
        <f>K269</f>
        <v>0.85040983606557374</v>
      </c>
      <c r="S269" s="30"/>
    </row>
    <row r="270" spans="5:21" ht="43" thickBot="1" x14ac:dyDescent="0.25">
      <c r="E270" s="8">
        <v>1</v>
      </c>
      <c r="F270" s="9">
        <v>780</v>
      </c>
      <c r="G270" s="9">
        <v>777</v>
      </c>
      <c r="H270" s="10">
        <f>F270+G270</f>
        <v>1557</v>
      </c>
      <c r="I270" s="53"/>
      <c r="J270" s="12">
        <v>1</v>
      </c>
      <c r="K270" s="13">
        <f>F270/H270</f>
        <v>0.50096339113680155</v>
      </c>
      <c r="L270" s="13">
        <f>G270/H270</f>
        <v>0.49903660886319845</v>
      </c>
      <c r="M270" s="12" t="s">
        <v>8</v>
      </c>
      <c r="N270" s="15">
        <f>K270</f>
        <v>0.50096339113680155</v>
      </c>
      <c r="O270" s="12" t="s">
        <v>6</v>
      </c>
      <c r="P270" s="15">
        <f>(2*L270)/(2*L270+K270+L269)</f>
        <v>0.60539670603111961</v>
      </c>
      <c r="Q270" s="28" t="str">
        <f>$Q$7</f>
        <v>F1=2*Precision*recall)/(Precision + recall)</v>
      </c>
      <c r="R270" s="25">
        <f>2*(P268*P269)/SUM(P268:P269)</f>
        <v>0.48411214953271026</v>
      </c>
      <c r="S270" s="30"/>
    </row>
    <row r="271" spans="5:21" ht="16" thickBot="1" x14ac:dyDescent="0.25">
      <c r="E271" s="62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35" t="s">
        <v>47</v>
      </c>
      <c r="R271" s="36">
        <v>1.38</v>
      </c>
      <c r="S271" s="30"/>
    </row>
    <row r="274" spans="5:21" ht="16" thickBot="1" x14ac:dyDescent="0.25"/>
    <row r="275" spans="5:21" x14ac:dyDescent="0.2">
      <c r="E275" s="45" t="s">
        <v>44</v>
      </c>
      <c r="F275" s="46"/>
      <c r="G275" s="46"/>
      <c r="H275" s="46"/>
      <c r="I275" s="46"/>
      <c r="J275" s="46"/>
      <c r="K275" s="46"/>
      <c r="L275" s="46"/>
      <c r="M275" s="46"/>
      <c r="N275" s="46"/>
      <c r="O275" s="47"/>
      <c r="P275" s="47"/>
      <c r="Q275" s="48"/>
      <c r="R275" s="49"/>
      <c r="S275" s="29"/>
    </row>
    <row r="276" spans="5:21" ht="16" thickBot="1" x14ac:dyDescent="0.25">
      <c r="E276" s="50"/>
      <c r="F276" s="51"/>
      <c r="G276" s="51"/>
      <c r="H276" s="51"/>
      <c r="I276" s="51"/>
      <c r="J276" s="51"/>
      <c r="K276" s="51"/>
      <c r="L276" s="51"/>
      <c r="M276" s="51"/>
      <c r="N276" s="51"/>
      <c r="O276" s="52"/>
      <c r="P276" s="52"/>
      <c r="Q276" s="53"/>
      <c r="R276" s="54"/>
      <c r="S276" s="29"/>
    </row>
    <row r="277" spans="5:21" x14ac:dyDescent="0.2">
      <c r="E277" s="55" t="s">
        <v>0</v>
      </c>
      <c r="F277" s="57" t="s">
        <v>1</v>
      </c>
      <c r="G277" s="57"/>
      <c r="H277" s="57" t="s">
        <v>2</v>
      </c>
      <c r="I277" s="60"/>
      <c r="J277" s="59" t="s">
        <v>0</v>
      </c>
      <c r="K277" s="57" t="s">
        <v>1</v>
      </c>
      <c r="L277" s="57"/>
      <c r="M277" s="17" t="s">
        <v>4</v>
      </c>
      <c r="N277" s="18">
        <f>L280</f>
        <v>0.27724218521764532</v>
      </c>
      <c r="O277" s="17" t="s">
        <v>5</v>
      </c>
      <c r="P277" s="18">
        <f>N277+N278</f>
        <v>1.2359901651444973</v>
      </c>
      <c r="Q277" s="23" t="s">
        <v>14</v>
      </c>
      <c r="R277" s="3">
        <v>0.79</v>
      </c>
      <c r="S277" s="30"/>
    </row>
    <row r="278" spans="5:21" x14ac:dyDescent="0.2">
      <c r="E278" s="56"/>
      <c r="F278" s="2">
        <v>0</v>
      </c>
      <c r="G278" s="2">
        <v>1</v>
      </c>
      <c r="H278" s="58"/>
      <c r="I278" s="61"/>
      <c r="J278" s="58"/>
      <c r="K278" s="2">
        <v>0</v>
      </c>
      <c r="L278" s="2">
        <v>1</v>
      </c>
      <c r="M278" s="2" t="s">
        <v>3</v>
      </c>
      <c r="N278" s="14">
        <f>K279</f>
        <v>0.95874797992685212</v>
      </c>
      <c r="O278" s="2" t="s">
        <v>9</v>
      </c>
      <c r="P278" s="14">
        <f>G280/(G279+G280)</f>
        <v>0.6617852161785216</v>
      </c>
      <c r="Q278" s="24" t="s">
        <v>15</v>
      </c>
      <c r="R278" s="3">
        <f>L280</f>
        <v>0.27724218521764532</v>
      </c>
      <c r="S278" s="30"/>
    </row>
    <row r="279" spans="5:21" ht="30" customHeight="1" x14ac:dyDescent="0.2">
      <c r="E279" s="4">
        <v>0</v>
      </c>
      <c r="F279" s="5">
        <v>11272</v>
      </c>
      <c r="G279" s="5">
        <v>485</v>
      </c>
      <c r="H279" s="6">
        <f>F279+G279</f>
        <v>11757</v>
      </c>
      <c r="I279" s="61"/>
      <c r="J279" s="2">
        <v>0</v>
      </c>
      <c r="K279" s="7">
        <f>F279/H279</f>
        <v>0.95874797992685212</v>
      </c>
      <c r="L279" s="7">
        <f>G279/H279</f>
        <v>4.1252020073147912E-2</v>
      </c>
      <c r="M279" s="2" t="s">
        <v>7</v>
      </c>
      <c r="N279" s="14">
        <f>L279</f>
        <v>4.1252020073147912E-2</v>
      </c>
      <c r="O279" s="2" t="s">
        <v>10</v>
      </c>
      <c r="P279" s="14">
        <f>G280/(F280+G280)</f>
        <v>0.27724218521764532</v>
      </c>
      <c r="Q279" s="24" t="s">
        <v>16</v>
      </c>
      <c r="R279" s="3">
        <f>K279</f>
        <v>0.95874797992685212</v>
      </c>
      <c r="S279" s="30"/>
    </row>
    <row r="280" spans="5:21" ht="43" thickBot="1" x14ac:dyDescent="0.25">
      <c r="E280" s="8">
        <v>1</v>
      </c>
      <c r="F280" s="9">
        <v>2474</v>
      </c>
      <c r="G280" s="9">
        <v>949</v>
      </c>
      <c r="H280" s="10">
        <f>F280+G280</f>
        <v>3423</v>
      </c>
      <c r="I280" s="53"/>
      <c r="J280" s="12">
        <v>1</v>
      </c>
      <c r="K280" s="13">
        <f>F280/H280</f>
        <v>0.72275781478235468</v>
      </c>
      <c r="L280" s="13">
        <f>G280/H280</f>
        <v>0.27724218521764532</v>
      </c>
      <c r="M280" s="12" t="s">
        <v>8</v>
      </c>
      <c r="N280" s="15">
        <f>K280</f>
        <v>0.72275781478235468</v>
      </c>
      <c r="O280" s="12" t="s">
        <v>6</v>
      </c>
      <c r="P280" s="15">
        <f>(2*L280)/(2*L280+K280+L279)</f>
        <v>0.42054365366967944</v>
      </c>
      <c r="Q280" s="28" t="str">
        <f>$Q$7</f>
        <v>F1=2*Precision*recall)/(Precision + recall)</v>
      </c>
      <c r="R280" s="25">
        <f>2*(P278*P279)/SUM(P278:P279)</f>
        <v>0.39077619929997937</v>
      </c>
      <c r="S280" s="30"/>
    </row>
    <row r="281" spans="5:21" ht="16" thickBot="1" x14ac:dyDescent="0.25">
      <c r="E281" s="62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4"/>
      <c r="Q281" s="31" t="s">
        <v>47</v>
      </c>
      <c r="R281" s="32">
        <v>0.98</v>
      </c>
      <c r="S281" s="30"/>
    </row>
    <row r="282" spans="5:21" x14ac:dyDescent="0.2">
      <c r="E282" s="45" t="s">
        <v>45</v>
      </c>
      <c r="F282" s="46"/>
      <c r="G282" s="46"/>
      <c r="H282" s="46"/>
      <c r="I282" s="46"/>
      <c r="J282" s="46"/>
      <c r="K282" s="46"/>
      <c r="L282" s="46"/>
      <c r="M282" s="46"/>
      <c r="N282" s="46"/>
      <c r="O282" s="47"/>
      <c r="P282" s="47"/>
      <c r="Q282" s="48"/>
      <c r="R282" s="49"/>
      <c r="S282" s="29"/>
    </row>
    <row r="283" spans="5:21" ht="16" thickBot="1" x14ac:dyDescent="0.25">
      <c r="E283" s="50"/>
      <c r="F283" s="51"/>
      <c r="G283" s="51"/>
      <c r="H283" s="51"/>
      <c r="I283" s="51"/>
      <c r="J283" s="51"/>
      <c r="K283" s="51"/>
      <c r="L283" s="51"/>
      <c r="M283" s="51"/>
      <c r="N283" s="51"/>
      <c r="O283" s="52"/>
      <c r="P283" s="52"/>
      <c r="Q283" s="53"/>
      <c r="R283" s="54"/>
      <c r="S283" s="29"/>
    </row>
    <row r="284" spans="5:21" ht="15" customHeight="1" x14ac:dyDescent="0.2">
      <c r="E284" s="55" t="s">
        <v>0</v>
      </c>
      <c r="F284" s="57" t="s">
        <v>1</v>
      </c>
      <c r="G284" s="57"/>
      <c r="H284" s="57" t="s">
        <v>2</v>
      </c>
      <c r="I284" s="60"/>
      <c r="J284" s="59" t="s">
        <v>0</v>
      </c>
      <c r="K284" s="57" t="s">
        <v>1</v>
      </c>
      <c r="L284" s="57"/>
      <c r="M284" s="17" t="s">
        <v>4</v>
      </c>
      <c r="N284" s="18">
        <f>L287</f>
        <v>0.27173913043478259</v>
      </c>
      <c r="O284" s="17" t="s">
        <v>5</v>
      </c>
      <c r="P284" s="18">
        <f>N284+N285</f>
        <v>1.2270550010048904</v>
      </c>
      <c r="Q284" s="23" t="s">
        <v>14</v>
      </c>
      <c r="R284" s="3">
        <v>0.76</v>
      </c>
      <c r="S284" s="30"/>
      <c r="U284" s="1"/>
    </row>
    <row r="285" spans="5:21" x14ac:dyDescent="0.2">
      <c r="E285" s="56"/>
      <c r="F285" s="2">
        <v>0</v>
      </c>
      <c r="G285" s="2">
        <v>1</v>
      </c>
      <c r="H285" s="58"/>
      <c r="I285" s="61"/>
      <c r="J285" s="58"/>
      <c r="K285" s="2">
        <v>0</v>
      </c>
      <c r="L285" s="2">
        <v>1</v>
      </c>
      <c r="M285" s="2" t="s">
        <v>3</v>
      </c>
      <c r="N285" s="14">
        <f>K286</f>
        <v>0.95531587057010781</v>
      </c>
      <c r="O285" s="2" t="s">
        <v>9</v>
      </c>
      <c r="P285" s="14">
        <f>G287/(G286+G287)</f>
        <v>0.63291139240506333</v>
      </c>
      <c r="Q285" s="24" t="s">
        <v>15</v>
      </c>
      <c r="R285" s="3">
        <f>L287</f>
        <v>0.27173913043478259</v>
      </c>
      <c r="S285" s="30"/>
    </row>
    <row r="286" spans="5:21" ht="28" customHeight="1" x14ac:dyDescent="0.2">
      <c r="E286" s="4">
        <v>0</v>
      </c>
      <c r="F286" s="5">
        <v>5580</v>
      </c>
      <c r="G286" s="5">
        <v>261</v>
      </c>
      <c r="H286" s="6">
        <f>F286+G286</f>
        <v>5841</v>
      </c>
      <c r="I286" s="61"/>
      <c r="J286" s="2">
        <v>0</v>
      </c>
      <c r="K286" s="7">
        <f>F286/H286</f>
        <v>0.95531587057010781</v>
      </c>
      <c r="L286" s="7">
        <f>G286/H286</f>
        <v>4.4684129429892139E-2</v>
      </c>
      <c r="M286" s="2" t="s">
        <v>7</v>
      </c>
      <c r="N286" s="14">
        <f>L286</f>
        <v>4.4684129429892139E-2</v>
      </c>
      <c r="O286" s="2" t="s">
        <v>10</v>
      </c>
      <c r="P286" s="14">
        <f>G287/(F287+G287)</f>
        <v>0.27173913043478259</v>
      </c>
      <c r="Q286" s="24" t="s">
        <v>16</v>
      </c>
      <c r="R286" s="3">
        <f>K286</f>
        <v>0.95531587057010781</v>
      </c>
      <c r="S286" s="30"/>
    </row>
    <row r="287" spans="5:21" ht="43" thickBot="1" x14ac:dyDescent="0.25">
      <c r="E287" s="8">
        <v>1</v>
      </c>
      <c r="F287" s="9">
        <v>1206</v>
      </c>
      <c r="G287" s="9">
        <v>450</v>
      </c>
      <c r="H287" s="10">
        <f>F287+G287</f>
        <v>1656</v>
      </c>
      <c r="I287" s="53"/>
      <c r="J287" s="12">
        <v>1</v>
      </c>
      <c r="K287" s="13">
        <f>F287/H287</f>
        <v>0.72826086956521741</v>
      </c>
      <c r="L287" s="13">
        <f>G287/H287</f>
        <v>0.27173913043478259</v>
      </c>
      <c r="M287" s="12" t="s">
        <v>8</v>
      </c>
      <c r="N287" s="15">
        <f>K287</f>
        <v>0.72826086956521741</v>
      </c>
      <c r="O287" s="12" t="s">
        <v>6</v>
      </c>
      <c r="P287" s="15">
        <f>(2*L287)/(2*L287+K287+L286)</f>
        <v>0.41284462029745167</v>
      </c>
      <c r="Q287" s="28" t="str">
        <f>$Q$7</f>
        <v>F1=2*Precision*recall)/(Precision + recall)</v>
      </c>
      <c r="R287" s="25">
        <f>2*(P285*P286)/SUM(P285:P286)</f>
        <v>0.38022813688212931</v>
      </c>
      <c r="S287" s="30"/>
    </row>
    <row r="288" spans="5:21" ht="16" thickBot="1" x14ac:dyDescent="0.25">
      <c r="E288" s="62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4"/>
      <c r="Q288" s="31" t="s">
        <v>47</v>
      </c>
      <c r="R288" s="32">
        <v>1.0001</v>
      </c>
      <c r="S288" s="30"/>
    </row>
    <row r="289" spans="5:21" x14ac:dyDescent="0.2">
      <c r="E289" s="65" t="s">
        <v>59</v>
      </c>
      <c r="F289" s="66"/>
      <c r="G289" s="66"/>
      <c r="H289" s="66"/>
      <c r="I289" s="66"/>
      <c r="J289" s="66"/>
      <c r="K289" s="66"/>
      <c r="L289" s="66"/>
      <c r="M289" s="66"/>
      <c r="N289" s="66"/>
      <c r="O289" s="67"/>
      <c r="P289" s="67"/>
      <c r="Q289" s="68"/>
      <c r="R289" s="69"/>
      <c r="S289" s="29"/>
    </row>
    <row r="290" spans="5:21" ht="16" thickBot="1" x14ac:dyDescent="0.25">
      <c r="E290" s="70"/>
      <c r="F290" s="71"/>
      <c r="G290" s="71"/>
      <c r="H290" s="71"/>
      <c r="I290" s="71"/>
      <c r="J290" s="71"/>
      <c r="K290" s="71"/>
      <c r="L290" s="71"/>
      <c r="M290" s="71"/>
      <c r="N290" s="71"/>
      <c r="O290" s="72"/>
      <c r="P290" s="72"/>
      <c r="Q290" s="73"/>
      <c r="R290" s="74"/>
      <c r="S290" s="29"/>
    </row>
    <row r="291" spans="5:21" ht="15" customHeight="1" x14ac:dyDescent="0.2">
      <c r="E291" s="55" t="s">
        <v>0</v>
      </c>
      <c r="F291" s="57" t="s">
        <v>1</v>
      </c>
      <c r="G291" s="57"/>
      <c r="H291" s="57" t="s">
        <v>2</v>
      </c>
      <c r="I291" s="60"/>
      <c r="J291" s="59" t="s">
        <v>0</v>
      </c>
      <c r="K291" s="57" t="s">
        <v>1</v>
      </c>
      <c r="L291" s="57"/>
      <c r="M291" s="17" t="s">
        <v>4</v>
      </c>
      <c r="N291" s="18">
        <f>L294</f>
        <v>0.25883108542068078</v>
      </c>
      <c r="O291" s="17" t="s">
        <v>5</v>
      </c>
      <c r="P291" s="18">
        <f>N291+N292</f>
        <v>1.2137391672798552</v>
      </c>
      <c r="Q291" s="26" t="s">
        <v>14</v>
      </c>
      <c r="R291" s="3">
        <v>0.76</v>
      </c>
      <c r="S291" s="30"/>
      <c r="U291" s="1"/>
    </row>
    <row r="292" spans="5:21" x14ac:dyDescent="0.2">
      <c r="E292" s="56"/>
      <c r="F292" s="2">
        <v>0</v>
      </c>
      <c r="G292" s="2">
        <v>1</v>
      </c>
      <c r="H292" s="58"/>
      <c r="I292" s="61"/>
      <c r="J292" s="58"/>
      <c r="K292" s="2">
        <v>0</v>
      </c>
      <c r="L292" s="2">
        <v>1</v>
      </c>
      <c r="M292" s="2" t="s">
        <v>3</v>
      </c>
      <c r="N292" s="14">
        <f>K293</f>
        <v>0.95490808185917442</v>
      </c>
      <c r="O292" s="2" t="s">
        <v>9</v>
      </c>
      <c r="P292" s="14">
        <f>G294/(G293+G294)</f>
        <v>0.60784313725490191</v>
      </c>
      <c r="Q292" s="27" t="s">
        <v>15</v>
      </c>
      <c r="R292" s="3">
        <f>L294</f>
        <v>0.25883108542068078</v>
      </c>
      <c r="S292" s="30"/>
    </row>
    <row r="293" spans="5:21" ht="28" customHeight="1" x14ac:dyDescent="0.2">
      <c r="E293" s="4">
        <v>0</v>
      </c>
      <c r="F293" s="5">
        <v>5506</v>
      </c>
      <c r="G293" s="5">
        <v>260</v>
      </c>
      <c r="H293" s="6">
        <f>F293+G293</f>
        <v>5766</v>
      </c>
      <c r="I293" s="61"/>
      <c r="J293" s="2">
        <v>0</v>
      </c>
      <c r="K293" s="7">
        <f>F293/H293</f>
        <v>0.95490808185917442</v>
      </c>
      <c r="L293" s="7">
        <f>G293/H293</f>
        <v>4.5091918140825527E-2</v>
      </c>
      <c r="M293" s="2" t="s">
        <v>7</v>
      </c>
      <c r="N293" s="14">
        <f>L293</f>
        <v>4.5091918140825527E-2</v>
      </c>
      <c r="O293" s="2" t="s">
        <v>10</v>
      </c>
      <c r="P293" s="14">
        <f>G294/(F294+G294)</f>
        <v>0.25883108542068078</v>
      </c>
      <c r="Q293" s="27" t="s">
        <v>16</v>
      </c>
      <c r="R293" s="3">
        <f>K293</f>
        <v>0.95490808185917442</v>
      </c>
      <c r="S293" s="30"/>
    </row>
    <row r="294" spans="5:21" ht="43" thickBot="1" x14ac:dyDescent="0.25">
      <c r="E294" s="8">
        <v>1</v>
      </c>
      <c r="F294" s="9">
        <v>1154</v>
      </c>
      <c r="G294" s="9">
        <v>403</v>
      </c>
      <c r="H294" s="10">
        <f>F294+G294</f>
        <v>1557</v>
      </c>
      <c r="I294" s="53"/>
      <c r="J294" s="12">
        <v>1</v>
      </c>
      <c r="K294" s="13">
        <f>F294/H294</f>
        <v>0.74116891457931922</v>
      </c>
      <c r="L294" s="13">
        <f>G294/H294</f>
        <v>0.25883108542068078</v>
      </c>
      <c r="M294" s="12" t="s">
        <v>8</v>
      </c>
      <c r="N294" s="15">
        <f>K294</f>
        <v>0.74116891457931922</v>
      </c>
      <c r="O294" s="12" t="s">
        <v>6</v>
      </c>
      <c r="P294" s="15">
        <f>(2*L294)/(2*L294+K294+L293)</f>
        <v>0.39700363397795008</v>
      </c>
      <c r="Q294" s="28" t="str">
        <f>$Q$7</f>
        <v>F1=2*Precision*recall)/(Precision + recall)</v>
      </c>
      <c r="R294" s="25">
        <f>2*(P292*P293)/SUM(P292:P293)</f>
        <v>0.36306306306306302</v>
      </c>
      <c r="S294" s="30"/>
    </row>
    <row r="295" spans="5:21" ht="16" thickBot="1" x14ac:dyDescent="0.25">
      <c r="E295" s="62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35" t="s">
        <v>47</v>
      </c>
      <c r="R295" s="36">
        <v>1.2</v>
      </c>
      <c r="S295" s="30"/>
    </row>
    <row r="300" spans="5:21" ht="16" thickBot="1" x14ac:dyDescent="0.25"/>
    <row r="301" spans="5:21" x14ac:dyDescent="0.2">
      <c r="E301" s="45" t="s">
        <v>44</v>
      </c>
      <c r="F301" s="46"/>
      <c r="G301" s="46"/>
      <c r="H301" s="46"/>
      <c r="I301" s="46"/>
      <c r="J301" s="46"/>
      <c r="K301" s="46"/>
      <c r="L301" s="46"/>
      <c r="M301" s="46"/>
      <c r="N301" s="46"/>
      <c r="O301" s="47"/>
      <c r="P301" s="47"/>
      <c r="Q301" s="48"/>
      <c r="R301" s="49"/>
    </row>
    <row r="302" spans="5:21" ht="16" thickBot="1" x14ac:dyDescent="0.25">
      <c r="E302" s="50"/>
      <c r="F302" s="51"/>
      <c r="G302" s="51"/>
      <c r="H302" s="51"/>
      <c r="I302" s="51"/>
      <c r="J302" s="51"/>
      <c r="K302" s="51"/>
      <c r="L302" s="51"/>
      <c r="M302" s="51"/>
      <c r="N302" s="51"/>
      <c r="O302" s="52"/>
      <c r="P302" s="52"/>
      <c r="Q302" s="53"/>
      <c r="R302" s="54"/>
    </row>
    <row r="303" spans="5:21" x14ac:dyDescent="0.2">
      <c r="E303" s="55" t="s">
        <v>0</v>
      </c>
      <c r="F303" s="57" t="s">
        <v>1</v>
      </c>
      <c r="G303" s="57"/>
      <c r="H303" s="57" t="s">
        <v>2</v>
      </c>
      <c r="I303" s="60"/>
      <c r="J303" s="59" t="s">
        <v>0</v>
      </c>
      <c r="K303" s="57" t="s">
        <v>1</v>
      </c>
      <c r="L303" s="57"/>
      <c r="M303" s="17" t="s">
        <v>4</v>
      </c>
      <c r="N303" s="18">
        <f>L306</f>
        <v>0.27724218521764532</v>
      </c>
      <c r="O303" s="17" t="s">
        <v>5</v>
      </c>
      <c r="P303" s="18">
        <f>N303+N304</f>
        <v>1.2359901651444973</v>
      </c>
      <c r="Q303" s="33" t="s">
        <v>14</v>
      </c>
      <c r="R303" s="3">
        <v>0.79</v>
      </c>
    </row>
    <row r="304" spans="5:21" x14ac:dyDescent="0.2">
      <c r="E304" s="56"/>
      <c r="F304" s="2">
        <v>0</v>
      </c>
      <c r="G304" s="2">
        <v>1</v>
      </c>
      <c r="H304" s="58"/>
      <c r="I304" s="61"/>
      <c r="J304" s="58"/>
      <c r="K304" s="2">
        <v>0</v>
      </c>
      <c r="L304" s="2">
        <v>1</v>
      </c>
      <c r="M304" s="2" t="s">
        <v>3</v>
      </c>
      <c r="N304" s="14">
        <f>K305</f>
        <v>0.95874797992685212</v>
      </c>
      <c r="O304" s="2" t="s">
        <v>9</v>
      </c>
      <c r="P304" s="14">
        <f>G306/(G305+G306)</f>
        <v>0.6617852161785216</v>
      </c>
      <c r="Q304" s="34" t="s">
        <v>15</v>
      </c>
      <c r="R304" s="3">
        <f>L306</f>
        <v>0.27724218521764532</v>
      </c>
    </row>
    <row r="305" spans="5:18" x14ac:dyDescent="0.2">
      <c r="E305" s="4">
        <v>0</v>
      </c>
      <c r="F305" s="5">
        <v>11272</v>
      </c>
      <c r="G305" s="5">
        <v>485</v>
      </c>
      <c r="H305" s="6">
        <f>F305+G305</f>
        <v>11757</v>
      </c>
      <c r="I305" s="61"/>
      <c r="J305" s="2">
        <v>0</v>
      </c>
      <c r="K305" s="7">
        <f>F305/H305</f>
        <v>0.95874797992685212</v>
      </c>
      <c r="L305" s="7">
        <f>G305/H305</f>
        <v>4.1252020073147912E-2</v>
      </c>
      <c r="M305" s="2" t="s">
        <v>7</v>
      </c>
      <c r="N305" s="14">
        <f>L305</f>
        <v>4.1252020073147912E-2</v>
      </c>
      <c r="O305" s="2" t="s">
        <v>10</v>
      </c>
      <c r="P305" s="14">
        <f>G306/(F306+G306)</f>
        <v>0.27724218521764532</v>
      </c>
      <c r="Q305" s="34" t="s">
        <v>16</v>
      </c>
      <c r="R305" s="3">
        <f>K305</f>
        <v>0.95874797992685212</v>
      </c>
    </row>
    <row r="306" spans="5:18" ht="43" thickBot="1" x14ac:dyDescent="0.25">
      <c r="E306" s="8">
        <v>1</v>
      </c>
      <c r="F306" s="9">
        <v>2474</v>
      </c>
      <c r="G306" s="9">
        <v>949</v>
      </c>
      <c r="H306" s="10">
        <f>F306+G306</f>
        <v>3423</v>
      </c>
      <c r="I306" s="53"/>
      <c r="J306" s="12">
        <v>1</v>
      </c>
      <c r="K306" s="13">
        <f>F306/H306</f>
        <v>0.72275781478235468</v>
      </c>
      <c r="L306" s="13">
        <f>G306/H306</f>
        <v>0.27724218521764532</v>
      </c>
      <c r="M306" s="12" t="s">
        <v>8</v>
      </c>
      <c r="N306" s="15">
        <f>K306</f>
        <v>0.72275781478235468</v>
      </c>
      <c r="O306" s="12" t="s">
        <v>6</v>
      </c>
      <c r="P306" s="15">
        <f>(2*L306)/(2*L306+K306+L305)</f>
        <v>0.42054365366967944</v>
      </c>
      <c r="Q306" s="28" t="str">
        <f>$Q$7</f>
        <v>F1=2*Precision*recall)/(Precision + recall)</v>
      </c>
      <c r="R306" s="25">
        <f>2*(P304*P305)/SUM(P304:P305)</f>
        <v>0.39077619929997937</v>
      </c>
    </row>
    <row r="307" spans="5:18" ht="16" thickBot="1" x14ac:dyDescent="0.25">
      <c r="E307" s="62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4"/>
      <c r="Q307" s="31" t="s">
        <v>47</v>
      </c>
      <c r="R307" s="32">
        <v>0.98</v>
      </c>
    </row>
    <row r="308" spans="5:18" x14ac:dyDescent="0.2">
      <c r="E308" s="45" t="s">
        <v>45</v>
      </c>
      <c r="F308" s="46"/>
      <c r="G308" s="46"/>
      <c r="H308" s="46"/>
      <c r="I308" s="46"/>
      <c r="J308" s="46"/>
      <c r="K308" s="46"/>
      <c r="L308" s="46"/>
      <c r="M308" s="46"/>
      <c r="N308" s="46"/>
      <c r="O308" s="47"/>
      <c r="P308" s="47"/>
      <c r="Q308" s="48"/>
      <c r="R308" s="49"/>
    </row>
    <row r="309" spans="5:18" ht="16" thickBot="1" x14ac:dyDescent="0.25">
      <c r="E309" s="50"/>
      <c r="F309" s="51"/>
      <c r="G309" s="51"/>
      <c r="H309" s="51"/>
      <c r="I309" s="51"/>
      <c r="J309" s="51"/>
      <c r="K309" s="51"/>
      <c r="L309" s="51"/>
      <c r="M309" s="51"/>
      <c r="N309" s="51"/>
      <c r="O309" s="52"/>
      <c r="P309" s="52"/>
      <c r="Q309" s="53"/>
      <c r="R309" s="54"/>
    </row>
    <row r="310" spans="5:18" x14ac:dyDescent="0.2">
      <c r="E310" s="55" t="s">
        <v>0</v>
      </c>
      <c r="F310" s="57" t="s">
        <v>1</v>
      </c>
      <c r="G310" s="57"/>
      <c r="H310" s="57" t="s">
        <v>2</v>
      </c>
      <c r="I310" s="60"/>
      <c r="J310" s="59" t="s">
        <v>0</v>
      </c>
      <c r="K310" s="57" t="s">
        <v>1</v>
      </c>
      <c r="L310" s="57"/>
      <c r="M310" s="17" t="s">
        <v>4</v>
      </c>
      <c r="N310" s="18">
        <f>L313</f>
        <v>0.27173913043478259</v>
      </c>
      <c r="O310" s="17" t="s">
        <v>5</v>
      </c>
      <c r="P310" s="18">
        <f>N310+N311</f>
        <v>1.2270550010048904</v>
      </c>
      <c r="Q310" s="33" t="s">
        <v>14</v>
      </c>
      <c r="R310" s="3">
        <v>0.76</v>
      </c>
    </row>
    <row r="311" spans="5:18" x14ac:dyDescent="0.2">
      <c r="E311" s="56"/>
      <c r="F311" s="2">
        <v>0</v>
      </c>
      <c r="G311" s="2">
        <v>1</v>
      </c>
      <c r="H311" s="58"/>
      <c r="I311" s="61"/>
      <c r="J311" s="58"/>
      <c r="K311" s="2">
        <v>0</v>
      </c>
      <c r="L311" s="2">
        <v>1</v>
      </c>
      <c r="M311" s="2" t="s">
        <v>3</v>
      </c>
      <c r="N311" s="14">
        <f>K312</f>
        <v>0.95531587057010781</v>
      </c>
      <c r="O311" s="2" t="s">
        <v>9</v>
      </c>
      <c r="P311" s="14">
        <f>G313/(G312+G313)</f>
        <v>0.63291139240506333</v>
      </c>
      <c r="Q311" s="34" t="s">
        <v>15</v>
      </c>
      <c r="R311" s="3">
        <f>L313</f>
        <v>0.27173913043478259</v>
      </c>
    </row>
    <row r="312" spans="5:18" x14ac:dyDescent="0.2">
      <c r="E312" s="4">
        <v>0</v>
      </c>
      <c r="F312" s="5">
        <v>5580</v>
      </c>
      <c r="G312" s="5">
        <v>261</v>
      </c>
      <c r="H312" s="6">
        <f>F312+G312</f>
        <v>5841</v>
      </c>
      <c r="I312" s="61"/>
      <c r="J312" s="2">
        <v>0</v>
      </c>
      <c r="K312" s="7">
        <f>F312/H312</f>
        <v>0.95531587057010781</v>
      </c>
      <c r="L312" s="7">
        <f>G312/H312</f>
        <v>4.4684129429892139E-2</v>
      </c>
      <c r="M312" s="2" t="s">
        <v>7</v>
      </c>
      <c r="N312" s="14">
        <f>L312</f>
        <v>4.4684129429892139E-2</v>
      </c>
      <c r="O312" s="2" t="s">
        <v>10</v>
      </c>
      <c r="P312" s="14">
        <f>G313/(F313+G313)</f>
        <v>0.27173913043478259</v>
      </c>
      <c r="Q312" s="34" t="s">
        <v>16</v>
      </c>
      <c r="R312" s="3">
        <f>K312</f>
        <v>0.95531587057010781</v>
      </c>
    </row>
    <row r="313" spans="5:18" ht="43" thickBot="1" x14ac:dyDescent="0.25">
      <c r="E313" s="8">
        <v>1</v>
      </c>
      <c r="F313" s="9">
        <v>1206</v>
      </c>
      <c r="G313" s="9">
        <v>450</v>
      </c>
      <c r="H313" s="10">
        <f>F313+G313</f>
        <v>1656</v>
      </c>
      <c r="I313" s="53"/>
      <c r="J313" s="12">
        <v>1</v>
      </c>
      <c r="K313" s="13">
        <f>F313/H313</f>
        <v>0.72826086956521741</v>
      </c>
      <c r="L313" s="13">
        <f>G313/H313</f>
        <v>0.27173913043478259</v>
      </c>
      <c r="M313" s="12" t="s">
        <v>8</v>
      </c>
      <c r="N313" s="15">
        <f>K313</f>
        <v>0.72826086956521741</v>
      </c>
      <c r="O313" s="12" t="s">
        <v>6</v>
      </c>
      <c r="P313" s="15">
        <f>(2*L313)/(2*L313+K313+L312)</f>
        <v>0.41284462029745167</v>
      </c>
      <c r="Q313" s="28" t="str">
        <f>$Q$7</f>
        <v>F1=2*Precision*recall)/(Precision + recall)</v>
      </c>
      <c r="R313" s="25">
        <f>2*(P311*P312)/SUM(P311:P312)</f>
        <v>0.38022813688212931</v>
      </c>
    </row>
    <row r="314" spans="5:18" ht="16" thickBot="1" x14ac:dyDescent="0.25">
      <c r="E314" s="62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4"/>
      <c r="Q314" s="31" t="s">
        <v>47</v>
      </c>
      <c r="R314" s="32">
        <v>1.0001</v>
      </c>
    </row>
    <row r="315" spans="5:18" x14ac:dyDescent="0.2">
      <c r="E315" s="65" t="s">
        <v>59</v>
      </c>
      <c r="F315" s="66"/>
      <c r="G315" s="66"/>
      <c r="H315" s="66"/>
      <c r="I315" s="66"/>
      <c r="J315" s="66"/>
      <c r="K315" s="66"/>
      <c r="L315" s="66"/>
      <c r="M315" s="66"/>
      <c r="N315" s="66"/>
      <c r="O315" s="67"/>
      <c r="P315" s="67"/>
      <c r="Q315" s="68"/>
      <c r="R315" s="69"/>
    </row>
    <row r="316" spans="5:18" ht="16" thickBot="1" x14ac:dyDescent="0.25">
      <c r="E316" s="70"/>
      <c r="F316" s="71"/>
      <c r="G316" s="71"/>
      <c r="H316" s="71"/>
      <c r="I316" s="71"/>
      <c r="J316" s="71"/>
      <c r="K316" s="71"/>
      <c r="L316" s="71"/>
      <c r="M316" s="71"/>
      <c r="N316" s="71"/>
      <c r="O316" s="72"/>
      <c r="P316" s="72"/>
      <c r="Q316" s="73"/>
      <c r="R316" s="74"/>
    </row>
    <row r="317" spans="5:18" x14ac:dyDescent="0.2">
      <c r="E317" s="55" t="s">
        <v>0</v>
      </c>
      <c r="F317" s="57" t="s">
        <v>1</v>
      </c>
      <c r="G317" s="57"/>
      <c r="H317" s="57" t="s">
        <v>2</v>
      </c>
      <c r="I317" s="60"/>
      <c r="J317" s="59" t="s">
        <v>0</v>
      </c>
      <c r="K317" s="57" t="s">
        <v>1</v>
      </c>
      <c r="L317" s="57"/>
      <c r="M317" s="17" t="s">
        <v>4</v>
      </c>
      <c r="N317" s="18">
        <f>L320</f>
        <v>0.25883108542068078</v>
      </c>
      <c r="O317" s="17" t="s">
        <v>5</v>
      </c>
      <c r="P317" s="18">
        <f>N317+N318</f>
        <v>1.2137391672798552</v>
      </c>
      <c r="Q317" s="33" t="s">
        <v>14</v>
      </c>
      <c r="R317" s="3">
        <v>0.76</v>
      </c>
    </row>
    <row r="318" spans="5:18" x14ac:dyDescent="0.2">
      <c r="E318" s="56"/>
      <c r="F318" s="2">
        <v>0</v>
      </c>
      <c r="G318" s="2">
        <v>1</v>
      </c>
      <c r="H318" s="58"/>
      <c r="I318" s="61"/>
      <c r="J318" s="58"/>
      <c r="K318" s="2">
        <v>0</v>
      </c>
      <c r="L318" s="2">
        <v>1</v>
      </c>
      <c r="M318" s="2" t="s">
        <v>3</v>
      </c>
      <c r="N318" s="14">
        <f>K319</f>
        <v>0.95490808185917442</v>
      </c>
      <c r="O318" s="2" t="s">
        <v>9</v>
      </c>
      <c r="P318" s="14">
        <f>G320/(G319+G320)</f>
        <v>0.60784313725490191</v>
      </c>
      <c r="Q318" s="34" t="s">
        <v>15</v>
      </c>
      <c r="R318" s="3">
        <f>L320</f>
        <v>0.25883108542068078</v>
      </c>
    </row>
    <row r="319" spans="5:18" x14ac:dyDescent="0.2">
      <c r="E319" s="4">
        <v>0</v>
      </c>
      <c r="F319" s="5">
        <v>5506</v>
      </c>
      <c r="G319" s="5">
        <v>260</v>
      </c>
      <c r="H319" s="6">
        <f>F319+G319</f>
        <v>5766</v>
      </c>
      <c r="I319" s="61"/>
      <c r="J319" s="2">
        <v>0</v>
      </c>
      <c r="K319" s="7">
        <f>F319/H319</f>
        <v>0.95490808185917442</v>
      </c>
      <c r="L319" s="7">
        <f>G319/H319</f>
        <v>4.5091918140825527E-2</v>
      </c>
      <c r="M319" s="2" t="s">
        <v>7</v>
      </c>
      <c r="N319" s="14">
        <f>L319</f>
        <v>4.5091918140825527E-2</v>
      </c>
      <c r="O319" s="2" t="s">
        <v>10</v>
      </c>
      <c r="P319" s="14">
        <f>G320/(F320+G320)</f>
        <v>0.25883108542068078</v>
      </c>
      <c r="Q319" s="34" t="s">
        <v>16</v>
      </c>
      <c r="R319" s="3">
        <f>K319</f>
        <v>0.95490808185917442</v>
      </c>
    </row>
    <row r="320" spans="5:18" ht="43" thickBot="1" x14ac:dyDescent="0.25">
      <c r="E320" s="8">
        <v>1</v>
      </c>
      <c r="F320" s="9">
        <v>1154</v>
      </c>
      <c r="G320" s="9">
        <v>403</v>
      </c>
      <c r="H320" s="10">
        <f>F320+G320</f>
        <v>1557</v>
      </c>
      <c r="I320" s="53"/>
      <c r="J320" s="12">
        <v>1</v>
      </c>
      <c r="K320" s="13">
        <f>F320/H320</f>
        <v>0.74116891457931922</v>
      </c>
      <c r="L320" s="13">
        <f>G320/H320</f>
        <v>0.25883108542068078</v>
      </c>
      <c r="M320" s="12" t="s">
        <v>8</v>
      </c>
      <c r="N320" s="15">
        <f>K320</f>
        <v>0.74116891457931922</v>
      </c>
      <c r="O320" s="12" t="s">
        <v>6</v>
      </c>
      <c r="P320" s="15">
        <f>(2*L320)/(2*L320+K320+L319)</f>
        <v>0.39700363397795008</v>
      </c>
      <c r="Q320" s="28" t="str">
        <f>$Q$7</f>
        <v>F1=2*Precision*recall)/(Precision + recall)</v>
      </c>
      <c r="R320" s="25">
        <f>2*(P318*P319)/SUM(P318:P319)</f>
        <v>0.36306306306306302</v>
      </c>
    </row>
    <row r="321" spans="5:18" ht="16" thickBot="1" x14ac:dyDescent="0.25">
      <c r="E321" s="62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35" t="s">
        <v>47</v>
      </c>
      <c r="R321" s="36">
        <v>1.2</v>
      </c>
    </row>
    <row r="323" spans="5:18" ht="16" thickBot="1" x14ac:dyDescent="0.25"/>
    <row r="324" spans="5:18" x14ac:dyDescent="0.2">
      <c r="E324" s="45" t="s">
        <v>65</v>
      </c>
      <c r="F324" s="46"/>
      <c r="G324" s="46"/>
      <c r="H324" s="46"/>
      <c r="I324" s="46"/>
      <c r="J324" s="46"/>
      <c r="K324" s="46"/>
      <c r="L324" s="46"/>
      <c r="M324" s="46"/>
      <c r="N324" s="46"/>
      <c r="O324" s="47"/>
      <c r="P324" s="47"/>
      <c r="Q324" s="48"/>
      <c r="R324" s="49"/>
    </row>
    <row r="325" spans="5:18" ht="16" thickBot="1" x14ac:dyDescent="0.25">
      <c r="E325" s="50"/>
      <c r="F325" s="51"/>
      <c r="G325" s="51"/>
      <c r="H325" s="51"/>
      <c r="I325" s="51"/>
      <c r="J325" s="51"/>
      <c r="K325" s="51"/>
      <c r="L325" s="51"/>
      <c r="M325" s="51"/>
      <c r="N325" s="51"/>
      <c r="O325" s="52"/>
      <c r="P325" s="52"/>
      <c r="Q325" s="53"/>
      <c r="R325" s="54"/>
    </row>
    <row r="326" spans="5:18" x14ac:dyDescent="0.2">
      <c r="E326" s="55" t="s">
        <v>0</v>
      </c>
      <c r="F326" s="57" t="s">
        <v>1</v>
      </c>
      <c r="G326" s="57"/>
      <c r="H326" s="57" t="s">
        <v>2</v>
      </c>
      <c r="I326" s="60"/>
      <c r="J326" s="59" t="s">
        <v>0</v>
      </c>
      <c r="K326" s="57" t="s">
        <v>1</v>
      </c>
      <c r="L326" s="57"/>
      <c r="M326" s="17" t="s">
        <v>4</v>
      </c>
      <c r="N326" s="18">
        <f>L329</f>
        <v>0.33216476774758985</v>
      </c>
      <c r="O326" s="17" t="s">
        <v>5</v>
      </c>
      <c r="P326" s="18">
        <f>N326+N327</f>
        <v>1.2737314939532545</v>
      </c>
      <c r="Q326" s="33" t="s">
        <v>14</v>
      </c>
      <c r="R326" s="3"/>
    </row>
    <row r="327" spans="5:18" x14ac:dyDescent="0.2">
      <c r="E327" s="56"/>
      <c r="F327" s="2">
        <v>0</v>
      </c>
      <c r="G327" s="2">
        <v>1</v>
      </c>
      <c r="H327" s="58"/>
      <c r="I327" s="61"/>
      <c r="J327" s="58"/>
      <c r="K327" s="2">
        <v>0</v>
      </c>
      <c r="L327" s="2">
        <v>1</v>
      </c>
      <c r="M327" s="2" t="s">
        <v>3</v>
      </c>
      <c r="N327" s="14">
        <f>K328</f>
        <v>0.94156672620566473</v>
      </c>
      <c r="O327" s="2" t="s">
        <v>9</v>
      </c>
      <c r="P327" s="14">
        <f>G329/(G328+G329)</f>
        <v>0.62335526315789469</v>
      </c>
      <c r="Q327" s="34" t="s">
        <v>15</v>
      </c>
      <c r="R327" s="3">
        <f>L329</f>
        <v>0.33216476774758985</v>
      </c>
    </row>
    <row r="328" spans="5:18" x14ac:dyDescent="0.2">
      <c r="E328" s="4">
        <v>0</v>
      </c>
      <c r="F328" s="5">
        <v>11070</v>
      </c>
      <c r="G328" s="5">
        <v>687</v>
      </c>
      <c r="H328" s="6">
        <f>F328+G328</f>
        <v>11757</v>
      </c>
      <c r="I328" s="61"/>
      <c r="J328" s="2">
        <v>0</v>
      </c>
      <c r="K328" s="7">
        <f>F328/H328</f>
        <v>0.94156672620566473</v>
      </c>
      <c r="L328" s="7">
        <f>G328/H328</f>
        <v>5.8433273794335293E-2</v>
      </c>
      <c r="M328" s="2" t="s">
        <v>7</v>
      </c>
      <c r="N328" s="14">
        <f>L328</f>
        <v>5.8433273794335293E-2</v>
      </c>
      <c r="O328" s="2" t="s">
        <v>10</v>
      </c>
      <c r="P328" s="14">
        <f>G329/(F329+G329)</f>
        <v>0.33216476774758985</v>
      </c>
      <c r="Q328" s="34" t="s">
        <v>16</v>
      </c>
      <c r="R328" s="3">
        <f>K328</f>
        <v>0.94156672620566473</v>
      </c>
    </row>
    <row r="329" spans="5:18" ht="43" thickBot="1" x14ac:dyDescent="0.25">
      <c r="E329" s="8">
        <v>1</v>
      </c>
      <c r="F329" s="9">
        <v>2286</v>
      </c>
      <c r="G329" s="9">
        <v>1137</v>
      </c>
      <c r="H329" s="10">
        <f>F329+G329</f>
        <v>3423</v>
      </c>
      <c r="I329" s="53"/>
      <c r="J329" s="12">
        <v>1</v>
      </c>
      <c r="K329" s="13">
        <f>F329/H329</f>
        <v>0.66783523225241015</v>
      </c>
      <c r="L329" s="13">
        <f>G329/H329</f>
        <v>0.33216476774758985</v>
      </c>
      <c r="M329" s="12" t="s">
        <v>8</v>
      </c>
      <c r="N329" s="15">
        <f>K329</f>
        <v>0.66783523225241015</v>
      </c>
      <c r="O329" s="12" t="s">
        <v>6</v>
      </c>
      <c r="P329" s="15">
        <f>(2*L329)/(2*L329+K329+L328)</f>
        <v>0.47772937660587866</v>
      </c>
      <c r="Q329" s="28" t="str">
        <f>$Q$7</f>
        <v>F1=2*Precision*recall)/(Precision + recall)</v>
      </c>
      <c r="R329" s="25">
        <f>2*(P327*P328)/SUM(P327:P328)</f>
        <v>0.43339050886220698</v>
      </c>
    </row>
    <row r="330" spans="5:18" ht="16" thickBot="1" x14ac:dyDescent="0.25">
      <c r="E330" s="62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4"/>
      <c r="Q330" s="31" t="s">
        <v>47</v>
      </c>
      <c r="R330" s="32">
        <v>0.54</v>
      </c>
    </row>
    <row r="331" spans="5:18" x14ac:dyDescent="0.2">
      <c r="E331" s="45" t="s">
        <v>66</v>
      </c>
      <c r="F331" s="46"/>
      <c r="G331" s="46"/>
      <c r="H331" s="46"/>
      <c r="I331" s="46"/>
      <c r="J331" s="46"/>
      <c r="K331" s="46"/>
      <c r="L331" s="46"/>
      <c r="M331" s="46"/>
      <c r="N331" s="46"/>
      <c r="O331" s="47"/>
      <c r="P331" s="47"/>
      <c r="Q331" s="48"/>
      <c r="R331" s="49"/>
    </row>
    <row r="332" spans="5:18" ht="16" thickBot="1" x14ac:dyDescent="0.25">
      <c r="E332" s="50"/>
      <c r="F332" s="51"/>
      <c r="G332" s="51"/>
      <c r="H332" s="51"/>
      <c r="I332" s="51"/>
      <c r="J332" s="51"/>
      <c r="K332" s="51"/>
      <c r="L332" s="51"/>
      <c r="M332" s="51"/>
      <c r="N332" s="51"/>
      <c r="O332" s="52"/>
      <c r="P332" s="52"/>
      <c r="Q332" s="53"/>
      <c r="R332" s="54"/>
    </row>
    <row r="333" spans="5:18" x14ac:dyDescent="0.2">
      <c r="E333" s="55" t="s">
        <v>0</v>
      </c>
      <c r="F333" s="57" t="s">
        <v>1</v>
      </c>
      <c r="G333" s="57"/>
      <c r="H333" s="57" t="s">
        <v>2</v>
      </c>
      <c r="I333" s="60"/>
      <c r="J333" s="59" t="s">
        <v>0</v>
      </c>
      <c r="K333" s="57" t="s">
        <v>1</v>
      </c>
      <c r="L333" s="57"/>
      <c r="M333" s="17" t="s">
        <v>4</v>
      </c>
      <c r="N333" s="18">
        <f>L336</f>
        <v>0.33454106280193235</v>
      </c>
      <c r="O333" s="17" t="s">
        <v>5</v>
      </c>
      <c r="P333" s="18">
        <f>N333+N334</f>
        <v>1.2734213915127695</v>
      </c>
      <c r="Q333" s="33" t="s">
        <v>14</v>
      </c>
      <c r="R333" s="3"/>
    </row>
    <row r="334" spans="5:18" x14ac:dyDescent="0.2">
      <c r="E334" s="56"/>
      <c r="F334" s="2">
        <v>0</v>
      </c>
      <c r="G334" s="2">
        <v>1</v>
      </c>
      <c r="H334" s="58"/>
      <c r="I334" s="61"/>
      <c r="J334" s="58"/>
      <c r="K334" s="2">
        <v>0</v>
      </c>
      <c r="L334" s="2">
        <v>1</v>
      </c>
      <c r="M334" s="2" t="s">
        <v>3</v>
      </c>
      <c r="N334" s="14">
        <f>K335</f>
        <v>0.93888032871083715</v>
      </c>
      <c r="O334" s="2" t="s">
        <v>9</v>
      </c>
      <c r="P334" s="14">
        <f>G336/(G335+G336)</f>
        <v>0.60812294182217341</v>
      </c>
      <c r="Q334" s="34" t="s">
        <v>15</v>
      </c>
      <c r="R334" s="3">
        <f>L336</f>
        <v>0.33454106280193235</v>
      </c>
    </row>
    <row r="335" spans="5:18" x14ac:dyDescent="0.2">
      <c r="E335" s="4">
        <v>0</v>
      </c>
      <c r="F335" s="5">
        <v>5484</v>
      </c>
      <c r="G335" s="5">
        <v>357</v>
      </c>
      <c r="H335" s="6">
        <f>F335+G335</f>
        <v>5841</v>
      </c>
      <c r="I335" s="61"/>
      <c r="J335" s="2">
        <v>0</v>
      </c>
      <c r="K335" s="7">
        <f>F335/H335</f>
        <v>0.93888032871083715</v>
      </c>
      <c r="L335" s="7">
        <f>G335/H335</f>
        <v>6.1119671289162812E-2</v>
      </c>
      <c r="M335" s="2" t="s">
        <v>7</v>
      </c>
      <c r="N335" s="14">
        <f>L335</f>
        <v>6.1119671289162812E-2</v>
      </c>
      <c r="O335" s="2" t="s">
        <v>10</v>
      </c>
      <c r="P335" s="14">
        <f>G336/(F336+G336)</f>
        <v>0.33454106280193235</v>
      </c>
      <c r="Q335" s="34" t="s">
        <v>16</v>
      </c>
      <c r="R335" s="3">
        <f>K335</f>
        <v>0.93888032871083715</v>
      </c>
    </row>
    <row r="336" spans="5:18" ht="43" thickBot="1" x14ac:dyDescent="0.25">
      <c r="E336" s="8">
        <v>1</v>
      </c>
      <c r="F336" s="9">
        <v>1102</v>
      </c>
      <c r="G336" s="9">
        <v>554</v>
      </c>
      <c r="H336" s="10">
        <f>F336+G336</f>
        <v>1656</v>
      </c>
      <c r="I336" s="53"/>
      <c r="J336" s="12">
        <v>1</v>
      </c>
      <c r="K336" s="13">
        <f>F336/H336</f>
        <v>0.66545893719806759</v>
      </c>
      <c r="L336" s="13">
        <f>G336/H336</f>
        <v>0.33454106280193235</v>
      </c>
      <c r="M336" s="12" t="s">
        <v>8</v>
      </c>
      <c r="N336" s="15">
        <f>K336</f>
        <v>0.66545893719806759</v>
      </c>
      <c r="O336" s="12" t="s">
        <v>6</v>
      </c>
      <c r="P336" s="15">
        <f>(2*L336)/(2*L336+K336+L335)</f>
        <v>0.47940169789156906</v>
      </c>
      <c r="Q336" s="28" t="str">
        <f>$Q$7</f>
        <v>F1=2*Precision*recall)/(Precision + recall)</v>
      </c>
      <c r="R336" s="25">
        <f>2*(P334*P335)/SUM(P334:P335)</f>
        <v>0.43163225555122708</v>
      </c>
    </row>
    <row r="337" spans="5:18" ht="16" thickBot="1" x14ac:dyDescent="0.25">
      <c r="E337" s="62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4"/>
      <c r="Q337" s="31" t="s">
        <v>47</v>
      </c>
      <c r="R337" s="32">
        <v>0.55000000000000004</v>
      </c>
    </row>
    <row r="338" spans="5:18" x14ac:dyDescent="0.2">
      <c r="E338" s="65" t="s">
        <v>67</v>
      </c>
      <c r="F338" s="66"/>
      <c r="G338" s="66"/>
      <c r="H338" s="66"/>
      <c r="I338" s="66"/>
      <c r="J338" s="66"/>
      <c r="K338" s="66"/>
      <c r="L338" s="66"/>
      <c r="M338" s="66"/>
      <c r="N338" s="66"/>
      <c r="O338" s="67"/>
      <c r="P338" s="67"/>
      <c r="Q338" s="68"/>
      <c r="R338" s="69"/>
    </row>
    <row r="339" spans="5:18" ht="16" thickBot="1" x14ac:dyDescent="0.25">
      <c r="E339" s="70"/>
      <c r="F339" s="71"/>
      <c r="G339" s="71"/>
      <c r="H339" s="71"/>
      <c r="I339" s="71"/>
      <c r="J339" s="71"/>
      <c r="K339" s="71"/>
      <c r="L339" s="71"/>
      <c r="M339" s="71"/>
      <c r="N339" s="71"/>
      <c r="O339" s="72"/>
      <c r="P339" s="72"/>
      <c r="Q339" s="73"/>
      <c r="R339" s="74"/>
    </row>
    <row r="340" spans="5:18" x14ac:dyDescent="0.2">
      <c r="E340" s="55" t="s">
        <v>0</v>
      </c>
      <c r="F340" s="57" t="s">
        <v>1</v>
      </c>
      <c r="G340" s="57"/>
      <c r="H340" s="57" t="s">
        <v>2</v>
      </c>
      <c r="I340" s="60"/>
      <c r="J340" s="59" t="s">
        <v>0</v>
      </c>
      <c r="K340" s="57" t="s">
        <v>1</v>
      </c>
      <c r="L340" s="57"/>
      <c r="M340" s="17" t="s">
        <v>4</v>
      </c>
      <c r="N340" s="18">
        <f>L343</f>
        <v>0.32755298651252407</v>
      </c>
      <c r="O340" s="17" t="s">
        <v>5</v>
      </c>
      <c r="P340" s="18">
        <f>N340+N341</f>
        <v>1.2665054665680218</v>
      </c>
      <c r="Q340" s="33" t="s">
        <v>14</v>
      </c>
      <c r="R340" s="3"/>
    </row>
    <row r="341" spans="5:18" x14ac:dyDescent="0.2">
      <c r="E341" s="56"/>
      <c r="F341" s="2">
        <v>0</v>
      </c>
      <c r="G341" s="2">
        <v>1</v>
      </c>
      <c r="H341" s="58"/>
      <c r="I341" s="61"/>
      <c r="J341" s="58"/>
      <c r="K341" s="2">
        <v>0</v>
      </c>
      <c r="L341" s="2">
        <v>1</v>
      </c>
      <c r="M341" s="2" t="s">
        <v>3</v>
      </c>
      <c r="N341" s="14">
        <f>K342</f>
        <v>0.9389524800554977</v>
      </c>
      <c r="O341" s="2" t="s">
        <v>9</v>
      </c>
      <c r="P341" s="14">
        <f>G343/(G342+G343)</f>
        <v>0.59164733178654294</v>
      </c>
      <c r="Q341" s="34" t="s">
        <v>15</v>
      </c>
      <c r="R341" s="3">
        <f>L343</f>
        <v>0.32755298651252407</v>
      </c>
    </row>
    <row r="342" spans="5:18" x14ac:dyDescent="0.2">
      <c r="E342" s="4">
        <v>0</v>
      </c>
      <c r="F342" s="5">
        <v>5414</v>
      </c>
      <c r="G342" s="5">
        <v>352</v>
      </c>
      <c r="H342" s="6">
        <f>F342+G342</f>
        <v>5766</v>
      </c>
      <c r="I342" s="61"/>
      <c r="J342" s="2">
        <v>0</v>
      </c>
      <c r="K342" s="7">
        <f>F342/H342</f>
        <v>0.9389524800554977</v>
      </c>
      <c r="L342" s="7">
        <f>G342/H342</f>
        <v>6.1047519944502256E-2</v>
      </c>
      <c r="M342" s="2" t="s">
        <v>7</v>
      </c>
      <c r="N342" s="14">
        <f>L342</f>
        <v>6.1047519944502256E-2</v>
      </c>
      <c r="O342" s="2" t="s">
        <v>10</v>
      </c>
      <c r="P342" s="14">
        <f>G343/(F343+G343)</f>
        <v>0.32755298651252407</v>
      </c>
      <c r="Q342" s="34" t="s">
        <v>16</v>
      </c>
      <c r="R342" s="3">
        <f>K342</f>
        <v>0.9389524800554977</v>
      </c>
    </row>
    <row r="343" spans="5:18" ht="43" thickBot="1" x14ac:dyDescent="0.25">
      <c r="E343" s="8">
        <v>1</v>
      </c>
      <c r="F343" s="9">
        <v>1047</v>
      </c>
      <c r="G343" s="9">
        <v>510</v>
      </c>
      <c r="H343" s="10">
        <f>F343+G343</f>
        <v>1557</v>
      </c>
      <c r="I343" s="53"/>
      <c r="J343" s="12">
        <v>1</v>
      </c>
      <c r="K343" s="13">
        <f>F343/H343</f>
        <v>0.67244701348747593</v>
      </c>
      <c r="L343" s="13">
        <f>G343/H343</f>
        <v>0.32755298651252407</v>
      </c>
      <c r="M343" s="12" t="s">
        <v>8</v>
      </c>
      <c r="N343" s="15">
        <f>K343</f>
        <v>0.67244701348747593</v>
      </c>
      <c r="O343" s="12" t="s">
        <v>6</v>
      </c>
      <c r="P343" s="15">
        <f>(2*L343)/(2*L343+K343+L342)</f>
        <v>0.47177425759157471</v>
      </c>
      <c r="Q343" s="28" t="str">
        <f>$Q$7</f>
        <v>F1=2*Precision*recall)/(Precision + recall)</v>
      </c>
      <c r="R343" s="25">
        <f>2*(P341*P342)/SUM(P341:P342)</f>
        <v>0.42166184373708143</v>
      </c>
    </row>
    <row r="344" spans="5:18" ht="16" thickBot="1" x14ac:dyDescent="0.25">
      <c r="E344" s="62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35" t="s">
        <v>47</v>
      </c>
      <c r="R344" s="36">
        <v>0.63</v>
      </c>
    </row>
  </sheetData>
  <mergeCells count="336">
    <mergeCell ref="E295:P295"/>
    <mergeCell ref="E247:P247"/>
    <mergeCell ref="E265:R266"/>
    <mergeCell ref="E267:E268"/>
    <mergeCell ref="F267:G267"/>
    <mergeCell ref="H267:H268"/>
    <mergeCell ref="I267:I270"/>
    <mergeCell ref="J267:J268"/>
    <mergeCell ref="K267:L267"/>
    <mergeCell ref="E271:P271"/>
    <mergeCell ref="E288:P288"/>
    <mergeCell ref="I253:I256"/>
    <mergeCell ref="J253:J254"/>
    <mergeCell ref="K253:L253"/>
    <mergeCell ref="E227:R228"/>
    <mergeCell ref="E229:E230"/>
    <mergeCell ref="F229:G229"/>
    <mergeCell ref="H229:H230"/>
    <mergeCell ref="I229:I232"/>
    <mergeCell ref="J229:J230"/>
    <mergeCell ref="K229:L229"/>
    <mergeCell ref="E289:R290"/>
    <mergeCell ref="E291:E292"/>
    <mergeCell ref="F291:G291"/>
    <mergeCell ref="H291:H292"/>
    <mergeCell ref="I291:I294"/>
    <mergeCell ref="J291:J292"/>
    <mergeCell ref="K291:L291"/>
    <mergeCell ref="E241:R242"/>
    <mergeCell ref="E243:E244"/>
    <mergeCell ref="F243:G243"/>
    <mergeCell ref="H243:H244"/>
    <mergeCell ref="I243:I246"/>
    <mergeCell ref="J243:J244"/>
    <mergeCell ref="K243:L243"/>
    <mergeCell ref="E234:R235"/>
    <mergeCell ref="E236:E237"/>
    <mergeCell ref="F236:G236"/>
    <mergeCell ref="H236:H237"/>
    <mergeCell ref="I236:I239"/>
    <mergeCell ref="J236:J237"/>
    <mergeCell ref="K236:L236"/>
    <mergeCell ref="E156:R157"/>
    <mergeCell ref="E158:E159"/>
    <mergeCell ref="F158:G158"/>
    <mergeCell ref="H158:H159"/>
    <mergeCell ref="I158:I161"/>
    <mergeCell ref="J158:J159"/>
    <mergeCell ref="K158:L158"/>
    <mergeCell ref="E149:R150"/>
    <mergeCell ref="E151:E152"/>
    <mergeCell ref="F151:G151"/>
    <mergeCell ref="H151:H152"/>
    <mergeCell ref="I151:I154"/>
    <mergeCell ref="J151:J152"/>
    <mergeCell ref="K151:L151"/>
    <mergeCell ref="E163:R164"/>
    <mergeCell ref="E165:E166"/>
    <mergeCell ref="F165:G165"/>
    <mergeCell ref="H165:H166"/>
    <mergeCell ref="I165:I168"/>
    <mergeCell ref="J165:J166"/>
    <mergeCell ref="K165:L165"/>
    <mergeCell ref="E169:P169"/>
    <mergeCell ref="E162:P162"/>
    <mergeCell ref="K116:L116"/>
    <mergeCell ref="E120:P120"/>
    <mergeCell ref="E139:R140"/>
    <mergeCell ref="E141:E142"/>
    <mergeCell ref="F141:G141"/>
    <mergeCell ref="H141:H142"/>
    <mergeCell ref="I141:I144"/>
    <mergeCell ref="J141:J142"/>
    <mergeCell ref="K141:L141"/>
    <mergeCell ref="E16:R17"/>
    <mergeCell ref="E18:E19"/>
    <mergeCell ref="F18:G18"/>
    <mergeCell ref="H18:H19"/>
    <mergeCell ref="I18:I21"/>
    <mergeCell ref="J18:J19"/>
    <mergeCell ref="K18:L18"/>
    <mergeCell ref="E22:P22"/>
    <mergeCell ref="E40:R41"/>
    <mergeCell ref="E65:E66"/>
    <mergeCell ref="F65:G65"/>
    <mergeCell ref="H65:H66"/>
    <mergeCell ref="I65:I68"/>
    <mergeCell ref="J65:J66"/>
    <mergeCell ref="K65:L65"/>
    <mergeCell ref="H58:H59"/>
    <mergeCell ref="I58:I61"/>
    <mergeCell ref="J58:J59"/>
    <mergeCell ref="K58:L58"/>
    <mergeCell ref="E58:E59"/>
    <mergeCell ref="F58:G58"/>
    <mergeCell ref="E212:P212"/>
    <mergeCell ref="E233:P233"/>
    <mergeCell ref="E240:P240"/>
    <mergeCell ref="E257:P257"/>
    <mergeCell ref="E264:P264"/>
    <mergeCell ref="E281:P281"/>
    <mergeCell ref="E188:R189"/>
    <mergeCell ref="E190:E191"/>
    <mergeCell ref="F190:G190"/>
    <mergeCell ref="H190:H191"/>
    <mergeCell ref="I190:I193"/>
    <mergeCell ref="J190:J191"/>
    <mergeCell ref="K190:L190"/>
    <mergeCell ref="E194:P194"/>
    <mergeCell ref="H260:H261"/>
    <mergeCell ref="I260:I263"/>
    <mergeCell ref="J260:J261"/>
    <mergeCell ref="K260:L260"/>
    <mergeCell ref="E251:R252"/>
    <mergeCell ref="E253:E254"/>
    <mergeCell ref="F253:G253"/>
    <mergeCell ref="H253:H254"/>
    <mergeCell ref="K215:L215"/>
    <mergeCell ref="E219:P219"/>
    <mergeCell ref="E213:R214"/>
    <mergeCell ref="E215:E216"/>
    <mergeCell ref="F215:G215"/>
    <mergeCell ref="H215:H216"/>
    <mergeCell ref="I215:I218"/>
    <mergeCell ref="J215:J216"/>
    <mergeCell ref="E39:P39"/>
    <mergeCell ref="E55:P55"/>
    <mergeCell ref="E62:P62"/>
    <mergeCell ref="E79:P79"/>
    <mergeCell ref="E86:P86"/>
    <mergeCell ref="E106:P106"/>
    <mergeCell ref="E113:P113"/>
    <mergeCell ref="E131:P131"/>
    <mergeCell ref="E138:P138"/>
    <mergeCell ref="E69:P69"/>
    <mergeCell ref="E87:R88"/>
    <mergeCell ref="E89:E90"/>
    <mergeCell ref="F89:G89"/>
    <mergeCell ref="H89:H90"/>
    <mergeCell ref="I89:I92"/>
    <mergeCell ref="J89:J90"/>
    <mergeCell ref="K89:L89"/>
    <mergeCell ref="E187:P187"/>
    <mergeCell ref="E93:P93"/>
    <mergeCell ref="E114:R115"/>
    <mergeCell ref="E116:E117"/>
    <mergeCell ref="F116:G116"/>
    <mergeCell ref="H116:H117"/>
    <mergeCell ref="I116:I119"/>
    <mergeCell ref="J116:J117"/>
    <mergeCell ref="E282:R283"/>
    <mergeCell ref="E284:E285"/>
    <mergeCell ref="F284:G284"/>
    <mergeCell ref="H284:H285"/>
    <mergeCell ref="I284:I287"/>
    <mergeCell ref="J284:J285"/>
    <mergeCell ref="K284:L284"/>
    <mergeCell ref="E275:R276"/>
    <mergeCell ref="E277:E278"/>
    <mergeCell ref="F277:G277"/>
    <mergeCell ref="H277:H278"/>
    <mergeCell ref="I277:I280"/>
    <mergeCell ref="J277:J278"/>
    <mergeCell ref="K277:L277"/>
    <mergeCell ref="E258:R259"/>
    <mergeCell ref="E260:E261"/>
    <mergeCell ref="F260:G260"/>
    <mergeCell ref="E206:R207"/>
    <mergeCell ref="E208:E209"/>
    <mergeCell ref="F208:G208"/>
    <mergeCell ref="H208:H209"/>
    <mergeCell ref="I208:I211"/>
    <mergeCell ref="J208:J209"/>
    <mergeCell ref="K208:L208"/>
    <mergeCell ref="E199:R200"/>
    <mergeCell ref="E201:E202"/>
    <mergeCell ref="F201:G201"/>
    <mergeCell ref="H201:H202"/>
    <mergeCell ref="I201:I204"/>
    <mergeCell ref="J201:J202"/>
    <mergeCell ref="K201:L201"/>
    <mergeCell ref="E205:P205"/>
    <mergeCell ref="E181:R182"/>
    <mergeCell ref="E183:E184"/>
    <mergeCell ref="F183:G183"/>
    <mergeCell ref="H183:H184"/>
    <mergeCell ref="I183:I186"/>
    <mergeCell ref="J183:J184"/>
    <mergeCell ref="K183:L183"/>
    <mergeCell ref="E174:R175"/>
    <mergeCell ref="E176:E177"/>
    <mergeCell ref="F176:G176"/>
    <mergeCell ref="H176:H177"/>
    <mergeCell ref="I176:I179"/>
    <mergeCell ref="J176:J177"/>
    <mergeCell ref="K176:L176"/>
    <mergeCell ref="E180:P180"/>
    <mergeCell ref="E155:P155"/>
    <mergeCell ref="E132:R133"/>
    <mergeCell ref="E134:E135"/>
    <mergeCell ref="F134:G134"/>
    <mergeCell ref="H134:H135"/>
    <mergeCell ref="I134:I137"/>
    <mergeCell ref="J134:J135"/>
    <mergeCell ref="K134:L134"/>
    <mergeCell ref="E125:R126"/>
    <mergeCell ref="E127:E128"/>
    <mergeCell ref="F127:G127"/>
    <mergeCell ref="H127:H128"/>
    <mergeCell ref="I127:I130"/>
    <mergeCell ref="J127:J128"/>
    <mergeCell ref="K127:L127"/>
    <mergeCell ref="E145:P145"/>
    <mergeCell ref="E107:R108"/>
    <mergeCell ref="E109:E110"/>
    <mergeCell ref="F109:G109"/>
    <mergeCell ref="H109:H110"/>
    <mergeCell ref="I109:I112"/>
    <mergeCell ref="J109:J110"/>
    <mergeCell ref="K109:L109"/>
    <mergeCell ref="E100:R101"/>
    <mergeCell ref="E102:E103"/>
    <mergeCell ref="F102:G102"/>
    <mergeCell ref="H102:H103"/>
    <mergeCell ref="I102:I105"/>
    <mergeCell ref="J102:J103"/>
    <mergeCell ref="K102:L102"/>
    <mergeCell ref="E15:P15"/>
    <mergeCell ref="E32:P32"/>
    <mergeCell ref="E80:R81"/>
    <mergeCell ref="E82:E83"/>
    <mergeCell ref="F82:G82"/>
    <mergeCell ref="H82:H83"/>
    <mergeCell ref="I82:I85"/>
    <mergeCell ref="J82:J83"/>
    <mergeCell ref="K82:L82"/>
    <mergeCell ref="E73:R74"/>
    <mergeCell ref="E75:E76"/>
    <mergeCell ref="F75:G75"/>
    <mergeCell ref="H75:H76"/>
    <mergeCell ref="I75:I78"/>
    <mergeCell ref="J75:J76"/>
    <mergeCell ref="K75:L75"/>
    <mergeCell ref="E42:E43"/>
    <mergeCell ref="F42:G42"/>
    <mergeCell ref="H42:H43"/>
    <mergeCell ref="I42:I45"/>
    <mergeCell ref="J42:J43"/>
    <mergeCell ref="K42:L42"/>
    <mergeCell ref="E46:P46"/>
    <mergeCell ref="E63:R64"/>
    <mergeCell ref="E35:E36"/>
    <mergeCell ref="F35:G35"/>
    <mergeCell ref="H35:H36"/>
    <mergeCell ref="I35:I38"/>
    <mergeCell ref="J35:J36"/>
    <mergeCell ref="K35:L35"/>
    <mergeCell ref="E26:R27"/>
    <mergeCell ref="E28:E29"/>
    <mergeCell ref="F28:G28"/>
    <mergeCell ref="H28:H29"/>
    <mergeCell ref="I28:I31"/>
    <mergeCell ref="J28:J29"/>
    <mergeCell ref="K28:L28"/>
    <mergeCell ref="E2:R3"/>
    <mergeCell ref="E9:R10"/>
    <mergeCell ref="E49:R50"/>
    <mergeCell ref="E56:R57"/>
    <mergeCell ref="E51:E52"/>
    <mergeCell ref="F51:G51"/>
    <mergeCell ref="H51:H52"/>
    <mergeCell ref="I51:I54"/>
    <mergeCell ref="J51:J52"/>
    <mergeCell ref="K51:L51"/>
    <mergeCell ref="E8:P8"/>
    <mergeCell ref="E11:E12"/>
    <mergeCell ref="F11:G11"/>
    <mergeCell ref="H11:H12"/>
    <mergeCell ref="I11:I14"/>
    <mergeCell ref="J11:J12"/>
    <mergeCell ref="K11:L11"/>
    <mergeCell ref="E4:E5"/>
    <mergeCell ref="F4:G4"/>
    <mergeCell ref="H4:H5"/>
    <mergeCell ref="I4:I7"/>
    <mergeCell ref="J4:J5"/>
    <mergeCell ref="K4:L4"/>
    <mergeCell ref="E33:R34"/>
    <mergeCell ref="E301:R302"/>
    <mergeCell ref="E303:E304"/>
    <mergeCell ref="F303:G303"/>
    <mergeCell ref="H303:H304"/>
    <mergeCell ref="I303:I306"/>
    <mergeCell ref="J303:J304"/>
    <mergeCell ref="K303:L303"/>
    <mergeCell ref="E307:P307"/>
    <mergeCell ref="E308:R309"/>
    <mergeCell ref="E310:E311"/>
    <mergeCell ref="F310:G310"/>
    <mergeCell ref="H310:H311"/>
    <mergeCell ref="I310:I313"/>
    <mergeCell ref="J310:J311"/>
    <mergeCell ref="K310:L310"/>
    <mergeCell ref="E314:P314"/>
    <mergeCell ref="E315:R316"/>
    <mergeCell ref="E317:E318"/>
    <mergeCell ref="F317:G317"/>
    <mergeCell ref="H317:H318"/>
    <mergeCell ref="I317:I320"/>
    <mergeCell ref="J317:J318"/>
    <mergeCell ref="K317:L317"/>
    <mergeCell ref="E321:P321"/>
    <mergeCell ref="E324:R325"/>
    <mergeCell ref="E326:E327"/>
    <mergeCell ref="F326:G326"/>
    <mergeCell ref="H326:H327"/>
    <mergeCell ref="I326:I329"/>
    <mergeCell ref="J326:J327"/>
    <mergeCell ref="K326:L326"/>
    <mergeCell ref="E330:P330"/>
    <mergeCell ref="E340:E341"/>
    <mergeCell ref="F340:G340"/>
    <mergeCell ref="H340:H341"/>
    <mergeCell ref="I340:I343"/>
    <mergeCell ref="J340:J341"/>
    <mergeCell ref="K340:L340"/>
    <mergeCell ref="E344:P344"/>
    <mergeCell ref="E331:R332"/>
    <mergeCell ref="E333:E334"/>
    <mergeCell ref="F333:G333"/>
    <mergeCell ref="H333:H334"/>
    <mergeCell ref="I333:I336"/>
    <mergeCell ref="J333:J334"/>
    <mergeCell ref="K333:L333"/>
    <mergeCell ref="E337:P337"/>
    <mergeCell ref="E338:R3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ConsolidatedResult</vt:lpstr>
      <vt:lpstr>Sheet4</vt:lpstr>
      <vt:lpstr>Sheet1 (2)</vt:lpstr>
    </vt:vector>
  </TitlesOfParts>
  <Company>RBS Citizens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 Bhatti</dc:creator>
  <cp:lastModifiedBy>Microsoft Office User</cp:lastModifiedBy>
  <dcterms:created xsi:type="dcterms:W3CDTF">2019-06-11T18:37:19Z</dcterms:created>
  <dcterms:modified xsi:type="dcterms:W3CDTF">2019-11-14T00:37:21Z</dcterms:modified>
</cp:coreProperties>
</file>